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1.xml" ContentType="application/vnd.ms-office.chartex+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Ex2.xml" ContentType="application/vnd.ms-office.chartex+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filterPrivacy="1" codeName="ThisWorkbook" hidePivotFieldList="1" defaultThemeVersion="124226"/>
  <xr:revisionPtr revIDLastSave="0" documentId="13_ncr:1_{BB416F2B-BCD0-412E-A09E-5AC9F2E76BE8}" xr6:coauthVersionLast="47" xr6:coauthVersionMax="47" xr10:uidLastSave="{00000000-0000-0000-0000-000000000000}"/>
  <bookViews>
    <workbookView xWindow="-108" yWindow="-108" windowWidth="23256" windowHeight="12456" activeTab="4" xr2:uid="{00000000-000D-0000-FFFF-FFFF00000000}"/>
  </bookViews>
  <sheets>
    <sheet name="Orders" sheetId="9" r:id="rId1"/>
    <sheet name="Returns" sheetId="11" r:id="rId2"/>
    <sheet name="Users" sheetId="4" r:id="rId3"/>
    <sheet name="PIVOT TABLES" sheetId="12" r:id="rId4"/>
    <sheet name="Dashboard" sheetId="14" r:id="rId5"/>
    <sheet name="Sheet1" sheetId="13" r:id="rId6"/>
  </sheets>
  <definedNames>
    <definedName name="_xlnm._FilterDatabase" localSheetId="0" hidden="1">Orders!$A$1:$Y$1953</definedName>
    <definedName name="_xlchart.v5.0" hidden="1">'PIVOT TABLES'!$A$408</definedName>
    <definedName name="_xlchart.v5.1" hidden="1">'PIVOT TABLES'!$A$409:$A$457</definedName>
    <definedName name="_xlchart.v5.10" hidden="1">'PIVOT TABLES'!$A$408</definedName>
    <definedName name="_xlchart.v5.11" hidden="1">'PIVOT TABLES'!$A$409:$A$457</definedName>
    <definedName name="_xlchart.v5.12" hidden="1">'PIVOT TABLES'!$B$407</definedName>
    <definedName name="_xlchart.v5.13" hidden="1">'PIVOT TABLES'!$B$408</definedName>
    <definedName name="_xlchart.v5.14" hidden="1">'PIVOT TABLES'!$B$409:$B$457</definedName>
    <definedName name="_xlchart.v5.2" hidden="1">'PIVOT TABLES'!$B$407</definedName>
    <definedName name="_xlchart.v5.3" hidden="1">'PIVOT TABLES'!$B$408</definedName>
    <definedName name="_xlchart.v5.4" hidden="1">'PIVOT TABLES'!$B$409:$B$457</definedName>
    <definedName name="_xlchart.v5.5" hidden="1">'PIVOT TABLES'!$A$408</definedName>
    <definedName name="_xlchart.v5.6" hidden="1">'PIVOT TABLES'!$A$409:$A$457</definedName>
    <definedName name="_xlchart.v5.7" hidden="1">'PIVOT TABLES'!$B$407</definedName>
    <definedName name="_xlchart.v5.8" hidden="1">'PIVOT TABLES'!$B$408</definedName>
    <definedName name="_xlchart.v5.9" hidden="1">'PIVOT TABLES'!$B$409:$B$457</definedName>
    <definedName name="_xlcn.WorksheetConnection_SuperStoreUS2015.xlsxTable11" hidden="1">Table1[]</definedName>
    <definedName name="Slicer_Month">#N/A</definedName>
    <definedName name="Slicer_Region">#N/A</definedName>
    <definedName name="Slicer_State_or_Province">#N/A</definedName>
  </definedNames>
  <calcPr calcId="191028"/>
  <pivotCaches>
    <pivotCache cacheId="6" r:id="rId7"/>
    <pivotCache cacheId="9" r:id="rId8"/>
    <pivotCache cacheId="12" r:id="rId9"/>
    <pivotCache cacheId="3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US-2015.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2" i="9" l="1"/>
  <c r="AG3" i="9"/>
  <c r="AG4" i="9"/>
  <c r="AG5" i="9"/>
  <c r="AG6" i="9"/>
  <c r="AG7" i="9"/>
  <c r="AG8" i="9"/>
  <c r="AG9" i="9"/>
  <c r="AG10" i="9"/>
  <c r="AG11" i="9"/>
  <c r="AG12" i="9"/>
  <c r="AG13" i="9"/>
  <c r="AG14" i="9"/>
  <c r="AG15" i="9"/>
  <c r="AG16" i="9"/>
  <c r="AG17" i="9"/>
  <c r="AG18" i="9"/>
  <c r="AG19" i="9"/>
  <c r="AG20" i="9"/>
  <c r="AG21" i="9"/>
  <c r="AG22" i="9"/>
  <c r="AG23" i="9"/>
  <c r="AG24" i="9"/>
  <c r="AG25" i="9"/>
  <c r="AG26" i="9"/>
  <c r="AG27" i="9"/>
  <c r="AG28" i="9"/>
  <c r="AG29" i="9"/>
  <c r="AG30" i="9"/>
  <c r="AG31" i="9"/>
  <c r="AG32" i="9"/>
  <c r="AG33" i="9"/>
  <c r="AG34" i="9"/>
  <c r="AG35" i="9"/>
  <c r="AG36" i="9"/>
  <c r="AG37" i="9"/>
  <c r="AG38" i="9"/>
  <c r="AG39" i="9"/>
  <c r="AG40" i="9"/>
  <c r="AG41" i="9"/>
  <c r="AG42" i="9"/>
  <c r="AG43" i="9"/>
  <c r="AG44" i="9"/>
  <c r="AG45" i="9"/>
  <c r="AG46" i="9"/>
  <c r="AG47" i="9"/>
  <c r="AG48" i="9"/>
  <c r="AG49" i="9"/>
  <c r="AG50" i="9"/>
  <c r="AG51" i="9"/>
  <c r="AG52" i="9"/>
  <c r="AG53" i="9"/>
  <c r="AG54" i="9"/>
  <c r="AG55" i="9"/>
  <c r="AG56" i="9"/>
  <c r="AG57" i="9"/>
  <c r="AG58" i="9"/>
  <c r="AG59" i="9"/>
  <c r="AG60" i="9"/>
  <c r="AG61" i="9"/>
  <c r="AG62" i="9"/>
  <c r="AG63" i="9"/>
  <c r="AG64" i="9"/>
  <c r="AG65" i="9"/>
  <c r="AG66" i="9"/>
  <c r="AG67" i="9"/>
  <c r="AG68" i="9"/>
  <c r="AG69" i="9"/>
  <c r="AG70" i="9"/>
  <c r="AG71" i="9"/>
  <c r="AG72" i="9"/>
  <c r="AG73" i="9"/>
  <c r="AG74" i="9"/>
  <c r="AG75" i="9"/>
  <c r="AG76" i="9"/>
  <c r="AG77" i="9"/>
  <c r="AG78" i="9"/>
  <c r="AG79" i="9"/>
  <c r="AG80" i="9"/>
  <c r="AG81" i="9"/>
  <c r="AG82" i="9"/>
  <c r="AG83" i="9"/>
  <c r="AG84" i="9"/>
  <c r="AG85" i="9"/>
  <c r="AG86" i="9"/>
  <c r="AG87" i="9"/>
  <c r="AG88" i="9"/>
  <c r="AG89" i="9"/>
  <c r="AG90" i="9"/>
  <c r="AG91" i="9"/>
  <c r="AG92" i="9"/>
  <c r="AG93" i="9"/>
  <c r="AG94" i="9"/>
  <c r="AG95" i="9"/>
  <c r="AG96" i="9"/>
  <c r="AG97" i="9"/>
  <c r="AG98" i="9"/>
  <c r="AG99" i="9"/>
  <c r="AG100" i="9"/>
  <c r="AG101" i="9"/>
  <c r="AG102" i="9"/>
  <c r="AG103" i="9"/>
  <c r="AG104" i="9"/>
  <c r="AG105" i="9"/>
  <c r="AG106" i="9"/>
  <c r="AG107" i="9"/>
  <c r="AG108" i="9"/>
  <c r="AG109" i="9"/>
  <c r="AG110" i="9"/>
  <c r="AG111" i="9"/>
  <c r="AG112" i="9"/>
  <c r="AG113" i="9"/>
  <c r="AG114" i="9"/>
  <c r="AG115" i="9"/>
  <c r="AG116" i="9"/>
  <c r="AG117" i="9"/>
  <c r="AG118" i="9"/>
  <c r="AG119" i="9"/>
  <c r="AG120" i="9"/>
  <c r="AG121" i="9"/>
  <c r="AG122" i="9"/>
  <c r="AG123" i="9"/>
  <c r="AG124" i="9"/>
  <c r="AG125" i="9"/>
  <c r="AG126" i="9"/>
  <c r="AG127" i="9"/>
  <c r="AG128" i="9"/>
  <c r="AG129" i="9"/>
  <c r="AG130" i="9"/>
  <c r="AG131" i="9"/>
  <c r="AG132" i="9"/>
  <c r="AG133" i="9"/>
  <c r="AG134" i="9"/>
  <c r="AG135" i="9"/>
  <c r="AG136" i="9"/>
  <c r="AG137" i="9"/>
  <c r="AG138" i="9"/>
  <c r="AG139" i="9"/>
  <c r="AG140" i="9"/>
  <c r="AG141" i="9"/>
  <c r="AG142" i="9"/>
  <c r="AG143" i="9"/>
  <c r="AG144" i="9"/>
  <c r="AG145" i="9"/>
  <c r="AG146" i="9"/>
  <c r="AG147" i="9"/>
  <c r="AG148" i="9"/>
  <c r="AG149" i="9"/>
  <c r="AG150" i="9"/>
  <c r="AG151" i="9"/>
  <c r="AG152" i="9"/>
  <c r="AG153" i="9"/>
  <c r="AG154" i="9"/>
  <c r="AG155" i="9"/>
  <c r="AG156" i="9"/>
  <c r="AG157" i="9"/>
  <c r="AG158" i="9"/>
  <c r="AG159" i="9"/>
  <c r="AG160" i="9"/>
  <c r="AG161" i="9"/>
  <c r="AG162" i="9"/>
  <c r="AG163" i="9"/>
  <c r="AG164" i="9"/>
  <c r="AG165" i="9"/>
  <c r="AG166" i="9"/>
  <c r="AG167" i="9"/>
  <c r="AG168" i="9"/>
  <c r="AG169" i="9"/>
  <c r="AG170" i="9"/>
  <c r="AG171" i="9"/>
  <c r="AG172" i="9"/>
  <c r="AG173" i="9"/>
  <c r="AG174" i="9"/>
  <c r="AG175" i="9"/>
  <c r="AG176" i="9"/>
  <c r="AG177" i="9"/>
  <c r="AG178" i="9"/>
  <c r="AG179" i="9"/>
  <c r="AG180" i="9"/>
  <c r="AG181" i="9"/>
  <c r="AG182" i="9"/>
  <c r="AG183" i="9"/>
  <c r="AG184" i="9"/>
  <c r="AG185" i="9"/>
  <c r="AG186" i="9"/>
  <c r="AG187" i="9"/>
  <c r="AG188" i="9"/>
  <c r="AG189" i="9"/>
  <c r="AG190" i="9"/>
  <c r="AG191" i="9"/>
  <c r="AG192" i="9"/>
  <c r="AG193" i="9"/>
  <c r="AG194" i="9"/>
  <c r="AG195" i="9"/>
  <c r="AG196" i="9"/>
  <c r="AG197" i="9"/>
  <c r="AG198" i="9"/>
  <c r="AG199" i="9"/>
  <c r="AG200" i="9"/>
  <c r="AG201" i="9"/>
  <c r="AG202" i="9"/>
  <c r="AG203" i="9"/>
  <c r="AG204" i="9"/>
  <c r="AG205" i="9"/>
  <c r="AG206" i="9"/>
  <c r="AG207" i="9"/>
  <c r="AG208" i="9"/>
  <c r="AG209" i="9"/>
  <c r="AG210" i="9"/>
  <c r="AG211" i="9"/>
  <c r="AG212" i="9"/>
  <c r="AG213" i="9"/>
  <c r="AG214" i="9"/>
  <c r="AG215" i="9"/>
  <c r="AG216" i="9"/>
  <c r="AG217" i="9"/>
  <c r="AG218" i="9"/>
  <c r="AG219" i="9"/>
  <c r="AG220" i="9"/>
  <c r="AG221" i="9"/>
  <c r="AG222" i="9"/>
  <c r="AG223" i="9"/>
  <c r="AG224" i="9"/>
  <c r="AG225" i="9"/>
  <c r="AG226" i="9"/>
  <c r="AG227" i="9"/>
  <c r="AG228" i="9"/>
  <c r="AG229" i="9"/>
  <c r="AG230" i="9"/>
  <c r="AG231" i="9"/>
  <c r="AG232" i="9"/>
  <c r="AG233" i="9"/>
  <c r="AG234" i="9"/>
  <c r="AG235" i="9"/>
  <c r="AG236" i="9"/>
  <c r="AG237" i="9"/>
  <c r="AG238" i="9"/>
  <c r="AG239" i="9"/>
  <c r="AG240" i="9"/>
  <c r="AG241" i="9"/>
  <c r="AG242" i="9"/>
  <c r="AG243" i="9"/>
  <c r="AG244" i="9"/>
  <c r="AG245" i="9"/>
  <c r="AG246" i="9"/>
  <c r="AG247" i="9"/>
  <c r="AG248" i="9"/>
  <c r="AG249" i="9"/>
  <c r="AG250" i="9"/>
  <c r="AG251" i="9"/>
  <c r="AG252" i="9"/>
  <c r="AG253" i="9"/>
  <c r="AG254" i="9"/>
  <c r="AG255" i="9"/>
  <c r="AG256" i="9"/>
  <c r="AG257" i="9"/>
  <c r="AG258" i="9"/>
  <c r="AG259" i="9"/>
  <c r="AG260" i="9"/>
  <c r="AG261" i="9"/>
  <c r="AG262" i="9"/>
  <c r="AG263" i="9"/>
  <c r="AG264" i="9"/>
  <c r="AG265" i="9"/>
  <c r="AG266" i="9"/>
  <c r="AG267" i="9"/>
  <c r="AG268" i="9"/>
  <c r="AG269" i="9"/>
  <c r="AG270" i="9"/>
  <c r="AG271" i="9"/>
  <c r="AG272" i="9"/>
  <c r="AG273" i="9"/>
  <c r="AG274" i="9"/>
  <c r="AG275" i="9"/>
  <c r="AG276" i="9"/>
  <c r="AG277" i="9"/>
  <c r="AG278" i="9"/>
  <c r="AG279" i="9"/>
  <c r="AG280" i="9"/>
  <c r="AG281" i="9"/>
  <c r="AG282" i="9"/>
  <c r="AG283" i="9"/>
  <c r="AG284" i="9"/>
  <c r="AG285" i="9"/>
  <c r="AG286" i="9"/>
  <c r="AG287" i="9"/>
  <c r="AG288" i="9"/>
  <c r="AG289" i="9"/>
  <c r="AG290" i="9"/>
  <c r="AG291" i="9"/>
  <c r="AG292" i="9"/>
  <c r="AG293" i="9"/>
  <c r="AG294" i="9"/>
  <c r="AG295" i="9"/>
  <c r="AG296" i="9"/>
  <c r="AG297" i="9"/>
  <c r="AG298" i="9"/>
  <c r="AG299" i="9"/>
  <c r="AG300" i="9"/>
  <c r="AG301" i="9"/>
  <c r="AG302" i="9"/>
  <c r="AG303" i="9"/>
  <c r="AG304" i="9"/>
  <c r="AG305" i="9"/>
  <c r="AG306" i="9"/>
  <c r="AG307" i="9"/>
  <c r="AG308" i="9"/>
  <c r="AG309" i="9"/>
  <c r="AG310" i="9"/>
  <c r="AG311" i="9"/>
  <c r="AG312" i="9"/>
  <c r="AG313" i="9"/>
  <c r="AG314" i="9"/>
  <c r="AG315" i="9"/>
  <c r="AG316" i="9"/>
  <c r="AG317" i="9"/>
  <c r="AG318" i="9"/>
  <c r="AG319" i="9"/>
  <c r="AG320" i="9"/>
  <c r="AG321" i="9"/>
  <c r="AG322" i="9"/>
  <c r="AG323" i="9"/>
  <c r="AG324" i="9"/>
  <c r="AG325" i="9"/>
  <c r="AG326" i="9"/>
  <c r="AG327" i="9"/>
  <c r="AG328" i="9"/>
  <c r="AG329" i="9"/>
  <c r="AG330" i="9"/>
  <c r="AG331" i="9"/>
  <c r="AG332" i="9"/>
  <c r="AG333" i="9"/>
  <c r="AG334" i="9"/>
  <c r="AG335" i="9"/>
  <c r="AG336" i="9"/>
  <c r="AG337" i="9"/>
  <c r="AG338" i="9"/>
  <c r="AG339" i="9"/>
  <c r="AG340" i="9"/>
  <c r="AG341" i="9"/>
  <c r="AG342" i="9"/>
  <c r="AG343" i="9"/>
  <c r="AG344" i="9"/>
  <c r="AG345" i="9"/>
  <c r="AG346" i="9"/>
  <c r="AG347" i="9"/>
  <c r="AG348" i="9"/>
  <c r="AG349" i="9"/>
  <c r="AG350" i="9"/>
  <c r="AG351" i="9"/>
  <c r="AG352" i="9"/>
  <c r="AG353" i="9"/>
  <c r="AG354" i="9"/>
  <c r="AG355" i="9"/>
  <c r="AG356" i="9"/>
  <c r="AG357" i="9"/>
  <c r="AG358" i="9"/>
  <c r="AG359" i="9"/>
  <c r="AG360" i="9"/>
  <c r="AG361" i="9"/>
  <c r="AG362" i="9"/>
  <c r="AG363" i="9"/>
  <c r="AG364" i="9"/>
  <c r="AG365" i="9"/>
  <c r="AG366" i="9"/>
  <c r="AG367" i="9"/>
  <c r="AG368" i="9"/>
  <c r="AG369" i="9"/>
  <c r="AG370" i="9"/>
  <c r="AG371" i="9"/>
  <c r="AG372" i="9"/>
  <c r="AG373" i="9"/>
  <c r="AG374" i="9"/>
  <c r="AG375" i="9"/>
  <c r="AG376" i="9"/>
  <c r="AG377" i="9"/>
  <c r="AG378" i="9"/>
  <c r="AG379" i="9"/>
  <c r="AG380" i="9"/>
  <c r="AG381" i="9"/>
  <c r="AG382" i="9"/>
  <c r="AG383" i="9"/>
  <c r="AG384" i="9"/>
  <c r="AG385" i="9"/>
  <c r="AG386" i="9"/>
  <c r="AG387" i="9"/>
  <c r="AG388" i="9"/>
  <c r="AG389" i="9"/>
  <c r="AG390" i="9"/>
  <c r="AG391" i="9"/>
  <c r="AG392" i="9"/>
  <c r="AG393" i="9"/>
  <c r="AG394" i="9"/>
  <c r="AG395" i="9"/>
  <c r="AG396" i="9"/>
  <c r="AG397" i="9"/>
  <c r="AG398" i="9"/>
  <c r="AG399" i="9"/>
  <c r="AG400" i="9"/>
  <c r="AG401" i="9"/>
  <c r="AG402" i="9"/>
  <c r="AG403" i="9"/>
  <c r="AG404" i="9"/>
  <c r="AG405" i="9"/>
  <c r="AG406" i="9"/>
  <c r="AG407" i="9"/>
  <c r="AG408" i="9"/>
  <c r="AG409" i="9"/>
  <c r="AG410" i="9"/>
  <c r="AG411" i="9"/>
  <c r="AG412" i="9"/>
  <c r="AG413" i="9"/>
  <c r="AG414" i="9"/>
  <c r="AG415" i="9"/>
  <c r="AG416" i="9"/>
  <c r="AG417" i="9"/>
  <c r="AG418" i="9"/>
  <c r="AG419" i="9"/>
  <c r="AG420" i="9"/>
  <c r="AG421" i="9"/>
  <c r="AG422" i="9"/>
  <c r="AG423" i="9"/>
  <c r="AG424" i="9"/>
  <c r="AG425" i="9"/>
  <c r="AG426" i="9"/>
  <c r="AG427" i="9"/>
  <c r="AG428" i="9"/>
  <c r="AG429" i="9"/>
  <c r="AG430" i="9"/>
  <c r="AG431" i="9"/>
  <c r="AG432" i="9"/>
  <c r="AG433" i="9"/>
  <c r="AG434" i="9"/>
  <c r="AG435" i="9"/>
  <c r="AG436" i="9"/>
  <c r="AG437" i="9"/>
  <c r="AG438" i="9"/>
  <c r="AG439" i="9"/>
  <c r="AG440" i="9"/>
  <c r="AG441" i="9"/>
  <c r="AG442" i="9"/>
  <c r="AG443" i="9"/>
  <c r="AG444" i="9"/>
  <c r="AG445" i="9"/>
  <c r="AG446" i="9"/>
  <c r="AG447" i="9"/>
  <c r="AG448" i="9"/>
  <c r="AG449" i="9"/>
  <c r="AG450" i="9"/>
  <c r="AG451" i="9"/>
  <c r="AG452" i="9"/>
  <c r="AG453" i="9"/>
  <c r="AG454" i="9"/>
  <c r="AG455" i="9"/>
  <c r="AG456" i="9"/>
  <c r="AG457" i="9"/>
  <c r="AG458" i="9"/>
  <c r="AG459" i="9"/>
  <c r="AG460" i="9"/>
  <c r="AG461" i="9"/>
  <c r="AG462" i="9"/>
  <c r="AG463" i="9"/>
  <c r="AG464" i="9"/>
  <c r="AG465" i="9"/>
  <c r="AG466" i="9"/>
  <c r="AG467" i="9"/>
  <c r="AG468" i="9"/>
  <c r="AG469" i="9"/>
  <c r="AG470" i="9"/>
  <c r="AG471" i="9"/>
  <c r="AG472" i="9"/>
  <c r="AG473" i="9"/>
  <c r="AG474" i="9"/>
  <c r="AG475" i="9"/>
  <c r="AG476" i="9"/>
  <c r="AG477" i="9"/>
  <c r="AG478" i="9"/>
  <c r="AG479" i="9"/>
  <c r="AG480" i="9"/>
  <c r="AG481" i="9"/>
  <c r="AG482" i="9"/>
  <c r="AG483" i="9"/>
  <c r="AG484" i="9"/>
  <c r="AG485" i="9"/>
  <c r="AG486" i="9"/>
  <c r="AG487" i="9"/>
  <c r="AG488" i="9"/>
  <c r="AG489" i="9"/>
  <c r="AG490" i="9"/>
  <c r="AG491" i="9"/>
  <c r="AG492" i="9"/>
  <c r="AG493" i="9"/>
  <c r="AG494" i="9"/>
  <c r="AG495" i="9"/>
  <c r="AG496" i="9"/>
  <c r="AG497" i="9"/>
  <c r="AG498" i="9"/>
  <c r="AG499" i="9"/>
  <c r="AG500" i="9"/>
  <c r="AG501" i="9"/>
  <c r="AG502" i="9"/>
  <c r="AG503" i="9"/>
  <c r="AG504" i="9"/>
  <c r="AG505" i="9"/>
  <c r="AG506" i="9"/>
  <c r="AG507" i="9"/>
  <c r="AG508" i="9"/>
  <c r="AG509" i="9"/>
  <c r="AG510" i="9"/>
  <c r="AG511" i="9"/>
  <c r="AG512" i="9"/>
  <c r="AG513" i="9"/>
  <c r="AG514" i="9"/>
  <c r="AG515" i="9"/>
  <c r="AG516" i="9"/>
  <c r="AG517" i="9"/>
  <c r="AG518" i="9"/>
  <c r="AG519" i="9"/>
  <c r="AG520" i="9"/>
  <c r="AG521" i="9"/>
  <c r="AG522" i="9"/>
  <c r="AG523" i="9"/>
  <c r="AG524" i="9"/>
  <c r="AG525" i="9"/>
  <c r="AG526" i="9"/>
  <c r="AG527" i="9"/>
  <c r="AG528" i="9"/>
  <c r="AG529" i="9"/>
  <c r="AG530" i="9"/>
  <c r="AG531" i="9"/>
  <c r="AG532" i="9"/>
  <c r="AG533" i="9"/>
  <c r="AG534" i="9"/>
  <c r="AG535" i="9"/>
  <c r="AG536" i="9"/>
  <c r="AG537" i="9"/>
  <c r="AG538" i="9"/>
  <c r="AG539" i="9"/>
  <c r="AG540" i="9"/>
  <c r="AG541" i="9"/>
  <c r="AG542" i="9"/>
  <c r="AG543" i="9"/>
  <c r="AG544" i="9"/>
  <c r="AG545" i="9"/>
  <c r="AG546" i="9"/>
  <c r="AG547" i="9"/>
  <c r="AG548" i="9"/>
  <c r="AG549" i="9"/>
  <c r="AG550" i="9"/>
  <c r="AG551" i="9"/>
  <c r="AG552" i="9"/>
  <c r="AG553" i="9"/>
  <c r="AG554" i="9"/>
  <c r="AG555" i="9"/>
  <c r="AG556" i="9"/>
  <c r="AG557" i="9"/>
  <c r="AG558" i="9"/>
  <c r="AG559" i="9"/>
  <c r="AG560" i="9"/>
  <c r="AG561" i="9"/>
  <c r="AG562" i="9"/>
  <c r="AG563" i="9"/>
  <c r="AG564" i="9"/>
  <c r="AG565" i="9"/>
  <c r="AG566" i="9"/>
  <c r="AG567" i="9"/>
  <c r="AG568" i="9"/>
  <c r="AG569" i="9"/>
  <c r="AG570" i="9"/>
  <c r="AG571" i="9"/>
  <c r="AG572" i="9"/>
  <c r="AG573" i="9"/>
  <c r="AG574" i="9"/>
  <c r="AG575" i="9"/>
  <c r="AG576" i="9"/>
  <c r="AG577" i="9"/>
  <c r="AG578" i="9"/>
  <c r="AG579" i="9"/>
  <c r="AG580" i="9"/>
  <c r="AG581" i="9"/>
  <c r="AG582" i="9"/>
  <c r="AG583" i="9"/>
  <c r="AG584" i="9"/>
  <c r="AG585" i="9"/>
  <c r="AG586" i="9"/>
  <c r="AG587" i="9"/>
  <c r="AG588" i="9"/>
  <c r="AG589" i="9"/>
  <c r="AG590" i="9"/>
  <c r="AG591" i="9"/>
  <c r="AG592" i="9"/>
  <c r="AG593" i="9"/>
  <c r="AG594" i="9"/>
  <c r="AG595" i="9"/>
  <c r="AG596" i="9"/>
  <c r="AG597" i="9"/>
  <c r="AG598" i="9"/>
  <c r="AG599" i="9"/>
  <c r="AG600" i="9"/>
  <c r="AG601" i="9"/>
  <c r="AG602" i="9"/>
  <c r="AG603" i="9"/>
  <c r="AG604" i="9"/>
  <c r="AG605" i="9"/>
  <c r="AG606" i="9"/>
  <c r="AG607" i="9"/>
  <c r="AG608" i="9"/>
  <c r="AG609" i="9"/>
  <c r="AG610" i="9"/>
  <c r="AG611" i="9"/>
  <c r="AG612" i="9"/>
  <c r="AG613" i="9"/>
  <c r="AG614" i="9"/>
  <c r="AG615" i="9"/>
  <c r="AG616" i="9"/>
  <c r="AG617" i="9"/>
  <c r="AG618" i="9"/>
  <c r="AG619" i="9"/>
  <c r="AG620" i="9"/>
  <c r="AG621" i="9"/>
  <c r="AG622" i="9"/>
  <c r="AG623" i="9"/>
  <c r="AG624" i="9"/>
  <c r="AG625" i="9"/>
  <c r="AG626" i="9"/>
  <c r="AG627" i="9"/>
  <c r="AG628" i="9"/>
  <c r="AG629" i="9"/>
  <c r="AG630" i="9"/>
  <c r="AG631" i="9"/>
  <c r="AG632" i="9"/>
  <c r="AG633" i="9"/>
  <c r="AG634" i="9"/>
  <c r="AG635" i="9"/>
  <c r="AG636" i="9"/>
  <c r="AG637" i="9"/>
  <c r="AG638" i="9"/>
  <c r="AG639" i="9"/>
  <c r="AG640" i="9"/>
  <c r="AG641" i="9"/>
  <c r="AG642" i="9"/>
  <c r="AG643" i="9"/>
  <c r="AG644" i="9"/>
  <c r="AG645" i="9"/>
  <c r="AG646" i="9"/>
  <c r="AG647" i="9"/>
  <c r="AG648" i="9"/>
  <c r="AG649" i="9"/>
  <c r="AG650" i="9"/>
  <c r="AG651" i="9"/>
  <c r="AG652" i="9"/>
  <c r="AG653" i="9"/>
  <c r="AG654" i="9"/>
  <c r="AG655" i="9"/>
  <c r="AG656" i="9"/>
  <c r="AG657" i="9"/>
  <c r="AG658" i="9"/>
  <c r="AG659" i="9"/>
  <c r="AG660" i="9"/>
  <c r="AG661" i="9"/>
  <c r="AG662" i="9"/>
  <c r="AG663" i="9"/>
  <c r="AG664" i="9"/>
  <c r="AG665" i="9"/>
  <c r="AG666" i="9"/>
  <c r="AG667" i="9"/>
  <c r="AG668" i="9"/>
  <c r="AG669" i="9"/>
  <c r="AG670" i="9"/>
  <c r="AG671" i="9"/>
  <c r="AG672" i="9"/>
  <c r="AG673" i="9"/>
  <c r="AG674" i="9"/>
  <c r="AG675" i="9"/>
  <c r="AG676" i="9"/>
  <c r="AG677" i="9"/>
  <c r="AG678" i="9"/>
  <c r="AG679" i="9"/>
  <c r="AG680" i="9"/>
  <c r="AG681" i="9"/>
  <c r="AG682" i="9"/>
  <c r="AG683" i="9"/>
  <c r="AG684" i="9"/>
  <c r="AG685" i="9"/>
  <c r="AG686" i="9"/>
  <c r="AG687" i="9"/>
  <c r="AG688" i="9"/>
  <c r="AG689" i="9"/>
  <c r="AG690" i="9"/>
  <c r="AG691" i="9"/>
  <c r="AG692" i="9"/>
  <c r="AG693" i="9"/>
  <c r="AG694" i="9"/>
  <c r="AG695" i="9"/>
  <c r="AG696" i="9"/>
  <c r="AG697" i="9"/>
  <c r="AG698" i="9"/>
  <c r="AG699" i="9"/>
  <c r="AG700" i="9"/>
  <c r="AG701" i="9"/>
  <c r="AG702" i="9"/>
  <c r="AG703" i="9"/>
  <c r="AG704" i="9"/>
  <c r="AG705" i="9"/>
  <c r="AG706" i="9"/>
  <c r="AG707" i="9"/>
  <c r="AG708" i="9"/>
  <c r="AG709" i="9"/>
  <c r="AG710" i="9"/>
  <c r="AG711" i="9"/>
  <c r="AG712" i="9"/>
  <c r="AG713" i="9"/>
  <c r="AG714" i="9"/>
  <c r="AG715" i="9"/>
  <c r="AG716" i="9"/>
  <c r="AG717" i="9"/>
  <c r="AG718" i="9"/>
  <c r="AG719" i="9"/>
  <c r="AG720" i="9"/>
  <c r="AG721" i="9"/>
  <c r="AG722" i="9"/>
  <c r="AG723" i="9"/>
  <c r="AG724" i="9"/>
  <c r="AG725" i="9"/>
  <c r="AG726" i="9"/>
  <c r="AG727" i="9"/>
  <c r="AG728" i="9"/>
  <c r="AG729" i="9"/>
  <c r="AG730" i="9"/>
  <c r="AG731" i="9"/>
  <c r="AG732" i="9"/>
  <c r="AG733" i="9"/>
  <c r="AG734" i="9"/>
  <c r="AG735" i="9"/>
  <c r="AG736" i="9"/>
  <c r="AG737" i="9"/>
  <c r="AG738" i="9"/>
  <c r="AG739" i="9"/>
  <c r="AG740" i="9"/>
  <c r="AG741" i="9"/>
  <c r="AG742" i="9"/>
  <c r="AG743" i="9"/>
  <c r="AG744" i="9"/>
  <c r="AG745" i="9"/>
  <c r="AG746" i="9"/>
  <c r="AG747" i="9"/>
  <c r="AG748" i="9"/>
  <c r="AG749" i="9"/>
  <c r="AG750" i="9"/>
  <c r="AG751" i="9"/>
  <c r="AG752" i="9"/>
  <c r="AG753" i="9"/>
  <c r="AG754" i="9"/>
  <c r="AG755" i="9"/>
  <c r="AG756" i="9"/>
  <c r="AG757" i="9"/>
  <c r="AG758" i="9"/>
  <c r="AG759" i="9"/>
  <c r="AG760" i="9"/>
  <c r="AG761" i="9"/>
  <c r="AG762" i="9"/>
  <c r="AG763" i="9"/>
  <c r="AG764" i="9"/>
  <c r="AG765" i="9"/>
  <c r="AG766" i="9"/>
  <c r="AG767" i="9"/>
  <c r="AG768" i="9"/>
  <c r="AG769" i="9"/>
  <c r="AG770" i="9"/>
  <c r="AG771" i="9"/>
  <c r="AG772" i="9"/>
  <c r="AG773" i="9"/>
  <c r="AG774" i="9"/>
  <c r="AG775" i="9"/>
  <c r="AG776" i="9"/>
  <c r="AG777" i="9"/>
  <c r="AG778" i="9"/>
  <c r="AG779" i="9"/>
  <c r="AG780" i="9"/>
  <c r="AG781" i="9"/>
  <c r="AG782" i="9"/>
  <c r="AG783" i="9"/>
  <c r="AG784" i="9"/>
  <c r="AG785" i="9"/>
  <c r="AG786" i="9"/>
  <c r="AG787" i="9"/>
  <c r="AG788" i="9"/>
  <c r="AG789" i="9"/>
  <c r="AG790" i="9"/>
  <c r="AG791" i="9"/>
  <c r="AG792" i="9"/>
  <c r="AG793" i="9"/>
  <c r="AG794" i="9"/>
  <c r="AG795" i="9"/>
  <c r="AG796" i="9"/>
  <c r="AG797" i="9"/>
  <c r="AG798" i="9"/>
  <c r="AG799" i="9"/>
  <c r="AG800" i="9"/>
  <c r="AG801" i="9"/>
  <c r="AG802" i="9"/>
  <c r="AG803" i="9"/>
  <c r="AG804" i="9"/>
  <c r="AG805" i="9"/>
  <c r="AG806" i="9"/>
  <c r="AG807" i="9"/>
  <c r="AG808" i="9"/>
  <c r="AG809" i="9"/>
  <c r="AG810" i="9"/>
  <c r="AG811" i="9"/>
  <c r="AG812" i="9"/>
  <c r="AG813" i="9"/>
  <c r="AG814" i="9"/>
  <c r="AG815" i="9"/>
  <c r="AG816" i="9"/>
  <c r="AG817" i="9"/>
  <c r="AG818" i="9"/>
  <c r="AG819" i="9"/>
  <c r="AG820" i="9"/>
  <c r="AG821" i="9"/>
  <c r="AG822" i="9"/>
  <c r="AG823" i="9"/>
  <c r="AG824" i="9"/>
  <c r="AG825" i="9"/>
  <c r="AG826" i="9"/>
  <c r="AG827" i="9"/>
  <c r="AG828" i="9"/>
  <c r="AG829" i="9"/>
  <c r="AG830" i="9"/>
  <c r="AG831" i="9"/>
  <c r="AG832" i="9"/>
  <c r="AG833" i="9"/>
  <c r="AG834" i="9"/>
  <c r="AG835" i="9"/>
  <c r="AG836" i="9"/>
  <c r="AG837" i="9"/>
  <c r="AG838" i="9"/>
  <c r="AG839" i="9"/>
  <c r="AG840" i="9"/>
  <c r="AG841" i="9"/>
  <c r="AG842" i="9"/>
  <c r="AG843" i="9"/>
  <c r="AG844" i="9"/>
  <c r="AG845" i="9"/>
  <c r="AG846" i="9"/>
  <c r="AG847" i="9"/>
  <c r="AG848" i="9"/>
  <c r="AG849" i="9"/>
  <c r="AG850" i="9"/>
  <c r="AG851" i="9"/>
  <c r="AG852" i="9"/>
  <c r="AG853" i="9"/>
  <c r="AG854" i="9"/>
  <c r="AG855" i="9"/>
  <c r="AG856" i="9"/>
  <c r="AG857" i="9"/>
  <c r="AG858" i="9"/>
  <c r="AG859" i="9"/>
  <c r="AG860" i="9"/>
  <c r="AG861" i="9"/>
  <c r="AG862" i="9"/>
  <c r="AG863" i="9"/>
  <c r="AG864" i="9"/>
  <c r="AG865" i="9"/>
  <c r="AG866" i="9"/>
  <c r="AG867" i="9"/>
  <c r="AG868" i="9"/>
  <c r="AG869" i="9"/>
  <c r="AG870" i="9"/>
  <c r="AG871" i="9"/>
  <c r="AG872" i="9"/>
  <c r="AG873" i="9"/>
  <c r="AG874" i="9"/>
  <c r="AG875" i="9"/>
  <c r="AG876" i="9"/>
  <c r="AG877" i="9"/>
  <c r="AG878" i="9"/>
  <c r="AG879" i="9"/>
  <c r="AG880" i="9"/>
  <c r="AG881" i="9"/>
  <c r="AG882" i="9"/>
  <c r="AG883" i="9"/>
  <c r="AG884" i="9"/>
  <c r="AG885" i="9"/>
  <c r="AG886" i="9"/>
  <c r="AG887" i="9"/>
  <c r="AG888" i="9"/>
  <c r="AG889" i="9"/>
  <c r="AG890" i="9"/>
  <c r="AG891" i="9"/>
  <c r="AG892" i="9"/>
  <c r="AG893" i="9"/>
  <c r="AG894" i="9"/>
  <c r="AG895" i="9"/>
  <c r="AG896" i="9"/>
  <c r="AG897" i="9"/>
  <c r="AG898" i="9"/>
  <c r="AG899" i="9"/>
  <c r="AG900" i="9"/>
  <c r="AG901" i="9"/>
  <c r="AG902" i="9"/>
  <c r="AG903" i="9"/>
  <c r="AG904" i="9"/>
  <c r="AG905" i="9"/>
  <c r="AG906" i="9"/>
  <c r="AG907" i="9"/>
  <c r="AG908" i="9"/>
  <c r="AG909" i="9"/>
  <c r="AG910" i="9"/>
  <c r="AG911" i="9"/>
  <c r="AG912" i="9"/>
  <c r="AG913" i="9"/>
  <c r="AG914" i="9"/>
  <c r="AG915" i="9"/>
  <c r="AG916" i="9"/>
  <c r="AG917" i="9"/>
  <c r="AG918" i="9"/>
  <c r="AG919" i="9"/>
  <c r="AG920" i="9"/>
  <c r="AG921" i="9"/>
  <c r="AG922" i="9"/>
  <c r="AG923" i="9"/>
  <c r="AG924" i="9"/>
  <c r="AG925" i="9"/>
  <c r="AG926" i="9"/>
  <c r="AG927" i="9"/>
  <c r="AG928" i="9"/>
  <c r="AG929" i="9"/>
  <c r="AG930" i="9"/>
  <c r="AG931" i="9"/>
  <c r="AG932" i="9"/>
  <c r="AG933" i="9"/>
  <c r="AG934" i="9"/>
  <c r="AG935" i="9"/>
  <c r="AG936" i="9"/>
  <c r="AG937" i="9"/>
  <c r="AG938" i="9"/>
  <c r="AG939" i="9"/>
  <c r="AG940" i="9"/>
  <c r="AG941" i="9"/>
  <c r="AG942" i="9"/>
  <c r="AG943" i="9"/>
  <c r="AG944" i="9"/>
  <c r="AG945" i="9"/>
  <c r="AG946" i="9"/>
  <c r="AG947" i="9"/>
  <c r="AG948" i="9"/>
  <c r="AG949" i="9"/>
  <c r="AG950" i="9"/>
  <c r="AG951" i="9"/>
  <c r="AG952" i="9"/>
  <c r="AG953" i="9"/>
  <c r="AG954" i="9"/>
  <c r="AG955" i="9"/>
  <c r="AG956" i="9"/>
  <c r="AG957" i="9"/>
  <c r="AG958" i="9"/>
  <c r="AG959" i="9"/>
  <c r="AG960" i="9"/>
  <c r="AG961" i="9"/>
  <c r="AG962" i="9"/>
  <c r="AG963" i="9"/>
  <c r="AG964" i="9"/>
  <c r="AG965" i="9"/>
  <c r="AG966" i="9"/>
  <c r="AG967" i="9"/>
  <c r="AG968" i="9"/>
  <c r="AG969" i="9"/>
  <c r="AG970" i="9"/>
  <c r="AG971" i="9"/>
  <c r="AG972" i="9"/>
  <c r="AG973" i="9"/>
  <c r="AG974" i="9"/>
  <c r="AG975" i="9"/>
  <c r="AG976" i="9"/>
  <c r="AG977" i="9"/>
  <c r="AG978" i="9"/>
  <c r="AG979" i="9"/>
  <c r="AG980" i="9"/>
  <c r="AG981" i="9"/>
  <c r="AG982" i="9"/>
  <c r="AG983" i="9"/>
  <c r="AG984" i="9"/>
  <c r="AG985" i="9"/>
  <c r="AG986" i="9"/>
  <c r="AG987" i="9"/>
  <c r="AG988" i="9"/>
  <c r="AG989" i="9"/>
  <c r="AG990" i="9"/>
  <c r="AG991" i="9"/>
  <c r="AG992" i="9"/>
  <c r="AG993" i="9"/>
  <c r="AG994" i="9"/>
  <c r="AG995" i="9"/>
  <c r="AG996" i="9"/>
  <c r="AG997" i="9"/>
  <c r="AG998" i="9"/>
  <c r="AG999" i="9"/>
  <c r="AG1000" i="9"/>
  <c r="AG1001" i="9"/>
  <c r="AG1002" i="9"/>
  <c r="AG1003" i="9"/>
  <c r="AG1004" i="9"/>
  <c r="AG1005" i="9"/>
  <c r="AG1006" i="9"/>
  <c r="AG1007" i="9"/>
  <c r="AG1008" i="9"/>
  <c r="AG1009" i="9"/>
  <c r="AG1010" i="9"/>
  <c r="AG1011" i="9"/>
  <c r="AG1012" i="9"/>
  <c r="AG1013" i="9"/>
  <c r="AG1014" i="9"/>
  <c r="AG1015" i="9"/>
  <c r="AG1016" i="9"/>
  <c r="AG1017" i="9"/>
  <c r="AG1018" i="9"/>
  <c r="AG1019" i="9"/>
  <c r="AG1020" i="9"/>
  <c r="AG1021" i="9"/>
  <c r="AG1022" i="9"/>
  <c r="AG1023" i="9"/>
  <c r="AG1024" i="9"/>
  <c r="AG1025" i="9"/>
  <c r="AG1026" i="9"/>
  <c r="AG1027" i="9"/>
  <c r="AG1028" i="9"/>
  <c r="AG1029" i="9"/>
  <c r="AG1030" i="9"/>
  <c r="AG1031" i="9"/>
  <c r="AG1032" i="9"/>
  <c r="AG1033" i="9"/>
  <c r="AG1034" i="9"/>
  <c r="AG1035" i="9"/>
  <c r="AG1036" i="9"/>
  <c r="AG1037" i="9"/>
  <c r="AG1038" i="9"/>
  <c r="AG1039" i="9"/>
  <c r="AG1040" i="9"/>
  <c r="AG1041" i="9"/>
  <c r="AG1042" i="9"/>
  <c r="AG1043" i="9"/>
  <c r="AG1044" i="9"/>
  <c r="AG1045" i="9"/>
  <c r="AG1046" i="9"/>
  <c r="AG1047" i="9"/>
  <c r="AG1048" i="9"/>
  <c r="AG1049" i="9"/>
  <c r="AG1050" i="9"/>
  <c r="AG1051" i="9"/>
  <c r="AG1052" i="9"/>
  <c r="AG1053" i="9"/>
  <c r="AG1054" i="9"/>
  <c r="AG1055" i="9"/>
  <c r="AG1056" i="9"/>
  <c r="AG1057" i="9"/>
  <c r="AG1058" i="9"/>
  <c r="AG1059" i="9"/>
  <c r="AG1060" i="9"/>
  <c r="AG1061" i="9"/>
  <c r="AG1062" i="9"/>
  <c r="AG1063" i="9"/>
  <c r="AG1064" i="9"/>
  <c r="AG1065" i="9"/>
  <c r="AG1066" i="9"/>
  <c r="AG1067" i="9"/>
  <c r="AG1068" i="9"/>
  <c r="AG1069" i="9"/>
  <c r="AG1070" i="9"/>
  <c r="AG1071" i="9"/>
  <c r="AG1072" i="9"/>
  <c r="AG1073" i="9"/>
  <c r="AG1074" i="9"/>
  <c r="AG1075" i="9"/>
  <c r="AG1076" i="9"/>
  <c r="AG1077" i="9"/>
  <c r="AG1078" i="9"/>
  <c r="AG1079" i="9"/>
  <c r="AG1080" i="9"/>
  <c r="AG1081" i="9"/>
  <c r="AG1082" i="9"/>
  <c r="AG1083" i="9"/>
  <c r="AG1084" i="9"/>
  <c r="AG1085" i="9"/>
  <c r="AG1086" i="9"/>
  <c r="AG1087" i="9"/>
  <c r="AG1088" i="9"/>
  <c r="AG1089" i="9"/>
  <c r="AG1090" i="9"/>
  <c r="AG1091" i="9"/>
  <c r="AG1092" i="9"/>
  <c r="AG1093" i="9"/>
  <c r="AG1094" i="9"/>
  <c r="AG1095" i="9"/>
  <c r="AG1096" i="9"/>
  <c r="AG1097" i="9"/>
  <c r="AG1098" i="9"/>
  <c r="AG1099" i="9"/>
  <c r="AG1100" i="9"/>
  <c r="AG1101" i="9"/>
  <c r="AG1102" i="9"/>
  <c r="AG1103" i="9"/>
  <c r="AG1104" i="9"/>
  <c r="AG1105" i="9"/>
  <c r="AG1106" i="9"/>
  <c r="AG1107" i="9"/>
  <c r="AG1108" i="9"/>
  <c r="AG1109" i="9"/>
  <c r="AG1110" i="9"/>
  <c r="AG1111" i="9"/>
  <c r="AG1112" i="9"/>
  <c r="AG1113" i="9"/>
  <c r="AG1114" i="9"/>
  <c r="AG1115" i="9"/>
  <c r="AG1116" i="9"/>
  <c r="AG1117" i="9"/>
  <c r="AG1118" i="9"/>
  <c r="AG1119" i="9"/>
  <c r="AG1120" i="9"/>
  <c r="AG1121" i="9"/>
  <c r="AG1122" i="9"/>
  <c r="AG1123" i="9"/>
  <c r="AG1124" i="9"/>
  <c r="AG1125" i="9"/>
  <c r="AG1126" i="9"/>
  <c r="AG1127" i="9"/>
  <c r="AG1128" i="9"/>
  <c r="AG1129" i="9"/>
  <c r="AG1130" i="9"/>
  <c r="AG1131" i="9"/>
  <c r="AG1132" i="9"/>
  <c r="AG1133" i="9"/>
  <c r="AG1134" i="9"/>
  <c r="AG1135" i="9"/>
  <c r="AG1136" i="9"/>
  <c r="AG1137" i="9"/>
  <c r="AG1138" i="9"/>
  <c r="AG1139" i="9"/>
  <c r="AG1140" i="9"/>
  <c r="AG1141" i="9"/>
  <c r="AG1142" i="9"/>
  <c r="AG1143" i="9"/>
  <c r="AG1144" i="9"/>
  <c r="AG1145" i="9"/>
  <c r="AG1146" i="9"/>
  <c r="AG1147" i="9"/>
  <c r="AG1148" i="9"/>
  <c r="AG1149" i="9"/>
  <c r="AG1150" i="9"/>
  <c r="AG1151" i="9"/>
  <c r="AG1152" i="9"/>
  <c r="AG1153" i="9"/>
  <c r="AG1154" i="9"/>
  <c r="AG1155" i="9"/>
  <c r="AG1156" i="9"/>
  <c r="AG1157" i="9"/>
  <c r="AG1158" i="9"/>
  <c r="AG1159" i="9"/>
  <c r="AG1160" i="9"/>
  <c r="AG1161" i="9"/>
  <c r="AG1162" i="9"/>
  <c r="AG1163" i="9"/>
  <c r="AG1164" i="9"/>
  <c r="AG1165" i="9"/>
  <c r="AG1166" i="9"/>
  <c r="AG1167" i="9"/>
  <c r="AG1168" i="9"/>
  <c r="AG1169" i="9"/>
  <c r="AG1170" i="9"/>
  <c r="AG1171" i="9"/>
  <c r="AG1172" i="9"/>
  <c r="AG1173" i="9"/>
  <c r="AG1174" i="9"/>
  <c r="AG1175" i="9"/>
  <c r="AG1176" i="9"/>
  <c r="AG1177" i="9"/>
  <c r="AG1178" i="9"/>
  <c r="AG1179" i="9"/>
  <c r="AG1180" i="9"/>
  <c r="AG1181" i="9"/>
  <c r="AG1182" i="9"/>
  <c r="AG1183" i="9"/>
  <c r="AG1184" i="9"/>
  <c r="AG1185" i="9"/>
  <c r="AG1186" i="9"/>
  <c r="AG1187" i="9"/>
  <c r="AG1188" i="9"/>
  <c r="AG1189" i="9"/>
  <c r="AG1190" i="9"/>
  <c r="AG1191" i="9"/>
  <c r="AG1192" i="9"/>
  <c r="AG1193" i="9"/>
  <c r="AG1194" i="9"/>
  <c r="AG1195" i="9"/>
  <c r="AG1196" i="9"/>
  <c r="AG1197" i="9"/>
  <c r="AG1198" i="9"/>
  <c r="AG1199" i="9"/>
  <c r="AG1200" i="9"/>
  <c r="AG1201" i="9"/>
  <c r="AG1202" i="9"/>
  <c r="AG1203" i="9"/>
  <c r="AG1204" i="9"/>
  <c r="AG1205" i="9"/>
  <c r="AG1206" i="9"/>
  <c r="AG1207" i="9"/>
  <c r="AG1208" i="9"/>
  <c r="AG1209" i="9"/>
  <c r="AG1210" i="9"/>
  <c r="AG1211" i="9"/>
  <c r="AG1212" i="9"/>
  <c r="AG1213" i="9"/>
  <c r="AG1214" i="9"/>
  <c r="AG1215" i="9"/>
  <c r="AG1216" i="9"/>
  <c r="AG1217" i="9"/>
  <c r="AG1218" i="9"/>
  <c r="AG1219" i="9"/>
  <c r="AG1220" i="9"/>
  <c r="AG1221" i="9"/>
  <c r="AG1222" i="9"/>
  <c r="AG1223" i="9"/>
  <c r="AG1224" i="9"/>
  <c r="AG1225" i="9"/>
  <c r="AG1226" i="9"/>
  <c r="AG1227" i="9"/>
  <c r="AG1228" i="9"/>
  <c r="AG1229" i="9"/>
  <c r="AG1230" i="9"/>
  <c r="AG1231" i="9"/>
  <c r="AG1232" i="9"/>
  <c r="AG1233" i="9"/>
  <c r="AG1234" i="9"/>
  <c r="AG1235" i="9"/>
  <c r="AG1236" i="9"/>
  <c r="AG1237" i="9"/>
  <c r="AG1238" i="9"/>
  <c r="AG1239" i="9"/>
  <c r="AG1240" i="9"/>
  <c r="AG1241" i="9"/>
  <c r="AG1242" i="9"/>
  <c r="AG1243" i="9"/>
  <c r="AG1244" i="9"/>
  <c r="AG1245" i="9"/>
  <c r="AG1246" i="9"/>
  <c r="AG1247" i="9"/>
  <c r="AG1248" i="9"/>
  <c r="AG1249" i="9"/>
  <c r="AG1250" i="9"/>
  <c r="AG1251" i="9"/>
  <c r="AG1252" i="9"/>
  <c r="AG1253" i="9"/>
  <c r="AG1254" i="9"/>
  <c r="AG1255" i="9"/>
  <c r="AG1256" i="9"/>
  <c r="AG1257" i="9"/>
  <c r="AG1258" i="9"/>
  <c r="AG1259" i="9"/>
  <c r="AG1260" i="9"/>
  <c r="AG1261" i="9"/>
  <c r="AG1262" i="9"/>
  <c r="AG1263" i="9"/>
  <c r="AG1264" i="9"/>
  <c r="AG1265" i="9"/>
  <c r="AG1266" i="9"/>
  <c r="AG1267" i="9"/>
  <c r="AG1268" i="9"/>
  <c r="AG1269" i="9"/>
  <c r="AG1270" i="9"/>
  <c r="AG1271" i="9"/>
  <c r="AG1272" i="9"/>
  <c r="AG1273" i="9"/>
  <c r="AG1274" i="9"/>
  <c r="AG1275" i="9"/>
  <c r="AG1276" i="9"/>
  <c r="AG1277" i="9"/>
  <c r="AG1278" i="9"/>
  <c r="AG1279" i="9"/>
  <c r="AG1280" i="9"/>
  <c r="AG1281" i="9"/>
  <c r="AG1282" i="9"/>
  <c r="AG1283" i="9"/>
  <c r="AG1284" i="9"/>
  <c r="AG1285" i="9"/>
  <c r="AG1286" i="9"/>
  <c r="AG1287" i="9"/>
  <c r="AG1288" i="9"/>
  <c r="AG1289" i="9"/>
  <c r="AG1290" i="9"/>
  <c r="AG1291" i="9"/>
  <c r="AG1292" i="9"/>
  <c r="AG1293" i="9"/>
  <c r="AG1294" i="9"/>
  <c r="AG1295" i="9"/>
  <c r="AG1296" i="9"/>
  <c r="AG1297" i="9"/>
  <c r="AG1298" i="9"/>
  <c r="AG1299" i="9"/>
  <c r="AG1300" i="9"/>
  <c r="AG1301" i="9"/>
  <c r="AG1302" i="9"/>
  <c r="AG1303" i="9"/>
  <c r="AG1304" i="9"/>
  <c r="AG1305" i="9"/>
  <c r="AG1306" i="9"/>
  <c r="AG1307" i="9"/>
  <c r="AG1308" i="9"/>
  <c r="AG1309" i="9"/>
  <c r="AG1310" i="9"/>
  <c r="AG1311" i="9"/>
  <c r="AG1312" i="9"/>
  <c r="AG1313" i="9"/>
  <c r="AG1314" i="9"/>
  <c r="AG1315" i="9"/>
  <c r="AG1316" i="9"/>
  <c r="AG1317" i="9"/>
  <c r="AG1318" i="9"/>
  <c r="AG1319" i="9"/>
  <c r="AG1320" i="9"/>
  <c r="AG1321" i="9"/>
  <c r="AG1322" i="9"/>
  <c r="AG1323" i="9"/>
  <c r="AG1324" i="9"/>
  <c r="AG1325" i="9"/>
  <c r="AG1326" i="9"/>
  <c r="AG1327" i="9"/>
  <c r="AG1328" i="9"/>
  <c r="AG1329" i="9"/>
  <c r="AG1330" i="9"/>
  <c r="AG1331" i="9"/>
  <c r="AG1332" i="9"/>
  <c r="AG1333" i="9"/>
  <c r="AG1334" i="9"/>
  <c r="AG1335" i="9"/>
  <c r="AG1336" i="9"/>
  <c r="AG1337" i="9"/>
  <c r="AG1338" i="9"/>
  <c r="AG1339" i="9"/>
  <c r="AG1340" i="9"/>
  <c r="AG1341" i="9"/>
  <c r="AG1342" i="9"/>
  <c r="AG1343" i="9"/>
  <c r="AG1344" i="9"/>
  <c r="AG1345" i="9"/>
  <c r="AG1346" i="9"/>
  <c r="AG1347" i="9"/>
  <c r="AG1348" i="9"/>
  <c r="AG1349" i="9"/>
  <c r="AG1350" i="9"/>
  <c r="AG1351" i="9"/>
  <c r="AG1352" i="9"/>
  <c r="AG1353" i="9"/>
  <c r="AG1354" i="9"/>
  <c r="AG1355" i="9"/>
  <c r="AG1356" i="9"/>
  <c r="AG1357" i="9"/>
  <c r="AG1358" i="9"/>
  <c r="AG1359" i="9"/>
  <c r="AG1360" i="9"/>
  <c r="AG1361" i="9"/>
  <c r="AG1362" i="9"/>
  <c r="AG1363" i="9"/>
  <c r="AG1364" i="9"/>
  <c r="AG1365" i="9"/>
  <c r="AG1366" i="9"/>
  <c r="AG1367" i="9"/>
  <c r="AG1368" i="9"/>
  <c r="AG1369" i="9"/>
  <c r="AG1370" i="9"/>
  <c r="AG1371" i="9"/>
  <c r="AG1372" i="9"/>
  <c r="AG1373" i="9"/>
  <c r="AG1374" i="9"/>
  <c r="AG1375" i="9"/>
  <c r="AG1376" i="9"/>
  <c r="AG1377" i="9"/>
  <c r="AG1378" i="9"/>
  <c r="AG1379" i="9"/>
  <c r="AG1380" i="9"/>
  <c r="AG1381" i="9"/>
  <c r="AG1382" i="9"/>
  <c r="AG1383" i="9"/>
  <c r="AG1384" i="9"/>
  <c r="AG1385" i="9"/>
  <c r="AG1386" i="9"/>
  <c r="AG1387" i="9"/>
  <c r="AG1388" i="9"/>
  <c r="AG1389" i="9"/>
  <c r="AG1390" i="9"/>
  <c r="AG1391" i="9"/>
  <c r="AG1392" i="9"/>
  <c r="AG1393" i="9"/>
  <c r="AG1394" i="9"/>
  <c r="AG1395" i="9"/>
  <c r="AG1396" i="9"/>
  <c r="AG1397" i="9"/>
  <c r="AG1398" i="9"/>
  <c r="AG1399" i="9"/>
  <c r="AG1400" i="9"/>
  <c r="AG1401" i="9"/>
  <c r="AG1402" i="9"/>
  <c r="AG1403" i="9"/>
  <c r="AG1404" i="9"/>
  <c r="AG1405" i="9"/>
  <c r="AG1406" i="9"/>
  <c r="AG1407" i="9"/>
  <c r="AG1408" i="9"/>
  <c r="AG1409" i="9"/>
  <c r="AG1410" i="9"/>
  <c r="AG1411" i="9"/>
  <c r="AG1412" i="9"/>
  <c r="AG1413" i="9"/>
  <c r="AG1414" i="9"/>
  <c r="AG1415" i="9"/>
  <c r="AG1416" i="9"/>
  <c r="AG1417" i="9"/>
  <c r="AG1418" i="9"/>
  <c r="AG1419" i="9"/>
  <c r="AG1420" i="9"/>
  <c r="AG1421" i="9"/>
  <c r="AG1422" i="9"/>
  <c r="AG1423" i="9"/>
  <c r="AG1424" i="9"/>
  <c r="AG1425" i="9"/>
  <c r="AG1426" i="9"/>
  <c r="AG1427" i="9"/>
  <c r="AG1428" i="9"/>
  <c r="AG1429" i="9"/>
  <c r="AG1430" i="9"/>
  <c r="AG1431" i="9"/>
  <c r="AG1432" i="9"/>
  <c r="AG1433" i="9"/>
  <c r="AG1434" i="9"/>
  <c r="AG1435" i="9"/>
  <c r="AG1436" i="9"/>
  <c r="AG1437" i="9"/>
  <c r="AG1438" i="9"/>
  <c r="AG1439" i="9"/>
  <c r="AG1440" i="9"/>
  <c r="AG1441" i="9"/>
  <c r="AG1442" i="9"/>
  <c r="AG1443" i="9"/>
  <c r="AG1444" i="9"/>
  <c r="AG1445" i="9"/>
  <c r="AG1446" i="9"/>
  <c r="AG1447" i="9"/>
  <c r="AG1448" i="9"/>
  <c r="AG1449" i="9"/>
  <c r="AG1450" i="9"/>
  <c r="AG1451" i="9"/>
  <c r="AG1452" i="9"/>
  <c r="AG1453" i="9"/>
  <c r="AG1454" i="9"/>
  <c r="AG1455" i="9"/>
  <c r="AG1456" i="9"/>
  <c r="AG1457" i="9"/>
  <c r="AG1458" i="9"/>
  <c r="AG1459" i="9"/>
  <c r="AG1460" i="9"/>
  <c r="AG1461" i="9"/>
  <c r="AG1462" i="9"/>
  <c r="AG1463" i="9"/>
  <c r="AG1464" i="9"/>
  <c r="AG1465" i="9"/>
  <c r="AG1466" i="9"/>
  <c r="AG1467" i="9"/>
  <c r="AG1468" i="9"/>
  <c r="AG1469" i="9"/>
  <c r="AG1470" i="9"/>
  <c r="AG1471" i="9"/>
  <c r="AG1472" i="9"/>
  <c r="AG1473" i="9"/>
  <c r="AG1474" i="9"/>
  <c r="AG1475" i="9"/>
  <c r="AG1476" i="9"/>
  <c r="AG1477" i="9"/>
  <c r="AG1478" i="9"/>
  <c r="AG1479" i="9"/>
  <c r="AG1480" i="9"/>
  <c r="AG1481" i="9"/>
  <c r="AG1482" i="9"/>
  <c r="AG1483" i="9"/>
  <c r="AG1484" i="9"/>
  <c r="AG1485" i="9"/>
  <c r="AG1486" i="9"/>
  <c r="AG1487" i="9"/>
  <c r="AG1488" i="9"/>
  <c r="AG1489" i="9"/>
  <c r="AG1490" i="9"/>
  <c r="AG1491" i="9"/>
  <c r="AG1492" i="9"/>
  <c r="AG1493" i="9"/>
  <c r="AG1494" i="9"/>
  <c r="AG1495" i="9"/>
  <c r="AG1496" i="9"/>
  <c r="AG1497" i="9"/>
  <c r="AG1498" i="9"/>
  <c r="AG1499" i="9"/>
  <c r="AG1500" i="9"/>
  <c r="AG1501" i="9"/>
  <c r="AG1502" i="9"/>
  <c r="AG1503" i="9"/>
  <c r="AG1504" i="9"/>
  <c r="AG1505" i="9"/>
  <c r="AG1506" i="9"/>
  <c r="AG1507" i="9"/>
  <c r="AG1508" i="9"/>
  <c r="AG1509" i="9"/>
  <c r="AG1510" i="9"/>
  <c r="AG1511" i="9"/>
  <c r="AG1512" i="9"/>
  <c r="AG1513" i="9"/>
  <c r="AG1514" i="9"/>
  <c r="AG1515" i="9"/>
  <c r="AG1516" i="9"/>
  <c r="AG1517" i="9"/>
  <c r="AG1518" i="9"/>
  <c r="AG1519" i="9"/>
  <c r="AG1520" i="9"/>
  <c r="AG1521" i="9"/>
  <c r="AG1522" i="9"/>
  <c r="AG1523" i="9"/>
  <c r="AG1524" i="9"/>
  <c r="AG1525" i="9"/>
  <c r="AG1526" i="9"/>
  <c r="AG1527" i="9"/>
  <c r="AG1528" i="9"/>
  <c r="AG1529" i="9"/>
  <c r="AG1530" i="9"/>
  <c r="AG1531" i="9"/>
  <c r="AG1532" i="9"/>
  <c r="AG1533" i="9"/>
  <c r="AG1534" i="9"/>
  <c r="AG1535" i="9"/>
  <c r="AG1536" i="9"/>
  <c r="AG1537" i="9"/>
  <c r="AG1538" i="9"/>
  <c r="AG1539" i="9"/>
  <c r="AG1540" i="9"/>
  <c r="AG1541" i="9"/>
  <c r="AG1542" i="9"/>
  <c r="AG1543" i="9"/>
  <c r="AG1544" i="9"/>
  <c r="AG1545" i="9"/>
  <c r="AG1546" i="9"/>
  <c r="AG1547" i="9"/>
  <c r="AG1548" i="9"/>
  <c r="AG1549" i="9"/>
  <c r="AG1550" i="9"/>
  <c r="AG1551" i="9"/>
  <c r="AG1552" i="9"/>
  <c r="AG1553" i="9"/>
  <c r="AG1554" i="9"/>
  <c r="AG1555" i="9"/>
  <c r="AG1556" i="9"/>
  <c r="AG1557" i="9"/>
  <c r="AG1558" i="9"/>
  <c r="AG1559" i="9"/>
  <c r="AG1560" i="9"/>
  <c r="AG1561" i="9"/>
  <c r="AG1562" i="9"/>
  <c r="AG1563" i="9"/>
  <c r="AG1564" i="9"/>
  <c r="AG1565" i="9"/>
  <c r="AG1566" i="9"/>
  <c r="AG1567" i="9"/>
  <c r="AG1568" i="9"/>
  <c r="AG1569" i="9"/>
  <c r="AG1570" i="9"/>
  <c r="AG1571" i="9"/>
  <c r="AG1572" i="9"/>
  <c r="AG1573" i="9"/>
  <c r="AG1574" i="9"/>
  <c r="AG1575" i="9"/>
  <c r="AG1576" i="9"/>
  <c r="AG1577" i="9"/>
  <c r="AG1578" i="9"/>
  <c r="AG1579" i="9"/>
  <c r="AG1580" i="9"/>
  <c r="AG1581" i="9"/>
  <c r="AG1582" i="9"/>
  <c r="AG1583" i="9"/>
  <c r="AG1584" i="9"/>
  <c r="AG1585" i="9"/>
  <c r="AG1586" i="9"/>
  <c r="AG1587" i="9"/>
  <c r="AG1588" i="9"/>
  <c r="AG1589" i="9"/>
  <c r="AG1590" i="9"/>
  <c r="AG1591" i="9"/>
  <c r="AG1592" i="9"/>
  <c r="AG1593" i="9"/>
  <c r="AG1594" i="9"/>
  <c r="AG1595" i="9"/>
  <c r="AG1596" i="9"/>
  <c r="AG1597" i="9"/>
  <c r="AG1598" i="9"/>
  <c r="AG1599" i="9"/>
  <c r="AG1600" i="9"/>
  <c r="AG1601" i="9"/>
  <c r="AG1602" i="9"/>
  <c r="AG1603" i="9"/>
  <c r="AG1604" i="9"/>
  <c r="AG1605" i="9"/>
  <c r="AG1606" i="9"/>
  <c r="AG1607" i="9"/>
  <c r="AG1608" i="9"/>
  <c r="AG1609" i="9"/>
  <c r="AG1610" i="9"/>
  <c r="AG1611" i="9"/>
  <c r="AG1612" i="9"/>
  <c r="AG1613" i="9"/>
  <c r="AG1614" i="9"/>
  <c r="AG1615" i="9"/>
  <c r="AG1616" i="9"/>
  <c r="AG1617" i="9"/>
  <c r="AG1618" i="9"/>
  <c r="AG1619" i="9"/>
  <c r="AG1620" i="9"/>
  <c r="AG1621" i="9"/>
  <c r="AG1622" i="9"/>
  <c r="AG1623" i="9"/>
  <c r="AG1624" i="9"/>
  <c r="AG1625" i="9"/>
  <c r="AG1626" i="9"/>
  <c r="AG1627" i="9"/>
  <c r="AG1628" i="9"/>
  <c r="AG1629" i="9"/>
  <c r="AG1630" i="9"/>
  <c r="AG1631" i="9"/>
  <c r="AG1632" i="9"/>
  <c r="AG1633" i="9"/>
  <c r="AG1634" i="9"/>
  <c r="AG1635" i="9"/>
  <c r="AG1636" i="9"/>
  <c r="AG1637" i="9"/>
  <c r="AG1638" i="9"/>
  <c r="AG1639" i="9"/>
  <c r="AG1640" i="9"/>
  <c r="AG1641" i="9"/>
  <c r="AG1642" i="9"/>
  <c r="AG1643" i="9"/>
  <c r="AG1644" i="9"/>
  <c r="AG1645" i="9"/>
  <c r="AG1646" i="9"/>
  <c r="AG1647" i="9"/>
  <c r="AG1648" i="9"/>
  <c r="AG1649" i="9"/>
  <c r="AG1650" i="9"/>
  <c r="AG1651" i="9"/>
  <c r="AG1652" i="9"/>
  <c r="AG1653" i="9"/>
  <c r="AG1654" i="9"/>
  <c r="AG1655" i="9"/>
  <c r="AG1656" i="9"/>
  <c r="AG1657" i="9"/>
  <c r="AG1658" i="9"/>
  <c r="AG1659" i="9"/>
  <c r="AG1660" i="9"/>
  <c r="AG1661" i="9"/>
  <c r="AG1662" i="9"/>
  <c r="AG1663" i="9"/>
  <c r="AG1664" i="9"/>
  <c r="AG1665" i="9"/>
  <c r="AG1666" i="9"/>
  <c r="AG1667" i="9"/>
  <c r="AG1668" i="9"/>
  <c r="AG1669" i="9"/>
  <c r="AG1670" i="9"/>
  <c r="AG1671" i="9"/>
  <c r="AG1672" i="9"/>
  <c r="AG1673" i="9"/>
  <c r="AG1674" i="9"/>
  <c r="AG1675" i="9"/>
  <c r="AG1676" i="9"/>
  <c r="AG1677" i="9"/>
  <c r="AG1678" i="9"/>
  <c r="AG1679" i="9"/>
  <c r="AG1680" i="9"/>
  <c r="AG1681" i="9"/>
  <c r="AG1682" i="9"/>
  <c r="AG1683" i="9"/>
  <c r="AG1684" i="9"/>
  <c r="AG1685" i="9"/>
  <c r="AG1686" i="9"/>
  <c r="AG1687" i="9"/>
  <c r="AG1688" i="9"/>
  <c r="AG1689" i="9"/>
  <c r="AG1690" i="9"/>
  <c r="AG1691" i="9"/>
  <c r="AG1692" i="9"/>
  <c r="AG1693" i="9"/>
  <c r="AG1694" i="9"/>
  <c r="AG1695" i="9"/>
  <c r="AG1696" i="9"/>
  <c r="AG1697" i="9"/>
  <c r="AG1698" i="9"/>
  <c r="AG1699" i="9"/>
  <c r="AG1700" i="9"/>
  <c r="AG1701" i="9"/>
  <c r="AG1702" i="9"/>
  <c r="AG1703" i="9"/>
  <c r="AG1704" i="9"/>
  <c r="AG1705" i="9"/>
  <c r="AG1706" i="9"/>
  <c r="AG1707" i="9"/>
  <c r="AG1708" i="9"/>
  <c r="AG1709" i="9"/>
  <c r="AG1710" i="9"/>
  <c r="AG1711" i="9"/>
  <c r="AG1712" i="9"/>
  <c r="AG1713" i="9"/>
  <c r="AG1714" i="9"/>
  <c r="AG1715" i="9"/>
  <c r="AG1716" i="9"/>
  <c r="AG1717" i="9"/>
  <c r="AG1718" i="9"/>
  <c r="AG1719" i="9"/>
  <c r="AG1720" i="9"/>
  <c r="AG1721" i="9"/>
  <c r="AG1722" i="9"/>
  <c r="AG1723" i="9"/>
  <c r="AG1724" i="9"/>
  <c r="AG1725" i="9"/>
  <c r="AG1726" i="9"/>
  <c r="AG1727" i="9"/>
  <c r="AG1728" i="9"/>
  <c r="AG1729" i="9"/>
  <c r="AG1730" i="9"/>
  <c r="AG1731" i="9"/>
  <c r="AG1732" i="9"/>
  <c r="AG1733" i="9"/>
  <c r="AG1734" i="9"/>
  <c r="AG1735" i="9"/>
  <c r="AG1736" i="9"/>
  <c r="AG1737" i="9"/>
  <c r="AG1738" i="9"/>
  <c r="AG1739" i="9"/>
  <c r="AG1740" i="9"/>
  <c r="AG1741" i="9"/>
  <c r="AG1742" i="9"/>
  <c r="AG1743" i="9"/>
  <c r="AG1744" i="9"/>
  <c r="AG1745" i="9"/>
  <c r="AG1746" i="9"/>
  <c r="AG1747" i="9"/>
  <c r="AG1748" i="9"/>
  <c r="AG1749" i="9"/>
  <c r="AG1750" i="9"/>
  <c r="AG1751" i="9"/>
  <c r="AG1752" i="9"/>
  <c r="AG1753" i="9"/>
  <c r="AG1754" i="9"/>
  <c r="AG1755" i="9"/>
  <c r="AG1756" i="9"/>
  <c r="AG1757" i="9"/>
  <c r="AG1758" i="9"/>
  <c r="AG1759" i="9"/>
  <c r="AG1760" i="9"/>
  <c r="AG1761" i="9"/>
  <c r="AG1762" i="9"/>
  <c r="AG1763" i="9"/>
  <c r="AG1764" i="9"/>
  <c r="AG1765" i="9"/>
  <c r="AG1766" i="9"/>
  <c r="AG1767" i="9"/>
  <c r="AG1768" i="9"/>
  <c r="AG1769" i="9"/>
  <c r="AG1770" i="9"/>
  <c r="AG1771" i="9"/>
  <c r="AG1772" i="9"/>
  <c r="AG1773" i="9"/>
  <c r="AG1774" i="9"/>
  <c r="AG1775" i="9"/>
  <c r="AG1776" i="9"/>
  <c r="AG1777" i="9"/>
  <c r="AG1778" i="9"/>
  <c r="AG1779" i="9"/>
  <c r="AG1780" i="9"/>
  <c r="AG1781" i="9"/>
  <c r="AG1782" i="9"/>
  <c r="AG1783" i="9"/>
  <c r="AG1784" i="9"/>
  <c r="AG1785" i="9"/>
  <c r="AG1786" i="9"/>
  <c r="AG1787" i="9"/>
  <c r="AG1788" i="9"/>
  <c r="AG1789" i="9"/>
  <c r="AG1790" i="9"/>
  <c r="AG1791" i="9"/>
  <c r="AG1792" i="9"/>
  <c r="AG1793" i="9"/>
  <c r="AG1794" i="9"/>
  <c r="AG1795" i="9"/>
  <c r="AG1796" i="9"/>
  <c r="AG1797" i="9"/>
  <c r="AG1798" i="9"/>
  <c r="AG1799" i="9"/>
  <c r="AG1800" i="9"/>
  <c r="AG1801" i="9"/>
  <c r="AG1802" i="9"/>
  <c r="AG1803" i="9"/>
  <c r="AG1804" i="9"/>
  <c r="AG1805" i="9"/>
  <c r="AG1806" i="9"/>
  <c r="AG1807" i="9"/>
  <c r="AG1808" i="9"/>
  <c r="AG1809" i="9"/>
  <c r="AG1810" i="9"/>
  <c r="AG1811" i="9"/>
  <c r="AG1812" i="9"/>
  <c r="AG1813" i="9"/>
  <c r="AG1814" i="9"/>
  <c r="AG1815" i="9"/>
  <c r="AG1816" i="9"/>
  <c r="AG1817" i="9"/>
  <c r="AG1818" i="9"/>
  <c r="AG1819" i="9"/>
  <c r="AG1820" i="9"/>
  <c r="AG1821" i="9"/>
  <c r="AG1822" i="9"/>
  <c r="AG1823" i="9"/>
  <c r="AG1824" i="9"/>
  <c r="AG1825" i="9"/>
  <c r="AG1826" i="9"/>
  <c r="AG1827" i="9"/>
  <c r="AG1828" i="9"/>
  <c r="AG1829" i="9"/>
  <c r="AG1830" i="9"/>
  <c r="AG1831" i="9"/>
  <c r="AG1832" i="9"/>
  <c r="AG1833" i="9"/>
  <c r="AG1834" i="9"/>
  <c r="AG1835" i="9"/>
  <c r="AG1836" i="9"/>
  <c r="AG1837" i="9"/>
  <c r="AG1838" i="9"/>
  <c r="AG1839" i="9"/>
  <c r="AG1840" i="9"/>
  <c r="AG1841" i="9"/>
  <c r="AG1842" i="9"/>
  <c r="AG1843" i="9"/>
  <c r="AG1844" i="9"/>
  <c r="AG1845" i="9"/>
  <c r="AG1846" i="9"/>
  <c r="AG1847" i="9"/>
  <c r="AG1848" i="9"/>
  <c r="AG1849" i="9"/>
  <c r="AG1850" i="9"/>
  <c r="AG1851" i="9"/>
  <c r="AG1852" i="9"/>
  <c r="AG1853" i="9"/>
  <c r="AG1854" i="9"/>
  <c r="AG1855" i="9"/>
  <c r="AG1856" i="9"/>
  <c r="AG1857" i="9"/>
  <c r="AG1858" i="9"/>
  <c r="AG1859" i="9"/>
  <c r="AG1860" i="9"/>
  <c r="AG1861" i="9"/>
  <c r="AG1862" i="9"/>
  <c r="AG1863" i="9"/>
  <c r="AG1864" i="9"/>
  <c r="AG1865" i="9"/>
  <c r="AG1866" i="9"/>
  <c r="AG1867" i="9"/>
  <c r="AG1868" i="9"/>
  <c r="AG1869" i="9"/>
  <c r="AG1870" i="9"/>
  <c r="AG1871" i="9"/>
  <c r="AG1872" i="9"/>
  <c r="AG1873" i="9"/>
  <c r="AG1874" i="9"/>
  <c r="AG1875" i="9"/>
  <c r="AG1876" i="9"/>
  <c r="AG1877" i="9"/>
  <c r="AG1878" i="9"/>
  <c r="AG1879" i="9"/>
  <c r="AG1880" i="9"/>
  <c r="AG1881" i="9"/>
  <c r="AG1882" i="9"/>
  <c r="AG1883" i="9"/>
  <c r="AG1884" i="9"/>
  <c r="AG1885" i="9"/>
  <c r="AG1886" i="9"/>
  <c r="AG1887" i="9"/>
  <c r="AG1888" i="9"/>
  <c r="AG1889" i="9"/>
  <c r="AG1890" i="9"/>
  <c r="AG1891" i="9"/>
  <c r="AG1892" i="9"/>
  <c r="AG1893" i="9"/>
  <c r="AG1894" i="9"/>
  <c r="AG1895" i="9"/>
  <c r="AG1896" i="9"/>
  <c r="AG1897" i="9"/>
  <c r="AG1898" i="9"/>
  <c r="AG1899" i="9"/>
  <c r="AG1900" i="9"/>
  <c r="AG1901" i="9"/>
  <c r="AG1902" i="9"/>
  <c r="AG1903" i="9"/>
  <c r="AG1904" i="9"/>
  <c r="AG1905" i="9"/>
  <c r="AG1906" i="9"/>
  <c r="AG1907" i="9"/>
  <c r="AG1908" i="9"/>
  <c r="AG1909" i="9"/>
  <c r="AG1910" i="9"/>
  <c r="AG1911" i="9"/>
  <c r="AG1912" i="9"/>
  <c r="AG1913" i="9"/>
  <c r="AG1914" i="9"/>
  <c r="AG1915" i="9"/>
  <c r="AG1916" i="9"/>
  <c r="AG1917" i="9"/>
  <c r="AG1918" i="9"/>
  <c r="AG1919" i="9"/>
  <c r="AG1920" i="9"/>
  <c r="AG1921" i="9"/>
  <c r="AG1922" i="9"/>
  <c r="AG1923" i="9"/>
  <c r="AG1924" i="9"/>
  <c r="AG1925" i="9"/>
  <c r="AG1926" i="9"/>
  <c r="AG1927" i="9"/>
  <c r="AG1928" i="9"/>
  <c r="AG1929" i="9"/>
  <c r="AG1930" i="9"/>
  <c r="AG1931" i="9"/>
  <c r="AG1932" i="9"/>
  <c r="AG1933" i="9"/>
  <c r="AG1934" i="9"/>
  <c r="AG1935" i="9"/>
  <c r="AG1936" i="9"/>
  <c r="AG1937" i="9"/>
  <c r="AG1938" i="9"/>
  <c r="AG1939" i="9"/>
  <c r="AG1940" i="9"/>
  <c r="AG1941" i="9"/>
  <c r="AG1942" i="9"/>
  <c r="AG1943" i="9"/>
  <c r="AG1944" i="9"/>
  <c r="AG1945" i="9"/>
  <c r="AG1946" i="9"/>
  <c r="AG1947" i="9"/>
  <c r="AG1948" i="9"/>
  <c r="AG1949" i="9"/>
  <c r="AG1950" i="9"/>
  <c r="AG1951" i="9"/>
  <c r="AG1952" i="9"/>
  <c r="AG1953" i="9"/>
  <c r="AK17" i="9"/>
  <c r="AF2" i="9"/>
  <c r="AF3" i="9"/>
  <c r="AF4" i="9"/>
  <c r="AF5" i="9"/>
  <c r="AF6" i="9"/>
  <c r="AF7" i="9"/>
  <c r="AF8" i="9"/>
  <c r="AF9" i="9"/>
  <c r="AF10" i="9"/>
  <c r="AF11" i="9"/>
  <c r="AF12" i="9"/>
  <c r="AF13" i="9"/>
  <c r="AF14" i="9"/>
  <c r="AF15" i="9"/>
  <c r="AF16" i="9"/>
  <c r="AF17" i="9"/>
  <c r="AF18" i="9"/>
  <c r="AF19" i="9"/>
  <c r="AF20" i="9"/>
  <c r="AF21" i="9"/>
  <c r="AF22" i="9"/>
  <c r="AF23" i="9"/>
  <c r="AF24" i="9"/>
  <c r="AF25" i="9"/>
  <c r="AF26" i="9"/>
  <c r="AF27" i="9"/>
  <c r="AF28" i="9"/>
  <c r="AF29" i="9"/>
  <c r="AF30" i="9"/>
  <c r="AF31" i="9"/>
  <c r="AF32" i="9"/>
  <c r="AF33" i="9"/>
  <c r="AF34" i="9"/>
  <c r="AF35" i="9"/>
  <c r="AF36" i="9"/>
  <c r="AF37" i="9"/>
  <c r="AF38" i="9"/>
  <c r="AF39" i="9"/>
  <c r="AF40" i="9"/>
  <c r="AF41" i="9"/>
  <c r="AF42" i="9"/>
  <c r="AF43" i="9"/>
  <c r="AF44" i="9"/>
  <c r="AF45" i="9"/>
  <c r="AF46" i="9"/>
  <c r="AF47" i="9"/>
  <c r="AF48" i="9"/>
  <c r="AF49" i="9"/>
  <c r="AF50" i="9"/>
  <c r="AF51" i="9"/>
  <c r="AF52" i="9"/>
  <c r="AF53" i="9"/>
  <c r="AF54" i="9"/>
  <c r="AF55" i="9"/>
  <c r="AF56" i="9"/>
  <c r="AF57" i="9"/>
  <c r="AF58" i="9"/>
  <c r="AF59" i="9"/>
  <c r="AF60" i="9"/>
  <c r="AF61" i="9"/>
  <c r="AF62" i="9"/>
  <c r="AF63" i="9"/>
  <c r="AF64" i="9"/>
  <c r="AF65" i="9"/>
  <c r="AF66" i="9"/>
  <c r="AF67" i="9"/>
  <c r="AF68" i="9"/>
  <c r="AF69" i="9"/>
  <c r="AF70" i="9"/>
  <c r="AF71" i="9"/>
  <c r="AF72" i="9"/>
  <c r="AF73" i="9"/>
  <c r="AF74" i="9"/>
  <c r="AF75" i="9"/>
  <c r="AF76" i="9"/>
  <c r="AF77" i="9"/>
  <c r="AF78" i="9"/>
  <c r="AF79" i="9"/>
  <c r="AF80" i="9"/>
  <c r="AF81" i="9"/>
  <c r="AF82" i="9"/>
  <c r="AF83" i="9"/>
  <c r="AF84" i="9"/>
  <c r="AF85" i="9"/>
  <c r="AF86" i="9"/>
  <c r="AF87" i="9"/>
  <c r="AF88" i="9"/>
  <c r="AF89" i="9"/>
  <c r="AF90" i="9"/>
  <c r="AF91" i="9"/>
  <c r="AF92" i="9"/>
  <c r="AF93" i="9"/>
  <c r="AF94" i="9"/>
  <c r="AF95" i="9"/>
  <c r="AF96" i="9"/>
  <c r="AF97" i="9"/>
  <c r="AF98" i="9"/>
  <c r="AF99" i="9"/>
  <c r="AF100" i="9"/>
  <c r="AF101" i="9"/>
  <c r="AF102" i="9"/>
  <c r="AF103" i="9"/>
  <c r="AF104" i="9"/>
  <c r="AF105" i="9"/>
  <c r="AF106" i="9"/>
  <c r="AF107" i="9"/>
  <c r="AF108" i="9"/>
  <c r="AF109" i="9"/>
  <c r="AF110" i="9"/>
  <c r="AF111" i="9"/>
  <c r="AF112" i="9"/>
  <c r="AF113" i="9"/>
  <c r="AF114" i="9"/>
  <c r="AF115" i="9"/>
  <c r="AF116" i="9"/>
  <c r="AF117" i="9"/>
  <c r="AF118" i="9"/>
  <c r="AF119" i="9"/>
  <c r="AF120" i="9"/>
  <c r="AF121" i="9"/>
  <c r="AF122" i="9"/>
  <c r="AF123" i="9"/>
  <c r="AF124" i="9"/>
  <c r="AF125" i="9"/>
  <c r="AF126" i="9"/>
  <c r="AF127" i="9"/>
  <c r="AF128" i="9"/>
  <c r="AF129" i="9"/>
  <c r="AF130" i="9"/>
  <c r="AF131" i="9"/>
  <c r="AF132" i="9"/>
  <c r="AF133" i="9"/>
  <c r="AF134" i="9"/>
  <c r="AF135" i="9"/>
  <c r="AF136" i="9"/>
  <c r="AF137" i="9"/>
  <c r="AF138" i="9"/>
  <c r="AF139" i="9"/>
  <c r="AF140" i="9"/>
  <c r="AF141" i="9"/>
  <c r="AF142" i="9"/>
  <c r="AF143" i="9"/>
  <c r="AF144" i="9"/>
  <c r="AF145" i="9"/>
  <c r="AF146" i="9"/>
  <c r="AF147" i="9"/>
  <c r="AF148" i="9"/>
  <c r="AF149" i="9"/>
  <c r="AF150" i="9"/>
  <c r="AF151" i="9"/>
  <c r="AF152" i="9"/>
  <c r="AF153" i="9"/>
  <c r="AF154" i="9"/>
  <c r="AF155" i="9"/>
  <c r="AF156" i="9"/>
  <c r="AF157" i="9"/>
  <c r="AF158" i="9"/>
  <c r="AF159" i="9"/>
  <c r="AF160" i="9"/>
  <c r="AF161" i="9"/>
  <c r="AF162" i="9"/>
  <c r="AF163" i="9"/>
  <c r="AF164" i="9"/>
  <c r="AF165" i="9"/>
  <c r="AF166" i="9"/>
  <c r="AF167" i="9"/>
  <c r="AF168" i="9"/>
  <c r="AF169" i="9"/>
  <c r="AF170" i="9"/>
  <c r="AF171" i="9"/>
  <c r="AF172" i="9"/>
  <c r="AF173" i="9"/>
  <c r="AF174" i="9"/>
  <c r="AF175" i="9"/>
  <c r="AF176" i="9"/>
  <c r="AF177" i="9"/>
  <c r="AF178" i="9"/>
  <c r="AF179" i="9"/>
  <c r="AF180" i="9"/>
  <c r="AF181" i="9"/>
  <c r="AF182" i="9"/>
  <c r="AF183" i="9"/>
  <c r="AF184" i="9"/>
  <c r="AF185" i="9"/>
  <c r="AF186" i="9"/>
  <c r="AF187" i="9"/>
  <c r="AF188" i="9"/>
  <c r="AF189" i="9"/>
  <c r="AF190" i="9"/>
  <c r="AF191" i="9"/>
  <c r="AF192" i="9"/>
  <c r="AF193" i="9"/>
  <c r="AF194" i="9"/>
  <c r="AF195" i="9"/>
  <c r="AF196" i="9"/>
  <c r="AF197" i="9"/>
  <c r="AF198" i="9"/>
  <c r="AF199" i="9"/>
  <c r="AF200" i="9"/>
  <c r="AF201" i="9"/>
  <c r="AF202" i="9"/>
  <c r="AF203" i="9"/>
  <c r="AF204" i="9"/>
  <c r="AF205" i="9"/>
  <c r="AF206" i="9"/>
  <c r="AF207" i="9"/>
  <c r="AF208" i="9"/>
  <c r="AF209" i="9"/>
  <c r="AF210" i="9"/>
  <c r="AF211" i="9"/>
  <c r="AF212" i="9"/>
  <c r="AF213" i="9"/>
  <c r="AF214" i="9"/>
  <c r="AF215" i="9"/>
  <c r="AF216" i="9"/>
  <c r="AF217" i="9"/>
  <c r="AF218" i="9"/>
  <c r="AF219" i="9"/>
  <c r="AF220" i="9"/>
  <c r="AF221" i="9"/>
  <c r="AF222" i="9"/>
  <c r="AF223" i="9"/>
  <c r="AF224" i="9"/>
  <c r="AF225" i="9"/>
  <c r="AF226" i="9"/>
  <c r="AF227" i="9"/>
  <c r="AF228" i="9"/>
  <c r="AF229" i="9"/>
  <c r="AF230" i="9"/>
  <c r="AF231" i="9"/>
  <c r="AF232" i="9"/>
  <c r="AF233" i="9"/>
  <c r="AF234" i="9"/>
  <c r="AF235" i="9"/>
  <c r="AF236" i="9"/>
  <c r="AF237" i="9"/>
  <c r="AF238" i="9"/>
  <c r="AF239" i="9"/>
  <c r="AF240" i="9"/>
  <c r="AF241" i="9"/>
  <c r="AF242" i="9"/>
  <c r="AF243" i="9"/>
  <c r="AF244" i="9"/>
  <c r="AF245" i="9"/>
  <c r="AF246" i="9"/>
  <c r="AF247" i="9"/>
  <c r="AF248" i="9"/>
  <c r="AF249" i="9"/>
  <c r="AF250" i="9"/>
  <c r="AF251" i="9"/>
  <c r="AF252" i="9"/>
  <c r="AF253" i="9"/>
  <c r="AF254" i="9"/>
  <c r="AF255" i="9"/>
  <c r="AF256" i="9"/>
  <c r="AF257" i="9"/>
  <c r="AF258" i="9"/>
  <c r="AF259" i="9"/>
  <c r="AF260" i="9"/>
  <c r="AF261" i="9"/>
  <c r="AF262" i="9"/>
  <c r="AF263" i="9"/>
  <c r="AF264" i="9"/>
  <c r="AF265" i="9"/>
  <c r="AF266" i="9"/>
  <c r="AF267" i="9"/>
  <c r="AF268" i="9"/>
  <c r="AF269" i="9"/>
  <c r="AF270" i="9"/>
  <c r="AF271" i="9"/>
  <c r="AF272" i="9"/>
  <c r="AF273" i="9"/>
  <c r="AF274" i="9"/>
  <c r="AF275" i="9"/>
  <c r="AF276" i="9"/>
  <c r="AF277" i="9"/>
  <c r="AF278" i="9"/>
  <c r="AF279" i="9"/>
  <c r="AF280" i="9"/>
  <c r="AF281" i="9"/>
  <c r="AF282" i="9"/>
  <c r="AF283" i="9"/>
  <c r="AF284" i="9"/>
  <c r="AF285" i="9"/>
  <c r="AF286" i="9"/>
  <c r="AF287" i="9"/>
  <c r="AF288" i="9"/>
  <c r="AF289" i="9"/>
  <c r="AF290" i="9"/>
  <c r="AF291" i="9"/>
  <c r="AF292" i="9"/>
  <c r="AF293" i="9"/>
  <c r="AF294" i="9"/>
  <c r="AF295" i="9"/>
  <c r="AF296" i="9"/>
  <c r="AF297" i="9"/>
  <c r="AF298" i="9"/>
  <c r="AF299" i="9"/>
  <c r="AF300" i="9"/>
  <c r="AF301" i="9"/>
  <c r="AF302" i="9"/>
  <c r="AF303" i="9"/>
  <c r="AF304" i="9"/>
  <c r="AF305" i="9"/>
  <c r="AF306" i="9"/>
  <c r="AF307" i="9"/>
  <c r="AF308" i="9"/>
  <c r="AF309" i="9"/>
  <c r="AF310" i="9"/>
  <c r="AF311" i="9"/>
  <c r="AF312" i="9"/>
  <c r="AF313" i="9"/>
  <c r="AF314" i="9"/>
  <c r="AF315" i="9"/>
  <c r="AF316" i="9"/>
  <c r="AF317" i="9"/>
  <c r="AF318" i="9"/>
  <c r="AF319" i="9"/>
  <c r="AF320" i="9"/>
  <c r="AF321" i="9"/>
  <c r="AF322" i="9"/>
  <c r="AF323" i="9"/>
  <c r="AF324" i="9"/>
  <c r="AF325" i="9"/>
  <c r="AF326" i="9"/>
  <c r="AF327" i="9"/>
  <c r="AF328" i="9"/>
  <c r="AF329" i="9"/>
  <c r="AF330" i="9"/>
  <c r="AF331" i="9"/>
  <c r="AF332" i="9"/>
  <c r="AF333" i="9"/>
  <c r="AF334" i="9"/>
  <c r="AF335" i="9"/>
  <c r="AF336" i="9"/>
  <c r="AF337" i="9"/>
  <c r="AF338" i="9"/>
  <c r="AF339" i="9"/>
  <c r="AF340" i="9"/>
  <c r="AF341" i="9"/>
  <c r="AF342" i="9"/>
  <c r="AF343" i="9"/>
  <c r="AF344" i="9"/>
  <c r="AF345" i="9"/>
  <c r="AF346" i="9"/>
  <c r="AF347" i="9"/>
  <c r="AF348" i="9"/>
  <c r="AF349" i="9"/>
  <c r="AF350" i="9"/>
  <c r="AF351" i="9"/>
  <c r="AF352" i="9"/>
  <c r="AF353" i="9"/>
  <c r="AF354" i="9"/>
  <c r="AF355" i="9"/>
  <c r="AF356" i="9"/>
  <c r="AF357" i="9"/>
  <c r="AF358" i="9"/>
  <c r="AF359" i="9"/>
  <c r="AF360" i="9"/>
  <c r="AF361" i="9"/>
  <c r="AF362" i="9"/>
  <c r="AF363" i="9"/>
  <c r="AF364" i="9"/>
  <c r="AF365" i="9"/>
  <c r="AF366" i="9"/>
  <c r="AF367" i="9"/>
  <c r="AF368" i="9"/>
  <c r="AF369" i="9"/>
  <c r="AF370" i="9"/>
  <c r="AF371" i="9"/>
  <c r="AF372" i="9"/>
  <c r="AF373" i="9"/>
  <c r="AF374" i="9"/>
  <c r="AF375" i="9"/>
  <c r="AF376" i="9"/>
  <c r="AF377" i="9"/>
  <c r="AF378" i="9"/>
  <c r="AF379" i="9"/>
  <c r="AF380" i="9"/>
  <c r="AF381" i="9"/>
  <c r="AF382" i="9"/>
  <c r="AF383" i="9"/>
  <c r="AF384" i="9"/>
  <c r="AF385" i="9"/>
  <c r="AF386" i="9"/>
  <c r="AF387" i="9"/>
  <c r="AF388" i="9"/>
  <c r="AF389" i="9"/>
  <c r="AF390" i="9"/>
  <c r="AF391" i="9"/>
  <c r="AF392" i="9"/>
  <c r="AF393" i="9"/>
  <c r="AF394" i="9"/>
  <c r="AF395" i="9"/>
  <c r="AF396" i="9"/>
  <c r="AF397" i="9"/>
  <c r="AF398" i="9"/>
  <c r="AF399" i="9"/>
  <c r="AF400" i="9"/>
  <c r="AF401" i="9"/>
  <c r="AF402" i="9"/>
  <c r="AF403" i="9"/>
  <c r="AF404" i="9"/>
  <c r="AF405" i="9"/>
  <c r="AF406" i="9"/>
  <c r="AF407" i="9"/>
  <c r="AF408" i="9"/>
  <c r="AF409" i="9"/>
  <c r="AF410" i="9"/>
  <c r="AF411" i="9"/>
  <c r="AF412" i="9"/>
  <c r="AF413" i="9"/>
  <c r="AF414" i="9"/>
  <c r="AF415" i="9"/>
  <c r="AF416" i="9"/>
  <c r="AF417" i="9"/>
  <c r="AF418" i="9"/>
  <c r="AF419" i="9"/>
  <c r="AF420" i="9"/>
  <c r="AF421" i="9"/>
  <c r="AF422" i="9"/>
  <c r="AF423" i="9"/>
  <c r="AF424" i="9"/>
  <c r="AF425" i="9"/>
  <c r="AF426" i="9"/>
  <c r="AF427" i="9"/>
  <c r="AF428" i="9"/>
  <c r="AF429" i="9"/>
  <c r="AF430" i="9"/>
  <c r="AF431" i="9"/>
  <c r="AF432" i="9"/>
  <c r="AF433" i="9"/>
  <c r="AF434" i="9"/>
  <c r="AF435" i="9"/>
  <c r="AF436" i="9"/>
  <c r="AF437" i="9"/>
  <c r="AF438" i="9"/>
  <c r="AF439" i="9"/>
  <c r="AF440" i="9"/>
  <c r="AF441" i="9"/>
  <c r="AF442" i="9"/>
  <c r="AF443" i="9"/>
  <c r="AF444" i="9"/>
  <c r="AF445" i="9"/>
  <c r="AF446" i="9"/>
  <c r="AF447" i="9"/>
  <c r="AF448" i="9"/>
  <c r="AF449" i="9"/>
  <c r="AF450" i="9"/>
  <c r="AF451" i="9"/>
  <c r="AF452" i="9"/>
  <c r="AF453" i="9"/>
  <c r="AF454" i="9"/>
  <c r="AF455" i="9"/>
  <c r="AF456" i="9"/>
  <c r="AF457" i="9"/>
  <c r="AF458" i="9"/>
  <c r="AF459" i="9"/>
  <c r="AF460" i="9"/>
  <c r="AF461" i="9"/>
  <c r="AF462" i="9"/>
  <c r="AF463" i="9"/>
  <c r="AF464" i="9"/>
  <c r="AF465" i="9"/>
  <c r="AF466" i="9"/>
  <c r="AF467" i="9"/>
  <c r="AF468" i="9"/>
  <c r="AF469" i="9"/>
  <c r="AF470" i="9"/>
  <c r="AF471" i="9"/>
  <c r="AF472" i="9"/>
  <c r="AF473" i="9"/>
  <c r="AF474" i="9"/>
  <c r="AF475" i="9"/>
  <c r="AF476" i="9"/>
  <c r="AF477" i="9"/>
  <c r="AF478" i="9"/>
  <c r="AF479" i="9"/>
  <c r="AF480" i="9"/>
  <c r="AF481" i="9"/>
  <c r="AF482" i="9"/>
  <c r="AF483" i="9"/>
  <c r="AF484" i="9"/>
  <c r="AF485" i="9"/>
  <c r="AF486" i="9"/>
  <c r="AF487" i="9"/>
  <c r="AF488" i="9"/>
  <c r="AF489" i="9"/>
  <c r="AF490" i="9"/>
  <c r="AF491" i="9"/>
  <c r="AF492" i="9"/>
  <c r="AF493" i="9"/>
  <c r="AF494" i="9"/>
  <c r="AF495" i="9"/>
  <c r="AF496" i="9"/>
  <c r="AF497" i="9"/>
  <c r="AF498" i="9"/>
  <c r="AF499" i="9"/>
  <c r="AF500" i="9"/>
  <c r="AF501" i="9"/>
  <c r="AF502" i="9"/>
  <c r="AF503" i="9"/>
  <c r="AF504" i="9"/>
  <c r="AF505" i="9"/>
  <c r="AF506" i="9"/>
  <c r="AF507" i="9"/>
  <c r="AF508" i="9"/>
  <c r="AF509" i="9"/>
  <c r="AF510" i="9"/>
  <c r="AF511" i="9"/>
  <c r="AF512" i="9"/>
  <c r="AF513" i="9"/>
  <c r="AF514" i="9"/>
  <c r="AF515" i="9"/>
  <c r="AF516" i="9"/>
  <c r="AF517" i="9"/>
  <c r="AF518" i="9"/>
  <c r="AF519" i="9"/>
  <c r="AF520" i="9"/>
  <c r="AF521" i="9"/>
  <c r="AF522" i="9"/>
  <c r="AF523" i="9"/>
  <c r="AF524" i="9"/>
  <c r="AF525" i="9"/>
  <c r="AF526" i="9"/>
  <c r="AF527" i="9"/>
  <c r="AF528" i="9"/>
  <c r="AF529" i="9"/>
  <c r="AF530" i="9"/>
  <c r="AF531" i="9"/>
  <c r="AF532" i="9"/>
  <c r="AF533" i="9"/>
  <c r="AF534" i="9"/>
  <c r="AF535" i="9"/>
  <c r="AF536" i="9"/>
  <c r="AF537" i="9"/>
  <c r="AF538" i="9"/>
  <c r="AF539" i="9"/>
  <c r="AF540" i="9"/>
  <c r="AF541" i="9"/>
  <c r="AF542" i="9"/>
  <c r="AF543" i="9"/>
  <c r="AF544" i="9"/>
  <c r="AF545" i="9"/>
  <c r="AF546" i="9"/>
  <c r="AF547" i="9"/>
  <c r="AF548" i="9"/>
  <c r="AF549" i="9"/>
  <c r="AF550" i="9"/>
  <c r="AF551" i="9"/>
  <c r="AF552" i="9"/>
  <c r="AF553" i="9"/>
  <c r="AF554" i="9"/>
  <c r="AF555" i="9"/>
  <c r="AF556" i="9"/>
  <c r="AF557" i="9"/>
  <c r="AF558" i="9"/>
  <c r="AF559" i="9"/>
  <c r="AF560" i="9"/>
  <c r="AF561" i="9"/>
  <c r="AF562" i="9"/>
  <c r="AF563" i="9"/>
  <c r="AF564" i="9"/>
  <c r="AF565" i="9"/>
  <c r="AF566" i="9"/>
  <c r="AF567" i="9"/>
  <c r="AF568" i="9"/>
  <c r="AF569" i="9"/>
  <c r="AF570" i="9"/>
  <c r="AF571" i="9"/>
  <c r="AF572" i="9"/>
  <c r="AF573" i="9"/>
  <c r="AF574" i="9"/>
  <c r="AF575" i="9"/>
  <c r="AF576" i="9"/>
  <c r="AF577" i="9"/>
  <c r="AF578" i="9"/>
  <c r="AF579" i="9"/>
  <c r="AF580" i="9"/>
  <c r="AF581" i="9"/>
  <c r="AF582" i="9"/>
  <c r="AF583" i="9"/>
  <c r="AF584" i="9"/>
  <c r="AF585" i="9"/>
  <c r="AF586" i="9"/>
  <c r="AF587" i="9"/>
  <c r="AF588" i="9"/>
  <c r="AF589" i="9"/>
  <c r="AF590" i="9"/>
  <c r="AF591" i="9"/>
  <c r="AF592" i="9"/>
  <c r="AF593" i="9"/>
  <c r="AF594" i="9"/>
  <c r="AF595" i="9"/>
  <c r="AF596" i="9"/>
  <c r="AF597" i="9"/>
  <c r="AF598" i="9"/>
  <c r="AF599" i="9"/>
  <c r="AF600" i="9"/>
  <c r="AF601" i="9"/>
  <c r="AF602" i="9"/>
  <c r="AF603" i="9"/>
  <c r="AF604" i="9"/>
  <c r="AF605" i="9"/>
  <c r="AF606" i="9"/>
  <c r="AF607" i="9"/>
  <c r="AF608" i="9"/>
  <c r="AF609" i="9"/>
  <c r="AF610" i="9"/>
  <c r="AF611" i="9"/>
  <c r="AF612" i="9"/>
  <c r="AF613" i="9"/>
  <c r="AF614" i="9"/>
  <c r="AF615" i="9"/>
  <c r="AF616" i="9"/>
  <c r="AF617" i="9"/>
  <c r="AF618" i="9"/>
  <c r="AF619" i="9"/>
  <c r="AF620" i="9"/>
  <c r="AF621" i="9"/>
  <c r="AF622" i="9"/>
  <c r="AF623" i="9"/>
  <c r="AF624" i="9"/>
  <c r="AF625" i="9"/>
  <c r="AF626" i="9"/>
  <c r="AF627" i="9"/>
  <c r="AF628" i="9"/>
  <c r="AF629" i="9"/>
  <c r="AF630" i="9"/>
  <c r="AF631" i="9"/>
  <c r="AF632" i="9"/>
  <c r="AF633" i="9"/>
  <c r="AF634" i="9"/>
  <c r="AF635" i="9"/>
  <c r="AF636" i="9"/>
  <c r="AF637" i="9"/>
  <c r="AF638" i="9"/>
  <c r="AF639" i="9"/>
  <c r="AF640" i="9"/>
  <c r="AF641" i="9"/>
  <c r="AF642" i="9"/>
  <c r="AF643" i="9"/>
  <c r="AF644" i="9"/>
  <c r="AF645" i="9"/>
  <c r="AF646" i="9"/>
  <c r="AF647" i="9"/>
  <c r="AF648" i="9"/>
  <c r="AF649" i="9"/>
  <c r="AF650" i="9"/>
  <c r="AF651" i="9"/>
  <c r="AF652" i="9"/>
  <c r="AF653" i="9"/>
  <c r="AF654" i="9"/>
  <c r="AF655" i="9"/>
  <c r="AF656" i="9"/>
  <c r="AF657" i="9"/>
  <c r="AF658" i="9"/>
  <c r="AF659" i="9"/>
  <c r="AF660" i="9"/>
  <c r="AF661" i="9"/>
  <c r="AF662" i="9"/>
  <c r="AF663" i="9"/>
  <c r="AF664" i="9"/>
  <c r="AF665" i="9"/>
  <c r="AF666" i="9"/>
  <c r="AF667" i="9"/>
  <c r="AF668" i="9"/>
  <c r="AF669" i="9"/>
  <c r="AF670" i="9"/>
  <c r="AF671" i="9"/>
  <c r="AF672" i="9"/>
  <c r="AF673" i="9"/>
  <c r="AF674" i="9"/>
  <c r="AF675" i="9"/>
  <c r="AF676" i="9"/>
  <c r="AF677" i="9"/>
  <c r="AF678" i="9"/>
  <c r="AF679" i="9"/>
  <c r="AF680" i="9"/>
  <c r="AF681" i="9"/>
  <c r="AF682" i="9"/>
  <c r="AF683" i="9"/>
  <c r="AF684" i="9"/>
  <c r="AF685" i="9"/>
  <c r="AF686" i="9"/>
  <c r="AF687" i="9"/>
  <c r="AF688" i="9"/>
  <c r="AF689" i="9"/>
  <c r="AF690" i="9"/>
  <c r="AF691" i="9"/>
  <c r="AF692" i="9"/>
  <c r="AF693" i="9"/>
  <c r="AF694" i="9"/>
  <c r="AF695" i="9"/>
  <c r="AF696" i="9"/>
  <c r="AF697" i="9"/>
  <c r="AF698" i="9"/>
  <c r="AF699" i="9"/>
  <c r="AF700" i="9"/>
  <c r="AF701" i="9"/>
  <c r="AF702" i="9"/>
  <c r="AF703" i="9"/>
  <c r="AF704" i="9"/>
  <c r="AF705" i="9"/>
  <c r="AF706" i="9"/>
  <c r="AF707" i="9"/>
  <c r="AF708" i="9"/>
  <c r="AF709" i="9"/>
  <c r="AF710" i="9"/>
  <c r="AF711" i="9"/>
  <c r="AF712" i="9"/>
  <c r="AF713" i="9"/>
  <c r="AF714" i="9"/>
  <c r="AF715" i="9"/>
  <c r="AF716" i="9"/>
  <c r="AF717" i="9"/>
  <c r="AF718" i="9"/>
  <c r="AF719" i="9"/>
  <c r="AF720" i="9"/>
  <c r="AF721" i="9"/>
  <c r="AF722" i="9"/>
  <c r="AF723" i="9"/>
  <c r="AF724" i="9"/>
  <c r="AF725" i="9"/>
  <c r="AF726" i="9"/>
  <c r="AF727" i="9"/>
  <c r="AF728" i="9"/>
  <c r="AF729" i="9"/>
  <c r="AF730" i="9"/>
  <c r="AF731" i="9"/>
  <c r="AF732" i="9"/>
  <c r="AF733" i="9"/>
  <c r="AF734" i="9"/>
  <c r="AF735" i="9"/>
  <c r="AF736" i="9"/>
  <c r="AF737" i="9"/>
  <c r="AF738" i="9"/>
  <c r="AF739" i="9"/>
  <c r="AF740" i="9"/>
  <c r="AF741" i="9"/>
  <c r="AF742" i="9"/>
  <c r="AF743" i="9"/>
  <c r="AF744" i="9"/>
  <c r="AF745" i="9"/>
  <c r="AF746" i="9"/>
  <c r="AF747" i="9"/>
  <c r="AF748" i="9"/>
  <c r="AF749" i="9"/>
  <c r="AF750" i="9"/>
  <c r="AF751" i="9"/>
  <c r="AF752" i="9"/>
  <c r="AF753" i="9"/>
  <c r="AF754" i="9"/>
  <c r="AF755" i="9"/>
  <c r="AF756" i="9"/>
  <c r="AF757" i="9"/>
  <c r="AF758" i="9"/>
  <c r="AF759" i="9"/>
  <c r="AF760" i="9"/>
  <c r="AF761" i="9"/>
  <c r="AF762" i="9"/>
  <c r="AF763" i="9"/>
  <c r="AF764" i="9"/>
  <c r="AF765" i="9"/>
  <c r="AF766" i="9"/>
  <c r="AF767" i="9"/>
  <c r="AF768" i="9"/>
  <c r="AF769" i="9"/>
  <c r="AF770" i="9"/>
  <c r="AF771" i="9"/>
  <c r="AF772" i="9"/>
  <c r="AF773" i="9"/>
  <c r="AF774" i="9"/>
  <c r="AF775" i="9"/>
  <c r="AF776" i="9"/>
  <c r="AF777" i="9"/>
  <c r="AF778" i="9"/>
  <c r="AF779" i="9"/>
  <c r="AF780" i="9"/>
  <c r="AF781" i="9"/>
  <c r="AF782" i="9"/>
  <c r="AF783" i="9"/>
  <c r="AF784" i="9"/>
  <c r="AF785" i="9"/>
  <c r="AF786" i="9"/>
  <c r="AF787" i="9"/>
  <c r="AF788" i="9"/>
  <c r="AF789" i="9"/>
  <c r="AF790" i="9"/>
  <c r="AF791" i="9"/>
  <c r="AF792" i="9"/>
  <c r="AF793" i="9"/>
  <c r="AF794" i="9"/>
  <c r="AF795" i="9"/>
  <c r="AF796" i="9"/>
  <c r="AF797" i="9"/>
  <c r="AF798" i="9"/>
  <c r="AF799" i="9"/>
  <c r="AF800" i="9"/>
  <c r="AF801" i="9"/>
  <c r="AF802" i="9"/>
  <c r="AF803" i="9"/>
  <c r="AF804" i="9"/>
  <c r="AF805" i="9"/>
  <c r="AF806" i="9"/>
  <c r="AF807" i="9"/>
  <c r="AF808" i="9"/>
  <c r="AF809" i="9"/>
  <c r="AF810" i="9"/>
  <c r="AF811" i="9"/>
  <c r="AF812" i="9"/>
  <c r="AF813" i="9"/>
  <c r="AF814" i="9"/>
  <c r="AF815" i="9"/>
  <c r="AF816" i="9"/>
  <c r="AF817" i="9"/>
  <c r="AF818" i="9"/>
  <c r="AF819" i="9"/>
  <c r="AF820" i="9"/>
  <c r="AF821" i="9"/>
  <c r="AF822" i="9"/>
  <c r="AF823" i="9"/>
  <c r="AF824" i="9"/>
  <c r="AF825" i="9"/>
  <c r="AF826" i="9"/>
  <c r="AF827" i="9"/>
  <c r="AF828" i="9"/>
  <c r="AF829" i="9"/>
  <c r="AF830" i="9"/>
  <c r="AF831" i="9"/>
  <c r="AF832" i="9"/>
  <c r="AF833" i="9"/>
  <c r="AF834" i="9"/>
  <c r="AF835" i="9"/>
  <c r="AF836" i="9"/>
  <c r="AF837" i="9"/>
  <c r="AF838" i="9"/>
  <c r="AF839" i="9"/>
  <c r="AF840" i="9"/>
  <c r="AF841" i="9"/>
  <c r="AF842" i="9"/>
  <c r="AF843" i="9"/>
  <c r="AF844" i="9"/>
  <c r="AF845" i="9"/>
  <c r="AF846" i="9"/>
  <c r="AF847" i="9"/>
  <c r="AF848" i="9"/>
  <c r="AF849" i="9"/>
  <c r="AF850" i="9"/>
  <c r="AF851" i="9"/>
  <c r="AF852" i="9"/>
  <c r="AF853" i="9"/>
  <c r="AF854" i="9"/>
  <c r="AF855" i="9"/>
  <c r="AF856" i="9"/>
  <c r="AF857" i="9"/>
  <c r="AF858" i="9"/>
  <c r="AF859" i="9"/>
  <c r="AF860" i="9"/>
  <c r="AF861" i="9"/>
  <c r="AF862" i="9"/>
  <c r="AF863" i="9"/>
  <c r="AF864" i="9"/>
  <c r="AF865" i="9"/>
  <c r="AF866" i="9"/>
  <c r="AF867" i="9"/>
  <c r="AF868" i="9"/>
  <c r="AF869" i="9"/>
  <c r="AF870" i="9"/>
  <c r="AF871" i="9"/>
  <c r="AF872" i="9"/>
  <c r="AF873" i="9"/>
  <c r="AF874" i="9"/>
  <c r="AF875" i="9"/>
  <c r="AF876" i="9"/>
  <c r="AF877" i="9"/>
  <c r="AF878" i="9"/>
  <c r="AF879" i="9"/>
  <c r="AF880" i="9"/>
  <c r="AF881" i="9"/>
  <c r="AF882" i="9"/>
  <c r="AF883" i="9"/>
  <c r="AF884" i="9"/>
  <c r="AF885" i="9"/>
  <c r="AF886" i="9"/>
  <c r="AF887" i="9"/>
  <c r="AF888" i="9"/>
  <c r="AF889" i="9"/>
  <c r="AF890" i="9"/>
  <c r="AF891" i="9"/>
  <c r="AF892" i="9"/>
  <c r="AF893" i="9"/>
  <c r="AF894" i="9"/>
  <c r="AF895" i="9"/>
  <c r="AF896" i="9"/>
  <c r="AF897" i="9"/>
  <c r="AF898" i="9"/>
  <c r="AF899" i="9"/>
  <c r="AF900" i="9"/>
  <c r="AF901" i="9"/>
  <c r="AF902" i="9"/>
  <c r="AF903" i="9"/>
  <c r="AF904" i="9"/>
  <c r="AF905" i="9"/>
  <c r="AF906" i="9"/>
  <c r="AF907" i="9"/>
  <c r="AF908" i="9"/>
  <c r="AF909" i="9"/>
  <c r="AF910" i="9"/>
  <c r="AF911" i="9"/>
  <c r="AF912" i="9"/>
  <c r="AF913" i="9"/>
  <c r="AF914" i="9"/>
  <c r="AF915" i="9"/>
  <c r="AF916" i="9"/>
  <c r="AF917" i="9"/>
  <c r="AF918" i="9"/>
  <c r="AF919" i="9"/>
  <c r="AF920" i="9"/>
  <c r="AF921" i="9"/>
  <c r="AF922" i="9"/>
  <c r="AF923" i="9"/>
  <c r="AF924" i="9"/>
  <c r="AF925" i="9"/>
  <c r="AF926" i="9"/>
  <c r="AF927" i="9"/>
  <c r="AF928" i="9"/>
  <c r="AF929" i="9"/>
  <c r="AF930" i="9"/>
  <c r="AF931" i="9"/>
  <c r="AF932" i="9"/>
  <c r="AF933" i="9"/>
  <c r="AF934" i="9"/>
  <c r="AF935" i="9"/>
  <c r="AF936" i="9"/>
  <c r="AF937" i="9"/>
  <c r="AF938" i="9"/>
  <c r="AF939" i="9"/>
  <c r="AF940" i="9"/>
  <c r="AF941" i="9"/>
  <c r="AF942" i="9"/>
  <c r="AF943" i="9"/>
  <c r="AF944" i="9"/>
  <c r="AF945" i="9"/>
  <c r="AF946" i="9"/>
  <c r="AF947" i="9"/>
  <c r="AF948" i="9"/>
  <c r="AF949" i="9"/>
  <c r="AF950" i="9"/>
  <c r="AF951" i="9"/>
  <c r="AF952" i="9"/>
  <c r="AF953" i="9"/>
  <c r="AF954" i="9"/>
  <c r="AF955" i="9"/>
  <c r="AF956" i="9"/>
  <c r="AF957" i="9"/>
  <c r="AF958" i="9"/>
  <c r="AF959" i="9"/>
  <c r="AF960" i="9"/>
  <c r="AF961" i="9"/>
  <c r="AF962" i="9"/>
  <c r="AF963" i="9"/>
  <c r="AF964" i="9"/>
  <c r="AF965" i="9"/>
  <c r="AF966" i="9"/>
  <c r="AF967" i="9"/>
  <c r="AF968" i="9"/>
  <c r="AF969" i="9"/>
  <c r="AF970" i="9"/>
  <c r="AF971" i="9"/>
  <c r="AF972" i="9"/>
  <c r="AF973" i="9"/>
  <c r="AF974" i="9"/>
  <c r="AF975" i="9"/>
  <c r="AF976" i="9"/>
  <c r="AF977" i="9"/>
  <c r="AF978" i="9"/>
  <c r="AF979" i="9"/>
  <c r="AF980" i="9"/>
  <c r="AF981" i="9"/>
  <c r="AF982" i="9"/>
  <c r="AF983" i="9"/>
  <c r="AF984" i="9"/>
  <c r="AF985" i="9"/>
  <c r="AF986" i="9"/>
  <c r="AF987" i="9"/>
  <c r="AF988" i="9"/>
  <c r="AF989" i="9"/>
  <c r="AF990" i="9"/>
  <c r="AF991" i="9"/>
  <c r="AF992" i="9"/>
  <c r="AF993" i="9"/>
  <c r="AF994" i="9"/>
  <c r="AF995" i="9"/>
  <c r="AF996" i="9"/>
  <c r="AF997" i="9"/>
  <c r="AF998" i="9"/>
  <c r="AF999" i="9"/>
  <c r="AF1000" i="9"/>
  <c r="AF1001" i="9"/>
  <c r="AF1002" i="9"/>
  <c r="AF1003" i="9"/>
  <c r="AF1004" i="9"/>
  <c r="AF1005" i="9"/>
  <c r="AF1006" i="9"/>
  <c r="AF1007" i="9"/>
  <c r="AF1008" i="9"/>
  <c r="AF1009" i="9"/>
  <c r="AF1010" i="9"/>
  <c r="AF1011" i="9"/>
  <c r="AF1012" i="9"/>
  <c r="AF1013" i="9"/>
  <c r="AF1014" i="9"/>
  <c r="AF1015" i="9"/>
  <c r="AF1016" i="9"/>
  <c r="AF1017" i="9"/>
  <c r="AF1018" i="9"/>
  <c r="AF1019" i="9"/>
  <c r="AF1020" i="9"/>
  <c r="AF1021" i="9"/>
  <c r="AF1022" i="9"/>
  <c r="AF1023" i="9"/>
  <c r="AF1024" i="9"/>
  <c r="AF1025" i="9"/>
  <c r="AF1026" i="9"/>
  <c r="AF1027" i="9"/>
  <c r="AF1028" i="9"/>
  <c r="AF1029" i="9"/>
  <c r="AF1030" i="9"/>
  <c r="AF1031" i="9"/>
  <c r="AF1032" i="9"/>
  <c r="AF1033" i="9"/>
  <c r="AF1034" i="9"/>
  <c r="AF1035" i="9"/>
  <c r="AF1036" i="9"/>
  <c r="AF1037" i="9"/>
  <c r="AF1038" i="9"/>
  <c r="AF1039" i="9"/>
  <c r="AF1040" i="9"/>
  <c r="AF1041" i="9"/>
  <c r="AF1042" i="9"/>
  <c r="AF1043" i="9"/>
  <c r="AF1044" i="9"/>
  <c r="AF1045" i="9"/>
  <c r="AF1046" i="9"/>
  <c r="AF1047" i="9"/>
  <c r="AF1048" i="9"/>
  <c r="AF1049" i="9"/>
  <c r="AF1050" i="9"/>
  <c r="AF1051" i="9"/>
  <c r="AF1052" i="9"/>
  <c r="AF1053" i="9"/>
  <c r="AF1054" i="9"/>
  <c r="AF1055" i="9"/>
  <c r="AF1056" i="9"/>
  <c r="AF1057" i="9"/>
  <c r="AF1058" i="9"/>
  <c r="AF1059" i="9"/>
  <c r="AF1060" i="9"/>
  <c r="AF1061" i="9"/>
  <c r="AF1062" i="9"/>
  <c r="AF1063" i="9"/>
  <c r="AF1064" i="9"/>
  <c r="AF1065" i="9"/>
  <c r="AF1066" i="9"/>
  <c r="AF1067" i="9"/>
  <c r="AF1068" i="9"/>
  <c r="AF1069" i="9"/>
  <c r="AF1070" i="9"/>
  <c r="AF1071" i="9"/>
  <c r="AF1072" i="9"/>
  <c r="AF1073" i="9"/>
  <c r="AF1074" i="9"/>
  <c r="AF1075" i="9"/>
  <c r="AF1076" i="9"/>
  <c r="AF1077" i="9"/>
  <c r="AF1078" i="9"/>
  <c r="AF1079" i="9"/>
  <c r="AF1080" i="9"/>
  <c r="AF1081" i="9"/>
  <c r="AF1082" i="9"/>
  <c r="AF1083" i="9"/>
  <c r="AF1084" i="9"/>
  <c r="AF1085" i="9"/>
  <c r="AF1086" i="9"/>
  <c r="AF1087" i="9"/>
  <c r="AF1088" i="9"/>
  <c r="AF1089" i="9"/>
  <c r="AF1090" i="9"/>
  <c r="AF1091" i="9"/>
  <c r="AF1092" i="9"/>
  <c r="AF1093" i="9"/>
  <c r="AF1094" i="9"/>
  <c r="AF1095" i="9"/>
  <c r="AF1096" i="9"/>
  <c r="AF1097" i="9"/>
  <c r="AF1098" i="9"/>
  <c r="AF1099" i="9"/>
  <c r="AF1100" i="9"/>
  <c r="AF1101" i="9"/>
  <c r="AF1102" i="9"/>
  <c r="AF1103" i="9"/>
  <c r="AF1104" i="9"/>
  <c r="AF1105" i="9"/>
  <c r="AF1106" i="9"/>
  <c r="AF1107" i="9"/>
  <c r="AF1108" i="9"/>
  <c r="AF1109" i="9"/>
  <c r="AF1110" i="9"/>
  <c r="AF1111" i="9"/>
  <c r="AF1112" i="9"/>
  <c r="AF1113" i="9"/>
  <c r="AF1114" i="9"/>
  <c r="AF1115" i="9"/>
  <c r="AF1116" i="9"/>
  <c r="AF1117" i="9"/>
  <c r="AF1118" i="9"/>
  <c r="AF1119" i="9"/>
  <c r="AF1120" i="9"/>
  <c r="AF1121" i="9"/>
  <c r="AF1122" i="9"/>
  <c r="AF1123" i="9"/>
  <c r="AF1124" i="9"/>
  <c r="AF1125" i="9"/>
  <c r="AF1126" i="9"/>
  <c r="AF1127" i="9"/>
  <c r="AF1128" i="9"/>
  <c r="AF1129" i="9"/>
  <c r="AF1130" i="9"/>
  <c r="AF1131" i="9"/>
  <c r="AF1132" i="9"/>
  <c r="AF1133" i="9"/>
  <c r="AF1134" i="9"/>
  <c r="AF1135" i="9"/>
  <c r="AF1136" i="9"/>
  <c r="AF1137" i="9"/>
  <c r="AF1138" i="9"/>
  <c r="AF1139" i="9"/>
  <c r="AF1140" i="9"/>
  <c r="AF1141" i="9"/>
  <c r="AF1142" i="9"/>
  <c r="AF1143" i="9"/>
  <c r="AF1144" i="9"/>
  <c r="AF1145" i="9"/>
  <c r="AF1146" i="9"/>
  <c r="AF1147" i="9"/>
  <c r="AF1148" i="9"/>
  <c r="AF1149" i="9"/>
  <c r="AF1150" i="9"/>
  <c r="AF1151" i="9"/>
  <c r="AF1152" i="9"/>
  <c r="AF1153" i="9"/>
  <c r="AF1154" i="9"/>
  <c r="AF1155" i="9"/>
  <c r="AF1156" i="9"/>
  <c r="AF1157" i="9"/>
  <c r="AF1158" i="9"/>
  <c r="AF1159" i="9"/>
  <c r="AF1160" i="9"/>
  <c r="AF1161" i="9"/>
  <c r="AF1162" i="9"/>
  <c r="AF1163" i="9"/>
  <c r="AF1164" i="9"/>
  <c r="AF1165" i="9"/>
  <c r="AF1166" i="9"/>
  <c r="AF1167" i="9"/>
  <c r="AF1168" i="9"/>
  <c r="AF1169" i="9"/>
  <c r="AF1170" i="9"/>
  <c r="AF1171" i="9"/>
  <c r="AF1172" i="9"/>
  <c r="AF1173" i="9"/>
  <c r="AF1174" i="9"/>
  <c r="AF1175" i="9"/>
  <c r="AF1176" i="9"/>
  <c r="AF1177" i="9"/>
  <c r="AF1178" i="9"/>
  <c r="AF1179" i="9"/>
  <c r="AF1180" i="9"/>
  <c r="AF1181" i="9"/>
  <c r="AF1182" i="9"/>
  <c r="AF1183" i="9"/>
  <c r="AF1184" i="9"/>
  <c r="AF1185" i="9"/>
  <c r="AF1186" i="9"/>
  <c r="AF1187" i="9"/>
  <c r="AF1188" i="9"/>
  <c r="AF1189" i="9"/>
  <c r="AF1190" i="9"/>
  <c r="AF1191" i="9"/>
  <c r="AF1192" i="9"/>
  <c r="AF1193" i="9"/>
  <c r="AF1194" i="9"/>
  <c r="AF1195" i="9"/>
  <c r="AF1196" i="9"/>
  <c r="AF1197" i="9"/>
  <c r="AF1198" i="9"/>
  <c r="AF1199" i="9"/>
  <c r="AF1200" i="9"/>
  <c r="AF1201" i="9"/>
  <c r="AF1202" i="9"/>
  <c r="AF1203" i="9"/>
  <c r="AF1204" i="9"/>
  <c r="AF1205" i="9"/>
  <c r="AF1206" i="9"/>
  <c r="AF1207" i="9"/>
  <c r="AF1208" i="9"/>
  <c r="AF1209" i="9"/>
  <c r="AF1210" i="9"/>
  <c r="AF1211" i="9"/>
  <c r="AF1212" i="9"/>
  <c r="AF1213" i="9"/>
  <c r="AF1214" i="9"/>
  <c r="AF1215" i="9"/>
  <c r="AF1216" i="9"/>
  <c r="AF1217" i="9"/>
  <c r="AF1218" i="9"/>
  <c r="AF1219" i="9"/>
  <c r="AF1220" i="9"/>
  <c r="AF1221" i="9"/>
  <c r="AF1222" i="9"/>
  <c r="AF1223" i="9"/>
  <c r="AF1224" i="9"/>
  <c r="AF1225" i="9"/>
  <c r="AF1226" i="9"/>
  <c r="AF1227" i="9"/>
  <c r="AF1228" i="9"/>
  <c r="AF1229" i="9"/>
  <c r="AF1230" i="9"/>
  <c r="AF1231" i="9"/>
  <c r="AF1232" i="9"/>
  <c r="AF1233" i="9"/>
  <c r="AF1234" i="9"/>
  <c r="AF1235" i="9"/>
  <c r="AF1236" i="9"/>
  <c r="AF1237" i="9"/>
  <c r="AF1238" i="9"/>
  <c r="AF1239" i="9"/>
  <c r="AF1240" i="9"/>
  <c r="AF1241" i="9"/>
  <c r="AF1242" i="9"/>
  <c r="AF1243" i="9"/>
  <c r="AF1244" i="9"/>
  <c r="AF1245" i="9"/>
  <c r="AF1246" i="9"/>
  <c r="AF1247" i="9"/>
  <c r="AF1248" i="9"/>
  <c r="AF1249" i="9"/>
  <c r="AF1250" i="9"/>
  <c r="AF1251" i="9"/>
  <c r="AF1252" i="9"/>
  <c r="AF1253" i="9"/>
  <c r="AF1254" i="9"/>
  <c r="AF1255" i="9"/>
  <c r="AF1256" i="9"/>
  <c r="AF1257" i="9"/>
  <c r="AF1258" i="9"/>
  <c r="AF1259" i="9"/>
  <c r="AF1260" i="9"/>
  <c r="AF1261" i="9"/>
  <c r="AF1262" i="9"/>
  <c r="AF1263" i="9"/>
  <c r="AF1264" i="9"/>
  <c r="AF1265" i="9"/>
  <c r="AF1266" i="9"/>
  <c r="AF1267" i="9"/>
  <c r="AF1268" i="9"/>
  <c r="AF1269" i="9"/>
  <c r="AF1270" i="9"/>
  <c r="AF1271" i="9"/>
  <c r="AF1272" i="9"/>
  <c r="AF1273" i="9"/>
  <c r="AF1274" i="9"/>
  <c r="AF1275" i="9"/>
  <c r="AF1276" i="9"/>
  <c r="AF1277" i="9"/>
  <c r="AF1278" i="9"/>
  <c r="AF1279" i="9"/>
  <c r="AF1280" i="9"/>
  <c r="AF1281" i="9"/>
  <c r="AF1282" i="9"/>
  <c r="AF1283" i="9"/>
  <c r="AF1284" i="9"/>
  <c r="AF1285" i="9"/>
  <c r="AF1286" i="9"/>
  <c r="AF1287" i="9"/>
  <c r="AF1288" i="9"/>
  <c r="AF1289" i="9"/>
  <c r="AF1290" i="9"/>
  <c r="AF1291" i="9"/>
  <c r="AF1292" i="9"/>
  <c r="AF1293" i="9"/>
  <c r="AF1294" i="9"/>
  <c r="AF1295" i="9"/>
  <c r="AF1296" i="9"/>
  <c r="AF1297" i="9"/>
  <c r="AF1298" i="9"/>
  <c r="AF1299" i="9"/>
  <c r="AF1300" i="9"/>
  <c r="AF1301" i="9"/>
  <c r="AF1302" i="9"/>
  <c r="AF1303" i="9"/>
  <c r="AF1304" i="9"/>
  <c r="AF1305" i="9"/>
  <c r="AF1306" i="9"/>
  <c r="AF1307" i="9"/>
  <c r="AF1308" i="9"/>
  <c r="AF1309" i="9"/>
  <c r="AF1310" i="9"/>
  <c r="AF1311" i="9"/>
  <c r="AF1312" i="9"/>
  <c r="AF1313" i="9"/>
  <c r="AF1314" i="9"/>
  <c r="AF1315" i="9"/>
  <c r="AF1316" i="9"/>
  <c r="AF1317" i="9"/>
  <c r="AF1318" i="9"/>
  <c r="AF1319" i="9"/>
  <c r="AF1320" i="9"/>
  <c r="AF1321" i="9"/>
  <c r="AF1322" i="9"/>
  <c r="AF1323" i="9"/>
  <c r="AF1324" i="9"/>
  <c r="AF1325" i="9"/>
  <c r="AF1326" i="9"/>
  <c r="AF1327" i="9"/>
  <c r="AF1328" i="9"/>
  <c r="AF1329" i="9"/>
  <c r="AF1330" i="9"/>
  <c r="AF1331" i="9"/>
  <c r="AF1332" i="9"/>
  <c r="AF1333" i="9"/>
  <c r="AF1334" i="9"/>
  <c r="AF1335" i="9"/>
  <c r="AF1336" i="9"/>
  <c r="AF1337" i="9"/>
  <c r="AF1338" i="9"/>
  <c r="AF1339" i="9"/>
  <c r="AF1340" i="9"/>
  <c r="AF1341" i="9"/>
  <c r="AF1342" i="9"/>
  <c r="AF1343" i="9"/>
  <c r="AF1344" i="9"/>
  <c r="AF1345" i="9"/>
  <c r="AF1346" i="9"/>
  <c r="AF1347" i="9"/>
  <c r="AF1348" i="9"/>
  <c r="AF1349" i="9"/>
  <c r="AF1350" i="9"/>
  <c r="AF1351" i="9"/>
  <c r="AF1352" i="9"/>
  <c r="AF1353" i="9"/>
  <c r="AF1354" i="9"/>
  <c r="AF1355" i="9"/>
  <c r="AF1356" i="9"/>
  <c r="AF1357" i="9"/>
  <c r="AF1358" i="9"/>
  <c r="AF1359" i="9"/>
  <c r="AF1360" i="9"/>
  <c r="AF1361" i="9"/>
  <c r="AF1362" i="9"/>
  <c r="AF1363" i="9"/>
  <c r="AF1364" i="9"/>
  <c r="AF1365" i="9"/>
  <c r="AF1366" i="9"/>
  <c r="AF1367" i="9"/>
  <c r="AF1368" i="9"/>
  <c r="AF1369" i="9"/>
  <c r="AF1370" i="9"/>
  <c r="AF1371" i="9"/>
  <c r="AF1372" i="9"/>
  <c r="AF1373" i="9"/>
  <c r="AF1374" i="9"/>
  <c r="AF1375" i="9"/>
  <c r="AF1376" i="9"/>
  <c r="AF1377" i="9"/>
  <c r="AF1378" i="9"/>
  <c r="AF1379" i="9"/>
  <c r="AF1380" i="9"/>
  <c r="AF1381" i="9"/>
  <c r="AF1382" i="9"/>
  <c r="AF1383" i="9"/>
  <c r="AF1384" i="9"/>
  <c r="AF1385" i="9"/>
  <c r="AF1386" i="9"/>
  <c r="AF1387" i="9"/>
  <c r="AF1388" i="9"/>
  <c r="AF1389" i="9"/>
  <c r="AF1390" i="9"/>
  <c r="AF1391" i="9"/>
  <c r="AF1392" i="9"/>
  <c r="AF1393" i="9"/>
  <c r="AF1394" i="9"/>
  <c r="AF1395" i="9"/>
  <c r="AF1396" i="9"/>
  <c r="AF1397" i="9"/>
  <c r="AF1398" i="9"/>
  <c r="AF1399" i="9"/>
  <c r="AF1400" i="9"/>
  <c r="AF1401" i="9"/>
  <c r="AF1402" i="9"/>
  <c r="AF1403" i="9"/>
  <c r="AF1404" i="9"/>
  <c r="AF1405" i="9"/>
  <c r="AF1406" i="9"/>
  <c r="AF1407" i="9"/>
  <c r="AF1408" i="9"/>
  <c r="AF1409" i="9"/>
  <c r="AF1410" i="9"/>
  <c r="AF1411" i="9"/>
  <c r="AF1412" i="9"/>
  <c r="AF1413" i="9"/>
  <c r="AF1414" i="9"/>
  <c r="AF1415" i="9"/>
  <c r="AF1416" i="9"/>
  <c r="AF1417" i="9"/>
  <c r="AF1418" i="9"/>
  <c r="AF1419" i="9"/>
  <c r="AF1420" i="9"/>
  <c r="AF1421" i="9"/>
  <c r="AF1422" i="9"/>
  <c r="AF1423" i="9"/>
  <c r="AF1424" i="9"/>
  <c r="AF1425" i="9"/>
  <c r="AF1426" i="9"/>
  <c r="AF1427" i="9"/>
  <c r="AF1428" i="9"/>
  <c r="AF1429" i="9"/>
  <c r="AF1430" i="9"/>
  <c r="AF1431" i="9"/>
  <c r="AF1432" i="9"/>
  <c r="AF1433" i="9"/>
  <c r="AF1434" i="9"/>
  <c r="AF1435" i="9"/>
  <c r="AF1436" i="9"/>
  <c r="AF1437" i="9"/>
  <c r="AF1438" i="9"/>
  <c r="AF1439" i="9"/>
  <c r="AF1440" i="9"/>
  <c r="AF1441" i="9"/>
  <c r="AF1442" i="9"/>
  <c r="AF1443" i="9"/>
  <c r="AF1444" i="9"/>
  <c r="AF1445" i="9"/>
  <c r="AF1446" i="9"/>
  <c r="AF1447" i="9"/>
  <c r="AF1448" i="9"/>
  <c r="AF1449" i="9"/>
  <c r="AF1450" i="9"/>
  <c r="AF1451" i="9"/>
  <c r="AF1452" i="9"/>
  <c r="AF1453" i="9"/>
  <c r="AF1454" i="9"/>
  <c r="AF1455" i="9"/>
  <c r="AF1456" i="9"/>
  <c r="AF1457" i="9"/>
  <c r="AF1458" i="9"/>
  <c r="AF1459" i="9"/>
  <c r="AF1460" i="9"/>
  <c r="AF1461" i="9"/>
  <c r="AF1462" i="9"/>
  <c r="AF1463" i="9"/>
  <c r="AF1464" i="9"/>
  <c r="AF1465" i="9"/>
  <c r="AF1466" i="9"/>
  <c r="AF1467" i="9"/>
  <c r="AF1468" i="9"/>
  <c r="AF1469" i="9"/>
  <c r="AF1470" i="9"/>
  <c r="AF1471" i="9"/>
  <c r="AF1472" i="9"/>
  <c r="AF1473" i="9"/>
  <c r="AF1474" i="9"/>
  <c r="AF1475" i="9"/>
  <c r="AF1476" i="9"/>
  <c r="AF1477" i="9"/>
  <c r="AF1478" i="9"/>
  <c r="AF1479" i="9"/>
  <c r="AF1480" i="9"/>
  <c r="AF1481" i="9"/>
  <c r="AF1482" i="9"/>
  <c r="AF1483" i="9"/>
  <c r="AF1484" i="9"/>
  <c r="AF1485" i="9"/>
  <c r="AF1486" i="9"/>
  <c r="AF1487" i="9"/>
  <c r="AF1488" i="9"/>
  <c r="AF1489" i="9"/>
  <c r="AF1490" i="9"/>
  <c r="AF1491" i="9"/>
  <c r="AF1492" i="9"/>
  <c r="AF1493" i="9"/>
  <c r="AF1494" i="9"/>
  <c r="AF1495" i="9"/>
  <c r="AF1496" i="9"/>
  <c r="AF1497" i="9"/>
  <c r="AF1498" i="9"/>
  <c r="AF1499" i="9"/>
  <c r="AF1500" i="9"/>
  <c r="AF1501" i="9"/>
  <c r="AF1502" i="9"/>
  <c r="AF1503" i="9"/>
  <c r="AF1504" i="9"/>
  <c r="AF1505" i="9"/>
  <c r="AF1506" i="9"/>
  <c r="AF1507" i="9"/>
  <c r="AF1508" i="9"/>
  <c r="AF1509" i="9"/>
  <c r="AF1510" i="9"/>
  <c r="AF1511" i="9"/>
  <c r="AF1512" i="9"/>
  <c r="AF1513" i="9"/>
  <c r="AF1514" i="9"/>
  <c r="AF1515" i="9"/>
  <c r="AF1516" i="9"/>
  <c r="AF1517" i="9"/>
  <c r="AF1518" i="9"/>
  <c r="AF1519" i="9"/>
  <c r="AF1520" i="9"/>
  <c r="AF1521" i="9"/>
  <c r="AF1522" i="9"/>
  <c r="AF1523" i="9"/>
  <c r="AF1524" i="9"/>
  <c r="AF1525" i="9"/>
  <c r="AF1526" i="9"/>
  <c r="AF1527" i="9"/>
  <c r="AF1528" i="9"/>
  <c r="AF1529" i="9"/>
  <c r="AF1530" i="9"/>
  <c r="AF1531" i="9"/>
  <c r="AF1532" i="9"/>
  <c r="AF1533" i="9"/>
  <c r="AF1534" i="9"/>
  <c r="AF1535" i="9"/>
  <c r="AF1536" i="9"/>
  <c r="AF1537" i="9"/>
  <c r="AF1538" i="9"/>
  <c r="AF1539" i="9"/>
  <c r="AF1540" i="9"/>
  <c r="AF1541" i="9"/>
  <c r="AF1542" i="9"/>
  <c r="AF1543" i="9"/>
  <c r="AF1544" i="9"/>
  <c r="AF1545" i="9"/>
  <c r="AF1546" i="9"/>
  <c r="AF1547" i="9"/>
  <c r="AF1548" i="9"/>
  <c r="AF1549" i="9"/>
  <c r="AF1550" i="9"/>
  <c r="AF1551" i="9"/>
  <c r="AF1552" i="9"/>
  <c r="AF1553" i="9"/>
  <c r="AF1554" i="9"/>
  <c r="AF1555" i="9"/>
  <c r="AF1556" i="9"/>
  <c r="AF1557" i="9"/>
  <c r="AF1558" i="9"/>
  <c r="AF1559" i="9"/>
  <c r="AF1560" i="9"/>
  <c r="AF1561" i="9"/>
  <c r="AF1562" i="9"/>
  <c r="AF1563" i="9"/>
  <c r="AF1564" i="9"/>
  <c r="AF1565" i="9"/>
  <c r="AF1566" i="9"/>
  <c r="AF1567" i="9"/>
  <c r="AF1568" i="9"/>
  <c r="AF1569" i="9"/>
  <c r="AF1570" i="9"/>
  <c r="AF1571" i="9"/>
  <c r="AF1572" i="9"/>
  <c r="AF1573" i="9"/>
  <c r="AF1574" i="9"/>
  <c r="AF1575" i="9"/>
  <c r="AF1576" i="9"/>
  <c r="AF1577" i="9"/>
  <c r="AF1578" i="9"/>
  <c r="AF1579" i="9"/>
  <c r="AF1580" i="9"/>
  <c r="AF1581" i="9"/>
  <c r="AF1582" i="9"/>
  <c r="AF1583" i="9"/>
  <c r="AF1584" i="9"/>
  <c r="AF1585" i="9"/>
  <c r="AF1586" i="9"/>
  <c r="AF1587" i="9"/>
  <c r="AF1588" i="9"/>
  <c r="AF1589" i="9"/>
  <c r="AF1590" i="9"/>
  <c r="AF1591" i="9"/>
  <c r="AF1592" i="9"/>
  <c r="AF1593" i="9"/>
  <c r="AF1594" i="9"/>
  <c r="AF1595" i="9"/>
  <c r="AF1596" i="9"/>
  <c r="AF1597" i="9"/>
  <c r="AF1598" i="9"/>
  <c r="AF1599" i="9"/>
  <c r="AF1600" i="9"/>
  <c r="AF1601" i="9"/>
  <c r="AF1602" i="9"/>
  <c r="AF1603" i="9"/>
  <c r="AF1604" i="9"/>
  <c r="AF1605" i="9"/>
  <c r="AF1606" i="9"/>
  <c r="AF1607" i="9"/>
  <c r="AF1608" i="9"/>
  <c r="AF1609" i="9"/>
  <c r="AF1610" i="9"/>
  <c r="AF1611" i="9"/>
  <c r="AF1612" i="9"/>
  <c r="AF1613" i="9"/>
  <c r="AF1614" i="9"/>
  <c r="AF1615" i="9"/>
  <c r="AF1616" i="9"/>
  <c r="AF1617" i="9"/>
  <c r="AF1618" i="9"/>
  <c r="AF1619" i="9"/>
  <c r="AF1620" i="9"/>
  <c r="AF1621" i="9"/>
  <c r="AF1622" i="9"/>
  <c r="AF1623" i="9"/>
  <c r="AF1624" i="9"/>
  <c r="AF1625" i="9"/>
  <c r="AF1626" i="9"/>
  <c r="AF1627" i="9"/>
  <c r="AF1628" i="9"/>
  <c r="AF1629" i="9"/>
  <c r="AF1630" i="9"/>
  <c r="AF1631" i="9"/>
  <c r="AF1632" i="9"/>
  <c r="AF1633" i="9"/>
  <c r="AF1634" i="9"/>
  <c r="AF1635" i="9"/>
  <c r="AF1636" i="9"/>
  <c r="AF1637" i="9"/>
  <c r="AF1638" i="9"/>
  <c r="AF1639" i="9"/>
  <c r="AF1640" i="9"/>
  <c r="AF1641" i="9"/>
  <c r="AF1642" i="9"/>
  <c r="AF1643" i="9"/>
  <c r="AF1644" i="9"/>
  <c r="AF1645" i="9"/>
  <c r="AF1646" i="9"/>
  <c r="AF1647" i="9"/>
  <c r="AF1648" i="9"/>
  <c r="AF1649" i="9"/>
  <c r="AF1650" i="9"/>
  <c r="AF1651" i="9"/>
  <c r="AF1652" i="9"/>
  <c r="AF1653" i="9"/>
  <c r="AF1654" i="9"/>
  <c r="AF1655" i="9"/>
  <c r="AF1656" i="9"/>
  <c r="AF1657" i="9"/>
  <c r="AF1658" i="9"/>
  <c r="AF1659" i="9"/>
  <c r="AF1660" i="9"/>
  <c r="AF1661" i="9"/>
  <c r="AF1662" i="9"/>
  <c r="AF1663" i="9"/>
  <c r="AF1664" i="9"/>
  <c r="AF1665" i="9"/>
  <c r="AF1666" i="9"/>
  <c r="AF1667" i="9"/>
  <c r="AF1668" i="9"/>
  <c r="AF1669" i="9"/>
  <c r="AF1670" i="9"/>
  <c r="AF1671" i="9"/>
  <c r="AF1672" i="9"/>
  <c r="AF1673" i="9"/>
  <c r="AF1674" i="9"/>
  <c r="AF1675" i="9"/>
  <c r="AF1676" i="9"/>
  <c r="AF1677" i="9"/>
  <c r="AF1678" i="9"/>
  <c r="AF1679" i="9"/>
  <c r="AF1680" i="9"/>
  <c r="AF1681" i="9"/>
  <c r="AF1682" i="9"/>
  <c r="AF1683" i="9"/>
  <c r="AF1684" i="9"/>
  <c r="AF1685" i="9"/>
  <c r="AF1686" i="9"/>
  <c r="AF1687" i="9"/>
  <c r="AF1688" i="9"/>
  <c r="AF1689" i="9"/>
  <c r="AF1690" i="9"/>
  <c r="AF1691" i="9"/>
  <c r="AF1692" i="9"/>
  <c r="AF1693" i="9"/>
  <c r="AF1694" i="9"/>
  <c r="AF1695" i="9"/>
  <c r="AF1696" i="9"/>
  <c r="AF1697" i="9"/>
  <c r="AF1698" i="9"/>
  <c r="AF1699" i="9"/>
  <c r="AF1700" i="9"/>
  <c r="AF1701" i="9"/>
  <c r="AF1702" i="9"/>
  <c r="AF1703" i="9"/>
  <c r="AF1704" i="9"/>
  <c r="AF1705" i="9"/>
  <c r="AF1706" i="9"/>
  <c r="AF1707" i="9"/>
  <c r="AF1708" i="9"/>
  <c r="AF1709" i="9"/>
  <c r="AF1710" i="9"/>
  <c r="AF1711" i="9"/>
  <c r="AF1712" i="9"/>
  <c r="AF1713" i="9"/>
  <c r="AF1714" i="9"/>
  <c r="AF1715" i="9"/>
  <c r="AF1716" i="9"/>
  <c r="AF1717" i="9"/>
  <c r="AF1718" i="9"/>
  <c r="AF1719" i="9"/>
  <c r="AF1720" i="9"/>
  <c r="AF1721" i="9"/>
  <c r="AF1722" i="9"/>
  <c r="AF1723" i="9"/>
  <c r="AF1724" i="9"/>
  <c r="AF1725" i="9"/>
  <c r="AF1726" i="9"/>
  <c r="AF1727" i="9"/>
  <c r="AF1728" i="9"/>
  <c r="AF1729" i="9"/>
  <c r="AF1730" i="9"/>
  <c r="AF1731" i="9"/>
  <c r="AF1732" i="9"/>
  <c r="AF1733" i="9"/>
  <c r="AF1734" i="9"/>
  <c r="AF1735" i="9"/>
  <c r="AF1736" i="9"/>
  <c r="AF1737" i="9"/>
  <c r="AF1738" i="9"/>
  <c r="AF1739" i="9"/>
  <c r="AF1740" i="9"/>
  <c r="AF1741" i="9"/>
  <c r="AF1742" i="9"/>
  <c r="AF1743" i="9"/>
  <c r="AF1744" i="9"/>
  <c r="AF1745" i="9"/>
  <c r="AF1746" i="9"/>
  <c r="AF1747" i="9"/>
  <c r="AF1748" i="9"/>
  <c r="AF1749" i="9"/>
  <c r="AF1750" i="9"/>
  <c r="AF1751" i="9"/>
  <c r="AF1752" i="9"/>
  <c r="AF1753" i="9"/>
  <c r="AF1754" i="9"/>
  <c r="AF1755" i="9"/>
  <c r="AF1756" i="9"/>
  <c r="AF1757" i="9"/>
  <c r="AF1758" i="9"/>
  <c r="AF1759" i="9"/>
  <c r="AF1760" i="9"/>
  <c r="AF1761" i="9"/>
  <c r="AF1762" i="9"/>
  <c r="AF1763" i="9"/>
  <c r="AF1764" i="9"/>
  <c r="AF1765" i="9"/>
  <c r="AF1766" i="9"/>
  <c r="AF1767" i="9"/>
  <c r="AF1768" i="9"/>
  <c r="AF1769" i="9"/>
  <c r="AF1770" i="9"/>
  <c r="AF1771" i="9"/>
  <c r="AF1772" i="9"/>
  <c r="AF1773" i="9"/>
  <c r="AF1774" i="9"/>
  <c r="AF1775" i="9"/>
  <c r="AF1776" i="9"/>
  <c r="AF1777" i="9"/>
  <c r="AF1778" i="9"/>
  <c r="AF1779" i="9"/>
  <c r="AF1780" i="9"/>
  <c r="AF1781" i="9"/>
  <c r="AF1782" i="9"/>
  <c r="AF1783" i="9"/>
  <c r="AF1784" i="9"/>
  <c r="AF1785" i="9"/>
  <c r="AF1786" i="9"/>
  <c r="AF1787" i="9"/>
  <c r="AF1788" i="9"/>
  <c r="AF1789" i="9"/>
  <c r="AF1790" i="9"/>
  <c r="AF1791" i="9"/>
  <c r="AF1792" i="9"/>
  <c r="AF1793" i="9"/>
  <c r="AF1794" i="9"/>
  <c r="AF1795" i="9"/>
  <c r="AF1796" i="9"/>
  <c r="AF1797" i="9"/>
  <c r="AF1798" i="9"/>
  <c r="AF1799" i="9"/>
  <c r="AF1800" i="9"/>
  <c r="AF1801" i="9"/>
  <c r="AF1802" i="9"/>
  <c r="AF1803" i="9"/>
  <c r="AF1804" i="9"/>
  <c r="AF1805" i="9"/>
  <c r="AF1806" i="9"/>
  <c r="AF1807" i="9"/>
  <c r="AF1808" i="9"/>
  <c r="AF1809" i="9"/>
  <c r="AF1810" i="9"/>
  <c r="AF1811" i="9"/>
  <c r="AF1812" i="9"/>
  <c r="AF1813" i="9"/>
  <c r="AF1814" i="9"/>
  <c r="AF1815" i="9"/>
  <c r="AF1816" i="9"/>
  <c r="AF1817" i="9"/>
  <c r="AF1818" i="9"/>
  <c r="AF1819" i="9"/>
  <c r="AF1820" i="9"/>
  <c r="AF1821" i="9"/>
  <c r="AF1822" i="9"/>
  <c r="AF1823" i="9"/>
  <c r="AF1824" i="9"/>
  <c r="AF1825" i="9"/>
  <c r="AF1826" i="9"/>
  <c r="AF1827" i="9"/>
  <c r="AF1828" i="9"/>
  <c r="AF1829" i="9"/>
  <c r="AF1830" i="9"/>
  <c r="AF1831" i="9"/>
  <c r="AF1832" i="9"/>
  <c r="AF1833" i="9"/>
  <c r="AF1834" i="9"/>
  <c r="AF1835" i="9"/>
  <c r="AF1836" i="9"/>
  <c r="AF1837" i="9"/>
  <c r="AF1838" i="9"/>
  <c r="AF1839" i="9"/>
  <c r="AF1840" i="9"/>
  <c r="AF1841" i="9"/>
  <c r="AF1842" i="9"/>
  <c r="AF1843" i="9"/>
  <c r="AF1844" i="9"/>
  <c r="AF1845" i="9"/>
  <c r="AF1846" i="9"/>
  <c r="AF1847" i="9"/>
  <c r="AF1848" i="9"/>
  <c r="AF1849" i="9"/>
  <c r="AF1850" i="9"/>
  <c r="AF1851" i="9"/>
  <c r="AF1852" i="9"/>
  <c r="AF1853" i="9"/>
  <c r="AF1854" i="9"/>
  <c r="AF1855" i="9"/>
  <c r="AF1856" i="9"/>
  <c r="AF1857" i="9"/>
  <c r="AF1858" i="9"/>
  <c r="AF1859" i="9"/>
  <c r="AF1860" i="9"/>
  <c r="AF1861" i="9"/>
  <c r="AF1862" i="9"/>
  <c r="AF1863" i="9"/>
  <c r="AF1864" i="9"/>
  <c r="AF1865" i="9"/>
  <c r="AF1866" i="9"/>
  <c r="AF1867" i="9"/>
  <c r="AF1868" i="9"/>
  <c r="AF1869" i="9"/>
  <c r="AF1870" i="9"/>
  <c r="AF1871" i="9"/>
  <c r="AF1872" i="9"/>
  <c r="AF1873" i="9"/>
  <c r="AF1874" i="9"/>
  <c r="AF1875" i="9"/>
  <c r="AF1876" i="9"/>
  <c r="AF1877" i="9"/>
  <c r="AF1878" i="9"/>
  <c r="AF1879" i="9"/>
  <c r="AF1880" i="9"/>
  <c r="AF1881" i="9"/>
  <c r="AF1882" i="9"/>
  <c r="AF1883" i="9"/>
  <c r="AF1884" i="9"/>
  <c r="AF1885" i="9"/>
  <c r="AF1886" i="9"/>
  <c r="AF1887" i="9"/>
  <c r="AF1888" i="9"/>
  <c r="AF1889" i="9"/>
  <c r="AF1890" i="9"/>
  <c r="AF1891" i="9"/>
  <c r="AF1892" i="9"/>
  <c r="AF1893" i="9"/>
  <c r="AF1894" i="9"/>
  <c r="AF1895" i="9"/>
  <c r="AF1896" i="9"/>
  <c r="AF1897" i="9"/>
  <c r="AF1898" i="9"/>
  <c r="AF1899" i="9"/>
  <c r="AF1900" i="9"/>
  <c r="AF1901" i="9"/>
  <c r="AF1902" i="9"/>
  <c r="AF1903" i="9"/>
  <c r="AF1904" i="9"/>
  <c r="AF1905" i="9"/>
  <c r="AF1906" i="9"/>
  <c r="AF1907" i="9"/>
  <c r="AF1908" i="9"/>
  <c r="AF1909" i="9"/>
  <c r="AF1910" i="9"/>
  <c r="AF1911" i="9"/>
  <c r="AF1912" i="9"/>
  <c r="AF1913" i="9"/>
  <c r="AF1914" i="9"/>
  <c r="AF1915" i="9"/>
  <c r="AF1916" i="9"/>
  <c r="AF1917" i="9"/>
  <c r="AF1918" i="9"/>
  <c r="AF1919" i="9"/>
  <c r="AF1920" i="9"/>
  <c r="AF1921" i="9"/>
  <c r="AF1922" i="9"/>
  <c r="AF1923" i="9"/>
  <c r="AF1924" i="9"/>
  <c r="AF1925" i="9"/>
  <c r="AF1926" i="9"/>
  <c r="AF1927" i="9"/>
  <c r="AF1928" i="9"/>
  <c r="AF1929" i="9"/>
  <c r="AF1930" i="9"/>
  <c r="AF1931" i="9"/>
  <c r="AF1932" i="9"/>
  <c r="AF1933" i="9"/>
  <c r="AF1934" i="9"/>
  <c r="AF1935" i="9"/>
  <c r="AF1936" i="9"/>
  <c r="AF1937" i="9"/>
  <c r="AF1938" i="9"/>
  <c r="AF1939" i="9"/>
  <c r="AF1940" i="9"/>
  <c r="AF1941" i="9"/>
  <c r="AF1942" i="9"/>
  <c r="AF1943" i="9"/>
  <c r="AF1944" i="9"/>
  <c r="AF1945" i="9"/>
  <c r="AF1946" i="9"/>
  <c r="AF1947" i="9"/>
  <c r="AF1948" i="9"/>
  <c r="AF1949" i="9"/>
  <c r="AF1950" i="9"/>
  <c r="AF1951" i="9"/>
  <c r="AF1952" i="9"/>
  <c r="AF1953" i="9"/>
  <c r="AK6" i="9"/>
  <c r="AE2"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5"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375" i="9"/>
  <c r="AE376" i="9"/>
  <c r="AE377" i="9"/>
  <c r="AE378" i="9"/>
  <c r="AE379" i="9"/>
  <c r="AE380" i="9"/>
  <c r="AE381" i="9"/>
  <c r="AE382" i="9"/>
  <c r="AE383" i="9"/>
  <c r="AE384" i="9"/>
  <c r="AE385" i="9"/>
  <c r="AE386" i="9"/>
  <c r="AE387" i="9"/>
  <c r="AE388" i="9"/>
  <c r="AE389" i="9"/>
  <c r="AE390" i="9"/>
  <c r="AE391" i="9"/>
  <c r="AE392" i="9"/>
  <c r="AE393" i="9"/>
  <c r="AE394" i="9"/>
  <c r="AE395" i="9"/>
  <c r="AE396" i="9"/>
  <c r="AE397" i="9"/>
  <c r="AE398" i="9"/>
  <c r="AE399" i="9"/>
  <c r="AE400" i="9"/>
  <c r="AE401" i="9"/>
  <c r="AE402" i="9"/>
  <c r="AE403" i="9"/>
  <c r="AE404" i="9"/>
  <c r="AE405" i="9"/>
  <c r="AE406" i="9"/>
  <c r="AE407" i="9"/>
  <c r="AE408" i="9"/>
  <c r="AE409" i="9"/>
  <c r="AE410" i="9"/>
  <c r="AE411" i="9"/>
  <c r="AE412" i="9"/>
  <c r="AE413" i="9"/>
  <c r="AE414" i="9"/>
  <c r="AE415" i="9"/>
  <c r="AE416" i="9"/>
  <c r="AE417" i="9"/>
  <c r="AE418" i="9"/>
  <c r="AE419" i="9"/>
  <c r="AE420" i="9"/>
  <c r="AE421" i="9"/>
  <c r="AE422" i="9"/>
  <c r="AE423" i="9"/>
  <c r="AE424" i="9"/>
  <c r="AE425" i="9"/>
  <c r="AE426" i="9"/>
  <c r="AE427" i="9"/>
  <c r="AE428" i="9"/>
  <c r="AE429" i="9"/>
  <c r="AE430" i="9"/>
  <c r="AE431" i="9"/>
  <c r="AE432" i="9"/>
  <c r="AE433" i="9"/>
  <c r="AE434" i="9"/>
  <c r="AE435" i="9"/>
  <c r="AE436" i="9"/>
  <c r="AE437" i="9"/>
  <c r="AE438" i="9"/>
  <c r="AE439" i="9"/>
  <c r="AE440" i="9"/>
  <c r="AE441" i="9"/>
  <c r="AE442" i="9"/>
  <c r="AE443" i="9"/>
  <c r="AE444" i="9"/>
  <c r="AE445" i="9"/>
  <c r="AE446" i="9"/>
  <c r="AE447" i="9"/>
  <c r="AE448" i="9"/>
  <c r="AE449" i="9"/>
  <c r="AE450" i="9"/>
  <c r="AE451" i="9"/>
  <c r="AE452" i="9"/>
  <c r="AE453" i="9"/>
  <c r="AE454" i="9"/>
  <c r="AE455" i="9"/>
  <c r="AE456" i="9"/>
  <c r="AE457" i="9"/>
  <c r="AE458" i="9"/>
  <c r="AE459" i="9"/>
  <c r="AE460" i="9"/>
  <c r="AE461" i="9"/>
  <c r="AE462" i="9"/>
  <c r="AE463" i="9"/>
  <c r="AE464" i="9"/>
  <c r="AE465" i="9"/>
  <c r="AE466" i="9"/>
  <c r="AE467" i="9"/>
  <c r="AE468" i="9"/>
  <c r="AE469" i="9"/>
  <c r="AE470" i="9"/>
  <c r="AE471" i="9"/>
  <c r="AE472" i="9"/>
  <c r="AE473" i="9"/>
  <c r="AE474" i="9"/>
  <c r="AE475" i="9"/>
  <c r="AE476" i="9"/>
  <c r="AE477" i="9"/>
  <c r="AE478" i="9"/>
  <c r="AE479" i="9"/>
  <c r="AE480" i="9"/>
  <c r="AE481" i="9"/>
  <c r="AE482" i="9"/>
  <c r="AE483" i="9"/>
  <c r="AE484" i="9"/>
  <c r="AE485" i="9"/>
  <c r="AE486" i="9"/>
  <c r="AE487" i="9"/>
  <c r="AE488" i="9"/>
  <c r="AE489" i="9"/>
  <c r="AE490" i="9"/>
  <c r="AE491" i="9"/>
  <c r="AE492" i="9"/>
  <c r="AE493" i="9"/>
  <c r="AE494" i="9"/>
  <c r="AE495" i="9"/>
  <c r="AE496" i="9"/>
  <c r="AE497" i="9"/>
  <c r="AE498" i="9"/>
  <c r="AE499" i="9"/>
  <c r="AE500" i="9"/>
  <c r="AE501" i="9"/>
  <c r="AE502" i="9"/>
  <c r="AE503" i="9"/>
  <c r="AE504" i="9"/>
  <c r="AE505" i="9"/>
  <c r="AE506" i="9"/>
  <c r="AE507" i="9"/>
  <c r="AE508" i="9"/>
  <c r="AE509" i="9"/>
  <c r="AE510" i="9"/>
  <c r="AE511" i="9"/>
  <c r="AE512" i="9"/>
  <c r="AE513" i="9"/>
  <c r="AE514" i="9"/>
  <c r="AE515" i="9"/>
  <c r="AE516" i="9"/>
  <c r="AE517" i="9"/>
  <c r="AE518" i="9"/>
  <c r="AE519" i="9"/>
  <c r="AE520" i="9"/>
  <c r="AE521" i="9"/>
  <c r="AE522" i="9"/>
  <c r="AE523" i="9"/>
  <c r="AE524" i="9"/>
  <c r="AE525" i="9"/>
  <c r="AE526" i="9"/>
  <c r="AE527" i="9"/>
  <c r="AE528" i="9"/>
  <c r="AE529" i="9"/>
  <c r="AE530" i="9"/>
  <c r="AE531" i="9"/>
  <c r="AE532" i="9"/>
  <c r="AE533" i="9"/>
  <c r="AE534" i="9"/>
  <c r="AE535" i="9"/>
  <c r="AE536" i="9"/>
  <c r="AE537" i="9"/>
  <c r="AE538" i="9"/>
  <c r="AE539" i="9"/>
  <c r="AE540" i="9"/>
  <c r="AE541" i="9"/>
  <c r="AE542" i="9"/>
  <c r="AE543" i="9"/>
  <c r="AE544" i="9"/>
  <c r="AE545" i="9"/>
  <c r="AE546" i="9"/>
  <c r="AE547" i="9"/>
  <c r="AE548" i="9"/>
  <c r="AE549" i="9"/>
  <c r="AE550" i="9"/>
  <c r="AE551" i="9"/>
  <c r="AE552" i="9"/>
  <c r="AE553" i="9"/>
  <c r="AE554" i="9"/>
  <c r="AE555" i="9"/>
  <c r="AE556" i="9"/>
  <c r="AE557" i="9"/>
  <c r="AE558" i="9"/>
  <c r="AE559" i="9"/>
  <c r="AE560" i="9"/>
  <c r="AE561" i="9"/>
  <c r="AE562" i="9"/>
  <c r="AE563" i="9"/>
  <c r="AE564" i="9"/>
  <c r="AE565" i="9"/>
  <c r="AE566" i="9"/>
  <c r="AE567" i="9"/>
  <c r="AE568" i="9"/>
  <c r="AE569" i="9"/>
  <c r="AE570" i="9"/>
  <c r="AE571" i="9"/>
  <c r="AE572" i="9"/>
  <c r="AE573" i="9"/>
  <c r="AE574" i="9"/>
  <c r="AE575" i="9"/>
  <c r="AE576" i="9"/>
  <c r="AE577" i="9"/>
  <c r="AE578" i="9"/>
  <c r="AE579" i="9"/>
  <c r="AE580" i="9"/>
  <c r="AE581" i="9"/>
  <c r="AE582" i="9"/>
  <c r="AE583" i="9"/>
  <c r="AE584" i="9"/>
  <c r="AE585" i="9"/>
  <c r="AE586" i="9"/>
  <c r="AE587" i="9"/>
  <c r="AE588" i="9"/>
  <c r="AE589" i="9"/>
  <c r="AE590" i="9"/>
  <c r="AE591" i="9"/>
  <c r="AE592" i="9"/>
  <c r="AE593" i="9"/>
  <c r="AE594" i="9"/>
  <c r="AE595" i="9"/>
  <c r="AE596" i="9"/>
  <c r="AE597" i="9"/>
  <c r="AE598" i="9"/>
  <c r="AE599" i="9"/>
  <c r="AE600" i="9"/>
  <c r="AE601" i="9"/>
  <c r="AE602" i="9"/>
  <c r="AE603" i="9"/>
  <c r="AE604" i="9"/>
  <c r="AE605" i="9"/>
  <c r="AE606" i="9"/>
  <c r="AE607" i="9"/>
  <c r="AE608" i="9"/>
  <c r="AE609" i="9"/>
  <c r="AE610" i="9"/>
  <c r="AE611" i="9"/>
  <c r="AE612" i="9"/>
  <c r="AE613" i="9"/>
  <c r="AE614" i="9"/>
  <c r="AE615" i="9"/>
  <c r="AE616" i="9"/>
  <c r="AE617" i="9"/>
  <c r="AE618" i="9"/>
  <c r="AE619" i="9"/>
  <c r="AE620" i="9"/>
  <c r="AE621" i="9"/>
  <c r="AE622" i="9"/>
  <c r="AE623" i="9"/>
  <c r="AE624" i="9"/>
  <c r="AE625" i="9"/>
  <c r="AE626" i="9"/>
  <c r="AE627" i="9"/>
  <c r="AE628" i="9"/>
  <c r="AE629" i="9"/>
  <c r="AE630" i="9"/>
  <c r="AE631" i="9"/>
  <c r="AE632" i="9"/>
  <c r="AE633" i="9"/>
  <c r="AE634" i="9"/>
  <c r="AE635" i="9"/>
  <c r="AE636" i="9"/>
  <c r="AE637" i="9"/>
  <c r="AE638" i="9"/>
  <c r="AE639" i="9"/>
  <c r="AE640" i="9"/>
  <c r="AE641" i="9"/>
  <c r="AE642" i="9"/>
  <c r="AE643" i="9"/>
  <c r="AE644" i="9"/>
  <c r="AE645" i="9"/>
  <c r="AE646" i="9"/>
  <c r="AE647" i="9"/>
  <c r="AE648" i="9"/>
  <c r="AE649" i="9"/>
  <c r="AE650" i="9"/>
  <c r="AE651" i="9"/>
  <c r="AE652" i="9"/>
  <c r="AE653" i="9"/>
  <c r="AE654" i="9"/>
  <c r="AE655" i="9"/>
  <c r="AE656" i="9"/>
  <c r="AE657" i="9"/>
  <c r="AE658" i="9"/>
  <c r="AE659" i="9"/>
  <c r="AE660" i="9"/>
  <c r="AE661" i="9"/>
  <c r="AE662" i="9"/>
  <c r="AE663" i="9"/>
  <c r="AE664" i="9"/>
  <c r="AE665" i="9"/>
  <c r="AE666" i="9"/>
  <c r="AE667" i="9"/>
  <c r="AE668" i="9"/>
  <c r="AE669" i="9"/>
  <c r="AE670" i="9"/>
  <c r="AE671" i="9"/>
  <c r="AE672" i="9"/>
  <c r="AE673" i="9"/>
  <c r="AE674" i="9"/>
  <c r="AE675" i="9"/>
  <c r="AE676" i="9"/>
  <c r="AE677" i="9"/>
  <c r="AE678" i="9"/>
  <c r="AE679" i="9"/>
  <c r="AE680" i="9"/>
  <c r="AE681" i="9"/>
  <c r="AE682" i="9"/>
  <c r="AE683" i="9"/>
  <c r="AE684" i="9"/>
  <c r="AE685" i="9"/>
  <c r="AE686" i="9"/>
  <c r="AE687" i="9"/>
  <c r="AE688" i="9"/>
  <c r="AE689" i="9"/>
  <c r="AE690" i="9"/>
  <c r="AE691" i="9"/>
  <c r="AE692" i="9"/>
  <c r="AE693" i="9"/>
  <c r="AE694" i="9"/>
  <c r="AE695" i="9"/>
  <c r="AE696" i="9"/>
  <c r="AE697" i="9"/>
  <c r="AE698" i="9"/>
  <c r="AE699" i="9"/>
  <c r="AE700" i="9"/>
  <c r="AE701" i="9"/>
  <c r="AE702" i="9"/>
  <c r="AE703" i="9"/>
  <c r="AE704" i="9"/>
  <c r="AE705" i="9"/>
  <c r="AE706" i="9"/>
  <c r="AE707" i="9"/>
  <c r="AE708" i="9"/>
  <c r="AE709" i="9"/>
  <c r="AE710" i="9"/>
  <c r="AE711" i="9"/>
  <c r="AE712" i="9"/>
  <c r="AE713" i="9"/>
  <c r="AE714" i="9"/>
  <c r="AE715" i="9"/>
  <c r="AE716" i="9"/>
  <c r="AE717" i="9"/>
  <c r="AE718" i="9"/>
  <c r="AE719" i="9"/>
  <c r="AE720" i="9"/>
  <c r="AE721" i="9"/>
  <c r="AE722" i="9"/>
  <c r="AE723" i="9"/>
  <c r="AE724" i="9"/>
  <c r="AE725" i="9"/>
  <c r="AE726" i="9"/>
  <c r="AE727" i="9"/>
  <c r="AE728" i="9"/>
  <c r="AE729" i="9"/>
  <c r="AE730" i="9"/>
  <c r="AE731" i="9"/>
  <c r="AE732" i="9"/>
  <c r="AE733" i="9"/>
  <c r="AE734" i="9"/>
  <c r="AE735" i="9"/>
  <c r="AE736" i="9"/>
  <c r="AE737" i="9"/>
  <c r="AE738" i="9"/>
  <c r="AE739" i="9"/>
  <c r="AE740" i="9"/>
  <c r="AE741" i="9"/>
  <c r="AE742" i="9"/>
  <c r="AE743" i="9"/>
  <c r="AE744" i="9"/>
  <c r="AE745" i="9"/>
  <c r="AE746" i="9"/>
  <c r="AE747" i="9"/>
  <c r="AE748" i="9"/>
  <c r="AE749" i="9"/>
  <c r="AE750" i="9"/>
  <c r="AE751" i="9"/>
  <c r="AE752" i="9"/>
  <c r="AE753" i="9"/>
  <c r="AE754" i="9"/>
  <c r="AE755" i="9"/>
  <c r="AE756" i="9"/>
  <c r="AE757" i="9"/>
  <c r="AE758" i="9"/>
  <c r="AE759" i="9"/>
  <c r="AE760" i="9"/>
  <c r="AE761" i="9"/>
  <c r="AE762" i="9"/>
  <c r="AE763" i="9"/>
  <c r="AE764" i="9"/>
  <c r="AE765" i="9"/>
  <c r="AE766" i="9"/>
  <c r="AE767" i="9"/>
  <c r="AE768" i="9"/>
  <c r="AE769" i="9"/>
  <c r="AE770" i="9"/>
  <c r="AE771" i="9"/>
  <c r="AE772" i="9"/>
  <c r="AE773" i="9"/>
  <c r="AE774" i="9"/>
  <c r="AE775" i="9"/>
  <c r="AE776" i="9"/>
  <c r="AE777" i="9"/>
  <c r="AE778" i="9"/>
  <c r="AE779" i="9"/>
  <c r="AE780" i="9"/>
  <c r="AE781" i="9"/>
  <c r="AE782" i="9"/>
  <c r="AE783" i="9"/>
  <c r="AE784" i="9"/>
  <c r="AE785" i="9"/>
  <c r="AE786" i="9"/>
  <c r="AE787" i="9"/>
  <c r="AE788" i="9"/>
  <c r="AE789" i="9"/>
  <c r="AE790" i="9"/>
  <c r="AE791" i="9"/>
  <c r="AE792" i="9"/>
  <c r="AE793" i="9"/>
  <c r="AE794" i="9"/>
  <c r="AE795" i="9"/>
  <c r="AE796" i="9"/>
  <c r="AE797" i="9"/>
  <c r="AE798" i="9"/>
  <c r="AE799" i="9"/>
  <c r="AE800" i="9"/>
  <c r="AE801" i="9"/>
  <c r="AE802" i="9"/>
  <c r="AE803" i="9"/>
  <c r="AE804" i="9"/>
  <c r="AE805" i="9"/>
  <c r="AE806" i="9"/>
  <c r="AE807" i="9"/>
  <c r="AE808" i="9"/>
  <c r="AE809" i="9"/>
  <c r="AE810" i="9"/>
  <c r="AE811" i="9"/>
  <c r="AE812" i="9"/>
  <c r="AE813" i="9"/>
  <c r="AE814" i="9"/>
  <c r="AE815" i="9"/>
  <c r="AE816" i="9"/>
  <c r="AE817" i="9"/>
  <c r="AE818" i="9"/>
  <c r="AE819" i="9"/>
  <c r="AE820" i="9"/>
  <c r="AE821" i="9"/>
  <c r="AE822" i="9"/>
  <c r="AE823" i="9"/>
  <c r="AE824" i="9"/>
  <c r="AE825" i="9"/>
  <c r="AE826" i="9"/>
  <c r="AE827" i="9"/>
  <c r="AE828" i="9"/>
  <c r="AE829" i="9"/>
  <c r="AE830" i="9"/>
  <c r="AE831" i="9"/>
  <c r="AE832" i="9"/>
  <c r="AE833" i="9"/>
  <c r="AE834" i="9"/>
  <c r="AE835" i="9"/>
  <c r="AE836" i="9"/>
  <c r="AE837" i="9"/>
  <c r="AE838" i="9"/>
  <c r="AE839" i="9"/>
  <c r="AE840" i="9"/>
  <c r="AE841" i="9"/>
  <c r="AE842" i="9"/>
  <c r="AE843" i="9"/>
  <c r="AE844" i="9"/>
  <c r="AE845" i="9"/>
  <c r="AE846" i="9"/>
  <c r="AE847" i="9"/>
  <c r="AE848" i="9"/>
  <c r="AE849" i="9"/>
  <c r="AE850" i="9"/>
  <c r="AE851" i="9"/>
  <c r="AE852" i="9"/>
  <c r="AE853" i="9"/>
  <c r="AE854" i="9"/>
  <c r="AE855" i="9"/>
  <c r="AE856" i="9"/>
  <c r="AE857" i="9"/>
  <c r="AE858" i="9"/>
  <c r="AE859" i="9"/>
  <c r="AE860" i="9"/>
  <c r="AE861" i="9"/>
  <c r="AE862" i="9"/>
  <c r="AE863" i="9"/>
  <c r="AE864" i="9"/>
  <c r="AE865" i="9"/>
  <c r="AE866" i="9"/>
  <c r="AE867" i="9"/>
  <c r="AE868" i="9"/>
  <c r="AE869" i="9"/>
  <c r="AE870" i="9"/>
  <c r="AE871" i="9"/>
  <c r="AE872" i="9"/>
  <c r="AE873" i="9"/>
  <c r="AE874" i="9"/>
  <c r="AE875" i="9"/>
  <c r="AE876" i="9"/>
  <c r="AE877" i="9"/>
  <c r="AE878" i="9"/>
  <c r="AE879" i="9"/>
  <c r="AE880" i="9"/>
  <c r="AE881" i="9"/>
  <c r="AE882" i="9"/>
  <c r="AE883" i="9"/>
  <c r="AE884" i="9"/>
  <c r="AE885" i="9"/>
  <c r="AE886" i="9"/>
  <c r="AE887" i="9"/>
  <c r="AE888" i="9"/>
  <c r="AE889" i="9"/>
  <c r="AE890" i="9"/>
  <c r="AE891" i="9"/>
  <c r="AE892" i="9"/>
  <c r="AE893" i="9"/>
  <c r="AE894" i="9"/>
  <c r="AE895" i="9"/>
  <c r="AE896" i="9"/>
  <c r="AE897" i="9"/>
  <c r="AE898" i="9"/>
  <c r="AE899" i="9"/>
  <c r="AE900" i="9"/>
  <c r="AE901" i="9"/>
  <c r="AE902" i="9"/>
  <c r="AE903" i="9"/>
  <c r="AE904" i="9"/>
  <c r="AE905" i="9"/>
  <c r="AE906" i="9"/>
  <c r="AE907" i="9"/>
  <c r="AE908" i="9"/>
  <c r="AE909" i="9"/>
  <c r="AE910" i="9"/>
  <c r="AE911" i="9"/>
  <c r="AE912" i="9"/>
  <c r="AE913" i="9"/>
  <c r="AE914" i="9"/>
  <c r="AE915" i="9"/>
  <c r="AE916" i="9"/>
  <c r="AE917" i="9"/>
  <c r="AE918" i="9"/>
  <c r="AE919" i="9"/>
  <c r="AE920" i="9"/>
  <c r="AE921" i="9"/>
  <c r="AE922" i="9"/>
  <c r="AE923" i="9"/>
  <c r="AE924" i="9"/>
  <c r="AE925" i="9"/>
  <c r="AE926" i="9"/>
  <c r="AE927" i="9"/>
  <c r="AE928" i="9"/>
  <c r="AE929" i="9"/>
  <c r="AE930" i="9"/>
  <c r="AE931" i="9"/>
  <c r="AE932" i="9"/>
  <c r="AE933" i="9"/>
  <c r="AE934" i="9"/>
  <c r="AE935" i="9"/>
  <c r="AE936" i="9"/>
  <c r="AE937" i="9"/>
  <c r="AE938" i="9"/>
  <c r="AE939" i="9"/>
  <c r="AE940" i="9"/>
  <c r="AE941" i="9"/>
  <c r="AE942" i="9"/>
  <c r="AE943" i="9"/>
  <c r="AE944" i="9"/>
  <c r="AE945" i="9"/>
  <c r="AE946" i="9"/>
  <c r="AE947" i="9"/>
  <c r="AE948" i="9"/>
  <c r="AE949" i="9"/>
  <c r="AE950" i="9"/>
  <c r="AE951" i="9"/>
  <c r="AE952" i="9"/>
  <c r="AE953" i="9"/>
  <c r="AE954" i="9"/>
  <c r="AE955" i="9"/>
  <c r="AE956" i="9"/>
  <c r="AE957" i="9"/>
  <c r="AE958" i="9"/>
  <c r="AE959" i="9"/>
  <c r="AE960" i="9"/>
  <c r="AE961" i="9"/>
  <c r="AE962" i="9"/>
  <c r="AE963" i="9"/>
  <c r="AE964" i="9"/>
  <c r="AE965" i="9"/>
  <c r="AE966" i="9"/>
  <c r="AE967" i="9"/>
  <c r="AE968" i="9"/>
  <c r="AE969" i="9"/>
  <c r="AE970" i="9"/>
  <c r="AE971" i="9"/>
  <c r="AE972" i="9"/>
  <c r="AE973" i="9"/>
  <c r="AE974" i="9"/>
  <c r="AE975" i="9"/>
  <c r="AE976" i="9"/>
  <c r="AE977" i="9"/>
  <c r="AE978" i="9"/>
  <c r="AE979" i="9"/>
  <c r="AE980" i="9"/>
  <c r="AE981" i="9"/>
  <c r="AE982" i="9"/>
  <c r="AE983" i="9"/>
  <c r="AE984" i="9"/>
  <c r="AE985" i="9"/>
  <c r="AE986" i="9"/>
  <c r="AE987" i="9"/>
  <c r="AE988" i="9"/>
  <c r="AE989" i="9"/>
  <c r="AE990" i="9"/>
  <c r="AE991" i="9"/>
  <c r="AE992" i="9"/>
  <c r="AE993" i="9"/>
  <c r="AE994" i="9"/>
  <c r="AE995" i="9"/>
  <c r="AE996" i="9"/>
  <c r="AE997" i="9"/>
  <c r="AE998" i="9"/>
  <c r="AE999" i="9"/>
  <c r="AE1000" i="9"/>
  <c r="AE1001" i="9"/>
  <c r="AE1002" i="9"/>
  <c r="AE1003" i="9"/>
  <c r="AE1004" i="9"/>
  <c r="AE1005" i="9"/>
  <c r="AE1006" i="9"/>
  <c r="AE1007" i="9"/>
  <c r="AE1008" i="9"/>
  <c r="AE1009" i="9"/>
  <c r="AE1010" i="9"/>
  <c r="AE1011" i="9"/>
  <c r="AE1012" i="9"/>
  <c r="AE1013" i="9"/>
  <c r="AE1014" i="9"/>
  <c r="AE1015" i="9"/>
  <c r="AE1016" i="9"/>
  <c r="AE1017" i="9"/>
  <c r="AE1018" i="9"/>
  <c r="AE1019" i="9"/>
  <c r="AE1020" i="9"/>
  <c r="AE1021" i="9"/>
  <c r="AE1022" i="9"/>
  <c r="AE1023" i="9"/>
  <c r="AE1024" i="9"/>
  <c r="AE1025" i="9"/>
  <c r="AE1026" i="9"/>
  <c r="AE1027" i="9"/>
  <c r="AE1028" i="9"/>
  <c r="AE1029" i="9"/>
  <c r="AE1030" i="9"/>
  <c r="AE1031" i="9"/>
  <c r="AE1032" i="9"/>
  <c r="AE1033" i="9"/>
  <c r="AE1034" i="9"/>
  <c r="AE1035" i="9"/>
  <c r="AE1036" i="9"/>
  <c r="AE1037" i="9"/>
  <c r="AE1038" i="9"/>
  <c r="AE1039" i="9"/>
  <c r="AE1040" i="9"/>
  <c r="AE1041" i="9"/>
  <c r="AE1042" i="9"/>
  <c r="AE1043" i="9"/>
  <c r="AE1044" i="9"/>
  <c r="AE1045" i="9"/>
  <c r="AE1046" i="9"/>
  <c r="AE1047" i="9"/>
  <c r="AE1048" i="9"/>
  <c r="AE1049" i="9"/>
  <c r="AE1050" i="9"/>
  <c r="AE1051" i="9"/>
  <c r="AE1052" i="9"/>
  <c r="AE1053" i="9"/>
  <c r="AE1054" i="9"/>
  <c r="AE1055" i="9"/>
  <c r="AE1056" i="9"/>
  <c r="AE1057" i="9"/>
  <c r="AE1058" i="9"/>
  <c r="AE1059" i="9"/>
  <c r="AE1060" i="9"/>
  <c r="AE1061" i="9"/>
  <c r="AE1062" i="9"/>
  <c r="AE1063" i="9"/>
  <c r="AE1064" i="9"/>
  <c r="AE1065" i="9"/>
  <c r="AE1066" i="9"/>
  <c r="AE1067" i="9"/>
  <c r="AE1068" i="9"/>
  <c r="AE1069" i="9"/>
  <c r="AE1070" i="9"/>
  <c r="AE1071" i="9"/>
  <c r="AE1072" i="9"/>
  <c r="AE1073" i="9"/>
  <c r="AE1074" i="9"/>
  <c r="AE1075" i="9"/>
  <c r="AE1076" i="9"/>
  <c r="AE1077" i="9"/>
  <c r="AE1078" i="9"/>
  <c r="AE1079" i="9"/>
  <c r="AE1080" i="9"/>
  <c r="AE1081" i="9"/>
  <c r="AE1082" i="9"/>
  <c r="AE1083" i="9"/>
  <c r="AE1084" i="9"/>
  <c r="AE1085" i="9"/>
  <c r="AE1086" i="9"/>
  <c r="AE1087" i="9"/>
  <c r="AE1088" i="9"/>
  <c r="AE1089" i="9"/>
  <c r="AE1090" i="9"/>
  <c r="AE1091" i="9"/>
  <c r="AE1092" i="9"/>
  <c r="AE1093" i="9"/>
  <c r="AE1094" i="9"/>
  <c r="AE1095" i="9"/>
  <c r="AE1096" i="9"/>
  <c r="AE1097" i="9"/>
  <c r="AE1098" i="9"/>
  <c r="AE1099" i="9"/>
  <c r="AE1100" i="9"/>
  <c r="AE1101" i="9"/>
  <c r="AE1102" i="9"/>
  <c r="AE1103" i="9"/>
  <c r="AE1104" i="9"/>
  <c r="AE1105" i="9"/>
  <c r="AE1106" i="9"/>
  <c r="AE1107" i="9"/>
  <c r="AE1108" i="9"/>
  <c r="AE1109" i="9"/>
  <c r="AE1110" i="9"/>
  <c r="AE1111" i="9"/>
  <c r="AE1112" i="9"/>
  <c r="AE1113" i="9"/>
  <c r="AE1114" i="9"/>
  <c r="AE1115" i="9"/>
  <c r="AE1116" i="9"/>
  <c r="AE1117" i="9"/>
  <c r="AE1118" i="9"/>
  <c r="AE1119" i="9"/>
  <c r="AE1120" i="9"/>
  <c r="AE1121" i="9"/>
  <c r="AE1122" i="9"/>
  <c r="AE1123" i="9"/>
  <c r="AE1124" i="9"/>
  <c r="AE1125" i="9"/>
  <c r="AE1126" i="9"/>
  <c r="AE1127" i="9"/>
  <c r="AE1128" i="9"/>
  <c r="AE1129" i="9"/>
  <c r="AE1130" i="9"/>
  <c r="AE1131" i="9"/>
  <c r="AE1132" i="9"/>
  <c r="AE1133" i="9"/>
  <c r="AE1134" i="9"/>
  <c r="AE1135" i="9"/>
  <c r="AE1136" i="9"/>
  <c r="AE1137" i="9"/>
  <c r="AE1138" i="9"/>
  <c r="AE1139" i="9"/>
  <c r="AE1140" i="9"/>
  <c r="AE1141" i="9"/>
  <c r="AE1142" i="9"/>
  <c r="AE1143" i="9"/>
  <c r="AE1144" i="9"/>
  <c r="AE1145" i="9"/>
  <c r="AE1146" i="9"/>
  <c r="AE1147" i="9"/>
  <c r="AE1148" i="9"/>
  <c r="AE1149" i="9"/>
  <c r="AE1150" i="9"/>
  <c r="AE1151" i="9"/>
  <c r="AE1152" i="9"/>
  <c r="AE1153" i="9"/>
  <c r="AE1154" i="9"/>
  <c r="AE1155" i="9"/>
  <c r="AE1156" i="9"/>
  <c r="AE1157" i="9"/>
  <c r="AE1158" i="9"/>
  <c r="AE1159" i="9"/>
  <c r="AE1160" i="9"/>
  <c r="AE1161" i="9"/>
  <c r="AE1162" i="9"/>
  <c r="AE1163" i="9"/>
  <c r="AE1164" i="9"/>
  <c r="AE1165" i="9"/>
  <c r="AE1166" i="9"/>
  <c r="AE1167" i="9"/>
  <c r="AE1168" i="9"/>
  <c r="AE1169" i="9"/>
  <c r="AE1170" i="9"/>
  <c r="AE1171" i="9"/>
  <c r="AE1172" i="9"/>
  <c r="AE1173" i="9"/>
  <c r="AE1174" i="9"/>
  <c r="AE1175" i="9"/>
  <c r="AE1176" i="9"/>
  <c r="AE1177" i="9"/>
  <c r="AE1178" i="9"/>
  <c r="AE1179" i="9"/>
  <c r="AE1180" i="9"/>
  <c r="AE1181" i="9"/>
  <c r="AE1182" i="9"/>
  <c r="AE1183" i="9"/>
  <c r="AE1184" i="9"/>
  <c r="AE1185" i="9"/>
  <c r="AE1186" i="9"/>
  <c r="AE1187" i="9"/>
  <c r="AE1188" i="9"/>
  <c r="AE1189" i="9"/>
  <c r="AE1190" i="9"/>
  <c r="AE1191" i="9"/>
  <c r="AE1192" i="9"/>
  <c r="AE1193" i="9"/>
  <c r="AE1194" i="9"/>
  <c r="AE1195" i="9"/>
  <c r="AE1196" i="9"/>
  <c r="AE1197" i="9"/>
  <c r="AE1198" i="9"/>
  <c r="AE1199" i="9"/>
  <c r="AE1200" i="9"/>
  <c r="AE1201" i="9"/>
  <c r="AE1202" i="9"/>
  <c r="AE1203" i="9"/>
  <c r="AE1204" i="9"/>
  <c r="AE1205" i="9"/>
  <c r="AE1206" i="9"/>
  <c r="AE1207" i="9"/>
  <c r="AE1208" i="9"/>
  <c r="AE1209" i="9"/>
  <c r="AE1210" i="9"/>
  <c r="AE1211" i="9"/>
  <c r="AE1212" i="9"/>
  <c r="AE1213" i="9"/>
  <c r="AE1214" i="9"/>
  <c r="AE1215" i="9"/>
  <c r="AE1216" i="9"/>
  <c r="AE1217" i="9"/>
  <c r="AE1218" i="9"/>
  <c r="AE1219" i="9"/>
  <c r="AE1220" i="9"/>
  <c r="AE1221" i="9"/>
  <c r="AE1222" i="9"/>
  <c r="AE1223" i="9"/>
  <c r="AE1224" i="9"/>
  <c r="AE1225" i="9"/>
  <c r="AE1226" i="9"/>
  <c r="AE1227" i="9"/>
  <c r="AE1228" i="9"/>
  <c r="AE1229" i="9"/>
  <c r="AE1230" i="9"/>
  <c r="AE1231" i="9"/>
  <c r="AE1232" i="9"/>
  <c r="AE1233" i="9"/>
  <c r="AE1234" i="9"/>
  <c r="AE1235" i="9"/>
  <c r="AE1236" i="9"/>
  <c r="AE1237" i="9"/>
  <c r="AE1238" i="9"/>
  <c r="AE1239" i="9"/>
  <c r="AE1240" i="9"/>
  <c r="AE1241" i="9"/>
  <c r="AE1242" i="9"/>
  <c r="AE1243" i="9"/>
  <c r="AE1244" i="9"/>
  <c r="AE1245" i="9"/>
  <c r="AE1246" i="9"/>
  <c r="AE1247" i="9"/>
  <c r="AE1248" i="9"/>
  <c r="AE1249" i="9"/>
  <c r="AE1250" i="9"/>
  <c r="AE1251" i="9"/>
  <c r="AE1252" i="9"/>
  <c r="AE1253" i="9"/>
  <c r="AE1254" i="9"/>
  <c r="AE1255" i="9"/>
  <c r="AE1256" i="9"/>
  <c r="AE1257" i="9"/>
  <c r="AE1258" i="9"/>
  <c r="AE1259" i="9"/>
  <c r="AE1260" i="9"/>
  <c r="AE1261" i="9"/>
  <c r="AE1262" i="9"/>
  <c r="AE1263" i="9"/>
  <c r="AE1264" i="9"/>
  <c r="AE1265" i="9"/>
  <c r="AE1266" i="9"/>
  <c r="AE1267" i="9"/>
  <c r="AE1268" i="9"/>
  <c r="AE1269" i="9"/>
  <c r="AE1270" i="9"/>
  <c r="AE1271" i="9"/>
  <c r="AE1272" i="9"/>
  <c r="AE1273" i="9"/>
  <c r="AE1274" i="9"/>
  <c r="AE1275" i="9"/>
  <c r="AE1276" i="9"/>
  <c r="AE1277" i="9"/>
  <c r="AE1278" i="9"/>
  <c r="AE1279" i="9"/>
  <c r="AE1280" i="9"/>
  <c r="AE1281" i="9"/>
  <c r="AE1282" i="9"/>
  <c r="AE1283" i="9"/>
  <c r="AE1284" i="9"/>
  <c r="AE1285" i="9"/>
  <c r="AE1286" i="9"/>
  <c r="AE1287" i="9"/>
  <c r="AE1288" i="9"/>
  <c r="AE1289" i="9"/>
  <c r="AE1290" i="9"/>
  <c r="AE1291" i="9"/>
  <c r="AE1292" i="9"/>
  <c r="AE1293" i="9"/>
  <c r="AE1294" i="9"/>
  <c r="AE1295" i="9"/>
  <c r="AE1296" i="9"/>
  <c r="AE1297" i="9"/>
  <c r="AE1298" i="9"/>
  <c r="AE1299" i="9"/>
  <c r="AE1300" i="9"/>
  <c r="AE1301" i="9"/>
  <c r="AE1302" i="9"/>
  <c r="AE1303" i="9"/>
  <c r="AE1304" i="9"/>
  <c r="AE1305" i="9"/>
  <c r="AE1306" i="9"/>
  <c r="AE1307" i="9"/>
  <c r="AE1308" i="9"/>
  <c r="AE1309" i="9"/>
  <c r="AE1310" i="9"/>
  <c r="AE1311" i="9"/>
  <c r="AE1312" i="9"/>
  <c r="AE1313" i="9"/>
  <c r="AE1314" i="9"/>
  <c r="AE1315" i="9"/>
  <c r="AE1316" i="9"/>
  <c r="AE1317" i="9"/>
  <c r="AE1318" i="9"/>
  <c r="AE1319" i="9"/>
  <c r="AE1320" i="9"/>
  <c r="AE1321" i="9"/>
  <c r="AE1322" i="9"/>
  <c r="AE1323" i="9"/>
  <c r="AE1324" i="9"/>
  <c r="AE1325" i="9"/>
  <c r="AE1326" i="9"/>
  <c r="AE1327" i="9"/>
  <c r="AE1328" i="9"/>
  <c r="AE1329" i="9"/>
  <c r="AE1330" i="9"/>
  <c r="AE1331" i="9"/>
  <c r="AE1332" i="9"/>
  <c r="AE1333" i="9"/>
  <c r="AE1334" i="9"/>
  <c r="AE1335" i="9"/>
  <c r="AE1336" i="9"/>
  <c r="AE1337" i="9"/>
  <c r="AE1338" i="9"/>
  <c r="AE1339" i="9"/>
  <c r="AE1340" i="9"/>
  <c r="AE1341" i="9"/>
  <c r="AE1342" i="9"/>
  <c r="AE1343" i="9"/>
  <c r="AE1344" i="9"/>
  <c r="AE1345" i="9"/>
  <c r="AE1346" i="9"/>
  <c r="AE1347" i="9"/>
  <c r="AE1348" i="9"/>
  <c r="AE1349" i="9"/>
  <c r="AE1350" i="9"/>
  <c r="AE1351" i="9"/>
  <c r="AE1352" i="9"/>
  <c r="AE1353" i="9"/>
  <c r="AE1354" i="9"/>
  <c r="AE1355" i="9"/>
  <c r="AE1356" i="9"/>
  <c r="AE1357" i="9"/>
  <c r="AE1358" i="9"/>
  <c r="AE1359" i="9"/>
  <c r="AE1360" i="9"/>
  <c r="AE1361" i="9"/>
  <c r="AE1362" i="9"/>
  <c r="AE1363" i="9"/>
  <c r="AE1364" i="9"/>
  <c r="AE1365" i="9"/>
  <c r="AE1366" i="9"/>
  <c r="AE1367" i="9"/>
  <c r="AE1368" i="9"/>
  <c r="AE1369" i="9"/>
  <c r="AE1370" i="9"/>
  <c r="AE1371" i="9"/>
  <c r="AE1372" i="9"/>
  <c r="AE1373" i="9"/>
  <c r="AE1374" i="9"/>
  <c r="AE1375" i="9"/>
  <c r="AE1376" i="9"/>
  <c r="AE1377" i="9"/>
  <c r="AE1378" i="9"/>
  <c r="AE1379" i="9"/>
  <c r="AE1380" i="9"/>
  <c r="AE1381" i="9"/>
  <c r="AE1382" i="9"/>
  <c r="AE1383" i="9"/>
  <c r="AE1384" i="9"/>
  <c r="AE1385" i="9"/>
  <c r="AE1386" i="9"/>
  <c r="AE1387" i="9"/>
  <c r="AE1388" i="9"/>
  <c r="AE1389" i="9"/>
  <c r="AE1390" i="9"/>
  <c r="AE1391" i="9"/>
  <c r="AE1392" i="9"/>
  <c r="AE1393" i="9"/>
  <c r="AE1394" i="9"/>
  <c r="AE1395" i="9"/>
  <c r="AE1396" i="9"/>
  <c r="AE1397" i="9"/>
  <c r="AE1398" i="9"/>
  <c r="AE1399" i="9"/>
  <c r="AE1400" i="9"/>
  <c r="AE1401" i="9"/>
  <c r="AE1402" i="9"/>
  <c r="AE1403" i="9"/>
  <c r="AE1404" i="9"/>
  <c r="AE1405" i="9"/>
  <c r="AE1406" i="9"/>
  <c r="AE1407" i="9"/>
  <c r="AE1408" i="9"/>
  <c r="AE1409" i="9"/>
  <c r="AE1410" i="9"/>
  <c r="AE1411" i="9"/>
  <c r="AE1412" i="9"/>
  <c r="AE1413" i="9"/>
  <c r="AE1414" i="9"/>
  <c r="AE1415" i="9"/>
  <c r="AE1416" i="9"/>
  <c r="AE1417" i="9"/>
  <c r="AE1418" i="9"/>
  <c r="AE1419" i="9"/>
  <c r="AE1420" i="9"/>
  <c r="AE1421" i="9"/>
  <c r="AE1422" i="9"/>
  <c r="AE1423" i="9"/>
  <c r="AE1424" i="9"/>
  <c r="AE1425" i="9"/>
  <c r="AE1426" i="9"/>
  <c r="AE1427" i="9"/>
  <c r="AE1428" i="9"/>
  <c r="AE1429" i="9"/>
  <c r="AE1430" i="9"/>
  <c r="AE1431" i="9"/>
  <c r="AE1432" i="9"/>
  <c r="AE1433" i="9"/>
  <c r="AE1434" i="9"/>
  <c r="AE1435" i="9"/>
  <c r="AE1436" i="9"/>
  <c r="AE1437" i="9"/>
  <c r="AE1438" i="9"/>
  <c r="AE1439" i="9"/>
  <c r="AE1440" i="9"/>
  <c r="AE1441" i="9"/>
  <c r="AE1442" i="9"/>
  <c r="AE1443" i="9"/>
  <c r="AE1444" i="9"/>
  <c r="AE1445" i="9"/>
  <c r="AE1446" i="9"/>
  <c r="AE1447" i="9"/>
  <c r="AE1448" i="9"/>
  <c r="AE1449" i="9"/>
  <c r="AE1450" i="9"/>
  <c r="AE1451" i="9"/>
  <c r="AE1452" i="9"/>
  <c r="AE1453" i="9"/>
  <c r="AE1454" i="9"/>
  <c r="AE1455" i="9"/>
  <c r="AE1456" i="9"/>
  <c r="AE1457" i="9"/>
  <c r="AE1458" i="9"/>
  <c r="AE1459" i="9"/>
  <c r="AE1460" i="9"/>
  <c r="AE1461" i="9"/>
  <c r="AE1462" i="9"/>
  <c r="AE1463" i="9"/>
  <c r="AE1464" i="9"/>
  <c r="AE1465" i="9"/>
  <c r="AE1466" i="9"/>
  <c r="AE1467" i="9"/>
  <c r="AE1468" i="9"/>
  <c r="AE1469" i="9"/>
  <c r="AE1470" i="9"/>
  <c r="AE1471" i="9"/>
  <c r="AE1472" i="9"/>
  <c r="AE1473" i="9"/>
  <c r="AE1474" i="9"/>
  <c r="AE1475" i="9"/>
  <c r="AE1476" i="9"/>
  <c r="AE1477" i="9"/>
  <c r="AE1478" i="9"/>
  <c r="AE1479" i="9"/>
  <c r="AE1480" i="9"/>
  <c r="AE1481" i="9"/>
  <c r="AE1482" i="9"/>
  <c r="AE1483" i="9"/>
  <c r="AE1484" i="9"/>
  <c r="AE1485" i="9"/>
  <c r="AE1486" i="9"/>
  <c r="AE1487" i="9"/>
  <c r="AE1488" i="9"/>
  <c r="AE1489" i="9"/>
  <c r="AE1490" i="9"/>
  <c r="AE1491" i="9"/>
  <c r="AE1492" i="9"/>
  <c r="AE1493" i="9"/>
  <c r="AE1494" i="9"/>
  <c r="AE1495" i="9"/>
  <c r="AE1496" i="9"/>
  <c r="AE1497" i="9"/>
  <c r="AE1498" i="9"/>
  <c r="AE1499" i="9"/>
  <c r="AE1500" i="9"/>
  <c r="AE1501" i="9"/>
  <c r="AE1502" i="9"/>
  <c r="AE1503" i="9"/>
  <c r="AE1504" i="9"/>
  <c r="AE1505" i="9"/>
  <c r="AE1506" i="9"/>
  <c r="AE1507" i="9"/>
  <c r="AE1508" i="9"/>
  <c r="AE1509" i="9"/>
  <c r="AE1510" i="9"/>
  <c r="AE1511" i="9"/>
  <c r="AE1512" i="9"/>
  <c r="AE1513" i="9"/>
  <c r="AE1514" i="9"/>
  <c r="AE1515" i="9"/>
  <c r="AE1516" i="9"/>
  <c r="AE1517" i="9"/>
  <c r="AE1518" i="9"/>
  <c r="AE1519" i="9"/>
  <c r="AE1520" i="9"/>
  <c r="AE1521" i="9"/>
  <c r="AE1522" i="9"/>
  <c r="AE1523" i="9"/>
  <c r="AE1524" i="9"/>
  <c r="AE1525" i="9"/>
  <c r="AE1526" i="9"/>
  <c r="AE1527" i="9"/>
  <c r="AE1528" i="9"/>
  <c r="AE1529" i="9"/>
  <c r="AE1530" i="9"/>
  <c r="AE1531" i="9"/>
  <c r="AE1532" i="9"/>
  <c r="AE1533" i="9"/>
  <c r="AE1534" i="9"/>
  <c r="AE1535" i="9"/>
  <c r="AE1536" i="9"/>
  <c r="AE1537" i="9"/>
  <c r="AE1538" i="9"/>
  <c r="AE1539" i="9"/>
  <c r="AE1540" i="9"/>
  <c r="AE1541" i="9"/>
  <c r="AE1542" i="9"/>
  <c r="AE1543" i="9"/>
  <c r="AE1544" i="9"/>
  <c r="AE1545" i="9"/>
  <c r="AE1546" i="9"/>
  <c r="AE1547" i="9"/>
  <c r="AE1548" i="9"/>
  <c r="AE1549" i="9"/>
  <c r="AE1550" i="9"/>
  <c r="AE1551" i="9"/>
  <c r="AE1552" i="9"/>
  <c r="AE1553" i="9"/>
  <c r="AE1554" i="9"/>
  <c r="AE1555" i="9"/>
  <c r="AE1556" i="9"/>
  <c r="AE1557" i="9"/>
  <c r="AE1558" i="9"/>
  <c r="AE1559" i="9"/>
  <c r="AE1560" i="9"/>
  <c r="AE1561" i="9"/>
  <c r="AE1562" i="9"/>
  <c r="AE1563" i="9"/>
  <c r="AE1564" i="9"/>
  <c r="AE1565" i="9"/>
  <c r="AE1566" i="9"/>
  <c r="AE1567" i="9"/>
  <c r="AE1568" i="9"/>
  <c r="AE1569" i="9"/>
  <c r="AE1570" i="9"/>
  <c r="AE1571" i="9"/>
  <c r="AE1572" i="9"/>
  <c r="AE1573" i="9"/>
  <c r="AE1574" i="9"/>
  <c r="AE1575" i="9"/>
  <c r="AE1576" i="9"/>
  <c r="AE1577" i="9"/>
  <c r="AE1578" i="9"/>
  <c r="AE1579" i="9"/>
  <c r="AE1580" i="9"/>
  <c r="AE1581" i="9"/>
  <c r="AE1582" i="9"/>
  <c r="AE1583" i="9"/>
  <c r="AE1584" i="9"/>
  <c r="AE1585" i="9"/>
  <c r="AE1586" i="9"/>
  <c r="AE1587" i="9"/>
  <c r="AE1588" i="9"/>
  <c r="AE1589" i="9"/>
  <c r="AE1590" i="9"/>
  <c r="AE1591" i="9"/>
  <c r="AE1592" i="9"/>
  <c r="AE1593" i="9"/>
  <c r="AE1594" i="9"/>
  <c r="AE1595" i="9"/>
  <c r="AE1596" i="9"/>
  <c r="AE1597" i="9"/>
  <c r="AE1598" i="9"/>
  <c r="AE1599" i="9"/>
  <c r="AE1600" i="9"/>
  <c r="AE1601" i="9"/>
  <c r="AE1602" i="9"/>
  <c r="AE1603" i="9"/>
  <c r="AE1604" i="9"/>
  <c r="AE1605" i="9"/>
  <c r="AE1606" i="9"/>
  <c r="AE1607" i="9"/>
  <c r="AE1608" i="9"/>
  <c r="AE1609" i="9"/>
  <c r="AE1610" i="9"/>
  <c r="AE1611" i="9"/>
  <c r="AE1612" i="9"/>
  <c r="AE1613" i="9"/>
  <c r="AE1614" i="9"/>
  <c r="AE1615" i="9"/>
  <c r="AE1616" i="9"/>
  <c r="AE1617" i="9"/>
  <c r="AE1618" i="9"/>
  <c r="AE1619" i="9"/>
  <c r="AE1620" i="9"/>
  <c r="AE1621" i="9"/>
  <c r="AE1622" i="9"/>
  <c r="AE1623" i="9"/>
  <c r="AE1624" i="9"/>
  <c r="AE1625" i="9"/>
  <c r="AE1626" i="9"/>
  <c r="AE1627" i="9"/>
  <c r="AE1628" i="9"/>
  <c r="AE1629" i="9"/>
  <c r="AE1630" i="9"/>
  <c r="AE1631" i="9"/>
  <c r="AE1632" i="9"/>
  <c r="AE1633" i="9"/>
  <c r="AE1634" i="9"/>
  <c r="AE1635" i="9"/>
  <c r="AE1636" i="9"/>
  <c r="AE1637" i="9"/>
  <c r="AE1638" i="9"/>
  <c r="AE1639" i="9"/>
  <c r="AE1640" i="9"/>
  <c r="AE1641" i="9"/>
  <c r="AE1642" i="9"/>
  <c r="AE1643" i="9"/>
  <c r="AE1644" i="9"/>
  <c r="AE1645" i="9"/>
  <c r="AE1646" i="9"/>
  <c r="AE1647" i="9"/>
  <c r="AE1648" i="9"/>
  <c r="AE1649" i="9"/>
  <c r="AE1650" i="9"/>
  <c r="AE1651" i="9"/>
  <c r="AE1652" i="9"/>
  <c r="AE1653" i="9"/>
  <c r="AE1654" i="9"/>
  <c r="AE1655" i="9"/>
  <c r="AE1656" i="9"/>
  <c r="AE1657" i="9"/>
  <c r="AE1658" i="9"/>
  <c r="AE1659" i="9"/>
  <c r="AE1660" i="9"/>
  <c r="AE1661" i="9"/>
  <c r="AE1662" i="9"/>
  <c r="AE1663" i="9"/>
  <c r="AE1664" i="9"/>
  <c r="AE1665" i="9"/>
  <c r="AE1666" i="9"/>
  <c r="AE1667" i="9"/>
  <c r="AE1668" i="9"/>
  <c r="AE1669" i="9"/>
  <c r="AE1670" i="9"/>
  <c r="AE1671" i="9"/>
  <c r="AE1672" i="9"/>
  <c r="AE1673" i="9"/>
  <c r="AE1674" i="9"/>
  <c r="AE1675" i="9"/>
  <c r="AE1676" i="9"/>
  <c r="AE1677" i="9"/>
  <c r="AE1678" i="9"/>
  <c r="AE1679" i="9"/>
  <c r="AE1680" i="9"/>
  <c r="AE1681" i="9"/>
  <c r="AE1682" i="9"/>
  <c r="AE1683" i="9"/>
  <c r="AE1684" i="9"/>
  <c r="AE1685" i="9"/>
  <c r="AE1686" i="9"/>
  <c r="AE1687" i="9"/>
  <c r="AE1688" i="9"/>
  <c r="AE1689" i="9"/>
  <c r="AE1690" i="9"/>
  <c r="AE1691" i="9"/>
  <c r="AE1692" i="9"/>
  <c r="AE1693" i="9"/>
  <c r="AE1694" i="9"/>
  <c r="AE1695" i="9"/>
  <c r="AE1696" i="9"/>
  <c r="AE1697" i="9"/>
  <c r="AE1698" i="9"/>
  <c r="AE1699" i="9"/>
  <c r="AE1700" i="9"/>
  <c r="AE1701" i="9"/>
  <c r="AE1702" i="9"/>
  <c r="AE1703" i="9"/>
  <c r="AE1704" i="9"/>
  <c r="AE1705" i="9"/>
  <c r="AE1706" i="9"/>
  <c r="AE1707" i="9"/>
  <c r="AE1708" i="9"/>
  <c r="AE1709" i="9"/>
  <c r="AE1710" i="9"/>
  <c r="AE1711" i="9"/>
  <c r="AE1712" i="9"/>
  <c r="AE1713" i="9"/>
  <c r="AE1714" i="9"/>
  <c r="AE1715" i="9"/>
  <c r="AE1716" i="9"/>
  <c r="AE1717" i="9"/>
  <c r="AE1718" i="9"/>
  <c r="AE1719" i="9"/>
  <c r="AE1720" i="9"/>
  <c r="AE1721" i="9"/>
  <c r="AE1722" i="9"/>
  <c r="AE1723" i="9"/>
  <c r="AE1724" i="9"/>
  <c r="AE1725" i="9"/>
  <c r="AE1726" i="9"/>
  <c r="AE1727" i="9"/>
  <c r="AE1728" i="9"/>
  <c r="AE1729" i="9"/>
  <c r="AE1730" i="9"/>
  <c r="AE1731" i="9"/>
  <c r="AE1732" i="9"/>
  <c r="AE1733" i="9"/>
  <c r="AE1734" i="9"/>
  <c r="AE1735" i="9"/>
  <c r="AE1736" i="9"/>
  <c r="AE1737" i="9"/>
  <c r="AE1738" i="9"/>
  <c r="AE1739" i="9"/>
  <c r="AE1740" i="9"/>
  <c r="AE1741" i="9"/>
  <c r="AE1742" i="9"/>
  <c r="AE1743" i="9"/>
  <c r="AE1744" i="9"/>
  <c r="AE1745" i="9"/>
  <c r="AE1746" i="9"/>
  <c r="AE1747" i="9"/>
  <c r="AE1748" i="9"/>
  <c r="AE1749" i="9"/>
  <c r="AE1750" i="9"/>
  <c r="AE1751" i="9"/>
  <c r="AE1752" i="9"/>
  <c r="AE1753" i="9"/>
  <c r="AE1754" i="9"/>
  <c r="AE1755" i="9"/>
  <c r="AE1756" i="9"/>
  <c r="AE1757" i="9"/>
  <c r="AE1758" i="9"/>
  <c r="AE1759" i="9"/>
  <c r="AE1760" i="9"/>
  <c r="AE1761" i="9"/>
  <c r="AE1762" i="9"/>
  <c r="AE1763" i="9"/>
  <c r="AE1764" i="9"/>
  <c r="AE1765" i="9"/>
  <c r="AE1766" i="9"/>
  <c r="AE1767" i="9"/>
  <c r="AE1768" i="9"/>
  <c r="AE1769" i="9"/>
  <c r="AE1770" i="9"/>
  <c r="AE1771" i="9"/>
  <c r="AE1772" i="9"/>
  <c r="AE1773" i="9"/>
  <c r="AE1774" i="9"/>
  <c r="AE1775" i="9"/>
  <c r="AE1776" i="9"/>
  <c r="AE1777" i="9"/>
  <c r="AE1778" i="9"/>
  <c r="AE1779" i="9"/>
  <c r="AE1780" i="9"/>
  <c r="AE1781" i="9"/>
  <c r="AE1782" i="9"/>
  <c r="AE1783" i="9"/>
  <c r="AE1784" i="9"/>
  <c r="AE1785" i="9"/>
  <c r="AE1786" i="9"/>
  <c r="AE1787" i="9"/>
  <c r="AE1788" i="9"/>
  <c r="AE1789" i="9"/>
  <c r="AE1790" i="9"/>
  <c r="AE1791" i="9"/>
  <c r="AE1792" i="9"/>
  <c r="AE1793" i="9"/>
  <c r="AE1794" i="9"/>
  <c r="AE1795" i="9"/>
  <c r="AE1796" i="9"/>
  <c r="AE1797" i="9"/>
  <c r="AE1798" i="9"/>
  <c r="AE1799" i="9"/>
  <c r="AE1800" i="9"/>
  <c r="AE1801" i="9"/>
  <c r="AE1802" i="9"/>
  <c r="AE1803" i="9"/>
  <c r="AE1804" i="9"/>
  <c r="AE1805" i="9"/>
  <c r="AE1806" i="9"/>
  <c r="AE1807" i="9"/>
  <c r="AE1808" i="9"/>
  <c r="AE1809" i="9"/>
  <c r="AE1810" i="9"/>
  <c r="AE1811" i="9"/>
  <c r="AE1812" i="9"/>
  <c r="AE1813" i="9"/>
  <c r="AE1814" i="9"/>
  <c r="AE1815" i="9"/>
  <c r="AE1816" i="9"/>
  <c r="AE1817" i="9"/>
  <c r="AE1818" i="9"/>
  <c r="AE1819" i="9"/>
  <c r="AE1820" i="9"/>
  <c r="AE1821" i="9"/>
  <c r="AE1822" i="9"/>
  <c r="AE1823" i="9"/>
  <c r="AE1824" i="9"/>
  <c r="AE1825" i="9"/>
  <c r="AE1826" i="9"/>
  <c r="AE1827" i="9"/>
  <c r="AE1828" i="9"/>
  <c r="AE1829" i="9"/>
  <c r="AE1830" i="9"/>
  <c r="AE1831" i="9"/>
  <c r="AE1832" i="9"/>
  <c r="AE1833" i="9"/>
  <c r="AE1834" i="9"/>
  <c r="AE1835" i="9"/>
  <c r="AE1836" i="9"/>
  <c r="AE1837" i="9"/>
  <c r="AE1838" i="9"/>
  <c r="AE1839" i="9"/>
  <c r="AE1840" i="9"/>
  <c r="AE1841" i="9"/>
  <c r="AE1842" i="9"/>
  <c r="AE1843" i="9"/>
  <c r="AE1844" i="9"/>
  <c r="AE1845" i="9"/>
  <c r="AE1846" i="9"/>
  <c r="AE1847" i="9"/>
  <c r="AE1848" i="9"/>
  <c r="AE1849" i="9"/>
  <c r="AE1850" i="9"/>
  <c r="AE1851" i="9"/>
  <c r="AE1852" i="9"/>
  <c r="AE1853" i="9"/>
  <c r="AE1854" i="9"/>
  <c r="AE1855" i="9"/>
  <c r="AE1856" i="9"/>
  <c r="AE1857" i="9"/>
  <c r="AE1858" i="9"/>
  <c r="AE1859" i="9"/>
  <c r="AE1860" i="9"/>
  <c r="AE1861" i="9"/>
  <c r="AE1862" i="9"/>
  <c r="AE1863" i="9"/>
  <c r="AE1864" i="9"/>
  <c r="AE1865" i="9"/>
  <c r="AE1866" i="9"/>
  <c r="AE1867" i="9"/>
  <c r="AE1868" i="9"/>
  <c r="AE1869" i="9"/>
  <c r="AE1870" i="9"/>
  <c r="AE1871" i="9"/>
  <c r="AE1872" i="9"/>
  <c r="AE1873" i="9"/>
  <c r="AE1874" i="9"/>
  <c r="AE1875" i="9"/>
  <c r="AE1876" i="9"/>
  <c r="AE1877" i="9"/>
  <c r="AE1878" i="9"/>
  <c r="AE1879" i="9"/>
  <c r="AE1880" i="9"/>
  <c r="AE1881" i="9"/>
  <c r="AE1882" i="9"/>
  <c r="AE1883" i="9"/>
  <c r="AE1884" i="9"/>
  <c r="AE1885" i="9"/>
  <c r="AE1886" i="9"/>
  <c r="AE1887" i="9"/>
  <c r="AE1888" i="9"/>
  <c r="AE1889" i="9"/>
  <c r="AE1890" i="9"/>
  <c r="AE1891" i="9"/>
  <c r="AE1892" i="9"/>
  <c r="AE1893" i="9"/>
  <c r="AE1894" i="9"/>
  <c r="AE1895" i="9"/>
  <c r="AE1896" i="9"/>
  <c r="AE1897" i="9"/>
  <c r="AE1898" i="9"/>
  <c r="AE1899" i="9"/>
  <c r="AE1900" i="9"/>
  <c r="AE1901" i="9"/>
  <c r="AE1902" i="9"/>
  <c r="AE1903" i="9"/>
  <c r="AE1904" i="9"/>
  <c r="AE1905" i="9"/>
  <c r="AE1906" i="9"/>
  <c r="AE1907" i="9"/>
  <c r="AE1908" i="9"/>
  <c r="AE1909" i="9"/>
  <c r="AE1910" i="9"/>
  <c r="AE1911" i="9"/>
  <c r="AE1912" i="9"/>
  <c r="AE1913" i="9"/>
  <c r="AE1914" i="9"/>
  <c r="AE1915" i="9"/>
  <c r="AE1916" i="9"/>
  <c r="AE1917" i="9"/>
  <c r="AE1918" i="9"/>
  <c r="AE1919" i="9"/>
  <c r="AE1920" i="9"/>
  <c r="AE1921" i="9"/>
  <c r="AE1922" i="9"/>
  <c r="AE1923" i="9"/>
  <c r="AE1924" i="9"/>
  <c r="AE1925" i="9"/>
  <c r="AE1926" i="9"/>
  <c r="AE1927" i="9"/>
  <c r="AE1928" i="9"/>
  <c r="AE1929" i="9"/>
  <c r="AE1930" i="9"/>
  <c r="AE1931" i="9"/>
  <c r="AE1932" i="9"/>
  <c r="AE1933" i="9"/>
  <c r="AE1934" i="9"/>
  <c r="AE1935" i="9"/>
  <c r="AE1936" i="9"/>
  <c r="AE1937" i="9"/>
  <c r="AE1938" i="9"/>
  <c r="AE1939" i="9"/>
  <c r="AE1940" i="9"/>
  <c r="AE1941" i="9"/>
  <c r="AE1942" i="9"/>
  <c r="AE1943" i="9"/>
  <c r="AE1944" i="9"/>
  <c r="AE1945" i="9"/>
  <c r="AE1946" i="9"/>
  <c r="AE1947" i="9"/>
  <c r="AE1948" i="9"/>
  <c r="AE1949" i="9"/>
  <c r="AE1950" i="9"/>
  <c r="AE1951" i="9"/>
  <c r="AE1952" i="9"/>
  <c r="AE1953" i="9"/>
  <c r="G15" i="12"/>
  <c r="G13" i="12"/>
  <c r="G7" i="12"/>
  <c r="G5" i="12"/>
  <c r="AA2" i="9"/>
  <c r="AB2" i="9"/>
  <c r="AC2" i="9" s="1"/>
  <c r="AD2" i="9" s="1"/>
  <c r="AJ4" i="9"/>
  <c r="AB3" i="9"/>
  <c r="AC3" i="9" s="1"/>
  <c r="AD3" i="9" s="1"/>
  <c r="AB4" i="9"/>
  <c r="AC4" i="9" s="1"/>
  <c r="AD4" i="9" s="1"/>
  <c r="AB5" i="9"/>
  <c r="AC5" i="9" s="1"/>
  <c r="AD5" i="9" s="1"/>
  <c r="AB6" i="9"/>
  <c r="AC6" i="9" s="1"/>
  <c r="AD6" i="9" s="1"/>
  <c r="AB7" i="9"/>
  <c r="AC7" i="9" s="1"/>
  <c r="AD7" i="9" s="1"/>
  <c r="AB8" i="9"/>
  <c r="AC8" i="9" s="1"/>
  <c r="AD8" i="9" s="1"/>
  <c r="AB9" i="9"/>
  <c r="AC9" i="9" s="1"/>
  <c r="AD9" i="9" s="1"/>
  <c r="AB10" i="9"/>
  <c r="AC10" i="9" s="1"/>
  <c r="AD10" i="9" s="1"/>
  <c r="AB11" i="9"/>
  <c r="AC11" i="9" s="1"/>
  <c r="AD11" i="9" s="1"/>
  <c r="AB12" i="9"/>
  <c r="AC12" i="9" s="1"/>
  <c r="AD12" i="9" s="1"/>
  <c r="AB13" i="9"/>
  <c r="AC13" i="9" s="1"/>
  <c r="AD13" i="9" s="1"/>
  <c r="AB14" i="9"/>
  <c r="AC14" i="9" s="1"/>
  <c r="AD14" i="9" s="1"/>
  <c r="AB15" i="9"/>
  <c r="AC15" i="9" s="1"/>
  <c r="AD15" i="9" s="1"/>
  <c r="AB16" i="9"/>
  <c r="AC16" i="9" s="1"/>
  <c r="AD16" i="9" s="1"/>
  <c r="AB17" i="9"/>
  <c r="AC17" i="9" s="1"/>
  <c r="AD17" i="9" s="1"/>
  <c r="AB18" i="9"/>
  <c r="AC18" i="9" s="1"/>
  <c r="AD18" i="9" s="1"/>
  <c r="AB19" i="9"/>
  <c r="AC19" i="9" s="1"/>
  <c r="AD19" i="9" s="1"/>
  <c r="AB20" i="9"/>
  <c r="AC20" i="9" s="1"/>
  <c r="AD20" i="9" s="1"/>
  <c r="AB21" i="9"/>
  <c r="AC21" i="9" s="1"/>
  <c r="AD21" i="9" s="1"/>
  <c r="AB22" i="9"/>
  <c r="AC22" i="9" s="1"/>
  <c r="AD22" i="9" s="1"/>
  <c r="AB23" i="9"/>
  <c r="AC23" i="9" s="1"/>
  <c r="AD23" i="9" s="1"/>
  <c r="AB24" i="9"/>
  <c r="AC24" i="9" s="1"/>
  <c r="AD24" i="9" s="1"/>
  <c r="AB25" i="9"/>
  <c r="AC25" i="9" s="1"/>
  <c r="AD25" i="9" s="1"/>
  <c r="AB26" i="9"/>
  <c r="AC26" i="9" s="1"/>
  <c r="AD26" i="9" s="1"/>
  <c r="AB27" i="9"/>
  <c r="AC27" i="9" s="1"/>
  <c r="AD27" i="9" s="1"/>
  <c r="AB28" i="9"/>
  <c r="AC28" i="9" s="1"/>
  <c r="AD28" i="9" s="1"/>
  <c r="AB29" i="9"/>
  <c r="AC29" i="9" s="1"/>
  <c r="AD29" i="9" s="1"/>
  <c r="AB30" i="9"/>
  <c r="AC30" i="9" s="1"/>
  <c r="AD30" i="9" s="1"/>
  <c r="AB31" i="9"/>
  <c r="AC31" i="9" s="1"/>
  <c r="AD31" i="9" s="1"/>
  <c r="AB32" i="9"/>
  <c r="AC32" i="9" s="1"/>
  <c r="AD32" i="9" s="1"/>
  <c r="AB33" i="9"/>
  <c r="AC33" i="9" s="1"/>
  <c r="AD33" i="9" s="1"/>
  <c r="AB34" i="9"/>
  <c r="AC34" i="9" s="1"/>
  <c r="AD34" i="9" s="1"/>
  <c r="AB35" i="9"/>
  <c r="AC35" i="9" s="1"/>
  <c r="AD35" i="9" s="1"/>
  <c r="AB36" i="9"/>
  <c r="AC36" i="9" s="1"/>
  <c r="AD36" i="9" s="1"/>
  <c r="AB37" i="9"/>
  <c r="AC37" i="9" s="1"/>
  <c r="AD37" i="9" s="1"/>
  <c r="AB38" i="9"/>
  <c r="AC38" i="9" s="1"/>
  <c r="AD38" i="9" s="1"/>
  <c r="AB39" i="9"/>
  <c r="AC39" i="9" s="1"/>
  <c r="AD39" i="9" s="1"/>
  <c r="AB40" i="9"/>
  <c r="AC40" i="9" s="1"/>
  <c r="AD40" i="9" s="1"/>
  <c r="AB41" i="9"/>
  <c r="AC41" i="9" s="1"/>
  <c r="AD41" i="9" s="1"/>
  <c r="AB42" i="9"/>
  <c r="AC42" i="9" s="1"/>
  <c r="AD42" i="9" s="1"/>
  <c r="AB43" i="9"/>
  <c r="AC43" i="9" s="1"/>
  <c r="AD43" i="9" s="1"/>
  <c r="AB44" i="9"/>
  <c r="AC44" i="9" s="1"/>
  <c r="AD44" i="9" s="1"/>
  <c r="AB45" i="9"/>
  <c r="AC45" i="9" s="1"/>
  <c r="AD45" i="9" s="1"/>
  <c r="AB46" i="9"/>
  <c r="AC46" i="9" s="1"/>
  <c r="AD46" i="9" s="1"/>
  <c r="AB47" i="9"/>
  <c r="AC47" i="9" s="1"/>
  <c r="AD47" i="9" s="1"/>
  <c r="AB48" i="9"/>
  <c r="AC48" i="9" s="1"/>
  <c r="AD48" i="9" s="1"/>
  <c r="AB49" i="9"/>
  <c r="AC49" i="9" s="1"/>
  <c r="AD49" i="9" s="1"/>
  <c r="AB50" i="9"/>
  <c r="AC50" i="9" s="1"/>
  <c r="AD50" i="9" s="1"/>
  <c r="AB51" i="9"/>
  <c r="AC51" i="9" s="1"/>
  <c r="AD51" i="9" s="1"/>
  <c r="AB52" i="9"/>
  <c r="AC52" i="9" s="1"/>
  <c r="AD52" i="9" s="1"/>
  <c r="AB53" i="9"/>
  <c r="AC53" i="9" s="1"/>
  <c r="AD53" i="9" s="1"/>
  <c r="AB54" i="9"/>
  <c r="AC54" i="9" s="1"/>
  <c r="AD54" i="9" s="1"/>
  <c r="AB55" i="9"/>
  <c r="AC55" i="9" s="1"/>
  <c r="AD55" i="9" s="1"/>
  <c r="AB56" i="9"/>
  <c r="AC56" i="9" s="1"/>
  <c r="AD56" i="9" s="1"/>
  <c r="AB57" i="9"/>
  <c r="AC57" i="9" s="1"/>
  <c r="AD57" i="9" s="1"/>
  <c r="AB58" i="9"/>
  <c r="AC58" i="9" s="1"/>
  <c r="AD58" i="9" s="1"/>
  <c r="AB59" i="9"/>
  <c r="AC59" i="9" s="1"/>
  <c r="AD59" i="9" s="1"/>
  <c r="AB60" i="9"/>
  <c r="AC60" i="9" s="1"/>
  <c r="AD60" i="9" s="1"/>
  <c r="AB61" i="9"/>
  <c r="AC61" i="9" s="1"/>
  <c r="AD61" i="9" s="1"/>
  <c r="AB62" i="9"/>
  <c r="AC62" i="9" s="1"/>
  <c r="AD62" i="9" s="1"/>
  <c r="AB63" i="9"/>
  <c r="AC63" i="9" s="1"/>
  <c r="AD63" i="9" s="1"/>
  <c r="AB64" i="9"/>
  <c r="AC64" i="9" s="1"/>
  <c r="AD64" i="9" s="1"/>
  <c r="AB65" i="9"/>
  <c r="AC65" i="9" s="1"/>
  <c r="AD65" i="9" s="1"/>
  <c r="AB66" i="9"/>
  <c r="AC66" i="9" s="1"/>
  <c r="AD66" i="9" s="1"/>
  <c r="AB67" i="9"/>
  <c r="AC67" i="9" s="1"/>
  <c r="AD67" i="9" s="1"/>
  <c r="AB68" i="9"/>
  <c r="AC68" i="9" s="1"/>
  <c r="AD68" i="9" s="1"/>
  <c r="AB69" i="9"/>
  <c r="AC69" i="9" s="1"/>
  <c r="AD69" i="9" s="1"/>
  <c r="AB70" i="9"/>
  <c r="AC70" i="9" s="1"/>
  <c r="AD70" i="9" s="1"/>
  <c r="AB71" i="9"/>
  <c r="AC71" i="9" s="1"/>
  <c r="AD71" i="9" s="1"/>
  <c r="AB72" i="9"/>
  <c r="AC72" i="9" s="1"/>
  <c r="AD72" i="9" s="1"/>
  <c r="AB73" i="9"/>
  <c r="AC73" i="9" s="1"/>
  <c r="AD73" i="9" s="1"/>
  <c r="AB74" i="9"/>
  <c r="AC74" i="9" s="1"/>
  <c r="AD74" i="9" s="1"/>
  <c r="AB75" i="9"/>
  <c r="AC75" i="9" s="1"/>
  <c r="AD75" i="9" s="1"/>
  <c r="AB76" i="9"/>
  <c r="AC76" i="9" s="1"/>
  <c r="AD76" i="9" s="1"/>
  <c r="AB77" i="9"/>
  <c r="AC77" i="9" s="1"/>
  <c r="AD77" i="9" s="1"/>
  <c r="AB78" i="9"/>
  <c r="AC78" i="9" s="1"/>
  <c r="AD78" i="9" s="1"/>
  <c r="AB79" i="9"/>
  <c r="AC79" i="9" s="1"/>
  <c r="AD79" i="9" s="1"/>
  <c r="AB80" i="9"/>
  <c r="AC80" i="9" s="1"/>
  <c r="AD80" i="9" s="1"/>
  <c r="AB81" i="9"/>
  <c r="AC81" i="9" s="1"/>
  <c r="AD81" i="9" s="1"/>
  <c r="AB82" i="9"/>
  <c r="AC82" i="9" s="1"/>
  <c r="AD82" i="9" s="1"/>
  <c r="AB83" i="9"/>
  <c r="AC83" i="9" s="1"/>
  <c r="AD83" i="9" s="1"/>
  <c r="AB84" i="9"/>
  <c r="AC84" i="9" s="1"/>
  <c r="AD84" i="9" s="1"/>
  <c r="AB85" i="9"/>
  <c r="AC85" i="9" s="1"/>
  <c r="AD85" i="9" s="1"/>
  <c r="AB86" i="9"/>
  <c r="AC86" i="9" s="1"/>
  <c r="AD86" i="9" s="1"/>
  <c r="AB87" i="9"/>
  <c r="AC87" i="9" s="1"/>
  <c r="AD87" i="9" s="1"/>
  <c r="AB88" i="9"/>
  <c r="AC88" i="9" s="1"/>
  <c r="AD88" i="9" s="1"/>
  <c r="AB89" i="9"/>
  <c r="AC89" i="9" s="1"/>
  <c r="AD89" i="9" s="1"/>
  <c r="AB90" i="9"/>
  <c r="AC90" i="9" s="1"/>
  <c r="AD90" i="9" s="1"/>
  <c r="AB91" i="9"/>
  <c r="AC91" i="9" s="1"/>
  <c r="AD91" i="9" s="1"/>
  <c r="AB92" i="9"/>
  <c r="AC92" i="9" s="1"/>
  <c r="AD92" i="9" s="1"/>
  <c r="AB93" i="9"/>
  <c r="AC93" i="9" s="1"/>
  <c r="AD93" i="9" s="1"/>
  <c r="AB94" i="9"/>
  <c r="AC94" i="9" s="1"/>
  <c r="AD94" i="9" s="1"/>
  <c r="AB95" i="9"/>
  <c r="AC95" i="9" s="1"/>
  <c r="AD95" i="9" s="1"/>
  <c r="AB96" i="9"/>
  <c r="AC96" i="9" s="1"/>
  <c r="AD96" i="9" s="1"/>
  <c r="AB97" i="9"/>
  <c r="AC97" i="9" s="1"/>
  <c r="AD97" i="9" s="1"/>
  <c r="AB98" i="9"/>
  <c r="AC98" i="9" s="1"/>
  <c r="AD98" i="9" s="1"/>
  <c r="AB99" i="9"/>
  <c r="AC99" i="9" s="1"/>
  <c r="AD99" i="9" s="1"/>
  <c r="AB100" i="9"/>
  <c r="AC100" i="9" s="1"/>
  <c r="AD100" i="9" s="1"/>
  <c r="AB101" i="9"/>
  <c r="AC101" i="9" s="1"/>
  <c r="AD101" i="9" s="1"/>
  <c r="AB102" i="9"/>
  <c r="AC102" i="9" s="1"/>
  <c r="AD102" i="9" s="1"/>
  <c r="AB103" i="9"/>
  <c r="AC103" i="9" s="1"/>
  <c r="AD103" i="9" s="1"/>
  <c r="AB104" i="9"/>
  <c r="AC104" i="9" s="1"/>
  <c r="AD104" i="9" s="1"/>
  <c r="AB105" i="9"/>
  <c r="AC105" i="9" s="1"/>
  <c r="AD105" i="9" s="1"/>
  <c r="AB106" i="9"/>
  <c r="AC106" i="9" s="1"/>
  <c r="AD106" i="9" s="1"/>
  <c r="AB107" i="9"/>
  <c r="AC107" i="9" s="1"/>
  <c r="AD107" i="9" s="1"/>
  <c r="AB108" i="9"/>
  <c r="AC108" i="9" s="1"/>
  <c r="AD108" i="9" s="1"/>
  <c r="AB109" i="9"/>
  <c r="AC109" i="9" s="1"/>
  <c r="AD109" i="9" s="1"/>
  <c r="AB110" i="9"/>
  <c r="AC110" i="9" s="1"/>
  <c r="AD110" i="9" s="1"/>
  <c r="AB111" i="9"/>
  <c r="AC111" i="9" s="1"/>
  <c r="AD111" i="9" s="1"/>
  <c r="AB112" i="9"/>
  <c r="AC112" i="9" s="1"/>
  <c r="AD112" i="9" s="1"/>
  <c r="AB113" i="9"/>
  <c r="AC113" i="9" s="1"/>
  <c r="AD113" i="9" s="1"/>
  <c r="AB114" i="9"/>
  <c r="AC114" i="9" s="1"/>
  <c r="AD114" i="9" s="1"/>
  <c r="AB115" i="9"/>
  <c r="AC115" i="9" s="1"/>
  <c r="AD115" i="9" s="1"/>
  <c r="AB116" i="9"/>
  <c r="AC116" i="9" s="1"/>
  <c r="AD116" i="9" s="1"/>
  <c r="AB117" i="9"/>
  <c r="AC117" i="9" s="1"/>
  <c r="AD117" i="9" s="1"/>
  <c r="AB118" i="9"/>
  <c r="AC118" i="9" s="1"/>
  <c r="AD118" i="9" s="1"/>
  <c r="AB119" i="9"/>
  <c r="AC119" i="9" s="1"/>
  <c r="AD119" i="9" s="1"/>
  <c r="AB120" i="9"/>
  <c r="AC120" i="9" s="1"/>
  <c r="AD120" i="9" s="1"/>
  <c r="AB121" i="9"/>
  <c r="AC121" i="9" s="1"/>
  <c r="AD121" i="9" s="1"/>
  <c r="AB122" i="9"/>
  <c r="AC122" i="9" s="1"/>
  <c r="AD122" i="9" s="1"/>
  <c r="AB123" i="9"/>
  <c r="AC123" i="9" s="1"/>
  <c r="AD123" i="9" s="1"/>
  <c r="AB124" i="9"/>
  <c r="AC124" i="9" s="1"/>
  <c r="AD124" i="9" s="1"/>
  <c r="AB125" i="9"/>
  <c r="AC125" i="9" s="1"/>
  <c r="AD125" i="9" s="1"/>
  <c r="AB126" i="9"/>
  <c r="AC126" i="9" s="1"/>
  <c r="AD126" i="9" s="1"/>
  <c r="AB127" i="9"/>
  <c r="AC127" i="9" s="1"/>
  <c r="AD127" i="9" s="1"/>
  <c r="AB128" i="9"/>
  <c r="AC128" i="9" s="1"/>
  <c r="AD128" i="9" s="1"/>
  <c r="AB129" i="9"/>
  <c r="AC129" i="9" s="1"/>
  <c r="AD129" i="9" s="1"/>
  <c r="AB130" i="9"/>
  <c r="AC130" i="9" s="1"/>
  <c r="AD130" i="9" s="1"/>
  <c r="AB131" i="9"/>
  <c r="AC131" i="9" s="1"/>
  <c r="AD131" i="9" s="1"/>
  <c r="AB132" i="9"/>
  <c r="AC132" i="9" s="1"/>
  <c r="AD132" i="9" s="1"/>
  <c r="AB133" i="9"/>
  <c r="AC133" i="9" s="1"/>
  <c r="AD133" i="9" s="1"/>
  <c r="AB134" i="9"/>
  <c r="AC134" i="9" s="1"/>
  <c r="AD134" i="9" s="1"/>
  <c r="AB135" i="9"/>
  <c r="AC135" i="9" s="1"/>
  <c r="AD135" i="9" s="1"/>
  <c r="AB136" i="9"/>
  <c r="AC136" i="9" s="1"/>
  <c r="AD136" i="9" s="1"/>
  <c r="AB137" i="9"/>
  <c r="AC137" i="9" s="1"/>
  <c r="AD137" i="9" s="1"/>
  <c r="AB138" i="9"/>
  <c r="AC138" i="9" s="1"/>
  <c r="AD138" i="9" s="1"/>
  <c r="AB139" i="9"/>
  <c r="AC139" i="9" s="1"/>
  <c r="AD139" i="9" s="1"/>
  <c r="AB140" i="9"/>
  <c r="AC140" i="9" s="1"/>
  <c r="AD140" i="9" s="1"/>
  <c r="AB141" i="9"/>
  <c r="AC141" i="9" s="1"/>
  <c r="AD141" i="9" s="1"/>
  <c r="AB142" i="9"/>
  <c r="AC142" i="9" s="1"/>
  <c r="AD142" i="9" s="1"/>
  <c r="AB143" i="9"/>
  <c r="AC143" i="9" s="1"/>
  <c r="AD143" i="9" s="1"/>
  <c r="AB144" i="9"/>
  <c r="AC144" i="9" s="1"/>
  <c r="AD144" i="9" s="1"/>
  <c r="AB145" i="9"/>
  <c r="AC145" i="9" s="1"/>
  <c r="AD145" i="9" s="1"/>
  <c r="AB146" i="9"/>
  <c r="AC146" i="9" s="1"/>
  <c r="AD146" i="9" s="1"/>
  <c r="AB147" i="9"/>
  <c r="AC147" i="9" s="1"/>
  <c r="AD147" i="9" s="1"/>
  <c r="AB148" i="9"/>
  <c r="AC148" i="9" s="1"/>
  <c r="AD148" i="9" s="1"/>
  <c r="AB149" i="9"/>
  <c r="AC149" i="9" s="1"/>
  <c r="AD149" i="9" s="1"/>
  <c r="AB150" i="9"/>
  <c r="AC150" i="9" s="1"/>
  <c r="AD150" i="9" s="1"/>
  <c r="AB151" i="9"/>
  <c r="AC151" i="9" s="1"/>
  <c r="AD151" i="9" s="1"/>
  <c r="AB152" i="9"/>
  <c r="AC152" i="9" s="1"/>
  <c r="AD152" i="9" s="1"/>
  <c r="AB153" i="9"/>
  <c r="AC153" i="9" s="1"/>
  <c r="AD153" i="9" s="1"/>
  <c r="AB154" i="9"/>
  <c r="AC154" i="9" s="1"/>
  <c r="AD154" i="9" s="1"/>
  <c r="AB155" i="9"/>
  <c r="AC155" i="9" s="1"/>
  <c r="AD155" i="9" s="1"/>
  <c r="AB156" i="9"/>
  <c r="AC156" i="9" s="1"/>
  <c r="AD156" i="9" s="1"/>
  <c r="AB157" i="9"/>
  <c r="AC157" i="9" s="1"/>
  <c r="AD157" i="9" s="1"/>
  <c r="AB158" i="9"/>
  <c r="AC158" i="9" s="1"/>
  <c r="AD158" i="9" s="1"/>
  <c r="AB159" i="9"/>
  <c r="AC159" i="9" s="1"/>
  <c r="AD159" i="9" s="1"/>
  <c r="AB160" i="9"/>
  <c r="AC160" i="9" s="1"/>
  <c r="AD160" i="9" s="1"/>
  <c r="AB161" i="9"/>
  <c r="AC161" i="9" s="1"/>
  <c r="AD161" i="9" s="1"/>
  <c r="AB162" i="9"/>
  <c r="AC162" i="9" s="1"/>
  <c r="AD162" i="9" s="1"/>
  <c r="AB163" i="9"/>
  <c r="AC163" i="9" s="1"/>
  <c r="AD163" i="9" s="1"/>
  <c r="AB164" i="9"/>
  <c r="AC164" i="9" s="1"/>
  <c r="AD164" i="9" s="1"/>
  <c r="AB165" i="9"/>
  <c r="AC165" i="9" s="1"/>
  <c r="AD165" i="9" s="1"/>
  <c r="AB166" i="9"/>
  <c r="AC166" i="9" s="1"/>
  <c r="AD166" i="9" s="1"/>
  <c r="AB167" i="9"/>
  <c r="AC167" i="9" s="1"/>
  <c r="AD167" i="9" s="1"/>
  <c r="AB168" i="9"/>
  <c r="AC168" i="9" s="1"/>
  <c r="AD168" i="9" s="1"/>
  <c r="AB169" i="9"/>
  <c r="AC169" i="9" s="1"/>
  <c r="AD169" i="9" s="1"/>
  <c r="AB170" i="9"/>
  <c r="AC170" i="9" s="1"/>
  <c r="AD170" i="9" s="1"/>
  <c r="AB171" i="9"/>
  <c r="AC171" i="9" s="1"/>
  <c r="AD171" i="9" s="1"/>
  <c r="AB172" i="9"/>
  <c r="AC172" i="9" s="1"/>
  <c r="AD172" i="9" s="1"/>
  <c r="AB173" i="9"/>
  <c r="AC173" i="9" s="1"/>
  <c r="AD173" i="9" s="1"/>
  <c r="AB174" i="9"/>
  <c r="AC174" i="9" s="1"/>
  <c r="AD174" i="9" s="1"/>
  <c r="AB175" i="9"/>
  <c r="AC175" i="9" s="1"/>
  <c r="AD175" i="9" s="1"/>
  <c r="AB176" i="9"/>
  <c r="AC176" i="9" s="1"/>
  <c r="AD176" i="9" s="1"/>
  <c r="AB177" i="9"/>
  <c r="AC177" i="9" s="1"/>
  <c r="AD177" i="9" s="1"/>
  <c r="AB178" i="9"/>
  <c r="AC178" i="9" s="1"/>
  <c r="AD178" i="9" s="1"/>
  <c r="AB179" i="9"/>
  <c r="AC179" i="9" s="1"/>
  <c r="AD179" i="9" s="1"/>
  <c r="AB180" i="9"/>
  <c r="AC180" i="9" s="1"/>
  <c r="AD180" i="9" s="1"/>
  <c r="AB181" i="9"/>
  <c r="AC181" i="9" s="1"/>
  <c r="AD181" i="9" s="1"/>
  <c r="AB182" i="9"/>
  <c r="AC182" i="9" s="1"/>
  <c r="AD182" i="9" s="1"/>
  <c r="AB183" i="9"/>
  <c r="AC183" i="9" s="1"/>
  <c r="AD183" i="9" s="1"/>
  <c r="AB184" i="9"/>
  <c r="AC184" i="9" s="1"/>
  <c r="AD184" i="9" s="1"/>
  <c r="AB185" i="9"/>
  <c r="AC185" i="9" s="1"/>
  <c r="AD185" i="9" s="1"/>
  <c r="AB186" i="9"/>
  <c r="AC186" i="9" s="1"/>
  <c r="AD186" i="9" s="1"/>
  <c r="AB187" i="9"/>
  <c r="AC187" i="9" s="1"/>
  <c r="AD187" i="9" s="1"/>
  <c r="AB188" i="9"/>
  <c r="AC188" i="9" s="1"/>
  <c r="AD188" i="9" s="1"/>
  <c r="AB189" i="9"/>
  <c r="AC189" i="9" s="1"/>
  <c r="AD189" i="9" s="1"/>
  <c r="AB190" i="9"/>
  <c r="AC190" i="9" s="1"/>
  <c r="AD190" i="9" s="1"/>
  <c r="AB191" i="9"/>
  <c r="AC191" i="9" s="1"/>
  <c r="AD191" i="9" s="1"/>
  <c r="AB192" i="9"/>
  <c r="AC192" i="9" s="1"/>
  <c r="AD192" i="9" s="1"/>
  <c r="AB193" i="9"/>
  <c r="AC193" i="9" s="1"/>
  <c r="AD193" i="9" s="1"/>
  <c r="AB194" i="9"/>
  <c r="AC194" i="9" s="1"/>
  <c r="AD194" i="9" s="1"/>
  <c r="AB195" i="9"/>
  <c r="AC195" i="9" s="1"/>
  <c r="AD195" i="9" s="1"/>
  <c r="AB196" i="9"/>
  <c r="AC196" i="9" s="1"/>
  <c r="AD196" i="9" s="1"/>
  <c r="AB197" i="9"/>
  <c r="AC197" i="9" s="1"/>
  <c r="AD197" i="9" s="1"/>
  <c r="AB198" i="9"/>
  <c r="AC198" i="9" s="1"/>
  <c r="AD198" i="9" s="1"/>
  <c r="AB199" i="9"/>
  <c r="AC199" i="9" s="1"/>
  <c r="AD199" i="9" s="1"/>
  <c r="AB200" i="9"/>
  <c r="AC200" i="9" s="1"/>
  <c r="AD200" i="9" s="1"/>
  <c r="AB201" i="9"/>
  <c r="AC201" i="9" s="1"/>
  <c r="AD201" i="9" s="1"/>
  <c r="AB202" i="9"/>
  <c r="AC202" i="9" s="1"/>
  <c r="AD202" i="9" s="1"/>
  <c r="AB203" i="9"/>
  <c r="AC203" i="9" s="1"/>
  <c r="AD203" i="9" s="1"/>
  <c r="AB204" i="9"/>
  <c r="AC204" i="9" s="1"/>
  <c r="AD204" i="9" s="1"/>
  <c r="AB205" i="9"/>
  <c r="AC205" i="9" s="1"/>
  <c r="AD205" i="9" s="1"/>
  <c r="AB206" i="9"/>
  <c r="AC206" i="9" s="1"/>
  <c r="AD206" i="9" s="1"/>
  <c r="AB207" i="9"/>
  <c r="AC207" i="9" s="1"/>
  <c r="AD207" i="9" s="1"/>
  <c r="AB208" i="9"/>
  <c r="AC208" i="9" s="1"/>
  <c r="AD208" i="9" s="1"/>
  <c r="AB209" i="9"/>
  <c r="AC209" i="9" s="1"/>
  <c r="AD209" i="9" s="1"/>
  <c r="AB210" i="9"/>
  <c r="AC210" i="9" s="1"/>
  <c r="AD210" i="9" s="1"/>
  <c r="AB211" i="9"/>
  <c r="AC211" i="9" s="1"/>
  <c r="AD211" i="9" s="1"/>
  <c r="AB212" i="9"/>
  <c r="AC212" i="9" s="1"/>
  <c r="AD212" i="9" s="1"/>
  <c r="AB213" i="9"/>
  <c r="AC213" i="9" s="1"/>
  <c r="AD213" i="9" s="1"/>
  <c r="AB214" i="9"/>
  <c r="AC214" i="9" s="1"/>
  <c r="AD214" i="9" s="1"/>
  <c r="AB215" i="9"/>
  <c r="AC215" i="9" s="1"/>
  <c r="AD215" i="9" s="1"/>
  <c r="AB216" i="9"/>
  <c r="AC216" i="9" s="1"/>
  <c r="AD216" i="9" s="1"/>
  <c r="AB217" i="9"/>
  <c r="AC217" i="9" s="1"/>
  <c r="AD217" i="9" s="1"/>
  <c r="AB218" i="9"/>
  <c r="AC218" i="9" s="1"/>
  <c r="AD218" i="9" s="1"/>
  <c r="AB219" i="9"/>
  <c r="AC219" i="9" s="1"/>
  <c r="AD219" i="9" s="1"/>
  <c r="AB220" i="9"/>
  <c r="AC220" i="9" s="1"/>
  <c r="AD220" i="9" s="1"/>
  <c r="AB221" i="9"/>
  <c r="AC221" i="9" s="1"/>
  <c r="AD221" i="9" s="1"/>
  <c r="AB222" i="9"/>
  <c r="AC222" i="9" s="1"/>
  <c r="AD222" i="9" s="1"/>
  <c r="AB223" i="9"/>
  <c r="AC223" i="9" s="1"/>
  <c r="AD223" i="9" s="1"/>
  <c r="AB224" i="9"/>
  <c r="AC224" i="9" s="1"/>
  <c r="AD224" i="9" s="1"/>
  <c r="AB225" i="9"/>
  <c r="AC225" i="9" s="1"/>
  <c r="AD225" i="9" s="1"/>
  <c r="AB226" i="9"/>
  <c r="AC226" i="9" s="1"/>
  <c r="AD226" i="9" s="1"/>
  <c r="AB227" i="9"/>
  <c r="AC227" i="9" s="1"/>
  <c r="AD227" i="9" s="1"/>
  <c r="AB228" i="9"/>
  <c r="AC228" i="9" s="1"/>
  <c r="AD228" i="9" s="1"/>
  <c r="AB229" i="9"/>
  <c r="AC229" i="9" s="1"/>
  <c r="AD229" i="9" s="1"/>
  <c r="AB230" i="9"/>
  <c r="AC230" i="9" s="1"/>
  <c r="AD230" i="9" s="1"/>
  <c r="AB231" i="9"/>
  <c r="AC231" i="9" s="1"/>
  <c r="AD231" i="9" s="1"/>
  <c r="AB232" i="9"/>
  <c r="AC232" i="9" s="1"/>
  <c r="AD232" i="9" s="1"/>
  <c r="AB233" i="9"/>
  <c r="AC233" i="9" s="1"/>
  <c r="AD233" i="9" s="1"/>
  <c r="AB234" i="9"/>
  <c r="AC234" i="9" s="1"/>
  <c r="AD234" i="9" s="1"/>
  <c r="AB235" i="9"/>
  <c r="AC235" i="9" s="1"/>
  <c r="AD235" i="9" s="1"/>
  <c r="AB236" i="9"/>
  <c r="AC236" i="9" s="1"/>
  <c r="AD236" i="9" s="1"/>
  <c r="AB237" i="9"/>
  <c r="AC237" i="9" s="1"/>
  <c r="AD237" i="9" s="1"/>
  <c r="AB238" i="9"/>
  <c r="AC238" i="9" s="1"/>
  <c r="AD238" i="9" s="1"/>
  <c r="AB239" i="9"/>
  <c r="AC239" i="9" s="1"/>
  <c r="AD239" i="9" s="1"/>
  <c r="AB240" i="9"/>
  <c r="AC240" i="9" s="1"/>
  <c r="AD240" i="9" s="1"/>
  <c r="AB241" i="9"/>
  <c r="AC241" i="9" s="1"/>
  <c r="AD241" i="9" s="1"/>
  <c r="AB242" i="9"/>
  <c r="AC242" i="9" s="1"/>
  <c r="AD242" i="9" s="1"/>
  <c r="AB243" i="9"/>
  <c r="AC243" i="9" s="1"/>
  <c r="AD243" i="9" s="1"/>
  <c r="AB244" i="9"/>
  <c r="AC244" i="9" s="1"/>
  <c r="AD244" i="9" s="1"/>
  <c r="AB245" i="9"/>
  <c r="AC245" i="9" s="1"/>
  <c r="AD245" i="9" s="1"/>
  <c r="AB246" i="9"/>
  <c r="AC246" i="9" s="1"/>
  <c r="AD246" i="9" s="1"/>
  <c r="AB247" i="9"/>
  <c r="AC247" i="9" s="1"/>
  <c r="AD247" i="9" s="1"/>
  <c r="AB248" i="9"/>
  <c r="AC248" i="9" s="1"/>
  <c r="AD248" i="9" s="1"/>
  <c r="AB249" i="9"/>
  <c r="AC249" i="9" s="1"/>
  <c r="AD249" i="9" s="1"/>
  <c r="AB250" i="9"/>
  <c r="AC250" i="9" s="1"/>
  <c r="AD250" i="9" s="1"/>
  <c r="AB251" i="9"/>
  <c r="AC251" i="9" s="1"/>
  <c r="AD251" i="9" s="1"/>
  <c r="AB252" i="9"/>
  <c r="AC252" i="9" s="1"/>
  <c r="AD252" i="9" s="1"/>
  <c r="AB253" i="9"/>
  <c r="AC253" i="9" s="1"/>
  <c r="AD253" i="9" s="1"/>
  <c r="AB254" i="9"/>
  <c r="AC254" i="9" s="1"/>
  <c r="AD254" i="9" s="1"/>
  <c r="AB255" i="9"/>
  <c r="AC255" i="9" s="1"/>
  <c r="AD255" i="9" s="1"/>
  <c r="AB256" i="9"/>
  <c r="AC256" i="9" s="1"/>
  <c r="AD256" i="9" s="1"/>
  <c r="AB257" i="9"/>
  <c r="AC257" i="9" s="1"/>
  <c r="AD257" i="9" s="1"/>
  <c r="AB258" i="9"/>
  <c r="AC258" i="9" s="1"/>
  <c r="AD258" i="9" s="1"/>
  <c r="AB259" i="9"/>
  <c r="AC259" i="9" s="1"/>
  <c r="AD259" i="9" s="1"/>
  <c r="AB260" i="9"/>
  <c r="AC260" i="9" s="1"/>
  <c r="AD260" i="9" s="1"/>
  <c r="AB261" i="9"/>
  <c r="AC261" i="9" s="1"/>
  <c r="AD261" i="9" s="1"/>
  <c r="AB262" i="9"/>
  <c r="AC262" i="9" s="1"/>
  <c r="AD262" i="9" s="1"/>
  <c r="AB263" i="9"/>
  <c r="AC263" i="9" s="1"/>
  <c r="AD263" i="9" s="1"/>
  <c r="AB264" i="9"/>
  <c r="AC264" i="9" s="1"/>
  <c r="AD264" i="9" s="1"/>
  <c r="AB265" i="9"/>
  <c r="AC265" i="9" s="1"/>
  <c r="AD265" i="9" s="1"/>
  <c r="AB266" i="9"/>
  <c r="AC266" i="9" s="1"/>
  <c r="AD266" i="9" s="1"/>
  <c r="AB267" i="9"/>
  <c r="AC267" i="9" s="1"/>
  <c r="AD267" i="9" s="1"/>
  <c r="AB268" i="9"/>
  <c r="AC268" i="9" s="1"/>
  <c r="AD268" i="9" s="1"/>
  <c r="AB269" i="9"/>
  <c r="AC269" i="9" s="1"/>
  <c r="AD269" i="9" s="1"/>
  <c r="AB270" i="9"/>
  <c r="AC270" i="9" s="1"/>
  <c r="AD270" i="9" s="1"/>
  <c r="AB271" i="9"/>
  <c r="AC271" i="9" s="1"/>
  <c r="AD271" i="9" s="1"/>
  <c r="AB272" i="9"/>
  <c r="AC272" i="9" s="1"/>
  <c r="AD272" i="9" s="1"/>
  <c r="AB273" i="9"/>
  <c r="AC273" i="9" s="1"/>
  <c r="AD273" i="9" s="1"/>
  <c r="AB274" i="9"/>
  <c r="AC274" i="9" s="1"/>
  <c r="AD274" i="9" s="1"/>
  <c r="AB275" i="9"/>
  <c r="AC275" i="9" s="1"/>
  <c r="AD275" i="9" s="1"/>
  <c r="AB276" i="9"/>
  <c r="AC276" i="9" s="1"/>
  <c r="AD276" i="9" s="1"/>
  <c r="AB277" i="9"/>
  <c r="AC277" i="9" s="1"/>
  <c r="AD277" i="9" s="1"/>
  <c r="AB278" i="9"/>
  <c r="AC278" i="9" s="1"/>
  <c r="AD278" i="9" s="1"/>
  <c r="AB279" i="9"/>
  <c r="AC279" i="9" s="1"/>
  <c r="AD279" i="9" s="1"/>
  <c r="AB280" i="9"/>
  <c r="AC280" i="9" s="1"/>
  <c r="AD280" i="9" s="1"/>
  <c r="AB281" i="9"/>
  <c r="AC281" i="9" s="1"/>
  <c r="AD281" i="9" s="1"/>
  <c r="AB282" i="9"/>
  <c r="AC282" i="9" s="1"/>
  <c r="AD282" i="9" s="1"/>
  <c r="AB283" i="9"/>
  <c r="AC283" i="9" s="1"/>
  <c r="AD283" i="9" s="1"/>
  <c r="AB284" i="9"/>
  <c r="AC284" i="9" s="1"/>
  <c r="AD284" i="9" s="1"/>
  <c r="AB285" i="9"/>
  <c r="AC285" i="9" s="1"/>
  <c r="AD285" i="9" s="1"/>
  <c r="AB286" i="9"/>
  <c r="AC286" i="9" s="1"/>
  <c r="AD286" i="9" s="1"/>
  <c r="AB287" i="9"/>
  <c r="AC287" i="9" s="1"/>
  <c r="AD287" i="9" s="1"/>
  <c r="AB288" i="9"/>
  <c r="AC288" i="9" s="1"/>
  <c r="AD288" i="9" s="1"/>
  <c r="AB289" i="9"/>
  <c r="AC289" i="9" s="1"/>
  <c r="AD289" i="9" s="1"/>
  <c r="AB290" i="9"/>
  <c r="AC290" i="9" s="1"/>
  <c r="AD290" i="9" s="1"/>
  <c r="AB291" i="9"/>
  <c r="AC291" i="9" s="1"/>
  <c r="AD291" i="9" s="1"/>
  <c r="AB292" i="9"/>
  <c r="AC292" i="9" s="1"/>
  <c r="AD292" i="9" s="1"/>
  <c r="AB293" i="9"/>
  <c r="AC293" i="9" s="1"/>
  <c r="AD293" i="9" s="1"/>
  <c r="AB294" i="9"/>
  <c r="AC294" i="9" s="1"/>
  <c r="AD294" i="9" s="1"/>
  <c r="AB295" i="9"/>
  <c r="AC295" i="9" s="1"/>
  <c r="AD295" i="9" s="1"/>
  <c r="AB296" i="9"/>
  <c r="AC296" i="9" s="1"/>
  <c r="AD296" i="9" s="1"/>
  <c r="AB297" i="9"/>
  <c r="AC297" i="9" s="1"/>
  <c r="AD297" i="9" s="1"/>
  <c r="AB298" i="9"/>
  <c r="AC298" i="9" s="1"/>
  <c r="AD298" i="9" s="1"/>
  <c r="AB299" i="9"/>
  <c r="AC299" i="9" s="1"/>
  <c r="AD299" i="9" s="1"/>
  <c r="AB300" i="9"/>
  <c r="AC300" i="9" s="1"/>
  <c r="AD300" i="9" s="1"/>
  <c r="AB301" i="9"/>
  <c r="AC301" i="9" s="1"/>
  <c r="AD301" i="9" s="1"/>
  <c r="AB302" i="9"/>
  <c r="AC302" i="9" s="1"/>
  <c r="AD302" i="9" s="1"/>
  <c r="AB303" i="9"/>
  <c r="AC303" i="9" s="1"/>
  <c r="AD303" i="9" s="1"/>
  <c r="AB304" i="9"/>
  <c r="AC304" i="9" s="1"/>
  <c r="AD304" i="9" s="1"/>
  <c r="AB305" i="9"/>
  <c r="AC305" i="9" s="1"/>
  <c r="AD305" i="9" s="1"/>
  <c r="AB306" i="9"/>
  <c r="AC306" i="9" s="1"/>
  <c r="AD306" i="9" s="1"/>
  <c r="AB307" i="9"/>
  <c r="AC307" i="9" s="1"/>
  <c r="AD307" i="9" s="1"/>
  <c r="AB308" i="9"/>
  <c r="AC308" i="9" s="1"/>
  <c r="AD308" i="9" s="1"/>
  <c r="AB309" i="9"/>
  <c r="AC309" i="9" s="1"/>
  <c r="AD309" i="9" s="1"/>
  <c r="AB310" i="9"/>
  <c r="AC310" i="9" s="1"/>
  <c r="AD310" i="9" s="1"/>
  <c r="AB311" i="9"/>
  <c r="AC311" i="9" s="1"/>
  <c r="AD311" i="9" s="1"/>
  <c r="AB312" i="9"/>
  <c r="AC312" i="9" s="1"/>
  <c r="AD312" i="9" s="1"/>
  <c r="AB313" i="9"/>
  <c r="AC313" i="9" s="1"/>
  <c r="AD313" i="9" s="1"/>
  <c r="AB314" i="9"/>
  <c r="AC314" i="9" s="1"/>
  <c r="AD314" i="9" s="1"/>
  <c r="AB315" i="9"/>
  <c r="AC315" i="9" s="1"/>
  <c r="AD315" i="9" s="1"/>
  <c r="AB316" i="9"/>
  <c r="AC316" i="9" s="1"/>
  <c r="AD316" i="9" s="1"/>
  <c r="AB317" i="9"/>
  <c r="AC317" i="9" s="1"/>
  <c r="AD317" i="9" s="1"/>
  <c r="AB318" i="9"/>
  <c r="AC318" i="9" s="1"/>
  <c r="AD318" i="9" s="1"/>
  <c r="AB319" i="9"/>
  <c r="AC319" i="9" s="1"/>
  <c r="AD319" i="9" s="1"/>
  <c r="AB320" i="9"/>
  <c r="AC320" i="9" s="1"/>
  <c r="AD320" i="9" s="1"/>
  <c r="AB321" i="9"/>
  <c r="AC321" i="9" s="1"/>
  <c r="AD321" i="9" s="1"/>
  <c r="AB322" i="9"/>
  <c r="AC322" i="9" s="1"/>
  <c r="AD322" i="9" s="1"/>
  <c r="AB323" i="9"/>
  <c r="AC323" i="9" s="1"/>
  <c r="AD323" i="9" s="1"/>
  <c r="AB324" i="9"/>
  <c r="AC324" i="9" s="1"/>
  <c r="AD324" i="9" s="1"/>
  <c r="AB325" i="9"/>
  <c r="AC325" i="9" s="1"/>
  <c r="AD325" i="9" s="1"/>
  <c r="AB326" i="9"/>
  <c r="AC326" i="9" s="1"/>
  <c r="AD326" i="9" s="1"/>
  <c r="AB327" i="9"/>
  <c r="AC327" i="9" s="1"/>
  <c r="AD327" i="9" s="1"/>
  <c r="AB328" i="9"/>
  <c r="AC328" i="9" s="1"/>
  <c r="AD328" i="9" s="1"/>
  <c r="AB329" i="9"/>
  <c r="AC329" i="9" s="1"/>
  <c r="AD329" i="9" s="1"/>
  <c r="AB330" i="9"/>
  <c r="AC330" i="9" s="1"/>
  <c r="AD330" i="9" s="1"/>
  <c r="AB331" i="9"/>
  <c r="AC331" i="9" s="1"/>
  <c r="AD331" i="9" s="1"/>
  <c r="AB332" i="9"/>
  <c r="AC332" i="9" s="1"/>
  <c r="AD332" i="9" s="1"/>
  <c r="AB333" i="9"/>
  <c r="AC333" i="9" s="1"/>
  <c r="AD333" i="9" s="1"/>
  <c r="AB334" i="9"/>
  <c r="AC334" i="9" s="1"/>
  <c r="AD334" i="9" s="1"/>
  <c r="AB335" i="9"/>
  <c r="AC335" i="9" s="1"/>
  <c r="AD335" i="9" s="1"/>
  <c r="AB336" i="9"/>
  <c r="AC336" i="9" s="1"/>
  <c r="AD336" i="9" s="1"/>
  <c r="AB337" i="9"/>
  <c r="AC337" i="9" s="1"/>
  <c r="AD337" i="9" s="1"/>
  <c r="AB338" i="9"/>
  <c r="AC338" i="9" s="1"/>
  <c r="AD338" i="9" s="1"/>
  <c r="AB339" i="9"/>
  <c r="AC339" i="9" s="1"/>
  <c r="AD339" i="9" s="1"/>
  <c r="AB340" i="9"/>
  <c r="AC340" i="9" s="1"/>
  <c r="AD340" i="9" s="1"/>
  <c r="AB341" i="9"/>
  <c r="AC341" i="9" s="1"/>
  <c r="AD341" i="9" s="1"/>
  <c r="AB342" i="9"/>
  <c r="AC342" i="9" s="1"/>
  <c r="AD342" i="9" s="1"/>
  <c r="AB343" i="9"/>
  <c r="AC343" i="9" s="1"/>
  <c r="AD343" i="9" s="1"/>
  <c r="AB344" i="9"/>
  <c r="AC344" i="9" s="1"/>
  <c r="AD344" i="9" s="1"/>
  <c r="AB345" i="9"/>
  <c r="AC345" i="9" s="1"/>
  <c r="AD345" i="9" s="1"/>
  <c r="AB346" i="9"/>
  <c r="AC346" i="9" s="1"/>
  <c r="AD346" i="9" s="1"/>
  <c r="AB347" i="9"/>
  <c r="AC347" i="9" s="1"/>
  <c r="AD347" i="9" s="1"/>
  <c r="AB348" i="9"/>
  <c r="AC348" i="9" s="1"/>
  <c r="AD348" i="9" s="1"/>
  <c r="AB349" i="9"/>
  <c r="AC349" i="9" s="1"/>
  <c r="AD349" i="9" s="1"/>
  <c r="AB350" i="9"/>
  <c r="AC350" i="9" s="1"/>
  <c r="AD350" i="9" s="1"/>
  <c r="AB351" i="9"/>
  <c r="AC351" i="9" s="1"/>
  <c r="AD351" i="9" s="1"/>
  <c r="AB352" i="9"/>
  <c r="AC352" i="9" s="1"/>
  <c r="AD352" i="9" s="1"/>
  <c r="AB353" i="9"/>
  <c r="AC353" i="9" s="1"/>
  <c r="AD353" i="9" s="1"/>
  <c r="AB354" i="9"/>
  <c r="AC354" i="9" s="1"/>
  <c r="AD354" i="9" s="1"/>
  <c r="AB355" i="9"/>
  <c r="AC355" i="9" s="1"/>
  <c r="AD355" i="9" s="1"/>
  <c r="AB356" i="9"/>
  <c r="AC356" i="9" s="1"/>
  <c r="AD356" i="9" s="1"/>
  <c r="AB357" i="9"/>
  <c r="AC357" i="9" s="1"/>
  <c r="AD357" i="9" s="1"/>
  <c r="AB358" i="9"/>
  <c r="AC358" i="9" s="1"/>
  <c r="AD358" i="9" s="1"/>
  <c r="AB359" i="9"/>
  <c r="AC359" i="9" s="1"/>
  <c r="AD359" i="9" s="1"/>
  <c r="AB360" i="9"/>
  <c r="AC360" i="9" s="1"/>
  <c r="AD360" i="9" s="1"/>
  <c r="AB361" i="9"/>
  <c r="AC361" i="9" s="1"/>
  <c r="AD361" i="9" s="1"/>
  <c r="AB362" i="9"/>
  <c r="AC362" i="9" s="1"/>
  <c r="AD362" i="9" s="1"/>
  <c r="AB363" i="9"/>
  <c r="AC363" i="9" s="1"/>
  <c r="AD363" i="9" s="1"/>
  <c r="AB364" i="9"/>
  <c r="AC364" i="9" s="1"/>
  <c r="AD364" i="9" s="1"/>
  <c r="AB365" i="9"/>
  <c r="AC365" i="9" s="1"/>
  <c r="AD365" i="9" s="1"/>
  <c r="AB366" i="9"/>
  <c r="AC366" i="9" s="1"/>
  <c r="AD366" i="9" s="1"/>
  <c r="AB367" i="9"/>
  <c r="AC367" i="9" s="1"/>
  <c r="AD367" i="9" s="1"/>
  <c r="AB368" i="9"/>
  <c r="AC368" i="9" s="1"/>
  <c r="AD368" i="9" s="1"/>
  <c r="AB369" i="9"/>
  <c r="AC369" i="9" s="1"/>
  <c r="AD369" i="9" s="1"/>
  <c r="AB370" i="9"/>
  <c r="AC370" i="9" s="1"/>
  <c r="AD370" i="9" s="1"/>
  <c r="AB371" i="9"/>
  <c r="AC371" i="9" s="1"/>
  <c r="AD371" i="9" s="1"/>
  <c r="AB372" i="9"/>
  <c r="AC372" i="9" s="1"/>
  <c r="AD372" i="9" s="1"/>
  <c r="AB373" i="9"/>
  <c r="AC373" i="9" s="1"/>
  <c r="AD373" i="9" s="1"/>
  <c r="AB374" i="9"/>
  <c r="AC374" i="9" s="1"/>
  <c r="AD374" i="9" s="1"/>
  <c r="AB375" i="9"/>
  <c r="AC375" i="9" s="1"/>
  <c r="AD375" i="9" s="1"/>
  <c r="AB376" i="9"/>
  <c r="AC376" i="9" s="1"/>
  <c r="AD376" i="9" s="1"/>
  <c r="AB377" i="9"/>
  <c r="AC377" i="9" s="1"/>
  <c r="AD377" i="9" s="1"/>
  <c r="AB378" i="9"/>
  <c r="AC378" i="9" s="1"/>
  <c r="AD378" i="9" s="1"/>
  <c r="AB379" i="9"/>
  <c r="AC379" i="9" s="1"/>
  <c r="AD379" i="9" s="1"/>
  <c r="AB380" i="9"/>
  <c r="AC380" i="9" s="1"/>
  <c r="AD380" i="9" s="1"/>
  <c r="AB381" i="9"/>
  <c r="AC381" i="9" s="1"/>
  <c r="AD381" i="9" s="1"/>
  <c r="AB382" i="9"/>
  <c r="AC382" i="9" s="1"/>
  <c r="AD382" i="9" s="1"/>
  <c r="AB383" i="9"/>
  <c r="AC383" i="9" s="1"/>
  <c r="AD383" i="9" s="1"/>
  <c r="AB384" i="9"/>
  <c r="AC384" i="9" s="1"/>
  <c r="AD384" i="9" s="1"/>
  <c r="AB385" i="9"/>
  <c r="AC385" i="9" s="1"/>
  <c r="AD385" i="9" s="1"/>
  <c r="AB386" i="9"/>
  <c r="AC386" i="9" s="1"/>
  <c r="AD386" i="9" s="1"/>
  <c r="AB387" i="9"/>
  <c r="AC387" i="9" s="1"/>
  <c r="AD387" i="9" s="1"/>
  <c r="AB388" i="9"/>
  <c r="AC388" i="9" s="1"/>
  <c r="AD388" i="9" s="1"/>
  <c r="AB389" i="9"/>
  <c r="AC389" i="9" s="1"/>
  <c r="AD389" i="9" s="1"/>
  <c r="AB390" i="9"/>
  <c r="AC390" i="9" s="1"/>
  <c r="AD390" i="9" s="1"/>
  <c r="AB391" i="9"/>
  <c r="AC391" i="9" s="1"/>
  <c r="AD391" i="9" s="1"/>
  <c r="AB392" i="9"/>
  <c r="AC392" i="9" s="1"/>
  <c r="AD392" i="9" s="1"/>
  <c r="AB393" i="9"/>
  <c r="AC393" i="9" s="1"/>
  <c r="AD393" i="9" s="1"/>
  <c r="AB394" i="9"/>
  <c r="AC394" i="9" s="1"/>
  <c r="AD394" i="9" s="1"/>
  <c r="AB395" i="9"/>
  <c r="AC395" i="9" s="1"/>
  <c r="AD395" i="9" s="1"/>
  <c r="AB396" i="9"/>
  <c r="AC396" i="9" s="1"/>
  <c r="AD396" i="9" s="1"/>
  <c r="AB397" i="9"/>
  <c r="AC397" i="9" s="1"/>
  <c r="AD397" i="9" s="1"/>
  <c r="AB398" i="9"/>
  <c r="AC398" i="9" s="1"/>
  <c r="AD398" i="9" s="1"/>
  <c r="AB399" i="9"/>
  <c r="AC399" i="9" s="1"/>
  <c r="AD399" i="9" s="1"/>
  <c r="AB400" i="9"/>
  <c r="AC400" i="9" s="1"/>
  <c r="AD400" i="9" s="1"/>
  <c r="AB401" i="9"/>
  <c r="AC401" i="9" s="1"/>
  <c r="AD401" i="9" s="1"/>
  <c r="AB402" i="9"/>
  <c r="AC402" i="9" s="1"/>
  <c r="AD402" i="9" s="1"/>
  <c r="AB403" i="9"/>
  <c r="AC403" i="9" s="1"/>
  <c r="AD403" i="9" s="1"/>
  <c r="AB404" i="9"/>
  <c r="AC404" i="9" s="1"/>
  <c r="AD404" i="9" s="1"/>
  <c r="AB405" i="9"/>
  <c r="AC405" i="9" s="1"/>
  <c r="AD405" i="9" s="1"/>
  <c r="AB406" i="9"/>
  <c r="AC406" i="9" s="1"/>
  <c r="AD406" i="9" s="1"/>
  <c r="AB407" i="9"/>
  <c r="AC407" i="9" s="1"/>
  <c r="AD407" i="9" s="1"/>
  <c r="AB408" i="9"/>
  <c r="AC408" i="9" s="1"/>
  <c r="AD408" i="9" s="1"/>
  <c r="AB409" i="9"/>
  <c r="AC409" i="9" s="1"/>
  <c r="AD409" i="9" s="1"/>
  <c r="AB410" i="9"/>
  <c r="AC410" i="9" s="1"/>
  <c r="AD410" i="9" s="1"/>
  <c r="AB411" i="9"/>
  <c r="AC411" i="9" s="1"/>
  <c r="AD411" i="9" s="1"/>
  <c r="AB412" i="9"/>
  <c r="AC412" i="9" s="1"/>
  <c r="AD412" i="9" s="1"/>
  <c r="AB413" i="9"/>
  <c r="AC413" i="9" s="1"/>
  <c r="AD413" i="9" s="1"/>
  <c r="AB414" i="9"/>
  <c r="AC414" i="9" s="1"/>
  <c r="AD414" i="9" s="1"/>
  <c r="AB415" i="9"/>
  <c r="AC415" i="9" s="1"/>
  <c r="AD415" i="9" s="1"/>
  <c r="AB416" i="9"/>
  <c r="AC416" i="9" s="1"/>
  <c r="AD416" i="9" s="1"/>
  <c r="AB417" i="9"/>
  <c r="AC417" i="9" s="1"/>
  <c r="AD417" i="9" s="1"/>
  <c r="AB418" i="9"/>
  <c r="AC418" i="9" s="1"/>
  <c r="AD418" i="9" s="1"/>
  <c r="AB419" i="9"/>
  <c r="AC419" i="9" s="1"/>
  <c r="AD419" i="9" s="1"/>
  <c r="AB420" i="9"/>
  <c r="AC420" i="9" s="1"/>
  <c r="AD420" i="9" s="1"/>
  <c r="AB421" i="9"/>
  <c r="AC421" i="9" s="1"/>
  <c r="AD421" i="9" s="1"/>
  <c r="AB422" i="9"/>
  <c r="AC422" i="9" s="1"/>
  <c r="AD422" i="9" s="1"/>
  <c r="AB423" i="9"/>
  <c r="AC423" i="9" s="1"/>
  <c r="AD423" i="9" s="1"/>
  <c r="AB424" i="9"/>
  <c r="AC424" i="9" s="1"/>
  <c r="AD424" i="9" s="1"/>
  <c r="AB425" i="9"/>
  <c r="AC425" i="9" s="1"/>
  <c r="AD425" i="9" s="1"/>
  <c r="AB426" i="9"/>
  <c r="AC426" i="9" s="1"/>
  <c r="AD426" i="9" s="1"/>
  <c r="AB427" i="9"/>
  <c r="AC427" i="9" s="1"/>
  <c r="AD427" i="9" s="1"/>
  <c r="AB428" i="9"/>
  <c r="AC428" i="9" s="1"/>
  <c r="AD428" i="9" s="1"/>
  <c r="AB429" i="9"/>
  <c r="AC429" i="9" s="1"/>
  <c r="AD429" i="9" s="1"/>
  <c r="AB430" i="9"/>
  <c r="AC430" i="9" s="1"/>
  <c r="AD430" i="9" s="1"/>
  <c r="AB431" i="9"/>
  <c r="AC431" i="9" s="1"/>
  <c r="AD431" i="9" s="1"/>
  <c r="AB432" i="9"/>
  <c r="AC432" i="9" s="1"/>
  <c r="AD432" i="9" s="1"/>
  <c r="AB433" i="9"/>
  <c r="AC433" i="9" s="1"/>
  <c r="AD433" i="9" s="1"/>
  <c r="AB434" i="9"/>
  <c r="AC434" i="9" s="1"/>
  <c r="AD434" i="9" s="1"/>
  <c r="AB435" i="9"/>
  <c r="AC435" i="9" s="1"/>
  <c r="AD435" i="9" s="1"/>
  <c r="AB436" i="9"/>
  <c r="AC436" i="9" s="1"/>
  <c r="AD436" i="9" s="1"/>
  <c r="AB437" i="9"/>
  <c r="AC437" i="9" s="1"/>
  <c r="AD437" i="9" s="1"/>
  <c r="AB438" i="9"/>
  <c r="AC438" i="9" s="1"/>
  <c r="AD438" i="9" s="1"/>
  <c r="AB439" i="9"/>
  <c r="AC439" i="9" s="1"/>
  <c r="AD439" i="9" s="1"/>
  <c r="AB440" i="9"/>
  <c r="AC440" i="9" s="1"/>
  <c r="AD440" i="9" s="1"/>
  <c r="AB441" i="9"/>
  <c r="AC441" i="9" s="1"/>
  <c r="AD441" i="9" s="1"/>
  <c r="AB442" i="9"/>
  <c r="AC442" i="9" s="1"/>
  <c r="AD442" i="9" s="1"/>
  <c r="AB443" i="9"/>
  <c r="AC443" i="9" s="1"/>
  <c r="AD443" i="9" s="1"/>
  <c r="AB444" i="9"/>
  <c r="AC444" i="9" s="1"/>
  <c r="AD444" i="9" s="1"/>
  <c r="AB445" i="9"/>
  <c r="AC445" i="9" s="1"/>
  <c r="AD445" i="9" s="1"/>
  <c r="AB446" i="9"/>
  <c r="AC446" i="9" s="1"/>
  <c r="AD446" i="9" s="1"/>
  <c r="AB447" i="9"/>
  <c r="AC447" i="9" s="1"/>
  <c r="AD447" i="9" s="1"/>
  <c r="AB448" i="9"/>
  <c r="AC448" i="9" s="1"/>
  <c r="AD448" i="9" s="1"/>
  <c r="AB449" i="9"/>
  <c r="AC449" i="9" s="1"/>
  <c r="AD449" i="9" s="1"/>
  <c r="AB450" i="9"/>
  <c r="AC450" i="9" s="1"/>
  <c r="AD450" i="9" s="1"/>
  <c r="AB451" i="9"/>
  <c r="AC451" i="9" s="1"/>
  <c r="AD451" i="9" s="1"/>
  <c r="AB452" i="9"/>
  <c r="AC452" i="9" s="1"/>
  <c r="AD452" i="9" s="1"/>
  <c r="AB453" i="9"/>
  <c r="AC453" i="9" s="1"/>
  <c r="AD453" i="9" s="1"/>
  <c r="AB454" i="9"/>
  <c r="AC454" i="9" s="1"/>
  <c r="AD454" i="9" s="1"/>
  <c r="AB455" i="9"/>
  <c r="AC455" i="9" s="1"/>
  <c r="AD455" i="9" s="1"/>
  <c r="AB456" i="9"/>
  <c r="AC456" i="9" s="1"/>
  <c r="AD456" i="9" s="1"/>
  <c r="AB457" i="9"/>
  <c r="AC457" i="9" s="1"/>
  <c r="AD457" i="9" s="1"/>
  <c r="AB458" i="9"/>
  <c r="AC458" i="9" s="1"/>
  <c r="AD458" i="9" s="1"/>
  <c r="AB459" i="9"/>
  <c r="AC459" i="9" s="1"/>
  <c r="AD459" i="9" s="1"/>
  <c r="AB460" i="9"/>
  <c r="AC460" i="9" s="1"/>
  <c r="AD460" i="9" s="1"/>
  <c r="AB461" i="9"/>
  <c r="AC461" i="9" s="1"/>
  <c r="AD461" i="9" s="1"/>
  <c r="AB462" i="9"/>
  <c r="AC462" i="9" s="1"/>
  <c r="AD462" i="9" s="1"/>
  <c r="AB463" i="9"/>
  <c r="AC463" i="9" s="1"/>
  <c r="AD463" i="9" s="1"/>
  <c r="AB464" i="9"/>
  <c r="AC464" i="9" s="1"/>
  <c r="AD464" i="9" s="1"/>
  <c r="AB465" i="9"/>
  <c r="AC465" i="9" s="1"/>
  <c r="AD465" i="9" s="1"/>
  <c r="AB466" i="9"/>
  <c r="AC466" i="9" s="1"/>
  <c r="AD466" i="9" s="1"/>
  <c r="AB467" i="9"/>
  <c r="AC467" i="9" s="1"/>
  <c r="AD467" i="9" s="1"/>
  <c r="AB468" i="9"/>
  <c r="AC468" i="9" s="1"/>
  <c r="AD468" i="9" s="1"/>
  <c r="AB469" i="9"/>
  <c r="AC469" i="9" s="1"/>
  <c r="AD469" i="9" s="1"/>
  <c r="AB470" i="9"/>
  <c r="AC470" i="9" s="1"/>
  <c r="AD470" i="9" s="1"/>
  <c r="AB471" i="9"/>
  <c r="AC471" i="9" s="1"/>
  <c r="AD471" i="9" s="1"/>
  <c r="AB472" i="9"/>
  <c r="AC472" i="9" s="1"/>
  <c r="AD472" i="9" s="1"/>
  <c r="AB473" i="9"/>
  <c r="AC473" i="9" s="1"/>
  <c r="AD473" i="9" s="1"/>
  <c r="AB474" i="9"/>
  <c r="AC474" i="9" s="1"/>
  <c r="AD474" i="9" s="1"/>
  <c r="AB475" i="9"/>
  <c r="AC475" i="9" s="1"/>
  <c r="AD475" i="9" s="1"/>
  <c r="AB476" i="9"/>
  <c r="AC476" i="9" s="1"/>
  <c r="AD476" i="9" s="1"/>
  <c r="AB477" i="9"/>
  <c r="AC477" i="9" s="1"/>
  <c r="AD477" i="9" s="1"/>
  <c r="AB478" i="9"/>
  <c r="AC478" i="9" s="1"/>
  <c r="AD478" i="9" s="1"/>
  <c r="AB479" i="9"/>
  <c r="AC479" i="9" s="1"/>
  <c r="AD479" i="9" s="1"/>
  <c r="AB480" i="9"/>
  <c r="AC480" i="9" s="1"/>
  <c r="AD480" i="9" s="1"/>
  <c r="AB481" i="9"/>
  <c r="AC481" i="9" s="1"/>
  <c r="AD481" i="9" s="1"/>
  <c r="AB482" i="9"/>
  <c r="AC482" i="9" s="1"/>
  <c r="AD482" i="9" s="1"/>
  <c r="AB483" i="9"/>
  <c r="AC483" i="9" s="1"/>
  <c r="AD483" i="9" s="1"/>
  <c r="AB484" i="9"/>
  <c r="AC484" i="9" s="1"/>
  <c r="AD484" i="9" s="1"/>
  <c r="AB485" i="9"/>
  <c r="AC485" i="9" s="1"/>
  <c r="AD485" i="9" s="1"/>
  <c r="AB486" i="9"/>
  <c r="AC486" i="9" s="1"/>
  <c r="AD486" i="9" s="1"/>
  <c r="AB487" i="9"/>
  <c r="AC487" i="9" s="1"/>
  <c r="AD487" i="9" s="1"/>
  <c r="AB488" i="9"/>
  <c r="AC488" i="9" s="1"/>
  <c r="AD488" i="9" s="1"/>
  <c r="AB489" i="9"/>
  <c r="AC489" i="9" s="1"/>
  <c r="AD489" i="9" s="1"/>
  <c r="AB490" i="9"/>
  <c r="AC490" i="9" s="1"/>
  <c r="AD490" i="9" s="1"/>
  <c r="AB491" i="9"/>
  <c r="AC491" i="9" s="1"/>
  <c r="AD491" i="9" s="1"/>
  <c r="AB492" i="9"/>
  <c r="AC492" i="9" s="1"/>
  <c r="AD492" i="9" s="1"/>
  <c r="AB493" i="9"/>
  <c r="AC493" i="9" s="1"/>
  <c r="AD493" i="9" s="1"/>
  <c r="AB494" i="9"/>
  <c r="AC494" i="9" s="1"/>
  <c r="AD494" i="9" s="1"/>
  <c r="AB495" i="9"/>
  <c r="AC495" i="9" s="1"/>
  <c r="AD495" i="9" s="1"/>
  <c r="AB496" i="9"/>
  <c r="AC496" i="9" s="1"/>
  <c r="AD496" i="9" s="1"/>
  <c r="AB497" i="9"/>
  <c r="AC497" i="9" s="1"/>
  <c r="AD497" i="9" s="1"/>
  <c r="AB498" i="9"/>
  <c r="AC498" i="9" s="1"/>
  <c r="AD498" i="9" s="1"/>
  <c r="AB499" i="9"/>
  <c r="AC499" i="9" s="1"/>
  <c r="AD499" i="9" s="1"/>
  <c r="AB500" i="9"/>
  <c r="AC500" i="9" s="1"/>
  <c r="AD500" i="9" s="1"/>
  <c r="AB501" i="9"/>
  <c r="AC501" i="9" s="1"/>
  <c r="AD501" i="9" s="1"/>
  <c r="AB502" i="9"/>
  <c r="AC502" i="9" s="1"/>
  <c r="AD502" i="9" s="1"/>
  <c r="AB503" i="9"/>
  <c r="AC503" i="9" s="1"/>
  <c r="AD503" i="9" s="1"/>
  <c r="AB504" i="9"/>
  <c r="AC504" i="9" s="1"/>
  <c r="AD504" i="9" s="1"/>
  <c r="AB505" i="9"/>
  <c r="AC505" i="9" s="1"/>
  <c r="AD505" i="9" s="1"/>
  <c r="AB506" i="9"/>
  <c r="AC506" i="9" s="1"/>
  <c r="AD506" i="9" s="1"/>
  <c r="AB507" i="9"/>
  <c r="AC507" i="9" s="1"/>
  <c r="AD507" i="9" s="1"/>
  <c r="AB508" i="9"/>
  <c r="AC508" i="9" s="1"/>
  <c r="AD508" i="9" s="1"/>
  <c r="AB509" i="9"/>
  <c r="AC509" i="9" s="1"/>
  <c r="AD509" i="9" s="1"/>
  <c r="AB510" i="9"/>
  <c r="AC510" i="9" s="1"/>
  <c r="AD510" i="9" s="1"/>
  <c r="AB511" i="9"/>
  <c r="AC511" i="9" s="1"/>
  <c r="AD511" i="9" s="1"/>
  <c r="AB512" i="9"/>
  <c r="AC512" i="9" s="1"/>
  <c r="AD512" i="9" s="1"/>
  <c r="AB513" i="9"/>
  <c r="AC513" i="9" s="1"/>
  <c r="AD513" i="9" s="1"/>
  <c r="AB514" i="9"/>
  <c r="AC514" i="9" s="1"/>
  <c r="AD514" i="9" s="1"/>
  <c r="AB515" i="9"/>
  <c r="AC515" i="9" s="1"/>
  <c r="AD515" i="9" s="1"/>
  <c r="AB516" i="9"/>
  <c r="AC516" i="9" s="1"/>
  <c r="AD516" i="9" s="1"/>
  <c r="AB517" i="9"/>
  <c r="AC517" i="9" s="1"/>
  <c r="AD517" i="9" s="1"/>
  <c r="AB518" i="9"/>
  <c r="AC518" i="9" s="1"/>
  <c r="AD518" i="9" s="1"/>
  <c r="AB519" i="9"/>
  <c r="AC519" i="9" s="1"/>
  <c r="AD519" i="9" s="1"/>
  <c r="AB520" i="9"/>
  <c r="AC520" i="9" s="1"/>
  <c r="AD520" i="9" s="1"/>
  <c r="AB521" i="9"/>
  <c r="AC521" i="9" s="1"/>
  <c r="AD521" i="9" s="1"/>
  <c r="AB522" i="9"/>
  <c r="AC522" i="9" s="1"/>
  <c r="AD522" i="9" s="1"/>
  <c r="AB523" i="9"/>
  <c r="AC523" i="9" s="1"/>
  <c r="AD523" i="9" s="1"/>
  <c r="AB524" i="9"/>
  <c r="AC524" i="9" s="1"/>
  <c r="AD524" i="9" s="1"/>
  <c r="AB525" i="9"/>
  <c r="AC525" i="9" s="1"/>
  <c r="AD525" i="9" s="1"/>
  <c r="AB526" i="9"/>
  <c r="AC526" i="9" s="1"/>
  <c r="AD526" i="9" s="1"/>
  <c r="AB527" i="9"/>
  <c r="AC527" i="9" s="1"/>
  <c r="AD527" i="9" s="1"/>
  <c r="AB528" i="9"/>
  <c r="AC528" i="9" s="1"/>
  <c r="AD528" i="9" s="1"/>
  <c r="AB529" i="9"/>
  <c r="AC529" i="9" s="1"/>
  <c r="AD529" i="9" s="1"/>
  <c r="AB530" i="9"/>
  <c r="AC530" i="9" s="1"/>
  <c r="AD530" i="9" s="1"/>
  <c r="AB531" i="9"/>
  <c r="AC531" i="9" s="1"/>
  <c r="AD531" i="9" s="1"/>
  <c r="AB532" i="9"/>
  <c r="AC532" i="9" s="1"/>
  <c r="AD532" i="9" s="1"/>
  <c r="AB533" i="9"/>
  <c r="AC533" i="9" s="1"/>
  <c r="AD533" i="9" s="1"/>
  <c r="AB534" i="9"/>
  <c r="AC534" i="9" s="1"/>
  <c r="AD534" i="9" s="1"/>
  <c r="AB535" i="9"/>
  <c r="AC535" i="9" s="1"/>
  <c r="AD535" i="9" s="1"/>
  <c r="AB536" i="9"/>
  <c r="AC536" i="9" s="1"/>
  <c r="AD536" i="9" s="1"/>
  <c r="AB537" i="9"/>
  <c r="AC537" i="9" s="1"/>
  <c r="AD537" i="9" s="1"/>
  <c r="AB538" i="9"/>
  <c r="AC538" i="9" s="1"/>
  <c r="AD538" i="9" s="1"/>
  <c r="AB539" i="9"/>
  <c r="AC539" i="9" s="1"/>
  <c r="AD539" i="9" s="1"/>
  <c r="AB540" i="9"/>
  <c r="AC540" i="9" s="1"/>
  <c r="AD540" i="9" s="1"/>
  <c r="AB541" i="9"/>
  <c r="AC541" i="9" s="1"/>
  <c r="AD541" i="9" s="1"/>
  <c r="AB542" i="9"/>
  <c r="AC542" i="9" s="1"/>
  <c r="AD542" i="9" s="1"/>
  <c r="AB543" i="9"/>
  <c r="AC543" i="9" s="1"/>
  <c r="AD543" i="9" s="1"/>
  <c r="AB544" i="9"/>
  <c r="AC544" i="9" s="1"/>
  <c r="AD544" i="9" s="1"/>
  <c r="AB545" i="9"/>
  <c r="AC545" i="9" s="1"/>
  <c r="AD545" i="9" s="1"/>
  <c r="AB546" i="9"/>
  <c r="AC546" i="9" s="1"/>
  <c r="AD546" i="9" s="1"/>
  <c r="AB547" i="9"/>
  <c r="AC547" i="9" s="1"/>
  <c r="AD547" i="9" s="1"/>
  <c r="AB548" i="9"/>
  <c r="AC548" i="9" s="1"/>
  <c r="AD548" i="9" s="1"/>
  <c r="AB549" i="9"/>
  <c r="AC549" i="9" s="1"/>
  <c r="AD549" i="9" s="1"/>
  <c r="AB550" i="9"/>
  <c r="AC550" i="9" s="1"/>
  <c r="AD550" i="9" s="1"/>
  <c r="AB551" i="9"/>
  <c r="AC551" i="9" s="1"/>
  <c r="AD551" i="9" s="1"/>
  <c r="AB552" i="9"/>
  <c r="AC552" i="9" s="1"/>
  <c r="AD552" i="9" s="1"/>
  <c r="AB553" i="9"/>
  <c r="AC553" i="9" s="1"/>
  <c r="AD553" i="9" s="1"/>
  <c r="AB554" i="9"/>
  <c r="AC554" i="9" s="1"/>
  <c r="AD554" i="9" s="1"/>
  <c r="AB555" i="9"/>
  <c r="AC555" i="9" s="1"/>
  <c r="AD555" i="9" s="1"/>
  <c r="AB556" i="9"/>
  <c r="AC556" i="9" s="1"/>
  <c r="AD556" i="9" s="1"/>
  <c r="AB557" i="9"/>
  <c r="AC557" i="9" s="1"/>
  <c r="AD557" i="9" s="1"/>
  <c r="AB558" i="9"/>
  <c r="AC558" i="9" s="1"/>
  <c r="AD558" i="9" s="1"/>
  <c r="AB559" i="9"/>
  <c r="AC559" i="9" s="1"/>
  <c r="AD559" i="9" s="1"/>
  <c r="AB560" i="9"/>
  <c r="AC560" i="9" s="1"/>
  <c r="AD560" i="9" s="1"/>
  <c r="AB561" i="9"/>
  <c r="AC561" i="9" s="1"/>
  <c r="AD561" i="9" s="1"/>
  <c r="AB562" i="9"/>
  <c r="AC562" i="9" s="1"/>
  <c r="AD562" i="9" s="1"/>
  <c r="AB563" i="9"/>
  <c r="AC563" i="9" s="1"/>
  <c r="AD563" i="9" s="1"/>
  <c r="AB564" i="9"/>
  <c r="AC564" i="9" s="1"/>
  <c r="AD564" i="9" s="1"/>
  <c r="AB565" i="9"/>
  <c r="AC565" i="9" s="1"/>
  <c r="AD565" i="9" s="1"/>
  <c r="AB566" i="9"/>
  <c r="AC566" i="9" s="1"/>
  <c r="AD566" i="9" s="1"/>
  <c r="AB567" i="9"/>
  <c r="AC567" i="9" s="1"/>
  <c r="AD567" i="9" s="1"/>
  <c r="AB568" i="9"/>
  <c r="AC568" i="9" s="1"/>
  <c r="AD568" i="9" s="1"/>
  <c r="AB569" i="9"/>
  <c r="AC569" i="9" s="1"/>
  <c r="AD569" i="9" s="1"/>
  <c r="AB570" i="9"/>
  <c r="AC570" i="9" s="1"/>
  <c r="AD570" i="9" s="1"/>
  <c r="AB571" i="9"/>
  <c r="AC571" i="9" s="1"/>
  <c r="AD571" i="9" s="1"/>
  <c r="AB572" i="9"/>
  <c r="AC572" i="9" s="1"/>
  <c r="AD572" i="9" s="1"/>
  <c r="AB573" i="9"/>
  <c r="AC573" i="9" s="1"/>
  <c r="AD573" i="9" s="1"/>
  <c r="AB574" i="9"/>
  <c r="AC574" i="9" s="1"/>
  <c r="AD574" i="9" s="1"/>
  <c r="AB575" i="9"/>
  <c r="AC575" i="9" s="1"/>
  <c r="AD575" i="9" s="1"/>
  <c r="AB576" i="9"/>
  <c r="AC576" i="9" s="1"/>
  <c r="AD576" i="9" s="1"/>
  <c r="AB577" i="9"/>
  <c r="AC577" i="9" s="1"/>
  <c r="AD577" i="9" s="1"/>
  <c r="AB578" i="9"/>
  <c r="AC578" i="9" s="1"/>
  <c r="AD578" i="9" s="1"/>
  <c r="AB579" i="9"/>
  <c r="AC579" i="9" s="1"/>
  <c r="AD579" i="9" s="1"/>
  <c r="AB580" i="9"/>
  <c r="AC580" i="9" s="1"/>
  <c r="AD580" i="9" s="1"/>
  <c r="AB581" i="9"/>
  <c r="AC581" i="9" s="1"/>
  <c r="AD581" i="9" s="1"/>
  <c r="AB582" i="9"/>
  <c r="AC582" i="9" s="1"/>
  <c r="AD582" i="9" s="1"/>
  <c r="AB583" i="9"/>
  <c r="AC583" i="9" s="1"/>
  <c r="AD583" i="9" s="1"/>
  <c r="AB584" i="9"/>
  <c r="AC584" i="9" s="1"/>
  <c r="AD584" i="9" s="1"/>
  <c r="AB585" i="9"/>
  <c r="AC585" i="9" s="1"/>
  <c r="AD585" i="9" s="1"/>
  <c r="AB586" i="9"/>
  <c r="AC586" i="9" s="1"/>
  <c r="AD586" i="9" s="1"/>
  <c r="AB587" i="9"/>
  <c r="AC587" i="9" s="1"/>
  <c r="AD587" i="9" s="1"/>
  <c r="AB588" i="9"/>
  <c r="AC588" i="9" s="1"/>
  <c r="AD588" i="9" s="1"/>
  <c r="AB589" i="9"/>
  <c r="AC589" i="9" s="1"/>
  <c r="AD589" i="9" s="1"/>
  <c r="AB590" i="9"/>
  <c r="AC590" i="9" s="1"/>
  <c r="AD590" i="9" s="1"/>
  <c r="AB591" i="9"/>
  <c r="AC591" i="9" s="1"/>
  <c r="AD591" i="9" s="1"/>
  <c r="AB592" i="9"/>
  <c r="AC592" i="9" s="1"/>
  <c r="AD592" i="9" s="1"/>
  <c r="AB593" i="9"/>
  <c r="AC593" i="9" s="1"/>
  <c r="AD593" i="9" s="1"/>
  <c r="AB594" i="9"/>
  <c r="AC594" i="9" s="1"/>
  <c r="AD594" i="9" s="1"/>
  <c r="AB595" i="9"/>
  <c r="AC595" i="9" s="1"/>
  <c r="AD595" i="9" s="1"/>
  <c r="AB596" i="9"/>
  <c r="AC596" i="9" s="1"/>
  <c r="AD596" i="9" s="1"/>
  <c r="AB597" i="9"/>
  <c r="AC597" i="9" s="1"/>
  <c r="AD597" i="9" s="1"/>
  <c r="AB598" i="9"/>
  <c r="AC598" i="9" s="1"/>
  <c r="AD598" i="9" s="1"/>
  <c r="AB599" i="9"/>
  <c r="AC599" i="9" s="1"/>
  <c r="AD599" i="9" s="1"/>
  <c r="AB600" i="9"/>
  <c r="AC600" i="9" s="1"/>
  <c r="AD600" i="9" s="1"/>
  <c r="AB601" i="9"/>
  <c r="AC601" i="9" s="1"/>
  <c r="AD601" i="9" s="1"/>
  <c r="AB602" i="9"/>
  <c r="AC602" i="9" s="1"/>
  <c r="AD602" i="9" s="1"/>
  <c r="AB603" i="9"/>
  <c r="AC603" i="9" s="1"/>
  <c r="AD603" i="9" s="1"/>
  <c r="AB604" i="9"/>
  <c r="AC604" i="9" s="1"/>
  <c r="AD604" i="9" s="1"/>
  <c r="AB605" i="9"/>
  <c r="AC605" i="9" s="1"/>
  <c r="AD605" i="9" s="1"/>
  <c r="AB606" i="9"/>
  <c r="AC606" i="9" s="1"/>
  <c r="AD606" i="9" s="1"/>
  <c r="AB607" i="9"/>
  <c r="AC607" i="9" s="1"/>
  <c r="AD607" i="9" s="1"/>
  <c r="AB608" i="9"/>
  <c r="AC608" i="9" s="1"/>
  <c r="AD608" i="9" s="1"/>
  <c r="AB609" i="9"/>
  <c r="AC609" i="9" s="1"/>
  <c r="AD609" i="9" s="1"/>
  <c r="AB610" i="9"/>
  <c r="AC610" i="9" s="1"/>
  <c r="AD610" i="9" s="1"/>
  <c r="AB611" i="9"/>
  <c r="AC611" i="9" s="1"/>
  <c r="AD611" i="9" s="1"/>
  <c r="AB612" i="9"/>
  <c r="AC612" i="9" s="1"/>
  <c r="AD612" i="9" s="1"/>
  <c r="AB613" i="9"/>
  <c r="AC613" i="9" s="1"/>
  <c r="AD613" i="9" s="1"/>
  <c r="AB614" i="9"/>
  <c r="AC614" i="9" s="1"/>
  <c r="AD614" i="9" s="1"/>
  <c r="AB615" i="9"/>
  <c r="AC615" i="9" s="1"/>
  <c r="AD615" i="9" s="1"/>
  <c r="AB616" i="9"/>
  <c r="AC616" i="9" s="1"/>
  <c r="AD616" i="9" s="1"/>
  <c r="AB617" i="9"/>
  <c r="AC617" i="9" s="1"/>
  <c r="AD617" i="9" s="1"/>
  <c r="AB618" i="9"/>
  <c r="AC618" i="9" s="1"/>
  <c r="AD618" i="9" s="1"/>
  <c r="AB619" i="9"/>
  <c r="AC619" i="9" s="1"/>
  <c r="AD619" i="9" s="1"/>
  <c r="AB620" i="9"/>
  <c r="AC620" i="9" s="1"/>
  <c r="AD620" i="9" s="1"/>
  <c r="AB621" i="9"/>
  <c r="AC621" i="9" s="1"/>
  <c r="AD621" i="9" s="1"/>
  <c r="AB622" i="9"/>
  <c r="AC622" i="9" s="1"/>
  <c r="AD622" i="9" s="1"/>
  <c r="AB623" i="9"/>
  <c r="AC623" i="9" s="1"/>
  <c r="AD623" i="9" s="1"/>
  <c r="AB624" i="9"/>
  <c r="AC624" i="9" s="1"/>
  <c r="AD624" i="9" s="1"/>
  <c r="AB625" i="9"/>
  <c r="AC625" i="9" s="1"/>
  <c r="AD625" i="9" s="1"/>
  <c r="AB626" i="9"/>
  <c r="AC626" i="9" s="1"/>
  <c r="AD626" i="9" s="1"/>
  <c r="AB627" i="9"/>
  <c r="AC627" i="9" s="1"/>
  <c r="AD627" i="9" s="1"/>
  <c r="AB628" i="9"/>
  <c r="AC628" i="9" s="1"/>
  <c r="AD628" i="9" s="1"/>
  <c r="AB629" i="9"/>
  <c r="AC629" i="9" s="1"/>
  <c r="AD629" i="9" s="1"/>
  <c r="AB630" i="9"/>
  <c r="AC630" i="9" s="1"/>
  <c r="AD630" i="9" s="1"/>
  <c r="AB631" i="9"/>
  <c r="AC631" i="9" s="1"/>
  <c r="AD631" i="9" s="1"/>
  <c r="AB632" i="9"/>
  <c r="AC632" i="9" s="1"/>
  <c r="AD632" i="9" s="1"/>
  <c r="AB633" i="9"/>
  <c r="AC633" i="9" s="1"/>
  <c r="AD633" i="9" s="1"/>
  <c r="AB634" i="9"/>
  <c r="AC634" i="9" s="1"/>
  <c r="AD634" i="9" s="1"/>
  <c r="AB635" i="9"/>
  <c r="AC635" i="9" s="1"/>
  <c r="AD635" i="9" s="1"/>
  <c r="AB636" i="9"/>
  <c r="AC636" i="9" s="1"/>
  <c r="AD636" i="9" s="1"/>
  <c r="AB637" i="9"/>
  <c r="AC637" i="9" s="1"/>
  <c r="AD637" i="9" s="1"/>
  <c r="AB638" i="9"/>
  <c r="AC638" i="9" s="1"/>
  <c r="AD638" i="9" s="1"/>
  <c r="AB639" i="9"/>
  <c r="AC639" i="9" s="1"/>
  <c r="AD639" i="9" s="1"/>
  <c r="AB640" i="9"/>
  <c r="AC640" i="9" s="1"/>
  <c r="AD640" i="9" s="1"/>
  <c r="AB641" i="9"/>
  <c r="AC641" i="9" s="1"/>
  <c r="AD641" i="9" s="1"/>
  <c r="AB642" i="9"/>
  <c r="AC642" i="9" s="1"/>
  <c r="AD642" i="9" s="1"/>
  <c r="AB643" i="9"/>
  <c r="AC643" i="9" s="1"/>
  <c r="AD643" i="9" s="1"/>
  <c r="AB644" i="9"/>
  <c r="AC644" i="9" s="1"/>
  <c r="AD644" i="9" s="1"/>
  <c r="AB645" i="9"/>
  <c r="AC645" i="9" s="1"/>
  <c r="AD645" i="9" s="1"/>
  <c r="AB646" i="9"/>
  <c r="AC646" i="9" s="1"/>
  <c r="AD646" i="9" s="1"/>
  <c r="AB647" i="9"/>
  <c r="AC647" i="9" s="1"/>
  <c r="AD647" i="9" s="1"/>
  <c r="AB648" i="9"/>
  <c r="AC648" i="9" s="1"/>
  <c r="AD648" i="9" s="1"/>
  <c r="AB649" i="9"/>
  <c r="AC649" i="9" s="1"/>
  <c r="AD649" i="9" s="1"/>
  <c r="AB650" i="9"/>
  <c r="AC650" i="9" s="1"/>
  <c r="AD650" i="9" s="1"/>
  <c r="AB651" i="9"/>
  <c r="AC651" i="9" s="1"/>
  <c r="AD651" i="9" s="1"/>
  <c r="AB652" i="9"/>
  <c r="AC652" i="9" s="1"/>
  <c r="AD652" i="9" s="1"/>
  <c r="AB653" i="9"/>
  <c r="AC653" i="9" s="1"/>
  <c r="AD653" i="9" s="1"/>
  <c r="AB654" i="9"/>
  <c r="AC654" i="9" s="1"/>
  <c r="AD654" i="9" s="1"/>
  <c r="AB655" i="9"/>
  <c r="AC655" i="9" s="1"/>
  <c r="AD655" i="9" s="1"/>
  <c r="AB656" i="9"/>
  <c r="AC656" i="9" s="1"/>
  <c r="AD656" i="9" s="1"/>
  <c r="AB657" i="9"/>
  <c r="AC657" i="9" s="1"/>
  <c r="AD657" i="9" s="1"/>
  <c r="AB658" i="9"/>
  <c r="AC658" i="9" s="1"/>
  <c r="AD658" i="9" s="1"/>
  <c r="AB659" i="9"/>
  <c r="AC659" i="9" s="1"/>
  <c r="AD659" i="9" s="1"/>
  <c r="AB660" i="9"/>
  <c r="AC660" i="9" s="1"/>
  <c r="AD660" i="9" s="1"/>
  <c r="AB661" i="9"/>
  <c r="AC661" i="9" s="1"/>
  <c r="AD661" i="9" s="1"/>
  <c r="AB662" i="9"/>
  <c r="AC662" i="9" s="1"/>
  <c r="AD662" i="9" s="1"/>
  <c r="AB663" i="9"/>
  <c r="AC663" i="9" s="1"/>
  <c r="AD663" i="9" s="1"/>
  <c r="AB664" i="9"/>
  <c r="AC664" i="9" s="1"/>
  <c r="AD664" i="9" s="1"/>
  <c r="AB665" i="9"/>
  <c r="AC665" i="9" s="1"/>
  <c r="AD665" i="9" s="1"/>
  <c r="AB666" i="9"/>
  <c r="AC666" i="9" s="1"/>
  <c r="AD666" i="9" s="1"/>
  <c r="AB667" i="9"/>
  <c r="AC667" i="9" s="1"/>
  <c r="AD667" i="9" s="1"/>
  <c r="AB668" i="9"/>
  <c r="AC668" i="9" s="1"/>
  <c r="AD668" i="9" s="1"/>
  <c r="AB669" i="9"/>
  <c r="AC669" i="9" s="1"/>
  <c r="AD669" i="9" s="1"/>
  <c r="AB670" i="9"/>
  <c r="AC670" i="9" s="1"/>
  <c r="AD670" i="9" s="1"/>
  <c r="AB671" i="9"/>
  <c r="AC671" i="9" s="1"/>
  <c r="AD671" i="9" s="1"/>
  <c r="AB672" i="9"/>
  <c r="AC672" i="9" s="1"/>
  <c r="AD672" i="9" s="1"/>
  <c r="AB673" i="9"/>
  <c r="AC673" i="9" s="1"/>
  <c r="AD673" i="9" s="1"/>
  <c r="AB674" i="9"/>
  <c r="AC674" i="9" s="1"/>
  <c r="AD674" i="9" s="1"/>
  <c r="AB675" i="9"/>
  <c r="AC675" i="9" s="1"/>
  <c r="AD675" i="9" s="1"/>
  <c r="AB676" i="9"/>
  <c r="AC676" i="9" s="1"/>
  <c r="AD676" i="9" s="1"/>
  <c r="AB677" i="9"/>
  <c r="AC677" i="9" s="1"/>
  <c r="AD677" i="9" s="1"/>
  <c r="AB678" i="9"/>
  <c r="AC678" i="9" s="1"/>
  <c r="AD678" i="9" s="1"/>
  <c r="AB679" i="9"/>
  <c r="AC679" i="9" s="1"/>
  <c r="AD679" i="9" s="1"/>
  <c r="AB680" i="9"/>
  <c r="AC680" i="9" s="1"/>
  <c r="AD680" i="9" s="1"/>
  <c r="AB681" i="9"/>
  <c r="AC681" i="9" s="1"/>
  <c r="AD681" i="9" s="1"/>
  <c r="AB682" i="9"/>
  <c r="AC682" i="9" s="1"/>
  <c r="AD682" i="9" s="1"/>
  <c r="AB683" i="9"/>
  <c r="AC683" i="9" s="1"/>
  <c r="AD683" i="9" s="1"/>
  <c r="AB684" i="9"/>
  <c r="AC684" i="9" s="1"/>
  <c r="AD684" i="9" s="1"/>
  <c r="AB685" i="9"/>
  <c r="AC685" i="9" s="1"/>
  <c r="AD685" i="9" s="1"/>
  <c r="AB686" i="9"/>
  <c r="AC686" i="9" s="1"/>
  <c r="AD686" i="9" s="1"/>
  <c r="AB687" i="9"/>
  <c r="AC687" i="9" s="1"/>
  <c r="AD687" i="9" s="1"/>
  <c r="AB688" i="9"/>
  <c r="AC688" i="9" s="1"/>
  <c r="AD688" i="9" s="1"/>
  <c r="AB689" i="9"/>
  <c r="AC689" i="9" s="1"/>
  <c r="AD689" i="9" s="1"/>
  <c r="AB690" i="9"/>
  <c r="AC690" i="9" s="1"/>
  <c r="AD690" i="9" s="1"/>
  <c r="AB691" i="9"/>
  <c r="AC691" i="9" s="1"/>
  <c r="AD691" i="9" s="1"/>
  <c r="AB692" i="9"/>
  <c r="AC692" i="9" s="1"/>
  <c r="AD692" i="9" s="1"/>
  <c r="AB693" i="9"/>
  <c r="AC693" i="9" s="1"/>
  <c r="AD693" i="9" s="1"/>
  <c r="AB694" i="9"/>
  <c r="AC694" i="9" s="1"/>
  <c r="AD694" i="9" s="1"/>
  <c r="AB695" i="9"/>
  <c r="AC695" i="9" s="1"/>
  <c r="AD695" i="9" s="1"/>
  <c r="AB696" i="9"/>
  <c r="AC696" i="9" s="1"/>
  <c r="AD696" i="9" s="1"/>
  <c r="AB697" i="9"/>
  <c r="AC697" i="9" s="1"/>
  <c r="AD697" i="9" s="1"/>
  <c r="AB698" i="9"/>
  <c r="AC698" i="9" s="1"/>
  <c r="AD698" i="9" s="1"/>
  <c r="AB699" i="9"/>
  <c r="AC699" i="9" s="1"/>
  <c r="AD699" i="9" s="1"/>
  <c r="AB700" i="9"/>
  <c r="AC700" i="9" s="1"/>
  <c r="AD700" i="9" s="1"/>
  <c r="AB701" i="9"/>
  <c r="AC701" i="9" s="1"/>
  <c r="AD701" i="9" s="1"/>
  <c r="AB702" i="9"/>
  <c r="AC702" i="9" s="1"/>
  <c r="AD702" i="9" s="1"/>
  <c r="AB703" i="9"/>
  <c r="AC703" i="9" s="1"/>
  <c r="AD703" i="9" s="1"/>
  <c r="AB704" i="9"/>
  <c r="AC704" i="9" s="1"/>
  <c r="AD704" i="9" s="1"/>
  <c r="AB705" i="9"/>
  <c r="AC705" i="9" s="1"/>
  <c r="AD705" i="9" s="1"/>
  <c r="AB706" i="9"/>
  <c r="AC706" i="9" s="1"/>
  <c r="AD706" i="9" s="1"/>
  <c r="AB707" i="9"/>
  <c r="AC707" i="9" s="1"/>
  <c r="AD707" i="9" s="1"/>
  <c r="AB708" i="9"/>
  <c r="AC708" i="9" s="1"/>
  <c r="AD708" i="9" s="1"/>
  <c r="AB709" i="9"/>
  <c r="AC709" i="9" s="1"/>
  <c r="AD709" i="9" s="1"/>
  <c r="AB710" i="9"/>
  <c r="AC710" i="9" s="1"/>
  <c r="AD710" i="9" s="1"/>
  <c r="AB711" i="9"/>
  <c r="AC711" i="9" s="1"/>
  <c r="AD711" i="9" s="1"/>
  <c r="AB712" i="9"/>
  <c r="AC712" i="9" s="1"/>
  <c r="AD712" i="9" s="1"/>
  <c r="AB713" i="9"/>
  <c r="AC713" i="9" s="1"/>
  <c r="AD713" i="9" s="1"/>
  <c r="AB714" i="9"/>
  <c r="AC714" i="9" s="1"/>
  <c r="AD714" i="9" s="1"/>
  <c r="AB715" i="9"/>
  <c r="AC715" i="9" s="1"/>
  <c r="AD715" i="9" s="1"/>
  <c r="AB716" i="9"/>
  <c r="AC716" i="9" s="1"/>
  <c r="AD716" i="9" s="1"/>
  <c r="AB717" i="9"/>
  <c r="AC717" i="9" s="1"/>
  <c r="AD717" i="9" s="1"/>
  <c r="AB718" i="9"/>
  <c r="AC718" i="9" s="1"/>
  <c r="AD718" i="9" s="1"/>
  <c r="AB719" i="9"/>
  <c r="AC719" i="9" s="1"/>
  <c r="AD719" i="9" s="1"/>
  <c r="AB720" i="9"/>
  <c r="AC720" i="9" s="1"/>
  <c r="AD720" i="9" s="1"/>
  <c r="AB721" i="9"/>
  <c r="AC721" i="9" s="1"/>
  <c r="AD721" i="9" s="1"/>
  <c r="AB722" i="9"/>
  <c r="AC722" i="9" s="1"/>
  <c r="AD722" i="9" s="1"/>
  <c r="AB723" i="9"/>
  <c r="AC723" i="9" s="1"/>
  <c r="AD723" i="9" s="1"/>
  <c r="AB724" i="9"/>
  <c r="AC724" i="9" s="1"/>
  <c r="AD724" i="9" s="1"/>
  <c r="AB725" i="9"/>
  <c r="AC725" i="9" s="1"/>
  <c r="AD725" i="9" s="1"/>
  <c r="AB726" i="9"/>
  <c r="AC726" i="9" s="1"/>
  <c r="AD726" i="9" s="1"/>
  <c r="AB727" i="9"/>
  <c r="AC727" i="9" s="1"/>
  <c r="AD727" i="9" s="1"/>
  <c r="AB728" i="9"/>
  <c r="AC728" i="9" s="1"/>
  <c r="AD728" i="9" s="1"/>
  <c r="AB729" i="9"/>
  <c r="AC729" i="9" s="1"/>
  <c r="AD729" i="9" s="1"/>
  <c r="AB730" i="9"/>
  <c r="AC730" i="9" s="1"/>
  <c r="AD730" i="9" s="1"/>
  <c r="AB731" i="9"/>
  <c r="AC731" i="9" s="1"/>
  <c r="AD731" i="9" s="1"/>
  <c r="AB732" i="9"/>
  <c r="AC732" i="9" s="1"/>
  <c r="AD732" i="9" s="1"/>
  <c r="AB733" i="9"/>
  <c r="AC733" i="9" s="1"/>
  <c r="AD733" i="9" s="1"/>
  <c r="AB734" i="9"/>
  <c r="AC734" i="9" s="1"/>
  <c r="AD734" i="9" s="1"/>
  <c r="AB735" i="9"/>
  <c r="AC735" i="9" s="1"/>
  <c r="AD735" i="9" s="1"/>
  <c r="AB736" i="9"/>
  <c r="AC736" i="9" s="1"/>
  <c r="AD736" i="9" s="1"/>
  <c r="AB737" i="9"/>
  <c r="AC737" i="9" s="1"/>
  <c r="AD737" i="9" s="1"/>
  <c r="AB738" i="9"/>
  <c r="AC738" i="9" s="1"/>
  <c r="AD738" i="9" s="1"/>
  <c r="AB739" i="9"/>
  <c r="AC739" i="9" s="1"/>
  <c r="AD739" i="9" s="1"/>
  <c r="AB740" i="9"/>
  <c r="AC740" i="9" s="1"/>
  <c r="AD740" i="9" s="1"/>
  <c r="AB741" i="9"/>
  <c r="AC741" i="9" s="1"/>
  <c r="AD741" i="9" s="1"/>
  <c r="AB742" i="9"/>
  <c r="AC742" i="9" s="1"/>
  <c r="AD742" i="9" s="1"/>
  <c r="AB743" i="9"/>
  <c r="AC743" i="9" s="1"/>
  <c r="AD743" i="9" s="1"/>
  <c r="AB744" i="9"/>
  <c r="AC744" i="9" s="1"/>
  <c r="AD744" i="9" s="1"/>
  <c r="AB745" i="9"/>
  <c r="AC745" i="9" s="1"/>
  <c r="AD745" i="9" s="1"/>
  <c r="AB746" i="9"/>
  <c r="AC746" i="9" s="1"/>
  <c r="AD746" i="9" s="1"/>
  <c r="AB747" i="9"/>
  <c r="AC747" i="9" s="1"/>
  <c r="AD747" i="9" s="1"/>
  <c r="AB748" i="9"/>
  <c r="AC748" i="9" s="1"/>
  <c r="AD748" i="9" s="1"/>
  <c r="AB749" i="9"/>
  <c r="AC749" i="9" s="1"/>
  <c r="AD749" i="9" s="1"/>
  <c r="AB750" i="9"/>
  <c r="AC750" i="9" s="1"/>
  <c r="AD750" i="9" s="1"/>
  <c r="AB751" i="9"/>
  <c r="AC751" i="9" s="1"/>
  <c r="AD751" i="9" s="1"/>
  <c r="AB752" i="9"/>
  <c r="AC752" i="9" s="1"/>
  <c r="AD752" i="9" s="1"/>
  <c r="AB753" i="9"/>
  <c r="AC753" i="9" s="1"/>
  <c r="AD753" i="9" s="1"/>
  <c r="AB754" i="9"/>
  <c r="AC754" i="9" s="1"/>
  <c r="AD754" i="9" s="1"/>
  <c r="AB755" i="9"/>
  <c r="AC755" i="9" s="1"/>
  <c r="AD755" i="9" s="1"/>
  <c r="AB756" i="9"/>
  <c r="AC756" i="9" s="1"/>
  <c r="AD756" i="9" s="1"/>
  <c r="AB757" i="9"/>
  <c r="AC757" i="9" s="1"/>
  <c r="AD757" i="9" s="1"/>
  <c r="AB758" i="9"/>
  <c r="AC758" i="9" s="1"/>
  <c r="AD758" i="9" s="1"/>
  <c r="AB759" i="9"/>
  <c r="AC759" i="9" s="1"/>
  <c r="AD759" i="9" s="1"/>
  <c r="AB760" i="9"/>
  <c r="AC760" i="9" s="1"/>
  <c r="AD760" i="9" s="1"/>
  <c r="AB761" i="9"/>
  <c r="AC761" i="9" s="1"/>
  <c r="AD761" i="9" s="1"/>
  <c r="AB762" i="9"/>
  <c r="AC762" i="9" s="1"/>
  <c r="AD762" i="9" s="1"/>
  <c r="AB763" i="9"/>
  <c r="AC763" i="9" s="1"/>
  <c r="AD763" i="9" s="1"/>
  <c r="AB764" i="9"/>
  <c r="AC764" i="9" s="1"/>
  <c r="AD764" i="9" s="1"/>
  <c r="AB765" i="9"/>
  <c r="AC765" i="9" s="1"/>
  <c r="AD765" i="9" s="1"/>
  <c r="AB766" i="9"/>
  <c r="AC766" i="9" s="1"/>
  <c r="AD766" i="9" s="1"/>
  <c r="AB767" i="9"/>
  <c r="AC767" i="9" s="1"/>
  <c r="AD767" i="9" s="1"/>
  <c r="AB768" i="9"/>
  <c r="AC768" i="9" s="1"/>
  <c r="AD768" i="9" s="1"/>
  <c r="AB769" i="9"/>
  <c r="AC769" i="9" s="1"/>
  <c r="AD769" i="9" s="1"/>
  <c r="AB770" i="9"/>
  <c r="AC770" i="9" s="1"/>
  <c r="AD770" i="9" s="1"/>
  <c r="AB771" i="9"/>
  <c r="AC771" i="9" s="1"/>
  <c r="AD771" i="9" s="1"/>
  <c r="AB772" i="9"/>
  <c r="AC772" i="9" s="1"/>
  <c r="AD772" i="9" s="1"/>
  <c r="AB773" i="9"/>
  <c r="AC773" i="9" s="1"/>
  <c r="AD773" i="9" s="1"/>
  <c r="AB774" i="9"/>
  <c r="AC774" i="9" s="1"/>
  <c r="AD774" i="9" s="1"/>
  <c r="AB775" i="9"/>
  <c r="AC775" i="9" s="1"/>
  <c r="AD775" i="9" s="1"/>
  <c r="AB776" i="9"/>
  <c r="AC776" i="9" s="1"/>
  <c r="AD776" i="9" s="1"/>
  <c r="AB777" i="9"/>
  <c r="AC777" i="9" s="1"/>
  <c r="AD777" i="9" s="1"/>
  <c r="AB778" i="9"/>
  <c r="AC778" i="9" s="1"/>
  <c r="AD778" i="9" s="1"/>
  <c r="AB779" i="9"/>
  <c r="AC779" i="9" s="1"/>
  <c r="AD779" i="9" s="1"/>
  <c r="AB780" i="9"/>
  <c r="AC780" i="9" s="1"/>
  <c r="AD780" i="9" s="1"/>
  <c r="AB781" i="9"/>
  <c r="AC781" i="9" s="1"/>
  <c r="AD781" i="9" s="1"/>
  <c r="AB782" i="9"/>
  <c r="AC782" i="9" s="1"/>
  <c r="AD782" i="9" s="1"/>
  <c r="AB783" i="9"/>
  <c r="AC783" i="9" s="1"/>
  <c r="AD783" i="9" s="1"/>
  <c r="AB784" i="9"/>
  <c r="AC784" i="9" s="1"/>
  <c r="AD784" i="9" s="1"/>
  <c r="AB785" i="9"/>
  <c r="AC785" i="9" s="1"/>
  <c r="AD785" i="9" s="1"/>
  <c r="AB786" i="9"/>
  <c r="AC786" i="9" s="1"/>
  <c r="AD786" i="9" s="1"/>
  <c r="AB787" i="9"/>
  <c r="AC787" i="9" s="1"/>
  <c r="AD787" i="9" s="1"/>
  <c r="AB788" i="9"/>
  <c r="AC788" i="9" s="1"/>
  <c r="AD788" i="9" s="1"/>
  <c r="AB789" i="9"/>
  <c r="AC789" i="9" s="1"/>
  <c r="AD789" i="9" s="1"/>
  <c r="AB790" i="9"/>
  <c r="AC790" i="9" s="1"/>
  <c r="AD790" i="9" s="1"/>
  <c r="AB791" i="9"/>
  <c r="AC791" i="9" s="1"/>
  <c r="AD791" i="9" s="1"/>
  <c r="AB792" i="9"/>
  <c r="AC792" i="9" s="1"/>
  <c r="AD792" i="9" s="1"/>
  <c r="AB793" i="9"/>
  <c r="AC793" i="9" s="1"/>
  <c r="AD793" i="9" s="1"/>
  <c r="AB794" i="9"/>
  <c r="AC794" i="9" s="1"/>
  <c r="AD794" i="9" s="1"/>
  <c r="AB795" i="9"/>
  <c r="AC795" i="9" s="1"/>
  <c r="AD795" i="9" s="1"/>
  <c r="AB796" i="9"/>
  <c r="AC796" i="9" s="1"/>
  <c r="AD796" i="9" s="1"/>
  <c r="AB797" i="9"/>
  <c r="AC797" i="9" s="1"/>
  <c r="AD797" i="9" s="1"/>
  <c r="AB798" i="9"/>
  <c r="AC798" i="9" s="1"/>
  <c r="AD798" i="9" s="1"/>
  <c r="AB799" i="9"/>
  <c r="AC799" i="9" s="1"/>
  <c r="AD799" i="9" s="1"/>
  <c r="AB800" i="9"/>
  <c r="AC800" i="9" s="1"/>
  <c r="AD800" i="9" s="1"/>
  <c r="AB801" i="9"/>
  <c r="AC801" i="9" s="1"/>
  <c r="AD801" i="9" s="1"/>
  <c r="AB802" i="9"/>
  <c r="AC802" i="9" s="1"/>
  <c r="AD802" i="9" s="1"/>
  <c r="AB803" i="9"/>
  <c r="AC803" i="9" s="1"/>
  <c r="AD803" i="9" s="1"/>
  <c r="AB804" i="9"/>
  <c r="AC804" i="9" s="1"/>
  <c r="AD804" i="9" s="1"/>
  <c r="AB805" i="9"/>
  <c r="AC805" i="9" s="1"/>
  <c r="AD805" i="9" s="1"/>
  <c r="AB806" i="9"/>
  <c r="AC806" i="9" s="1"/>
  <c r="AD806" i="9" s="1"/>
  <c r="AB807" i="9"/>
  <c r="AC807" i="9" s="1"/>
  <c r="AD807" i="9" s="1"/>
  <c r="AB808" i="9"/>
  <c r="AC808" i="9" s="1"/>
  <c r="AD808" i="9" s="1"/>
  <c r="AB809" i="9"/>
  <c r="AC809" i="9" s="1"/>
  <c r="AD809" i="9" s="1"/>
  <c r="AB810" i="9"/>
  <c r="AC810" i="9" s="1"/>
  <c r="AD810" i="9" s="1"/>
  <c r="AB811" i="9"/>
  <c r="AC811" i="9" s="1"/>
  <c r="AD811" i="9" s="1"/>
  <c r="AB812" i="9"/>
  <c r="AC812" i="9" s="1"/>
  <c r="AD812" i="9" s="1"/>
  <c r="AB813" i="9"/>
  <c r="AC813" i="9" s="1"/>
  <c r="AD813" i="9" s="1"/>
  <c r="AB814" i="9"/>
  <c r="AC814" i="9" s="1"/>
  <c r="AD814" i="9" s="1"/>
  <c r="AB815" i="9"/>
  <c r="AC815" i="9" s="1"/>
  <c r="AD815" i="9" s="1"/>
  <c r="AB816" i="9"/>
  <c r="AC816" i="9" s="1"/>
  <c r="AD816" i="9" s="1"/>
  <c r="AB817" i="9"/>
  <c r="AC817" i="9" s="1"/>
  <c r="AD817" i="9" s="1"/>
  <c r="AB818" i="9"/>
  <c r="AC818" i="9" s="1"/>
  <c r="AD818" i="9" s="1"/>
  <c r="AB819" i="9"/>
  <c r="AC819" i="9" s="1"/>
  <c r="AD819" i="9" s="1"/>
  <c r="AB820" i="9"/>
  <c r="AC820" i="9" s="1"/>
  <c r="AD820" i="9" s="1"/>
  <c r="AB821" i="9"/>
  <c r="AC821" i="9" s="1"/>
  <c r="AD821" i="9" s="1"/>
  <c r="AB822" i="9"/>
  <c r="AC822" i="9" s="1"/>
  <c r="AD822" i="9" s="1"/>
  <c r="AB823" i="9"/>
  <c r="AC823" i="9" s="1"/>
  <c r="AD823" i="9" s="1"/>
  <c r="AB824" i="9"/>
  <c r="AC824" i="9" s="1"/>
  <c r="AD824" i="9" s="1"/>
  <c r="AB825" i="9"/>
  <c r="AC825" i="9" s="1"/>
  <c r="AD825" i="9" s="1"/>
  <c r="AB826" i="9"/>
  <c r="AC826" i="9" s="1"/>
  <c r="AD826" i="9" s="1"/>
  <c r="AB827" i="9"/>
  <c r="AC827" i="9" s="1"/>
  <c r="AD827" i="9" s="1"/>
  <c r="AB828" i="9"/>
  <c r="AC828" i="9" s="1"/>
  <c r="AD828" i="9" s="1"/>
  <c r="AB829" i="9"/>
  <c r="AC829" i="9" s="1"/>
  <c r="AD829" i="9" s="1"/>
  <c r="AB830" i="9"/>
  <c r="AC830" i="9" s="1"/>
  <c r="AD830" i="9" s="1"/>
  <c r="AB831" i="9"/>
  <c r="AC831" i="9" s="1"/>
  <c r="AD831" i="9" s="1"/>
  <c r="AB832" i="9"/>
  <c r="AC832" i="9" s="1"/>
  <c r="AD832" i="9" s="1"/>
  <c r="AB833" i="9"/>
  <c r="AC833" i="9" s="1"/>
  <c r="AD833" i="9" s="1"/>
  <c r="AB834" i="9"/>
  <c r="AC834" i="9" s="1"/>
  <c r="AD834" i="9" s="1"/>
  <c r="AB835" i="9"/>
  <c r="AC835" i="9" s="1"/>
  <c r="AD835" i="9" s="1"/>
  <c r="AB836" i="9"/>
  <c r="AC836" i="9" s="1"/>
  <c r="AD836" i="9" s="1"/>
  <c r="AB837" i="9"/>
  <c r="AC837" i="9" s="1"/>
  <c r="AD837" i="9" s="1"/>
  <c r="AB838" i="9"/>
  <c r="AC838" i="9" s="1"/>
  <c r="AD838" i="9" s="1"/>
  <c r="AB839" i="9"/>
  <c r="AC839" i="9" s="1"/>
  <c r="AD839" i="9" s="1"/>
  <c r="AB840" i="9"/>
  <c r="AC840" i="9" s="1"/>
  <c r="AD840" i="9" s="1"/>
  <c r="AB841" i="9"/>
  <c r="AC841" i="9" s="1"/>
  <c r="AD841" i="9" s="1"/>
  <c r="AB842" i="9"/>
  <c r="AC842" i="9" s="1"/>
  <c r="AD842" i="9" s="1"/>
  <c r="AB843" i="9"/>
  <c r="AC843" i="9" s="1"/>
  <c r="AD843" i="9" s="1"/>
  <c r="AB844" i="9"/>
  <c r="AC844" i="9" s="1"/>
  <c r="AD844" i="9" s="1"/>
  <c r="AB845" i="9"/>
  <c r="AC845" i="9" s="1"/>
  <c r="AD845" i="9" s="1"/>
  <c r="AB846" i="9"/>
  <c r="AC846" i="9" s="1"/>
  <c r="AD846" i="9" s="1"/>
  <c r="AB847" i="9"/>
  <c r="AC847" i="9" s="1"/>
  <c r="AD847" i="9" s="1"/>
  <c r="AB848" i="9"/>
  <c r="AC848" i="9" s="1"/>
  <c r="AD848" i="9" s="1"/>
  <c r="AB849" i="9"/>
  <c r="AC849" i="9" s="1"/>
  <c r="AD849" i="9" s="1"/>
  <c r="AB850" i="9"/>
  <c r="AC850" i="9" s="1"/>
  <c r="AD850" i="9" s="1"/>
  <c r="AB851" i="9"/>
  <c r="AC851" i="9" s="1"/>
  <c r="AD851" i="9" s="1"/>
  <c r="AB852" i="9"/>
  <c r="AC852" i="9" s="1"/>
  <c r="AD852" i="9" s="1"/>
  <c r="AB853" i="9"/>
  <c r="AC853" i="9" s="1"/>
  <c r="AD853" i="9" s="1"/>
  <c r="AB854" i="9"/>
  <c r="AC854" i="9" s="1"/>
  <c r="AD854" i="9" s="1"/>
  <c r="AB855" i="9"/>
  <c r="AC855" i="9" s="1"/>
  <c r="AD855" i="9" s="1"/>
  <c r="AB856" i="9"/>
  <c r="AC856" i="9" s="1"/>
  <c r="AD856" i="9" s="1"/>
  <c r="AB857" i="9"/>
  <c r="AC857" i="9" s="1"/>
  <c r="AD857" i="9" s="1"/>
  <c r="AB858" i="9"/>
  <c r="AC858" i="9" s="1"/>
  <c r="AD858" i="9" s="1"/>
  <c r="AB859" i="9"/>
  <c r="AC859" i="9" s="1"/>
  <c r="AD859" i="9" s="1"/>
  <c r="AB860" i="9"/>
  <c r="AC860" i="9" s="1"/>
  <c r="AD860" i="9" s="1"/>
  <c r="AB861" i="9"/>
  <c r="AC861" i="9" s="1"/>
  <c r="AD861" i="9" s="1"/>
  <c r="AB862" i="9"/>
  <c r="AC862" i="9" s="1"/>
  <c r="AD862" i="9" s="1"/>
  <c r="AB863" i="9"/>
  <c r="AC863" i="9" s="1"/>
  <c r="AD863" i="9" s="1"/>
  <c r="AB864" i="9"/>
  <c r="AC864" i="9" s="1"/>
  <c r="AD864" i="9" s="1"/>
  <c r="AB865" i="9"/>
  <c r="AC865" i="9" s="1"/>
  <c r="AD865" i="9" s="1"/>
  <c r="AB866" i="9"/>
  <c r="AC866" i="9" s="1"/>
  <c r="AD866" i="9" s="1"/>
  <c r="AB867" i="9"/>
  <c r="AC867" i="9" s="1"/>
  <c r="AD867" i="9" s="1"/>
  <c r="AB868" i="9"/>
  <c r="AC868" i="9" s="1"/>
  <c r="AD868" i="9" s="1"/>
  <c r="AB869" i="9"/>
  <c r="AC869" i="9" s="1"/>
  <c r="AD869" i="9" s="1"/>
  <c r="AB870" i="9"/>
  <c r="AC870" i="9" s="1"/>
  <c r="AD870" i="9" s="1"/>
  <c r="AB871" i="9"/>
  <c r="AC871" i="9" s="1"/>
  <c r="AD871" i="9" s="1"/>
  <c r="AB872" i="9"/>
  <c r="AC872" i="9" s="1"/>
  <c r="AD872" i="9" s="1"/>
  <c r="AB873" i="9"/>
  <c r="AC873" i="9" s="1"/>
  <c r="AD873" i="9" s="1"/>
  <c r="AB874" i="9"/>
  <c r="AC874" i="9" s="1"/>
  <c r="AD874" i="9" s="1"/>
  <c r="AB875" i="9"/>
  <c r="AC875" i="9" s="1"/>
  <c r="AD875" i="9" s="1"/>
  <c r="AB876" i="9"/>
  <c r="AC876" i="9" s="1"/>
  <c r="AD876" i="9" s="1"/>
  <c r="AB877" i="9"/>
  <c r="AC877" i="9" s="1"/>
  <c r="AD877" i="9" s="1"/>
  <c r="AB878" i="9"/>
  <c r="AC878" i="9" s="1"/>
  <c r="AD878" i="9" s="1"/>
  <c r="AB879" i="9"/>
  <c r="AC879" i="9" s="1"/>
  <c r="AD879" i="9" s="1"/>
  <c r="AB880" i="9"/>
  <c r="AC880" i="9" s="1"/>
  <c r="AD880" i="9" s="1"/>
  <c r="AB881" i="9"/>
  <c r="AC881" i="9" s="1"/>
  <c r="AD881" i="9" s="1"/>
  <c r="AB882" i="9"/>
  <c r="AC882" i="9" s="1"/>
  <c r="AD882" i="9" s="1"/>
  <c r="AB883" i="9"/>
  <c r="AC883" i="9" s="1"/>
  <c r="AD883" i="9" s="1"/>
  <c r="AB884" i="9"/>
  <c r="AC884" i="9" s="1"/>
  <c r="AD884" i="9" s="1"/>
  <c r="AB885" i="9"/>
  <c r="AC885" i="9" s="1"/>
  <c r="AD885" i="9" s="1"/>
  <c r="AB886" i="9"/>
  <c r="AC886" i="9" s="1"/>
  <c r="AD886" i="9" s="1"/>
  <c r="AB887" i="9"/>
  <c r="AC887" i="9" s="1"/>
  <c r="AD887" i="9" s="1"/>
  <c r="AB888" i="9"/>
  <c r="AC888" i="9" s="1"/>
  <c r="AD888" i="9" s="1"/>
  <c r="AB889" i="9"/>
  <c r="AC889" i="9" s="1"/>
  <c r="AD889" i="9" s="1"/>
  <c r="AB890" i="9"/>
  <c r="AC890" i="9" s="1"/>
  <c r="AD890" i="9" s="1"/>
  <c r="AB891" i="9"/>
  <c r="AC891" i="9" s="1"/>
  <c r="AD891" i="9" s="1"/>
  <c r="AB892" i="9"/>
  <c r="AC892" i="9" s="1"/>
  <c r="AD892" i="9" s="1"/>
  <c r="AB893" i="9"/>
  <c r="AC893" i="9" s="1"/>
  <c r="AD893" i="9" s="1"/>
  <c r="AB894" i="9"/>
  <c r="AC894" i="9" s="1"/>
  <c r="AD894" i="9" s="1"/>
  <c r="AB895" i="9"/>
  <c r="AC895" i="9" s="1"/>
  <c r="AD895" i="9" s="1"/>
  <c r="AB896" i="9"/>
  <c r="AC896" i="9" s="1"/>
  <c r="AD896" i="9" s="1"/>
  <c r="AB897" i="9"/>
  <c r="AC897" i="9" s="1"/>
  <c r="AD897" i="9" s="1"/>
  <c r="AB898" i="9"/>
  <c r="AC898" i="9" s="1"/>
  <c r="AD898" i="9" s="1"/>
  <c r="AB899" i="9"/>
  <c r="AC899" i="9" s="1"/>
  <c r="AD899" i="9" s="1"/>
  <c r="AB900" i="9"/>
  <c r="AC900" i="9" s="1"/>
  <c r="AD900" i="9" s="1"/>
  <c r="AB901" i="9"/>
  <c r="AC901" i="9" s="1"/>
  <c r="AD901" i="9" s="1"/>
  <c r="AB902" i="9"/>
  <c r="AC902" i="9" s="1"/>
  <c r="AD902" i="9" s="1"/>
  <c r="AB903" i="9"/>
  <c r="AC903" i="9" s="1"/>
  <c r="AD903" i="9" s="1"/>
  <c r="AB904" i="9"/>
  <c r="AC904" i="9" s="1"/>
  <c r="AD904" i="9" s="1"/>
  <c r="AB905" i="9"/>
  <c r="AC905" i="9" s="1"/>
  <c r="AD905" i="9" s="1"/>
  <c r="AB906" i="9"/>
  <c r="AC906" i="9" s="1"/>
  <c r="AD906" i="9" s="1"/>
  <c r="AB907" i="9"/>
  <c r="AC907" i="9" s="1"/>
  <c r="AD907" i="9" s="1"/>
  <c r="AB908" i="9"/>
  <c r="AC908" i="9" s="1"/>
  <c r="AD908" i="9" s="1"/>
  <c r="AB909" i="9"/>
  <c r="AC909" i="9" s="1"/>
  <c r="AD909" i="9" s="1"/>
  <c r="AB910" i="9"/>
  <c r="AC910" i="9" s="1"/>
  <c r="AD910" i="9" s="1"/>
  <c r="AB911" i="9"/>
  <c r="AC911" i="9" s="1"/>
  <c r="AD911" i="9" s="1"/>
  <c r="AB912" i="9"/>
  <c r="AC912" i="9" s="1"/>
  <c r="AD912" i="9" s="1"/>
  <c r="AB913" i="9"/>
  <c r="AC913" i="9" s="1"/>
  <c r="AD913" i="9" s="1"/>
  <c r="AB914" i="9"/>
  <c r="AC914" i="9" s="1"/>
  <c r="AD914" i="9" s="1"/>
  <c r="AB915" i="9"/>
  <c r="AC915" i="9" s="1"/>
  <c r="AD915" i="9" s="1"/>
  <c r="AB916" i="9"/>
  <c r="AC916" i="9" s="1"/>
  <c r="AD916" i="9" s="1"/>
  <c r="AB917" i="9"/>
  <c r="AC917" i="9" s="1"/>
  <c r="AD917" i="9" s="1"/>
  <c r="AB918" i="9"/>
  <c r="AC918" i="9" s="1"/>
  <c r="AD918" i="9" s="1"/>
  <c r="AB919" i="9"/>
  <c r="AC919" i="9" s="1"/>
  <c r="AD919" i="9" s="1"/>
  <c r="AB920" i="9"/>
  <c r="AC920" i="9" s="1"/>
  <c r="AD920" i="9" s="1"/>
  <c r="AB921" i="9"/>
  <c r="AC921" i="9" s="1"/>
  <c r="AD921" i="9" s="1"/>
  <c r="AB922" i="9"/>
  <c r="AC922" i="9" s="1"/>
  <c r="AD922" i="9" s="1"/>
  <c r="AB923" i="9"/>
  <c r="AC923" i="9" s="1"/>
  <c r="AD923" i="9" s="1"/>
  <c r="AB924" i="9"/>
  <c r="AC924" i="9" s="1"/>
  <c r="AD924" i="9" s="1"/>
  <c r="AB925" i="9"/>
  <c r="AC925" i="9" s="1"/>
  <c r="AD925" i="9" s="1"/>
  <c r="AB926" i="9"/>
  <c r="AC926" i="9" s="1"/>
  <c r="AD926" i="9" s="1"/>
  <c r="AB927" i="9"/>
  <c r="AC927" i="9" s="1"/>
  <c r="AD927" i="9" s="1"/>
  <c r="AB928" i="9"/>
  <c r="AC928" i="9" s="1"/>
  <c r="AD928" i="9" s="1"/>
  <c r="AB929" i="9"/>
  <c r="AC929" i="9" s="1"/>
  <c r="AD929" i="9" s="1"/>
  <c r="AB930" i="9"/>
  <c r="AC930" i="9" s="1"/>
  <c r="AD930" i="9" s="1"/>
  <c r="AB931" i="9"/>
  <c r="AC931" i="9" s="1"/>
  <c r="AD931" i="9" s="1"/>
  <c r="AB932" i="9"/>
  <c r="AC932" i="9" s="1"/>
  <c r="AD932" i="9" s="1"/>
  <c r="AB933" i="9"/>
  <c r="AC933" i="9" s="1"/>
  <c r="AD933" i="9" s="1"/>
  <c r="AB934" i="9"/>
  <c r="AC934" i="9" s="1"/>
  <c r="AD934" i="9" s="1"/>
  <c r="AB935" i="9"/>
  <c r="AC935" i="9" s="1"/>
  <c r="AD935" i="9" s="1"/>
  <c r="AB936" i="9"/>
  <c r="AC936" i="9" s="1"/>
  <c r="AD936" i="9" s="1"/>
  <c r="AB937" i="9"/>
  <c r="AC937" i="9" s="1"/>
  <c r="AD937" i="9" s="1"/>
  <c r="AB938" i="9"/>
  <c r="AC938" i="9" s="1"/>
  <c r="AD938" i="9" s="1"/>
  <c r="AB939" i="9"/>
  <c r="AC939" i="9" s="1"/>
  <c r="AD939" i="9" s="1"/>
  <c r="AB940" i="9"/>
  <c r="AC940" i="9" s="1"/>
  <c r="AD940" i="9" s="1"/>
  <c r="AB941" i="9"/>
  <c r="AC941" i="9" s="1"/>
  <c r="AD941" i="9" s="1"/>
  <c r="AB942" i="9"/>
  <c r="AC942" i="9" s="1"/>
  <c r="AD942" i="9" s="1"/>
  <c r="AB943" i="9"/>
  <c r="AC943" i="9" s="1"/>
  <c r="AD943" i="9" s="1"/>
  <c r="AB944" i="9"/>
  <c r="AC944" i="9" s="1"/>
  <c r="AD944" i="9" s="1"/>
  <c r="AB945" i="9"/>
  <c r="AC945" i="9" s="1"/>
  <c r="AD945" i="9" s="1"/>
  <c r="AB946" i="9"/>
  <c r="AC946" i="9" s="1"/>
  <c r="AD946" i="9" s="1"/>
  <c r="AB947" i="9"/>
  <c r="AC947" i="9" s="1"/>
  <c r="AD947" i="9" s="1"/>
  <c r="AB948" i="9"/>
  <c r="AC948" i="9" s="1"/>
  <c r="AD948" i="9" s="1"/>
  <c r="AB949" i="9"/>
  <c r="AC949" i="9" s="1"/>
  <c r="AD949" i="9" s="1"/>
  <c r="AB950" i="9"/>
  <c r="AC950" i="9" s="1"/>
  <c r="AD950" i="9" s="1"/>
  <c r="AB951" i="9"/>
  <c r="AC951" i="9" s="1"/>
  <c r="AD951" i="9" s="1"/>
  <c r="AB952" i="9"/>
  <c r="AC952" i="9" s="1"/>
  <c r="AD952" i="9" s="1"/>
  <c r="AB953" i="9"/>
  <c r="AC953" i="9" s="1"/>
  <c r="AD953" i="9" s="1"/>
  <c r="AB954" i="9"/>
  <c r="AC954" i="9" s="1"/>
  <c r="AD954" i="9" s="1"/>
  <c r="AB955" i="9"/>
  <c r="AC955" i="9" s="1"/>
  <c r="AD955" i="9" s="1"/>
  <c r="AB956" i="9"/>
  <c r="AC956" i="9" s="1"/>
  <c r="AD956" i="9" s="1"/>
  <c r="AB957" i="9"/>
  <c r="AC957" i="9" s="1"/>
  <c r="AD957" i="9" s="1"/>
  <c r="AB958" i="9"/>
  <c r="AC958" i="9" s="1"/>
  <c r="AD958" i="9" s="1"/>
  <c r="AB959" i="9"/>
  <c r="AC959" i="9" s="1"/>
  <c r="AD959" i="9" s="1"/>
  <c r="AB960" i="9"/>
  <c r="AC960" i="9" s="1"/>
  <c r="AD960" i="9" s="1"/>
  <c r="AB961" i="9"/>
  <c r="AC961" i="9" s="1"/>
  <c r="AD961" i="9" s="1"/>
  <c r="AB962" i="9"/>
  <c r="AC962" i="9" s="1"/>
  <c r="AD962" i="9" s="1"/>
  <c r="AB963" i="9"/>
  <c r="AC963" i="9" s="1"/>
  <c r="AD963" i="9" s="1"/>
  <c r="AB964" i="9"/>
  <c r="AC964" i="9" s="1"/>
  <c r="AD964" i="9" s="1"/>
  <c r="AB965" i="9"/>
  <c r="AC965" i="9" s="1"/>
  <c r="AD965" i="9" s="1"/>
  <c r="AB966" i="9"/>
  <c r="AC966" i="9" s="1"/>
  <c r="AD966" i="9" s="1"/>
  <c r="AB967" i="9"/>
  <c r="AC967" i="9" s="1"/>
  <c r="AD967" i="9" s="1"/>
  <c r="AB968" i="9"/>
  <c r="AC968" i="9" s="1"/>
  <c r="AD968" i="9" s="1"/>
  <c r="AB969" i="9"/>
  <c r="AC969" i="9" s="1"/>
  <c r="AD969" i="9" s="1"/>
  <c r="AB970" i="9"/>
  <c r="AC970" i="9" s="1"/>
  <c r="AD970" i="9" s="1"/>
  <c r="AB971" i="9"/>
  <c r="AC971" i="9" s="1"/>
  <c r="AD971" i="9" s="1"/>
  <c r="AB972" i="9"/>
  <c r="AC972" i="9" s="1"/>
  <c r="AD972" i="9" s="1"/>
  <c r="AB973" i="9"/>
  <c r="AC973" i="9" s="1"/>
  <c r="AD973" i="9" s="1"/>
  <c r="AB974" i="9"/>
  <c r="AC974" i="9" s="1"/>
  <c r="AD974" i="9" s="1"/>
  <c r="AB975" i="9"/>
  <c r="AC975" i="9" s="1"/>
  <c r="AD975" i="9" s="1"/>
  <c r="AB976" i="9"/>
  <c r="AC976" i="9" s="1"/>
  <c r="AD976" i="9" s="1"/>
  <c r="AB977" i="9"/>
  <c r="AC977" i="9" s="1"/>
  <c r="AD977" i="9" s="1"/>
  <c r="AB978" i="9"/>
  <c r="AC978" i="9" s="1"/>
  <c r="AD978" i="9" s="1"/>
  <c r="AB979" i="9"/>
  <c r="AC979" i="9" s="1"/>
  <c r="AD979" i="9" s="1"/>
  <c r="AB980" i="9"/>
  <c r="AC980" i="9" s="1"/>
  <c r="AD980" i="9" s="1"/>
  <c r="AB981" i="9"/>
  <c r="AC981" i="9" s="1"/>
  <c r="AD981" i="9" s="1"/>
  <c r="AB982" i="9"/>
  <c r="AC982" i="9" s="1"/>
  <c r="AD982" i="9" s="1"/>
  <c r="AB983" i="9"/>
  <c r="AC983" i="9" s="1"/>
  <c r="AD983" i="9" s="1"/>
  <c r="AB984" i="9"/>
  <c r="AC984" i="9" s="1"/>
  <c r="AD984" i="9" s="1"/>
  <c r="AB985" i="9"/>
  <c r="AC985" i="9" s="1"/>
  <c r="AD985" i="9" s="1"/>
  <c r="AB986" i="9"/>
  <c r="AC986" i="9" s="1"/>
  <c r="AD986" i="9" s="1"/>
  <c r="AB987" i="9"/>
  <c r="AC987" i="9" s="1"/>
  <c r="AD987" i="9" s="1"/>
  <c r="AB988" i="9"/>
  <c r="AC988" i="9" s="1"/>
  <c r="AD988" i="9" s="1"/>
  <c r="AB989" i="9"/>
  <c r="AC989" i="9" s="1"/>
  <c r="AD989" i="9" s="1"/>
  <c r="AB990" i="9"/>
  <c r="AC990" i="9" s="1"/>
  <c r="AD990" i="9" s="1"/>
  <c r="AB991" i="9"/>
  <c r="AC991" i="9" s="1"/>
  <c r="AD991" i="9" s="1"/>
  <c r="AB992" i="9"/>
  <c r="AC992" i="9" s="1"/>
  <c r="AD992" i="9" s="1"/>
  <c r="AB993" i="9"/>
  <c r="AC993" i="9" s="1"/>
  <c r="AD993" i="9" s="1"/>
  <c r="AB994" i="9"/>
  <c r="AC994" i="9" s="1"/>
  <c r="AD994" i="9" s="1"/>
  <c r="AB995" i="9"/>
  <c r="AC995" i="9" s="1"/>
  <c r="AD995" i="9" s="1"/>
  <c r="AB996" i="9"/>
  <c r="AC996" i="9" s="1"/>
  <c r="AD996" i="9" s="1"/>
  <c r="AB997" i="9"/>
  <c r="AC997" i="9" s="1"/>
  <c r="AD997" i="9" s="1"/>
  <c r="AB998" i="9"/>
  <c r="AC998" i="9" s="1"/>
  <c r="AD998" i="9" s="1"/>
  <c r="AB999" i="9"/>
  <c r="AC999" i="9" s="1"/>
  <c r="AD999" i="9" s="1"/>
  <c r="AB1000" i="9"/>
  <c r="AC1000" i="9" s="1"/>
  <c r="AD1000" i="9" s="1"/>
  <c r="AB1001" i="9"/>
  <c r="AC1001" i="9" s="1"/>
  <c r="AD1001" i="9" s="1"/>
  <c r="AB1002" i="9"/>
  <c r="AC1002" i="9" s="1"/>
  <c r="AD1002" i="9" s="1"/>
  <c r="AB1003" i="9"/>
  <c r="AC1003" i="9" s="1"/>
  <c r="AD1003" i="9" s="1"/>
  <c r="AB1004" i="9"/>
  <c r="AC1004" i="9" s="1"/>
  <c r="AD1004" i="9" s="1"/>
  <c r="AB1005" i="9"/>
  <c r="AC1005" i="9" s="1"/>
  <c r="AD1005" i="9" s="1"/>
  <c r="AB1006" i="9"/>
  <c r="AC1006" i="9" s="1"/>
  <c r="AD1006" i="9" s="1"/>
  <c r="AB1007" i="9"/>
  <c r="AC1007" i="9" s="1"/>
  <c r="AD1007" i="9" s="1"/>
  <c r="AB1008" i="9"/>
  <c r="AC1008" i="9" s="1"/>
  <c r="AD1008" i="9" s="1"/>
  <c r="AB1009" i="9"/>
  <c r="AC1009" i="9" s="1"/>
  <c r="AD1009" i="9" s="1"/>
  <c r="AB1010" i="9"/>
  <c r="AC1010" i="9" s="1"/>
  <c r="AD1010" i="9" s="1"/>
  <c r="AB1011" i="9"/>
  <c r="AC1011" i="9" s="1"/>
  <c r="AD1011" i="9" s="1"/>
  <c r="AB1012" i="9"/>
  <c r="AC1012" i="9" s="1"/>
  <c r="AD1012" i="9" s="1"/>
  <c r="AB1013" i="9"/>
  <c r="AC1013" i="9" s="1"/>
  <c r="AD1013" i="9" s="1"/>
  <c r="AB1014" i="9"/>
  <c r="AC1014" i="9" s="1"/>
  <c r="AD1014" i="9" s="1"/>
  <c r="AB1015" i="9"/>
  <c r="AC1015" i="9" s="1"/>
  <c r="AD1015" i="9" s="1"/>
  <c r="AB1016" i="9"/>
  <c r="AC1016" i="9" s="1"/>
  <c r="AD1016" i="9" s="1"/>
  <c r="AB1017" i="9"/>
  <c r="AC1017" i="9" s="1"/>
  <c r="AD1017" i="9" s="1"/>
  <c r="AB1018" i="9"/>
  <c r="AC1018" i="9" s="1"/>
  <c r="AD1018" i="9" s="1"/>
  <c r="AB1019" i="9"/>
  <c r="AC1019" i="9" s="1"/>
  <c r="AD1019" i="9" s="1"/>
  <c r="AB1020" i="9"/>
  <c r="AC1020" i="9" s="1"/>
  <c r="AD1020" i="9" s="1"/>
  <c r="AB1021" i="9"/>
  <c r="AC1021" i="9" s="1"/>
  <c r="AD1021" i="9" s="1"/>
  <c r="AB1022" i="9"/>
  <c r="AC1022" i="9" s="1"/>
  <c r="AD1022" i="9" s="1"/>
  <c r="AB1023" i="9"/>
  <c r="AC1023" i="9" s="1"/>
  <c r="AD1023" i="9" s="1"/>
  <c r="AB1024" i="9"/>
  <c r="AC1024" i="9" s="1"/>
  <c r="AD1024" i="9" s="1"/>
  <c r="AB1025" i="9"/>
  <c r="AC1025" i="9" s="1"/>
  <c r="AD1025" i="9" s="1"/>
  <c r="AB1026" i="9"/>
  <c r="AC1026" i="9" s="1"/>
  <c r="AD1026" i="9" s="1"/>
  <c r="AB1027" i="9"/>
  <c r="AC1027" i="9" s="1"/>
  <c r="AD1027" i="9" s="1"/>
  <c r="AB1028" i="9"/>
  <c r="AC1028" i="9" s="1"/>
  <c r="AD1028" i="9" s="1"/>
  <c r="AB1029" i="9"/>
  <c r="AC1029" i="9" s="1"/>
  <c r="AD1029" i="9" s="1"/>
  <c r="AB1030" i="9"/>
  <c r="AC1030" i="9" s="1"/>
  <c r="AD1030" i="9" s="1"/>
  <c r="AB1031" i="9"/>
  <c r="AC1031" i="9" s="1"/>
  <c r="AD1031" i="9" s="1"/>
  <c r="AB1032" i="9"/>
  <c r="AC1032" i="9" s="1"/>
  <c r="AD1032" i="9" s="1"/>
  <c r="AB1033" i="9"/>
  <c r="AC1033" i="9" s="1"/>
  <c r="AD1033" i="9" s="1"/>
  <c r="AB1034" i="9"/>
  <c r="AC1034" i="9" s="1"/>
  <c r="AD1034" i="9" s="1"/>
  <c r="AB1035" i="9"/>
  <c r="AC1035" i="9" s="1"/>
  <c r="AD1035" i="9" s="1"/>
  <c r="AB1036" i="9"/>
  <c r="AC1036" i="9" s="1"/>
  <c r="AD1036" i="9" s="1"/>
  <c r="AB1037" i="9"/>
  <c r="AC1037" i="9" s="1"/>
  <c r="AD1037" i="9" s="1"/>
  <c r="AB1038" i="9"/>
  <c r="AC1038" i="9" s="1"/>
  <c r="AD1038" i="9" s="1"/>
  <c r="AB1039" i="9"/>
  <c r="AC1039" i="9" s="1"/>
  <c r="AD1039" i="9" s="1"/>
  <c r="AB1040" i="9"/>
  <c r="AC1040" i="9" s="1"/>
  <c r="AD1040" i="9" s="1"/>
  <c r="AB1041" i="9"/>
  <c r="AC1041" i="9" s="1"/>
  <c r="AD1041" i="9" s="1"/>
  <c r="AB1042" i="9"/>
  <c r="AC1042" i="9" s="1"/>
  <c r="AD1042" i="9" s="1"/>
  <c r="AB1043" i="9"/>
  <c r="AC1043" i="9" s="1"/>
  <c r="AD1043" i="9" s="1"/>
  <c r="AB1044" i="9"/>
  <c r="AC1044" i="9" s="1"/>
  <c r="AD1044" i="9" s="1"/>
  <c r="AB1045" i="9"/>
  <c r="AC1045" i="9" s="1"/>
  <c r="AD1045" i="9" s="1"/>
  <c r="AB1046" i="9"/>
  <c r="AC1046" i="9" s="1"/>
  <c r="AD1046" i="9" s="1"/>
  <c r="AB1047" i="9"/>
  <c r="AC1047" i="9" s="1"/>
  <c r="AD1047" i="9" s="1"/>
  <c r="AB1048" i="9"/>
  <c r="AC1048" i="9" s="1"/>
  <c r="AD1048" i="9" s="1"/>
  <c r="AB1049" i="9"/>
  <c r="AC1049" i="9" s="1"/>
  <c r="AD1049" i="9" s="1"/>
  <c r="AB1050" i="9"/>
  <c r="AC1050" i="9" s="1"/>
  <c r="AD1050" i="9" s="1"/>
  <c r="AB1051" i="9"/>
  <c r="AC1051" i="9" s="1"/>
  <c r="AD1051" i="9" s="1"/>
  <c r="AB1052" i="9"/>
  <c r="AC1052" i="9" s="1"/>
  <c r="AD1052" i="9" s="1"/>
  <c r="AB1053" i="9"/>
  <c r="AC1053" i="9" s="1"/>
  <c r="AD1053" i="9" s="1"/>
  <c r="AB1054" i="9"/>
  <c r="AC1054" i="9" s="1"/>
  <c r="AD1054" i="9" s="1"/>
  <c r="AB1055" i="9"/>
  <c r="AC1055" i="9" s="1"/>
  <c r="AD1055" i="9" s="1"/>
  <c r="AB1056" i="9"/>
  <c r="AC1056" i="9" s="1"/>
  <c r="AD1056" i="9" s="1"/>
  <c r="AB1057" i="9"/>
  <c r="AC1057" i="9" s="1"/>
  <c r="AD1057" i="9" s="1"/>
  <c r="AB1058" i="9"/>
  <c r="AC1058" i="9" s="1"/>
  <c r="AD1058" i="9" s="1"/>
  <c r="AB1059" i="9"/>
  <c r="AC1059" i="9" s="1"/>
  <c r="AD1059" i="9" s="1"/>
  <c r="AB1060" i="9"/>
  <c r="AC1060" i="9" s="1"/>
  <c r="AD1060" i="9" s="1"/>
  <c r="AB1061" i="9"/>
  <c r="AC1061" i="9" s="1"/>
  <c r="AD1061" i="9" s="1"/>
  <c r="AB1062" i="9"/>
  <c r="AC1062" i="9" s="1"/>
  <c r="AD1062" i="9" s="1"/>
  <c r="AB1063" i="9"/>
  <c r="AC1063" i="9" s="1"/>
  <c r="AD1063" i="9" s="1"/>
  <c r="AB1064" i="9"/>
  <c r="AC1064" i="9" s="1"/>
  <c r="AD1064" i="9" s="1"/>
  <c r="AB1065" i="9"/>
  <c r="AC1065" i="9" s="1"/>
  <c r="AD1065" i="9" s="1"/>
  <c r="AB1066" i="9"/>
  <c r="AC1066" i="9" s="1"/>
  <c r="AD1066" i="9" s="1"/>
  <c r="AB1067" i="9"/>
  <c r="AC1067" i="9" s="1"/>
  <c r="AD1067" i="9" s="1"/>
  <c r="AB1068" i="9"/>
  <c r="AC1068" i="9" s="1"/>
  <c r="AD1068" i="9" s="1"/>
  <c r="AB1069" i="9"/>
  <c r="AC1069" i="9" s="1"/>
  <c r="AD1069" i="9" s="1"/>
  <c r="AB1070" i="9"/>
  <c r="AC1070" i="9" s="1"/>
  <c r="AD1070" i="9" s="1"/>
  <c r="AB1071" i="9"/>
  <c r="AC1071" i="9" s="1"/>
  <c r="AD1071" i="9" s="1"/>
  <c r="AB1072" i="9"/>
  <c r="AC1072" i="9" s="1"/>
  <c r="AD1072" i="9" s="1"/>
  <c r="AB1073" i="9"/>
  <c r="AC1073" i="9" s="1"/>
  <c r="AD1073" i="9" s="1"/>
  <c r="AB1074" i="9"/>
  <c r="AC1074" i="9" s="1"/>
  <c r="AD1074" i="9" s="1"/>
  <c r="AB1075" i="9"/>
  <c r="AC1075" i="9" s="1"/>
  <c r="AD1075" i="9" s="1"/>
  <c r="AB1076" i="9"/>
  <c r="AC1076" i="9" s="1"/>
  <c r="AD1076" i="9" s="1"/>
  <c r="AB1077" i="9"/>
  <c r="AC1077" i="9" s="1"/>
  <c r="AD1077" i="9" s="1"/>
  <c r="AB1078" i="9"/>
  <c r="AC1078" i="9" s="1"/>
  <c r="AD1078" i="9" s="1"/>
  <c r="AB1079" i="9"/>
  <c r="AC1079" i="9" s="1"/>
  <c r="AD1079" i="9" s="1"/>
  <c r="AB1080" i="9"/>
  <c r="AC1080" i="9" s="1"/>
  <c r="AD1080" i="9" s="1"/>
  <c r="AB1081" i="9"/>
  <c r="AC1081" i="9" s="1"/>
  <c r="AD1081" i="9" s="1"/>
  <c r="AB1082" i="9"/>
  <c r="AC1082" i="9" s="1"/>
  <c r="AD1082" i="9" s="1"/>
  <c r="AB1083" i="9"/>
  <c r="AC1083" i="9" s="1"/>
  <c r="AD1083" i="9" s="1"/>
  <c r="AB1084" i="9"/>
  <c r="AC1084" i="9" s="1"/>
  <c r="AD1084" i="9" s="1"/>
  <c r="AB1085" i="9"/>
  <c r="AC1085" i="9" s="1"/>
  <c r="AD1085" i="9" s="1"/>
  <c r="AB1086" i="9"/>
  <c r="AC1086" i="9" s="1"/>
  <c r="AD1086" i="9" s="1"/>
  <c r="AB1087" i="9"/>
  <c r="AC1087" i="9" s="1"/>
  <c r="AD1087" i="9" s="1"/>
  <c r="AB1088" i="9"/>
  <c r="AC1088" i="9" s="1"/>
  <c r="AD1088" i="9" s="1"/>
  <c r="AB1089" i="9"/>
  <c r="AC1089" i="9" s="1"/>
  <c r="AD1089" i="9" s="1"/>
  <c r="AB1090" i="9"/>
  <c r="AC1090" i="9" s="1"/>
  <c r="AD1090" i="9" s="1"/>
  <c r="AB1091" i="9"/>
  <c r="AC1091" i="9" s="1"/>
  <c r="AD1091" i="9" s="1"/>
  <c r="AB1092" i="9"/>
  <c r="AC1092" i="9" s="1"/>
  <c r="AD1092" i="9" s="1"/>
  <c r="AB1093" i="9"/>
  <c r="AC1093" i="9" s="1"/>
  <c r="AD1093" i="9" s="1"/>
  <c r="AB1094" i="9"/>
  <c r="AC1094" i="9" s="1"/>
  <c r="AD1094" i="9" s="1"/>
  <c r="AB1095" i="9"/>
  <c r="AC1095" i="9" s="1"/>
  <c r="AD1095" i="9" s="1"/>
  <c r="AB1096" i="9"/>
  <c r="AC1096" i="9" s="1"/>
  <c r="AD1096" i="9" s="1"/>
  <c r="AB1097" i="9"/>
  <c r="AC1097" i="9" s="1"/>
  <c r="AD1097" i="9" s="1"/>
  <c r="AB1098" i="9"/>
  <c r="AC1098" i="9" s="1"/>
  <c r="AD1098" i="9" s="1"/>
  <c r="AB1099" i="9"/>
  <c r="AC1099" i="9" s="1"/>
  <c r="AD1099" i="9" s="1"/>
  <c r="AB1100" i="9"/>
  <c r="AC1100" i="9" s="1"/>
  <c r="AD1100" i="9" s="1"/>
  <c r="AB1101" i="9"/>
  <c r="AC1101" i="9" s="1"/>
  <c r="AD1101" i="9" s="1"/>
  <c r="AB1102" i="9"/>
  <c r="AC1102" i="9" s="1"/>
  <c r="AD1102" i="9" s="1"/>
  <c r="AB1103" i="9"/>
  <c r="AC1103" i="9" s="1"/>
  <c r="AD1103" i="9" s="1"/>
  <c r="AB1104" i="9"/>
  <c r="AC1104" i="9" s="1"/>
  <c r="AD1104" i="9" s="1"/>
  <c r="AB1105" i="9"/>
  <c r="AC1105" i="9" s="1"/>
  <c r="AD1105" i="9" s="1"/>
  <c r="AB1106" i="9"/>
  <c r="AC1106" i="9" s="1"/>
  <c r="AD1106" i="9" s="1"/>
  <c r="AB1107" i="9"/>
  <c r="AC1107" i="9" s="1"/>
  <c r="AD1107" i="9" s="1"/>
  <c r="AB1108" i="9"/>
  <c r="AC1108" i="9" s="1"/>
  <c r="AD1108" i="9" s="1"/>
  <c r="AB1109" i="9"/>
  <c r="AC1109" i="9" s="1"/>
  <c r="AD1109" i="9" s="1"/>
  <c r="AB1110" i="9"/>
  <c r="AC1110" i="9" s="1"/>
  <c r="AD1110" i="9" s="1"/>
  <c r="AB1111" i="9"/>
  <c r="AC1111" i="9" s="1"/>
  <c r="AD1111" i="9" s="1"/>
  <c r="AB1112" i="9"/>
  <c r="AC1112" i="9" s="1"/>
  <c r="AD1112" i="9" s="1"/>
  <c r="AB1113" i="9"/>
  <c r="AC1113" i="9" s="1"/>
  <c r="AD1113" i="9" s="1"/>
  <c r="AB1114" i="9"/>
  <c r="AC1114" i="9" s="1"/>
  <c r="AD1114" i="9" s="1"/>
  <c r="AB1115" i="9"/>
  <c r="AC1115" i="9" s="1"/>
  <c r="AD1115" i="9" s="1"/>
  <c r="AB1116" i="9"/>
  <c r="AC1116" i="9" s="1"/>
  <c r="AD1116" i="9" s="1"/>
  <c r="AB1117" i="9"/>
  <c r="AC1117" i="9" s="1"/>
  <c r="AD1117" i="9" s="1"/>
  <c r="AB1118" i="9"/>
  <c r="AC1118" i="9" s="1"/>
  <c r="AD1118" i="9" s="1"/>
  <c r="AB1119" i="9"/>
  <c r="AC1119" i="9" s="1"/>
  <c r="AD1119" i="9" s="1"/>
  <c r="AB1120" i="9"/>
  <c r="AC1120" i="9" s="1"/>
  <c r="AD1120" i="9" s="1"/>
  <c r="AB1121" i="9"/>
  <c r="AC1121" i="9" s="1"/>
  <c r="AD1121" i="9" s="1"/>
  <c r="AB1122" i="9"/>
  <c r="AC1122" i="9" s="1"/>
  <c r="AD1122" i="9" s="1"/>
  <c r="AB1123" i="9"/>
  <c r="AC1123" i="9" s="1"/>
  <c r="AD1123" i="9" s="1"/>
  <c r="AB1124" i="9"/>
  <c r="AC1124" i="9" s="1"/>
  <c r="AD1124" i="9" s="1"/>
  <c r="AB1125" i="9"/>
  <c r="AC1125" i="9" s="1"/>
  <c r="AD1125" i="9" s="1"/>
  <c r="AB1126" i="9"/>
  <c r="AC1126" i="9" s="1"/>
  <c r="AD1126" i="9" s="1"/>
  <c r="AB1127" i="9"/>
  <c r="AC1127" i="9" s="1"/>
  <c r="AD1127" i="9" s="1"/>
  <c r="AB1128" i="9"/>
  <c r="AC1128" i="9" s="1"/>
  <c r="AD1128" i="9" s="1"/>
  <c r="AB1129" i="9"/>
  <c r="AC1129" i="9" s="1"/>
  <c r="AD1129" i="9" s="1"/>
  <c r="AB1130" i="9"/>
  <c r="AC1130" i="9" s="1"/>
  <c r="AD1130" i="9" s="1"/>
  <c r="AB1131" i="9"/>
  <c r="AC1131" i="9" s="1"/>
  <c r="AD1131" i="9" s="1"/>
  <c r="AB1132" i="9"/>
  <c r="AC1132" i="9" s="1"/>
  <c r="AD1132" i="9" s="1"/>
  <c r="AB1133" i="9"/>
  <c r="AC1133" i="9" s="1"/>
  <c r="AD1133" i="9" s="1"/>
  <c r="AB1134" i="9"/>
  <c r="AC1134" i="9" s="1"/>
  <c r="AD1134" i="9" s="1"/>
  <c r="AB1135" i="9"/>
  <c r="AC1135" i="9" s="1"/>
  <c r="AD1135" i="9" s="1"/>
  <c r="AB1136" i="9"/>
  <c r="AC1136" i="9" s="1"/>
  <c r="AD1136" i="9" s="1"/>
  <c r="AB1137" i="9"/>
  <c r="AC1137" i="9" s="1"/>
  <c r="AD1137" i="9" s="1"/>
  <c r="AB1138" i="9"/>
  <c r="AC1138" i="9" s="1"/>
  <c r="AD1138" i="9" s="1"/>
  <c r="AB1139" i="9"/>
  <c r="AC1139" i="9" s="1"/>
  <c r="AD1139" i="9" s="1"/>
  <c r="AB1140" i="9"/>
  <c r="AC1140" i="9" s="1"/>
  <c r="AD1140" i="9" s="1"/>
  <c r="AB1141" i="9"/>
  <c r="AC1141" i="9" s="1"/>
  <c r="AD1141" i="9" s="1"/>
  <c r="AB1142" i="9"/>
  <c r="AC1142" i="9" s="1"/>
  <c r="AD1142" i="9" s="1"/>
  <c r="AB1143" i="9"/>
  <c r="AC1143" i="9" s="1"/>
  <c r="AD1143" i="9" s="1"/>
  <c r="AB1144" i="9"/>
  <c r="AC1144" i="9" s="1"/>
  <c r="AD1144" i="9" s="1"/>
  <c r="AB1145" i="9"/>
  <c r="AC1145" i="9" s="1"/>
  <c r="AD1145" i="9" s="1"/>
  <c r="AB1146" i="9"/>
  <c r="AC1146" i="9" s="1"/>
  <c r="AD1146" i="9" s="1"/>
  <c r="AB1147" i="9"/>
  <c r="AC1147" i="9" s="1"/>
  <c r="AD1147" i="9" s="1"/>
  <c r="AB1148" i="9"/>
  <c r="AC1148" i="9" s="1"/>
  <c r="AD1148" i="9" s="1"/>
  <c r="AB1149" i="9"/>
  <c r="AC1149" i="9" s="1"/>
  <c r="AD1149" i="9" s="1"/>
  <c r="AB1150" i="9"/>
  <c r="AC1150" i="9" s="1"/>
  <c r="AD1150" i="9" s="1"/>
  <c r="AB1151" i="9"/>
  <c r="AC1151" i="9" s="1"/>
  <c r="AD1151" i="9" s="1"/>
  <c r="AB1152" i="9"/>
  <c r="AC1152" i="9" s="1"/>
  <c r="AD1152" i="9" s="1"/>
  <c r="AB1153" i="9"/>
  <c r="AC1153" i="9" s="1"/>
  <c r="AD1153" i="9" s="1"/>
  <c r="AB1154" i="9"/>
  <c r="AC1154" i="9" s="1"/>
  <c r="AD1154" i="9" s="1"/>
  <c r="AB1155" i="9"/>
  <c r="AC1155" i="9" s="1"/>
  <c r="AD1155" i="9" s="1"/>
  <c r="AB1156" i="9"/>
  <c r="AC1156" i="9" s="1"/>
  <c r="AD1156" i="9" s="1"/>
  <c r="AB1157" i="9"/>
  <c r="AC1157" i="9" s="1"/>
  <c r="AD1157" i="9" s="1"/>
  <c r="AB1158" i="9"/>
  <c r="AC1158" i="9" s="1"/>
  <c r="AD1158" i="9" s="1"/>
  <c r="AB1159" i="9"/>
  <c r="AC1159" i="9" s="1"/>
  <c r="AD1159" i="9" s="1"/>
  <c r="AB1160" i="9"/>
  <c r="AC1160" i="9" s="1"/>
  <c r="AD1160" i="9" s="1"/>
  <c r="AB1161" i="9"/>
  <c r="AC1161" i="9" s="1"/>
  <c r="AD1161" i="9" s="1"/>
  <c r="AB1162" i="9"/>
  <c r="AC1162" i="9" s="1"/>
  <c r="AD1162" i="9" s="1"/>
  <c r="AB1163" i="9"/>
  <c r="AC1163" i="9" s="1"/>
  <c r="AD1163" i="9" s="1"/>
  <c r="AB1164" i="9"/>
  <c r="AC1164" i="9" s="1"/>
  <c r="AD1164" i="9" s="1"/>
  <c r="AB1165" i="9"/>
  <c r="AC1165" i="9" s="1"/>
  <c r="AD1165" i="9" s="1"/>
  <c r="AB1166" i="9"/>
  <c r="AC1166" i="9" s="1"/>
  <c r="AD1166" i="9" s="1"/>
  <c r="AB1167" i="9"/>
  <c r="AC1167" i="9" s="1"/>
  <c r="AD1167" i="9" s="1"/>
  <c r="AB1168" i="9"/>
  <c r="AC1168" i="9" s="1"/>
  <c r="AD1168" i="9" s="1"/>
  <c r="AB1169" i="9"/>
  <c r="AC1169" i="9" s="1"/>
  <c r="AD1169" i="9" s="1"/>
  <c r="AB1170" i="9"/>
  <c r="AC1170" i="9" s="1"/>
  <c r="AD1170" i="9" s="1"/>
  <c r="AB1171" i="9"/>
  <c r="AC1171" i="9" s="1"/>
  <c r="AD1171" i="9" s="1"/>
  <c r="AB1172" i="9"/>
  <c r="AC1172" i="9" s="1"/>
  <c r="AD1172" i="9" s="1"/>
  <c r="AB1173" i="9"/>
  <c r="AC1173" i="9" s="1"/>
  <c r="AD1173" i="9" s="1"/>
  <c r="AB1174" i="9"/>
  <c r="AC1174" i="9" s="1"/>
  <c r="AD1174" i="9" s="1"/>
  <c r="AB1175" i="9"/>
  <c r="AC1175" i="9" s="1"/>
  <c r="AD1175" i="9" s="1"/>
  <c r="AB1176" i="9"/>
  <c r="AC1176" i="9" s="1"/>
  <c r="AD1176" i="9" s="1"/>
  <c r="AB1177" i="9"/>
  <c r="AC1177" i="9" s="1"/>
  <c r="AD1177" i="9" s="1"/>
  <c r="AB1178" i="9"/>
  <c r="AC1178" i="9" s="1"/>
  <c r="AD1178" i="9" s="1"/>
  <c r="AB1179" i="9"/>
  <c r="AC1179" i="9" s="1"/>
  <c r="AD1179" i="9" s="1"/>
  <c r="AB1180" i="9"/>
  <c r="AC1180" i="9" s="1"/>
  <c r="AD1180" i="9" s="1"/>
  <c r="AB1181" i="9"/>
  <c r="AC1181" i="9" s="1"/>
  <c r="AD1181" i="9" s="1"/>
  <c r="AB1182" i="9"/>
  <c r="AC1182" i="9" s="1"/>
  <c r="AD1182" i="9" s="1"/>
  <c r="AB1183" i="9"/>
  <c r="AC1183" i="9" s="1"/>
  <c r="AD1183" i="9" s="1"/>
  <c r="AB1184" i="9"/>
  <c r="AC1184" i="9" s="1"/>
  <c r="AD1184" i="9" s="1"/>
  <c r="AB1185" i="9"/>
  <c r="AC1185" i="9" s="1"/>
  <c r="AD1185" i="9" s="1"/>
  <c r="AB1186" i="9"/>
  <c r="AC1186" i="9" s="1"/>
  <c r="AD1186" i="9" s="1"/>
  <c r="AB1187" i="9"/>
  <c r="AC1187" i="9" s="1"/>
  <c r="AD1187" i="9" s="1"/>
  <c r="AB1188" i="9"/>
  <c r="AC1188" i="9" s="1"/>
  <c r="AD1188" i="9" s="1"/>
  <c r="AB1189" i="9"/>
  <c r="AC1189" i="9" s="1"/>
  <c r="AD1189" i="9" s="1"/>
  <c r="AB1190" i="9"/>
  <c r="AC1190" i="9" s="1"/>
  <c r="AD1190" i="9" s="1"/>
  <c r="AB1191" i="9"/>
  <c r="AC1191" i="9" s="1"/>
  <c r="AD1191" i="9" s="1"/>
  <c r="AB1192" i="9"/>
  <c r="AC1192" i="9" s="1"/>
  <c r="AD1192" i="9" s="1"/>
  <c r="AB1193" i="9"/>
  <c r="AC1193" i="9" s="1"/>
  <c r="AD1193" i="9" s="1"/>
  <c r="AB1194" i="9"/>
  <c r="AC1194" i="9" s="1"/>
  <c r="AD1194" i="9" s="1"/>
  <c r="AB1195" i="9"/>
  <c r="AC1195" i="9" s="1"/>
  <c r="AD1195" i="9" s="1"/>
  <c r="AB1196" i="9"/>
  <c r="AC1196" i="9" s="1"/>
  <c r="AD1196" i="9" s="1"/>
  <c r="AB1197" i="9"/>
  <c r="AC1197" i="9" s="1"/>
  <c r="AD1197" i="9" s="1"/>
  <c r="AB1198" i="9"/>
  <c r="AC1198" i="9" s="1"/>
  <c r="AD1198" i="9" s="1"/>
  <c r="AB1199" i="9"/>
  <c r="AC1199" i="9" s="1"/>
  <c r="AD1199" i="9" s="1"/>
  <c r="AB1200" i="9"/>
  <c r="AC1200" i="9" s="1"/>
  <c r="AD1200" i="9" s="1"/>
  <c r="AB1201" i="9"/>
  <c r="AC1201" i="9" s="1"/>
  <c r="AD1201" i="9" s="1"/>
  <c r="AB1202" i="9"/>
  <c r="AC1202" i="9" s="1"/>
  <c r="AD1202" i="9" s="1"/>
  <c r="AB1203" i="9"/>
  <c r="AC1203" i="9" s="1"/>
  <c r="AD1203" i="9" s="1"/>
  <c r="AB1204" i="9"/>
  <c r="AC1204" i="9" s="1"/>
  <c r="AD1204" i="9" s="1"/>
  <c r="AB1205" i="9"/>
  <c r="AC1205" i="9" s="1"/>
  <c r="AD1205" i="9" s="1"/>
  <c r="AB1206" i="9"/>
  <c r="AC1206" i="9" s="1"/>
  <c r="AD1206" i="9" s="1"/>
  <c r="AB1207" i="9"/>
  <c r="AC1207" i="9" s="1"/>
  <c r="AD1207" i="9" s="1"/>
  <c r="AB1208" i="9"/>
  <c r="AC1208" i="9" s="1"/>
  <c r="AD1208" i="9" s="1"/>
  <c r="AB1209" i="9"/>
  <c r="AC1209" i="9" s="1"/>
  <c r="AD1209" i="9" s="1"/>
  <c r="AB1210" i="9"/>
  <c r="AC1210" i="9" s="1"/>
  <c r="AD1210" i="9" s="1"/>
  <c r="AB1211" i="9"/>
  <c r="AC1211" i="9" s="1"/>
  <c r="AD1211" i="9" s="1"/>
  <c r="AB1212" i="9"/>
  <c r="AC1212" i="9" s="1"/>
  <c r="AD1212" i="9" s="1"/>
  <c r="AB1213" i="9"/>
  <c r="AC1213" i="9" s="1"/>
  <c r="AD1213" i="9" s="1"/>
  <c r="AB1214" i="9"/>
  <c r="AC1214" i="9" s="1"/>
  <c r="AD1214" i="9" s="1"/>
  <c r="AB1215" i="9"/>
  <c r="AC1215" i="9" s="1"/>
  <c r="AD1215" i="9" s="1"/>
  <c r="AB1216" i="9"/>
  <c r="AC1216" i="9" s="1"/>
  <c r="AD1216" i="9" s="1"/>
  <c r="AB1217" i="9"/>
  <c r="AC1217" i="9" s="1"/>
  <c r="AD1217" i="9" s="1"/>
  <c r="AB1218" i="9"/>
  <c r="AC1218" i="9" s="1"/>
  <c r="AD1218" i="9" s="1"/>
  <c r="AB1219" i="9"/>
  <c r="AC1219" i="9" s="1"/>
  <c r="AD1219" i="9" s="1"/>
  <c r="AB1220" i="9"/>
  <c r="AC1220" i="9" s="1"/>
  <c r="AD1220" i="9" s="1"/>
  <c r="AB1221" i="9"/>
  <c r="AC1221" i="9" s="1"/>
  <c r="AD1221" i="9" s="1"/>
  <c r="AB1222" i="9"/>
  <c r="AC1222" i="9" s="1"/>
  <c r="AD1222" i="9" s="1"/>
  <c r="AB1223" i="9"/>
  <c r="AC1223" i="9" s="1"/>
  <c r="AD1223" i="9" s="1"/>
  <c r="AB1224" i="9"/>
  <c r="AC1224" i="9" s="1"/>
  <c r="AD1224" i="9" s="1"/>
  <c r="AB1225" i="9"/>
  <c r="AC1225" i="9" s="1"/>
  <c r="AD1225" i="9" s="1"/>
  <c r="AB1226" i="9"/>
  <c r="AC1226" i="9" s="1"/>
  <c r="AD1226" i="9" s="1"/>
  <c r="AB1227" i="9"/>
  <c r="AC1227" i="9" s="1"/>
  <c r="AD1227" i="9" s="1"/>
  <c r="AB1228" i="9"/>
  <c r="AC1228" i="9" s="1"/>
  <c r="AD1228" i="9" s="1"/>
  <c r="AB1229" i="9"/>
  <c r="AC1229" i="9" s="1"/>
  <c r="AD1229" i="9" s="1"/>
  <c r="AB1230" i="9"/>
  <c r="AC1230" i="9" s="1"/>
  <c r="AD1230" i="9" s="1"/>
  <c r="AB1231" i="9"/>
  <c r="AC1231" i="9" s="1"/>
  <c r="AD1231" i="9" s="1"/>
  <c r="AB1232" i="9"/>
  <c r="AC1232" i="9" s="1"/>
  <c r="AD1232" i="9" s="1"/>
  <c r="AB1233" i="9"/>
  <c r="AC1233" i="9" s="1"/>
  <c r="AD1233" i="9" s="1"/>
  <c r="AB1234" i="9"/>
  <c r="AC1234" i="9" s="1"/>
  <c r="AD1234" i="9" s="1"/>
  <c r="AB1235" i="9"/>
  <c r="AC1235" i="9" s="1"/>
  <c r="AD1235" i="9" s="1"/>
  <c r="AB1236" i="9"/>
  <c r="AC1236" i="9" s="1"/>
  <c r="AD1236" i="9" s="1"/>
  <c r="AB1237" i="9"/>
  <c r="AC1237" i="9" s="1"/>
  <c r="AD1237" i="9" s="1"/>
  <c r="AB1238" i="9"/>
  <c r="AC1238" i="9" s="1"/>
  <c r="AD1238" i="9" s="1"/>
  <c r="AB1239" i="9"/>
  <c r="AC1239" i="9" s="1"/>
  <c r="AD1239" i="9" s="1"/>
  <c r="AB1240" i="9"/>
  <c r="AC1240" i="9" s="1"/>
  <c r="AD1240" i="9" s="1"/>
  <c r="AB1241" i="9"/>
  <c r="AC1241" i="9" s="1"/>
  <c r="AD1241" i="9" s="1"/>
  <c r="AB1242" i="9"/>
  <c r="AC1242" i="9" s="1"/>
  <c r="AD1242" i="9" s="1"/>
  <c r="AB1243" i="9"/>
  <c r="AC1243" i="9" s="1"/>
  <c r="AD1243" i="9" s="1"/>
  <c r="AB1244" i="9"/>
  <c r="AC1244" i="9" s="1"/>
  <c r="AD1244" i="9" s="1"/>
  <c r="AB1245" i="9"/>
  <c r="AC1245" i="9" s="1"/>
  <c r="AD1245" i="9" s="1"/>
  <c r="AB1246" i="9"/>
  <c r="AC1246" i="9" s="1"/>
  <c r="AD1246" i="9" s="1"/>
  <c r="AB1247" i="9"/>
  <c r="AC1247" i="9" s="1"/>
  <c r="AD1247" i="9" s="1"/>
  <c r="AB1248" i="9"/>
  <c r="AC1248" i="9" s="1"/>
  <c r="AD1248" i="9" s="1"/>
  <c r="AB1249" i="9"/>
  <c r="AC1249" i="9" s="1"/>
  <c r="AD1249" i="9" s="1"/>
  <c r="AB1250" i="9"/>
  <c r="AC1250" i="9" s="1"/>
  <c r="AD1250" i="9" s="1"/>
  <c r="AB1251" i="9"/>
  <c r="AC1251" i="9" s="1"/>
  <c r="AD1251" i="9" s="1"/>
  <c r="AB1252" i="9"/>
  <c r="AC1252" i="9" s="1"/>
  <c r="AD1252" i="9" s="1"/>
  <c r="AB1253" i="9"/>
  <c r="AC1253" i="9" s="1"/>
  <c r="AD1253" i="9" s="1"/>
  <c r="AB1254" i="9"/>
  <c r="AC1254" i="9" s="1"/>
  <c r="AD1254" i="9" s="1"/>
  <c r="AB1255" i="9"/>
  <c r="AC1255" i="9" s="1"/>
  <c r="AD1255" i="9" s="1"/>
  <c r="AB1256" i="9"/>
  <c r="AC1256" i="9" s="1"/>
  <c r="AD1256" i="9" s="1"/>
  <c r="AB1257" i="9"/>
  <c r="AC1257" i="9" s="1"/>
  <c r="AD1257" i="9" s="1"/>
  <c r="AB1258" i="9"/>
  <c r="AC1258" i="9" s="1"/>
  <c r="AD1258" i="9" s="1"/>
  <c r="AB1259" i="9"/>
  <c r="AC1259" i="9" s="1"/>
  <c r="AD1259" i="9" s="1"/>
  <c r="AB1260" i="9"/>
  <c r="AC1260" i="9" s="1"/>
  <c r="AD1260" i="9" s="1"/>
  <c r="AB1261" i="9"/>
  <c r="AC1261" i="9" s="1"/>
  <c r="AD1261" i="9" s="1"/>
  <c r="AB1262" i="9"/>
  <c r="AC1262" i="9" s="1"/>
  <c r="AD1262" i="9" s="1"/>
  <c r="AB1263" i="9"/>
  <c r="AC1263" i="9" s="1"/>
  <c r="AD1263" i="9" s="1"/>
  <c r="AB1264" i="9"/>
  <c r="AC1264" i="9" s="1"/>
  <c r="AD1264" i="9" s="1"/>
  <c r="AB1265" i="9"/>
  <c r="AC1265" i="9" s="1"/>
  <c r="AD1265" i="9" s="1"/>
  <c r="AB1266" i="9"/>
  <c r="AC1266" i="9" s="1"/>
  <c r="AD1266" i="9" s="1"/>
  <c r="AB1267" i="9"/>
  <c r="AC1267" i="9" s="1"/>
  <c r="AD1267" i="9" s="1"/>
  <c r="AB1268" i="9"/>
  <c r="AC1268" i="9" s="1"/>
  <c r="AD1268" i="9" s="1"/>
  <c r="AB1269" i="9"/>
  <c r="AC1269" i="9" s="1"/>
  <c r="AD1269" i="9" s="1"/>
  <c r="AB1270" i="9"/>
  <c r="AC1270" i="9" s="1"/>
  <c r="AD1270" i="9" s="1"/>
  <c r="AB1271" i="9"/>
  <c r="AC1271" i="9" s="1"/>
  <c r="AD1271" i="9" s="1"/>
  <c r="AB1272" i="9"/>
  <c r="AC1272" i="9" s="1"/>
  <c r="AD1272" i="9" s="1"/>
  <c r="AB1273" i="9"/>
  <c r="AC1273" i="9" s="1"/>
  <c r="AD1273" i="9" s="1"/>
  <c r="AB1274" i="9"/>
  <c r="AC1274" i="9" s="1"/>
  <c r="AD1274" i="9" s="1"/>
  <c r="AB1275" i="9"/>
  <c r="AC1275" i="9" s="1"/>
  <c r="AD1275" i="9" s="1"/>
  <c r="AB1276" i="9"/>
  <c r="AC1276" i="9" s="1"/>
  <c r="AD1276" i="9" s="1"/>
  <c r="AB1277" i="9"/>
  <c r="AC1277" i="9" s="1"/>
  <c r="AD1277" i="9" s="1"/>
  <c r="AB1278" i="9"/>
  <c r="AC1278" i="9" s="1"/>
  <c r="AD1278" i="9" s="1"/>
  <c r="AB1279" i="9"/>
  <c r="AC1279" i="9" s="1"/>
  <c r="AD1279" i="9" s="1"/>
  <c r="AB1280" i="9"/>
  <c r="AC1280" i="9" s="1"/>
  <c r="AD1280" i="9" s="1"/>
  <c r="AB1281" i="9"/>
  <c r="AC1281" i="9" s="1"/>
  <c r="AD1281" i="9" s="1"/>
  <c r="AB1282" i="9"/>
  <c r="AC1282" i="9" s="1"/>
  <c r="AD1282" i="9" s="1"/>
  <c r="AB1283" i="9"/>
  <c r="AC1283" i="9" s="1"/>
  <c r="AD1283" i="9" s="1"/>
  <c r="AB1284" i="9"/>
  <c r="AC1284" i="9" s="1"/>
  <c r="AD1284" i="9" s="1"/>
  <c r="AB1285" i="9"/>
  <c r="AC1285" i="9" s="1"/>
  <c r="AD1285" i="9" s="1"/>
  <c r="AB1286" i="9"/>
  <c r="AC1286" i="9" s="1"/>
  <c r="AD1286" i="9" s="1"/>
  <c r="AB1287" i="9"/>
  <c r="AC1287" i="9" s="1"/>
  <c r="AD1287" i="9" s="1"/>
  <c r="AB1288" i="9"/>
  <c r="AC1288" i="9" s="1"/>
  <c r="AD1288" i="9" s="1"/>
  <c r="AB1289" i="9"/>
  <c r="AC1289" i="9" s="1"/>
  <c r="AD1289" i="9" s="1"/>
  <c r="AB1290" i="9"/>
  <c r="AC1290" i="9" s="1"/>
  <c r="AD1290" i="9" s="1"/>
  <c r="AB1291" i="9"/>
  <c r="AC1291" i="9" s="1"/>
  <c r="AD1291" i="9" s="1"/>
  <c r="AB1292" i="9"/>
  <c r="AC1292" i="9" s="1"/>
  <c r="AD1292" i="9" s="1"/>
  <c r="AB1293" i="9"/>
  <c r="AC1293" i="9" s="1"/>
  <c r="AD1293" i="9" s="1"/>
  <c r="AB1294" i="9"/>
  <c r="AC1294" i="9" s="1"/>
  <c r="AD1294" i="9" s="1"/>
  <c r="AB1295" i="9"/>
  <c r="AC1295" i="9" s="1"/>
  <c r="AD1295" i="9" s="1"/>
  <c r="AB1296" i="9"/>
  <c r="AC1296" i="9" s="1"/>
  <c r="AD1296" i="9" s="1"/>
  <c r="AB1297" i="9"/>
  <c r="AC1297" i="9" s="1"/>
  <c r="AD1297" i="9" s="1"/>
  <c r="AB1298" i="9"/>
  <c r="AC1298" i="9" s="1"/>
  <c r="AD1298" i="9" s="1"/>
  <c r="AB1299" i="9"/>
  <c r="AC1299" i="9" s="1"/>
  <c r="AD1299" i="9" s="1"/>
  <c r="AB1300" i="9"/>
  <c r="AC1300" i="9" s="1"/>
  <c r="AD1300" i="9" s="1"/>
  <c r="AB1301" i="9"/>
  <c r="AC1301" i="9" s="1"/>
  <c r="AD1301" i="9" s="1"/>
  <c r="AB1302" i="9"/>
  <c r="AC1302" i="9" s="1"/>
  <c r="AD1302" i="9" s="1"/>
  <c r="AB1303" i="9"/>
  <c r="AC1303" i="9" s="1"/>
  <c r="AD1303" i="9" s="1"/>
  <c r="AB1304" i="9"/>
  <c r="AC1304" i="9" s="1"/>
  <c r="AD1304" i="9" s="1"/>
  <c r="AB1305" i="9"/>
  <c r="AC1305" i="9" s="1"/>
  <c r="AD1305" i="9" s="1"/>
  <c r="AB1306" i="9"/>
  <c r="AC1306" i="9" s="1"/>
  <c r="AD1306" i="9" s="1"/>
  <c r="AB1307" i="9"/>
  <c r="AC1307" i="9" s="1"/>
  <c r="AD1307" i="9" s="1"/>
  <c r="AB1308" i="9"/>
  <c r="AC1308" i="9" s="1"/>
  <c r="AD1308" i="9" s="1"/>
  <c r="AB1309" i="9"/>
  <c r="AC1309" i="9" s="1"/>
  <c r="AD1309" i="9" s="1"/>
  <c r="AB1310" i="9"/>
  <c r="AC1310" i="9" s="1"/>
  <c r="AD1310" i="9" s="1"/>
  <c r="AB1311" i="9"/>
  <c r="AC1311" i="9" s="1"/>
  <c r="AD1311" i="9" s="1"/>
  <c r="AB1312" i="9"/>
  <c r="AC1312" i="9" s="1"/>
  <c r="AD1312" i="9" s="1"/>
  <c r="AB1313" i="9"/>
  <c r="AC1313" i="9" s="1"/>
  <c r="AD1313" i="9" s="1"/>
  <c r="AB1314" i="9"/>
  <c r="AC1314" i="9" s="1"/>
  <c r="AD1314" i="9" s="1"/>
  <c r="AB1315" i="9"/>
  <c r="AC1315" i="9" s="1"/>
  <c r="AD1315" i="9" s="1"/>
  <c r="AB1316" i="9"/>
  <c r="AC1316" i="9" s="1"/>
  <c r="AD1316" i="9" s="1"/>
  <c r="AB1317" i="9"/>
  <c r="AC1317" i="9" s="1"/>
  <c r="AD1317" i="9" s="1"/>
  <c r="AB1318" i="9"/>
  <c r="AC1318" i="9" s="1"/>
  <c r="AD1318" i="9" s="1"/>
  <c r="AB1319" i="9"/>
  <c r="AC1319" i="9" s="1"/>
  <c r="AD1319" i="9" s="1"/>
  <c r="AB1320" i="9"/>
  <c r="AC1320" i="9" s="1"/>
  <c r="AD1320" i="9" s="1"/>
  <c r="AB1321" i="9"/>
  <c r="AC1321" i="9" s="1"/>
  <c r="AD1321" i="9" s="1"/>
  <c r="AB1322" i="9"/>
  <c r="AC1322" i="9" s="1"/>
  <c r="AD1322" i="9" s="1"/>
  <c r="AB1323" i="9"/>
  <c r="AC1323" i="9" s="1"/>
  <c r="AD1323" i="9" s="1"/>
  <c r="AB1324" i="9"/>
  <c r="AC1324" i="9" s="1"/>
  <c r="AD1324" i="9" s="1"/>
  <c r="AB1325" i="9"/>
  <c r="AC1325" i="9" s="1"/>
  <c r="AD1325" i="9" s="1"/>
  <c r="AB1326" i="9"/>
  <c r="AC1326" i="9" s="1"/>
  <c r="AD1326" i="9" s="1"/>
  <c r="AB1327" i="9"/>
  <c r="AC1327" i="9" s="1"/>
  <c r="AD1327" i="9" s="1"/>
  <c r="AB1328" i="9"/>
  <c r="AC1328" i="9" s="1"/>
  <c r="AD1328" i="9" s="1"/>
  <c r="AB1329" i="9"/>
  <c r="AC1329" i="9" s="1"/>
  <c r="AD1329" i="9" s="1"/>
  <c r="AB1330" i="9"/>
  <c r="AC1330" i="9" s="1"/>
  <c r="AD1330" i="9" s="1"/>
  <c r="AB1331" i="9"/>
  <c r="AC1331" i="9" s="1"/>
  <c r="AD1331" i="9" s="1"/>
  <c r="AB1332" i="9"/>
  <c r="AC1332" i="9" s="1"/>
  <c r="AD1332" i="9" s="1"/>
  <c r="AB1333" i="9"/>
  <c r="AC1333" i="9" s="1"/>
  <c r="AD1333" i="9" s="1"/>
  <c r="AB1334" i="9"/>
  <c r="AC1334" i="9" s="1"/>
  <c r="AD1334" i="9" s="1"/>
  <c r="AB1335" i="9"/>
  <c r="AC1335" i="9" s="1"/>
  <c r="AD1335" i="9" s="1"/>
  <c r="AB1336" i="9"/>
  <c r="AC1336" i="9" s="1"/>
  <c r="AD1336" i="9" s="1"/>
  <c r="AB1337" i="9"/>
  <c r="AC1337" i="9" s="1"/>
  <c r="AD1337" i="9" s="1"/>
  <c r="AB1338" i="9"/>
  <c r="AC1338" i="9" s="1"/>
  <c r="AD1338" i="9" s="1"/>
  <c r="AB1339" i="9"/>
  <c r="AC1339" i="9" s="1"/>
  <c r="AD1339" i="9" s="1"/>
  <c r="AB1340" i="9"/>
  <c r="AC1340" i="9" s="1"/>
  <c r="AD1340" i="9" s="1"/>
  <c r="AB1341" i="9"/>
  <c r="AC1341" i="9" s="1"/>
  <c r="AD1341" i="9" s="1"/>
  <c r="AB1342" i="9"/>
  <c r="AC1342" i="9" s="1"/>
  <c r="AD1342" i="9" s="1"/>
  <c r="AB1343" i="9"/>
  <c r="AC1343" i="9" s="1"/>
  <c r="AD1343" i="9" s="1"/>
  <c r="AB1344" i="9"/>
  <c r="AC1344" i="9" s="1"/>
  <c r="AD1344" i="9" s="1"/>
  <c r="AB1345" i="9"/>
  <c r="AC1345" i="9" s="1"/>
  <c r="AD1345" i="9" s="1"/>
  <c r="AB1346" i="9"/>
  <c r="AC1346" i="9" s="1"/>
  <c r="AD1346" i="9" s="1"/>
  <c r="AB1347" i="9"/>
  <c r="AC1347" i="9" s="1"/>
  <c r="AD1347" i="9" s="1"/>
  <c r="AB1348" i="9"/>
  <c r="AC1348" i="9" s="1"/>
  <c r="AD1348" i="9" s="1"/>
  <c r="AB1349" i="9"/>
  <c r="AC1349" i="9" s="1"/>
  <c r="AD1349" i="9" s="1"/>
  <c r="AB1350" i="9"/>
  <c r="AC1350" i="9" s="1"/>
  <c r="AD1350" i="9" s="1"/>
  <c r="AB1351" i="9"/>
  <c r="AC1351" i="9" s="1"/>
  <c r="AD1351" i="9" s="1"/>
  <c r="AB1352" i="9"/>
  <c r="AC1352" i="9" s="1"/>
  <c r="AD1352" i="9" s="1"/>
  <c r="AB1353" i="9"/>
  <c r="AC1353" i="9" s="1"/>
  <c r="AD1353" i="9" s="1"/>
  <c r="AB1354" i="9"/>
  <c r="AC1354" i="9" s="1"/>
  <c r="AD1354" i="9" s="1"/>
  <c r="AB1355" i="9"/>
  <c r="AC1355" i="9" s="1"/>
  <c r="AD1355" i="9" s="1"/>
  <c r="AB1356" i="9"/>
  <c r="AC1356" i="9" s="1"/>
  <c r="AD1356" i="9" s="1"/>
  <c r="AB1357" i="9"/>
  <c r="AC1357" i="9" s="1"/>
  <c r="AD1357" i="9" s="1"/>
  <c r="AB1358" i="9"/>
  <c r="AC1358" i="9" s="1"/>
  <c r="AD1358" i="9" s="1"/>
  <c r="AB1359" i="9"/>
  <c r="AC1359" i="9" s="1"/>
  <c r="AD1359" i="9" s="1"/>
  <c r="AB1360" i="9"/>
  <c r="AC1360" i="9" s="1"/>
  <c r="AD1360" i="9" s="1"/>
  <c r="AB1361" i="9"/>
  <c r="AC1361" i="9" s="1"/>
  <c r="AD1361" i="9" s="1"/>
  <c r="AB1362" i="9"/>
  <c r="AC1362" i="9" s="1"/>
  <c r="AD1362" i="9" s="1"/>
  <c r="AB1363" i="9"/>
  <c r="AC1363" i="9" s="1"/>
  <c r="AD1363" i="9" s="1"/>
  <c r="AB1364" i="9"/>
  <c r="AC1364" i="9" s="1"/>
  <c r="AD1364" i="9" s="1"/>
  <c r="AB1365" i="9"/>
  <c r="AC1365" i="9" s="1"/>
  <c r="AD1365" i="9" s="1"/>
  <c r="AB1366" i="9"/>
  <c r="AC1366" i="9" s="1"/>
  <c r="AD1366" i="9" s="1"/>
  <c r="AB1367" i="9"/>
  <c r="AC1367" i="9" s="1"/>
  <c r="AD1367" i="9" s="1"/>
  <c r="AB1368" i="9"/>
  <c r="AC1368" i="9" s="1"/>
  <c r="AD1368" i="9" s="1"/>
  <c r="AB1369" i="9"/>
  <c r="AC1369" i="9" s="1"/>
  <c r="AD1369" i="9" s="1"/>
  <c r="AB1370" i="9"/>
  <c r="AC1370" i="9" s="1"/>
  <c r="AD1370" i="9" s="1"/>
  <c r="AB1371" i="9"/>
  <c r="AC1371" i="9" s="1"/>
  <c r="AD1371" i="9" s="1"/>
  <c r="AB1372" i="9"/>
  <c r="AC1372" i="9" s="1"/>
  <c r="AD1372" i="9" s="1"/>
  <c r="AB1373" i="9"/>
  <c r="AC1373" i="9" s="1"/>
  <c r="AD1373" i="9" s="1"/>
  <c r="AB1374" i="9"/>
  <c r="AC1374" i="9" s="1"/>
  <c r="AD1374" i="9" s="1"/>
  <c r="AB1375" i="9"/>
  <c r="AC1375" i="9" s="1"/>
  <c r="AD1375" i="9" s="1"/>
  <c r="AB1376" i="9"/>
  <c r="AC1376" i="9" s="1"/>
  <c r="AD1376" i="9" s="1"/>
  <c r="AB1377" i="9"/>
  <c r="AC1377" i="9" s="1"/>
  <c r="AD1377" i="9" s="1"/>
  <c r="AB1378" i="9"/>
  <c r="AC1378" i="9" s="1"/>
  <c r="AD1378" i="9" s="1"/>
  <c r="AB1379" i="9"/>
  <c r="AC1379" i="9" s="1"/>
  <c r="AD1379" i="9" s="1"/>
  <c r="AB1380" i="9"/>
  <c r="AC1380" i="9" s="1"/>
  <c r="AD1380" i="9" s="1"/>
  <c r="AB1381" i="9"/>
  <c r="AC1381" i="9" s="1"/>
  <c r="AD1381" i="9" s="1"/>
  <c r="AB1382" i="9"/>
  <c r="AC1382" i="9" s="1"/>
  <c r="AD1382" i="9" s="1"/>
  <c r="AB1383" i="9"/>
  <c r="AC1383" i="9" s="1"/>
  <c r="AD1383" i="9" s="1"/>
  <c r="AB1384" i="9"/>
  <c r="AC1384" i="9" s="1"/>
  <c r="AD1384" i="9" s="1"/>
  <c r="AB1385" i="9"/>
  <c r="AC1385" i="9" s="1"/>
  <c r="AD1385" i="9" s="1"/>
  <c r="AB1386" i="9"/>
  <c r="AC1386" i="9" s="1"/>
  <c r="AD1386" i="9" s="1"/>
  <c r="AB1387" i="9"/>
  <c r="AC1387" i="9" s="1"/>
  <c r="AD1387" i="9" s="1"/>
  <c r="AB1388" i="9"/>
  <c r="AC1388" i="9" s="1"/>
  <c r="AD1388" i="9" s="1"/>
  <c r="AB1389" i="9"/>
  <c r="AC1389" i="9" s="1"/>
  <c r="AD1389" i="9" s="1"/>
  <c r="AB1390" i="9"/>
  <c r="AC1390" i="9" s="1"/>
  <c r="AD1390" i="9" s="1"/>
  <c r="AB1391" i="9"/>
  <c r="AC1391" i="9" s="1"/>
  <c r="AD1391" i="9" s="1"/>
  <c r="AB1392" i="9"/>
  <c r="AC1392" i="9" s="1"/>
  <c r="AD1392" i="9" s="1"/>
  <c r="AB1393" i="9"/>
  <c r="AC1393" i="9" s="1"/>
  <c r="AD1393" i="9" s="1"/>
  <c r="AB1394" i="9"/>
  <c r="AC1394" i="9" s="1"/>
  <c r="AD1394" i="9" s="1"/>
  <c r="AB1395" i="9"/>
  <c r="AC1395" i="9" s="1"/>
  <c r="AD1395" i="9" s="1"/>
  <c r="AB1396" i="9"/>
  <c r="AC1396" i="9" s="1"/>
  <c r="AD1396" i="9" s="1"/>
  <c r="AB1397" i="9"/>
  <c r="AC1397" i="9" s="1"/>
  <c r="AD1397" i="9" s="1"/>
  <c r="AB1398" i="9"/>
  <c r="AC1398" i="9" s="1"/>
  <c r="AD1398" i="9" s="1"/>
  <c r="AB1399" i="9"/>
  <c r="AC1399" i="9" s="1"/>
  <c r="AD1399" i="9" s="1"/>
  <c r="AB1400" i="9"/>
  <c r="AC1400" i="9" s="1"/>
  <c r="AD1400" i="9" s="1"/>
  <c r="AB1401" i="9"/>
  <c r="AC1401" i="9" s="1"/>
  <c r="AD1401" i="9" s="1"/>
  <c r="AB1402" i="9"/>
  <c r="AC1402" i="9" s="1"/>
  <c r="AD1402" i="9" s="1"/>
  <c r="AB1403" i="9"/>
  <c r="AC1403" i="9" s="1"/>
  <c r="AD1403" i="9" s="1"/>
  <c r="AB1404" i="9"/>
  <c r="AC1404" i="9" s="1"/>
  <c r="AD1404" i="9" s="1"/>
  <c r="AB1405" i="9"/>
  <c r="AC1405" i="9" s="1"/>
  <c r="AD1405" i="9" s="1"/>
  <c r="AB1406" i="9"/>
  <c r="AC1406" i="9" s="1"/>
  <c r="AD1406" i="9" s="1"/>
  <c r="AB1407" i="9"/>
  <c r="AC1407" i="9" s="1"/>
  <c r="AD1407" i="9" s="1"/>
  <c r="AB1408" i="9"/>
  <c r="AC1408" i="9" s="1"/>
  <c r="AD1408" i="9" s="1"/>
  <c r="AB1409" i="9"/>
  <c r="AC1409" i="9" s="1"/>
  <c r="AD1409" i="9" s="1"/>
  <c r="AB1410" i="9"/>
  <c r="AC1410" i="9" s="1"/>
  <c r="AD1410" i="9" s="1"/>
  <c r="AB1411" i="9"/>
  <c r="AC1411" i="9" s="1"/>
  <c r="AD1411" i="9" s="1"/>
  <c r="AB1412" i="9"/>
  <c r="AC1412" i="9" s="1"/>
  <c r="AD1412" i="9" s="1"/>
  <c r="AB1413" i="9"/>
  <c r="AC1413" i="9" s="1"/>
  <c r="AD1413" i="9" s="1"/>
  <c r="AB1414" i="9"/>
  <c r="AC1414" i="9" s="1"/>
  <c r="AD1414" i="9" s="1"/>
  <c r="AB1415" i="9"/>
  <c r="AC1415" i="9" s="1"/>
  <c r="AD1415" i="9" s="1"/>
  <c r="AB1416" i="9"/>
  <c r="AC1416" i="9" s="1"/>
  <c r="AD1416" i="9" s="1"/>
  <c r="AB1417" i="9"/>
  <c r="AC1417" i="9" s="1"/>
  <c r="AD1417" i="9" s="1"/>
  <c r="AB1418" i="9"/>
  <c r="AC1418" i="9" s="1"/>
  <c r="AD1418" i="9" s="1"/>
  <c r="AB1419" i="9"/>
  <c r="AC1419" i="9" s="1"/>
  <c r="AD1419" i="9" s="1"/>
  <c r="AB1420" i="9"/>
  <c r="AC1420" i="9" s="1"/>
  <c r="AD1420" i="9" s="1"/>
  <c r="AB1421" i="9"/>
  <c r="AC1421" i="9" s="1"/>
  <c r="AD1421" i="9" s="1"/>
  <c r="AB1422" i="9"/>
  <c r="AC1422" i="9" s="1"/>
  <c r="AD1422" i="9" s="1"/>
  <c r="AB1423" i="9"/>
  <c r="AC1423" i="9" s="1"/>
  <c r="AD1423" i="9" s="1"/>
  <c r="AB1424" i="9"/>
  <c r="AC1424" i="9" s="1"/>
  <c r="AD1424" i="9" s="1"/>
  <c r="AB1425" i="9"/>
  <c r="AC1425" i="9" s="1"/>
  <c r="AD1425" i="9" s="1"/>
  <c r="AB1426" i="9"/>
  <c r="AC1426" i="9" s="1"/>
  <c r="AD1426" i="9" s="1"/>
  <c r="AB1427" i="9"/>
  <c r="AC1427" i="9" s="1"/>
  <c r="AD1427" i="9" s="1"/>
  <c r="AB1428" i="9"/>
  <c r="AC1428" i="9" s="1"/>
  <c r="AD1428" i="9" s="1"/>
  <c r="AB1429" i="9"/>
  <c r="AC1429" i="9" s="1"/>
  <c r="AD1429" i="9" s="1"/>
  <c r="AB1430" i="9"/>
  <c r="AC1430" i="9" s="1"/>
  <c r="AD1430" i="9" s="1"/>
  <c r="AB1431" i="9"/>
  <c r="AC1431" i="9" s="1"/>
  <c r="AD1431" i="9" s="1"/>
  <c r="AB1432" i="9"/>
  <c r="AC1432" i="9" s="1"/>
  <c r="AD1432" i="9" s="1"/>
  <c r="AB1433" i="9"/>
  <c r="AC1433" i="9" s="1"/>
  <c r="AD1433" i="9" s="1"/>
  <c r="AB1434" i="9"/>
  <c r="AC1434" i="9" s="1"/>
  <c r="AD1434" i="9" s="1"/>
  <c r="AB1435" i="9"/>
  <c r="AC1435" i="9" s="1"/>
  <c r="AD1435" i="9" s="1"/>
  <c r="AB1436" i="9"/>
  <c r="AC1436" i="9" s="1"/>
  <c r="AD1436" i="9" s="1"/>
  <c r="AB1437" i="9"/>
  <c r="AC1437" i="9" s="1"/>
  <c r="AD1437" i="9" s="1"/>
  <c r="AB1438" i="9"/>
  <c r="AC1438" i="9" s="1"/>
  <c r="AD1438" i="9" s="1"/>
  <c r="AB1439" i="9"/>
  <c r="AC1439" i="9" s="1"/>
  <c r="AD1439" i="9" s="1"/>
  <c r="AB1440" i="9"/>
  <c r="AC1440" i="9" s="1"/>
  <c r="AD1440" i="9" s="1"/>
  <c r="AB1441" i="9"/>
  <c r="AC1441" i="9" s="1"/>
  <c r="AD1441" i="9" s="1"/>
  <c r="AB1442" i="9"/>
  <c r="AC1442" i="9" s="1"/>
  <c r="AD1442" i="9" s="1"/>
  <c r="AB1443" i="9"/>
  <c r="AC1443" i="9" s="1"/>
  <c r="AD1443" i="9" s="1"/>
  <c r="AB1444" i="9"/>
  <c r="AC1444" i="9" s="1"/>
  <c r="AD1444" i="9" s="1"/>
  <c r="AB1445" i="9"/>
  <c r="AC1445" i="9" s="1"/>
  <c r="AD1445" i="9" s="1"/>
  <c r="AB1446" i="9"/>
  <c r="AC1446" i="9" s="1"/>
  <c r="AD1446" i="9" s="1"/>
  <c r="AB1447" i="9"/>
  <c r="AC1447" i="9" s="1"/>
  <c r="AD1447" i="9" s="1"/>
  <c r="AB1448" i="9"/>
  <c r="AC1448" i="9" s="1"/>
  <c r="AD1448" i="9" s="1"/>
  <c r="AB1449" i="9"/>
  <c r="AC1449" i="9" s="1"/>
  <c r="AD1449" i="9" s="1"/>
  <c r="AB1450" i="9"/>
  <c r="AC1450" i="9" s="1"/>
  <c r="AD1450" i="9" s="1"/>
  <c r="AB1451" i="9"/>
  <c r="AC1451" i="9" s="1"/>
  <c r="AD1451" i="9" s="1"/>
  <c r="AB1452" i="9"/>
  <c r="AC1452" i="9" s="1"/>
  <c r="AD1452" i="9" s="1"/>
  <c r="AB1453" i="9"/>
  <c r="AC1453" i="9" s="1"/>
  <c r="AD1453" i="9" s="1"/>
  <c r="AB1454" i="9"/>
  <c r="AC1454" i="9" s="1"/>
  <c r="AD1454" i="9" s="1"/>
  <c r="AB1455" i="9"/>
  <c r="AC1455" i="9" s="1"/>
  <c r="AD1455" i="9" s="1"/>
  <c r="AB1456" i="9"/>
  <c r="AC1456" i="9" s="1"/>
  <c r="AD1456" i="9" s="1"/>
  <c r="AB1457" i="9"/>
  <c r="AC1457" i="9" s="1"/>
  <c r="AD1457" i="9" s="1"/>
  <c r="AB1458" i="9"/>
  <c r="AC1458" i="9" s="1"/>
  <c r="AD1458" i="9" s="1"/>
  <c r="AB1459" i="9"/>
  <c r="AC1459" i="9" s="1"/>
  <c r="AD1459" i="9" s="1"/>
  <c r="AB1460" i="9"/>
  <c r="AC1460" i="9" s="1"/>
  <c r="AD1460" i="9" s="1"/>
  <c r="AB1461" i="9"/>
  <c r="AC1461" i="9" s="1"/>
  <c r="AD1461" i="9" s="1"/>
  <c r="AB1462" i="9"/>
  <c r="AC1462" i="9" s="1"/>
  <c r="AD1462" i="9" s="1"/>
  <c r="AB1463" i="9"/>
  <c r="AC1463" i="9" s="1"/>
  <c r="AD1463" i="9" s="1"/>
  <c r="AB1464" i="9"/>
  <c r="AC1464" i="9" s="1"/>
  <c r="AD1464" i="9" s="1"/>
  <c r="AB1465" i="9"/>
  <c r="AC1465" i="9" s="1"/>
  <c r="AD1465" i="9" s="1"/>
  <c r="AB1466" i="9"/>
  <c r="AC1466" i="9" s="1"/>
  <c r="AD1466" i="9" s="1"/>
  <c r="AB1467" i="9"/>
  <c r="AC1467" i="9" s="1"/>
  <c r="AD1467" i="9" s="1"/>
  <c r="AB1468" i="9"/>
  <c r="AC1468" i="9" s="1"/>
  <c r="AD1468" i="9" s="1"/>
  <c r="AB1469" i="9"/>
  <c r="AC1469" i="9" s="1"/>
  <c r="AD1469" i="9" s="1"/>
  <c r="AB1470" i="9"/>
  <c r="AC1470" i="9" s="1"/>
  <c r="AD1470" i="9" s="1"/>
  <c r="AB1471" i="9"/>
  <c r="AC1471" i="9" s="1"/>
  <c r="AD1471" i="9" s="1"/>
  <c r="AB1472" i="9"/>
  <c r="AC1472" i="9" s="1"/>
  <c r="AD1472" i="9" s="1"/>
  <c r="AB1473" i="9"/>
  <c r="AC1473" i="9" s="1"/>
  <c r="AD1473" i="9" s="1"/>
  <c r="AB1474" i="9"/>
  <c r="AC1474" i="9" s="1"/>
  <c r="AD1474" i="9" s="1"/>
  <c r="AB1475" i="9"/>
  <c r="AC1475" i="9" s="1"/>
  <c r="AD1475" i="9" s="1"/>
  <c r="AB1476" i="9"/>
  <c r="AC1476" i="9" s="1"/>
  <c r="AD1476" i="9" s="1"/>
  <c r="AB1477" i="9"/>
  <c r="AC1477" i="9" s="1"/>
  <c r="AD1477" i="9" s="1"/>
  <c r="AB1478" i="9"/>
  <c r="AC1478" i="9" s="1"/>
  <c r="AD1478" i="9" s="1"/>
  <c r="AB1479" i="9"/>
  <c r="AC1479" i="9" s="1"/>
  <c r="AD1479" i="9" s="1"/>
  <c r="AB1480" i="9"/>
  <c r="AC1480" i="9" s="1"/>
  <c r="AD1480" i="9" s="1"/>
  <c r="AB1481" i="9"/>
  <c r="AC1481" i="9" s="1"/>
  <c r="AD1481" i="9" s="1"/>
  <c r="AB1482" i="9"/>
  <c r="AC1482" i="9" s="1"/>
  <c r="AD1482" i="9" s="1"/>
  <c r="AB1483" i="9"/>
  <c r="AC1483" i="9" s="1"/>
  <c r="AD1483" i="9" s="1"/>
  <c r="AB1484" i="9"/>
  <c r="AC1484" i="9" s="1"/>
  <c r="AD1484" i="9" s="1"/>
  <c r="AB1485" i="9"/>
  <c r="AC1485" i="9" s="1"/>
  <c r="AD1485" i="9" s="1"/>
  <c r="AB1486" i="9"/>
  <c r="AC1486" i="9" s="1"/>
  <c r="AD1486" i="9" s="1"/>
  <c r="AB1487" i="9"/>
  <c r="AC1487" i="9" s="1"/>
  <c r="AD1487" i="9" s="1"/>
  <c r="AB1488" i="9"/>
  <c r="AC1488" i="9" s="1"/>
  <c r="AD1488" i="9" s="1"/>
  <c r="AB1489" i="9"/>
  <c r="AC1489" i="9" s="1"/>
  <c r="AD1489" i="9" s="1"/>
  <c r="AB1490" i="9"/>
  <c r="AC1490" i="9" s="1"/>
  <c r="AD1490" i="9" s="1"/>
  <c r="AB1491" i="9"/>
  <c r="AC1491" i="9" s="1"/>
  <c r="AD1491" i="9" s="1"/>
  <c r="AB1492" i="9"/>
  <c r="AC1492" i="9" s="1"/>
  <c r="AD1492" i="9" s="1"/>
  <c r="AB1493" i="9"/>
  <c r="AC1493" i="9" s="1"/>
  <c r="AD1493" i="9" s="1"/>
  <c r="AB1494" i="9"/>
  <c r="AC1494" i="9" s="1"/>
  <c r="AD1494" i="9" s="1"/>
  <c r="AB1495" i="9"/>
  <c r="AC1495" i="9" s="1"/>
  <c r="AD1495" i="9" s="1"/>
  <c r="AB1496" i="9"/>
  <c r="AC1496" i="9" s="1"/>
  <c r="AD1496" i="9" s="1"/>
  <c r="AB1497" i="9"/>
  <c r="AC1497" i="9" s="1"/>
  <c r="AD1497" i="9" s="1"/>
  <c r="AB1498" i="9"/>
  <c r="AC1498" i="9" s="1"/>
  <c r="AD1498" i="9" s="1"/>
  <c r="AB1499" i="9"/>
  <c r="AC1499" i="9" s="1"/>
  <c r="AD1499" i="9" s="1"/>
  <c r="AB1500" i="9"/>
  <c r="AC1500" i="9" s="1"/>
  <c r="AD1500" i="9" s="1"/>
  <c r="AB1501" i="9"/>
  <c r="AC1501" i="9" s="1"/>
  <c r="AD1501" i="9" s="1"/>
  <c r="AB1502" i="9"/>
  <c r="AC1502" i="9" s="1"/>
  <c r="AD1502" i="9" s="1"/>
  <c r="AB1503" i="9"/>
  <c r="AC1503" i="9" s="1"/>
  <c r="AD1503" i="9" s="1"/>
  <c r="AB1504" i="9"/>
  <c r="AC1504" i="9" s="1"/>
  <c r="AD1504" i="9" s="1"/>
  <c r="AB1505" i="9"/>
  <c r="AC1505" i="9" s="1"/>
  <c r="AD1505" i="9" s="1"/>
  <c r="AB1506" i="9"/>
  <c r="AC1506" i="9" s="1"/>
  <c r="AD1506" i="9" s="1"/>
  <c r="AB1507" i="9"/>
  <c r="AC1507" i="9" s="1"/>
  <c r="AD1507" i="9" s="1"/>
  <c r="AB1508" i="9"/>
  <c r="AC1508" i="9" s="1"/>
  <c r="AD1508" i="9" s="1"/>
  <c r="AB1509" i="9"/>
  <c r="AC1509" i="9" s="1"/>
  <c r="AD1509" i="9" s="1"/>
  <c r="AB1510" i="9"/>
  <c r="AC1510" i="9" s="1"/>
  <c r="AD1510" i="9" s="1"/>
  <c r="AB1511" i="9"/>
  <c r="AC1511" i="9" s="1"/>
  <c r="AD1511" i="9" s="1"/>
  <c r="AB1512" i="9"/>
  <c r="AC1512" i="9" s="1"/>
  <c r="AD1512" i="9" s="1"/>
  <c r="AB1513" i="9"/>
  <c r="AC1513" i="9" s="1"/>
  <c r="AD1513" i="9" s="1"/>
  <c r="AB1514" i="9"/>
  <c r="AC1514" i="9" s="1"/>
  <c r="AD1514" i="9" s="1"/>
  <c r="AB1515" i="9"/>
  <c r="AC1515" i="9" s="1"/>
  <c r="AD1515" i="9" s="1"/>
  <c r="AB1516" i="9"/>
  <c r="AC1516" i="9" s="1"/>
  <c r="AD1516" i="9" s="1"/>
  <c r="AB1517" i="9"/>
  <c r="AC1517" i="9" s="1"/>
  <c r="AD1517" i="9" s="1"/>
  <c r="AB1518" i="9"/>
  <c r="AC1518" i="9" s="1"/>
  <c r="AD1518" i="9" s="1"/>
  <c r="AB1519" i="9"/>
  <c r="AC1519" i="9" s="1"/>
  <c r="AD1519" i="9" s="1"/>
  <c r="AB1520" i="9"/>
  <c r="AC1520" i="9" s="1"/>
  <c r="AD1520" i="9" s="1"/>
  <c r="AB1521" i="9"/>
  <c r="AC1521" i="9" s="1"/>
  <c r="AD1521" i="9" s="1"/>
  <c r="AB1522" i="9"/>
  <c r="AC1522" i="9" s="1"/>
  <c r="AD1522" i="9" s="1"/>
  <c r="AB1523" i="9"/>
  <c r="AC1523" i="9" s="1"/>
  <c r="AD1523" i="9" s="1"/>
  <c r="AB1524" i="9"/>
  <c r="AC1524" i="9" s="1"/>
  <c r="AD1524" i="9" s="1"/>
  <c r="AB1525" i="9"/>
  <c r="AC1525" i="9" s="1"/>
  <c r="AD1525" i="9" s="1"/>
  <c r="AB1526" i="9"/>
  <c r="AC1526" i="9" s="1"/>
  <c r="AD1526" i="9" s="1"/>
  <c r="AB1527" i="9"/>
  <c r="AC1527" i="9" s="1"/>
  <c r="AD1527" i="9" s="1"/>
  <c r="AB1528" i="9"/>
  <c r="AC1528" i="9" s="1"/>
  <c r="AD1528" i="9" s="1"/>
  <c r="AB1529" i="9"/>
  <c r="AC1529" i="9" s="1"/>
  <c r="AD1529" i="9" s="1"/>
  <c r="AB1530" i="9"/>
  <c r="AC1530" i="9" s="1"/>
  <c r="AD1530" i="9" s="1"/>
  <c r="AB1531" i="9"/>
  <c r="AC1531" i="9" s="1"/>
  <c r="AD1531" i="9" s="1"/>
  <c r="AB1532" i="9"/>
  <c r="AC1532" i="9" s="1"/>
  <c r="AD1532" i="9" s="1"/>
  <c r="AB1533" i="9"/>
  <c r="AC1533" i="9" s="1"/>
  <c r="AD1533" i="9" s="1"/>
  <c r="AB1534" i="9"/>
  <c r="AC1534" i="9" s="1"/>
  <c r="AD1534" i="9" s="1"/>
  <c r="AB1535" i="9"/>
  <c r="AC1535" i="9" s="1"/>
  <c r="AD1535" i="9" s="1"/>
  <c r="AB1536" i="9"/>
  <c r="AC1536" i="9" s="1"/>
  <c r="AD1536" i="9" s="1"/>
  <c r="AB1537" i="9"/>
  <c r="AC1537" i="9" s="1"/>
  <c r="AD1537" i="9" s="1"/>
  <c r="AB1538" i="9"/>
  <c r="AC1538" i="9" s="1"/>
  <c r="AD1538" i="9" s="1"/>
  <c r="AB1539" i="9"/>
  <c r="AC1539" i="9" s="1"/>
  <c r="AD1539" i="9" s="1"/>
  <c r="AB1540" i="9"/>
  <c r="AC1540" i="9" s="1"/>
  <c r="AD1540" i="9" s="1"/>
  <c r="AB1541" i="9"/>
  <c r="AC1541" i="9" s="1"/>
  <c r="AD1541" i="9" s="1"/>
  <c r="AB1542" i="9"/>
  <c r="AC1542" i="9" s="1"/>
  <c r="AD1542" i="9" s="1"/>
  <c r="AB1543" i="9"/>
  <c r="AC1543" i="9" s="1"/>
  <c r="AD1543" i="9" s="1"/>
  <c r="AB1544" i="9"/>
  <c r="AC1544" i="9" s="1"/>
  <c r="AD1544" i="9" s="1"/>
  <c r="AB1545" i="9"/>
  <c r="AC1545" i="9" s="1"/>
  <c r="AD1545" i="9" s="1"/>
  <c r="AB1546" i="9"/>
  <c r="AC1546" i="9" s="1"/>
  <c r="AD1546" i="9" s="1"/>
  <c r="AB1547" i="9"/>
  <c r="AC1547" i="9" s="1"/>
  <c r="AD1547" i="9" s="1"/>
  <c r="AB1548" i="9"/>
  <c r="AC1548" i="9" s="1"/>
  <c r="AD1548" i="9" s="1"/>
  <c r="AB1549" i="9"/>
  <c r="AC1549" i="9" s="1"/>
  <c r="AD1549" i="9" s="1"/>
  <c r="AB1550" i="9"/>
  <c r="AC1550" i="9" s="1"/>
  <c r="AD1550" i="9" s="1"/>
  <c r="AB1551" i="9"/>
  <c r="AC1551" i="9" s="1"/>
  <c r="AD1551" i="9" s="1"/>
  <c r="AB1552" i="9"/>
  <c r="AC1552" i="9" s="1"/>
  <c r="AD1552" i="9" s="1"/>
  <c r="AB1553" i="9"/>
  <c r="AC1553" i="9" s="1"/>
  <c r="AD1553" i="9" s="1"/>
  <c r="AB1554" i="9"/>
  <c r="AC1554" i="9" s="1"/>
  <c r="AD1554" i="9" s="1"/>
  <c r="AB1555" i="9"/>
  <c r="AC1555" i="9" s="1"/>
  <c r="AD1555" i="9" s="1"/>
  <c r="AB1556" i="9"/>
  <c r="AC1556" i="9" s="1"/>
  <c r="AD1556" i="9" s="1"/>
  <c r="AB1557" i="9"/>
  <c r="AC1557" i="9" s="1"/>
  <c r="AD1557" i="9" s="1"/>
  <c r="AB1558" i="9"/>
  <c r="AC1558" i="9" s="1"/>
  <c r="AD1558" i="9" s="1"/>
  <c r="AB1559" i="9"/>
  <c r="AC1559" i="9" s="1"/>
  <c r="AD1559" i="9" s="1"/>
  <c r="AB1560" i="9"/>
  <c r="AC1560" i="9" s="1"/>
  <c r="AD1560" i="9" s="1"/>
  <c r="AB1561" i="9"/>
  <c r="AC1561" i="9" s="1"/>
  <c r="AD1561" i="9" s="1"/>
  <c r="AB1562" i="9"/>
  <c r="AC1562" i="9" s="1"/>
  <c r="AD1562" i="9" s="1"/>
  <c r="AB1563" i="9"/>
  <c r="AC1563" i="9" s="1"/>
  <c r="AD1563" i="9" s="1"/>
  <c r="AB1564" i="9"/>
  <c r="AC1564" i="9" s="1"/>
  <c r="AD1564" i="9" s="1"/>
  <c r="AB1565" i="9"/>
  <c r="AC1565" i="9" s="1"/>
  <c r="AD1565" i="9" s="1"/>
  <c r="AB1566" i="9"/>
  <c r="AC1566" i="9" s="1"/>
  <c r="AD1566" i="9" s="1"/>
  <c r="AB1567" i="9"/>
  <c r="AC1567" i="9" s="1"/>
  <c r="AD1567" i="9" s="1"/>
  <c r="AB1568" i="9"/>
  <c r="AC1568" i="9" s="1"/>
  <c r="AD1568" i="9" s="1"/>
  <c r="AB1569" i="9"/>
  <c r="AC1569" i="9" s="1"/>
  <c r="AD1569" i="9" s="1"/>
  <c r="AB1570" i="9"/>
  <c r="AC1570" i="9" s="1"/>
  <c r="AD1570" i="9" s="1"/>
  <c r="AB1571" i="9"/>
  <c r="AC1571" i="9" s="1"/>
  <c r="AD1571" i="9" s="1"/>
  <c r="AB1572" i="9"/>
  <c r="AC1572" i="9" s="1"/>
  <c r="AD1572" i="9" s="1"/>
  <c r="AB1573" i="9"/>
  <c r="AC1573" i="9" s="1"/>
  <c r="AD1573" i="9" s="1"/>
  <c r="AB1574" i="9"/>
  <c r="AC1574" i="9" s="1"/>
  <c r="AD1574" i="9" s="1"/>
  <c r="AB1575" i="9"/>
  <c r="AC1575" i="9" s="1"/>
  <c r="AD1575" i="9" s="1"/>
  <c r="AB1576" i="9"/>
  <c r="AC1576" i="9" s="1"/>
  <c r="AD1576" i="9" s="1"/>
  <c r="AB1577" i="9"/>
  <c r="AC1577" i="9" s="1"/>
  <c r="AD1577" i="9" s="1"/>
  <c r="AB1578" i="9"/>
  <c r="AC1578" i="9" s="1"/>
  <c r="AD1578" i="9" s="1"/>
  <c r="AB1579" i="9"/>
  <c r="AC1579" i="9" s="1"/>
  <c r="AD1579" i="9" s="1"/>
  <c r="AB1580" i="9"/>
  <c r="AC1580" i="9" s="1"/>
  <c r="AD1580" i="9" s="1"/>
  <c r="AB1581" i="9"/>
  <c r="AC1581" i="9" s="1"/>
  <c r="AD1581" i="9" s="1"/>
  <c r="AB1582" i="9"/>
  <c r="AC1582" i="9" s="1"/>
  <c r="AD1582" i="9" s="1"/>
  <c r="AB1583" i="9"/>
  <c r="AC1583" i="9" s="1"/>
  <c r="AD1583" i="9" s="1"/>
  <c r="AB1584" i="9"/>
  <c r="AC1584" i="9" s="1"/>
  <c r="AD1584" i="9" s="1"/>
  <c r="AB1585" i="9"/>
  <c r="AC1585" i="9" s="1"/>
  <c r="AD1585" i="9" s="1"/>
  <c r="AB1586" i="9"/>
  <c r="AC1586" i="9" s="1"/>
  <c r="AD1586" i="9" s="1"/>
  <c r="AB1587" i="9"/>
  <c r="AC1587" i="9" s="1"/>
  <c r="AD1587" i="9" s="1"/>
  <c r="AB1588" i="9"/>
  <c r="AC1588" i="9" s="1"/>
  <c r="AD1588" i="9" s="1"/>
  <c r="AB1589" i="9"/>
  <c r="AC1589" i="9" s="1"/>
  <c r="AD1589" i="9" s="1"/>
  <c r="AB1590" i="9"/>
  <c r="AC1590" i="9" s="1"/>
  <c r="AD1590" i="9" s="1"/>
  <c r="AB1591" i="9"/>
  <c r="AC1591" i="9" s="1"/>
  <c r="AD1591" i="9" s="1"/>
  <c r="AB1592" i="9"/>
  <c r="AC1592" i="9" s="1"/>
  <c r="AD1592" i="9" s="1"/>
  <c r="AB1593" i="9"/>
  <c r="AC1593" i="9" s="1"/>
  <c r="AD1593" i="9" s="1"/>
  <c r="AB1594" i="9"/>
  <c r="AC1594" i="9" s="1"/>
  <c r="AD1594" i="9" s="1"/>
  <c r="AB1595" i="9"/>
  <c r="AC1595" i="9" s="1"/>
  <c r="AD1595" i="9" s="1"/>
  <c r="AB1596" i="9"/>
  <c r="AC1596" i="9" s="1"/>
  <c r="AD1596" i="9" s="1"/>
  <c r="AB1597" i="9"/>
  <c r="AC1597" i="9" s="1"/>
  <c r="AD1597" i="9" s="1"/>
  <c r="AB1598" i="9"/>
  <c r="AC1598" i="9" s="1"/>
  <c r="AD1598" i="9" s="1"/>
  <c r="AB1599" i="9"/>
  <c r="AC1599" i="9" s="1"/>
  <c r="AD1599" i="9" s="1"/>
  <c r="AB1600" i="9"/>
  <c r="AC1600" i="9" s="1"/>
  <c r="AD1600" i="9" s="1"/>
  <c r="AB1601" i="9"/>
  <c r="AC1601" i="9" s="1"/>
  <c r="AD1601" i="9" s="1"/>
  <c r="AB1602" i="9"/>
  <c r="AC1602" i="9" s="1"/>
  <c r="AD1602" i="9" s="1"/>
  <c r="AB1603" i="9"/>
  <c r="AC1603" i="9" s="1"/>
  <c r="AD1603" i="9" s="1"/>
  <c r="AB1604" i="9"/>
  <c r="AC1604" i="9" s="1"/>
  <c r="AD1604" i="9" s="1"/>
  <c r="AB1605" i="9"/>
  <c r="AC1605" i="9" s="1"/>
  <c r="AD1605" i="9" s="1"/>
  <c r="AB1606" i="9"/>
  <c r="AC1606" i="9" s="1"/>
  <c r="AD1606" i="9" s="1"/>
  <c r="AB1607" i="9"/>
  <c r="AC1607" i="9" s="1"/>
  <c r="AD1607" i="9" s="1"/>
  <c r="AB1608" i="9"/>
  <c r="AC1608" i="9" s="1"/>
  <c r="AD1608" i="9" s="1"/>
  <c r="AB1609" i="9"/>
  <c r="AC1609" i="9" s="1"/>
  <c r="AD1609" i="9" s="1"/>
  <c r="AB1610" i="9"/>
  <c r="AC1610" i="9" s="1"/>
  <c r="AD1610" i="9" s="1"/>
  <c r="AB1611" i="9"/>
  <c r="AC1611" i="9" s="1"/>
  <c r="AD1611" i="9" s="1"/>
  <c r="AB1612" i="9"/>
  <c r="AC1612" i="9" s="1"/>
  <c r="AD1612" i="9" s="1"/>
  <c r="AB1613" i="9"/>
  <c r="AC1613" i="9" s="1"/>
  <c r="AD1613" i="9" s="1"/>
  <c r="AB1614" i="9"/>
  <c r="AC1614" i="9" s="1"/>
  <c r="AD1614" i="9" s="1"/>
  <c r="AB1615" i="9"/>
  <c r="AC1615" i="9" s="1"/>
  <c r="AD1615" i="9" s="1"/>
  <c r="AB1616" i="9"/>
  <c r="AC1616" i="9" s="1"/>
  <c r="AD1616" i="9" s="1"/>
  <c r="AB1617" i="9"/>
  <c r="AC1617" i="9" s="1"/>
  <c r="AD1617" i="9" s="1"/>
  <c r="AB1618" i="9"/>
  <c r="AC1618" i="9" s="1"/>
  <c r="AD1618" i="9" s="1"/>
  <c r="AB1619" i="9"/>
  <c r="AC1619" i="9" s="1"/>
  <c r="AD1619" i="9" s="1"/>
  <c r="AB1620" i="9"/>
  <c r="AC1620" i="9" s="1"/>
  <c r="AD1620" i="9" s="1"/>
  <c r="AB1621" i="9"/>
  <c r="AC1621" i="9" s="1"/>
  <c r="AD1621" i="9" s="1"/>
  <c r="AB1622" i="9"/>
  <c r="AC1622" i="9" s="1"/>
  <c r="AD1622" i="9" s="1"/>
  <c r="AB1623" i="9"/>
  <c r="AC1623" i="9" s="1"/>
  <c r="AD1623" i="9" s="1"/>
  <c r="AB1624" i="9"/>
  <c r="AC1624" i="9" s="1"/>
  <c r="AD1624" i="9" s="1"/>
  <c r="AB1625" i="9"/>
  <c r="AC1625" i="9" s="1"/>
  <c r="AD1625" i="9" s="1"/>
  <c r="AB1626" i="9"/>
  <c r="AC1626" i="9" s="1"/>
  <c r="AD1626" i="9" s="1"/>
  <c r="AB1627" i="9"/>
  <c r="AC1627" i="9" s="1"/>
  <c r="AD1627" i="9" s="1"/>
  <c r="AB1628" i="9"/>
  <c r="AC1628" i="9" s="1"/>
  <c r="AD1628" i="9" s="1"/>
  <c r="AB1629" i="9"/>
  <c r="AC1629" i="9" s="1"/>
  <c r="AD1629" i="9" s="1"/>
  <c r="AB1630" i="9"/>
  <c r="AC1630" i="9" s="1"/>
  <c r="AD1630" i="9" s="1"/>
  <c r="AB1631" i="9"/>
  <c r="AC1631" i="9" s="1"/>
  <c r="AD1631" i="9" s="1"/>
  <c r="AB1632" i="9"/>
  <c r="AC1632" i="9" s="1"/>
  <c r="AD1632" i="9" s="1"/>
  <c r="AB1633" i="9"/>
  <c r="AC1633" i="9" s="1"/>
  <c r="AD1633" i="9" s="1"/>
  <c r="AB1634" i="9"/>
  <c r="AC1634" i="9" s="1"/>
  <c r="AD1634" i="9" s="1"/>
  <c r="AB1635" i="9"/>
  <c r="AC1635" i="9" s="1"/>
  <c r="AD1635" i="9" s="1"/>
  <c r="AB1636" i="9"/>
  <c r="AC1636" i="9" s="1"/>
  <c r="AD1636" i="9" s="1"/>
  <c r="AB1637" i="9"/>
  <c r="AC1637" i="9" s="1"/>
  <c r="AD1637" i="9" s="1"/>
  <c r="AB1638" i="9"/>
  <c r="AC1638" i="9" s="1"/>
  <c r="AD1638" i="9" s="1"/>
  <c r="AB1639" i="9"/>
  <c r="AC1639" i="9" s="1"/>
  <c r="AD1639" i="9" s="1"/>
  <c r="AB1640" i="9"/>
  <c r="AC1640" i="9" s="1"/>
  <c r="AD1640" i="9" s="1"/>
  <c r="AB1641" i="9"/>
  <c r="AC1641" i="9" s="1"/>
  <c r="AD1641" i="9" s="1"/>
  <c r="AB1642" i="9"/>
  <c r="AC1642" i="9" s="1"/>
  <c r="AD1642" i="9" s="1"/>
  <c r="AB1643" i="9"/>
  <c r="AC1643" i="9" s="1"/>
  <c r="AD1643" i="9" s="1"/>
  <c r="AB1644" i="9"/>
  <c r="AC1644" i="9" s="1"/>
  <c r="AD1644" i="9" s="1"/>
  <c r="AB1645" i="9"/>
  <c r="AC1645" i="9" s="1"/>
  <c r="AD1645" i="9" s="1"/>
  <c r="AB1646" i="9"/>
  <c r="AC1646" i="9" s="1"/>
  <c r="AD1646" i="9" s="1"/>
  <c r="AB1647" i="9"/>
  <c r="AC1647" i="9" s="1"/>
  <c r="AD1647" i="9" s="1"/>
  <c r="AB1648" i="9"/>
  <c r="AC1648" i="9" s="1"/>
  <c r="AD1648" i="9" s="1"/>
  <c r="AB1649" i="9"/>
  <c r="AC1649" i="9" s="1"/>
  <c r="AD1649" i="9" s="1"/>
  <c r="AB1650" i="9"/>
  <c r="AC1650" i="9" s="1"/>
  <c r="AD1650" i="9" s="1"/>
  <c r="AB1651" i="9"/>
  <c r="AC1651" i="9" s="1"/>
  <c r="AD1651" i="9" s="1"/>
  <c r="AB1652" i="9"/>
  <c r="AC1652" i="9" s="1"/>
  <c r="AD1652" i="9" s="1"/>
  <c r="AB1653" i="9"/>
  <c r="AC1653" i="9" s="1"/>
  <c r="AD1653" i="9" s="1"/>
  <c r="AB1654" i="9"/>
  <c r="AC1654" i="9" s="1"/>
  <c r="AD1654" i="9" s="1"/>
  <c r="AB1655" i="9"/>
  <c r="AC1655" i="9" s="1"/>
  <c r="AD1655" i="9" s="1"/>
  <c r="AB1656" i="9"/>
  <c r="AC1656" i="9" s="1"/>
  <c r="AD1656" i="9" s="1"/>
  <c r="AB1657" i="9"/>
  <c r="AC1657" i="9" s="1"/>
  <c r="AD1657" i="9" s="1"/>
  <c r="AB1658" i="9"/>
  <c r="AC1658" i="9" s="1"/>
  <c r="AD1658" i="9" s="1"/>
  <c r="AB1659" i="9"/>
  <c r="AC1659" i="9" s="1"/>
  <c r="AD1659" i="9" s="1"/>
  <c r="AB1660" i="9"/>
  <c r="AC1660" i="9" s="1"/>
  <c r="AD1660" i="9" s="1"/>
  <c r="AB1661" i="9"/>
  <c r="AC1661" i="9" s="1"/>
  <c r="AD1661" i="9" s="1"/>
  <c r="AB1662" i="9"/>
  <c r="AC1662" i="9" s="1"/>
  <c r="AD1662" i="9" s="1"/>
  <c r="AB1663" i="9"/>
  <c r="AC1663" i="9" s="1"/>
  <c r="AD1663" i="9" s="1"/>
  <c r="AB1664" i="9"/>
  <c r="AC1664" i="9" s="1"/>
  <c r="AD1664" i="9" s="1"/>
  <c r="AB1665" i="9"/>
  <c r="AC1665" i="9" s="1"/>
  <c r="AD1665" i="9" s="1"/>
  <c r="AB1666" i="9"/>
  <c r="AC1666" i="9" s="1"/>
  <c r="AD1666" i="9" s="1"/>
  <c r="AB1667" i="9"/>
  <c r="AC1667" i="9" s="1"/>
  <c r="AD1667" i="9" s="1"/>
  <c r="AB1668" i="9"/>
  <c r="AC1668" i="9" s="1"/>
  <c r="AD1668" i="9" s="1"/>
  <c r="AB1669" i="9"/>
  <c r="AC1669" i="9" s="1"/>
  <c r="AD1669" i="9" s="1"/>
  <c r="AB1670" i="9"/>
  <c r="AC1670" i="9" s="1"/>
  <c r="AD1670" i="9" s="1"/>
  <c r="AB1671" i="9"/>
  <c r="AC1671" i="9" s="1"/>
  <c r="AD1671" i="9" s="1"/>
  <c r="AB1672" i="9"/>
  <c r="AC1672" i="9" s="1"/>
  <c r="AD1672" i="9" s="1"/>
  <c r="AB1673" i="9"/>
  <c r="AC1673" i="9" s="1"/>
  <c r="AD1673" i="9" s="1"/>
  <c r="AB1674" i="9"/>
  <c r="AC1674" i="9" s="1"/>
  <c r="AD1674" i="9" s="1"/>
  <c r="AB1675" i="9"/>
  <c r="AC1675" i="9" s="1"/>
  <c r="AD1675" i="9" s="1"/>
  <c r="AB1676" i="9"/>
  <c r="AC1676" i="9" s="1"/>
  <c r="AD1676" i="9" s="1"/>
  <c r="AB1677" i="9"/>
  <c r="AC1677" i="9" s="1"/>
  <c r="AD1677" i="9" s="1"/>
  <c r="AB1678" i="9"/>
  <c r="AC1678" i="9" s="1"/>
  <c r="AD1678" i="9" s="1"/>
  <c r="AB1679" i="9"/>
  <c r="AC1679" i="9" s="1"/>
  <c r="AD1679" i="9" s="1"/>
  <c r="AB1680" i="9"/>
  <c r="AC1680" i="9" s="1"/>
  <c r="AD1680" i="9" s="1"/>
  <c r="AB1681" i="9"/>
  <c r="AC1681" i="9" s="1"/>
  <c r="AD1681" i="9" s="1"/>
  <c r="AB1682" i="9"/>
  <c r="AC1682" i="9" s="1"/>
  <c r="AD1682" i="9" s="1"/>
  <c r="AB1683" i="9"/>
  <c r="AC1683" i="9" s="1"/>
  <c r="AD1683" i="9" s="1"/>
  <c r="AB1684" i="9"/>
  <c r="AC1684" i="9" s="1"/>
  <c r="AD1684" i="9" s="1"/>
  <c r="AB1685" i="9"/>
  <c r="AC1685" i="9" s="1"/>
  <c r="AD1685" i="9" s="1"/>
  <c r="AB1686" i="9"/>
  <c r="AC1686" i="9" s="1"/>
  <c r="AD1686" i="9" s="1"/>
  <c r="AB1687" i="9"/>
  <c r="AC1687" i="9" s="1"/>
  <c r="AD1687" i="9" s="1"/>
  <c r="AB1688" i="9"/>
  <c r="AC1688" i="9" s="1"/>
  <c r="AD1688" i="9" s="1"/>
  <c r="AB1689" i="9"/>
  <c r="AC1689" i="9" s="1"/>
  <c r="AD1689" i="9" s="1"/>
  <c r="AB1690" i="9"/>
  <c r="AC1690" i="9" s="1"/>
  <c r="AD1690" i="9" s="1"/>
  <c r="AB1691" i="9"/>
  <c r="AC1691" i="9" s="1"/>
  <c r="AD1691" i="9" s="1"/>
  <c r="AB1692" i="9"/>
  <c r="AC1692" i="9" s="1"/>
  <c r="AD1692" i="9" s="1"/>
  <c r="AB1693" i="9"/>
  <c r="AC1693" i="9" s="1"/>
  <c r="AD1693" i="9" s="1"/>
  <c r="AB1694" i="9"/>
  <c r="AC1694" i="9" s="1"/>
  <c r="AD1694" i="9" s="1"/>
  <c r="AB1695" i="9"/>
  <c r="AC1695" i="9" s="1"/>
  <c r="AD1695" i="9" s="1"/>
  <c r="AB1696" i="9"/>
  <c r="AC1696" i="9" s="1"/>
  <c r="AD1696" i="9" s="1"/>
  <c r="AB1697" i="9"/>
  <c r="AC1697" i="9" s="1"/>
  <c r="AD1697" i="9" s="1"/>
  <c r="AB1698" i="9"/>
  <c r="AC1698" i="9" s="1"/>
  <c r="AD1698" i="9" s="1"/>
  <c r="AB1699" i="9"/>
  <c r="AC1699" i="9" s="1"/>
  <c r="AD1699" i="9" s="1"/>
  <c r="AB1700" i="9"/>
  <c r="AC1700" i="9" s="1"/>
  <c r="AD1700" i="9" s="1"/>
  <c r="AB1701" i="9"/>
  <c r="AC1701" i="9" s="1"/>
  <c r="AD1701" i="9" s="1"/>
  <c r="AB1702" i="9"/>
  <c r="AC1702" i="9" s="1"/>
  <c r="AD1702" i="9" s="1"/>
  <c r="AB1703" i="9"/>
  <c r="AC1703" i="9" s="1"/>
  <c r="AD1703" i="9" s="1"/>
  <c r="AB1704" i="9"/>
  <c r="AC1704" i="9" s="1"/>
  <c r="AD1704" i="9" s="1"/>
  <c r="AB1705" i="9"/>
  <c r="AC1705" i="9" s="1"/>
  <c r="AD1705" i="9" s="1"/>
  <c r="AB1706" i="9"/>
  <c r="AC1706" i="9" s="1"/>
  <c r="AD1706" i="9" s="1"/>
  <c r="AB1707" i="9"/>
  <c r="AC1707" i="9" s="1"/>
  <c r="AD1707" i="9" s="1"/>
  <c r="AB1708" i="9"/>
  <c r="AC1708" i="9" s="1"/>
  <c r="AD1708" i="9" s="1"/>
  <c r="AB1709" i="9"/>
  <c r="AC1709" i="9" s="1"/>
  <c r="AD1709" i="9" s="1"/>
  <c r="AB1710" i="9"/>
  <c r="AC1710" i="9" s="1"/>
  <c r="AD1710" i="9" s="1"/>
  <c r="AB1711" i="9"/>
  <c r="AC1711" i="9" s="1"/>
  <c r="AD1711" i="9" s="1"/>
  <c r="AB1712" i="9"/>
  <c r="AC1712" i="9" s="1"/>
  <c r="AD1712" i="9" s="1"/>
  <c r="AB1713" i="9"/>
  <c r="AC1713" i="9" s="1"/>
  <c r="AD1713" i="9" s="1"/>
  <c r="AB1714" i="9"/>
  <c r="AC1714" i="9" s="1"/>
  <c r="AD1714" i="9" s="1"/>
  <c r="AB1715" i="9"/>
  <c r="AC1715" i="9" s="1"/>
  <c r="AD1715" i="9" s="1"/>
  <c r="AB1716" i="9"/>
  <c r="AC1716" i="9" s="1"/>
  <c r="AD1716" i="9" s="1"/>
  <c r="AB1717" i="9"/>
  <c r="AC1717" i="9" s="1"/>
  <c r="AD1717" i="9" s="1"/>
  <c r="AB1718" i="9"/>
  <c r="AC1718" i="9" s="1"/>
  <c r="AD1718" i="9" s="1"/>
  <c r="AB1719" i="9"/>
  <c r="AC1719" i="9" s="1"/>
  <c r="AD1719" i="9" s="1"/>
  <c r="AB1720" i="9"/>
  <c r="AC1720" i="9" s="1"/>
  <c r="AD1720" i="9" s="1"/>
  <c r="AB1721" i="9"/>
  <c r="AC1721" i="9" s="1"/>
  <c r="AD1721" i="9" s="1"/>
  <c r="AB1722" i="9"/>
  <c r="AC1722" i="9" s="1"/>
  <c r="AD1722" i="9" s="1"/>
  <c r="AB1723" i="9"/>
  <c r="AC1723" i="9" s="1"/>
  <c r="AD1723" i="9" s="1"/>
  <c r="AB1724" i="9"/>
  <c r="AC1724" i="9" s="1"/>
  <c r="AD1724" i="9" s="1"/>
  <c r="AB1725" i="9"/>
  <c r="AC1725" i="9" s="1"/>
  <c r="AD1725" i="9" s="1"/>
  <c r="AB1726" i="9"/>
  <c r="AC1726" i="9" s="1"/>
  <c r="AD1726" i="9" s="1"/>
  <c r="AB1727" i="9"/>
  <c r="AC1727" i="9" s="1"/>
  <c r="AD1727" i="9" s="1"/>
  <c r="AB1728" i="9"/>
  <c r="AC1728" i="9" s="1"/>
  <c r="AD1728" i="9" s="1"/>
  <c r="AB1729" i="9"/>
  <c r="AC1729" i="9" s="1"/>
  <c r="AD1729" i="9" s="1"/>
  <c r="AB1730" i="9"/>
  <c r="AC1730" i="9" s="1"/>
  <c r="AD1730" i="9" s="1"/>
  <c r="AB1731" i="9"/>
  <c r="AC1731" i="9" s="1"/>
  <c r="AD1731" i="9" s="1"/>
  <c r="AB1732" i="9"/>
  <c r="AC1732" i="9" s="1"/>
  <c r="AD1732" i="9" s="1"/>
  <c r="AB1733" i="9"/>
  <c r="AC1733" i="9" s="1"/>
  <c r="AD1733" i="9" s="1"/>
  <c r="AB1734" i="9"/>
  <c r="AC1734" i="9" s="1"/>
  <c r="AD1734" i="9" s="1"/>
  <c r="AB1735" i="9"/>
  <c r="AC1735" i="9" s="1"/>
  <c r="AD1735" i="9" s="1"/>
  <c r="AB1736" i="9"/>
  <c r="AC1736" i="9" s="1"/>
  <c r="AD1736" i="9" s="1"/>
  <c r="AB1737" i="9"/>
  <c r="AC1737" i="9" s="1"/>
  <c r="AD1737" i="9" s="1"/>
  <c r="AB1738" i="9"/>
  <c r="AC1738" i="9" s="1"/>
  <c r="AD1738" i="9" s="1"/>
  <c r="AB1739" i="9"/>
  <c r="AC1739" i="9" s="1"/>
  <c r="AD1739" i="9" s="1"/>
  <c r="AB1740" i="9"/>
  <c r="AC1740" i="9" s="1"/>
  <c r="AD1740" i="9" s="1"/>
  <c r="AB1741" i="9"/>
  <c r="AC1741" i="9" s="1"/>
  <c r="AD1741" i="9" s="1"/>
  <c r="AB1742" i="9"/>
  <c r="AC1742" i="9" s="1"/>
  <c r="AD1742" i="9" s="1"/>
  <c r="AB1743" i="9"/>
  <c r="AC1743" i="9" s="1"/>
  <c r="AD1743" i="9" s="1"/>
  <c r="AB1744" i="9"/>
  <c r="AC1744" i="9" s="1"/>
  <c r="AD1744" i="9" s="1"/>
  <c r="AB1745" i="9"/>
  <c r="AC1745" i="9" s="1"/>
  <c r="AD1745" i="9" s="1"/>
  <c r="AB1746" i="9"/>
  <c r="AC1746" i="9" s="1"/>
  <c r="AD1746" i="9" s="1"/>
  <c r="AB1747" i="9"/>
  <c r="AC1747" i="9" s="1"/>
  <c r="AD1747" i="9" s="1"/>
  <c r="AB1748" i="9"/>
  <c r="AC1748" i="9" s="1"/>
  <c r="AD1748" i="9" s="1"/>
  <c r="AB1749" i="9"/>
  <c r="AC1749" i="9" s="1"/>
  <c r="AD1749" i="9" s="1"/>
  <c r="AB1750" i="9"/>
  <c r="AC1750" i="9" s="1"/>
  <c r="AD1750" i="9" s="1"/>
  <c r="AB1751" i="9"/>
  <c r="AC1751" i="9" s="1"/>
  <c r="AD1751" i="9" s="1"/>
  <c r="AB1752" i="9"/>
  <c r="AC1752" i="9" s="1"/>
  <c r="AD1752" i="9" s="1"/>
  <c r="AB1753" i="9"/>
  <c r="AC1753" i="9" s="1"/>
  <c r="AD1753" i="9" s="1"/>
  <c r="AB1754" i="9"/>
  <c r="AC1754" i="9" s="1"/>
  <c r="AD1754" i="9" s="1"/>
  <c r="AB1755" i="9"/>
  <c r="AC1755" i="9" s="1"/>
  <c r="AD1755" i="9" s="1"/>
  <c r="AB1756" i="9"/>
  <c r="AC1756" i="9" s="1"/>
  <c r="AD1756" i="9" s="1"/>
  <c r="AB1757" i="9"/>
  <c r="AC1757" i="9" s="1"/>
  <c r="AD1757" i="9" s="1"/>
  <c r="AB1758" i="9"/>
  <c r="AC1758" i="9" s="1"/>
  <c r="AD1758" i="9" s="1"/>
  <c r="AB1759" i="9"/>
  <c r="AC1759" i="9" s="1"/>
  <c r="AD1759" i="9" s="1"/>
  <c r="AB1760" i="9"/>
  <c r="AC1760" i="9" s="1"/>
  <c r="AD1760" i="9" s="1"/>
  <c r="AB1761" i="9"/>
  <c r="AC1761" i="9" s="1"/>
  <c r="AD1761" i="9" s="1"/>
  <c r="AB1762" i="9"/>
  <c r="AC1762" i="9" s="1"/>
  <c r="AD1762" i="9" s="1"/>
  <c r="AB1763" i="9"/>
  <c r="AC1763" i="9" s="1"/>
  <c r="AD1763" i="9" s="1"/>
  <c r="AB1764" i="9"/>
  <c r="AC1764" i="9" s="1"/>
  <c r="AD1764" i="9" s="1"/>
  <c r="AB1765" i="9"/>
  <c r="AC1765" i="9" s="1"/>
  <c r="AD1765" i="9" s="1"/>
  <c r="AB1766" i="9"/>
  <c r="AC1766" i="9" s="1"/>
  <c r="AD1766" i="9" s="1"/>
  <c r="AB1767" i="9"/>
  <c r="AC1767" i="9" s="1"/>
  <c r="AD1767" i="9" s="1"/>
  <c r="AB1768" i="9"/>
  <c r="AC1768" i="9" s="1"/>
  <c r="AD1768" i="9" s="1"/>
  <c r="AB1769" i="9"/>
  <c r="AC1769" i="9" s="1"/>
  <c r="AD1769" i="9" s="1"/>
  <c r="AB1770" i="9"/>
  <c r="AC1770" i="9" s="1"/>
  <c r="AD1770" i="9" s="1"/>
  <c r="AB1771" i="9"/>
  <c r="AC1771" i="9" s="1"/>
  <c r="AD1771" i="9" s="1"/>
  <c r="AB1772" i="9"/>
  <c r="AC1772" i="9" s="1"/>
  <c r="AD1772" i="9" s="1"/>
  <c r="AB1773" i="9"/>
  <c r="AC1773" i="9" s="1"/>
  <c r="AD1773" i="9" s="1"/>
  <c r="AB1774" i="9"/>
  <c r="AC1774" i="9" s="1"/>
  <c r="AD1774" i="9" s="1"/>
  <c r="AB1775" i="9"/>
  <c r="AC1775" i="9" s="1"/>
  <c r="AD1775" i="9" s="1"/>
  <c r="AB1776" i="9"/>
  <c r="AC1776" i="9" s="1"/>
  <c r="AD1776" i="9" s="1"/>
  <c r="AB1777" i="9"/>
  <c r="AC1777" i="9" s="1"/>
  <c r="AD1777" i="9" s="1"/>
  <c r="AB1778" i="9"/>
  <c r="AC1778" i="9" s="1"/>
  <c r="AD1778" i="9" s="1"/>
  <c r="AB1779" i="9"/>
  <c r="AC1779" i="9" s="1"/>
  <c r="AD1779" i="9" s="1"/>
  <c r="AB1780" i="9"/>
  <c r="AC1780" i="9" s="1"/>
  <c r="AD1780" i="9" s="1"/>
  <c r="AB1781" i="9"/>
  <c r="AC1781" i="9" s="1"/>
  <c r="AD1781" i="9" s="1"/>
  <c r="AB1782" i="9"/>
  <c r="AC1782" i="9" s="1"/>
  <c r="AD1782" i="9" s="1"/>
  <c r="AB1783" i="9"/>
  <c r="AC1783" i="9" s="1"/>
  <c r="AD1783" i="9" s="1"/>
  <c r="AB1784" i="9"/>
  <c r="AC1784" i="9" s="1"/>
  <c r="AD1784" i="9" s="1"/>
  <c r="AB1785" i="9"/>
  <c r="AC1785" i="9" s="1"/>
  <c r="AD1785" i="9" s="1"/>
  <c r="AB1786" i="9"/>
  <c r="AC1786" i="9" s="1"/>
  <c r="AD1786" i="9" s="1"/>
  <c r="AB1787" i="9"/>
  <c r="AC1787" i="9" s="1"/>
  <c r="AD1787" i="9" s="1"/>
  <c r="AB1788" i="9"/>
  <c r="AC1788" i="9" s="1"/>
  <c r="AD1788" i="9" s="1"/>
  <c r="AB1789" i="9"/>
  <c r="AC1789" i="9" s="1"/>
  <c r="AD1789" i="9" s="1"/>
  <c r="AB1790" i="9"/>
  <c r="AC1790" i="9" s="1"/>
  <c r="AD1790" i="9" s="1"/>
  <c r="AB1791" i="9"/>
  <c r="AC1791" i="9" s="1"/>
  <c r="AD1791" i="9" s="1"/>
  <c r="AB1792" i="9"/>
  <c r="AC1792" i="9" s="1"/>
  <c r="AD1792" i="9" s="1"/>
  <c r="AB1793" i="9"/>
  <c r="AC1793" i="9" s="1"/>
  <c r="AD1793" i="9" s="1"/>
  <c r="AB1794" i="9"/>
  <c r="AC1794" i="9" s="1"/>
  <c r="AD1794" i="9" s="1"/>
  <c r="AB1795" i="9"/>
  <c r="AC1795" i="9" s="1"/>
  <c r="AD1795" i="9" s="1"/>
  <c r="AB1796" i="9"/>
  <c r="AC1796" i="9" s="1"/>
  <c r="AD1796" i="9" s="1"/>
  <c r="AB1797" i="9"/>
  <c r="AC1797" i="9" s="1"/>
  <c r="AD1797" i="9" s="1"/>
  <c r="AB1798" i="9"/>
  <c r="AC1798" i="9" s="1"/>
  <c r="AD1798" i="9" s="1"/>
  <c r="AB1799" i="9"/>
  <c r="AC1799" i="9" s="1"/>
  <c r="AD1799" i="9" s="1"/>
  <c r="AB1800" i="9"/>
  <c r="AC1800" i="9" s="1"/>
  <c r="AD1800" i="9" s="1"/>
  <c r="AB1801" i="9"/>
  <c r="AC1801" i="9" s="1"/>
  <c r="AD1801" i="9" s="1"/>
  <c r="AB1802" i="9"/>
  <c r="AC1802" i="9" s="1"/>
  <c r="AD1802" i="9" s="1"/>
  <c r="AB1803" i="9"/>
  <c r="AC1803" i="9" s="1"/>
  <c r="AD1803" i="9" s="1"/>
  <c r="AB1804" i="9"/>
  <c r="AC1804" i="9" s="1"/>
  <c r="AD1804" i="9" s="1"/>
  <c r="AB1805" i="9"/>
  <c r="AC1805" i="9" s="1"/>
  <c r="AD1805" i="9" s="1"/>
  <c r="AB1806" i="9"/>
  <c r="AC1806" i="9" s="1"/>
  <c r="AD1806" i="9" s="1"/>
  <c r="AB1807" i="9"/>
  <c r="AC1807" i="9" s="1"/>
  <c r="AD1807" i="9" s="1"/>
  <c r="AB1808" i="9"/>
  <c r="AC1808" i="9" s="1"/>
  <c r="AD1808" i="9" s="1"/>
  <c r="AB1809" i="9"/>
  <c r="AC1809" i="9" s="1"/>
  <c r="AD1809" i="9" s="1"/>
  <c r="AB1810" i="9"/>
  <c r="AC1810" i="9" s="1"/>
  <c r="AD1810" i="9" s="1"/>
  <c r="AB1811" i="9"/>
  <c r="AC1811" i="9" s="1"/>
  <c r="AD1811" i="9" s="1"/>
  <c r="AB1812" i="9"/>
  <c r="AC1812" i="9" s="1"/>
  <c r="AD1812" i="9" s="1"/>
  <c r="AB1813" i="9"/>
  <c r="AC1813" i="9" s="1"/>
  <c r="AD1813" i="9" s="1"/>
  <c r="AB1814" i="9"/>
  <c r="AC1814" i="9" s="1"/>
  <c r="AD1814" i="9" s="1"/>
  <c r="AB1815" i="9"/>
  <c r="AC1815" i="9" s="1"/>
  <c r="AD1815" i="9" s="1"/>
  <c r="AB1816" i="9"/>
  <c r="AC1816" i="9" s="1"/>
  <c r="AD1816" i="9" s="1"/>
  <c r="AB1817" i="9"/>
  <c r="AC1817" i="9" s="1"/>
  <c r="AD1817" i="9" s="1"/>
  <c r="AB1818" i="9"/>
  <c r="AC1818" i="9" s="1"/>
  <c r="AD1818" i="9" s="1"/>
  <c r="AB1819" i="9"/>
  <c r="AC1819" i="9" s="1"/>
  <c r="AD1819" i="9" s="1"/>
  <c r="AB1820" i="9"/>
  <c r="AC1820" i="9" s="1"/>
  <c r="AD1820" i="9" s="1"/>
  <c r="AB1821" i="9"/>
  <c r="AC1821" i="9" s="1"/>
  <c r="AD1821" i="9" s="1"/>
  <c r="AB1822" i="9"/>
  <c r="AC1822" i="9" s="1"/>
  <c r="AD1822" i="9" s="1"/>
  <c r="AB1823" i="9"/>
  <c r="AC1823" i="9" s="1"/>
  <c r="AD1823" i="9" s="1"/>
  <c r="AB1824" i="9"/>
  <c r="AC1824" i="9" s="1"/>
  <c r="AD1824" i="9" s="1"/>
  <c r="AB1825" i="9"/>
  <c r="AC1825" i="9" s="1"/>
  <c r="AD1825" i="9" s="1"/>
  <c r="AB1826" i="9"/>
  <c r="AC1826" i="9" s="1"/>
  <c r="AD1826" i="9" s="1"/>
  <c r="AB1827" i="9"/>
  <c r="AC1827" i="9" s="1"/>
  <c r="AD1827" i="9" s="1"/>
  <c r="AB1828" i="9"/>
  <c r="AC1828" i="9" s="1"/>
  <c r="AD1828" i="9" s="1"/>
  <c r="AB1829" i="9"/>
  <c r="AC1829" i="9" s="1"/>
  <c r="AD1829" i="9" s="1"/>
  <c r="AB1830" i="9"/>
  <c r="AC1830" i="9" s="1"/>
  <c r="AD1830" i="9" s="1"/>
  <c r="AB1831" i="9"/>
  <c r="AC1831" i="9" s="1"/>
  <c r="AD1831" i="9" s="1"/>
  <c r="AB1832" i="9"/>
  <c r="AC1832" i="9" s="1"/>
  <c r="AD1832" i="9" s="1"/>
  <c r="AB1833" i="9"/>
  <c r="AC1833" i="9" s="1"/>
  <c r="AD1833" i="9" s="1"/>
  <c r="AB1834" i="9"/>
  <c r="AC1834" i="9" s="1"/>
  <c r="AD1834" i="9" s="1"/>
  <c r="AB1835" i="9"/>
  <c r="AC1835" i="9" s="1"/>
  <c r="AD1835" i="9" s="1"/>
  <c r="AB1836" i="9"/>
  <c r="AC1836" i="9" s="1"/>
  <c r="AD1836" i="9" s="1"/>
  <c r="AB1837" i="9"/>
  <c r="AC1837" i="9" s="1"/>
  <c r="AD1837" i="9" s="1"/>
  <c r="AB1838" i="9"/>
  <c r="AC1838" i="9" s="1"/>
  <c r="AD1838" i="9" s="1"/>
  <c r="AB1839" i="9"/>
  <c r="AC1839" i="9" s="1"/>
  <c r="AD1839" i="9" s="1"/>
  <c r="AB1840" i="9"/>
  <c r="AC1840" i="9" s="1"/>
  <c r="AD1840" i="9" s="1"/>
  <c r="AB1841" i="9"/>
  <c r="AC1841" i="9" s="1"/>
  <c r="AD1841" i="9" s="1"/>
  <c r="AB1842" i="9"/>
  <c r="AC1842" i="9" s="1"/>
  <c r="AD1842" i="9" s="1"/>
  <c r="AB1843" i="9"/>
  <c r="AC1843" i="9" s="1"/>
  <c r="AD1843" i="9" s="1"/>
  <c r="AB1844" i="9"/>
  <c r="AC1844" i="9" s="1"/>
  <c r="AD1844" i="9" s="1"/>
  <c r="AB1845" i="9"/>
  <c r="AC1845" i="9" s="1"/>
  <c r="AD1845" i="9" s="1"/>
  <c r="AB1846" i="9"/>
  <c r="AC1846" i="9" s="1"/>
  <c r="AD1846" i="9" s="1"/>
  <c r="AB1847" i="9"/>
  <c r="AC1847" i="9" s="1"/>
  <c r="AD1847" i="9" s="1"/>
  <c r="AB1848" i="9"/>
  <c r="AC1848" i="9" s="1"/>
  <c r="AD1848" i="9" s="1"/>
  <c r="AB1849" i="9"/>
  <c r="AC1849" i="9" s="1"/>
  <c r="AD1849" i="9" s="1"/>
  <c r="AB1850" i="9"/>
  <c r="AC1850" i="9" s="1"/>
  <c r="AD1850" i="9" s="1"/>
  <c r="AB1851" i="9"/>
  <c r="AC1851" i="9" s="1"/>
  <c r="AD1851" i="9" s="1"/>
  <c r="AB1852" i="9"/>
  <c r="AC1852" i="9" s="1"/>
  <c r="AD1852" i="9" s="1"/>
  <c r="AB1853" i="9"/>
  <c r="AC1853" i="9" s="1"/>
  <c r="AD1853" i="9" s="1"/>
  <c r="AB1854" i="9"/>
  <c r="AC1854" i="9" s="1"/>
  <c r="AD1854" i="9" s="1"/>
  <c r="AB1855" i="9"/>
  <c r="AC1855" i="9" s="1"/>
  <c r="AD1855" i="9" s="1"/>
  <c r="AB1856" i="9"/>
  <c r="AC1856" i="9" s="1"/>
  <c r="AD1856" i="9" s="1"/>
  <c r="AB1857" i="9"/>
  <c r="AC1857" i="9" s="1"/>
  <c r="AD1857" i="9" s="1"/>
  <c r="AB1858" i="9"/>
  <c r="AC1858" i="9" s="1"/>
  <c r="AD1858" i="9" s="1"/>
  <c r="AB1859" i="9"/>
  <c r="AC1859" i="9" s="1"/>
  <c r="AD1859" i="9" s="1"/>
  <c r="AB1860" i="9"/>
  <c r="AC1860" i="9" s="1"/>
  <c r="AD1860" i="9" s="1"/>
  <c r="AB1861" i="9"/>
  <c r="AC1861" i="9" s="1"/>
  <c r="AD1861" i="9" s="1"/>
  <c r="AB1862" i="9"/>
  <c r="AC1862" i="9" s="1"/>
  <c r="AD1862" i="9" s="1"/>
  <c r="AB1863" i="9"/>
  <c r="AC1863" i="9" s="1"/>
  <c r="AD1863" i="9" s="1"/>
  <c r="AB1864" i="9"/>
  <c r="AC1864" i="9" s="1"/>
  <c r="AD1864" i="9" s="1"/>
  <c r="AB1865" i="9"/>
  <c r="AC1865" i="9" s="1"/>
  <c r="AD1865" i="9" s="1"/>
  <c r="AB1866" i="9"/>
  <c r="AC1866" i="9" s="1"/>
  <c r="AD1866" i="9" s="1"/>
  <c r="AB1867" i="9"/>
  <c r="AC1867" i="9" s="1"/>
  <c r="AD1867" i="9" s="1"/>
  <c r="AB1868" i="9"/>
  <c r="AC1868" i="9" s="1"/>
  <c r="AD1868" i="9" s="1"/>
  <c r="AB1869" i="9"/>
  <c r="AC1869" i="9" s="1"/>
  <c r="AD1869" i="9" s="1"/>
  <c r="AB1870" i="9"/>
  <c r="AC1870" i="9" s="1"/>
  <c r="AD1870" i="9" s="1"/>
  <c r="AB1871" i="9"/>
  <c r="AC1871" i="9" s="1"/>
  <c r="AD1871" i="9" s="1"/>
  <c r="AB1872" i="9"/>
  <c r="AC1872" i="9" s="1"/>
  <c r="AD1872" i="9" s="1"/>
  <c r="AB1873" i="9"/>
  <c r="AC1873" i="9" s="1"/>
  <c r="AD1873" i="9" s="1"/>
  <c r="AB1874" i="9"/>
  <c r="AC1874" i="9" s="1"/>
  <c r="AD1874" i="9" s="1"/>
  <c r="AB1875" i="9"/>
  <c r="AC1875" i="9" s="1"/>
  <c r="AD1875" i="9" s="1"/>
  <c r="AB1876" i="9"/>
  <c r="AC1876" i="9" s="1"/>
  <c r="AD1876" i="9" s="1"/>
  <c r="AB1877" i="9"/>
  <c r="AC1877" i="9" s="1"/>
  <c r="AD1877" i="9" s="1"/>
  <c r="AB1878" i="9"/>
  <c r="AC1878" i="9" s="1"/>
  <c r="AD1878" i="9" s="1"/>
  <c r="AB1879" i="9"/>
  <c r="AC1879" i="9" s="1"/>
  <c r="AD1879" i="9" s="1"/>
  <c r="AB1880" i="9"/>
  <c r="AC1880" i="9" s="1"/>
  <c r="AD1880" i="9" s="1"/>
  <c r="AB1881" i="9"/>
  <c r="AC1881" i="9" s="1"/>
  <c r="AD1881" i="9" s="1"/>
  <c r="AB1882" i="9"/>
  <c r="AC1882" i="9" s="1"/>
  <c r="AD1882" i="9" s="1"/>
  <c r="AB1883" i="9"/>
  <c r="AC1883" i="9" s="1"/>
  <c r="AD1883" i="9" s="1"/>
  <c r="AB1884" i="9"/>
  <c r="AC1884" i="9" s="1"/>
  <c r="AD1884" i="9" s="1"/>
  <c r="AB1885" i="9"/>
  <c r="AC1885" i="9" s="1"/>
  <c r="AD1885" i="9" s="1"/>
  <c r="AB1886" i="9"/>
  <c r="AC1886" i="9" s="1"/>
  <c r="AD1886" i="9" s="1"/>
  <c r="AB1887" i="9"/>
  <c r="AC1887" i="9" s="1"/>
  <c r="AD1887" i="9" s="1"/>
  <c r="AB1888" i="9"/>
  <c r="AC1888" i="9" s="1"/>
  <c r="AD1888" i="9" s="1"/>
  <c r="AB1889" i="9"/>
  <c r="AC1889" i="9" s="1"/>
  <c r="AD1889" i="9" s="1"/>
  <c r="AB1890" i="9"/>
  <c r="AC1890" i="9" s="1"/>
  <c r="AD1890" i="9" s="1"/>
  <c r="AB1891" i="9"/>
  <c r="AC1891" i="9" s="1"/>
  <c r="AD1891" i="9" s="1"/>
  <c r="AB1892" i="9"/>
  <c r="AC1892" i="9" s="1"/>
  <c r="AD1892" i="9" s="1"/>
  <c r="AB1893" i="9"/>
  <c r="AC1893" i="9" s="1"/>
  <c r="AD1893" i="9" s="1"/>
  <c r="AB1894" i="9"/>
  <c r="AC1894" i="9" s="1"/>
  <c r="AD1894" i="9" s="1"/>
  <c r="AB1895" i="9"/>
  <c r="AC1895" i="9" s="1"/>
  <c r="AD1895" i="9" s="1"/>
  <c r="AB1896" i="9"/>
  <c r="AC1896" i="9" s="1"/>
  <c r="AD1896" i="9" s="1"/>
  <c r="AB1897" i="9"/>
  <c r="AC1897" i="9" s="1"/>
  <c r="AD1897" i="9" s="1"/>
  <c r="AB1898" i="9"/>
  <c r="AC1898" i="9" s="1"/>
  <c r="AD1898" i="9" s="1"/>
  <c r="AB1899" i="9"/>
  <c r="AC1899" i="9" s="1"/>
  <c r="AD1899" i="9" s="1"/>
  <c r="AB1900" i="9"/>
  <c r="AC1900" i="9" s="1"/>
  <c r="AD1900" i="9" s="1"/>
  <c r="AB1901" i="9"/>
  <c r="AC1901" i="9" s="1"/>
  <c r="AD1901" i="9" s="1"/>
  <c r="AB1902" i="9"/>
  <c r="AC1902" i="9" s="1"/>
  <c r="AD1902" i="9" s="1"/>
  <c r="AB1903" i="9"/>
  <c r="AC1903" i="9" s="1"/>
  <c r="AD1903" i="9" s="1"/>
  <c r="AB1904" i="9"/>
  <c r="AC1904" i="9" s="1"/>
  <c r="AD1904" i="9" s="1"/>
  <c r="AB1905" i="9"/>
  <c r="AC1905" i="9" s="1"/>
  <c r="AD1905" i="9" s="1"/>
  <c r="AB1906" i="9"/>
  <c r="AC1906" i="9" s="1"/>
  <c r="AD1906" i="9" s="1"/>
  <c r="AB1907" i="9"/>
  <c r="AC1907" i="9" s="1"/>
  <c r="AD1907" i="9" s="1"/>
  <c r="AB1908" i="9"/>
  <c r="AC1908" i="9" s="1"/>
  <c r="AD1908" i="9" s="1"/>
  <c r="AB1909" i="9"/>
  <c r="AC1909" i="9" s="1"/>
  <c r="AD1909" i="9" s="1"/>
  <c r="AB1910" i="9"/>
  <c r="AC1910" i="9" s="1"/>
  <c r="AD1910" i="9" s="1"/>
  <c r="AB1911" i="9"/>
  <c r="AC1911" i="9" s="1"/>
  <c r="AD1911" i="9" s="1"/>
  <c r="AB1912" i="9"/>
  <c r="AC1912" i="9" s="1"/>
  <c r="AD1912" i="9" s="1"/>
  <c r="AB1913" i="9"/>
  <c r="AC1913" i="9" s="1"/>
  <c r="AD1913" i="9" s="1"/>
  <c r="AB1914" i="9"/>
  <c r="AC1914" i="9" s="1"/>
  <c r="AD1914" i="9" s="1"/>
  <c r="AB1915" i="9"/>
  <c r="AC1915" i="9" s="1"/>
  <c r="AD1915" i="9" s="1"/>
  <c r="AB1916" i="9"/>
  <c r="AC1916" i="9" s="1"/>
  <c r="AD1916" i="9" s="1"/>
  <c r="AB1917" i="9"/>
  <c r="AC1917" i="9" s="1"/>
  <c r="AD1917" i="9" s="1"/>
  <c r="AB1918" i="9"/>
  <c r="AC1918" i="9" s="1"/>
  <c r="AD1918" i="9" s="1"/>
  <c r="AB1919" i="9"/>
  <c r="AC1919" i="9" s="1"/>
  <c r="AD1919" i="9" s="1"/>
  <c r="AB1920" i="9"/>
  <c r="AC1920" i="9" s="1"/>
  <c r="AD1920" i="9" s="1"/>
  <c r="AB1921" i="9"/>
  <c r="AC1921" i="9" s="1"/>
  <c r="AD1921" i="9" s="1"/>
  <c r="AB1922" i="9"/>
  <c r="AC1922" i="9" s="1"/>
  <c r="AD1922" i="9" s="1"/>
  <c r="AB1923" i="9"/>
  <c r="AC1923" i="9" s="1"/>
  <c r="AD1923" i="9" s="1"/>
  <c r="AB1924" i="9"/>
  <c r="AC1924" i="9" s="1"/>
  <c r="AD1924" i="9" s="1"/>
  <c r="AB1925" i="9"/>
  <c r="AC1925" i="9" s="1"/>
  <c r="AD1925" i="9" s="1"/>
  <c r="AB1926" i="9"/>
  <c r="AC1926" i="9" s="1"/>
  <c r="AD1926" i="9" s="1"/>
  <c r="AB1927" i="9"/>
  <c r="AC1927" i="9" s="1"/>
  <c r="AD1927" i="9" s="1"/>
  <c r="AB1928" i="9"/>
  <c r="AC1928" i="9" s="1"/>
  <c r="AD1928" i="9" s="1"/>
  <c r="AB1929" i="9"/>
  <c r="AC1929" i="9" s="1"/>
  <c r="AD1929" i="9" s="1"/>
  <c r="AB1930" i="9"/>
  <c r="AC1930" i="9" s="1"/>
  <c r="AD1930" i="9" s="1"/>
  <c r="AB1931" i="9"/>
  <c r="AC1931" i="9" s="1"/>
  <c r="AD1931" i="9" s="1"/>
  <c r="AB1932" i="9"/>
  <c r="AC1932" i="9" s="1"/>
  <c r="AD1932" i="9" s="1"/>
  <c r="AB1933" i="9"/>
  <c r="AC1933" i="9" s="1"/>
  <c r="AD1933" i="9" s="1"/>
  <c r="AB1934" i="9"/>
  <c r="AC1934" i="9" s="1"/>
  <c r="AD1934" i="9" s="1"/>
  <c r="AB1935" i="9"/>
  <c r="AC1935" i="9" s="1"/>
  <c r="AD1935" i="9" s="1"/>
  <c r="AB1936" i="9"/>
  <c r="AC1936" i="9" s="1"/>
  <c r="AD1936" i="9" s="1"/>
  <c r="AB1937" i="9"/>
  <c r="AC1937" i="9" s="1"/>
  <c r="AD1937" i="9" s="1"/>
  <c r="AB1938" i="9"/>
  <c r="AC1938" i="9" s="1"/>
  <c r="AD1938" i="9" s="1"/>
  <c r="AB1939" i="9"/>
  <c r="AC1939" i="9" s="1"/>
  <c r="AD1939" i="9" s="1"/>
  <c r="AB1940" i="9"/>
  <c r="AC1940" i="9" s="1"/>
  <c r="AD1940" i="9" s="1"/>
  <c r="AB1941" i="9"/>
  <c r="AC1941" i="9" s="1"/>
  <c r="AD1941" i="9" s="1"/>
  <c r="AB1942" i="9"/>
  <c r="AC1942" i="9" s="1"/>
  <c r="AD1942" i="9" s="1"/>
  <c r="AB1943" i="9"/>
  <c r="AC1943" i="9" s="1"/>
  <c r="AD1943" i="9" s="1"/>
  <c r="AB1944" i="9"/>
  <c r="AC1944" i="9" s="1"/>
  <c r="AD1944" i="9" s="1"/>
  <c r="AB1945" i="9"/>
  <c r="AC1945" i="9" s="1"/>
  <c r="AD1945" i="9" s="1"/>
  <c r="AB1946" i="9"/>
  <c r="AC1946" i="9" s="1"/>
  <c r="AD1946" i="9" s="1"/>
  <c r="AB1947" i="9"/>
  <c r="AC1947" i="9" s="1"/>
  <c r="AD1947" i="9" s="1"/>
  <c r="AB1948" i="9"/>
  <c r="AC1948" i="9" s="1"/>
  <c r="AD1948" i="9" s="1"/>
  <c r="AB1949" i="9"/>
  <c r="AC1949" i="9" s="1"/>
  <c r="AD1949" i="9" s="1"/>
  <c r="AB1950" i="9"/>
  <c r="AC1950" i="9" s="1"/>
  <c r="AD1950" i="9" s="1"/>
  <c r="AB1951" i="9"/>
  <c r="AC1951" i="9" s="1"/>
  <c r="AD1951" i="9" s="1"/>
  <c r="AB1952" i="9"/>
  <c r="AC1952" i="9" s="1"/>
  <c r="AD1952" i="9" s="1"/>
  <c r="AB1953" i="9"/>
  <c r="AC1953" i="9" s="1"/>
  <c r="AD1953" i="9" s="1"/>
  <c r="AI4" i="9"/>
  <c r="AA3" i="9"/>
  <c r="AA4" i="9"/>
  <c r="AA5" i="9"/>
  <c r="AA6" i="9"/>
  <c r="AA7" i="9"/>
  <c r="AA8" i="9"/>
  <c r="AA9" i="9"/>
  <c r="AA10" i="9"/>
  <c r="AA11" i="9"/>
  <c r="AA12" i="9"/>
  <c r="AA13" i="9"/>
  <c r="AA14" i="9"/>
  <c r="AA15" i="9"/>
  <c r="AA16" i="9"/>
  <c r="AA17" i="9"/>
  <c r="AA18" i="9"/>
  <c r="AA19" i="9"/>
  <c r="AA20" i="9"/>
  <c r="AA21" i="9"/>
  <c r="AA22" i="9"/>
  <c r="AA23" i="9"/>
  <c r="AA24" i="9"/>
  <c r="AA25" i="9"/>
  <c r="AA26" i="9"/>
  <c r="AA27" i="9"/>
  <c r="AA28" i="9"/>
  <c r="AA29" i="9"/>
  <c r="AA30" i="9"/>
  <c r="AA31" i="9"/>
  <c r="AA32" i="9"/>
  <c r="AA33" i="9"/>
  <c r="AA34" i="9"/>
  <c r="AA35" i="9"/>
  <c r="AA36" i="9"/>
  <c r="AA37" i="9"/>
  <c r="AA38" i="9"/>
  <c r="AA39" i="9"/>
  <c r="AA40" i="9"/>
  <c r="AA41" i="9"/>
  <c r="AA42" i="9"/>
  <c r="AA43" i="9"/>
  <c r="AA44" i="9"/>
  <c r="AA45" i="9"/>
  <c r="AA46" i="9"/>
  <c r="AA47" i="9"/>
  <c r="AA48" i="9"/>
  <c r="AA49" i="9"/>
  <c r="AA50" i="9"/>
  <c r="AA51" i="9"/>
  <c r="AA52" i="9"/>
  <c r="AA53" i="9"/>
  <c r="AA54" i="9"/>
  <c r="AA55" i="9"/>
  <c r="AA56" i="9"/>
  <c r="AA57" i="9"/>
  <c r="AA58" i="9"/>
  <c r="AA59" i="9"/>
  <c r="AA60" i="9"/>
  <c r="AA61" i="9"/>
  <c r="AA62" i="9"/>
  <c r="AA63" i="9"/>
  <c r="AA64" i="9"/>
  <c r="AA65" i="9"/>
  <c r="AA66" i="9"/>
  <c r="AA67" i="9"/>
  <c r="AA68" i="9"/>
  <c r="AA69" i="9"/>
  <c r="AA70" i="9"/>
  <c r="AA71" i="9"/>
  <c r="AA72" i="9"/>
  <c r="AA73" i="9"/>
  <c r="AA74" i="9"/>
  <c r="AA75" i="9"/>
  <c r="AA76" i="9"/>
  <c r="AA77" i="9"/>
  <c r="AA78" i="9"/>
  <c r="AA79" i="9"/>
  <c r="AA80" i="9"/>
  <c r="AA81" i="9"/>
  <c r="AA82" i="9"/>
  <c r="AA83" i="9"/>
  <c r="AA84" i="9"/>
  <c r="AA85" i="9"/>
  <c r="AA86" i="9"/>
  <c r="AA87" i="9"/>
  <c r="AA88" i="9"/>
  <c r="AA89" i="9"/>
  <c r="AA90" i="9"/>
  <c r="AA91" i="9"/>
  <c r="AA92" i="9"/>
  <c r="AA93" i="9"/>
  <c r="AA94" i="9"/>
  <c r="AA95" i="9"/>
  <c r="AA96" i="9"/>
  <c r="AA97" i="9"/>
  <c r="AA98" i="9"/>
  <c r="AA99" i="9"/>
  <c r="AA100" i="9"/>
  <c r="AA101" i="9"/>
  <c r="AA102" i="9"/>
  <c r="AA103" i="9"/>
  <c r="AA104" i="9"/>
  <c r="AA105" i="9"/>
  <c r="AA106" i="9"/>
  <c r="AA107" i="9"/>
  <c r="AA108" i="9"/>
  <c r="AA109" i="9"/>
  <c r="AA110" i="9"/>
  <c r="AA111" i="9"/>
  <c r="AA112" i="9"/>
  <c r="AA113" i="9"/>
  <c r="AA114" i="9"/>
  <c r="AA115" i="9"/>
  <c r="AA116" i="9"/>
  <c r="AA117" i="9"/>
  <c r="AA118" i="9"/>
  <c r="AA119" i="9"/>
  <c r="AA120" i="9"/>
  <c r="AA121" i="9"/>
  <c r="AA122" i="9"/>
  <c r="AA123" i="9"/>
  <c r="AA124" i="9"/>
  <c r="AA125" i="9"/>
  <c r="AA126" i="9"/>
  <c r="AA127" i="9"/>
  <c r="AA128" i="9"/>
  <c r="AA129" i="9"/>
  <c r="AA130" i="9"/>
  <c r="AA131" i="9"/>
  <c r="AA132" i="9"/>
  <c r="AA133" i="9"/>
  <c r="AA134" i="9"/>
  <c r="AA135" i="9"/>
  <c r="AA136" i="9"/>
  <c r="AA137" i="9"/>
  <c r="AA138" i="9"/>
  <c r="AA139" i="9"/>
  <c r="AA140" i="9"/>
  <c r="AA141" i="9"/>
  <c r="AA142" i="9"/>
  <c r="AA143" i="9"/>
  <c r="AA144" i="9"/>
  <c r="AA145" i="9"/>
  <c r="AA146" i="9"/>
  <c r="AA147" i="9"/>
  <c r="AA148" i="9"/>
  <c r="AA149" i="9"/>
  <c r="AA150" i="9"/>
  <c r="AA151" i="9"/>
  <c r="AA152" i="9"/>
  <c r="AA153" i="9"/>
  <c r="AA154" i="9"/>
  <c r="AA155" i="9"/>
  <c r="AA156" i="9"/>
  <c r="AA157" i="9"/>
  <c r="AA158" i="9"/>
  <c r="AA159" i="9"/>
  <c r="AA160" i="9"/>
  <c r="AA161" i="9"/>
  <c r="AA162" i="9"/>
  <c r="AA163" i="9"/>
  <c r="AA164" i="9"/>
  <c r="AA165" i="9"/>
  <c r="AA166" i="9"/>
  <c r="AA167" i="9"/>
  <c r="AA168" i="9"/>
  <c r="AA169" i="9"/>
  <c r="AA170" i="9"/>
  <c r="AA171" i="9"/>
  <c r="AA172" i="9"/>
  <c r="AA173" i="9"/>
  <c r="AA174" i="9"/>
  <c r="AA175" i="9"/>
  <c r="AA176" i="9"/>
  <c r="AA177" i="9"/>
  <c r="AA178" i="9"/>
  <c r="AA179" i="9"/>
  <c r="AA180" i="9"/>
  <c r="AA181" i="9"/>
  <c r="AA182" i="9"/>
  <c r="AA183" i="9"/>
  <c r="AA184" i="9"/>
  <c r="AA185" i="9"/>
  <c r="AA186" i="9"/>
  <c r="AA187" i="9"/>
  <c r="AA188" i="9"/>
  <c r="AA189" i="9"/>
  <c r="AA190" i="9"/>
  <c r="AA191" i="9"/>
  <c r="AA192" i="9"/>
  <c r="AA193" i="9"/>
  <c r="AA194" i="9"/>
  <c r="AA195" i="9"/>
  <c r="AA196" i="9"/>
  <c r="AA197" i="9"/>
  <c r="AA198" i="9"/>
  <c r="AA199" i="9"/>
  <c r="AA200" i="9"/>
  <c r="AA201" i="9"/>
  <c r="AA202" i="9"/>
  <c r="AA203" i="9"/>
  <c r="AA204" i="9"/>
  <c r="AA205" i="9"/>
  <c r="AA206" i="9"/>
  <c r="AA207" i="9"/>
  <c r="AA208" i="9"/>
  <c r="AA209" i="9"/>
  <c r="AA210" i="9"/>
  <c r="AA211" i="9"/>
  <c r="AA212" i="9"/>
  <c r="AA213" i="9"/>
  <c r="AA214" i="9"/>
  <c r="AA215" i="9"/>
  <c r="AA216" i="9"/>
  <c r="AA217" i="9"/>
  <c r="AA218" i="9"/>
  <c r="AA219" i="9"/>
  <c r="AA220" i="9"/>
  <c r="AA221" i="9"/>
  <c r="AA222" i="9"/>
  <c r="AA223" i="9"/>
  <c r="AA224" i="9"/>
  <c r="AA225" i="9"/>
  <c r="AA226" i="9"/>
  <c r="AA227" i="9"/>
  <c r="AA228" i="9"/>
  <c r="AA229" i="9"/>
  <c r="AA230" i="9"/>
  <c r="AA231" i="9"/>
  <c r="AA232" i="9"/>
  <c r="AA233" i="9"/>
  <c r="AA234" i="9"/>
  <c r="AA235" i="9"/>
  <c r="AA236" i="9"/>
  <c r="AA237" i="9"/>
  <c r="AA238" i="9"/>
  <c r="AA239" i="9"/>
  <c r="AA240" i="9"/>
  <c r="AA241" i="9"/>
  <c r="AA242" i="9"/>
  <c r="AA243" i="9"/>
  <c r="AA244" i="9"/>
  <c r="AA245" i="9"/>
  <c r="AA246" i="9"/>
  <c r="AA247" i="9"/>
  <c r="AA248" i="9"/>
  <c r="AA249" i="9"/>
  <c r="AA250" i="9"/>
  <c r="AA251" i="9"/>
  <c r="AA252" i="9"/>
  <c r="AA253" i="9"/>
  <c r="AA254" i="9"/>
  <c r="AA255" i="9"/>
  <c r="AA256" i="9"/>
  <c r="AA257" i="9"/>
  <c r="AA258" i="9"/>
  <c r="AA259" i="9"/>
  <c r="AA260" i="9"/>
  <c r="AA261" i="9"/>
  <c r="AA262" i="9"/>
  <c r="AA263" i="9"/>
  <c r="AA264" i="9"/>
  <c r="AA265" i="9"/>
  <c r="AA266" i="9"/>
  <c r="AA267" i="9"/>
  <c r="AA268" i="9"/>
  <c r="AA269" i="9"/>
  <c r="AA270" i="9"/>
  <c r="AA271" i="9"/>
  <c r="AA272" i="9"/>
  <c r="AA273" i="9"/>
  <c r="AA274" i="9"/>
  <c r="AA275" i="9"/>
  <c r="AA276" i="9"/>
  <c r="AA277" i="9"/>
  <c r="AA278" i="9"/>
  <c r="AA279" i="9"/>
  <c r="AA280" i="9"/>
  <c r="AA281" i="9"/>
  <c r="AA282" i="9"/>
  <c r="AA283" i="9"/>
  <c r="AA284" i="9"/>
  <c r="AA285" i="9"/>
  <c r="AA286" i="9"/>
  <c r="AA287" i="9"/>
  <c r="AA288" i="9"/>
  <c r="AA289" i="9"/>
  <c r="AA290" i="9"/>
  <c r="AA291" i="9"/>
  <c r="AA292" i="9"/>
  <c r="AA293" i="9"/>
  <c r="AA294" i="9"/>
  <c r="AA295" i="9"/>
  <c r="AA296" i="9"/>
  <c r="AA297" i="9"/>
  <c r="AA298" i="9"/>
  <c r="AA299" i="9"/>
  <c r="AA300" i="9"/>
  <c r="AA301" i="9"/>
  <c r="AA302" i="9"/>
  <c r="AA303" i="9"/>
  <c r="AA304" i="9"/>
  <c r="AA305" i="9"/>
  <c r="AA306" i="9"/>
  <c r="AA307" i="9"/>
  <c r="AA308" i="9"/>
  <c r="AA309" i="9"/>
  <c r="AA310" i="9"/>
  <c r="AA311" i="9"/>
  <c r="AA312" i="9"/>
  <c r="AA313" i="9"/>
  <c r="AA314" i="9"/>
  <c r="AA315" i="9"/>
  <c r="AA316" i="9"/>
  <c r="AA317" i="9"/>
  <c r="AA318" i="9"/>
  <c r="AA319" i="9"/>
  <c r="AA320" i="9"/>
  <c r="AA321" i="9"/>
  <c r="AA322" i="9"/>
  <c r="AA323" i="9"/>
  <c r="AA324" i="9"/>
  <c r="AA325" i="9"/>
  <c r="AA326" i="9"/>
  <c r="AA327" i="9"/>
  <c r="AA328" i="9"/>
  <c r="AA329" i="9"/>
  <c r="AA330" i="9"/>
  <c r="AA331" i="9"/>
  <c r="AA332" i="9"/>
  <c r="AA333" i="9"/>
  <c r="AA334" i="9"/>
  <c r="AA335" i="9"/>
  <c r="AA336" i="9"/>
  <c r="AA337" i="9"/>
  <c r="AA338" i="9"/>
  <c r="AA339" i="9"/>
  <c r="AA340" i="9"/>
  <c r="AA341" i="9"/>
  <c r="AA342" i="9"/>
  <c r="AA343" i="9"/>
  <c r="AA344" i="9"/>
  <c r="AA345" i="9"/>
  <c r="AA346" i="9"/>
  <c r="AA347" i="9"/>
  <c r="AA348" i="9"/>
  <c r="AA349" i="9"/>
  <c r="AA350" i="9"/>
  <c r="AA351" i="9"/>
  <c r="AA352" i="9"/>
  <c r="AA353" i="9"/>
  <c r="AA354" i="9"/>
  <c r="AA355" i="9"/>
  <c r="AA356" i="9"/>
  <c r="AA357" i="9"/>
  <c r="AA358" i="9"/>
  <c r="AA359" i="9"/>
  <c r="AA360" i="9"/>
  <c r="AA361" i="9"/>
  <c r="AA362" i="9"/>
  <c r="AA363" i="9"/>
  <c r="AA364" i="9"/>
  <c r="AA365" i="9"/>
  <c r="AA366" i="9"/>
  <c r="AA367" i="9"/>
  <c r="AA368" i="9"/>
  <c r="AA369" i="9"/>
  <c r="AA370" i="9"/>
  <c r="AA371" i="9"/>
  <c r="AA372" i="9"/>
  <c r="AA373" i="9"/>
  <c r="AA374" i="9"/>
  <c r="AA375" i="9"/>
  <c r="AA376" i="9"/>
  <c r="AA377" i="9"/>
  <c r="AA378" i="9"/>
  <c r="AA379" i="9"/>
  <c r="AA380" i="9"/>
  <c r="AA381" i="9"/>
  <c r="AA382" i="9"/>
  <c r="AA383" i="9"/>
  <c r="AA384" i="9"/>
  <c r="AA385" i="9"/>
  <c r="AA386" i="9"/>
  <c r="AA387" i="9"/>
  <c r="AA388" i="9"/>
  <c r="AA389" i="9"/>
  <c r="AA390" i="9"/>
  <c r="AA391" i="9"/>
  <c r="AA392" i="9"/>
  <c r="AA393" i="9"/>
  <c r="AA394" i="9"/>
  <c r="AA395" i="9"/>
  <c r="AA396" i="9"/>
  <c r="AA397" i="9"/>
  <c r="AA398" i="9"/>
  <c r="AA399" i="9"/>
  <c r="AA400" i="9"/>
  <c r="AA401" i="9"/>
  <c r="AA402" i="9"/>
  <c r="AA403" i="9"/>
  <c r="AA404" i="9"/>
  <c r="AA405" i="9"/>
  <c r="AA406" i="9"/>
  <c r="AA407" i="9"/>
  <c r="AA408" i="9"/>
  <c r="AA409" i="9"/>
  <c r="AA410" i="9"/>
  <c r="AA411" i="9"/>
  <c r="AA412" i="9"/>
  <c r="AA413" i="9"/>
  <c r="AA414" i="9"/>
  <c r="AA415" i="9"/>
  <c r="AA416" i="9"/>
  <c r="AA417" i="9"/>
  <c r="AA418" i="9"/>
  <c r="AA419" i="9"/>
  <c r="AA420" i="9"/>
  <c r="AA421" i="9"/>
  <c r="AA422" i="9"/>
  <c r="AA423" i="9"/>
  <c r="AA424" i="9"/>
  <c r="AA425" i="9"/>
  <c r="AA426" i="9"/>
  <c r="AA427" i="9"/>
  <c r="AA428" i="9"/>
  <c r="AA429" i="9"/>
  <c r="AA430" i="9"/>
  <c r="AA431" i="9"/>
  <c r="AA432" i="9"/>
  <c r="AA433" i="9"/>
  <c r="AA434" i="9"/>
  <c r="AA435" i="9"/>
  <c r="AA436" i="9"/>
  <c r="AA437" i="9"/>
  <c r="AA438" i="9"/>
  <c r="AA439" i="9"/>
  <c r="AA440" i="9"/>
  <c r="AA441" i="9"/>
  <c r="AA442" i="9"/>
  <c r="AA443" i="9"/>
  <c r="AA444" i="9"/>
  <c r="AA445" i="9"/>
  <c r="AA446" i="9"/>
  <c r="AA447" i="9"/>
  <c r="AA448" i="9"/>
  <c r="AA449" i="9"/>
  <c r="AA450" i="9"/>
  <c r="AA451" i="9"/>
  <c r="AA452" i="9"/>
  <c r="AA453" i="9"/>
  <c r="AA454" i="9"/>
  <c r="AA455" i="9"/>
  <c r="AA456" i="9"/>
  <c r="AA457" i="9"/>
  <c r="AA458" i="9"/>
  <c r="AA459" i="9"/>
  <c r="AA460" i="9"/>
  <c r="AA461" i="9"/>
  <c r="AA462" i="9"/>
  <c r="AA463" i="9"/>
  <c r="AA464" i="9"/>
  <c r="AA465" i="9"/>
  <c r="AA466" i="9"/>
  <c r="AA467" i="9"/>
  <c r="AA468" i="9"/>
  <c r="AA469" i="9"/>
  <c r="AA470" i="9"/>
  <c r="AA471" i="9"/>
  <c r="AA472" i="9"/>
  <c r="AA473" i="9"/>
  <c r="AA474" i="9"/>
  <c r="AA475" i="9"/>
  <c r="AA476" i="9"/>
  <c r="AA477" i="9"/>
  <c r="AA478" i="9"/>
  <c r="AA479" i="9"/>
  <c r="AA480" i="9"/>
  <c r="AA481" i="9"/>
  <c r="AA482" i="9"/>
  <c r="AA483" i="9"/>
  <c r="AA484" i="9"/>
  <c r="AA485" i="9"/>
  <c r="AA486" i="9"/>
  <c r="AA487" i="9"/>
  <c r="AA488" i="9"/>
  <c r="AA489" i="9"/>
  <c r="AA490" i="9"/>
  <c r="AA491" i="9"/>
  <c r="AA492" i="9"/>
  <c r="AA493" i="9"/>
  <c r="AA494" i="9"/>
  <c r="AA495" i="9"/>
  <c r="AA496" i="9"/>
  <c r="AA497" i="9"/>
  <c r="AA498" i="9"/>
  <c r="AA499" i="9"/>
  <c r="AA500" i="9"/>
  <c r="AA501" i="9"/>
  <c r="AA502" i="9"/>
  <c r="AA503" i="9"/>
  <c r="AA504" i="9"/>
  <c r="AA505" i="9"/>
  <c r="AA506" i="9"/>
  <c r="AA507" i="9"/>
  <c r="AA508" i="9"/>
  <c r="AA509" i="9"/>
  <c r="AA510" i="9"/>
  <c r="AA511" i="9"/>
  <c r="AA512" i="9"/>
  <c r="AA513" i="9"/>
  <c r="AA514" i="9"/>
  <c r="AA515" i="9"/>
  <c r="AA516" i="9"/>
  <c r="AA517" i="9"/>
  <c r="AA518" i="9"/>
  <c r="AA519" i="9"/>
  <c r="AA520" i="9"/>
  <c r="AA521" i="9"/>
  <c r="AA522" i="9"/>
  <c r="AA523" i="9"/>
  <c r="AA524" i="9"/>
  <c r="AA525" i="9"/>
  <c r="AA526" i="9"/>
  <c r="AA527" i="9"/>
  <c r="AA528" i="9"/>
  <c r="AA529" i="9"/>
  <c r="AA530" i="9"/>
  <c r="AA531" i="9"/>
  <c r="AA532" i="9"/>
  <c r="AA533" i="9"/>
  <c r="AA534" i="9"/>
  <c r="AA535" i="9"/>
  <c r="AA536" i="9"/>
  <c r="AA537" i="9"/>
  <c r="AA538" i="9"/>
  <c r="AA539" i="9"/>
  <c r="AA540" i="9"/>
  <c r="AA541" i="9"/>
  <c r="AA542" i="9"/>
  <c r="AA543" i="9"/>
  <c r="AA544" i="9"/>
  <c r="AA545" i="9"/>
  <c r="AA546" i="9"/>
  <c r="AA547" i="9"/>
  <c r="AA548" i="9"/>
  <c r="AA549" i="9"/>
  <c r="AA550" i="9"/>
  <c r="AA551" i="9"/>
  <c r="AA552" i="9"/>
  <c r="AA553" i="9"/>
  <c r="AA554" i="9"/>
  <c r="AA555" i="9"/>
  <c r="AA556" i="9"/>
  <c r="AA557" i="9"/>
  <c r="AA558" i="9"/>
  <c r="AA559" i="9"/>
  <c r="AA560" i="9"/>
  <c r="AA561" i="9"/>
  <c r="AA562" i="9"/>
  <c r="AA563" i="9"/>
  <c r="AA564" i="9"/>
  <c r="AA565" i="9"/>
  <c r="AA566" i="9"/>
  <c r="AA567" i="9"/>
  <c r="AA568" i="9"/>
  <c r="AA569" i="9"/>
  <c r="AA570" i="9"/>
  <c r="AA571" i="9"/>
  <c r="AA572" i="9"/>
  <c r="AA573" i="9"/>
  <c r="AA574" i="9"/>
  <c r="AA575" i="9"/>
  <c r="AA576" i="9"/>
  <c r="AA577" i="9"/>
  <c r="AA578" i="9"/>
  <c r="AA579" i="9"/>
  <c r="AA580" i="9"/>
  <c r="AA581" i="9"/>
  <c r="AA582" i="9"/>
  <c r="AA583" i="9"/>
  <c r="AA584" i="9"/>
  <c r="AA585" i="9"/>
  <c r="AA586" i="9"/>
  <c r="AA587" i="9"/>
  <c r="AA588" i="9"/>
  <c r="AA589" i="9"/>
  <c r="AA590" i="9"/>
  <c r="AA591" i="9"/>
  <c r="AA592" i="9"/>
  <c r="AA593" i="9"/>
  <c r="AA594" i="9"/>
  <c r="AA595" i="9"/>
  <c r="AA596" i="9"/>
  <c r="AA597" i="9"/>
  <c r="AA598" i="9"/>
  <c r="AA599" i="9"/>
  <c r="AA600" i="9"/>
  <c r="AA601" i="9"/>
  <c r="AA602" i="9"/>
  <c r="AA603" i="9"/>
  <c r="AA604" i="9"/>
  <c r="AA605" i="9"/>
  <c r="AA606" i="9"/>
  <c r="AA607" i="9"/>
  <c r="AA608" i="9"/>
  <c r="AA609" i="9"/>
  <c r="AA610" i="9"/>
  <c r="AA611" i="9"/>
  <c r="AA612" i="9"/>
  <c r="AA613" i="9"/>
  <c r="AA614" i="9"/>
  <c r="AA615" i="9"/>
  <c r="AA616" i="9"/>
  <c r="AA617" i="9"/>
  <c r="AA618" i="9"/>
  <c r="AA619" i="9"/>
  <c r="AA620" i="9"/>
  <c r="AA621" i="9"/>
  <c r="AA622" i="9"/>
  <c r="AA623" i="9"/>
  <c r="AA624" i="9"/>
  <c r="AA625" i="9"/>
  <c r="AA626" i="9"/>
  <c r="AA627" i="9"/>
  <c r="AA628" i="9"/>
  <c r="AA629" i="9"/>
  <c r="AA630" i="9"/>
  <c r="AA631" i="9"/>
  <c r="AA632" i="9"/>
  <c r="AA633" i="9"/>
  <c r="AA634" i="9"/>
  <c r="AA635" i="9"/>
  <c r="AA636" i="9"/>
  <c r="AA637" i="9"/>
  <c r="AA638" i="9"/>
  <c r="AA639" i="9"/>
  <c r="AA640" i="9"/>
  <c r="AA641" i="9"/>
  <c r="AA642" i="9"/>
  <c r="AA643" i="9"/>
  <c r="AA644" i="9"/>
  <c r="AA645" i="9"/>
  <c r="AA646" i="9"/>
  <c r="AA647" i="9"/>
  <c r="AA648" i="9"/>
  <c r="AA649" i="9"/>
  <c r="AA650" i="9"/>
  <c r="AA651" i="9"/>
  <c r="AA652" i="9"/>
  <c r="AA653" i="9"/>
  <c r="AA654" i="9"/>
  <c r="AA655" i="9"/>
  <c r="AA656" i="9"/>
  <c r="AA657" i="9"/>
  <c r="AA658" i="9"/>
  <c r="AA659" i="9"/>
  <c r="AA660" i="9"/>
  <c r="AA661" i="9"/>
  <c r="AA662" i="9"/>
  <c r="AA663" i="9"/>
  <c r="AA664" i="9"/>
  <c r="AA665" i="9"/>
  <c r="AA666" i="9"/>
  <c r="AA667" i="9"/>
  <c r="AA668" i="9"/>
  <c r="AA669" i="9"/>
  <c r="AA670" i="9"/>
  <c r="AA671" i="9"/>
  <c r="AA672" i="9"/>
  <c r="AA673" i="9"/>
  <c r="AA674" i="9"/>
  <c r="AA675" i="9"/>
  <c r="AA676" i="9"/>
  <c r="AA677" i="9"/>
  <c r="AA678" i="9"/>
  <c r="AA679" i="9"/>
  <c r="AA680" i="9"/>
  <c r="AA681" i="9"/>
  <c r="AA682" i="9"/>
  <c r="AA683" i="9"/>
  <c r="AA684" i="9"/>
  <c r="AA685" i="9"/>
  <c r="AA686" i="9"/>
  <c r="AA687" i="9"/>
  <c r="AA688" i="9"/>
  <c r="AA689" i="9"/>
  <c r="AA690" i="9"/>
  <c r="AA691" i="9"/>
  <c r="AA692" i="9"/>
  <c r="AA693" i="9"/>
  <c r="AA694" i="9"/>
  <c r="AA695" i="9"/>
  <c r="AA696" i="9"/>
  <c r="AA697" i="9"/>
  <c r="AA698" i="9"/>
  <c r="AA699" i="9"/>
  <c r="AA700" i="9"/>
  <c r="AA701" i="9"/>
  <c r="AA702" i="9"/>
  <c r="AA703" i="9"/>
  <c r="AA704" i="9"/>
  <c r="AA705" i="9"/>
  <c r="AA706" i="9"/>
  <c r="AA707" i="9"/>
  <c r="AA708" i="9"/>
  <c r="AA709" i="9"/>
  <c r="AA710" i="9"/>
  <c r="AA711" i="9"/>
  <c r="AA712" i="9"/>
  <c r="AA713" i="9"/>
  <c r="AA714" i="9"/>
  <c r="AA715" i="9"/>
  <c r="AA716" i="9"/>
  <c r="AA717" i="9"/>
  <c r="AA718" i="9"/>
  <c r="AA719" i="9"/>
  <c r="AA720" i="9"/>
  <c r="AA721" i="9"/>
  <c r="AA722" i="9"/>
  <c r="AA723" i="9"/>
  <c r="AA724" i="9"/>
  <c r="AA725" i="9"/>
  <c r="AA726" i="9"/>
  <c r="AA727" i="9"/>
  <c r="AA728" i="9"/>
  <c r="AA729" i="9"/>
  <c r="AA730" i="9"/>
  <c r="AA731" i="9"/>
  <c r="AA732" i="9"/>
  <c r="AA733" i="9"/>
  <c r="AA734" i="9"/>
  <c r="AA735" i="9"/>
  <c r="AA736" i="9"/>
  <c r="AA737" i="9"/>
  <c r="AA738" i="9"/>
  <c r="AA739" i="9"/>
  <c r="AA740" i="9"/>
  <c r="AA741" i="9"/>
  <c r="AA742" i="9"/>
  <c r="AA743" i="9"/>
  <c r="AA744" i="9"/>
  <c r="AA745" i="9"/>
  <c r="AA746" i="9"/>
  <c r="AA747" i="9"/>
  <c r="AA748" i="9"/>
  <c r="AA749" i="9"/>
  <c r="AA750" i="9"/>
  <c r="AA751" i="9"/>
  <c r="AA752" i="9"/>
  <c r="AA753" i="9"/>
  <c r="AA754" i="9"/>
  <c r="AA755" i="9"/>
  <c r="AA756" i="9"/>
  <c r="AA757" i="9"/>
  <c r="AA758" i="9"/>
  <c r="AA759" i="9"/>
  <c r="AA760" i="9"/>
  <c r="AA761" i="9"/>
  <c r="AA762" i="9"/>
  <c r="AA763" i="9"/>
  <c r="AA764" i="9"/>
  <c r="AA765" i="9"/>
  <c r="AA766" i="9"/>
  <c r="AA767" i="9"/>
  <c r="AA768" i="9"/>
  <c r="AA769" i="9"/>
  <c r="AA770" i="9"/>
  <c r="AA771" i="9"/>
  <c r="AA772" i="9"/>
  <c r="AA773" i="9"/>
  <c r="AA774" i="9"/>
  <c r="AA775" i="9"/>
  <c r="AA776" i="9"/>
  <c r="AA777" i="9"/>
  <c r="AA778" i="9"/>
  <c r="AA779" i="9"/>
  <c r="AA780" i="9"/>
  <c r="AA781" i="9"/>
  <c r="AA782" i="9"/>
  <c r="AA783" i="9"/>
  <c r="AA784" i="9"/>
  <c r="AA785" i="9"/>
  <c r="AA786" i="9"/>
  <c r="AA787" i="9"/>
  <c r="AA788" i="9"/>
  <c r="AA789" i="9"/>
  <c r="AA790" i="9"/>
  <c r="AA791" i="9"/>
  <c r="AA792" i="9"/>
  <c r="AA793" i="9"/>
  <c r="AA794" i="9"/>
  <c r="AA795" i="9"/>
  <c r="AA796" i="9"/>
  <c r="AA797" i="9"/>
  <c r="AA798" i="9"/>
  <c r="AA799" i="9"/>
  <c r="AA800" i="9"/>
  <c r="AA801" i="9"/>
  <c r="AA802" i="9"/>
  <c r="AA803" i="9"/>
  <c r="AA804" i="9"/>
  <c r="AA805" i="9"/>
  <c r="AA806" i="9"/>
  <c r="AA807" i="9"/>
  <c r="AA808" i="9"/>
  <c r="AA809" i="9"/>
  <c r="AA810" i="9"/>
  <c r="AA811" i="9"/>
  <c r="AA812" i="9"/>
  <c r="AA813" i="9"/>
  <c r="AA814" i="9"/>
  <c r="AA815" i="9"/>
  <c r="AA816" i="9"/>
  <c r="AA817" i="9"/>
  <c r="AA818" i="9"/>
  <c r="AA819" i="9"/>
  <c r="AA820" i="9"/>
  <c r="AA821" i="9"/>
  <c r="AA822" i="9"/>
  <c r="AA823" i="9"/>
  <c r="AA824" i="9"/>
  <c r="AA825" i="9"/>
  <c r="AA826" i="9"/>
  <c r="AA827" i="9"/>
  <c r="AA828" i="9"/>
  <c r="AA829" i="9"/>
  <c r="AA830" i="9"/>
  <c r="AA831" i="9"/>
  <c r="AA832" i="9"/>
  <c r="AA833" i="9"/>
  <c r="AA834" i="9"/>
  <c r="AA835" i="9"/>
  <c r="AA836" i="9"/>
  <c r="AA837" i="9"/>
  <c r="AA838" i="9"/>
  <c r="AA839" i="9"/>
  <c r="AA840" i="9"/>
  <c r="AA841" i="9"/>
  <c r="AA842" i="9"/>
  <c r="AA843" i="9"/>
  <c r="AA844" i="9"/>
  <c r="AA845" i="9"/>
  <c r="AA846" i="9"/>
  <c r="AA847" i="9"/>
  <c r="AA848" i="9"/>
  <c r="AA849" i="9"/>
  <c r="AA850" i="9"/>
  <c r="AA851" i="9"/>
  <c r="AA852" i="9"/>
  <c r="AA853" i="9"/>
  <c r="AA854" i="9"/>
  <c r="AA855" i="9"/>
  <c r="AA856" i="9"/>
  <c r="AA857" i="9"/>
  <c r="AA858" i="9"/>
  <c r="AA859" i="9"/>
  <c r="AA860" i="9"/>
  <c r="AA861" i="9"/>
  <c r="AA862" i="9"/>
  <c r="AA863" i="9"/>
  <c r="AA864" i="9"/>
  <c r="AA865" i="9"/>
  <c r="AA866" i="9"/>
  <c r="AA867" i="9"/>
  <c r="AA868" i="9"/>
  <c r="AA869" i="9"/>
  <c r="AA870" i="9"/>
  <c r="AA871" i="9"/>
  <c r="AA872" i="9"/>
  <c r="AA873" i="9"/>
  <c r="AA874" i="9"/>
  <c r="AA875" i="9"/>
  <c r="AA876" i="9"/>
  <c r="AA877" i="9"/>
  <c r="AA878" i="9"/>
  <c r="AA879" i="9"/>
  <c r="AA880" i="9"/>
  <c r="AA881" i="9"/>
  <c r="AA882" i="9"/>
  <c r="AA883" i="9"/>
  <c r="AA884" i="9"/>
  <c r="AA885" i="9"/>
  <c r="AA886" i="9"/>
  <c r="AA887" i="9"/>
  <c r="AA888" i="9"/>
  <c r="AA889" i="9"/>
  <c r="AA890" i="9"/>
  <c r="AA891" i="9"/>
  <c r="AA892" i="9"/>
  <c r="AA893" i="9"/>
  <c r="AA894" i="9"/>
  <c r="AA895" i="9"/>
  <c r="AA896" i="9"/>
  <c r="AA897" i="9"/>
  <c r="AA898" i="9"/>
  <c r="AA899" i="9"/>
  <c r="AA900" i="9"/>
  <c r="AA901" i="9"/>
  <c r="AA902" i="9"/>
  <c r="AA903" i="9"/>
  <c r="AA904" i="9"/>
  <c r="AA905" i="9"/>
  <c r="AA906" i="9"/>
  <c r="AA907" i="9"/>
  <c r="AA908" i="9"/>
  <c r="AA909" i="9"/>
  <c r="AA910" i="9"/>
  <c r="AA911" i="9"/>
  <c r="AA912" i="9"/>
  <c r="AA913" i="9"/>
  <c r="AA914" i="9"/>
  <c r="AA915" i="9"/>
  <c r="AA916" i="9"/>
  <c r="AA917" i="9"/>
  <c r="AA918" i="9"/>
  <c r="AA919" i="9"/>
  <c r="AA920" i="9"/>
  <c r="AA921" i="9"/>
  <c r="AA922" i="9"/>
  <c r="AA923" i="9"/>
  <c r="AA924" i="9"/>
  <c r="AA925" i="9"/>
  <c r="AA926" i="9"/>
  <c r="AA927" i="9"/>
  <c r="AA928" i="9"/>
  <c r="AA929" i="9"/>
  <c r="AA930" i="9"/>
  <c r="AA931" i="9"/>
  <c r="AA932" i="9"/>
  <c r="AA933" i="9"/>
  <c r="AA934" i="9"/>
  <c r="AA935" i="9"/>
  <c r="AA936" i="9"/>
  <c r="AA937" i="9"/>
  <c r="AA938" i="9"/>
  <c r="AA939" i="9"/>
  <c r="AA940" i="9"/>
  <c r="AA941" i="9"/>
  <c r="AA942" i="9"/>
  <c r="AA943" i="9"/>
  <c r="AA944" i="9"/>
  <c r="AA945" i="9"/>
  <c r="AA946" i="9"/>
  <c r="AA947" i="9"/>
  <c r="AA948" i="9"/>
  <c r="AA949" i="9"/>
  <c r="AA950" i="9"/>
  <c r="AA951" i="9"/>
  <c r="AA952" i="9"/>
  <c r="AA953" i="9"/>
  <c r="AA954" i="9"/>
  <c r="AA955" i="9"/>
  <c r="AA956" i="9"/>
  <c r="AA957" i="9"/>
  <c r="AA958" i="9"/>
  <c r="AA959" i="9"/>
  <c r="AA960" i="9"/>
  <c r="AA961" i="9"/>
  <c r="AA962" i="9"/>
  <c r="AA963" i="9"/>
  <c r="AA964" i="9"/>
  <c r="AA965" i="9"/>
  <c r="AA966" i="9"/>
  <c r="AA967" i="9"/>
  <c r="AA968" i="9"/>
  <c r="AA969" i="9"/>
  <c r="AA970" i="9"/>
  <c r="AA971" i="9"/>
  <c r="AA972" i="9"/>
  <c r="AA973" i="9"/>
  <c r="AA974" i="9"/>
  <c r="AA975" i="9"/>
  <c r="AA976" i="9"/>
  <c r="AA977" i="9"/>
  <c r="AA978" i="9"/>
  <c r="AA979" i="9"/>
  <c r="AA980" i="9"/>
  <c r="AA981" i="9"/>
  <c r="AA982" i="9"/>
  <c r="AA983" i="9"/>
  <c r="AA984" i="9"/>
  <c r="AA985" i="9"/>
  <c r="AA986" i="9"/>
  <c r="AA987" i="9"/>
  <c r="AA988" i="9"/>
  <c r="AA989" i="9"/>
  <c r="AA990" i="9"/>
  <c r="AA991" i="9"/>
  <c r="AA992" i="9"/>
  <c r="AA993" i="9"/>
  <c r="AA994" i="9"/>
  <c r="AA995" i="9"/>
  <c r="AA996" i="9"/>
  <c r="AA997" i="9"/>
  <c r="AA998" i="9"/>
  <c r="AA999" i="9"/>
  <c r="AA1000" i="9"/>
  <c r="AA1001" i="9"/>
  <c r="AA1002" i="9"/>
  <c r="AA1003" i="9"/>
  <c r="AA1004" i="9"/>
  <c r="AA1005" i="9"/>
  <c r="AA1006" i="9"/>
  <c r="AA1007" i="9"/>
  <c r="AA1008" i="9"/>
  <c r="AA1009" i="9"/>
  <c r="AA1010" i="9"/>
  <c r="AA1011" i="9"/>
  <c r="AA1012" i="9"/>
  <c r="AA1013" i="9"/>
  <c r="AA1014" i="9"/>
  <c r="AA1015" i="9"/>
  <c r="AA1016" i="9"/>
  <c r="AA1017" i="9"/>
  <c r="AA1018" i="9"/>
  <c r="AA1019" i="9"/>
  <c r="AA1020" i="9"/>
  <c r="AA1021" i="9"/>
  <c r="AA1022" i="9"/>
  <c r="AA1023" i="9"/>
  <c r="AA1024" i="9"/>
  <c r="AA1025" i="9"/>
  <c r="AA1026" i="9"/>
  <c r="AA1027" i="9"/>
  <c r="AA1028" i="9"/>
  <c r="AA1029" i="9"/>
  <c r="AA1030" i="9"/>
  <c r="AA1031" i="9"/>
  <c r="AA1032" i="9"/>
  <c r="AA1033" i="9"/>
  <c r="AA1034" i="9"/>
  <c r="AA1035" i="9"/>
  <c r="AA1036" i="9"/>
  <c r="AA1037" i="9"/>
  <c r="AA1038" i="9"/>
  <c r="AA1039" i="9"/>
  <c r="AA1040" i="9"/>
  <c r="AA1041" i="9"/>
  <c r="AA1042" i="9"/>
  <c r="AA1043" i="9"/>
  <c r="AA1044" i="9"/>
  <c r="AA1045" i="9"/>
  <c r="AA1046" i="9"/>
  <c r="AA1047" i="9"/>
  <c r="AA1048" i="9"/>
  <c r="AA1049" i="9"/>
  <c r="AA1050" i="9"/>
  <c r="AA1051" i="9"/>
  <c r="AA1052" i="9"/>
  <c r="AA1053" i="9"/>
  <c r="AA1054" i="9"/>
  <c r="AA1055" i="9"/>
  <c r="AA1056" i="9"/>
  <c r="AA1057" i="9"/>
  <c r="AA1058" i="9"/>
  <c r="AA1059" i="9"/>
  <c r="AA1060" i="9"/>
  <c r="AA1061" i="9"/>
  <c r="AA1062" i="9"/>
  <c r="AA1063" i="9"/>
  <c r="AA1064" i="9"/>
  <c r="AA1065" i="9"/>
  <c r="AA1066" i="9"/>
  <c r="AA1067" i="9"/>
  <c r="AA1068" i="9"/>
  <c r="AA1069" i="9"/>
  <c r="AA1070" i="9"/>
  <c r="AA1071" i="9"/>
  <c r="AA1072" i="9"/>
  <c r="AA1073" i="9"/>
  <c r="AA1074" i="9"/>
  <c r="AA1075" i="9"/>
  <c r="AA1076" i="9"/>
  <c r="AA1077" i="9"/>
  <c r="AA1078" i="9"/>
  <c r="AA1079" i="9"/>
  <c r="AA1080" i="9"/>
  <c r="AA1081" i="9"/>
  <c r="AA1082" i="9"/>
  <c r="AA1083" i="9"/>
  <c r="AA1084" i="9"/>
  <c r="AA1085" i="9"/>
  <c r="AA1086" i="9"/>
  <c r="AA1087" i="9"/>
  <c r="AA1088" i="9"/>
  <c r="AA1089" i="9"/>
  <c r="AA1090" i="9"/>
  <c r="AA1091" i="9"/>
  <c r="AA1092" i="9"/>
  <c r="AA1093" i="9"/>
  <c r="AA1094" i="9"/>
  <c r="AA1095" i="9"/>
  <c r="AA1096" i="9"/>
  <c r="AA1097" i="9"/>
  <c r="AA1098" i="9"/>
  <c r="AA1099" i="9"/>
  <c r="AA1100" i="9"/>
  <c r="AA1101" i="9"/>
  <c r="AA1102" i="9"/>
  <c r="AA1103" i="9"/>
  <c r="AA1104" i="9"/>
  <c r="AA1105" i="9"/>
  <c r="AA1106" i="9"/>
  <c r="AA1107" i="9"/>
  <c r="AA1108" i="9"/>
  <c r="AA1109" i="9"/>
  <c r="AA1110" i="9"/>
  <c r="AA1111" i="9"/>
  <c r="AA1112" i="9"/>
  <c r="AA1113" i="9"/>
  <c r="AA1114" i="9"/>
  <c r="AA1115" i="9"/>
  <c r="AA1116" i="9"/>
  <c r="AA1117" i="9"/>
  <c r="AA1118" i="9"/>
  <c r="AA1119" i="9"/>
  <c r="AA1120" i="9"/>
  <c r="AA1121" i="9"/>
  <c r="AA1122" i="9"/>
  <c r="AA1123" i="9"/>
  <c r="AA1124" i="9"/>
  <c r="AA1125" i="9"/>
  <c r="AA1126" i="9"/>
  <c r="AA1127" i="9"/>
  <c r="AA1128" i="9"/>
  <c r="AA1129" i="9"/>
  <c r="AA1130" i="9"/>
  <c r="AA1131" i="9"/>
  <c r="AA1132" i="9"/>
  <c r="AA1133" i="9"/>
  <c r="AA1134" i="9"/>
  <c r="AA1135" i="9"/>
  <c r="AA1136" i="9"/>
  <c r="AA1137" i="9"/>
  <c r="AA1138" i="9"/>
  <c r="AA1139" i="9"/>
  <c r="AA1140" i="9"/>
  <c r="AA1141" i="9"/>
  <c r="AA1142" i="9"/>
  <c r="AA1143" i="9"/>
  <c r="AA1144" i="9"/>
  <c r="AA1145" i="9"/>
  <c r="AA1146" i="9"/>
  <c r="AA1147" i="9"/>
  <c r="AA1148" i="9"/>
  <c r="AA1149" i="9"/>
  <c r="AA1150" i="9"/>
  <c r="AA1151" i="9"/>
  <c r="AA1152" i="9"/>
  <c r="AA1153" i="9"/>
  <c r="AA1154" i="9"/>
  <c r="AA1155" i="9"/>
  <c r="AA1156" i="9"/>
  <c r="AA1157" i="9"/>
  <c r="AA1158" i="9"/>
  <c r="AA1159" i="9"/>
  <c r="AA1160" i="9"/>
  <c r="AA1161" i="9"/>
  <c r="AA1162" i="9"/>
  <c r="AA1163" i="9"/>
  <c r="AA1164" i="9"/>
  <c r="AA1165" i="9"/>
  <c r="AA1166" i="9"/>
  <c r="AA1167" i="9"/>
  <c r="AA1168" i="9"/>
  <c r="AA1169" i="9"/>
  <c r="AA1170" i="9"/>
  <c r="AA1171" i="9"/>
  <c r="AA1172" i="9"/>
  <c r="AA1173" i="9"/>
  <c r="AA1174" i="9"/>
  <c r="AA1175" i="9"/>
  <c r="AA1176" i="9"/>
  <c r="AA1177" i="9"/>
  <c r="AA1178" i="9"/>
  <c r="AA1179" i="9"/>
  <c r="AA1180" i="9"/>
  <c r="AA1181" i="9"/>
  <c r="AA1182" i="9"/>
  <c r="AA1183" i="9"/>
  <c r="AA1184" i="9"/>
  <c r="AA1185" i="9"/>
  <c r="AA1186" i="9"/>
  <c r="AA1187" i="9"/>
  <c r="AA1188" i="9"/>
  <c r="AA1189" i="9"/>
  <c r="AA1190" i="9"/>
  <c r="AA1191" i="9"/>
  <c r="AA1192" i="9"/>
  <c r="AA1193" i="9"/>
  <c r="AA1194" i="9"/>
  <c r="AA1195" i="9"/>
  <c r="AA1196" i="9"/>
  <c r="AA1197" i="9"/>
  <c r="AA1198" i="9"/>
  <c r="AA1199" i="9"/>
  <c r="AA1200" i="9"/>
  <c r="AA1201" i="9"/>
  <c r="AA1202" i="9"/>
  <c r="AA1203" i="9"/>
  <c r="AA1204" i="9"/>
  <c r="AA1205" i="9"/>
  <c r="AA1206" i="9"/>
  <c r="AA1207" i="9"/>
  <c r="AA1208" i="9"/>
  <c r="AA1209" i="9"/>
  <c r="AA1210" i="9"/>
  <c r="AA1211" i="9"/>
  <c r="AA1212" i="9"/>
  <c r="AA1213" i="9"/>
  <c r="AA1214" i="9"/>
  <c r="AA1215" i="9"/>
  <c r="AA1216" i="9"/>
  <c r="AA1217" i="9"/>
  <c r="AA1218" i="9"/>
  <c r="AA1219" i="9"/>
  <c r="AA1220" i="9"/>
  <c r="AA1221" i="9"/>
  <c r="AA1222" i="9"/>
  <c r="AA1223" i="9"/>
  <c r="AA1224" i="9"/>
  <c r="AA1225" i="9"/>
  <c r="AA1226" i="9"/>
  <c r="AA1227" i="9"/>
  <c r="AA1228" i="9"/>
  <c r="AA1229" i="9"/>
  <c r="AA1230" i="9"/>
  <c r="AA1231" i="9"/>
  <c r="AA1232" i="9"/>
  <c r="AA1233" i="9"/>
  <c r="AA1234" i="9"/>
  <c r="AA1235" i="9"/>
  <c r="AA1236" i="9"/>
  <c r="AA1237" i="9"/>
  <c r="AA1238" i="9"/>
  <c r="AA1239" i="9"/>
  <c r="AA1240" i="9"/>
  <c r="AA1241" i="9"/>
  <c r="AA1242" i="9"/>
  <c r="AA1243" i="9"/>
  <c r="AA1244" i="9"/>
  <c r="AA1245" i="9"/>
  <c r="AA1246" i="9"/>
  <c r="AA1247" i="9"/>
  <c r="AA1248" i="9"/>
  <c r="AA1249" i="9"/>
  <c r="AA1250" i="9"/>
  <c r="AA1251" i="9"/>
  <c r="AA1252" i="9"/>
  <c r="AA1253" i="9"/>
  <c r="AA1254" i="9"/>
  <c r="AA1255" i="9"/>
  <c r="AA1256" i="9"/>
  <c r="AA1257" i="9"/>
  <c r="AA1258" i="9"/>
  <c r="AA1259" i="9"/>
  <c r="AA1260" i="9"/>
  <c r="AA1261" i="9"/>
  <c r="AA1262" i="9"/>
  <c r="AA1263" i="9"/>
  <c r="AA1264" i="9"/>
  <c r="AA1265" i="9"/>
  <c r="AA1266" i="9"/>
  <c r="AA1267" i="9"/>
  <c r="AA1268" i="9"/>
  <c r="AA1269" i="9"/>
  <c r="AA1270" i="9"/>
  <c r="AA1271" i="9"/>
  <c r="AA1272" i="9"/>
  <c r="AA1273" i="9"/>
  <c r="AA1274" i="9"/>
  <c r="AA1275" i="9"/>
  <c r="AA1276" i="9"/>
  <c r="AA1277" i="9"/>
  <c r="AA1278" i="9"/>
  <c r="AA1279" i="9"/>
  <c r="AA1280" i="9"/>
  <c r="AA1281" i="9"/>
  <c r="AA1282" i="9"/>
  <c r="AA1283" i="9"/>
  <c r="AA1284" i="9"/>
  <c r="AA1285" i="9"/>
  <c r="AA1286" i="9"/>
  <c r="AA1287" i="9"/>
  <c r="AA1288" i="9"/>
  <c r="AA1289" i="9"/>
  <c r="AA1290" i="9"/>
  <c r="AA1291" i="9"/>
  <c r="AA1292" i="9"/>
  <c r="AA1293" i="9"/>
  <c r="AA1294" i="9"/>
  <c r="AA1295" i="9"/>
  <c r="AA1296" i="9"/>
  <c r="AA1297" i="9"/>
  <c r="AA1298" i="9"/>
  <c r="AA1299" i="9"/>
  <c r="AA1300" i="9"/>
  <c r="AA1301" i="9"/>
  <c r="AA1302" i="9"/>
  <c r="AA1303" i="9"/>
  <c r="AA1304" i="9"/>
  <c r="AA1305" i="9"/>
  <c r="AA1306" i="9"/>
  <c r="AA1307" i="9"/>
  <c r="AA1308" i="9"/>
  <c r="AA1309" i="9"/>
  <c r="AA1310" i="9"/>
  <c r="AA1311" i="9"/>
  <c r="AA1312" i="9"/>
  <c r="AA1313" i="9"/>
  <c r="AA1314" i="9"/>
  <c r="AA1315" i="9"/>
  <c r="AA1316" i="9"/>
  <c r="AA1317" i="9"/>
  <c r="AA1318" i="9"/>
  <c r="AA1319" i="9"/>
  <c r="AA1320" i="9"/>
  <c r="AA1321" i="9"/>
  <c r="AA1322" i="9"/>
  <c r="AA1323" i="9"/>
  <c r="AA1324" i="9"/>
  <c r="AA1325" i="9"/>
  <c r="AA1326" i="9"/>
  <c r="AA1327" i="9"/>
  <c r="AA1328" i="9"/>
  <c r="AA1329" i="9"/>
  <c r="AA1330" i="9"/>
  <c r="AA1331" i="9"/>
  <c r="AA1332" i="9"/>
  <c r="AA1333" i="9"/>
  <c r="AA1334" i="9"/>
  <c r="AA1335" i="9"/>
  <c r="AA1336" i="9"/>
  <c r="AA1337" i="9"/>
  <c r="AA1338" i="9"/>
  <c r="AA1339" i="9"/>
  <c r="AA1340" i="9"/>
  <c r="AA1341" i="9"/>
  <c r="AA1342" i="9"/>
  <c r="AA1343" i="9"/>
  <c r="AA1344" i="9"/>
  <c r="AA1345" i="9"/>
  <c r="AA1346" i="9"/>
  <c r="AA1347" i="9"/>
  <c r="AA1348" i="9"/>
  <c r="AA1349" i="9"/>
  <c r="AA1350" i="9"/>
  <c r="AA1351" i="9"/>
  <c r="AA1352" i="9"/>
  <c r="AA1353" i="9"/>
  <c r="AA1354" i="9"/>
  <c r="AA1355" i="9"/>
  <c r="AA1356" i="9"/>
  <c r="AA1357" i="9"/>
  <c r="AA1358" i="9"/>
  <c r="AA1359" i="9"/>
  <c r="AA1360" i="9"/>
  <c r="AA1361" i="9"/>
  <c r="AA1362" i="9"/>
  <c r="AA1363" i="9"/>
  <c r="AA1364" i="9"/>
  <c r="AA1365" i="9"/>
  <c r="AA1366" i="9"/>
  <c r="AA1367" i="9"/>
  <c r="AA1368" i="9"/>
  <c r="AA1369" i="9"/>
  <c r="AA1370" i="9"/>
  <c r="AA1371" i="9"/>
  <c r="AA1372" i="9"/>
  <c r="AA1373" i="9"/>
  <c r="AA1374" i="9"/>
  <c r="AA1375" i="9"/>
  <c r="AA1376" i="9"/>
  <c r="AA1377" i="9"/>
  <c r="AA1378" i="9"/>
  <c r="AA1379" i="9"/>
  <c r="AA1380" i="9"/>
  <c r="AA1381" i="9"/>
  <c r="AA1382" i="9"/>
  <c r="AA1383" i="9"/>
  <c r="AA1384" i="9"/>
  <c r="AA1385" i="9"/>
  <c r="AA1386" i="9"/>
  <c r="AA1387" i="9"/>
  <c r="AA1388" i="9"/>
  <c r="AA1389" i="9"/>
  <c r="AA1390" i="9"/>
  <c r="AA1391" i="9"/>
  <c r="AA1392" i="9"/>
  <c r="AA1393" i="9"/>
  <c r="AA1394" i="9"/>
  <c r="AA1395" i="9"/>
  <c r="AA1396" i="9"/>
  <c r="AA1397" i="9"/>
  <c r="AA1398" i="9"/>
  <c r="AA1399" i="9"/>
  <c r="AA1400" i="9"/>
  <c r="AA1401" i="9"/>
  <c r="AA1402" i="9"/>
  <c r="AA1403" i="9"/>
  <c r="AA1404" i="9"/>
  <c r="AA1405" i="9"/>
  <c r="AA1406" i="9"/>
  <c r="AA1407" i="9"/>
  <c r="AA1408" i="9"/>
  <c r="AA1409" i="9"/>
  <c r="AA1410" i="9"/>
  <c r="AA1411" i="9"/>
  <c r="AA1412" i="9"/>
  <c r="AA1413" i="9"/>
  <c r="AA1414" i="9"/>
  <c r="AA1415" i="9"/>
  <c r="AA1416" i="9"/>
  <c r="AA1417" i="9"/>
  <c r="AA1418" i="9"/>
  <c r="AA1419" i="9"/>
  <c r="AA1420" i="9"/>
  <c r="AA1421" i="9"/>
  <c r="AA1422" i="9"/>
  <c r="AA1423" i="9"/>
  <c r="AA1424" i="9"/>
  <c r="AA1425" i="9"/>
  <c r="AA1426" i="9"/>
  <c r="AA1427" i="9"/>
  <c r="AA1428" i="9"/>
  <c r="AA1429" i="9"/>
  <c r="AA1430" i="9"/>
  <c r="AA1431" i="9"/>
  <c r="AA1432" i="9"/>
  <c r="AA1433" i="9"/>
  <c r="AA1434" i="9"/>
  <c r="AA1435" i="9"/>
  <c r="AA1436" i="9"/>
  <c r="AA1437" i="9"/>
  <c r="AA1438" i="9"/>
  <c r="AA1439" i="9"/>
  <c r="AA1440" i="9"/>
  <c r="AA1441" i="9"/>
  <c r="AA1442" i="9"/>
  <c r="AA1443" i="9"/>
  <c r="AA1444" i="9"/>
  <c r="AA1445" i="9"/>
  <c r="AA1446" i="9"/>
  <c r="AA1447" i="9"/>
  <c r="AA1448" i="9"/>
  <c r="AA1449" i="9"/>
  <c r="AA1450" i="9"/>
  <c r="AA1451" i="9"/>
  <c r="AA1452" i="9"/>
  <c r="AA1453" i="9"/>
  <c r="AA1454" i="9"/>
  <c r="AA1455" i="9"/>
  <c r="AA1456" i="9"/>
  <c r="AA1457" i="9"/>
  <c r="AA1458" i="9"/>
  <c r="AA1459" i="9"/>
  <c r="AA1460" i="9"/>
  <c r="AA1461" i="9"/>
  <c r="AA1462" i="9"/>
  <c r="AA1463" i="9"/>
  <c r="AA1464" i="9"/>
  <c r="AA1465" i="9"/>
  <c r="AA1466" i="9"/>
  <c r="AA1467" i="9"/>
  <c r="AA1468" i="9"/>
  <c r="AA1469" i="9"/>
  <c r="AA1470" i="9"/>
  <c r="AA1471" i="9"/>
  <c r="AA1472" i="9"/>
  <c r="AA1473" i="9"/>
  <c r="AA1474" i="9"/>
  <c r="AA1475" i="9"/>
  <c r="AA1476" i="9"/>
  <c r="AA1477" i="9"/>
  <c r="AA1478" i="9"/>
  <c r="AA1479" i="9"/>
  <c r="AA1480" i="9"/>
  <c r="AA1481" i="9"/>
  <c r="AA1482" i="9"/>
  <c r="AA1483" i="9"/>
  <c r="AA1484" i="9"/>
  <c r="AA1485" i="9"/>
  <c r="AA1486" i="9"/>
  <c r="AA1487" i="9"/>
  <c r="AA1488" i="9"/>
  <c r="AA1489" i="9"/>
  <c r="AA1490" i="9"/>
  <c r="AA1491" i="9"/>
  <c r="AA1492" i="9"/>
  <c r="AA1493" i="9"/>
  <c r="AA1494" i="9"/>
  <c r="AA1495" i="9"/>
  <c r="AA1496" i="9"/>
  <c r="AA1497" i="9"/>
  <c r="AA1498" i="9"/>
  <c r="AA1499" i="9"/>
  <c r="AA1500" i="9"/>
  <c r="AA1501" i="9"/>
  <c r="AA1502" i="9"/>
  <c r="AA1503" i="9"/>
  <c r="AA1504" i="9"/>
  <c r="AA1505" i="9"/>
  <c r="AA1506" i="9"/>
  <c r="AA1507" i="9"/>
  <c r="AA1508" i="9"/>
  <c r="AA1509" i="9"/>
  <c r="AA1510" i="9"/>
  <c r="AA1511" i="9"/>
  <c r="AA1512" i="9"/>
  <c r="AA1513" i="9"/>
  <c r="AA1514" i="9"/>
  <c r="AA1515" i="9"/>
  <c r="AA1516" i="9"/>
  <c r="AA1517" i="9"/>
  <c r="AA1518" i="9"/>
  <c r="AA1519" i="9"/>
  <c r="AA1520" i="9"/>
  <c r="AA1521" i="9"/>
  <c r="AA1522" i="9"/>
  <c r="AA1523" i="9"/>
  <c r="AA1524" i="9"/>
  <c r="AA1525" i="9"/>
  <c r="AA1526" i="9"/>
  <c r="AA1527" i="9"/>
  <c r="AA1528" i="9"/>
  <c r="AA1529" i="9"/>
  <c r="AA1530" i="9"/>
  <c r="AA1531" i="9"/>
  <c r="AA1532" i="9"/>
  <c r="AA1533" i="9"/>
  <c r="AA1534" i="9"/>
  <c r="AA1535" i="9"/>
  <c r="AA1536" i="9"/>
  <c r="AA1537" i="9"/>
  <c r="AA1538" i="9"/>
  <c r="AA1539" i="9"/>
  <c r="AA1540" i="9"/>
  <c r="AA1541" i="9"/>
  <c r="AA1542" i="9"/>
  <c r="AA1543" i="9"/>
  <c r="AA1544" i="9"/>
  <c r="AA1545" i="9"/>
  <c r="AA1546" i="9"/>
  <c r="AA1547" i="9"/>
  <c r="AA1548" i="9"/>
  <c r="AA1549" i="9"/>
  <c r="AA1550" i="9"/>
  <c r="AA1551" i="9"/>
  <c r="AA1552" i="9"/>
  <c r="AA1553" i="9"/>
  <c r="AA1554" i="9"/>
  <c r="AA1555" i="9"/>
  <c r="AA1556" i="9"/>
  <c r="AA1557" i="9"/>
  <c r="AA1558" i="9"/>
  <c r="AA1559" i="9"/>
  <c r="AA1560" i="9"/>
  <c r="AA1561" i="9"/>
  <c r="AA1562" i="9"/>
  <c r="AA1563" i="9"/>
  <c r="AA1564" i="9"/>
  <c r="AA1565" i="9"/>
  <c r="AA1566" i="9"/>
  <c r="AA1567" i="9"/>
  <c r="AA1568" i="9"/>
  <c r="AA1569" i="9"/>
  <c r="AA1570" i="9"/>
  <c r="AA1571" i="9"/>
  <c r="AA1572" i="9"/>
  <c r="AA1573" i="9"/>
  <c r="AA1574" i="9"/>
  <c r="AA1575" i="9"/>
  <c r="AA1576" i="9"/>
  <c r="AA1577" i="9"/>
  <c r="AA1578" i="9"/>
  <c r="AA1579" i="9"/>
  <c r="AA1580" i="9"/>
  <c r="AA1581" i="9"/>
  <c r="AA1582" i="9"/>
  <c r="AA1583" i="9"/>
  <c r="AA1584" i="9"/>
  <c r="AA1585" i="9"/>
  <c r="AA1586" i="9"/>
  <c r="AA1587" i="9"/>
  <c r="AA1588" i="9"/>
  <c r="AA1589" i="9"/>
  <c r="AA1590" i="9"/>
  <c r="AA1591" i="9"/>
  <c r="AA1592" i="9"/>
  <c r="AA1593" i="9"/>
  <c r="AA1594" i="9"/>
  <c r="AA1595" i="9"/>
  <c r="AA1596" i="9"/>
  <c r="AA1597" i="9"/>
  <c r="AA1598" i="9"/>
  <c r="AA1599" i="9"/>
  <c r="AA1600" i="9"/>
  <c r="AA1601" i="9"/>
  <c r="AA1602" i="9"/>
  <c r="AA1603" i="9"/>
  <c r="AA1604" i="9"/>
  <c r="AA1605" i="9"/>
  <c r="AA1606" i="9"/>
  <c r="AA1607" i="9"/>
  <c r="AA1608" i="9"/>
  <c r="AA1609" i="9"/>
  <c r="AA1610" i="9"/>
  <c r="AA1611" i="9"/>
  <c r="AA1612" i="9"/>
  <c r="AA1613" i="9"/>
  <c r="AA1614" i="9"/>
  <c r="AA1615" i="9"/>
  <c r="AA1616" i="9"/>
  <c r="AA1617" i="9"/>
  <c r="AA1618" i="9"/>
  <c r="AA1619" i="9"/>
  <c r="AA1620" i="9"/>
  <c r="AA1621" i="9"/>
  <c r="AA1622" i="9"/>
  <c r="AA1623" i="9"/>
  <c r="AA1624" i="9"/>
  <c r="AA1625" i="9"/>
  <c r="AA1626" i="9"/>
  <c r="AA1627" i="9"/>
  <c r="AA1628" i="9"/>
  <c r="AA1629" i="9"/>
  <c r="AA1630" i="9"/>
  <c r="AA1631" i="9"/>
  <c r="AA1632" i="9"/>
  <c r="AA1633" i="9"/>
  <c r="AA1634" i="9"/>
  <c r="AA1635" i="9"/>
  <c r="AA1636" i="9"/>
  <c r="AA1637" i="9"/>
  <c r="AA1638" i="9"/>
  <c r="AA1639" i="9"/>
  <c r="AA1640" i="9"/>
  <c r="AA1641" i="9"/>
  <c r="AA1642" i="9"/>
  <c r="AA1643" i="9"/>
  <c r="AA1644" i="9"/>
  <c r="AA1645" i="9"/>
  <c r="AA1646" i="9"/>
  <c r="AA1647" i="9"/>
  <c r="AA1648" i="9"/>
  <c r="AA1649" i="9"/>
  <c r="AA1650" i="9"/>
  <c r="AA1651" i="9"/>
  <c r="AA1652" i="9"/>
  <c r="AA1653" i="9"/>
  <c r="AA1654" i="9"/>
  <c r="AA1655" i="9"/>
  <c r="AA1656" i="9"/>
  <c r="AA1657" i="9"/>
  <c r="AA1658" i="9"/>
  <c r="AA1659" i="9"/>
  <c r="AA1660" i="9"/>
  <c r="AA1661" i="9"/>
  <c r="AA1662" i="9"/>
  <c r="AA1663" i="9"/>
  <c r="AA1664" i="9"/>
  <c r="AA1665" i="9"/>
  <c r="AA1666" i="9"/>
  <c r="AA1667" i="9"/>
  <c r="AA1668" i="9"/>
  <c r="AA1669" i="9"/>
  <c r="AA1670" i="9"/>
  <c r="AA1671" i="9"/>
  <c r="AA1672" i="9"/>
  <c r="AA1673" i="9"/>
  <c r="AA1674" i="9"/>
  <c r="AA1675" i="9"/>
  <c r="AA1676" i="9"/>
  <c r="AA1677" i="9"/>
  <c r="AA1678" i="9"/>
  <c r="AA1679" i="9"/>
  <c r="AA1680" i="9"/>
  <c r="AA1681" i="9"/>
  <c r="AA1682" i="9"/>
  <c r="AA1683" i="9"/>
  <c r="AA1684" i="9"/>
  <c r="AA1685" i="9"/>
  <c r="AA1686" i="9"/>
  <c r="AA1687" i="9"/>
  <c r="AA1688" i="9"/>
  <c r="AA1689" i="9"/>
  <c r="AA1690" i="9"/>
  <c r="AA1691" i="9"/>
  <c r="AA1692" i="9"/>
  <c r="AA1693" i="9"/>
  <c r="AA1694" i="9"/>
  <c r="AA1695" i="9"/>
  <c r="AA1696" i="9"/>
  <c r="AA1697" i="9"/>
  <c r="AA1698" i="9"/>
  <c r="AA1699" i="9"/>
  <c r="AA1700" i="9"/>
  <c r="AA1701" i="9"/>
  <c r="AA1702" i="9"/>
  <c r="AA1703" i="9"/>
  <c r="AA1704" i="9"/>
  <c r="AA1705" i="9"/>
  <c r="AA1706" i="9"/>
  <c r="AA1707" i="9"/>
  <c r="AA1708" i="9"/>
  <c r="AA1709" i="9"/>
  <c r="AA1710" i="9"/>
  <c r="AA1711" i="9"/>
  <c r="AA1712" i="9"/>
  <c r="AA1713" i="9"/>
  <c r="AA1714" i="9"/>
  <c r="AA1715" i="9"/>
  <c r="AA1716" i="9"/>
  <c r="AA1717" i="9"/>
  <c r="AA1718" i="9"/>
  <c r="AA1719" i="9"/>
  <c r="AA1720" i="9"/>
  <c r="AA1721" i="9"/>
  <c r="AA1722" i="9"/>
  <c r="AA1723" i="9"/>
  <c r="AA1724" i="9"/>
  <c r="AA1725" i="9"/>
  <c r="AA1726" i="9"/>
  <c r="AA1727" i="9"/>
  <c r="AA1728" i="9"/>
  <c r="AA1729" i="9"/>
  <c r="AA1730" i="9"/>
  <c r="AA1731" i="9"/>
  <c r="AA1732" i="9"/>
  <c r="AA1733" i="9"/>
  <c r="AA1734" i="9"/>
  <c r="AA1735" i="9"/>
  <c r="AA1736" i="9"/>
  <c r="AA1737" i="9"/>
  <c r="AA1738" i="9"/>
  <c r="AA1739" i="9"/>
  <c r="AA1740" i="9"/>
  <c r="AA1741" i="9"/>
  <c r="AA1742" i="9"/>
  <c r="AA1743" i="9"/>
  <c r="AA1744" i="9"/>
  <c r="AA1745" i="9"/>
  <c r="AA1746" i="9"/>
  <c r="AA1747" i="9"/>
  <c r="AA1748" i="9"/>
  <c r="AA1749" i="9"/>
  <c r="AA1750" i="9"/>
  <c r="AA1751" i="9"/>
  <c r="AA1752" i="9"/>
  <c r="AA1753" i="9"/>
  <c r="AA1754" i="9"/>
  <c r="AA1755" i="9"/>
  <c r="AA1756" i="9"/>
  <c r="AA1757" i="9"/>
  <c r="AA1758" i="9"/>
  <c r="AA1759" i="9"/>
  <c r="AA1760" i="9"/>
  <c r="AA1761" i="9"/>
  <c r="AA1762" i="9"/>
  <c r="AA1763" i="9"/>
  <c r="AA1764" i="9"/>
  <c r="AA1765" i="9"/>
  <c r="AA1766" i="9"/>
  <c r="AA1767" i="9"/>
  <c r="AA1768" i="9"/>
  <c r="AA1769" i="9"/>
  <c r="AA1770" i="9"/>
  <c r="AA1771" i="9"/>
  <c r="AA1772" i="9"/>
  <c r="AA1773" i="9"/>
  <c r="AA1774" i="9"/>
  <c r="AA1775" i="9"/>
  <c r="AA1776" i="9"/>
  <c r="AA1777" i="9"/>
  <c r="AA1778" i="9"/>
  <c r="AA1779" i="9"/>
  <c r="AA1780" i="9"/>
  <c r="AA1781" i="9"/>
  <c r="AA1782" i="9"/>
  <c r="AA1783" i="9"/>
  <c r="AA1784" i="9"/>
  <c r="AA1785" i="9"/>
  <c r="AA1786" i="9"/>
  <c r="AA1787" i="9"/>
  <c r="AA1788" i="9"/>
  <c r="AA1789" i="9"/>
  <c r="AA1790" i="9"/>
  <c r="AA1791" i="9"/>
  <c r="AA1792" i="9"/>
  <c r="AA1793" i="9"/>
  <c r="AA1794" i="9"/>
  <c r="AA1795" i="9"/>
  <c r="AA1796" i="9"/>
  <c r="AA1797" i="9"/>
  <c r="AA1798" i="9"/>
  <c r="AA1799" i="9"/>
  <c r="AA1800" i="9"/>
  <c r="AA1801" i="9"/>
  <c r="AA1802" i="9"/>
  <c r="AA1803" i="9"/>
  <c r="AA1804" i="9"/>
  <c r="AA1805" i="9"/>
  <c r="AA1806" i="9"/>
  <c r="AA1807" i="9"/>
  <c r="AA1808" i="9"/>
  <c r="AA1809" i="9"/>
  <c r="AA1810" i="9"/>
  <c r="AA1811" i="9"/>
  <c r="AA1812" i="9"/>
  <c r="AA1813" i="9"/>
  <c r="AA1814" i="9"/>
  <c r="AA1815" i="9"/>
  <c r="AA1816" i="9"/>
  <c r="AA1817" i="9"/>
  <c r="AA1818" i="9"/>
  <c r="AA1819" i="9"/>
  <c r="AA1820" i="9"/>
  <c r="AA1821" i="9"/>
  <c r="AA1822" i="9"/>
  <c r="AA1823" i="9"/>
  <c r="AA1824" i="9"/>
  <c r="AA1825" i="9"/>
  <c r="AA1826" i="9"/>
  <c r="AA1827" i="9"/>
  <c r="AA1828" i="9"/>
  <c r="AA1829" i="9"/>
  <c r="AA1830" i="9"/>
  <c r="AA1831" i="9"/>
  <c r="AA1832" i="9"/>
  <c r="AA1833" i="9"/>
  <c r="AA1834" i="9"/>
  <c r="AA1835" i="9"/>
  <c r="AA1836" i="9"/>
  <c r="AA1837" i="9"/>
  <c r="AA1838" i="9"/>
  <c r="AA1839" i="9"/>
  <c r="AA1840" i="9"/>
  <c r="AA1841" i="9"/>
  <c r="AA1842" i="9"/>
  <c r="AA1843" i="9"/>
  <c r="AA1844" i="9"/>
  <c r="AA1845" i="9"/>
  <c r="AA1846" i="9"/>
  <c r="AA1847" i="9"/>
  <c r="AA1848" i="9"/>
  <c r="AA1849" i="9"/>
  <c r="AA1850" i="9"/>
  <c r="AA1851" i="9"/>
  <c r="AA1852" i="9"/>
  <c r="AA1853" i="9"/>
  <c r="AA1854" i="9"/>
  <c r="AA1855" i="9"/>
  <c r="AA1856" i="9"/>
  <c r="AA1857" i="9"/>
  <c r="AA1858" i="9"/>
  <c r="AA1859" i="9"/>
  <c r="AA1860" i="9"/>
  <c r="AA1861" i="9"/>
  <c r="AA1862" i="9"/>
  <c r="AA1863" i="9"/>
  <c r="AA1864" i="9"/>
  <c r="AA1865" i="9"/>
  <c r="AA1866" i="9"/>
  <c r="AA1867" i="9"/>
  <c r="AA1868" i="9"/>
  <c r="AA1869" i="9"/>
  <c r="AA1870" i="9"/>
  <c r="AA1871" i="9"/>
  <c r="AA1872" i="9"/>
  <c r="AA1873" i="9"/>
  <c r="AA1874" i="9"/>
  <c r="AA1875" i="9"/>
  <c r="AA1876" i="9"/>
  <c r="AA1877" i="9"/>
  <c r="AA1878" i="9"/>
  <c r="AA1879" i="9"/>
  <c r="AA1880" i="9"/>
  <c r="AA1881" i="9"/>
  <c r="AA1882" i="9"/>
  <c r="AA1883" i="9"/>
  <c r="AA1884" i="9"/>
  <c r="AA1885" i="9"/>
  <c r="AA1886" i="9"/>
  <c r="AA1887" i="9"/>
  <c r="AA1888" i="9"/>
  <c r="AA1889" i="9"/>
  <c r="AA1890" i="9"/>
  <c r="AA1891" i="9"/>
  <c r="AA1892" i="9"/>
  <c r="AA1893" i="9"/>
  <c r="AA1894" i="9"/>
  <c r="AA1895" i="9"/>
  <c r="AA1896" i="9"/>
  <c r="AA1897" i="9"/>
  <c r="AA1898" i="9"/>
  <c r="AA1899" i="9"/>
  <c r="AA1900" i="9"/>
  <c r="AA1901" i="9"/>
  <c r="AA1902" i="9"/>
  <c r="AA1903" i="9"/>
  <c r="AA1904" i="9"/>
  <c r="AA1905" i="9"/>
  <c r="AA1906" i="9"/>
  <c r="AA1907" i="9"/>
  <c r="AA1908" i="9"/>
  <c r="AA1909" i="9"/>
  <c r="AA1910" i="9"/>
  <c r="AA1911" i="9"/>
  <c r="AA1912" i="9"/>
  <c r="AA1913" i="9"/>
  <c r="AA1914" i="9"/>
  <c r="AA1915" i="9"/>
  <c r="AA1916" i="9"/>
  <c r="AA1917" i="9"/>
  <c r="AA1918" i="9"/>
  <c r="AA1919" i="9"/>
  <c r="AA1920" i="9"/>
  <c r="AA1921" i="9"/>
  <c r="AA1922" i="9"/>
  <c r="AA1923" i="9"/>
  <c r="AA1924" i="9"/>
  <c r="AA1925" i="9"/>
  <c r="AA1926" i="9"/>
  <c r="AA1927" i="9"/>
  <c r="AA1928" i="9"/>
  <c r="AA1929" i="9"/>
  <c r="AA1930" i="9"/>
  <c r="AA1931" i="9"/>
  <c r="AA1932" i="9"/>
  <c r="AA1933" i="9"/>
  <c r="AA1934" i="9"/>
  <c r="AA1935" i="9"/>
  <c r="AA1936" i="9"/>
  <c r="AA1937" i="9"/>
  <c r="AA1938" i="9"/>
  <c r="AA1939" i="9"/>
  <c r="AA1940" i="9"/>
  <c r="AA1941" i="9"/>
  <c r="AA1942" i="9"/>
  <c r="AA1943" i="9"/>
  <c r="AA1944" i="9"/>
  <c r="AA1945" i="9"/>
  <c r="AA1946" i="9"/>
  <c r="AA1947" i="9"/>
  <c r="AA1948" i="9"/>
  <c r="AA1949" i="9"/>
  <c r="AA1950" i="9"/>
  <c r="AA1951" i="9"/>
  <c r="AA1952" i="9"/>
  <c r="AA1953" i="9"/>
  <c r="Z2" i="9"/>
  <c r="Z3" i="9"/>
  <c r="Z4" i="9"/>
  <c r="Z5" i="9"/>
  <c r="Z6" i="9"/>
  <c r="Z7" i="9"/>
  <c r="Z8" i="9"/>
  <c r="Z9" i="9"/>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38" i="9"/>
  <c r="Z39" i="9"/>
  <c r="Z40" i="9"/>
  <c r="Z41" i="9"/>
  <c r="Z42" i="9"/>
  <c r="Z4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Z84" i="9"/>
  <c r="Z85" i="9"/>
  <c r="Z86" i="9"/>
  <c r="Z87" i="9"/>
  <c r="Z88" i="9"/>
  <c r="Z89" i="9"/>
  <c r="Z90" i="9"/>
  <c r="Z91" i="9"/>
  <c r="Z92" i="9"/>
  <c r="Z93" i="9"/>
  <c r="Z94" i="9"/>
  <c r="Z95" i="9"/>
  <c r="Z96" i="9"/>
  <c r="Z97" i="9"/>
  <c r="Z98" i="9"/>
  <c r="Z99" i="9"/>
  <c r="Z100" i="9"/>
  <c r="Z101" i="9"/>
  <c r="Z102" i="9"/>
  <c r="Z103" i="9"/>
  <c r="Z104" i="9"/>
  <c r="Z105" i="9"/>
  <c r="Z106" i="9"/>
  <c r="Z107" i="9"/>
  <c r="Z108" i="9"/>
  <c r="Z109" i="9"/>
  <c r="Z110" i="9"/>
  <c r="Z111" i="9"/>
  <c r="Z112" i="9"/>
  <c r="Z113" i="9"/>
  <c r="Z114" i="9"/>
  <c r="Z115" i="9"/>
  <c r="Z116" i="9"/>
  <c r="Z117" i="9"/>
  <c r="Z118" i="9"/>
  <c r="Z119" i="9"/>
  <c r="Z120" i="9"/>
  <c r="Z121" i="9"/>
  <c r="Z122" i="9"/>
  <c r="Z123" i="9"/>
  <c r="Z124" i="9"/>
  <c r="Z125" i="9"/>
  <c r="Z126" i="9"/>
  <c r="Z127" i="9"/>
  <c r="Z128" i="9"/>
  <c r="Z129" i="9"/>
  <c r="Z130" i="9"/>
  <c r="Z131" i="9"/>
  <c r="Z132" i="9"/>
  <c r="Z133" i="9"/>
  <c r="Z134" i="9"/>
  <c r="Z135" i="9"/>
  <c r="Z136" i="9"/>
  <c r="Z137" i="9"/>
  <c r="Z138" i="9"/>
  <c r="Z139" i="9"/>
  <c r="Z140" i="9"/>
  <c r="Z141" i="9"/>
  <c r="Z142" i="9"/>
  <c r="Z143" i="9"/>
  <c r="Z144" i="9"/>
  <c r="Z145" i="9"/>
  <c r="Z146" i="9"/>
  <c r="Z147" i="9"/>
  <c r="Z148" i="9"/>
  <c r="Z149" i="9"/>
  <c r="Z150" i="9"/>
  <c r="Z151" i="9"/>
  <c r="Z152" i="9"/>
  <c r="Z153" i="9"/>
  <c r="Z154" i="9"/>
  <c r="Z155" i="9"/>
  <c r="Z156" i="9"/>
  <c r="Z157" i="9"/>
  <c r="Z158" i="9"/>
  <c r="Z159" i="9"/>
  <c r="Z160" i="9"/>
  <c r="Z161" i="9"/>
  <c r="Z162" i="9"/>
  <c r="Z163" i="9"/>
  <c r="Z164" i="9"/>
  <c r="Z165" i="9"/>
  <c r="Z166" i="9"/>
  <c r="Z167" i="9"/>
  <c r="Z168" i="9"/>
  <c r="Z169" i="9"/>
  <c r="Z170" i="9"/>
  <c r="Z171" i="9"/>
  <c r="Z172" i="9"/>
  <c r="Z173" i="9"/>
  <c r="Z174" i="9"/>
  <c r="Z175" i="9"/>
  <c r="Z176" i="9"/>
  <c r="Z177" i="9"/>
  <c r="Z178" i="9"/>
  <c r="Z179" i="9"/>
  <c r="Z180" i="9"/>
  <c r="Z181" i="9"/>
  <c r="Z182" i="9"/>
  <c r="Z183" i="9"/>
  <c r="Z184" i="9"/>
  <c r="Z185" i="9"/>
  <c r="Z186" i="9"/>
  <c r="Z187" i="9"/>
  <c r="Z188" i="9"/>
  <c r="Z189" i="9"/>
  <c r="Z190" i="9"/>
  <c r="Z191" i="9"/>
  <c r="Z192" i="9"/>
  <c r="Z193" i="9"/>
  <c r="Z194" i="9"/>
  <c r="Z195" i="9"/>
  <c r="Z196" i="9"/>
  <c r="Z197" i="9"/>
  <c r="Z198" i="9"/>
  <c r="Z199" i="9"/>
  <c r="Z200" i="9"/>
  <c r="Z201" i="9"/>
  <c r="Z202" i="9"/>
  <c r="Z203" i="9"/>
  <c r="Z204" i="9"/>
  <c r="Z205" i="9"/>
  <c r="Z206"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332" i="9"/>
  <c r="Z333" i="9"/>
  <c r="Z334" i="9"/>
  <c r="Z335" i="9"/>
  <c r="Z336" i="9"/>
  <c r="Z337" i="9"/>
  <c r="Z338" i="9"/>
  <c r="Z339" i="9"/>
  <c r="Z340" i="9"/>
  <c r="Z341" i="9"/>
  <c r="Z342" i="9"/>
  <c r="Z343" i="9"/>
  <c r="Z344" i="9"/>
  <c r="Z345" i="9"/>
  <c r="Z346" i="9"/>
  <c r="Z347" i="9"/>
  <c r="Z348" i="9"/>
  <c r="Z349" i="9"/>
  <c r="Z350" i="9"/>
  <c r="Z351" i="9"/>
  <c r="Z352" i="9"/>
  <c r="Z353" i="9"/>
  <c r="Z354" i="9"/>
  <c r="Z355" i="9"/>
  <c r="Z356" i="9"/>
  <c r="Z357" i="9"/>
  <c r="Z358" i="9"/>
  <c r="Z359" i="9"/>
  <c r="Z360" i="9"/>
  <c r="Z361" i="9"/>
  <c r="Z362" i="9"/>
  <c r="Z363" i="9"/>
  <c r="Z364" i="9"/>
  <c r="Z365" i="9"/>
  <c r="Z366" i="9"/>
  <c r="Z367" i="9"/>
  <c r="Z368" i="9"/>
  <c r="Z369" i="9"/>
  <c r="Z370" i="9"/>
  <c r="Z371" i="9"/>
  <c r="Z372" i="9"/>
  <c r="Z373" i="9"/>
  <c r="Z374" i="9"/>
  <c r="Z375" i="9"/>
  <c r="Z376" i="9"/>
  <c r="Z377" i="9"/>
  <c r="Z378" i="9"/>
  <c r="Z379" i="9"/>
  <c r="Z380" i="9"/>
  <c r="Z381" i="9"/>
  <c r="Z382" i="9"/>
  <c r="Z383" i="9"/>
  <c r="Z384" i="9"/>
  <c r="Z385" i="9"/>
  <c r="Z386" i="9"/>
  <c r="Z387" i="9"/>
  <c r="Z388" i="9"/>
  <c r="Z389" i="9"/>
  <c r="Z390" i="9"/>
  <c r="Z391" i="9"/>
  <c r="Z392" i="9"/>
  <c r="Z393" i="9"/>
  <c r="Z394" i="9"/>
  <c r="Z395" i="9"/>
  <c r="Z396" i="9"/>
  <c r="Z397" i="9"/>
  <c r="Z398" i="9"/>
  <c r="Z399" i="9"/>
  <c r="Z400" i="9"/>
  <c r="Z401" i="9"/>
  <c r="Z402" i="9"/>
  <c r="Z403" i="9"/>
  <c r="Z404" i="9"/>
  <c r="Z405" i="9"/>
  <c r="Z406" i="9"/>
  <c r="Z407" i="9"/>
  <c r="Z408" i="9"/>
  <c r="Z409" i="9"/>
  <c r="Z410" i="9"/>
  <c r="Z411" i="9"/>
  <c r="Z412" i="9"/>
  <c r="Z413" i="9"/>
  <c r="Z414" i="9"/>
  <c r="Z415" i="9"/>
  <c r="Z416" i="9"/>
  <c r="Z417" i="9"/>
  <c r="Z418" i="9"/>
  <c r="Z419" i="9"/>
  <c r="Z420" i="9"/>
  <c r="Z421" i="9"/>
  <c r="Z422" i="9"/>
  <c r="Z423" i="9"/>
  <c r="Z424" i="9"/>
  <c r="Z425" i="9"/>
  <c r="Z426" i="9"/>
  <c r="Z427" i="9"/>
  <c r="Z428" i="9"/>
  <c r="Z429" i="9"/>
  <c r="Z430" i="9"/>
  <c r="Z431" i="9"/>
  <c r="Z432" i="9"/>
  <c r="Z433" i="9"/>
  <c r="Z434" i="9"/>
  <c r="Z435" i="9"/>
  <c r="Z436" i="9"/>
  <c r="Z437" i="9"/>
  <c r="Z438" i="9"/>
  <c r="Z439" i="9"/>
  <c r="Z440" i="9"/>
  <c r="Z441" i="9"/>
  <c r="Z442" i="9"/>
  <c r="Z443" i="9"/>
  <c r="Z444" i="9"/>
  <c r="Z445" i="9"/>
  <c r="Z446" i="9"/>
  <c r="Z447" i="9"/>
  <c r="Z448" i="9"/>
  <c r="Z449" i="9"/>
  <c r="Z450" i="9"/>
  <c r="Z451" i="9"/>
  <c r="Z452" i="9"/>
  <c r="Z453" i="9"/>
  <c r="Z454" i="9"/>
  <c r="Z455" i="9"/>
  <c r="Z456" i="9"/>
  <c r="Z457" i="9"/>
  <c r="Z458" i="9"/>
  <c r="Z459" i="9"/>
  <c r="Z460" i="9"/>
  <c r="Z461" i="9"/>
  <c r="Z462" i="9"/>
  <c r="Z463" i="9"/>
  <c r="Z464" i="9"/>
  <c r="Z465" i="9"/>
  <c r="Z466" i="9"/>
  <c r="Z467" i="9"/>
  <c r="Z468" i="9"/>
  <c r="Z469" i="9"/>
  <c r="Z470" i="9"/>
  <c r="Z471" i="9"/>
  <c r="Z472" i="9"/>
  <c r="Z473" i="9"/>
  <c r="Z474" i="9"/>
  <c r="Z475" i="9"/>
  <c r="Z476" i="9"/>
  <c r="Z477" i="9"/>
  <c r="Z478" i="9"/>
  <c r="Z479" i="9"/>
  <c r="Z480" i="9"/>
  <c r="Z481" i="9"/>
  <c r="Z482" i="9"/>
  <c r="Z483" i="9"/>
  <c r="Z484" i="9"/>
  <c r="Z485" i="9"/>
  <c r="Z486" i="9"/>
  <c r="Z487" i="9"/>
  <c r="Z488" i="9"/>
  <c r="Z489" i="9"/>
  <c r="Z490" i="9"/>
  <c r="Z491" i="9"/>
  <c r="Z492" i="9"/>
  <c r="Z493" i="9"/>
  <c r="Z494" i="9"/>
  <c r="Z495" i="9"/>
  <c r="Z496" i="9"/>
  <c r="Z497" i="9"/>
  <c r="Z498" i="9"/>
  <c r="Z499" i="9"/>
  <c r="Z500" i="9"/>
  <c r="Z501" i="9"/>
  <c r="Z502" i="9"/>
  <c r="Z503" i="9"/>
  <c r="Z504" i="9"/>
  <c r="Z505" i="9"/>
  <c r="Z506" i="9"/>
  <c r="Z507" i="9"/>
  <c r="Z508" i="9"/>
  <c r="Z509" i="9"/>
  <c r="Z510" i="9"/>
  <c r="Z511" i="9"/>
  <c r="Z512" i="9"/>
  <c r="Z513" i="9"/>
  <c r="Z514" i="9"/>
  <c r="Z515" i="9"/>
  <c r="Z516" i="9"/>
  <c r="Z517" i="9"/>
  <c r="Z518" i="9"/>
  <c r="Z519" i="9"/>
  <c r="Z520" i="9"/>
  <c r="Z521" i="9"/>
  <c r="Z522" i="9"/>
  <c r="Z523" i="9"/>
  <c r="Z524" i="9"/>
  <c r="Z525" i="9"/>
  <c r="Z526" i="9"/>
  <c r="Z527" i="9"/>
  <c r="Z528" i="9"/>
  <c r="Z529" i="9"/>
  <c r="Z530" i="9"/>
  <c r="Z531" i="9"/>
  <c r="Z532" i="9"/>
  <c r="Z533" i="9"/>
  <c r="Z534" i="9"/>
  <c r="Z535" i="9"/>
  <c r="Z536" i="9"/>
  <c r="Z537" i="9"/>
  <c r="Z538" i="9"/>
  <c r="Z539" i="9"/>
  <c r="Z540" i="9"/>
  <c r="Z541" i="9"/>
  <c r="Z542" i="9"/>
  <c r="Z543" i="9"/>
  <c r="Z544" i="9"/>
  <c r="Z545" i="9"/>
  <c r="Z546" i="9"/>
  <c r="Z547" i="9"/>
  <c r="Z548" i="9"/>
  <c r="Z549" i="9"/>
  <c r="Z550" i="9"/>
  <c r="Z551" i="9"/>
  <c r="Z552" i="9"/>
  <c r="Z553" i="9"/>
  <c r="Z554" i="9"/>
  <c r="Z555" i="9"/>
  <c r="Z556" i="9"/>
  <c r="Z557" i="9"/>
  <c r="Z558" i="9"/>
  <c r="Z559" i="9"/>
  <c r="Z560" i="9"/>
  <c r="Z561" i="9"/>
  <c r="Z562" i="9"/>
  <c r="Z563" i="9"/>
  <c r="Z564" i="9"/>
  <c r="Z565" i="9"/>
  <c r="Z566" i="9"/>
  <c r="Z567" i="9"/>
  <c r="Z568" i="9"/>
  <c r="Z569" i="9"/>
  <c r="Z570" i="9"/>
  <c r="Z571" i="9"/>
  <c r="Z572" i="9"/>
  <c r="Z573" i="9"/>
  <c r="Z574" i="9"/>
  <c r="Z575" i="9"/>
  <c r="Z576" i="9"/>
  <c r="Z577" i="9"/>
  <c r="Z578" i="9"/>
  <c r="Z579" i="9"/>
  <c r="Z580" i="9"/>
  <c r="Z581" i="9"/>
  <c r="Z582" i="9"/>
  <c r="Z583" i="9"/>
  <c r="Z584" i="9"/>
  <c r="Z585" i="9"/>
  <c r="Z586" i="9"/>
  <c r="Z587" i="9"/>
  <c r="Z588" i="9"/>
  <c r="Z589" i="9"/>
  <c r="Z590" i="9"/>
  <c r="Z591" i="9"/>
  <c r="Z592" i="9"/>
  <c r="Z593" i="9"/>
  <c r="Z594" i="9"/>
  <c r="Z595" i="9"/>
  <c r="Z596" i="9"/>
  <c r="Z597" i="9"/>
  <c r="Z598" i="9"/>
  <c r="Z599" i="9"/>
  <c r="Z600" i="9"/>
  <c r="Z601" i="9"/>
  <c r="Z602" i="9"/>
  <c r="Z603" i="9"/>
  <c r="Z604" i="9"/>
  <c r="Z605" i="9"/>
  <c r="Z606" i="9"/>
  <c r="Z607" i="9"/>
  <c r="Z608" i="9"/>
  <c r="Z609" i="9"/>
  <c r="Z610" i="9"/>
  <c r="Z611" i="9"/>
  <c r="Z612" i="9"/>
  <c r="Z613" i="9"/>
  <c r="Z614" i="9"/>
  <c r="Z615" i="9"/>
  <c r="Z616" i="9"/>
  <c r="Z617" i="9"/>
  <c r="Z618" i="9"/>
  <c r="Z619" i="9"/>
  <c r="Z620" i="9"/>
  <c r="Z621" i="9"/>
  <c r="Z622" i="9"/>
  <c r="Z623" i="9"/>
  <c r="Z624" i="9"/>
  <c r="Z625" i="9"/>
  <c r="Z626" i="9"/>
  <c r="Z627" i="9"/>
  <c r="Z628" i="9"/>
  <c r="Z629" i="9"/>
  <c r="Z630" i="9"/>
  <c r="Z631" i="9"/>
  <c r="Z632" i="9"/>
  <c r="Z633" i="9"/>
  <c r="Z634" i="9"/>
  <c r="Z635" i="9"/>
  <c r="Z636" i="9"/>
  <c r="Z637" i="9"/>
  <c r="Z638" i="9"/>
  <c r="Z639" i="9"/>
  <c r="Z640" i="9"/>
  <c r="Z641" i="9"/>
  <c r="Z642" i="9"/>
  <c r="Z643" i="9"/>
  <c r="Z644" i="9"/>
  <c r="Z645" i="9"/>
  <c r="Z646" i="9"/>
  <c r="Z647" i="9"/>
  <c r="Z648" i="9"/>
  <c r="Z649" i="9"/>
  <c r="Z650" i="9"/>
  <c r="Z651" i="9"/>
  <c r="Z652" i="9"/>
  <c r="Z653" i="9"/>
  <c r="Z654" i="9"/>
  <c r="Z655" i="9"/>
  <c r="Z656" i="9"/>
  <c r="Z657" i="9"/>
  <c r="Z658" i="9"/>
  <c r="Z659" i="9"/>
  <c r="Z660" i="9"/>
  <c r="Z661" i="9"/>
  <c r="Z662" i="9"/>
  <c r="Z663" i="9"/>
  <c r="Z664" i="9"/>
  <c r="Z665" i="9"/>
  <c r="Z666" i="9"/>
  <c r="Z667" i="9"/>
  <c r="Z668" i="9"/>
  <c r="Z669" i="9"/>
  <c r="Z670" i="9"/>
  <c r="Z671" i="9"/>
  <c r="Z672" i="9"/>
  <c r="Z673" i="9"/>
  <c r="Z674" i="9"/>
  <c r="Z675" i="9"/>
  <c r="Z676" i="9"/>
  <c r="Z677" i="9"/>
  <c r="Z678" i="9"/>
  <c r="Z679" i="9"/>
  <c r="Z680" i="9"/>
  <c r="Z681" i="9"/>
  <c r="Z682" i="9"/>
  <c r="Z683" i="9"/>
  <c r="Z684" i="9"/>
  <c r="Z685" i="9"/>
  <c r="Z686" i="9"/>
  <c r="Z687" i="9"/>
  <c r="Z688" i="9"/>
  <c r="Z689" i="9"/>
  <c r="Z690" i="9"/>
  <c r="Z691" i="9"/>
  <c r="Z692" i="9"/>
  <c r="Z693" i="9"/>
  <c r="Z694" i="9"/>
  <c r="Z695" i="9"/>
  <c r="Z696" i="9"/>
  <c r="Z697" i="9"/>
  <c r="Z698" i="9"/>
  <c r="Z699" i="9"/>
  <c r="Z700" i="9"/>
  <c r="Z701" i="9"/>
  <c r="Z702" i="9"/>
  <c r="Z703" i="9"/>
  <c r="Z704" i="9"/>
  <c r="Z705" i="9"/>
  <c r="Z706" i="9"/>
  <c r="Z707" i="9"/>
  <c r="Z708" i="9"/>
  <c r="Z709" i="9"/>
  <c r="Z710" i="9"/>
  <c r="Z711" i="9"/>
  <c r="Z712" i="9"/>
  <c r="Z713" i="9"/>
  <c r="Z714" i="9"/>
  <c r="Z715" i="9"/>
  <c r="Z716" i="9"/>
  <c r="Z717" i="9"/>
  <c r="Z718" i="9"/>
  <c r="Z719" i="9"/>
  <c r="Z720" i="9"/>
  <c r="Z721" i="9"/>
  <c r="Z722" i="9"/>
  <c r="Z723" i="9"/>
  <c r="Z724" i="9"/>
  <c r="Z725" i="9"/>
  <c r="Z726" i="9"/>
  <c r="Z727" i="9"/>
  <c r="Z728" i="9"/>
  <c r="Z729" i="9"/>
  <c r="Z730" i="9"/>
  <c r="Z731" i="9"/>
  <c r="Z732" i="9"/>
  <c r="Z733" i="9"/>
  <c r="Z734" i="9"/>
  <c r="Z735" i="9"/>
  <c r="Z736" i="9"/>
  <c r="Z737" i="9"/>
  <c r="Z738" i="9"/>
  <c r="Z739" i="9"/>
  <c r="Z740" i="9"/>
  <c r="Z741" i="9"/>
  <c r="Z742" i="9"/>
  <c r="Z743" i="9"/>
  <c r="Z744" i="9"/>
  <c r="Z745" i="9"/>
  <c r="Z746" i="9"/>
  <c r="Z747" i="9"/>
  <c r="Z748" i="9"/>
  <c r="Z749" i="9"/>
  <c r="Z750" i="9"/>
  <c r="Z751" i="9"/>
  <c r="Z752" i="9"/>
  <c r="Z753" i="9"/>
  <c r="Z754" i="9"/>
  <c r="Z755" i="9"/>
  <c r="Z756" i="9"/>
  <c r="Z757" i="9"/>
  <c r="Z758" i="9"/>
  <c r="Z759" i="9"/>
  <c r="Z760" i="9"/>
  <c r="Z761" i="9"/>
  <c r="Z762" i="9"/>
  <c r="Z763" i="9"/>
  <c r="Z764" i="9"/>
  <c r="Z765" i="9"/>
  <c r="Z766" i="9"/>
  <c r="Z767" i="9"/>
  <c r="Z768" i="9"/>
  <c r="Z769" i="9"/>
  <c r="Z770" i="9"/>
  <c r="Z771" i="9"/>
  <c r="Z772" i="9"/>
  <c r="Z773" i="9"/>
  <c r="Z774" i="9"/>
  <c r="Z775" i="9"/>
  <c r="Z776" i="9"/>
  <c r="Z777" i="9"/>
  <c r="Z778" i="9"/>
  <c r="Z779" i="9"/>
  <c r="Z780" i="9"/>
  <c r="Z781" i="9"/>
  <c r="Z782" i="9"/>
  <c r="Z783" i="9"/>
  <c r="Z784" i="9"/>
  <c r="Z785" i="9"/>
  <c r="Z786" i="9"/>
  <c r="Z787" i="9"/>
  <c r="Z788" i="9"/>
  <c r="Z789" i="9"/>
  <c r="Z790" i="9"/>
  <c r="Z791" i="9"/>
  <c r="Z792" i="9"/>
  <c r="Z793" i="9"/>
  <c r="Z794" i="9"/>
  <c r="Z795" i="9"/>
  <c r="Z796" i="9"/>
  <c r="Z797" i="9"/>
  <c r="Z798" i="9"/>
  <c r="Z799" i="9"/>
  <c r="Z800" i="9"/>
  <c r="Z801" i="9"/>
  <c r="Z802" i="9"/>
  <c r="Z803" i="9"/>
  <c r="Z804" i="9"/>
  <c r="Z805" i="9"/>
  <c r="Z806" i="9"/>
  <c r="Z807" i="9"/>
  <c r="Z808" i="9"/>
  <c r="Z809" i="9"/>
  <c r="Z810" i="9"/>
  <c r="Z811" i="9"/>
  <c r="Z812" i="9"/>
  <c r="Z813" i="9"/>
  <c r="Z814" i="9"/>
  <c r="Z815" i="9"/>
  <c r="Z816" i="9"/>
  <c r="Z817" i="9"/>
  <c r="Z818" i="9"/>
  <c r="Z819" i="9"/>
  <c r="Z820" i="9"/>
  <c r="Z821" i="9"/>
  <c r="Z822" i="9"/>
  <c r="Z823" i="9"/>
  <c r="Z824" i="9"/>
  <c r="Z825" i="9"/>
  <c r="Z826" i="9"/>
  <c r="Z827" i="9"/>
  <c r="Z828" i="9"/>
  <c r="Z829" i="9"/>
  <c r="Z830" i="9"/>
  <c r="Z831" i="9"/>
  <c r="Z832" i="9"/>
  <c r="Z833" i="9"/>
  <c r="Z834" i="9"/>
  <c r="Z835" i="9"/>
  <c r="Z836" i="9"/>
  <c r="Z837" i="9"/>
  <c r="Z838" i="9"/>
  <c r="Z839" i="9"/>
  <c r="Z840" i="9"/>
  <c r="Z841" i="9"/>
  <c r="Z842" i="9"/>
  <c r="Z843" i="9"/>
  <c r="Z844" i="9"/>
  <c r="Z845" i="9"/>
  <c r="Z846" i="9"/>
  <c r="Z847" i="9"/>
  <c r="Z848" i="9"/>
  <c r="Z849" i="9"/>
  <c r="Z850" i="9"/>
  <c r="Z851" i="9"/>
  <c r="Z852" i="9"/>
  <c r="Z853" i="9"/>
  <c r="Z854" i="9"/>
  <c r="Z855" i="9"/>
  <c r="Z856" i="9"/>
  <c r="Z857" i="9"/>
  <c r="Z858" i="9"/>
  <c r="Z859" i="9"/>
  <c r="Z860" i="9"/>
  <c r="Z861" i="9"/>
  <c r="Z862" i="9"/>
  <c r="Z863" i="9"/>
  <c r="Z864" i="9"/>
  <c r="Z865" i="9"/>
  <c r="Z866" i="9"/>
  <c r="Z867" i="9"/>
  <c r="Z868" i="9"/>
  <c r="Z869" i="9"/>
  <c r="Z870" i="9"/>
  <c r="Z871" i="9"/>
  <c r="Z872" i="9"/>
  <c r="Z873" i="9"/>
  <c r="Z874" i="9"/>
  <c r="Z875" i="9"/>
  <c r="Z876" i="9"/>
  <c r="Z877" i="9"/>
  <c r="Z878" i="9"/>
  <c r="Z879" i="9"/>
  <c r="Z880" i="9"/>
  <c r="Z881" i="9"/>
  <c r="Z882" i="9"/>
  <c r="Z883" i="9"/>
  <c r="Z884" i="9"/>
  <c r="Z885" i="9"/>
  <c r="Z886" i="9"/>
  <c r="Z887" i="9"/>
  <c r="Z888" i="9"/>
  <c r="Z889" i="9"/>
  <c r="Z890" i="9"/>
  <c r="Z891" i="9"/>
  <c r="Z892" i="9"/>
  <c r="Z893" i="9"/>
  <c r="Z894" i="9"/>
  <c r="Z895" i="9"/>
  <c r="Z896" i="9"/>
  <c r="Z897" i="9"/>
  <c r="Z898" i="9"/>
  <c r="Z899" i="9"/>
  <c r="Z900" i="9"/>
  <c r="Z901" i="9"/>
  <c r="Z902" i="9"/>
  <c r="Z903" i="9"/>
  <c r="Z904" i="9"/>
  <c r="Z905" i="9"/>
  <c r="Z906" i="9"/>
  <c r="Z907" i="9"/>
  <c r="Z908" i="9"/>
  <c r="Z909" i="9"/>
  <c r="Z910" i="9"/>
  <c r="Z911" i="9"/>
  <c r="Z912" i="9"/>
  <c r="Z913" i="9"/>
  <c r="Z914" i="9"/>
  <c r="Z915" i="9"/>
  <c r="Z916" i="9"/>
  <c r="Z917" i="9"/>
  <c r="Z918" i="9"/>
  <c r="Z919" i="9"/>
  <c r="Z920" i="9"/>
  <c r="Z921" i="9"/>
  <c r="Z922" i="9"/>
  <c r="Z923" i="9"/>
  <c r="Z924" i="9"/>
  <c r="Z925" i="9"/>
  <c r="Z926" i="9"/>
  <c r="Z927" i="9"/>
  <c r="Z928" i="9"/>
  <c r="Z929" i="9"/>
  <c r="Z930" i="9"/>
  <c r="Z931" i="9"/>
  <c r="Z932" i="9"/>
  <c r="Z933" i="9"/>
  <c r="Z934" i="9"/>
  <c r="Z935" i="9"/>
  <c r="Z936" i="9"/>
  <c r="Z937" i="9"/>
  <c r="Z938" i="9"/>
  <c r="Z939" i="9"/>
  <c r="Z940" i="9"/>
  <c r="Z941" i="9"/>
  <c r="Z942" i="9"/>
  <c r="Z943" i="9"/>
  <c r="Z944" i="9"/>
  <c r="Z945" i="9"/>
  <c r="Z946" i="9"/>
  <c r="Z947" i="9"/>
  <c r="Z948" i="9"/>
  <c r="Z949" i="9"/>
  <c r="Z950" i="9"/>
  <c r="Z951" i="9"/>
  <c r="Z952" i="9"/>
  <c r="Z953" i="9"/>
  <c r="Z954" i="9"/>
  <c r="Z955" i="9"/>
  <c r="Z956" i="9"/>
  <c r="Z957" i="9"/>
  <c r="Z958" i="9"/>
  <c r="Z959" i="9"/>
  <c r="Z960" i="9"/>
  <c r="Z961" i="9"/>
  <c r="Z962" i="9"/>
  <c r="Z963" i="9"/>
  <c r="Z964" i="9"/>
  <c r="Z965" i="9"/>
  <c r="Z966" i="9"/>
  <c r="Z967" i="9"/>
  <c r="Z968" i="9"/>
  <c r="Z969" i="9"/>
  <c r="Z970" i="9"/>
  <c r="Z971" i="9"/>
  <c r="Z972" i="9"/>
  <c r="Z973" i="9"/>
  <c r="Z974" i="9"/>
  <c r="Z975" i="9"/>
  <c r="Z976" i="9"/>
  <c r="Z977" i="9"/>
  <c r="Z978" i="9"/>
  <c r="Z979" i="9"/>
  <c r="Z980" i="9"/>
  <c r="Z981" i="9"/>
  <c r="Z982" i="9"/>
  <c r="Z983" i="9"/>
  <c r="Z984" i="9"/>
  <c r="Z985" i="9"/>
  <c r="Z986" i="9"/>
  <c r="Z987" i="9"/>
  <c r="Z988" i="9"/>
  <c r="Z989" i="9"/>
  <c r="Z990" i="9"/>
  <c r="Z991" i="9"/>
  <c r="Z992" i="9"/>
  <c r="Z993" i="9"/>
  <c r="Z994" i="9"/>
  <c r="Z995" i="9"/>
  <c r="Z996" i="9"/>
  <c r="Z997" i="9"/>
  <c r="Z998" i="9"/>
  <c r="Z999" i="9"/>
  <c r="Z1000" i="9"/>
  <c r="Z1001" i="9"/>
  <c r="Z1002" i="9"/>
  <c r="Z1003" i="9"/>
  <c r="Z1004" i="9"/>
  <c r="Z1005" i="9"/>
  <c r="Z1006" i="9"/>
  <c r="Z1007" i="9"/>
  <c r="Z1008" i="9"/>
  <c r="Z1009" i="9"/>
  <c r="Z1010" i="9"/>
  <c r="Z1011" i="9"/>
  <c r="Z1012" i="9"/>
  <c r="Z1013" i="9"/>
  <c r="Z1014" i="9"/>
  <c r="Z1015" i="9"/>
  <c r="Z1016" i="9"/>
  <c r="Z1017" i="9"/>
  <c r="Z1018" i="9"/>
  <c r="Z1019" i="9"/>
  <c r="Z1020" i="9"/>
  <c r="Z1021" i="9"/>
  <c r="Z1022" i="9"/>
  <c r="Z1023" i="9"/>
  <c r="Z1024" i="9"/>
  <c r="Z1025" i="9"/>
  <c r="Z1026" i="9"/>
  <c r="Z1027" i="9"/>
  <c r="Z1028" i="9"/>
  <c r="Z1029" i="9"/>
  <c r="Z1030" i="9"/>
  <c r="Z1031" i="9"/>
  <c r="Z1032" i="9"/>
  <c r="Z1033" i="9"/>
  <c r="Z1034" i="9"/>
  <c r="Z1035" i="9"/>
  <c r="Z1036" i="9"/>
  <c r="Z1037" i="9"/>
  <c r="Z1038" i="9"/>
  <c r="Z1039" i="9"/>
  <c r="Z1040" i="9"/>
  <c r="Z1041" i="9"/>
  <c r="Z1042" i="9"/>
  <c r="Z1043" i="9"/>
  <c r="Z1044" i="9"/>
  <c r="Z1045" i="9"/>
  <c r="Z1046" i="9"/>
  <c r="Z1047" i="9"/>
  <c r="Z1048" i="9"/>
  <c r="Z1049" i="9"/>
  <c r="Z1050" i="9"/>
  <c r="Z1051" i="9"/>
  <c r="Z1052" i="9"/>
  <c r="Z1053" i="9"/>
  <c r="Z1054" i="9"/>
  <c r="Z1055" i="9"/>
  <c r="Z1056" i="9"/>
  <c r="Z1057" i="9"/>
  <c r="Z1058" i="9"/>
  <c r="Z1059" i="9"/>
  <c r="Z1060" i="9"/>
  <c r="Z1061" i="9"/>
  <c r="Z1062" i="9"/>
  <c r="Z1063" i="9"/>
  <c r="Z1064" i="9"/>
  <c r="Z1065" i="9"/>
  <c r="Z1066" i="9"/>
  <c r="Z1067" i="9"/>
  <c r="Z1068" i="9"/>
  <c r="Z1069" i="9"/>
  <c r="Z1070" i="9"/>
  <c r="Z1071" i="9"/>
  <c r="Z1072" i="9"/>
  <c r="Z1073" i="9"/>
  <c r="Z1074" i="9"/>
  <c r="Z1075" i="9"/>
  <c r="Z1076" i="9"/>
  <c r="Z1077" i="9"/>
  <c r="Z1078" i="9"/>
  <c r="Z1079" i="9"/>
  <c r="Z1080" i="9"/>
  <c r="Z1081" i="9"/>
  <c r="Z1082" i="9"/>
  <c r="Z1083" i="9"/>
  <c r="Z1084" i="9"/>
  <c r="Z1085" i="9"/>
  <c r="Z1086" i="9"/>
  <c r="Z1087" i="9"/>
  <c r="Z1088" i="9"/>
  <c r="Z1089" i="9"/>
  <c r="Z1090" i="9"/>
  <c r="Z1091" i="9"/>
  <c r="Z1092" i="9"/>
  <c r="Z1093" i="9"/>
  <c r="Z1094" i="9"/>
  <c r="Z1095" i="9"/>
  <c r="Z1096" i="9"/>
  <c r="Z1097" i="9"/>
  <c r="Z1098" i="9"/>
  <c r="Z1099" i="9"/>
  <c r="Z1100" i="9"/>
  <c r="Z1101" i="9"/>
  <c r="Z1102" i="9"/>
  <c r="Z1103" i="9"/>
  <c r="Z1104" i="9"/>
  <c r="Z1105" i="9"/>
  <c r="Z1106" i="9"/>
  <c r="Z1107" i="9"/>
  <c r="Z1108" i="9"/>
  <c r="Z1109" i="9"/>
  <c r="Z1110" i="9"/>
  <c r="Z1111" i="9"/>
  <c r="Z1112" i="9"/>
  <c r="Z1113" i="9"/>
  <c r="Z1114" i="9"/>
  <c r="Z1115" i="9"/>
  <c r="Z1116" i="9"/>
  <c r="Z1117" i="9"/>
  <c r="Z1118" i="9"/>
  <c r="Z1119" i="9"/>
  <c r="Z1120" i="9"/>
  <c r="Z1121" i="9"/>
  <c r="Z1122" i="9"/>
  <c r="Z1123" i="9"/>
  <c r="Z1124" i="9"/>
  <c r="Z1125" i="9"/>
  <c r="Z1126" i="9"/>
  <c r="Z1127" i="9"/>
  <c r="Z1128" i="9"/>
  <c r="Z1129" i="9"/>
  <c r="Z1130" i="9"/>
  <c r="Z1131" i="9"/>
  <c r="Z1132" i="9"/>
  <c r="Z1133" i="9"/>
  <c r="Z1134" i="9"/>
  <c r="Z1135" i="9"/>
  <c r="Z1136" i="9"/>
  <c r="Z1137" i="9"/>
  <c r="Z1138" i="9"/>
  <c r="Z1139" i="9"/>
  <c r="Z1140" i="9"/>
  <c r="Z1141" i="9"/>
  <c r="Z1142" i="9"/>
  <c r="Z1143" i="9"/>
  <c r="Z1144" i="9"/>
  <c r="Z1145" i="9"/>
  <c r="Z1146" i="9"/>
  <c r="Z1147" i="9"/>
  <c r="Z1148" i="9"/>
  <c r="Z1149" i="9"/>
  <c r="Z1150" i="9"/>
  <c r="Z1151" i="9"/>
  <c r="Z1152" i="9"/>
  <c r="Z1153" i="9"/>
  <c r="Z1154" i="9"/>
  <c r="Z1155" i="9"/>
  <c r="Z1156" i="9"/>
  <c r="Z1157" i="9"/>
  <c r="Z1158" i="9"/>
  <c r="Z1159" i="9"/>
  <c r="Z1160" i="9"/>
  <c r="Z1161" i="9"/>
  <c r="Z1162" i="9"/>
  <c r="Z1163" i="9"/>
  <c r="Z1164" i="9"/>
  <c r="Z1165" i="9"/>
  <c r="Z1166" i="9"/>
  <c r="Z1167" i="9"/>
  <c r="Z1168" i="9"/>
  <c r="Z1169" i="9"/>
  <c r="Z1170" i="9"/>
  <c r="Z1171" i="9"/>
  <c r="Z1172" i="9"/>
  <c r="Z1173" i="9"/>
  <c r="Z1174" i="9"/>
  <c r="Z1175" i="9"/>
  <c r="Z1176" i="9"/>
  <c r="Z1177" i="9"/>
  <c r="Z1178" i="9"/>
  <c r="Z1179" i="9"/>
  <c r="Z1180" i="9"/>
  <c r="Z1181" i="9"/>
  <c r="Z1182" i="9"/>
  <c r="Z1183" i="9"/>
  <c r="Z1184" i="9"/>
  <c r="Z1185" i="9"/>
  <c r="Z1186" i="9"/>
  <c r="Z1187" i="9"/>
  <c r="Z1188" i="9"/>
  <c r="Z1189" i="9"/>
  <c r="Z1190" i="9"/>
  <c r="Z1191" i="9"/>
  <c r="Z1192" i="9"/>
  <c r="Z1193" i="9"/>
  <c r="Z1194" i="9"/>
  <c r="Z1195" i="9"/>
  <c r="Z1196" i="9"/>
  <c r="Z1197" i="9"/>
  <c r="Z1198" i="9"/>
  <c r="Z1199" i="9"/>
  <c r="Z1200" i="9"/>
  <c r="Z1201" i="9"/>
  <c r="Z1202" i="9"/>
  <c r="Z1203" i="9"/>
  <c r="Z1204" i="9"/>
  <c r="Z1205" i="9"/>
  <c r="Z1206" i="9"/>
  <c r="Z1207" i="9"/>
  <c r="Z1208" i="9"/>
  <c r="Z1209" i="9"/>
  <c r="Z1210" i="9"/>
  <c r="Z1211" i="9"/>
  <c r="Z1212" i="9"/>
  <c r="Z1213" i="9"/>
  <c r="Z1214" i="9"/>
  <c r="Z1215" i="9"/>
  <c r="Z1216" i="9"/>
  <c r="Z1217" i="9"/>
  <c r="Z1218" i="9"/>
  <c r="Z1219" i="9"/>
  <c r="Z1220" i="9"/>
  <c r="Z1221" i="9"/>
  <c r="Z1222" i="9"/>
  <c r="Z1223" i="9"/>
  <c r="Z1224" i="9"/>
  <c r="Z1225" i="9"/>
  <c r="Z1226" i="9"/>
  <c r="Z1227" i="9"/>
  <c r="Z1228" i="9"/>
  <c r="Z1229" i="9"/>
  <c r="Z1230" i="9"/>
  <c r="Z1231" i="9"/>
  <c r="Z1232" i="9"/>
  <c r="Z1233" i="9"/>
  <c r="Z1234" i="9"/>
  <c r="Z1235" i="9"/>
  <c r="Z1236" i="9"/>
  <c r="Z1237" i="9"/>
  <c r="Z1238" i="9"/>
  <c r="Z1239" i="9"/>
  <c r="Z1240" i="9"/>
  <c r="Z1241" i="9"/>
  <c r="Z1242" i="9"/>
  <c r="Z1243" i="9"/>
  <c r="Z1244" i="9"/>
  <c r="Z1245" i="9"/>
  <c r="Z1246" i="9"/>
  <c r="Z1247" i="9"/>
  <c r="Z1248" i="9"/>
  <c r="Z1249" i="9"/>
  <c r="Z1250" i="9"/>
  <c r="Z1251" i="9"/>
  <c r="Z1252" i="9"/>
  <c r="Z1253" i="9"/>
  <c r="Z1254" i="9"/>
  <c r="Z1255" i="9"/>
  <c r="Z1256" i="9"/>
  <c r="Z1257" i="9"/>
  <c r="Z1258" i="9"/>
  <c r="Z1259" i="9"/>
  <c r="Z1260" i="9"/>
  <c r="Z1261" i="9"/>
  <c r="Z1262" i="9"/>
  <c r="Z1263" i="9"/>
  <c r="Z1264" i="9"/>
  <c r="Z1265" i="9"/>
  <c r="Z1266" i="9"/>
  <c r="Z1267" i="9"/>
  <c r="Z1268" i="9"/>
  <c r="Z1269" i="9"/>
  <c r="Z1270" i="9"/>
  <c r="Z1271" i="9"/>
  <c r="Z1272" i="9"/>
  <c r="Z1273" i="9"/>
  <c r="Z1274" i="9"/>
  <c r="Z1275" i="9"/>
  <c r="Z1276" i="9"/>
  <c r="Z1277" i="9"/>
  <c r="Z1278" i="9"/>
  <c r="Z1279" i="9"/>
  <c r="Z1280" i="9"/>
  <c r="Z1281" i="9"/>
  <c r="Z1282" i="9"/>
  <c r="Z1283" i="9"/>
  <c r="Z1284" i="9"/>
  <c r="Z1285" i="9"/>
  <c r="Z1286" i="9"/>
  <c r="Z1287" i="9"/>
  <c r="Z1288" i="9"/>
  <c r="Z1289" i="9"/>
  <c r="Z1290" i="9"/>
  <c r="Z1291" i="9"/>
  <c r="Z1292" i="9"/>
  <c r="Z1293" i="9"/>
  <c r="Z1294" i="9"/>
  <c r="Z1295" i="9"/>
  <c r="Z1296" i="9"/>
  <c r="Z1297" i="9"/>
  <c r="Z1298" i="9"/>
  <c r="Z1299" i="9"/>
  <c r="Z1300" i="9"/>
  <c r="Z1301" i="9"/>
  <c r="Z1302" i="9"/>
  <c r="Z1303" i="9"/>
  <c r="Z1304" i="9"/>
  <c r="Z1305" i="9"/>
  <c r="Z1306" i="9"/>
  <c r="Z1307" i="9"/>
  <c r="Z1308" i="9"/>
  <c r="Z1309" i="9"/>
  <c r="Z1310" i="9"/>
  <c r="Z1311" i="9"/>
  <c r="Z1312" i="9"/>
  <c r="Z1313" i="9"/>
  <c r="Z1314" i="9"/>
  <c r="Z1315" i="9"/>
  <c r="Z1316" i="9"/>
  <c r="Z1317" i="9"/>
  <c r="Z1318" i="9"/>
  <c r="Z1319" i="9"/>
  <c r="Z1320" i="9"/>
  <c r="Z1321" i="9"/>
  <c r="Z1322" i="9"/>
  <c r="Z1323" i="9"/>
  <c r="Z1324" i="9"/>
  <c r="Z1325" i="9"/>
  <c r="Z1326" i="9"/>
  <c r="Z1327" i="9"/>
  <c r="Z1328" i="9"/>
  <c r="Z1329" i="9"/>
  <c r="Z1330" i="9"/>
  <c r="Z1331" i="9"/>
  <c r="Z1332" i="9"/>
  <c r="Z1333" i="9"/>
  <c r="Z1334" i="9"/>
  <c r="Z1335" i="9"/>
  <c r="Z1336" i="9"/>
  <c r="Z1337" i="9"/>
  <c r="Z1338" i="9"/>
  <c r="Z1339" i="9"/>
  <c r="Z1340" i="9"/>
  <c r="Z1341" i="9"/>
  <c r="Z1342" i="9"/>
  <c r="Z1343" i="9"/>
  <c r="Z1344" i="9"/>
  <c r="Z1345" i="9"/>
  <c r="Z1346" i="9"/>
  <c r="Z1347" i="9"/>
  <c r="Z1348" i="9"/>
  <c r="Z1349" i="9"/>
  <c r="Z1350" i="9"/>
  <c r="Z1351" i="9"/>
  <c r="Z1352" i="9"/>
  <c r="Z1353" i="9"/>
  <c r="Z1354" i="9"/>
  <c r="Z1355" i="9"/>
  <c r="Z1356" i="9"/>
  <c r="Z1357" i="9"/>
  <c r="Z1358" i="9"/>
  <c r="Z1359" i="9"/>
  <c r="Z1360" i="9"/>
  <c r="Z1361" i="9"/>
  <c r="Z1362" i="9"/>
  <c r="Z1363" i="9"/>
  <c r="Z1364" i="9"/>
  <c r="Z1365" i="9"/>
  <c r="Z1366" i="9"/>
  <c r="Z1367" i="9"/>
  <c r="Z1368" i="9"/>
  <c r="Z1369" i="9"/>
  <c r="Z1370" i="9"/>
  <c r="Z1371" i="9"/>
  <c r="Z1372" i="9"/>
  <c r="Z1373" i="9"/>
  <c r="Z1374" i="9"/>
  <c r="Z1375" i="9"/>
  <c r="Z1376" i="9"/>
  <c r="Z1377" i="9"/>
  <c r="Z1378" i="9"/>
  <c r="Z1379" i="9"/>
  <c r="Z1380" i="9"/>
  <c r="Z1381" i="9"/>
  <c r="Z1382" i="9"/>
  <c r="Z1383" i="9"/>
  <c r="Z1384" i="9"/>
  <c r="Z1385" i="9"/>
  <c r="Z1386" i="9"/>
  <c r="Z1387" i="9"/>
  <c r="Z1388" i="9"/>
  <c r="Z1389" i="9"/>
  <c r="Z1390" i="9"/>
  <c r="Z1391" i="9"/>
  <c r="Z1392" i="9"/>
  <c r="Z1393" i="9"/>
  <c r="Z1394" i="9"/>
  <c r="Z1395" i="9"/>
  <c r="Z1396" i="9"/>
  <c r="Z1397" i="9"/>
  <c r="Z1398" i="9"/>
  <c r="Z1399" i="9"/>
  <c r="Z1400" i="9"/>
  <c r="Z1401" i="9"/>
  <c r="Z1402" i="9"/>
  <c r="Z1403" i="9"/>
  <c r="Z1404" i="9"/>
  <c r="Z1405" i="9"/>
  <c r="Z1406" i="9"/>
  <c r="Z1407" i="9"/>
  <c r="Z1408" i="9"/>
  <c r="Z1409" i="9"/>
  <c r="Z1410" i="9"/>
  <c r="Z1411" i="9"/>
  <c r="Z1412" i="9"/>
  <c r="Z1413" i="9"/>
  <c r="Z1414" i="9"/>
  <c r="Z1415" i="9"/>
  <c r="Z1416" i="9"/>
  <c r="Z1417" i="9"/>
  <c r="Z1418" i="9"/>
  <c r="Z1419" i="9"/>
  <c r="Z1420" i="9"/>
  <c r="Z1421" i="9"/>
  <c r="Z1422" i="9"/>
  <c r="Z1423" i="9"/>
  <c r="Z1424" i="9"/>
  <c r="Z1425" i="9"/>
  <c r="Z1426" i="9"/>
  <c r="Z1427" i="9"/>
  <c r="Z1428" i="9"/>
  <c r="Z1429" i="9"/>
  <c r="Z1430" i="9"/>
  <c r="Z1431" i="9"/>
  <c r="Z1432" i="9"/>
  <c r="Z1433" i="9"/>
  <c r="Z1434" i="9"/>
  <c r="Z1435" i="9"/>
  <c r="Z1436" i="9"/>
  <c r="Z1437" i="9"/>
  <c r="Z1438" i="9"/>
  <c r="Z1439" i="9"/>
  <c r="Z1440" i="9"/>
  <c r="Z1441" i="9"/>
  <c r="Z1442" i="9"/>
  <c r="Z1443" i="9"/>
  <c r="Z1444" i="9"/>
  <c r="Z1445" i="9"/>
  <c r="Z1446" i="9"/>
  <c r="Z1447" i="9"/>
  <c r="Z1448" i="9"/>
  <c r="Z1449" i="9"/>
  <c r="Z1450" i="9"/>
  <c r="Z1451" i="9"/>
  <c r="Z1452" i="9"/>
  <c r="Z1453" i="9"/>
  <c r="Z1454" i="9"/>
  <c r="Z1455" i="9"/>
  <c r="Z1456" i="9"/>
  <c r="Z1457" i="9"/>
  <c r="Z1458" i="9"/>
  <c r="Z1459" i="9"/>
  <c r="Z1460" i="9"/>
  <c r="Z1461" i="9"/>
  <c r="Z1462" i="9"/>
  <c r="Z1463" i="9"/>
  <c r="Z1464" i="9"/>
  <c r="Z1465" i="9"/>
  <c r="Z1466" i="9"/>
  <c r="Z1467" i="9"/>
  <c r="Z1468" i="9"/>
  <c r="Z1469" i="9"/>
  <c r="Z1470" i="9"/>
  <c r="Z1471" i="9"/>
  <c r="Z1472" i="9"/>
  <c r="Z1473" i="9"/>
  <c r="Z1474" i="9"/>
  <c r="Z1475" i="9"/>
  <c r="Z1476" i="9"/>
  <c r="Z1477" i="9"/>
  <c r="Z1478" i="9"/>
  <c r="Z1479" i="9"/>
  <c r="Z1480" i="9"/>
  <c r="Z1481" i="9"/>
  <c r="Z1482" i="9"/>
  <c r="Z1483" i="9"/>
  <c r="Z1484" i="9"/>
  <c r="Z1485" i="9"/>
  <c r="Z1486" i="9"/>
  <c r="Z1487" i="9"/>
  <c r="Z1488" i="9"/>
  <c r="Z1489" i="9"/>
  <c r="Z1490" i="9"/>
  <c r="Z1491" i="9"/>
  <c r="Z1492" i="9"/>
  <c r="Z1493" i="9"/>
  <c r="Z1494" i="9"/>
  <c r="Z1495" i="9"/>
  <c r="Z1496" i="9"/>
  <c r="Z1497" i="9"/>
  <c r="Z1498" i="9"/>
  <c r="Z1499" i="9"/>
  <c r="Z1500" i="9"/>
  <c r="Z1501" i="9"/>
  <c r="Z1502" i="9"/>
  <c r="Z1503" i="9"/>
  <c r="Z1504" i="9"/>
  <c r="Z1505" i="9"/>
  <c r="Z1506" i="9"/>
  <c r="Z1507" i="9"/>
  <c r="Z1508" i="9"/>
  <c r="Z1509" i="9"/>
  <c r="Z1510" i="9"/>
  <c r="Z1511" i="9"/>
  <c r="Z1512" i="9"/>
  <c r="Z1513" i="9"/>
  <c r="Z1514" i="9"/>
  <c r="Z1515" i="9"/>
  <c r="Z1516" i="9"/>
  <c r="Z1517" i="9"/>
  <c r="Z1518" i="9"/>
  <c r="Z1519" i="9"/>
  <c r="Z1520" i="9"/>
  <c r="Z1521" i="9"/>
  <c r="Z1522" i="9"/>
  <c r="Z1523" i="9"/>
  <c r="Z1524" i="9"/>
  <c r="Z1525" i="9"/>
  <c r="Z1526" i="9"/>
  <c r="Z1527" i="9"/>
  <c r="Z1528" i="9"/>
  <c r="Z1529" i="9"/>
  <c r="Z1530" i="9"/>
  <c r="Z1531" i="9"/>
  <c r="Z1532" i="9"/>
  <c r="Z1533" i="9"/>
  <c r="Z1534" i="9"/>
  <c r="Z1535" i="9"/>
  <c r="Z1536" i="9"/>
  <c r="Z1537" i="9"/>
  <c r="Z1538" i="9"/>
  <c r="Z1539" i="9"/>
  <c r="Z1540" i="9"/>
  <c r="Z1541" i="9"/>
  <c r="Z1542" i="9"/>
  <c r="Z1543" i="9"/>
  <c r="Z1544" i="9"/>
  <c r="Z1545" i="9"/>
  <c r="Z1546" i="9"/>
  <c r="Z1547" i="9"/>
  <c r="Z1548" i="9"/>
  <c r="Z1549" i="9"/>
  <c r="Z1550" i="9"/>
  <c r="Z1551" i="9"/>
  <c r="Z1552" i="9"/>
  <c r="Z1553" i="9"/>
  <c r="Z1554" i="9"/>
  <c r="Z1555" i="9"/>
  <c r="Z1556" i="9"/>
  <c r="Z1557" i="9"/>
  <c r="Z1558" i="9"/>
  <c r="Z1559" i="9"/>
  <c r="Z1560" i="9"/>
  <c r="Z1561" i="9"/>
  <c r="Z1562" i="9"/>
  <c r="Z1563" i="9"/>
  <c r="Z1564" i="9"/>
  <c r="Z1565" i="9"/>
  <c r="Z1566" i="9"/>
  <c r="Z1567" i="9"/>
  <c r="Z1568" i="9"/>
  <c r="Z1569" i="9"/>
  <c r="Z1570" i="9"/>
  <c r="Z1571" i="9"/>
  <c r="Z1572" i="9"/>
  <c r="Z1573" i="9"/>
  <c r="Z1574" i="9"/>
  <c r="Z1575" i="9"/>
  <c r="Z1576" i="9"/>
  <c r="Z1577" i="9"/>
  <c r="Z1578" i="9"/>
  <c r="Z1579" i="9"/>
  <c r="Z1580" i="9"/>
  <c r="Z1581" i="9"/>
  <c r="Z1582" i="9"/>
  <c r="Z1583" i="9"/>
  <c r="Z1584" i="9"/>
  <c r="Z1585" i="9"/>
  <c r="Z1586" i="9"/>
  <c r="Z1587" i="9"/>
  <c r="Z1588" i="9"/>
  <c r="Z1589" i="9"/>
  <c r="Z1590" i="9"/>
  <c r="Z1591" i="9"/>
  <c r="Z1592" i="9"/>
  <c r="Z1593" i="9"/>
  <c r="Z1594" i="9"/>
  <c r="Z1595" i="9"/>
  <c r="Z1596" i="9"/>
  <c r="Z1597" i="9"/>
  <c r="Z1598" i="9"/>
  <c r="Z1599" i="9"/>
  <c r="Z1600" i="9"/>
  <c r="Z1601" i="9"/>
  <c r="Z1602" i="9"/>
  <c r="Z1603" i="9"/>
  <c r="Z1604" i="9"/>
  <c r="Z1605" i="9"/>
  <c r="Z1606" i="9"/>
  <c r="Z1607" i="9"/>
  <c r="Z1608" i="9"/>
  <c r="Z1609" i="9"/>
  <c r="Z1610" i="9"/>
  <c r="Z1611" i="9"/>
  <c r="Z1612" i="9"/>
  <c r="Z1613" i="9"/>
  <c r="Z1614" i="9"/>
  <c r="Z1615" i="9"/>
  <c r="Z1616" i="9"/>
  <c r="Z1617" i="9"/>
  <c r="Z1618" i="9"/>
  <c r="Z1619" i="9"/>
  <c r="Z1620" i="9"/>
  <c r="Z1621" i="9"/>
  <c r="Z1622" i="9"/>
  <c r="Z1623" i="9"/>
  <c r="Z1624" i="9"/>
  <c r="Z1625" i="9"/>
  <c r="Z1626" i="9"/>
  <c r="Z1627" i="9"/>
  <c r="Z1628" i="9"/>
  <c r="Z1629" i="9"/>
  <c r="Z1630" i="9"/>
  <c r="Z1631" i="9"/>
  <c r="Z1632" i="9"/>
  <c r="Z1633" i="9"/>
  <c r="Z1634" i="9"/>
  <c r="Z1635" i="9"/>
  <c r="Z1636" i="9"/>
  <c r="Z1637" i="9"/>
  <c r="Z1638" i="9"/>
  <c r="Z1639" i="9"/>
  <c r="Z1640" i="9"/>
  <c r="Z1641" i="9"/>
  <c r="Z1642" i="9"/>
  <c r="Z1643" i="9"/>
  <c r="Z1644" i="9"/>
  <c r="Z1645" i="9"/>
  <c r="Z1646" i="9"/>
  <c r="Z1647" i="9"/>
  <c r="Z1648" i="9"/>
  <c r="Z1649" i="9"/>
  <c r="Z1650" i="9"/>
  <c r="Z1651" i="9"/>
  <c r="Z1652" i="9"/>
  <c r="Z1653" i="9"/>
  <c r="Z1654" i="9"/>
  <c r="Z1655" i="9"/>
  <c r="Z1656" i="9"/>
  <c r="Z1657" i="9"/>
  <c r="Z1658" i="9"/>
  <c r="Z1659" i="9"/>
  <c r="Z1660" i="9"/>
  <c r="Z1661" i="9"/>
  <c r="Z1662" i="9"/>
  <c r="Z1663" i="9"/>
  <c r="Z1664" i="9"/>
  <c r="Z1665" i="9"/>
  <c r="Z1666" i="9"/>
  <c r="Z1667" i="9"/>
  <c r="Z1668" i="9"/>
  <c r="Z1669" i="9"/>
  <c r="Z1670" i="9"/>
  <c r="Z1671" i="9"/>
  <c r="Z1672" i="9"/>
  <c r="Z1673" i="9"/>
  <c r="Z1674" i="9"/>
  <c r="Z1675" i="9"/>
  <c r="Z1676" i="9"/>
  <c r="Z1677" i="9"/>
  <c r="Z1678" i="9"/>
  <c r="Z1679" i="9"/>
  <c r="Z1680" i="9"/>
  <c r="Z1681" i="9"/>
  <c r="Z1682" i="9"/>
  <c r="Z1683" i="9"/>
  <c r="Z1684" i="9"/>
  <c r="Z1685" i="9"/>
  <c r="Z1686" i="9"/>
  <c r="Z1687" i="9"/>
  <c r="Z1688" i="9"/>
  <c r="Z1689" i="9"/>
  <c r="Z1690" i="9"/>
  <c r="Z1691" i="9"/>
  <c r="Z1692" i="9"/>
  <c r="Z1693" i="9"/>
  <c r="Z1694" i="9"/>
  <c r="Z1695" i="9"/>
  <c r="Z1696" i="9"/>
  <c r="Z1697" i="9"/>
  <c r="Z1698" i="9"/>
  <c r="Z1699" i="9"/>
  <c r="Z1700" i="9"/>
  <c r="Z1701" i="9"/>
  <c r="Z1702" i="9"/>
  <c r="Z1703" i="9"/>
  <c r="Z1704" i="9"/>
  <c r="Z1705" i="9"/>
  <c r="Z1706" i="9"/>
  <c r="Z1707" i="9"/>
  <c r="Z1708" i="9"/>
  <c r="Z1709" i="9"/>
  <c r="Z1710" i="9"/>
  <c r="Z1711" i="9"/>
  <c r="Z1712" i="9"/>
  <c r="Z1713" i="9"/>
  <c r="Z1714" i="9"/>
  <c r="Z1715" i="9"/>
  <c r="Z1716" i="9"/>
  <c r="Z1717" i="9"/>
  <c r="Z1718" i="9"/>
  <c r="Z1719" i="9"/>
  <c r="Z1720" i="9"/>
  <c r="Z1721" i="9"/>
  <c r="Z1722" i="9"/>
  <c r="Z1723" i="9"/>
  <c r="Z1724" i="9"/>
  <c r="Z1725" i="9"/>
  <c r="Z1726" i="9"/>
  <c r="Z1727" i="9"/>
  <c r="Z1728" i="9"/>
  <c r="Z1729" i="9"/>
  <c r="Z1730" i="9"/>
  <c r="Z1731" i="9"/>
  <c r="Z1732" i="9"/>
  <c r="Z1733" i="9"/>
  <c r="Z1734" i="9"/>
  <c r="Z1735" i="9"/>
  <c r="Z1736" i="9"/>
  <c r="Z1737" i="9"/>
  <c r="Z1738" i="9"/>
  <c r="Z1739" i="9"/>
  <c r="Z1740" i="9"/>
  <c r="Z1741" i="9"/>
  <c r="Z1742" i="9"/>
  <c r="Z1743" i="9"/>
  <c r="Z1744" i="9"/>
  <c r="Z1745" i="9"/>
  <c r="Z1746" i="9"/>
  <c r="Z1747" i="9"/>
  <c r="Z1748" i="9"/>
  <c r="Z1749" i="9"/>
  <c r="Z1750" i="9"/>
  <c r="Z1751" i="9"/>
  <c r="Z1752" i="9"/>
  <c r="Z1753" i="9"/>
  <c r="Z1754" i="9"/>
  <c r="Z1755" i="9"/>
  <c r="Z1756" i="9"/>
  <c r="Z1757" i="9"/>
  <c r="Z1758" i="9"/>
  <c r="Z1759" i="9"/>
  <c r="Z1760" i="9"/>
  <c r="Z1761" i="9"/>
  <c r="Z1762" i="9"/>
  <c r="Z1763" i="9"/>
  <c r="Z1764" i="9"/>
  <c r="Z1765" i="9"/>
  <c r="Z1766" i="9"/>
  <c r="Z1767" i="9"/>
  <c r="Z1768" i="9"/>
  <c r="Z1769" i="9"/>
  <c r="Z1770" i="9"/>
  <c r="Z1771" i="9"/>
  <c r="Z1772" i="9"/>
  <c r="Z1773" i="9"/>
  <c r="Z1774" i="9"/>
  <c r="Z1775" i="9"/>
  <c r="Z1776" i="9"/>
  <c r="Z1777" i="9"/>
  <c r="Z1778" i="9"/>
  <c r="Z1779" i="9"/>
  <c r="Z1780" i="9"/>
  <c r="Z1781" i="9"/>
  <c r="Z1782" i="9"/>
  <c r="Z1783" i="9"/>
  <c r="Z1784" i="9"/>
  <c r="Z1785" i="9"/>
  <c r="Z1786" i="9"/>
  <c r="Z1787" i="9"/>
  <c r="Z1788" i="9"/>
  <c r="Z1789" i="9"/>
  <c r="Z1790" i="9"/>
  <c r="Z1791" i="9"/>
  <c r="Z1792" i="9"/>
  <c r="Z1793" i="9"/>
  <c r="Z1794" i="9"/>
  <c r="Z1795" i="9"/>
  <c r="Z1796" i="9"/>
  <c r="Z1797" i="9"/>
  <c r="Z1798" i="9"/>
  <c r="Z1799" i="9"/>
  <c r="Z1800" i="9"/>
  <c r="Z1801" i="9"/>
  <c r="Z1802" i="9"/>
  <c r="Z1803" i="9"/>
  <c r="Z1804" i="9"/>
  <c r="Z1805" i="9"/>
  <c r="Z1806" i="9"/>
  <c r="Z1807" i="9"/>
  <c r="Z1808" i="9"/>
  <c r="Z1809" i="9"/>
  <c r="Z1810" i="9"/>
  <c r="Z1811" i="9"/>
  <c r="Z1812" i="9"/>
  <c r="Z1813" i="9"/>
  <c r="Z1814" i="9"/>
  <c r="Z1815" i="9"/>
  <c r="Z1816" i="9"/>
  <c r="Z1817" i="9"/>
  <c r="Z1818" i="9"/>
  <c r="Z1819" i="9"/>
  <c r="Z1820" i="9"/>
  <c r="Z1821" i="9"/>
  <c r="Z1822" i="9"/>
  <c r="Z1823" i="9"/>
  <c r="Z1824" i="9"/>
  <c r="Z1825" i="9"/>
  <c r="Z1826" i="9"/>
  <c r="Z1827" i="9"/>
  <c r="Z1828" i="9"/>
  <c r="Z1829" i="9"/>
  <c r="Z1830" i="9"/>
  <c r="Z1831" i="9"/>
  <c r="Z1832" i="9"/>
  <c r="Z1833" i="9"/>
  <c r="Z1834" i="9"/>
  <c r="Z1835" i="9"/>
  <c r="Z1836" i="9"/>
  <c r="Z1837" i="9"/>
  <c r="Z1838" i="9"/>
  <c r="Z1839" i="9"/>
  <c r="Z1840" i="9"/>
  <c r="Z1841" i="9"/>
  <c r="Z1842" i="9"/>
  <c r="Z1843" i="9"/>
  <c r="Z1844" i="9"/>
  <c r="Z1845" i="9"/>
  <c r="Z1846" i="9"/>
  <c r="Z1847" i="9"/>
  <c r="Z1848" i="9"/>
  <c r="Z1849" i="9"/>
  <c r="Z1850" i="9"/>
  <c r="Z1851" i="9"/>
  <c r="Z1852" i="9"/>
  <c r="Z1853" i="9"/>
  <c r="Z1854" i="9"/>
  <c r="Z1855" i="9"/>
  <c r="Z1856" i="9"/>
  <c r="Z1857" i="9"/>
  <c r="Z1858" i="9"/>
  <c r="Z1859" i="9"/>
  <c r="Z1860" i="9"/>
  <c r="Z1861" i="9"/>
  <c r="Z1862" i="9"/>
  <c r="Z1863" i="9"/>
  <c r="Z1864" i="9"/>
  <c r="Z1865" i="9"/>
  <c r="Z1866" i="9"/>
  <c r="Z1867" i="9"/>
  <c r="Z1868" i="9"/>
  <c r="Z1869" i="9"/>
  <c r="Z1870" i="9"/>
  <c r="Z1871" i="9"/>
  <c r="Z1872" i="9"/>
  <c r="Z1873" i="9"/>
  <c r="Z1874" i="9"/>
  <c r="Z1875" i="9"/>
  <c r="Z1876" i="9"/>
  <c r="Z1877" i="9"/>
  <c r="Z1878" i="9"/>
  <c r="Z1879" i="9"/>
  <c r="Z1880" i="9"/>
  <c r="Z1881" i="9"/>
  <c r="Z1882" i="9"/>
  <c r="Z1883" i="9"/>
  <c r="Z1884" i="9"/>
  <c r="Z1885" i="9"/>
  <c r="Z1886" i="9"/>
  <c r="Z1887" i="9"/>
  <c r="Z1888" i="9"/>
  <c r="Z1889" i="9"/>
  <c r="Z1890" i="9"/>
  <c r="Z1891" i="9"/>
  <c r="Z1892" i="9"/>
  <c r="Z1893" i="9"/>
  <c r="Z1894" i="9"/>
  <c r="Z1895" i="9"/>
  <c r="Z1896" i="9"/>
  <c r="Z1897" i="9"/>
  <c r="Z1898" i="9"/>
  <c r="Z1899" i="9"/>
  <c r="Z1900" i="9"/>
  <c r="Z1901" i="9"/>
  <c r="Z1902" i="9"/>
  <c r="Z1903" i="9"/>
  <c r="Z1904" i="9"/>
  <c r="Z1905" i="9"/>
  <c r="Z1906" i="9"/>
  <c r="Z1907" i="9"/>
  <c r="Z1908" i="9"/>
  <c r="Z1909" i="9"/>
  <c r="Z1910" i="9"/>
  <c r="Z1911" i="9"/>
  <c r="Z1912" i="9"/>
  <c r="Z1913" i="9"/>
  <c r="Z1914" i="9"/>
  <c r="Z1915" i="9"/>
  <c r="Z1916" i="9"/>
  <c r="Z1917" i="9"/>
  <c r="Z1918" i="9"/>
  <c r="Z1919" i="9"/>
  <c r="Z1920" i="9"/>
  <c r="Z1921" i="9"/>
  <c r="Z1922" i="9"/>
  <c r="Z1923" i="9"/>
  <c r="Z1924" i="9"/>
  <c r="Z1925" i="9"/>
  <c r="Z1926" i="9"/>
  <c r="Z1927" i="9"/>
  <c r="Z1928" i="9"/>
  <c r="Z1929" i="9"/>
  <c r="Z1930" i="9"/>
  <c r="Z1931" i="9"/>
  <c r="Z1932" i="9"/>
  <c r="Z1933" i="9"/>
  <c r="Z1934" i="9"/>
  <c r="Z1935" i="9"/>
  <c r="Z1936" i="9"/>
  <c r="Z1937" i="9"/>
  <c r="Z1938" i="9"/>
  <c r="Z1939" i="9"/>
  <c r="Z1940" i="9"/>
  <c r="Z1941" i="9"/>
  <c r="Z1942" i="9"/>
  <c r="Z1943" i="9"/>
  <c r="Z1944" i="9"/>
  <c r="Z1945" i="9"/>
  <c r="Z1946" i="9"/>
  <c r="Z1947" i="9"/>
  <c r="Z1948" i="9"/>
  <c r="Z1949" i="9"/>
  <c r="Z1950" i="9"/>
  <c r="Z1951" i="9"/>
  <c r="Z1952" i="9"/>
  <c r="Z1953" i="9"/>
  <c r="G16" i="12"/>
  <c r="G14" i="12"/>
  <c r="G6" i="12"/>
  <c r="G8" i="12"/>
  <c r="AH9" i="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0FCB52-3DB3-4F78-B52F-F236842111A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0F84025-A187-41C6-86D7-64A78F0C2468}" name="WorksheetConnection_SuperStoreUS-2015.xlsx!Table1" type="102" refreshedVersion="8" minRefreshableVersion="5">
    <extLst>
      <ext xmlns:x15="http://schemas.microsoft.com/office/spreadsheetml/2010/11/main" uri="{DE250136-89BD-433C-8126-D09CA5730AF9}">
        <x15:connection id="Table1" autoDelete="1">
          <x15:rangePr sourceName="_xlcn.WorksheetConnection_SuperStoreUS2015.xlsxTable11"/>
        </x15:connection>
      </ext>
    </extLst>
  </connection>
</connections>
</file>

<file path=xl/sharedStrings.xml><?xml version="1.0" encoding="utf-8"?>
<sst xmlns="http://schemas.openxmlformats.org/spreadsheetml/2006/main" count="25444" uniqueCount="3096">
  <si>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</si>
  <si>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</si>
  <si>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</si>
  <si>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</si>
  <si>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</si>
  <si>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</si>
  <si>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</si>
  <si>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</si>
  <si>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</si>
  <si>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</si>
  <si>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</si>
  <si>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</si>
  <si>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</si>
  <si>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</si>
  <si>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</si>
  <si>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</si>
  <si>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</si>
  <si>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</si>
  <si>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</si>
  <si>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</si>
  <si>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</si>
  <si>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</si>
  <si>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</si>
  <si>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</si>
  <si>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</si>
  <si>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</si>
  <si>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</si>
  <si>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</si>
  <si>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</si>
  <si>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</si>
  <si>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</si>
  <si>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</si>
  <si>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</si>
  <si>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</si>
  <si>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</si>
  <si>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</si>
  <si>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</si>
  <si>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</si>
  <si>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</si>
  <si>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</si>
  <si>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</si>
  <si>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</si>
  <si>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</si>
  <si>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</si>
  <si>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</si>
  <si>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</si>
  <si>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</si>
  <si>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</si>
  <si>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</si>
  <si>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</si>
  <si>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</si>
  <si>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</si>
  <si>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</si>
  <si>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</si>
  <si>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</si>
  <si>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</si>
  <si>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</si>
  <si>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</si>
  <si>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</si>
  <si>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</si>
  <si>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</si>
  <si>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</si>
  <si>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</si>
  <si>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</si>
  <si>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</si>
  <si>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</si>
  <si>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</si>
  <si>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</si>
  <si>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</si>
  <si>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</si>
  <si>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</si>
  <si>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</si>
  <si>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</si>
  <si>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</si>
  <si>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</si>
  <si>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</si>
  <si>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</si>
  <si>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</si>
  <si>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</si>
  <si>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</si>
  <si>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</si>
  <si>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</si>
  <si>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</si>
  <si>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</si>
  <si>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</si>
  <si>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</si>
  <si>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</si>
  <si>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</si>
  <si>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</si>
  <si>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</si>
  <si>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</si>
  <si>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</si>
  <si>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</si>
  <si>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</si>
  <si>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</si>
  <si>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</si>
  <si>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</si>
  <si>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</si>
  <si>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</si>
  <si>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</si>
  <si>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</si>
  <si>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</si>
  <si>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</si>
  <si>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</si>
  <si>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</si>
  <si>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</si>
  <si>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</si>
  <si>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</si>
  <si>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</si>
  <si>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</si>
  <si>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</si>
  <si>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</si>
  <si>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</si>
  <si>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</si>
  <si>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</si>
  <si>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</si>
  <si>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</si>
  <si>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</si>
  <si>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</si>
  <si>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</si>
  <si>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</si>
  <si>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</si>
  <si>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</si>
  <si>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</si>
  <si>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</si>
  <si>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</si>
  <si>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</si>
  <si>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</si>
  <si>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</si>
  <si>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</si>
  <si>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</si>
  <si>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</si>
  <si>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</si>
  <si>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</si>
  <si>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</si>
  <si>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</si>
  <si>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</si>
  <si>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</si>
  <si>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</si>
  <si>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</si>
  <si>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</si>
  <si>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</si>
  <si>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</si>
  <si>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</si>
  <si>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</si>
  <si>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</si>
  <si>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</si>
  <si>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</si>
  <si>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</si>
  <si>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</si>
  <si>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</si>
  <si>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</si>
  <si>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</si>
  <si>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</si>
  <si>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</si>
  <si>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</si>
  <si>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</si>
  <si>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</si>
  <si>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</si>
  <si>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</si>
  <si>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</si>
  <si>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</si>
  <si>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</si>
  <si>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</si>
  <si>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</si>
  <si>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</si>
  <si>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</si>
  <si>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</si>
  <si>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</si>
  <si>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</si>
  <si>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</si>
  <si>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</si>
  <si>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</si>
  <si>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</si>
  <si>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</si>
  <si>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</si>
  <si>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</si>
  <si>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</si>
  <si>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</si>
  <si>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</si>
  <si>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</si>
  <si>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</si>
  <si>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</si>
  <si>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</si>
  <si>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</si>
  <si>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</si>
  <si>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</si>
  <si>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</si>
  <si>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</si>
  <si>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</si>
  <si>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</si>
  <si>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</si>
  <si>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</si>
  <si>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</si>
  <si>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</si>
  <si>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</si>
  <si>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</si>
  <si>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</si>
  <si>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</si>
  <si>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</si>
  <si>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</si>
  <si>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</si>
  <si>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</si>
  <si>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</si>
  <si>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</si>
  <si>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</si>
  <si>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</si>
  <si>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</si>
  <si>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</si>
  <si>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</si>
  <si>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</si>
  <si>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</si>
  <si>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</si>
  <si>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</si>
  <si>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</si>
  <si>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</si>
  <si>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</si>
  <si>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</si>
  <si>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</si>
  <si>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</si>
  <si>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</si>
  <si>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</si>
  <si>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</si>
  <si>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</si>
  <si>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</si>
  <si>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</si>
  <si>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</si>
  <si>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</si>
  <si>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</si>
  <si>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</si>
  <si>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</si>
  <si>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</si>
  <si>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</si>
  <si>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</si>
  <si>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</si>
  <si>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</si>
  <si>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</si>
  <si>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</si>
  <si>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</si>
  <si>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</si>
  <si>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</si>
  <si>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</si>
  <si>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</si>
  <si>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</si>
  <si>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</si>
  <si>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</si>
  <si>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</si>
  <si>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</si>
  <si>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</si>
  <si>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</si>
  <si>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</si>
  <si>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</si>
  <si>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</si>
  <si>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</si>
  <si>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</si>
  <si>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</si>
  <si>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</si>
  <si>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</si>
  <si>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</si>
  <si>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</si>
  <si>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</si>
  <si>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</si>
  <si>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</si>
  <si>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</si>
  <si>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</si>
  <si>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</si>
  <si>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</si>
  <si>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</si>
  <si>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</si>
  <si>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</si>
  <si>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</si>
  <si>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</si>
  <si>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</si>
  <si>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</si>
  <si>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</si>
  <si>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</si>
  <si>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</si>
  <si>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</si>
  <si>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</si>
  <si>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</si>
  <si>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</si>
  <si>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</si>
  <si>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</si>
  <si>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</si>
  <si>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</si>
  <si>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</si>
  <si>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</si>
  <si>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</si>
  <si>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</si>
  <si>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</si>
  <si>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</si>
  <si>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</si>
  <si>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</si>
  <si>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</si>
  <si>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</si>
  <si>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</si>
  <si>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</si>
  <si>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</si>
  <si>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</si>
  <si>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</si>
  <si>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</si>
  <si>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</si>
  <si>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</si>
  <si>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</si>
  <si>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</si>
  <si>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</si>
  <si>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</si>
  <si>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</si>
  <si>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</si>
  <si>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</si>
  <si>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</si>
  <si>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</si>
  <si>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</si>
  <si>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</si>
  <si>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</si>
  <si>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</si>
  <si>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</si>
  <si>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</si>
  <si>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</si>
  <si>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</si>
  <si>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</si>
  <si>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</si>
  <si>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</si>
  <si>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</si>
  <si>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</si>
  <si>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</si>
  <si>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</si>
  <si>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</si>
  <si>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</si>
  <si>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</si>
  <si>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</si>
  <si>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</si>
  <si>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</si>
  <si>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</si>
  <si>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</si>
  <si>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</si>
  <si>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</si>
  <si>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</si>
  <si>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</si>
  <si>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</si>
  <si>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</si>
  <si>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</si>
  <si>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</si>
  <si>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</si>
  <si>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</si>
  <si>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</si>
  <si>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</si>
  <si>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</si>
  <si>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</si>
  <si>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</si>
  <si>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</si>
  <si>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</si>
  <si>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</si>
  <si>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</si>
  <si>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</si>
  <si>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</si>
  <si>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</si>
  <si>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</si>
  <si>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</si>
  <si>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</si>
  <si>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</si>
  <si>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</si>
  <si>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</si>
  <si>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</si>
  <si>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</si>
  <si>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</si>
  <si>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</si>
  <si>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</si>
  <si>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</si>
  <si>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</si>
  <si>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</si>
  <si>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</si>
  <si>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</si>
  <si>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</si>
  <si>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</si>
  <si>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</si>
  <si>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</si>
  <si>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</si>
  <si>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</si>
  <si>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</si>
  <si>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</si>
  <si>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</si>
  <si>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</si>
  <si>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</si>
  <si>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</si>
  <si>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</si>
  <si>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</si>
  <si>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</si>
  <si>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</si>
  <si>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</si>
  <si>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</si>
  <si>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</si>
  <si>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</si>
  <si>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</si>
  <si>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</si>
  <si>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</si>
  <si>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</si>
  <si>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</si>
  <si>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</si>
  <si>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</si>
  <si>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</si>
  <si>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</si>
  <si>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</si>
  <si>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</si>
  <si>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</si>
  <si>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</si>
  <si>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</si>
  <si>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</si>
  <si>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</si>
  <si>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</si>
  <si>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</si>
  <si>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</si>
  <si>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</si>
  <si>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</si>
  <si>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</si>
  <si>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</si>
  <si>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</si>
  <si>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</si>
  <si>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</si>
  <si>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</si>
  <si>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</si>
  <si>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</si>
  <si>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</si>
  <si>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</si>
  <si>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</si>
  <si>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</si>
  <si>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</si>
  <si>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</si>
  <si>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</si>
  <si>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</si>
  <si>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</si>
  <si>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</si>
  <si>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</si>
  <si>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</si>
  <si>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</si>
  <si>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</si>
  <si>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</si>
  <si>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</si>
  <si>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</si>
  <si>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</si>
  <si>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</si>
  <si>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</si>
  <si>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</si>
  <si>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</si>
  <si>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</si>
  <si>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</si>
  <si>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</si>
  <si>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</si>
  <si>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</si>
  <si>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</si>
  <si>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</si>
  <si>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</si>
  <si>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</si>
  <si>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</si>
  <si>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</si>
  <si>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</si>
  <si>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</si>
  <si>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</si>
  <si>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</si>
  <si>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</si>
  <si>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</si>
  <si>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</si>
  <si>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</si>
  <si>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</si>
  <si>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</si>
  <si>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</si>
  <si>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</si>
  <si>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</si>
  <si>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</si>
  <si>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</si>
  <si>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</si>
  <si>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</si>
  <si>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</si>
  <si>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</si>
  <si>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</si>
  <si>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</si>
  <si>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</si>
  <si>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</si>
  <si>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</si>
  <si>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</si>
  <si>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</si>
  <si>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</si>
  <si>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</si>
  <si>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</si>
  <si>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</si>
  <si>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</si>
  <si>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</si>
  <si>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</si>
  <si>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</si>
  <si>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</si>
  <si>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</si>
  <si>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</si>
  <si>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</si>
  <si>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</si>
  <si>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</si>
  <si>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</si>
  <si>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</si>
  <si>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</si>
  <si>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</si>
  <si>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</si>
  <si>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</si>
  <si>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</si>
  <si>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</si>
  <si>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</si>
  <si>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</si>
  <si>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</si>
  <si>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</si>
  <si>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</si>
  <si>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</si>
  <si>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</si>
  <si>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</si>
  <si>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</si>
  <si>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</si>
  <si>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</si>
  <si>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</si>
  <si>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</si>
  <si>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</si>
  <si>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</si>
  <si>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</si>
  <si>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</si>
  <si>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</si>
  <si>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</si>
  <si>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</si>
  <si>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</si>
  <si>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</si>
  <si>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</si>
  <si>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</si>
  <si>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</si>
  <si>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</si>
  <si>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</si>
  <si>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</si>
  <si>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</si>
  <si>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</si>
  <si>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</si>
  <si>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</si>
  <si>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</si>
  <si>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</si>
  <si>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</si>
  <si>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</si>
  <si>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</si>
  <si>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</si>
  <si>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</si>
  <si>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</si>
  <si>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</si>
  <si>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</si>
  <si>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</si>
  <si>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</si>
  <si>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</si>
  <si>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</si>
  <si>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</si>
  <si>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</si>
  <si>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</si>
  <si>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</si>
  <si>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</si>
  <si>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</si>
  <si>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</si>
  <si>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</si>
  <si>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</si>
  <si>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</si>
  <si>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</si>
  <si>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</si>
  <si>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</si>
  <si>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</si>
  <si>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</si>
  <si>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</si>
  <si>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</si>
  <si>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</si>
  <si>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</si>
  <si>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</si>
  <si>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</si>
  <si>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</si>
  <si>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</si>
  <si>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</si>
  <si>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</si>
  <si>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</si>
  <si>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</si>
  <si>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</si>
  <si>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</si>
  <si>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</si>
  <si>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</si>
  <si>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</si>
  <si>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</si>
  <si>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</si>
  <si>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</si>
  <si>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</si>
  <si>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</si>
  <si>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</si>
  <si>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</si>
  <si>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</si>
  <si>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</si>
  <si>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</si>
  <si>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</si>
  <si>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</si>
  <si>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</si>
  <si>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</si>
  <si>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</si>
  <si>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</si>
  <si>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</si>
  <si>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</si>
  <si>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</si>
  <si>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</si>
  <si>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</si>
  <si>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</si>
  <si>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</si>
  <si>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</si>
  <si>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</si>
  <si>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</si>
  <si>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</si>
  <si>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</si>
  <si>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</si>
  <si>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</si>
  <si>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</si>
  <si>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</si>
  <si>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</si>
  <si>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</si>
  <si>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</si>
  <si>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</si>
  <si>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</si>
  <si>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</si>
  <si>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</si>
  <si>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</si>
  <si>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</si>
  <si>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</si>
  <si>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</si>
  <si>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</si>
  <si>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</si>
  <si>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</si>
  <si>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</si>
  <si>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</si>
  <si>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</si>
  <si>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</si>
  <si>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</si>
  <si>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</si>
  <si>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</si>
  <si>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</si>
  <si>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</si>
  <si>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</si>
  <si>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</si>
  <si>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</si>
  <si>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</si>
  <si>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</si>
  <si>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</si>
  <si>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</si>
  <si>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</si>
  <si>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</si>
  <si>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</si>
  <si>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</si>
  <si>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</si>
  <si>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</si>
  <si>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</si>
  <si>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</si>
  <si>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</si>
  <si>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</si>
  <si>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</si>
  <si>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</si>
  <si>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</si>
  <si>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</si>
  <si>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</si>
  <si>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</si>
  <si>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</si>
  <si>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</si>
  <si>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</si>
  <si>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</si>
  <si>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</si>
  <si>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</si>
  <si>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</si>
  <si>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</si>
  <si>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</si>
  <si>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</si>
  <si>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</si>
  <si>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</si>
  <si>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</si>
  <si>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</si>
  <si>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</si>
  <si>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</si>
  <si>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</si>
  <si>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</si>
  <si>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</si>
  <si>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</si>
  <si>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</si>
  <si>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</si>
  <si>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</si>
  <si>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</si>
  <si>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</si>
  <si>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</si>
  <si>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</si>
  <si>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</si>
  <si>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</si>
  <si>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</si>
  <si>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</si>
  <si>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</si>
  <si>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</si>
  <si>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</si>
  <si>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</si>
  <si>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</si>
  <si>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</si>
  <si>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</si>
  <si>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</si>
  <si>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</si>
  <si>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</si>
  <si>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</si>
  <si>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</si>
  <si>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</si>
  <si>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</si>
  <si>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</si>
  <si>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</si>
  <si>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</si>
  <si>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</si>
  <si>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</si>
  <si>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</si>
  <si>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</si>
  <si>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</si>
  <si>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</si>
  <si>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</si>
  <si>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</si>
  <si>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</si>
  <si>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</si>
  <si>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</si>
  <si>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</si>
  <si>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</si>
  <si>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</si>
  <si>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</si>
  <si>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</si>
  <si>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</si>
  <si>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</si>
  <si>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</si>
  <si>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</si>
  <si>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</si>
  <si>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</si>
  <si>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</si>
  <si>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</si>
  <si>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</si>
  <si>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</si>
  <si>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</si>
  <si>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</si>
  <si>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</si>
  <si>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</si>
  <si>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</si>
  <si>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</si>
  <si>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</si>
  <si>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</si>
  <si>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</si>
  <si>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</si>
  <si>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</si>
  <si>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</si>
  <si>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</si>
  <si>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</si>
  <si>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</si>
  <si>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</si>
  <si>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</si>
  <si>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</si>
  <si>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</si>
  <si>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</si>
  <si>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</si>
  <si>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</si>
  <si>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</si>
  <si>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</si>
  <si>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</si>
  <si>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</si>
  <si>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</si>
  <si>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</si>
  <si>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</si>
  <si>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</si>
  <si>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</si>
  <si>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</si>
  <si>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</si>
  <si>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</si>
  <si>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</si>
  <si>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</si>
  <si>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</si>
  <si>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</si>
  <si>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</si>
  <si>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</si>
  <si>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</si>
  <si>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</si>
  <si>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</si>
  <si>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</si>
  <si>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</si>
  <si>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</si>
  <si>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</si>
  <si>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</si>
  <si>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</si>
  <si>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</si>
  <si>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</si>
  <si>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</si>
  <si>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</si>
  <si>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</si>
  <si>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</si>
  <si>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</si>
  <si>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</si>
  <si>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</si>
  <si>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</si>
  <si>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</si>
  <si>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</si>
  <si>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</si>
  <si>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</si>
  <si>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</si>
  <si>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</si>
  <si>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</si>
  <si>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</si>
  <si>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</si>
  <si>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</si>
  <si>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</si>
  <si>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</si>
  <si>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</si>
  <si>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</si>
  <si>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</si>
  <si>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</si>
  <si>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</si>
  <si>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</si>
  <si>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</si>
  <si>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</si>
  <si>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</si>
  <si>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</si>
  <si>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</si>
  <si>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</si>
  <si>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</si>
  <si>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</si>
  <si>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</si>
  <si>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</si>
  <si>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</si>
  <si>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</si>
  <si>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</si>
  <si>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</si>
  <si>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</si>
  <si>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</si>
  <si>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</si>
  <si>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</si>
  <si>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</si>
  <si>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</si>
  <si>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</si>
  <si>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</si>
  <si>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</si>
  <si>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</si>
  <si>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</si>
  <si>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</si>
  <si>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</si>
  <si>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</si>
  <si>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</si>
  <si>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</si>
  <si>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</si>
  <si>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</si>
  <si>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</si>
  <si>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</si>
  <si>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</si>
  <si>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</si>
  <si>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</si>
  <si>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</si>
  <si>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</si>
  <si>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</si>
  <si>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</si>
  <si>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</si>
  <si>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</si>
  <si>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</si>
  <si>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</si>
  <si>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</si>
  <si>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</si>
  <si>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</si>
  <si>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</si>
  <si>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</si>
  <si>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</si>
  <si>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</si>
  <si>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</si>
  <si>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</si>
  <si>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</si>
  <si>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</si>
  <si>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</si>
  <si>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</si>
  <si>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</si>
  <si>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</si>
  <si>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</si>
  <si>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</si>
  <si>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</si>
  <si>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</si>
  <si>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</si>
  <si>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</si>
  <si>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</si>
  <si>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</si>
  <si>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</si>
  <si>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</si>
  <si>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</si>
  <si>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</si>
  <si>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</si>
  <si>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</si>
  <si>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</si>
  <si>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</si>
  <si>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</si>
  <si>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</si>
  <si>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</si>
  <si>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</si>
  <si>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</si>
  <si>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</si>
  <si>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</si>
  <si>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</si>
  <si>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</si>
  <si>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</si>
  <si>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</si>
  <si>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</si>
  <si>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</si>
  <si>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</si>
  <si>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</si>
  <si>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</si>
  <si>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</si>
  <si>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</si>
  <si>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</si>
  <si>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</si>
  <si>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</si>
  <si>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</si>
  <si>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</si>
  <si>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</si>
  <si>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</si>
  <si>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</si>
  <si>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</si>
  <si>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</si>
  <si>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</si>
  <si>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</si>
  <si>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</si>
  <si>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</si>
  <si>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</si>
  <si>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</si>
  <si>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</si>
  <si>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</si>
  <si>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</si>
  <si>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</si>
  <si>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</si>
  <si>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</si>
  <si>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</si>
  <si>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</si>
  <si>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</si>
  <si>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</si>
  <si>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</si>
  <si>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</si>
  <si>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</si>
  <si>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</si>
  <si>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</si>
  <si>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</si>
  <si>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</si>
  <si>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</si>
  <si>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</si>
  <si>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</si>
  <si>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</si>
  <si>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</si>
  <si>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</si>
  <si>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</si>
  <si>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</si>
  <si>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</si>
  <si>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</si>
  <si>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</si>
  <si>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</si>
  <si>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</si>
  <si>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</si>
  <si>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</si>
  <si>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</si>
  <si>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</si>
  <si>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</si>
  <si>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</si>
  <si>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</si>
  <si>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</si>
  <si>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</si>
  <si>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</si>
  <si>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</si>
  <si>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</si>
  <si>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</si>
  <si>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</si>
  <si>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</si>
  <si>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</si>
  <si>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</si>
  <si>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</si>
  <si>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</si>
  <si>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</si>
  <si>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</si>
  <si>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</si>
  <si>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</si>
  <si>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</si>
  <si>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</si>
  <si>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</si>
  <si>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</si>
  <si>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</si>
  <si>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</si>
  <si>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</si>
  <si>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</si>
  <si>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</si>
  <si>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</si>
  <si>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</si>
  <si>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</si>
  <si>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</si>
  <si>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</si>
  <si>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</si>
  <si>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</si>
  <si>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</si>
  <si>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</si>
  <si>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</si>
  <si>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</si>
  <si>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</si>
  <si>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</si>
  <si>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</si>
  <si>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</si>
  <si>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</si>
  <si>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</si>
  <si>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</si>
  <si>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</si>
  <si>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</si>
  <si>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</si>
  <si>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</si>
  <si>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</si>
  <si>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</si>
  <si>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</si>
  <si>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</si>
  <si>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</si>
  <si>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</si>
  <si>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</si>
  <si>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</si>
  <si>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</si>
  <si>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</si>
  <si>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</si>
  <si>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</si>
  <si>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</si>
  <si>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</si>
  <si>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</si>
  <si>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</si>
  <si>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</si>
  <si>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</si>
  <si>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</si>
  <si>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</si>
  <si>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</si>
  <si>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</si>
  <si>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</si>
  <si>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</si>
  <si>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</si>
  <si>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</si>
  <si>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</si>
  <si>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</si>
  <si>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</si>
  <si>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</si>
  <si>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</si>
  <si>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</si>
  <si>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</si>
  <si>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</si>
  <si>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</si>
  <si>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</si>
  <si>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</si>
  <si>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</si>
  <si>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</si>
  <si>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</si>
  <si>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</si>
  <si>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</si>
  <si>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</si>
  <si>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</si>
  <si>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</si>
  <si>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</si>
  <si>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</si>
  <si>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</si>
  <si>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</si>
  <si>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</si>
  <si>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</si>
  <si>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</si>
  <si>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</si>
  <si>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</si>
  <si>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</si>
  <si>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</si>
  <si>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</si>
  <si>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</si>
  <si>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</si>
  <si>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</si>
  <si>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</si>
  <si>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</si>
  <si>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</si>
  <si>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</si>
  <si>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</si>
  <si>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</si>
  <si>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</si>
  <si>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</si>
  <si>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</si>
  <si>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</si>
  <si>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</si>
  <si>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</si>
  <si>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</si>
  <si>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</si>
  <si>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</si>
  <si>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</si>
  <si>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</si>
  <si>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</si>
  <si>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</si>
  <si>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</si>
  <si>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</si>
  <si>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</si>
  <si>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</si>
  <si>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</si>
  <si>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</si>
  <si>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</si>
  <si>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</si>
  <si>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</si>
  <si>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</si>
  <si>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</si>
  <si>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</si>
  <si>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</si>
  <si>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</si>
  <si>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</si>
  <si>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</si>
  <si>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</si>
  <si>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</si>
  <si>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</si>
  <si>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</si>
  <si>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</si>
  <si>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</si>
  <si>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</si>
  <si>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</si>
  <si>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</si>
  <si>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</si>
  <si>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</si>
  <si>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</si>
  <si>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</si>
  <si>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</si>
  <si>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</si>
  <si>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</si>
  <si>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</si>
  <si>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</si>
  <si>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</si>
  <si>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</si>
  <si>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</si>
  <si>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</si>
  <si>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</si>
  <si>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</si>
  <si>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</si>
  <si>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</si>
  <si>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</si>
  <si>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</si>
  <si>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</si>
  <si>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</si>
  <si>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</si>
  <si>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</si>
  <si>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</si>
  <si>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</si>
  <si>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</si>
  <si>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</si>
  <si>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</si>
  <si>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</si>
  <si>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</si>
  <si>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</si>
  <si>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</si>
  <si>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</si>
  <si>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</si>
  <si>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</si>
  <si>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</si>
  <si>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</si>
  <si>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</si>
  <si>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</si>
  <si>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</si>
  <si>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</si>
  <si>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</si>
  <si>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</si>
  <si>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</si>
  <si>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</si>
  <si>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</si>
  <si>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</si>
  <si>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</si>
  <si>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</si>
  <si>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</si>
  <si>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</si>
  <si>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</si>
  <si>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</si>
  <si>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</si>
  <si>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</si>
  <si>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</si>
  <si>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</si>
  <si>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</si>
  <si>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</si>
  <si>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</si>
  <si>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</si>
  <si>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</si>
  <si>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</si>
  <si>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</si>
  <si>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</si>
  <si>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</si>
  <si>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</si>
  <si>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</si>
  <si>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</si>
  <si>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</si>
  <si>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</si>
  <si>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</si>
  <si>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</si>
  <si>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</si>
  <si>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</si>
  <si>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</si>
  <si>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</si>
  <si>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</si>
  <si>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</si>
  <si>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</si>
  <si>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</si>
  <si>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</si>
  <si>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</si>
  <si>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</si>
  <si>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</si>
  <si>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</si>
  <si>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</si>
  <si>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</si>
  <si>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</si>
  <si>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</si>
  <si>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</si>
  <si>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</si>
  <si>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</si>
  <si>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</si>
  <si>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</si>
  <si>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</si>
  <si>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</si>
  <si>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</si>
  <si>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</si>
  <si>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</si>
  <si>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</si>
  <si>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</si>
  <si>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</si>
  <si>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</si>
  <si>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</si>
  <si>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</si>
  <si>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</si>
  <si>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</si>
  <si>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</si>
  <si>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</si>
  <si>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</si>
  <si>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</si>
  <si>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</si>
  <si>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</si>
  <si>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</si>
  <si>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</si>
  <si>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</si>
  <si>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</si>
  <si>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</si>
  <si>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</si>
  <si>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</si>
  <si>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</si>
  <si>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</si>
  <si>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</si>
  <si>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</si>
  <si>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</si>
  <si>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</si>
  <si>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</si>
  <si>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</si>
  <si>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</si>
  <si>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</si>
  <si>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</si>
  <si>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</si>
  <si>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</si>
  <si>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</si>
  <si>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</si>
  <si>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</si>
  <si>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</si>
  <si>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</si>
  <si>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</si>
  <si>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</si>
  <si>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</si>
  <si>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</si>
  <si>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</si>
  <si>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</si>
  <si>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</si>
  <si>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</si>
  <si>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</si>
  <si>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</si>
  <si>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</si>
  <si>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</si>
  <si>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</si>
  <si>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</si>
  <si>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</si>
  <si>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</si>
  <si>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</si>
  <si>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</si>
  <si>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</si>
  <si>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</si>
  <si>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</si>
  <si>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</si>
  <si>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</si>
  <si>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</si>
  <si>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</si>
  <si>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</si>
  <si>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</si>
  <si>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</si>
  <si>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</si>
  <si>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</si>
  <si>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</si>
  <si>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</si>
  <si>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</si>
  <si>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</si>
  <si>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</si>
  <si>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</si>
  <si>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</si>
  <si>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</si>
  <si>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</si>
  <si>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</si>
  <si>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</si>
  <si>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</si>
  <si>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</si>
  <si>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</si>
  <si>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</si>
  <si>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</si>
  <si>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</si>
  <si>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</si>
  <si>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</si>
  <si>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</si>
  <si>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</si>
  <si>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</si>
  <si>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</si>
  <si>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</si>
  <si>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</si>
  <si>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</si>
  <si>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</si>
  <si>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</si>
  <si>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</si>
  <si>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</si>
  <si>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</si>
  <si>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</si>
  <si>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</si>
  <si>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</si>
  <si>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</si>
  <si>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</si>
  <si>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</si>
  <si>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</si>
  <si>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</si>
  <si>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</si>
  <si>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</si>
  <si>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</si>
  <si>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</si>
  <si>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</si>
  <si>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</si>
  <si>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</si>
  <si>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</si>
  <si>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</si>
  <si>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</si>
  <si>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</si>
  <si>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</si>
  <si>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</si>
  <si>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</si>
  <si>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</si>
  <si>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</si>
  <si>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</si>
  <si>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</si>
  <si>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</si>
  <si>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</si>
  <si>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</si>
  <si>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</si>
  <si>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</si>
  <si>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</si>
  <si>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</si>
  <si>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</si>
  <si>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</si>
  <si>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</si>
  <si>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</si>
  <si>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</si>
  <si>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</si>
  <si>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</si>
  <si>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</si>
  <si>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</si>
  <si>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</si>
  <si>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</si>
  <si>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</si>
  <si>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</si>
  <si>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</si>
  <si>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</si>
  <si>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</si>
  <si>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</si>
  <si>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</si>
  <si>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</si>
  <si>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</si>
  <si>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</si>
  <si>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</si>
  <si>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</si>
  <si>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</si>
  <si>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</si>
  <si>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</si>
  <si>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</si>
  <si>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</si>
  <si>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</si>
  <si>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</si>
  <si>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</si>
  <si>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</si>
  <si>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</si>
  <si>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</si>
  <si>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</si>
  <si>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</si>
  <si>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</si>
  <si>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</si>
  <si>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</si>
  <si>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</si>
  <si>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</si>
  <si>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</si>
  <si>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</si>
  <si>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</si>
  <si>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</si>
  <si>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</si>
  <si>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</si>
  <si>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</si>
  <si>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</si>
  <si>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</si>
  <si>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</si>
  <si>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</si>
  <si>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</si>
  <si>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</si>
  <si>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</si>
  <si>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</si>
  <si>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</si>
  <si>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</si>
  <si>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</si>
  <si>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</si>
  <si>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</si>
  <si>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</si>
  <si>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</si>
  <si>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</si>
  <si>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</si>
  <si>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</si>
  <si>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</si>
  <si>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</si>
  <si>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</si>
  <si>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</si>
  <si>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</si>
  <si>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</si>
  <si>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</si>
  <si>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</si>
  <si>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</si>
  <si>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</si>
  <si>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</si>
  <si>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</si>
  <si>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</si>
  <si>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</si>
  <si>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</si>
  <si>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</si>
  <si>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</si>
  <si>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</si>
  <si>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</si>
  <si>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</si>
  <si>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</si>
  <si>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</si>
  <si>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</si>
  <si>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</si>
  <si>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</si>
  <si>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</si>
  <si>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</si>
  <si>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</si>
  <si>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</si>
  <si>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</si>
  <si>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</si>
  <si>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</si>
  <si>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</si>
  <si>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</si>
  <si>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</si>
  <si>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</si>
  <si>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</si>
  <si>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</si>
  <si>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</si>
  <si>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</si>
  <si>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</si>
  <si>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</si>
  <si>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</si>
  <si>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</si>
  <si>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</si>
  <si>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</si>
  <si>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</si>
  <si>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</si>
  <si>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</si>
  <si>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</si>
  <si>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</si>
  <si>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</si>
  <si>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</si>
  <si>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</si>
  <si>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</si>
  <si>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</si>
  <si>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</si>
  <si>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</si>
  <si>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</si>
  <si>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</si>
  <si>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</si>
  <si>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</si>
  <si>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</si>
  <si>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</si>
  <si>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</si>
  <si>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</si>
  <si>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</si>
  <si>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</si>
  <si>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</si>
  <si>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</si>
  <si>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</si>
  <si>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</si>
  <si>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</si>
  <si>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</si>
  <si>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</si>
  <si>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</si>
  <si>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</si>
  <si>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</si>
  <si>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</si>
  <si>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</si>
  <si>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</si>
  <si>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</si>
  <si>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</si>
  <si>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</si>
  <si>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</si>
  <si>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</si>
  <si>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</si>
  <si>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</si>
  <si>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</si>
  <si>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</si>
  <si>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</si>
  <si>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</si>
  <si>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</si>
  <si>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</si>
  <si>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</si>
  <si>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</si>
  <si>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</si>
  <si>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</si>
  <si>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</si>
  <si>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</si>
  <si>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</si>
  <si>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</si>
  <si>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</si>
  <si>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</si>
  <si>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</si>
  <si>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</si>
  <si>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</si>
  <si>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</si>
  <si>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</si>
  <si>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</si>
  <si>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</si>
  <si>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</si>
  <si>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</si>
  <si>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</si>
  <si>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</si>
  <si>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</si>
  <si>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</si>
  <si>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</si>
  <si>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</si>
  <si>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</si>
  <si>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</si>
  <si>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</si>
  <si>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</si>
  <si>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</si>
  <si>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</si>
  <si>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</si>
  <si>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</si>
  <si>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</si>
  <si>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</si>
  <si>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</si>
  <si>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</si>
  <si>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</si>
  <si>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</si>
  <si>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</si>
  <si>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</si>
  <si>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</si>
  <si>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</si>
  <si>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</si>
  <si>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</si>
  <si>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</si>
  <si>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</si>
  <si>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</si>
  <si>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</si>
  <si>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</si>
  <si>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</si>
  <si>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</si>
  <si>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</si>
  <si>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</si>
  <si>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</si>
  <si>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</si>
  <si>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</si>
  <si>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</si>
  <si>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</si>
  <si>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</si>
  <si>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</si>
  <si>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</si>
  <si>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</si>
  <si>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</si>
  <si>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</si>
  <si>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</si>
  <si>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</si>
  <si>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</si>
  <si>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</si>
  <si>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</si>
  <si>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</si>
  <si>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</si>
  <si>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</si>
  <si>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</si>
  <si>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</si>
  <si>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</si>
  <si>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</si>
  <si>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</si>
  <si>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</si>
  <si>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</si>
  <si>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</si>
  <si>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</si>
  <si>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</si>
  <si>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</si>
  <si>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</si>
  <si>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</si>
  <si>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</si>
  <si>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</si>
  <si>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</si>
  <si>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</si>
  <si>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</si>
  <si>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</si>
  <si>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</si>
  <si>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</si>
  <si>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</si>
  <si>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</si>
  <si>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</si>
  <si>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</si>
  <si>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</si>
  <si>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</si>
  <si>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</si>
  <si>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</si>
  <si>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</si>
  <si>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</si>
  <si>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</si>
  <si>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</si>
  <si>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</si>
  <si>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</si>
  <si>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</si>
  <si>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</si>
  <si>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</si>
  <si>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</si>
  <si>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</si>
  <si>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</si>
  <si>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</si>
  <si>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</si>
  <si>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</si>
  <si>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</si>
  <si>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</si>
  <si>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</si>
  <si>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</si>
  <si>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</si>
  <si>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</si>
  <si>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</si>
  <si>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</si>
  <si>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</si>
  <si>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</si>
  <si>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</si>
  <si>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</si>
  <si>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</si>
  <si>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</si>
  <si>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</si>
  <si>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</si>
  <si>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</si>
  <si>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</si>
  <si>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</si>
  <si>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</si>
  <si>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</si>
  <si>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</si>
  <si>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</si>
  <si>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</si>
  <si>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</si>
  <si>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</si>
  <si>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</si>
  <si>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</si>
  <si>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</si>
  <si>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</si>
  <si>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</si>
  <si>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</si>
  <si>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</si>
  <si>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</si>
  <si>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</si>
  <si>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</si>
  <si>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</si>
  <si>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</si>
  <si>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</si>
  <si>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</si>
  <si>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</si>
  <si>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</si>
  <si>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</si>
  <si>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</si>
  <si>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</si>
  <si>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</si>
  <si>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</si>
  <si>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</si>
  <si>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</si>
  <si>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</si>
  <si>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</si>
  <si>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</si>
  <si>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</si>
  <si>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</si>
  <si>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</si>
  <si>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</si>
  <si>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</si>
  <si>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</si>
  <si>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</si>
  <si>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</si>
  <si>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</si>
  <si>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</si>
  <si>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</si>
  <si>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</si>
  <si>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</si>
  <si>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</si>
  <si>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</si>
  <si>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</si>
  <si>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</si>
  <si>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</si>
  <si>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</si>
  <si>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</si>
  <si>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</si>
  <si>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</si>
  <si>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</si>
  <si>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</si>
  <si>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</si>
  <si>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</si>
  <si>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</si>
  <si>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</si>
  <si>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</si>
  <si>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</si>
  <si>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</si>
  <si>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</si>
  <si>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</si>
  <si>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</si>
  <si>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</si>
  <si>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</si>
  <si>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</si>
  <si>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</si>
  <si>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</si>
  <si>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</si>
  <si>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</si>
  <si>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</si>
  <si>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</si>
  <si>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</si>
  <si>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</si>
  <si>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</si>
  <si>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</si>
  <si>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</si>
  <si>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</si>
  <si>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</si>
  <si>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</si>
  <si>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</si>
  <si>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</si>
  <si>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</si>
  <si>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</si>
  <si>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</si>
  <si>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</si>
  <si>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</si>
  <si>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</si>
  <si>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</si>
  <si>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</si>
  <si>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</si>
  <si>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</si>
  <si>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</si>
  <si>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</si>
  <si>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</si>
  <si>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</si>
  <si>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</si>
  <si>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</si>
  <si>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</si>
  <si>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</si>
  <si>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</si>
  <si>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</si>
  <si>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</si>
  <si>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</si>
  <si>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</si>
  <si>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</si>
  <si>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</si>
  <si>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</si>
  <si>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</si>
  <si>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</si>
  <si>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</si>
  <si>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</si>
  <si>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</si>
  <si>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</si>
  <si>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</si>
  <si>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</si>
  <si>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</si>
  <si>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</si>
  <si>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</si>
  <si>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</si>
  <si>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</si>
  <si>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</si>
  <si>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</si>
  <si>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</si>
  <si>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</si>
  <si>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</si>
  <si>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</si>
  <si>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</si>
  <si>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</si>
  <si>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</si>
  <si>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</si>
  <si>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</si>
  <si>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</si>
  <si>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</si>
  <si>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</si>
  <si>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</si>
  <si>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</si>
  <si>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</si>
  <si>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</si>
  <si>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</si>
  <si>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</si>
  <si>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</si>
  <si>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</si>
  <si>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</si>
  <si>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</si>
  <si>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</si>
  <si>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</si>
  <si>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</si>
  <si>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</si>
  <si>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</si>
  <si>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</si>
  <si>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</si>
  <si>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</si>
  <si>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</si>
  <si>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</si>
  <si>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</si>
  <si>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</si>
  <si>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</si>
  <si>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</si>
  <si>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</si>
  <si>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</si>
  <si>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</si>
  <si>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</si>
  <si>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</si>
  <si>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</si>
  <si>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</si>
  <si>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</si>
  <si>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</si>
  <si>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</si>
  <si>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</si>
  <si>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</si>
  <si>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</si>
  <si>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</si>
  <si>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</si>
  <si>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</si>
  <si>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</si>
  <si>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</si>
  <si>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</si>
  <si>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</si>
  <si>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</si>
  <si>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</si>
  <si>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</si>
  <si>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</si>
  <si>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</si>
  <si>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</si>
  <si>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</si>
  <si>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</si>
  <si>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</si>
  <si>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</si>
  <si>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</si>
  <si>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</si>
  <si>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</si>
  <si>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</si>
  <si>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</si>
  <si>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</si>
  <si>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</si>
  <si>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</si>
  <si>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</si>
  <si>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</si>
  <si>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</si>
  <si>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</si>
  <si>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</si>
  <si>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</si>
  <si>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</si>
  <si>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</si>
  <si>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</si>
  <si>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</si>
  <si>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</si>
  <si>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</si>
  <si>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</si>
  <si>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</si>
  <si>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</si>
  <si>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</si>
  <si>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</si>
  <si>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</si>
  <si>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</si>
  <si>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</si>
  <si>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</si>
  <si>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</si>
  <si>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</si>
  <si>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</si>
  <si>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</si>
  <si>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</si>
  <si>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</si>
  <si>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</si>
  <si>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</si>
  <si>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</si>
  <si>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</si>
  <si>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</si>
  <si>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</si>
  <si>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</si>
  <si>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</si>
  <si>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</si>
  <si>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</si>
  <si>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</si>
  <si>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</si>
  <si>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</si>
  <si>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</si>
  <si>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</si>
  <si>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</si>
  <si>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</si>
  <si>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</si>
  <si>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</si>
  <si>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</si>
  <si>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</si>
  <si>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</si>
  <si>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</si>
  <si>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</si>
  <si>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</si>
  <si>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</si>
  <si>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</si>
  <si>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</si>
  <si>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</si>
  <si>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</si>
  <si>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</si>
  <si>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</si>
  <si>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</si>
  <si>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</si>
  <si>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</si>
  <si>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</si>
  <si>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</si>
  <si>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</si>
  <si>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</si>
  <si>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</si>
  <si>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</si>
  <si>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</si>
  <si>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</si>
  <si>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</si>
  <si>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</si>
  <si>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</si>
  <si>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</si>
  <si>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</si>
  <si>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</si>
  <si>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</si>
  <si>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</si>
  <si>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</si>
  <si>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</si>
  <si>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</si>
  <si>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</si>
  <si>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</si>
  <si>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</si>
  <si>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</si>
  <si>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</si>
  <si>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</si>
  <si>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</si>
  <si>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</si>
  <si>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</si>
  <si>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</si>
  <si>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</si>
  <si>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</si>
  <si>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</si>
  <si>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</si>
  <si>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</si>
  <si>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</si>
  <si>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</si>
  <si>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</si>
  <si>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</si>
  <si>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</si>
  <si>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</si>
  <si>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</si>
  <si>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</si>
  <si>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</si>
  <si>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</si>
  <si>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</si>
  <si>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</si>
  <si>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</si>
  <si>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</si>
  <si>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</si>
  <si>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</si>
  <si>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</si>
  <si>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</si>
  <si>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</si>
  <si>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</si>
  <si>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</si>
  <si>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</si>
  <si>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</si>
  <si>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</si>
  <si>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</si>
  <si>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</si>
  <si>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</si>
  <si>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</si>
  <si>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</si>
  <si>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</si>
  <si>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</si>
  <si>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</si>
  <si>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</si>
  <si>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</si>
  <si>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</si>
  <si>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</si>
  <si>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</si>
  <si>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</si>
  <si>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</si>
  <si>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</si>
  <si>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</si>
  <si>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</si>
  <si>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</si>
  <si>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</si>
  <si>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</si>
  <si>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</si>
  <si>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</si>
  <si>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</si>
  <si>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</si>
  <si>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</si>
  <si>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</si>
  <si>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</si>
  <si>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</si>
  <si>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</si>
  <si>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</si>
  <si>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</si>
  <si>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</si>
  <si>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</si>
  <si>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</si>
  <si>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</si>
  <si>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</si>
  <si>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</si>
  <si>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</si>
  <si>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</si>
  <si>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</si>
  <si>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</si>
  <si>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</si>
  <si>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</si>
  <si>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</si>
  <si>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</si>
  <si>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</si>
  <si>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</si>
  <si>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</si>
  <si>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</si>
  <si>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</si>
  <si>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</si>
  <si>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</si>
  <si>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</si>
  <si>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</si>
  <si>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</si>
  <si>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</si>
  <si>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</si>
  <si>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</si>
  <si>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</si>
  <si>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</si>
  <si>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</si>
  <si>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</si>
  <si>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</si>
  <si>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</si>
  <si>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</si>
  <si>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</si>
  <si>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</si>
  <si>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</si>
  <si>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</si>
  <si>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</si>
  <si>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</si>
  <si>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</si>
  <si>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</si>
  <si>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</si>
  <si>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</si>
  <si>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</si>
  <si>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</si>
  <si>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</si>
  <si>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</si>
  <si>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</si>
  <si>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</si>
  <si>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</si>
  <si>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</si>
  <si>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</si>
  <si>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</si>
  <si>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</si>
  <si>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</si>
  <si>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</si>
  <si>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</si>
  <si>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</si>
  <si>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</si>
  <si>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</si>
  <si>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</si>
  <si>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</si>
  <si>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</si>
  <si>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</si>
  <si>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</si>
  <si>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</si>
  <si>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</si>
  <si>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</si>
  <si>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</si>
  <si>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</si>
  <si>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</si>
  <si>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</si>
  <si>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</si>
  <si>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</si>
  <si>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</si>
  <si>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</si>
  <si>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</si>
  <si>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</si>
  <si>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</si>
  <si>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</si>
  <si>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</si>
  <si>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</si>
  <si>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</si>
  <si>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</si>
  <si>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</si>
  <si>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</si>
  <si>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</si>
  <si>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</si>
  <si>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</si>
  <si>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</si>
  <si>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</si>
  <si>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</si>
  <si>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</si>
  <si>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</si>
  <si>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</si>
  <si>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</si>
  <si>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</si>
  <si>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</si>
  <si>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</si>
  <si>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</si>
  <si>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</si>
  <si>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</si>
  <si>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</si>
  <si>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</si>
  <si>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</si>
  <si>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</si>
  <si>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</si>
  <si>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</si>
  <si>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</si>
  <si>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</si>
  <si>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</si>
  <si>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</si>
  <si>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</si>
  <si>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</si>
  <si>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</si>
  <si>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</si>
  <si>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</si>
  <si>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</si>
  <si>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</si>
  <si>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</si>
  <si>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</si>
  <si>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</si>
  <si>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</si>
  <si>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</si>
  <si>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</si>
  <si>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</si>
  <si>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</si>
  <si>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</si>
  <si>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</si>
  <si>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</si>
  <si>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</si>
  <si>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</si>
  <si>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</si>
  <si>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</si>
  <si>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</si>
  <si>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</si>
  <si>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</si>
  <si>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</si>
  <si>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</si>
  <si>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</si>
  <si>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</si>
  <si>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</si>
  <si>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</si>
  <si>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</si>
  <si>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</si>
  <si>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</si>
  <si>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</si>
  <si>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</si>
  <si>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</si>
  <si>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</si>
  <si>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</si>
  <si>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</si>
  <si>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</si>
  <si>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</si>
  <si>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</si>
  <si>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</si>
  <si>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</si>
  <si>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</si>
  <si>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</si>
  <si>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</si>
  <si>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</si>
  <si>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</si>
  <si>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</si>
  <si>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</si>
  <si>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</si>
  <si>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</si>
  <si>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</si>
  <si>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</si>
  <si>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</si>
  <si>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</si>
  <si>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</si>
  <si>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</si>
  <si>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</si>
  <si>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</si>
  <si>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</si>
  <si>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</si>
  <si>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</si>
  <si>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</si>
  <si>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</si>
  <si>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</si>
  <si>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</si>
  <si>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</si>
  <si>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</si>
  <si>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</si>
  <si>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</si>
  <si>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</si>
  <si>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</si>
  <si>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</si>
  <si>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</si>
  <si>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</si>
  <si>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</si>
  <si>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</si>
  <si>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</si>
  <si>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</si>
  <si>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</si>
  <si>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</si>
  <si>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</si>
  <si>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</si>
  <si>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</si>
  <si>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</si>
  <si>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</si>
  <si>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</si>
  <si>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</si>
  <si>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</si>
  <si>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</si>
  <si>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</si>
  <si>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</si>
  <si>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</si>
  <si>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</si>
  <si>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</si>
  <si>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</si>
  <si>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</si>
  <si>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</si>
  <si>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</si>
  <si>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</si>
  <si>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</si>
  <si>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</si>
  <si>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</si>
  <si>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</si>
  <si>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</si>
  <si>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</si>
  <si>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</si>
  <si>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</si>
  <si>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</si>
  <si>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</si>
  <si>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</si>
  <si>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</si>
  <si>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</si>
  <si>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</si>
  <si>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</si>
  <si>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</si>
  <si>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</si>
  <si>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</si>
  <si>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</si>
  <si>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</si>
  <si>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</si>
  <si>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</si>
  <si>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</si>
  <si>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</si>
  <si>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</si>
  <si>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</si>
  <si>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</si>
  <si>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</si>
  <si>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</si>
  <si>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</si>
  <si>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</si>
  <si>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</si>
  <si>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</si>
  <si>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</si>
  <si>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</si>
  <si>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</si>
  <si>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</si>
  <si>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</si>
  <si>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</si>
  <si>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</si>
  <si>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</si>
  <si>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</si>
  <si>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</si>
  <si>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</si>
  <si>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</si>
  <si>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</si>
  <si>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</si>
  <si>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</si>
  <si>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</si>
  <si>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</si>
  <si>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</si>
  <si>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</si>
  <si>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</si>
  <si>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</si>
  <si>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</si>
  <si>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</si>
  <si>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</si>
  <si>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</si>
  <si>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</si>
  <si>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</si>
  <si>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</si>
  <si>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</si>
  <si>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</si>
  <si>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</si>
  <si>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</si>
  <si>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</si>
  <si>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</si>
  <si>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</si>
  <si>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</si>
  <si>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</si>
  <si>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</si>
  <si>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</si>
  <si>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</si>
  <si>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</si>
  <si>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</si>
  <si>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</si>
  <si>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</si>
  <si>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</si>
  <si>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</si>
  <si>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</si>
  <si>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</si>
  <si>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</si>
  <si>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</si>
  <si>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</si>
  <si>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</si>
  <si>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</si>
  <si>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</si>
  <si>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</si>
  <si>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</si>
  <si>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</si>
  <si>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</si>
  <si>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</si>
  <si>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</si>
  <si>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</si>
  <si>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</si>
  <si>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</si>
  <si>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</si>
  <si>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</si>
  <si>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</si>
  <si>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</si>
  <si>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</si>
  <si>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</si>
  <si>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</si>
  <si>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</si>
  <si>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</si>
  <si>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</si>
  <si>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</si>
  <si>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</si>
  <si>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</si>
  <si>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</si>
  <si>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</si>
  <si>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</si>
  <si>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</si>
  <si>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</si>
  <si>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</si>
  <si>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</si>
  <si>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</si>
  <si>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</si>
  <si>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</si>
  <si>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</si>
  <si>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</si>
  <si>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</si>
  <si>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</si>
  <si>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</si>
  <si>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</si>
  <si>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</si>
  <si>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</si>
  <si>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</si>
  <si>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</si>
  <si>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</si>
  <si>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</si>
  <si>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</si>
  <si>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</si>
  <si>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</si>
  <si>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</si>
  <si>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</si>
  <si>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</si>
  <si>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</si>
  <si>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</si>
  <si>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</si>
  <si>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</si>
  <si>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</si>
  <si>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</si>
  <si>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</si>
  <si>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</si>
  <si>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</si>
  <si>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</si>
  <si>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</si>
  <si>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</si>
  <si>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</si>
  <si>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</si>
  <si>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</si>
  <si>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</si>
  <si>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</si>
  <si>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</si>
  <si>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</si>
  <si>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</si>
  <si>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</si>
  <si>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</si>
  <si>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</si>
  <si>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</si>
  <si>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</si>
  <si>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</si>
  <si>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</si>
  <si>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</si>
  <si>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</si>
  <si>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</si>
  <si>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</si>
  <si>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</si>
  <si>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</si>
  <si>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</si>
  <si>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</si>
  <si>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</si>
  <si>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</si>
  <si>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</si>
  <si>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</si>
  <si>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</si>
  <si>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</si>
  <si>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</si>
  <si>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</si>
  <si>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</si>
  <si>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</si>
  <si>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</si>
  <si>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</si>
  <si>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</si>
  <si>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</si>
  <si>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</si>
  <si>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</si>
  <si>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</si>
  <si>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</si>
  <si>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</si>
  <si>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</si>
  <si>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</si>
  <si>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</si>
  <si>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</si>
  <si>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</si>
  <si>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</si>
  <si>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</si>
  <si>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</si>
  <si>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</si>
  <si>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</si>
  <si>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</si>
  <si>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</si>
  <si>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</si>
  <si>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</si>
  <si>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</si>
  <si>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</si>
  <si>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</si>
  <si>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</si>
  <si>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</si>
  <si>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</si>
  <si>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</si>
  <si>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</si>
  <si>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</si>
  <si>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</si>
  <si>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</si>
  <si>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</si>
  <si>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</si>
  <si>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</si>
  <si>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</si>
  <si>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</si>
  <si>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</si>
  <si>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</si>
  <si>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</si>
  <si>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</si>
  <si>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</si>
  <si>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</si>
  <si>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</si>
  <si>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</si>
  <si>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</si>
  <si>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</si>
  <si>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</si>
  <si>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</si>
  <si>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</si>
  <si>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</si>
  <si>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</si>
  <si>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</si>
  <si>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</si>
  <si>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</si>
  <si>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</si>
  <si>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</si>
  <si>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</si>
  <si>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</si>
  <si>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</si>
  <si>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</si>
  <si>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</si>
  <si>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</si>
  <si>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</si>
  <si>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</si>
  <si>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</si>
  <si>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</si>
  <si>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</si>
  <si>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</si>
  <si>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</si>
  <si>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</si>
  <si>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</si>
  <si>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</si>
  <si>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</si>
  <si>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</si>
  <si>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</si>
  <si>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</si>
  <si>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</si>
  <si>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</si>
  <si>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</si>
  <si>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</si>
  <si>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</si>
  <si>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</si>
  <si>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</si>
  <si>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</si>
  <si>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</si>
  <si>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</si>
  <si>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</si>
  <si>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</si>
  <si>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</si>
  <si>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</si>
  <si>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</si>
  <si>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</si>
  <si>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</si>
  <si>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</si>
  <si>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</si>
  <si>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</si>
  <si>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</si>
  <si>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</si>
  <si>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</si>
  <si>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</si>
  <si>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</si>
  <si>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</si>
  <si>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</si>
  <si>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</si>
  <si>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</si>
  <si>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</si>
  <si>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</si>
  <si>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</si>
  <si>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</si>
  <si>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</si>
  <si>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</si>
  <si>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</si>
  <si>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</si>
  <si>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</si>
  <si>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</si>
  <si>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</si>
  <si>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</si>
  <si>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</si>
  <si>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</si>
  <si>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</si>
  <si>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</si>
  <si>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</si>
  <si>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</si>
  <si>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</si>
  <si>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</si>
  <si>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</si>
  <si>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</si>
  <si>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</si>
  <si>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</si>
  <si>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</si>
  <si>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</si>
  <si>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</si>
  <si>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</si>
  <si>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</si>
  <si>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</si>
  <si>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</si>
  <si>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</si>
  <si>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</si>
  <si>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</si>
  <si>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</si>
  <si>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</si>
  <si>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</si>
  <si>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</si>
  <si>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</si>
  <si>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</si>
  <si>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</si>
  <si>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</si>
  <si>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</si>
  <si>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</si>
  <si>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</si>
  <si>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</si>
  <si>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</si>
  <si>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</si>
  <si>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</si>
  <si>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</si>
  <si>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</si>
  <si>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</si>
  <si>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</si>
  <si>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</si>
  <si>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</si>
  <si>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</si>
  <si>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</si>
  <si>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</si>
  <si>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</si>
  <si>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</si>
  <si>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</si>
  <si>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</si>
  <si>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</si>
  <si>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</si>
  <si>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</si>
  <si>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</si>
  <si>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</si>
  <si>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</si>
  <si>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</si>
  <si>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</si>
  <si>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</si>
  <si>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</si>
  <si>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</si>
  <si>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</si>
  <si>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</si>
  <si>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</si>
  <si>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</si>
  <si>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</si>
  <si>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</si>
  <si>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</si>
  <si>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</si>
  <si>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</si>
  <si>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</si>
  <si>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</si>
  <si>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</si>
  <si>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</si>
  <si>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</si>
  <si>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</si>
  <si>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</si>
  <si>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</si>
  <si>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</si>
  <si>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</si>
  <si>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</si>
  <si>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</si>
  <si>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</si>
  <si>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</si>
  <si>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</si>
  <si>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</si>
  <si>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</si>
  <si>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</si>
  <si>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</si>
  <si>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</si>
  <si>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</si>
  <si>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</si>
  <si>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</si>
  <si>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</si>
  <si>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</si>
  <si>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</si>
  <si>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</si>
  <si>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</si>
  <si>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</si>
  <si>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</si>
  <si>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</si>
  <si>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</si>
  <si>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</si>
  <si>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</si>
  <si>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</si>
  <si>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</si>
  <si>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</si>
  <si>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</si>
  <si>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</si>
  <si>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</si>
  <si>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</si>
  <si>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</si>
  <si>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</si>
  <si>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</si>
  <si>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</si>
  <si>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</si>
  <si>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</si>
  <si>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</si>
  <si>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</si>
  <si>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</si>
  <si>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</si>
  <si>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</si>
  <si>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</si>
  <si>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</si>
  <si>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</si>
  <si>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</si>
  <si>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</si>
  <si>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</si>
  <si>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</si>
  <si>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</si>
  <si>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</si>
  <si>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</si>
  <si>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</si>
  <si>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</si>
  <si>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</si>
  <si>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</si>
  <si>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</si>
  <si>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</si>
  <si>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</si>
  <si>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</si>
  <si>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</si>
  <si>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</si>
  <si>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</si>
  <si>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</si>
  <si>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</si>
  <si>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</si>
  <si>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</si>
  <si>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</si>
  <si>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</si>
  <si>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</si>
  <si>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</si>
  <si>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</si>
  <si>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</si>
  <si>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</si>
  <si>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</si>
  <si>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</si>
  <si>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</si>
  <si>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</si>
  <si>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</si>
  <si>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</si>
  <si>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</si>
  <si>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</si>
  <si>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</si>
  <si>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</si>
  <si>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</si>
  <si>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</si>
  <si>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</si>
  <si>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</si>
  <si>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</si>
  <si>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</si>
  <si>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</si>
  <si>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</si>
  <si>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</si>
  <si>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</si>
  <si>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</si>
  <si>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</si>
  <si>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</si>
  <si>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</si>
  <si>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</si>
  <si>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</si>
  <si>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</si>
  <si>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</si>
  <si>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</si>
  <si>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</si>
  <si>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</si>
  <si>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</si>
  <si>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</si>
  <si>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</si>
  <si>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</si>
  <si>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</si>
  <si>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</si>
  <si>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</si>
  <si>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</si>
  <si>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</si>
  <si>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</si>
  <si>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</si>
  <si>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</si>
  <si>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</si>
  <si>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</si>
  <si>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</si>
  <si>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</si>
  <si>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</si>
  <si>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</si>
  <si>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</si>
  <si>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</si>
  <si>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</si>
  <si>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</si>
  <si>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</si>
  <si>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</si>
  <si>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</si>
  <si>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</si>
  <si>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</si>
  <si>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</si>
  <si>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</si>
  <si>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</si>
  <si>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</si>
  <si>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</si>
  <si>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</si>
  <si>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</si>
  <si>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</si>
  <si>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</si>
  <si>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</si>
  <si>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</si>
  <si>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</si>
  <si>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</si>
  <si>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</si>
  <si>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</si>
  <si>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</si>
  <si>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</si>
  <si>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</si>
  <si>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</si>
  <si>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</si>
  <si>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</si>
  <si>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</si>
  <si>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</si>
  <si>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</si>
  <si>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</si>
  <si>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</si>
  <si>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</si>
  <si>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</si>
  <si>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</si>
  <si>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</si>
  <si>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</si>
  <si>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</si>
  <si>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</si>
  <si>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</si>
  <si>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</si>
  <si>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</si>
  <si>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</si>
  <si>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</si>
  <si>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</si>
  <si>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</si>
  <si>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</si>
  <si>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</si>
  <si>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</si>
  <si>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</si>
  <si>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</si>
  <si>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</si>
  <si>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</si>
  <si>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</si>
  <si>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</si>
  <si>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</si>
  <si>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</si>
  <si>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</si>
  <si>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</si>
  <si>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</si>
  <si>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</si>
  <si>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</si>
  <si>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</si>
  <si>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</si>
  <si>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</si>
  <si>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</si>
  <si>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</si>
  <si>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</si>
  <si>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</si>
  <si>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</si>
  <si>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</si>
  <si>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</si>
  <si>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</si>
  <si>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</si>
  <si>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</si>
  <si>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</si>
  <si>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</si>
  <si>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</si>
  <si>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</si>
  <si>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</si>
  <si>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</si>
  <si>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</si>
  <si>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</si>
  <si>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</si>
  <si>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</si>
  <si>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</si>
  <si>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</si>
  <si>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</si>
  <si>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</si>
  <si>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</si>
  <si>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</si>
  <si>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</si>
  <si>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</si>
  <si>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</si>
  <si>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</si>
  <si>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</si>
  <si>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</si>
  <si>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</si>
  <si>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</si>
  <si>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</si>
  <si>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</si>
  <si>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</si>
  <si>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</si>
  <si>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</si>
  <si>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</si>
  <si>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</si>
  <si>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</si>
  <si>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</si>
  <si>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</si>
  <si>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</si>
  <si>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</si>
  <si>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</si>
  <si>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</si>
  <si>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</si>
  <si>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</si>
  <si>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</si>
  <si>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</si>
  <si>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</si>
  <si>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</si>
  <si>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</si>
  <si>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</si>
  <si>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</si>
  <si>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</si>
  <si>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</si>
  <si>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</si>
  <si>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</si>
  <si>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</si>
  <si>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</si>
  <si>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</si>
  <si>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</si>
  <si>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</si>
  <si>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</si>
  <si>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</si>
  <si>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</si>
  <si>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</si>
  <si>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</si>
  <si>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</si>
  <si>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</si>
  <si>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</si>
  <si>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</si>
  <si>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</si>
  <si>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</si>
  <si>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</si>
  <si>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</si>
  <si>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</si>
  <si>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</si>
  <si>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</si>
  <si>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</si>
  <si>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</si>
  <si>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</si>
  <si>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</si>
  <si>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</si>
  <si>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</si>
  <si>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</si>
  <si>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</si>
  <si>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</si>
  <si>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</si>
  <si>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</si>
  <si>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</si>
  <si>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</si>
  <si>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</si>
  <si>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</si>
  <si>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</si>
  <si>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</si>
  <si>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</si>
  <si>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</si>
  <si>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</si>
  <si>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</si>
  <si>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</si>
  <si>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</si>
  <si>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</si>
  <si>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</si>
  <si>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</si>
  <si>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</si>
  <si>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</si>
  <si>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</si>
  <si>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</si>
  <si>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</si>
  <si>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</si>
  <si>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</si>
  <si>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</si>
  <si>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</si>
  <si>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</si>
  <si>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</si>
  <si>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</si>
  <si>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</si>
  <si>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</si>
  <si>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</si>
  <si>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</si>
  <si>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</si>
  <si>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</si>
  <si>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</si>
  <si>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</si>
  <si>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</si>
  <si>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</si>
  <si>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</si>
  <si>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</si>
  <si>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</si>
  <si>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</si>
  <si>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</si>
  <si>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</si>
  <si>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</si>
  <si>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</si>
  <si>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</si>
  <si>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</si>
  <si>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</si>
  <si>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</si>
  <si>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</si>
  <si>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</si>
  <si>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</si>
  <si>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</si>
  <si>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</si>
  <si>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</si>
  <si>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</si>
  <si>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</si>
  <si>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</si>
  <si>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</si>
  <si>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</si>
  <si>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</si>
  <si>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</si>
  <si>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</si>
  <si>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</si>
  <si>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</si>
  <si>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</si>
  <si>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</si>
  <si>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</si>
  <si>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</si>
  <si>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</si>
  <si>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</si>
  <si>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</si>
  <si>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</si>
  <si>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</si>
  <si>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</si>
  <si>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</si>
  <si>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</si>
  <si>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</si>
  <si>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</si>
  <si>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</si>
  <si>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</si>
  <si>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</si>
  <si>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</si>
  <si>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</si>
  <si>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</si>
  <si>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</si>
  <si>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</si>
  <si>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</si>
  <si>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</si>
  <si>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</si>
  <si>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</si>
  <si>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</si>
  <si>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</si>
  <si>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</si>
  <si>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</si>
  <si>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</si>
  <si>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</si>
  <si>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</si>
  <si>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</si>
  <si>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</si>
  <si>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</si>
  <si>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</si>
  <si>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</si>
  <si>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</si>
  <si>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</si>
  <si>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</si>
  <si>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</si>
  <si>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</si>
  <si>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</si>
  <si>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</si>
  <si>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</si>
  <si>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</si>
  <si>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</si>
  <si>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</si>
  <si>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</si>
  <si>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</si>
  <si>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</si>
  <si>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</si>
  <si>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</si>
  <si>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</si>
  <si>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</si>
  <si>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</si>
  <si>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</si>
  <si>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</si>
  <si>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</si>
  <si>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</si>
  <si>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</si>
  <si>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</si>
  <si>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</si>
  <si>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</si>
  <si>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</si>
  <si>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</si>
  <si>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</si>
  <si>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</si>
  <si>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</si>
  <si>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</si>
  <si>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</si>
  <si>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</si>
  <si>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</si>
  <si>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</si>
  <si>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</si>
  <si>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</si>
  <si>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</si>
  <si>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</si>
  <si>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</si>
  <si>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</si>
  <si>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</si>
  <si>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</si>
  <si>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</si>
  <si>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</si>
  <si>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</si>
  <si>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</si>
  <si>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</si>
  <si>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</si>
  <si>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</si>
  <si>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</si>
  <si>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</si>
  <si>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</si>
  <si>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</si>
  <si>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</si>
  <si>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</si>
  <si>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</si>
  <si>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</si>
  <si>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</si>
  <si>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BLANKS</t>
  </si>
  <si>
    <t>Processing Time (Days)</t>
  </si>
  <si>
    <t>Profit Margin</t>
  </si>
  <si>
    <t>Discount Impact Factor</t>
  </si>
  <si>
    <t>Sales Before Discount</t>
  </si>
  <si>
    <t>Sales &amp; Profit Analysis</t>
  </si>
  <si>
    <t>Row Labels</t>
  </si>
  <si>
    <t>Grand Total</t>
  </si>
  <si>
    <t>Sum of Sales</t>
  </si>
  <si>
    <t>Sum of Profit</t>
  </si>
  <si>
    <t>Average of Profit Margin</t>
  </si>
  <si>
    <t>Most Profitable Product Category</t>
  </si>
  <si>
    <t>Category</t>
  </si>
  <si>
    <t>Amount (Profit)</t>
  </si>
  <si>
    <t>Least Profitable</t>
  </si>
  <si>
    <t>Sub-Category</t>
  </si>
  <si>
    <t>Least Profitable Product</t>
  </si>
  <si>
    <t>(All)</t>
  </si>
  <si>
    <t>Discount Group</t>
  </si>
  <si>
    <t>Sum of Shipping Cost</t>
  </si>
  <si>
    <t>Average of Shipping Cost2</t>
  </si>
  <si>
    <t>Average of Processing Time (Days)</t>
  </si>
  <si>
    <t>Sum of Processing Time (Days)</t>
  </si>
  <si>
    <t>Discount Range</t>
  </si>
  <si>
    <t>0% (No Discount)</t>
  </si>
  <si>
    <t>10%</t>
  </si>
  <si>
    <t>15%</t>
  </si>
  <si>
    <t>20%</t>
  </si>
  <si>
    <t>25%</t>
  </si>
  <si>
    <t>Average of Profit</t>
  </si>
  <si>
    <t>Threshold at which Discount Becomes Unprofitable</t>
  </si>
  <si>
    <t>From this analysis, it is evident to see that at 20-25% discount, the business</t>
  </si>
  <si>
    <t>started recording a loss, rather than making any profit.</t>
  </si>
  <si>
    <t>Count of Sales</t>
  </si>
  <si>
    <t>Most Profitable Product</t>
  </si>
  <si>
    <t>Average Profit</t>
  </si>
  <si>
    <t>Discount Status</t>
  </si>
  <si>
    <t>Discounted</t>
  </si>
  <si>
    <t>Full Price</t>
  </si>
  <si>
    <t>Average of Profit2</t>
  </si>
  <si>
    <t>Average of Sales2</t>
  </si>
  <si>
    <t>Average of Sales</t>
  </si>
  <si>
    <t>Coorrelation (Profit on Discount)</t>
  </si>
  <si>
    <t>Correlation (Shipping Cost and Profit)</t>
  </si>
  <si>
    <t>Top Performing Region</t>
  </si>
  <si>
    <t>Top and low performing states</t>
  </si>
  <si>
    <t>Analyze Location vs. Shipping Cost &amp; Profit</t>
  </si>
  <si>
    <t>Average of Shipping Cost</t>
  </si>
  <si>
    <t>Compare Sales Across Customer Segments</t>
  </si>
  <si>
    <t>High Value Customers (Top 5)</t>
  </si>
  <si>
    <t>Price Sensitivity by Segment</t>
  </si>
  <si>
    <t>Average of Discount</t>
  </si>
  <si>
    <t>Month</t>
  </si>
  <si>
    <t>Apr-2015</t>
  </si>
  <si>
    <t>Feb-2015</t>
  </si>
  <si>
    <t>Jan-2015</t>
  </si>
  <si>
    <t>Jun-2015</t>
  </si>
  <si>
    <t>Mar-2015</t>
  </si>
  <si>
    <t>May-2015</t>
  </si>
  <si>
    <t xml:space="preserve">State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</si>
</sst>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15"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ont>
    <font>
      <b/>
      <sz val="10"/>
      <name val="Times New Roman"/>
      <family val="1"/>
    </font>
    <font>
      <sz val="11"/>
      <name val="Times New Roman"/>
      <family val="1"/>
    </font>
    <font>
      <b/>
      <sz val="11"/>
      <name val="Times New Roman"/>
      <family val="1"/>
    </font>
    <font>
      <sz val="11"/>
      <color theme="1"/>
      <name val="Times New Roman"/>
      <family val="1"/>
    </font>
    <font>
      <sz val="10"/>
      <name val="Times New Roman"/>
      <family val="1"/>
    </font>
    <font>
      <sz val="12"/>
      <name val="Times New Roman"/>
      <family val="1"/>
    </font>
    <font>
      <b/>
      <sz val="10"/>
      <color rgb="FFFF0000"/>
      <name val="Times New Roman"/>
      <family val="1"/>
    </font>
    <font>
      <b/>
      <sz val="10"/>
      <color theme="1"/>
      <name val="MS Sans Serif"/>
    </font>
    <font>
      <sz val="12"/>
      <color theme="0"/>
      <name val="Times New Roman"/>
      <family val="1"/>
    </font>
    <font>
      <b/>
      <sz val="11"/>
      <color theme="1"/>
      <name val="Times New Roman"/>
      <family val="1"/>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6" tint="-0.249977111117893"/>
        <bgColor indexed="64"/>
      </patternFill>
    </fill>
    <fill>
      <patternFill patternType="solid">
        <fgColor rgb="FFFF0000"/>
        <bgColor indexed="64"/>
      </patternFill>
    </fill>
  </fills>
  <borders count="5">
    <border>
      <left/>
      <right/>
      <top/>
      <bottom/>
      <diagonal/>
    </border>
    <border>
      <left style="thin">
        <color theme="0"/>
      </left>
      <right/>
      <top style="thin">
        <color theme="0"/>
      </top>
      <bottom style="thin">
        <color theme="0"/>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1" fillId="0" borderId="0"/>
  </cellStyleXfs>
  <cellXfs count="55">
    <xf numFmtId="0" fontId="0" fillId="0" borderId="0" xfId="0"/>
    <xf numFmtId="0" fontId="0" fillId="0" borderId="0" xfId="0" quotePrefix="1"/>
    <xf numFmtId="0" fontId="2" fillId="0" borderId="0" xfId="0" applyFont="1"/>
    <xf numFmtId="0" fontId="4" fillId="0" borderId="0" xfId="0" applyFont="1"/>
    <xf numFmtId="0" fontId="5" fillId="0" borderId="0" xfId="0" applyFont="1"/>
    <xf numFmtId="0" fontId="6" fillId="0" borderId="0" xfId="0" applyFont="1"/>
    <xf numFmtId="0" fontId="7" fillId="0" borderId="0" xfId="0" applyFont="1"/>
    <xf numFmtId="14" fontId="6" fillId="0" borderId="0" xfId="0" applyNumberFormat="1" applyFont="1"/>
    <xf numFmtId="0" fontId="8" fillId="2" borderId="1" xfId="0" applyFont="1" applyFill="1" applyBorder="1"/>
    <xf numFmtId="0" fontId="6" fillId="0" borderId="0" xfId="0" pivotButton="1" applyFont="1"/>
    <xf numFmtId="0" fontId="6" fillId="0" borderId="0" xfId="0" applyFont="1" applyAlignment="1">
      <alignment horizontal="left"/>
    </xf>
    <xf numFmtId="164" fontId="6" fillId="0" borderId="0" xfId="0" applyNumberFormat="1" applyFont="1"/>
    <xf numFmtId="0" fontId="5" fillId="0" borderId="2" xfId="0" applyFont="1" applyBorder="1"/>
    <xf numFmtId="0" fontId="9" fillId="0" borderId="2" xfId="0" applyFont="1" applyBorder="1"/>
    <xf numFmtId="0" fontId="9" fillId="0" borderId="2" xfId="0" applyFont="1" applyBorder="1" applyAlignment="1">
      <alignment horizontal="right"/>
    </xf>
    <xf numFmtId="164" fontId="9" fillId="0" borderId="2" xfId="0" applyNumberFormat="1" applyFont="1" applyBorder="1"/>
    <xf numFmtId="0" fontId="7" fillId="0" borderId="2" xfId="0" applyFont="1" applyBorder="1"/>
    <xf numFmtId="0" fontId="6" fillId="0" borderId="2" xfId="0" applyFont="1" applyBorder="1"/>
    <xf numFmtId="0" fontId="6" fillId="0" borderId="2" xfId="0" applyFont="1" applyBorder="1" applyAlignment="1">
      <alignment horizontal="right"/>
    </xf>
    <xf numFmtId="0" fontId="10" fillId="0" borderId="0" xfId="0" pivotButton="1" applyFont="1"/>
    <xf numFmtId="0" fontId="10" fillId="0" borderId="0" xfId="0" applyFont="1"/>
    <xf numFmtId="0" fontId="10" fillId="0" borderId="0" xfId="0" applyFont="1" applyAlignment="1">
      <alignment horizontal="left"/>
    </xf>
    <xf numFmtId="0" fontId="9" fillId="0" borderId="0" xfId="0" pivotButton="1" applyFont="1"/>
    <xf numFmtId="0" fontId="9" fillId="0" borderId="0" xfId="0" applyFont="1"/>
    <xf numFmtId="0" fontId="9" fillId="0" borderId="0" xfId="0" applyFont="1" applyAlignment="1">
      <alignment horizontal="left"/>
    </xf>
    <xf numFmtId="0" fontId="11" fillId="0" borderId="0" xfId="0" applyFont="1"/>
    <xf numFmtId="0" fontId="0" fillId="0" borderId="0" xfId="0" pivotButton="1"/>
    <xf numFmtId="0" fontId="0" fillId="0" borderId="0" xfId="0" applyAlignment="1">
      <alignment horizontal="left"/>
    </xf>
    <xf numFmtId="9" fontId="9" fillId="0" borderId="0" xfId="0" applyNumberFormat="1" applyFont="1" applyAlignment="1">
      <alignment horizontal="left"/>
    </xf>
    <xf numFmtId="0" fontId="6" fillId="0" borderId="0" xfId="0" applyFont="1" applyAlignment="1">
      <alignment horizontal="center"/>
    </xf>
    <xf numFmtId="0" fontId="4" fillId="3" borderId="0" xfId="0" applyFont="1" applyFill="1"/>
    <xf numFmtId="0" fontId="12" fillId="2" borderId="3" xfId="0" applyFont="1" applyFill="1" applyBorder="1"/>
    <xf numFmtId="44" fontId="0" fillId="0" borderId="0" xfId="0" applyNumberFormat="1"/>
    <xf numFmtId="0" fontId="12" fillId="2" borderId="4" xfId="0" applyFont="1" applyFill="1" applyBorder="1"/>
    <xf numFmtId="0" fontId="12" fillId="2" borderId="4" xfId="0" applyFont="1" applyFill="1" applyBorder="1" applyAlignment="1">
      <alignment horizontal="left"/>
    </xf>
    <xf numFmtId="164" fontId="10" fillId="0" borderId="0" xfId="0" applyNumberFormat="1" applyFont="1"/>
    <xf numFmtId="0" fontId="13" fillId="4" borderId="0" xfId="0" applyFont="1" applyFill="1" applyAlignment="1">
      <alignment horizontal="left"/>
    </xf>
    <xf numFmtId="164" fontId="13" fillId="4" borderId="0" xfId="0" applyNumberFormat="1" applyFont="1" applyFill="1"/>
    <xf numFmtId="0" fontId="0" fillId="3" borderId="0" xfId="0" applyFill="1"/>
    <xf numFmtId="0" fontId="13" fillId="5" borderId="0" xfId="0" applyFont="1" applyFill="1" applyAlignment="1">
      <alignment horizontal="left"/>
    </xf>
    <xf numFmtId="164" fontId="13" fillId="5" borderId="0" xfId="0" applyNumberFormat="1" applyFont="1" applyFill="1"/>
    <xf numFmtId="0" fontId="10" fillId="3" borderId="0" xfId="0" applyFont="1" applyFill="1" applyAlignment="1">
      <alignment horizontal="left"/>
    </xf>
    <xf numFmtId="164" fontId="10" fillId="3" borderId="0" xfId="0" applyNumberFormat="1" applyFont="1" applyFill="1"/>
    <xf numFmtId="0" fontId="0" fillId="0" borderId="0" xfId="0" applyNumberFormat="1"/>
    <xf numFmtId="0" fontId="9" fillId="0" borderId="0" xfId="0" applyNumberFormat="1" applyFont="1"/>
    <xf numFmtId="0" fontId="10" fillId="0" borderId="0" xfId="0" applyNumberFormat="1" applyFont="1"/>
    <xf numFmtId="0" fontId="6" fillId="0" borderId="0" xfId="0" applyNumberFormat="1" applyFont="1"/>
    <xf numFmtId="0" fontId="10" fillId="0" borderId="0" xfId="0" applyFont="1" applyFill="1" applyAlignment="1">
      <alignment horizontal="left"/>
    </xf>
    <xf numFmtId="0" fontId="10" fillId="0" borderId="0" xfId="0" applyNumberFormat="1" applyFont="1" applyFill="1"/>
    <xf numFmtId="0" fontId="6" fillId="0" borderId="0" xfId="0" applyFont="1" applyFill="1"/>
    <xf numFmtId="0" fontId="6" fillId="0" borderId="0" xfId="0" applyFont="1" applyFill="1" applyAlignment="1">
      <alignment horizontal="left"/>
    </xf>
    <xf numFmtId="164" fontId="6" fillId="0" borderId="0" xfId="0" applyNumberFormat="1" applyFont="1" applyFill="1"/>
    <xf numFmtId="0" fontId="6" fillId="0" borderId="0" xfId="0" applyFont="1" applyFill="1" applyAlignment="1">
      <alignment horizontal="left" indent="1"/>
    </xf>
    <xf numFmtId="164" fontId="10" fillId="0" borderId="0" xfId="0" applyNumberFormat="1" applyFont="1" applyFill="1"/>
    <xf numFmtId="164" fontId="14" fillId="2" borderId="4" xfId="0" applyNumberFormat="1" applyFont="1" applyFill="1" applyBorder="1"/>
  </cellXfs>
  <cellStyles count="2">
    <cellStyle name="Normal" xfId="0" builtinId="0"/>
    <cellStyle name="Normal 2" xfId="1" xr:uid="{00000000-0005-0000-0000-000001000000}"/>
  </cellStyles>
  <dxfs count="284">
    <dxf>
      <font>
        <name val="Times New Roman"/>
        <family val="1"/>
      </font>
    </dxf>
    <dxf>
      <font>
        <name val="Times New Roman"/>
        <family val="1"/>
      </font>
    </dxf>
    <dxf>
      <font>
        <name val="Times New Roman"/>
        <family val="1"/>
      </font>
    </dxf>
    <dxf>
      <font>
        <name val="Times New Roman"/>
        <family val="1"/>
      </font>
    </dxf>
    <dxf>
      <font>
        <sz val="12"/>
      </font>
    </dxf>
    <dxf>
      <font>
        <sz val="12"/>
      </font>
    </dxf>
    <dxf>
      <font>
        <sz val="12"/>
      </font>
    </dxf>
    <dxf>
      <font>
        <sz val="12"/>
      </font>
    </dxf>
    <dxf>
      <numFmt numFmtId="164" formatCode="&quot;$&quot;#,##0.00"/>
    </dxf>
    <dxf>
      <font>
        <b/>
        <i val="0"/>
        <strike val="0"/>
        <condense val="0"/>
        <extend val="0"/>
        <outline val="0"/>
        <shadow val="0"/>
        <u val="none"/>
        <vertAlign val="baseline"/>
        <sz val="10"/>
        <color auto="1"/>
        <name val="MS Sans Serif"/>
        <scheme val="none"/>
      </font>
    </dxf>
    <dxf>
      <font>
        <b val="0"/>
        <i val="0"/>
        <strike val="0"/>
        <condense val="0"/>
        <extend val="0"/>
        <outline val="0"/>
        <shadow val="0"/>
        <u val="none"/>
        <vertAlign val="baseline"/>
        <sz val="12"/>
        <color auto="1"/>
        <name val="Times New Roman"/>
        <family val="1"/>
        <scheme val="none"/>
      </font>
      <numFmt numFmtId="164" formatCode="&quot;$&quot;#,##0.00"/>
      <fill>
        <patternFill patternType="none">
          <fgColor indexed="64"/>
          <bgColor indexed="65"/>
        </patternFill>
      </fill>
    </dxf>
    <dxf>
      <font>
        <b val="0"/>
        <i val="0"/>
        <strike val="0"/>
        <condense val="0"/>
        <extend val="0"/>
        <outline val="0"/>
        <shadow val="0"/>
        <u val="none"/>
        <vertAlign val="baseline"/>
        <sz val="12"/>
        <color auto="1"/>
        <name val="Times New Roman"/>
        <family val="1"/>
        <scheme val="none"/>
      </font>
      <fill>
        <patternFill patternType="none">
          <fgColor indexed="64"/>
          <bgColor indexed="65"/>
        </patternFill>
      </fill>
      <alignment horizontal="left" vertical="bottom" textRotation="0" wrapText="0" indent="0" justifyLastLine="0" shrinkToFit="0" readingOrder="0"/>
    </dxf>
    <dxf>
      <font>
        <color rgb="FFFF0000"/>
      </font>
      <fill>
        <patternFill>
          <bgColor rgb="FFFF0000"/>
        </patternFill>
      </fill>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sz val="11"/>
      </font>
    </dxf>
    <dxf>
      <font>
        <sz val="11"/>
      </font>
    </dxf>
    <dxf>
      <font>
        <sz val="11"/>
      </font>
    </dxf>
    <dxf>
      <font>
        <sz val="11"/>
      </font>
    </dxf>
    <dxf>
      <font>
        <sz val="11"/>
      </font>
    </dxf>
    <dxf>
      <numFmt numFmtId="164" formatCode="&quot;$&quot;#,##0.00"/>
    </dxf>
    <dxf>
      <font>
        <name val="Times New Roman"/>
        <family val="1"/>
      </font>
    </dxf>
    <dxf>
      <font>
        <name val="Times New Roman"/>
        <family val="1"/>
      </font>
    </dxf>
    <dxf>
      <font>
        <name val="Times New Roman"/>
        <family val="1"/>
      </font>
    </dxf>
    <dxf>
      <font>
        <name val="Times New Roman"/>
        <family val="1"/>
      </font>
    </dxf>
    <dxf>
      <font>
        <sz val="12"/>
      </font>
    </dxf>
    <dxf>
      <font>
        <sz val="12"/>
      </font>
    </dxf>
    <dxf>
      <font>
        <sz val="12"/>
      </font>
    </dxf>
    <dxf>
      <font>
        <sz val="12"/>
      </font>
    </dxf>
    <dxf>
      <numFmt numFmtId="164" formatCode="&quot;$&quot;#,##0.00"/>
    </dxf>
    <dxf>
      <font>
        <b val="0"/>
        <i val="0"/>
        <strike val="0"/>
        <condense val="0"/>
        <extend val="0"/>
        <outline val="0"/>
        <shadow val="0"/>
        <u val="none"/>
        <vertAlign val="baseline"/>
        <sz val="11"/>
        <color auto="1"/>
        <name val="Times New Roman"/>
        <family val="1"/>
        <scheme val="none"/>
      </font>
      <numFmt numFmtId="0" formatCode="General"/>
    </dxf>
    <dxf>
      <numFmt numFmtId="164" formatCode="&quot;$&quot;#,##0.00"/>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numFmt numFmtId="164" formatCode="&quot;$&quot;#,##0.00"/>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numFmt numFmtId="164" formatCode="&quot;$&quot;#,##0.00"/>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font>
        <color auto="1"/>
      </font>
    </dxf>
    <dxf>
      <fill>
        <patternFill patternType="none">
          <bgColor auto="1"/>
        </patternFill>
      </fill>
    </dxf>
    <dxf>
      <numFmt numFmtId="0" formatCode="General"/>
    </dxf>
    <dxf>
      <font>
        <color theme="0"/>
      </font>
    </dxf>
    <dxf>
      <font>
        <color theme="0"/>
      </font>
    </dxf>
    <dxf>
      <fill>
        <patternFill patternType="solid">
          <bgColor theme="6" tint="-0.249977111117893"/>
        </patternFill>
      </fill>
    </dxf>
    <dxf>
      <fill>
        <patternFill patternType="solid">
          <bgColor theme="6" tint="-0.249977111117893"/>
        </patternFill>
      </fill>
    </dxf>
    <dxf>
      <font>
        <sz val="12"/>
      </font>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numFmt numFmtId="164" formatCode="&quot;$&quot;#,##0.00"/>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numFmt numFmtId="164" formatCode="&quot;$&quot;#,##0.00"/>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numFmt numFmtId="34" formatCode="_(&quot;$&quot;* #,##0.00_);_(&quot;$&quot;* \(#,##0.00\);_(&quot;$&quot;* &quot;-&quot;??_);_(@_)"/>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bgColor rgb="FF00206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font>
        <sz val="11"/>
      </font>
    </dxf>
    <dxf>
      <font>
        <sz val="11"/>
      </font>
    </dxf>
    <dxf>
      <font>
        <sz val="11"/>
      </font>
    </dxf>
    <dxf>
      <font>
        <sz val="11"/>
      </font>
    </dxf>
    <dxf>
      <font>
        <sz val="1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sz val="12"/>
      </font>
    </dxf>
    <dxf>
      <font>
        <sz val="12"/>
      </font>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numFmt numFmtId="164" formatCode="&quot;$&quot;#,##0.00"/>
    </dxf>
    <dxf>
      <font>
        <sz val="11"/>
      </font>
    </dxf>
    <dxf>
      <font>
        <sz val="11"/>
      </font>
    </dxf>
    <dxf>
      <font>
        <sz val="11"/>
      </font>
    </dxf>
    <dxf>
      <font>
        <sz val="11"/>
      </font>
    </dxf>
    <dxf>
      <font>
        <sz val="1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sz val="12"/>
      </font>
    </dxf>
    <dxf>
      <font>
        <sz val="12"/>
      </font>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theme="0"/>
      </font>
    </dxf>
    <dxf>
      <font>
        <color theme="0"/>
      </font>
    </dxf>
    <dxf>
      <fill>
        <patternFill patternType="solid">
          <bgColor rgb="FFFF0000"/>
        </patternFill>
      </fill>
    </dxf>
    <dxf>
      <fill>
        <patternFill patternType="solid">
          <bgColor rgb="FFFF0000"/>
        </patternFill>
      </fill>
    </dxf>
    <dxf>
      <fill>
        <patternFill patternType="none">
          <bgColor auto="1"/>
        </patternFill>
      </fill>
    </dxf>
    <dxf>
      <fill>
        <patternFill patternType="none">
          <bgColor auto="1"/>
        </patternFill>
      </fill>
    </dxf>
    <dxf>
      <numFmt numFmtId="164" formatCode="&quot;$&quot;#,##0.00"/>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font>
        <sz val="12"/>
      </font>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color theme="0"/>
      </font>
    </dxf>
    <dxf>
      <font>
        <color theme="0"/>
      </font>
    </dxf>
    <dxf>
      <fill>
        <patternFill patternType="solid">
          <bgColor theme="6" tint="-0.249977111117893"/>
        </patternFill>
      </fill>
    </dxf>
    <dxf>
      <fill>
        <patternFill patternType="solid">
          <bgColor theme="6" tint="-0.249977111117893"/>
        </patternFill>
      </fill>
    </dxf>
    <dxf>
      <numFmt numFmtId="164" formatCode="&quot;$&quot;#,##0.00"/>
    </dxf>
    <dxf>
      <font>
        <sz val="12"/>
      </font>
    </dxf>
    <dxf>
      <font>
        <sz val="12"/>
      </font>
    </dxf>
    <dxf>
      <font>
        <sz val="12"/>
      </font>
    </dxf>
    <dxf>
      <font>
        <sz val="12"/>
      </font>
    </dxf>
    <dxf>
      <font>
        <sz val="12"/>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name val="Times New Roman"/>
        <family val="1"/>
      </font>
    </dxf>
    <dxf>
      <font>
        <b val="0"/>
        <i val="0"/>
        <strike val="0"/>
        <condense val="0"/>
        <extend val="0"/>
        <outline val="0"/>
        <shadow val="0"/>
        <u val="none"/>
        <vertAlign val="baseline"/>
        <sz val="11"/>
        <color auto="1"/>
        <name val="Times New Roman"/>
        <family val="1"/>
        <scheme val="none"/>
      </font>
      <numFmt numFmtId="0" formatCode="General"/>
    </dxf>
    <dxf>
      <font>
        <b val="0"/>
        <i val="0"/>
        <strike val="0"/>
        <condense val="0"/>
        <extend val="0"/>
        <outline val="0"/>
        <shadow val="0"/>
        <u val="none"/>
        <vertAlign val="baseline"/>
        <sz val="11"/>
        <color auto="1"/>
        <name val="Times New Roman"/>
        <family val="1"/>
        <scheme val="none"/>
      </font>
      <numFmt numFmtId="0" formatCode="General"/>
    </dxf>
    <dxf>
      <font>
        <b val="0"/>
        <i val="0"/>
        <strike val="0"/>
        <condense val="0"/>
        <extend val="0"/>
        <outline val="0"/>
        <shadow val="0"/>
        <u val="none"/>
        <vertAlign val="baseline"/>
        <sz val="11"/>
        <color auto="1"/>
        <name val="Times New Roman"/>
        <family val="1"/>
        <scheme val="none"/>
      </font>
      <numFmt numFmtId="0" formatCode="General"/>
    </dxf>
    <dxf>
      <font>
        <b val="0"/>
        <i val="0"/>
        <strike val="0"/>
        <condense val="0"/>
        <extend val="0"/>
        <outline val="0"/>
        <shadow val="0"/>
        <u val="none"/>
        <vertAlign val="baseline"/>
        <sz val="11"/>
        <color auto="1"/>
        <name val="Times New Roman"/>
        <family val="1"/>
        <scheme val="none"/>
      </font>
      <numFmt numFmtId="0" formatCode="General"/>
    </dxf>
    <dxf>
      <font>
        <b val="0"/>
        <i val="0"/>
        <strike val="0"/>
        <condense val="0"/>
        <extend val="0"/>
        <outline val="0"/>
        <shadow val="0"/>
        <u val="none"/>
        <vertAlign val="baseline"/>
        <sz val="11"/>
        <color auto="1"/>
        <name val="Times New Roman"/>
        <family val="1"/>
        <scheme val="none"/>
      </font>
      <numFmt numFmtId="0" formatCode="General"/>
    </dxf>
    <dxf>
      <font>
        <b val="0"/>
        <i val="0"/>
        <strike val="0"/>
        <condense val="0"/>
        <extend val="0"/>
        <outline val="0"/>
        <shadow val="0"/>
        <u val="none"/>
        <vertAlign val="baseline"/>
        <sz val="11"/>
        <color auto="1"/>
        <name val="Times New Roman"/>
        <family val="1"/>
        <scheme val="none"/>
      </font>
      <numFmt numFmtId="0" formatCode="General"/>
    </dxf>
    <dxf>
      <font>
        <b val="0"/>
        <i val="0"/>
        <strike val="0"/>
        <condense val="0"/>
        <extend val="0"/>
        <outline val="0"/>
        <shadow val="0"/>
        <u val="none"/>
        <vertAlign val="baseline"/>
        <sz val="11"/>
        <color auto="1"/>
        <name val="Times New Roman"/>
        <family val="1"/>
        <scheme val="none"/>
      </font>
      <numFmt numFmtId="0" formatCode="General"/>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numFmt numFmtId="19" formatCode="m/d/yyyy"/>
    </dxf>
    <dxf>
      <font>
        <b val="0"/>
        <i val="0"/>
        <strike val="0"/>
        <condense val="0"/>
        <extend val="0"/>
        <outline val="0"/>
        <shadow val="0"/>
        <u val="none"/>
        <vertAlign val="baseline"/>
        <sz val="11"/>
        <color auto="1"/>
        <name val="Times New Roman"/>
        <family val="1"/>
        <scheme val="none"/>
      </font>
      <numFmt numFmtId="19" formatCode="m/d/yyyy"/>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
      <font>
        <b val="0"/>
        <i val="0"/>
        <strike val="0"/>
        <condense val="0"/>
        <extend val="0"/>
        <outline val="0"/>
        <shadow val="0"/>
        <u val="none"/>
        <vertAlign val="baseline"/>
        <sz val="11"/>
        <color auto="1"/>
        <name val="Times New Roman"/>
        <family val="1"/>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4.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Shipping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TABLES'!$B$48</c:f>
              <c:strCache>
                <c:ptCount val="1"/>
                <c:pt idx="0">
                  <c:v>Total</c:v>
                </c:pt>
              </c:strCache>
            </c:strRef>
          </c:tx>
          <c:spPr>
            <a:solidFill>
              <a:schemeClr val="accent1"/>
            </a:solidFill>
            <a:ln>
              <a:noFill/>
            </a:ln>
            <a:effectLst/>
          </c:spPr>
          <c:invertIfNegative val="0"/>
          <c:cat>
            <c:strRef>
              <c:f>'PIVOT TABLES'!$A$49:$A$52</c:f>
              <c:strCache>
                <c:ptCount val="3"/>
                <c:pt idx="0">
                  <c:v>Delivery Truck</c:v>
                </c:pt>
                <c:pt idx="1">
                  <c:v>Express Air</c:v>
                </c:pt>
                <c:pt idx="2">
                  <c:v>Regular Air</c:v>
                </c:pt>
              </c:strCache>
            </c:strRef>
          </c:cat>
          <c:val>
            <c:numRef>
              <c:f>'PIVOT TABLES'!$B$49:$B$52</c:f>
              <c:numCache>
                <c:formatCode>General</c:formatCode>
                <c:ptCount val="3"/>
                <c:pt idx="0">
                  <c:v>44.137454545454567</c:v>
                </c:pt>
                <c:pt idx="1">
                  <c:v>9.1310833333333292</c:v>
                </c:pt>
                <c:pt idx="2">
                  <c:v>7.6440988169797919</c:v>
                </c:pt>
              </c:numCache>
            </c:numRef>
          </c:val>
          <c:extLst>
            <c:ext xmlns:c16="http://schemas.microsoft.com/office/drawing/2014/chart" uri="{C3380CC4-5D6E-409C-BE32-E72D297353CC}">
              <c16:uniqueId val="{00000000-7E93-40E0-AC6D-BEFD40ED8FCC}"/>
            </c:ext>
          </c:extLst>
        </c:ser>
        <c:dLbls>
          <c:showLegendKey val="0"/>
          <c:showVal val="0"/>
          <c:showCatName val="0"/>
          <c:showSerName val="0"/>
          <c:showPercent val="0"/>
          <c:showBubbleSize val="0"/>
        </c:dLbls>
        <c:gapWidth val="219"/>
        <c:overlap val="-27"/>
        <c:axId val="7909856"/>
        <c:axId val="7914656"/>
      </c:barChart>
      <c:catAx>
        <c:axId val="790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4656"/>
        <c:crosses val="autoZero"/>
        <c:auto val="1"/>
        <c:lblAlgn val="ctr"/>
        <c:lblOffset val="100"/>
        <c:noMultiLvlLbl val="0"/>
      </c:catAx>
      <c:valAx>
        <c:axId val="791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 Profitable Products</a:t>
            </a:r>
          </a:p>
        </c:rich>
      </c:tx>
      <c:layout>
        <c:manualLayout>
          <c:xMode val="edge"/>
          <c:yMode val="edge"/>
          <c:x val="0.32145212801107215"/>
          <c:y val="0.1272689908560104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c:f>
              <c:strCache>
                <c:ptCount val="1"/>
                <c:pt idx="0">
                  <c:v>Total</c:v>
                </c:pt>
              </c:strCache>
            </c:strRef>
          </c:tx>
          <c:spPr>
            <a:solidFill>
              <a:schemeClr val="accent1"/>
            </a:solidFill>
            <a:ln>
              <a:noFill/>
            </a:ln>
            <a:effectLst/>
          </c:spPr>
          <c:invertIfNegative val="0"/>
          <c:cat>
            <c:strRef>
              <c:f>'PIVOT TABLES'!$A$34:$A$40</c:f>
              <c:strCache>
                <c:ptCount val="6"/>
                <c:pt idx="0">
                  <c:v>Tables</c:v>
                </c:pt>
                <c:pt idx="1">
                  <c:v>Rubber Bands</c:v>
                </c:pt>
                <c:pt idx="2">
                  <c:v>Scissors, Rulers and Trimmers</c:v>
                </c:pt>
                <c:pt idx="3">
                  <c:v>Envelopes</c:v>
                </c:pt>
                <c:pt idx="4">
                  <c:v>Bookcases</c:v>
                </c:pt>
                <c:pt idx="5">
                  <c:v>Pens &amp; Art Supplies</c:v>
                </c:pt>
              </c:strCache>
            </c:strRef>
          </c:cat>
          <c:val>
            <c:numRef>
              <c:f>'PIVOT TABLES'!$B$34:$B$40</c:f>
              <c:numCache>
                <c:formatCode>"$"#,##0.00</c:formatCode>
                <c:ptCount val="6"/>
                <c:pt idx="0">
                  <c:v>-7240.0713636500004</c:v>
                </c:pt>
                <c:pt idx="1">
                  <c:v>-1544.8260631999999</c:v>
                </c:pt>
                <c:pt idx="2">
                  <c:v>-1291.0958999999998</c:v>
                </c:pt>
                <c:pt idx="3">
                  <c:v>-1194.4124999999999</c:v>
                </c:pt>
                <c:pt idx="4">
                  <c:v>-930.43840000000375</c:v>
                </c:pt>
                <c:pt idx="5">
                  <c:v>-257.62880000000052</c:v>
                </c:pt>
              </c:numCache>
            </c:numRef>
          </c:val>
          <c:extLst>
            <c:ext xmlns:c16="http://schemas.microsoft.com/office/drawing/2014/chart" uri="{C3380CC4-5D6E-409C-BE32-E72D297353CC}">
              <c16:uniqueId val="{00000000-1A2F-4FCD-AC6B-AE38C056D776}"/>
            </c:ext>
          </c:extLst>
        </c:ser>
        <c:dLbls>
          <c:showLegendKey val="0"/>
          <c:showVal val="0"/>
          <c:showCatName val="0"/>
          <c:showSerName val="0"/>
          <c:showPercent val="0"/>
          <c:showBubbleSize val="0"/>
        </c:dLbls>
        <c:gapWidth val="219"/>
        <c:overlap val="-27"/>
        <c:axId val="1376116096"/>
        <c:axId val="1376121856"/>
      </c:barChart>
      <c:catAx>
        <c:axId val="1376116096"/>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b"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376121856"/>
        <c:crosses val="autoZero"/>
        <c:auto val="1"/>
        <c:lblAlgn val="ctr"/>
        <c:lblOffset val="100"/>
        <c:noMultiLvlLbl val="0"/>
      </c:catAx>
      <c:valAx>
        <c:axId val="1376121856"/>
        <c:scaling>
          <c:orientation val="maxMin"/>
          <c:min val="-7500"/>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11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TABLES!PivotTable8</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TABLES'!$B$58</c:f>
              <c:strCache>
                <c:ptCount val="1"/>
                <c:pt idx="0">
                  <c:v>Sum of Shipping Cost</c:v>
                </c:pt>
              </c:strCache>
            </c:strRef>
          </c:tx>
          <c:spPr>
            <a:solidFill>
              <a:schemeClr val="accent1"/>
            </a:solidFill>
            <a:ln>
              <a:noFill/>
            </a:ln>
            <a:effectLst/>
          </c:spPr>
          <c:invertIfNegative val="0"/>
          <c:cat>
            <c:strRef>
              <c:f>'PIVOT TABLES'!$A$59:$A$60</c:f>
              <c:strCache>
                <c:ptCount val="1"/>
                <c:pt idx="0">
                  <c:v>Delivery Truck</c:v>
                </c:pt>
              </c:strCache>
            </c:strRef>
          </c:cat>
          <c:val>
            <c:numRef>
              <c:f>'PIVOT TABLES'!$B$59:$B$60</c:f>
              <c:numCache>
                <c:formatCode>General</c:formatCode>
                <c:ptCount val="1"/>
                <c:pt idx="0">
                  <c:v>12137.8</c:v>
                </c:pt>
              </c:numCache>
            </c:numRef>
          </c:val>
          <c:extLst>
            <c:ext xmlns:c16="http://schemas.microsoft.com/office/drawing/2014/chart" uri="{C3380CC4-5D6E-409C-BE32-E72D297353CC}">
              <c16:uniqueId val="{00000000-B08E-4B4F-9F09-E782EDE33DBE}"/>
            </c:ext>
          </c:extLst>
        </c:ser>
        <c:ser>
          <c:idx val="1"/>
          <c:order val="1"/>
          <c:tx>
            <c:strRef>
              <c:f>'PIVOT TABLES'!$C$58</c:f>
              <c:strCache>
                <c:ptCount val="1"/>
                <c:pt idx="0">
                  <c:v>Sum of Processing Time (Days)</c:v>
                </c:pt>
              </c:strCache>
            </c:strRef>
          </c:tx>
          <c:spPr>
            <a:solidFill>
              <a:schemeClr val="accent2"/>
            </a:solidFill>
            <a:ln>
              <a:noFill/>
            </a:ln>
            <a:effectLst/>
          </c:spPr>
          <c:invertIfNegative val="0"/>
          <c:cat>
            <c:strRef>
              <c:f>'PIVOT TABLES'!$A$59:$A$60</c:f>
              <c:strCache>
                <c:ptCount val="1"/>
                <c:pt idx="0">
                  <c:v>Delivery Truck</c:v>
                </c:pt>
              </c:strCache>
            </c:strRef>
          </c:cat>
          <c:val>
            <c:numRef>
              <c:f>'PIVOT TABLES'!$C$59:$C$60</c:f>
              <c:numCache>
                <c:formatCode>General</c:formatCode>
                <c:ptCount val="1"/>
                <c:pt idx="0">
                  <c:v>521</c:v>
                </c:pt>
              </c:numCache>
            </c:numRef>
          </c:val>
          <c:extLst>
            <c:ext xmlns:c16="http://schemas.microsoft.com/office/drawing/2014/chart" uri="{C3380CC4-5D6E-409C-BE32-E72D297353CC}">
              <c16:uniqueId val="{00000003-B08E-4B4F-9F09-E782EDE33DBE}"/>
            </c:ext>
          </c:extLst>
        </c:ser>
        <c:dLbls>
          <c:showLegendKey val="0"/>
          <c:showVal val="0"/>
          <c:showCatName val="0"/>
          <c:showSerName val="0"/>
          <c:showPercent val="0"/>
          <c:showBubbleSize val="0"/>
        </c:dLbls>
        <c:gapWidth val="219"/>
        <c:overlap val="-27"/>
        <c:axId val="1489329552"/>
        <c:axId val="1489326192"/>
      </c:barChart>
      <c:catAx>
        <c:axId val="148932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326192"/>
        <c:crosses val="autoZero"/>
        <c:auto val="1"/>
        <c:lblAlgn val="ctr"/>
        <c:lblOffset val="100"/>
        <c:noMultiLvlLbl val="0"/>
      </c:catAx>
      <c:valAx>
        <c:axId val="1489326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32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TABLES!PivotTable9</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TABLES'!$B$79</c:f>
              <c:strCache>
                <c:ptCount val="1"/>
                <c:pt idx="0">
                  <c:v>Total</c:v>
                </c:pt>
              </c:strCache>
            </c:strRef>
          </c:tx>
          <c:spPr>
            <a:solidFill>
              <a:schemeClr val="accent1"/>
            </a:solidFill>
            <a:ln>
              <a:noFill/>
            </a:ln>
            <a:effectLst/>
            <a:sp3d/>
          </c:spPr>
          <c:invertIfNegative val="0"/>
          <c:cat>
            <c:strRef>
              <c:f>'PIVOT TABLES'!$A$80:$A$83</c:f>
              <c:strCache>
                <c:ptCount val="3"/>
                <c:pt idx="0">
                  <c:v>Delivery Truck</c:v>
                </c:pt>
                <c:pt idx="1">
                  <c:v>Express Air</c:v>
                </c:pt>
                <c:pt idx="2">
                  <c:v>Regular Air</c:v>
                </c:pt>
              </c:strCache>
            </c:strRef>
          </c:cat>
          <c:val>
            <c:numRef>
              <c:f>'PIVOT TABLES'!$B$80:$B$83</c:f>
              <c:numCache>
                <c:formatCode>General</c:formatCode>
                <c:ptCount val="3"/>
                <c:pt idx="0">
                  <c:v>1.8945454545454545</c:v>
                </c:pt>
                <c:pt idx="1">
                  <c:v>1.8</c:v>
                </c:pt>
                <c:pt idx="2">
                  <c:v>1.9728601252609603</c:v>
                </c:pt>
              </c:numCache>
            </c:numRef>
          </c:val>
          <c:extLst>
            <c:ext xmlns:c16="http://schemas.microsoft.com/office/drawing/2014/chart" uri="{C3380CC4-5D6E-409C-BE32-E72D297353CC}">
              <c16:uniqueId val="{00000000-0F6B-49C1-9CDC-821B28DCDAAD}"/>
            </c:ext>
          </c:extLst>
        </c:ser>
        <c:dLbls>
          <c:showLegendKey val="0"/>
          <c:showVal val="0"/>
          <c:showCatName val="0"/>
          <c:showSerName val="0"/>
          <c:showPercent val="0"/>
          <c:showBubbleSize val="0"/>
        </c:dLbls>
        <c:gapWidth val="150"/>
        <c:shape val="box"/>
        <c:axId val="63078448"/>
        <c:axId val="423717456"/>
        <c:axId val="432323504"/>
      </c:bar3DChart>
      <c:catAx>
        <c:axId val="63078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17456"/>
        <c:crosses val="autoZero"/>
        <c:auto val="1"/>
        <c:lblAlgn val="ctr"/>
        <c:lblOffset val="100"/>
        <c:noMultiLvlLbl val="0"/>
      </c:catAx>
      <c:valAx>
        <c:axId val="42371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78448"/>
        <c:crosses val="autoZero"/>
        <c:crossBetween val="between"/>
      </c:valAx>
      <c:serAx>
        <c:axId val="43232350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71745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Corrolation Analysis between</a:t>
            </a:r>
            <a:r>
              <a:rPr lang="en-US" baseline="0"/>
              <a:t> Discount &amp; </a:t>
            </a:r>
            <a:r>
              <a:rPr lang="en-US"/>
              <a:t>Profit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Orders!$AA$1</c:f>
              <c:strCache>
                <c:ptCount val="1"/>
                <c:pt idx="0">
                  <c:v>Profit Margin</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5078560233047486"/>
                  <c:y val="-0.16159342735413407"/>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linear"/>
            <c:dispRSqr val="0"/>
            <c:dispEq val="0"/>
          </c:trendline>
          <c:xVal>
            <c:numRef>
              <c:f>Orders!$C$2:$C$1953</c:f>
              <c:numCache>
                <c:formatCode>General</c:formatCode>
                <c:ptCount val="956"/>
                <c:pt idx="0">
                  <c:v>0.06</c:v>
                </c:pt>
                <c:pt idx="1">
                  <c:v>0.08</c:v>
                </c:pt>
                <c:pt idx="2">
                  <c:v>0.05</c:v>
                </c:pt>
                <c:pt idx="3">
                  <c:v>0.05</c:v>
                </c:pt>
                <c:pt idx="4">
                  <c:v>0</c:v>
                </c:pt>
                <c:pt idx="5">
                  <c:v>7.0000000000000007E-2</c:v>
                </c:pt>
                <c:pt idx="6">
                  <c:v>0.08</c:v>
                </c:pt>
                <c:pt idx="7">
                  <c:v>7.0000000000000007E-2</c:v>
                </c:pt>
                <c:pt idx="8">
                  <c:v>0.06</c:v>
                </c:pt>
                <c:pt idx="9">
                  <c:v>0.02</c:v>
                </c:pt>
                <c:pt idx="10">
                  <c:v>0.01</c:v>
                </c:pt>
                <c:pt idx="11">
                  <c:v>0.03</c:v>
                </c:pt>
                <c:pt idx="12">
                  <c:v>7.0000000000000007E-2</c:v>
                </c:pt>
                <c:pt idx="13">
                  <c:v>0.02</c:v>
                </c:pt>
                <c:pt idx="14">
                  <c:v>0.06</c:v>
                </c:pt>
                <c:pt idx="15">
                  <c:v>0</c:v>
                </c:pt>
                <c:pt idx="16">
                  <c:v>0</c:v>
                </c:pt>
                <c:pt idx="17">
                  <c:v>7.0000000000000007E-2</c:v>
                </c:pt>
                <c:pt idx="18">
                  <c:v>0.09</c:v>
                </c:pt>
                <c:pt idx="19">
                  <c:v>0.09</c:v>
                </c:pt>
                <c:pt idx="20">
                  <c:v>0.04</c:v>
                </c:pt>
                <c:pt idx="21">
                  <c:v>0</c:v>
                </c:pt>
                <c:pt idx="22">
                  <c:v>7.0000000000000007E-2</c:v>
                </c:pt>
                <c:pt idx="23">
                  <c:v>0.01</c:v>
                </c:pt>
                <c:pt idx="24">
                  <c:v>0.1</c:v>
                </c:pt>
                <c:pt idx="25">
                  <c:v>0.1</c:v>
                </c:pt>
                <c:pt idx="26">
                  <c:v>0.09</c:v>
                </c:pt>
                <c:pt idx="27">
                  <c:v>0.09</c:v>
                </c:pt>
                <c:pt idx="28">
                  <c:v>7.0000000000000007E-2</c:v>
                </c:pt>
                <c:pt idx="29">
                  <c:v>7.0000000000000007E-2</c:v>
                </c:pt>
                <c:pt idx="30">
                  <c:v>0.02</c:v>
                </c:pt>
                <c:pt idx="31">
                  <c:v>0.05</c:v>
                </c:pt>
                <c:pt idx="32">
                  <c:v>7.0000000000000007E-2</c:v>
                </c:pt>
                <c:pt idx="33">
                  <c:v>0.09</c:v>
                </c:pt>
                <c:pt idx="34">
                  <c:v>0.09</c:v>
                </c:pt>
                <c:pt idx="35">
                  <c:v>0.01</c:v>
                </c:pt>
                <c:pt idx="36">
                  <c:v>0.03</c:v>
                </c:pt>
                <c:pt idx="37">
                  <c:v>0.05</c:v>
                </c:pt>
                <c:pt idx="38">
                  <c:v>0.02</c:v>
                </c:pt>
                <c:pt idx="39">
                  <c:v>0.05</c:v>
                </c:pt>
                <c:pt idx="40">
                  <c:v>0.05</c:v>
                </c:pt>
                <c:pt idx="41">
                  <c:v>0.02</c:v>
                </c:pt>
                <c:pt idx="42">
                  <c:v>7.0000000000000007E-2</c:v>
                </c:pt>
                <c:pt idx="43">
                  <c:v>0.02</c:v>
                </c:pt>
                <c:pt idx="44">
                  <c:v>0.01</c:v>
                </c:pt>
                <c:pt idx="45">
                  <c:v>0.09</c:v>
                </c:pt>
                <c:pt idx="46">
                  <c:v>0</c:v>
                </c:pt>
                <c:pt idx="47">
                  <c:v>7.0000000000000007E-2</c:v>
                </c:pt>
                <c:pt idx="48">
                  <c:v>0.02</c:v>
                </c:pt>
                <c:pt idx="49">
                  <c:v>0.03</c:v>
                </c:pt>
                <c:pt idx="50">
                  <c:v>0.05</c:v>
                </c:pt>
                <c:pt idx="51">
                  <c:v>0.09</c:v>
                </c:pt>
                <c:pt idx="52">
                  <c:v>0</c:v>
                </c:pt>
                <c:pt idx="53">
                  <c:v>0.05</c:v>
                </c:pt>
                <c:pt idx="54">
                  <c:v>0.05</c:v>
                </c:pt>
                <c:pt idx="55">
                  <c:v>7.0000000000000007E-2</c:v>
                </c:pt>
                <c:pt idx="56">
                  <c:v>0.04</c:v>
                </c:pt>
                <c:pt idx="57">
                  <c:v>0.01</c:v>
                </c:pt>
                <c:pt idx="58">
                  <c:v>0.06</c:v>
                </c:pt>
                <c:pt idx="59">
                  <c:v>0.01</c:v>
                </c:pt>
                <c:pt idx="60">
                  <c:v>0.02</c:v>
                </c:pt>
                <c:pt idx="61">
                  <c:v>0.06</c:v>
                </c:pt>
                <c:pt idx="62">
                  <c:v>0.09</c:v>
                </c:pt>
                <c:pt idx="63">
                  <c:v>0.1</c:v>
                </c:pt>
                <c:pt idx="64">
                  <c:v>0.05</c:v>
                </c:pt>
                <c:pt idx="65">
                  <c:v>0.05</c:v>
                </c:pt>
                <c:pt idx="66">
                  <c:v>0.02</c:v>
                </c:pt>
                <c:pt idx="67">
                  <c:v>0.09</c:v>
                </c:pt>
                <c:pt idx="68">
                  <c:v>0.02</c:v>
                </c:pt>
                <c:pt idx="69">
                  <c:v>0.09</c:v>
                </c:pt>
                <c:pt idx="70">
                  <c:v>0.09</c:v>
                </c:pt>
                <c:pt idx="71">
                  <c:v>0.04</c:v>
                </c:pt>
                <c:pt idx="72">
                  <c:v>0.03</c:v>
                </c:pt>
                <c:pt idx="73">
                  <c:v>0.1</c:v>
                </c:pt>
                <c:pt idx="74">
                  <c:v>0</c:v>
                </c:pt>
                <c:pt idx="75">
                  <c:v>0.1</c:v>
                </c:pt>
                <c:pt idx="76">
                  <c:v>0.04</c:v>
                </c:pt>
                <c:pt idx="77">
                  <c:v>0.04</c:v>
                </c:pt>
                <c:pt idx="78">
                  <c:v>0.01</c:v>
                </c:pt>
                <c:pt idx="79">
                  <c:v>0.09</c:v>
                </c:pt>
                <c:pt idx="80">
                  <c:v>0.04</c:v>
                </c:pt>
                <c:pt idx="81">
                  <c:v>0.04</c:v>
                </c:pt>
                <c:pt idx="82">
                  <c:v>0.06</c:v>
                </c:pt>
                <c:pt idx="83">
                  <c:v>0.06</c:v>
                </c:pt>
                <c:pt idx="84">
                  <c:v>0.01</c:v>
                </c:pt>
                <c:pt idx="85">
                  <c:v>0.09</c:v>
                </c:pt>
                <c:pt idx="86">
                  <c:v>0.08</c:v>
                </c:pt>
                <c:pt idx="87">
                  <c:v>0.01</c:v>
                </c:pt>
                <c:pt idx="88">
                  <c:v>0.08</c:v>
                </c:pt>
                <c:pt idx="89">
                  <c:v>7.0000000000000007E-2</c:v>
                </c:pt>
                <c:pt idx="90">
                  <c:v>0.04</c:v>
                </c:pt>
                <c:pt idx="91">
                  <c:v>0.05</c:v>
                </c:pt>
                <c:pt idx="92">
                  <c:v>0.02</c:v>
                </c:pt>
                <c:pt idx="93">
                  <c:v>0.02</c:v>
                </c:pt>
                <c:pt idx="94">
                  <c:v>0.04</c:v>
                </c:pt>
                <c:pt idx="95">
                  <c:v>0.02</c:v>
                </c:pt>
                <c:pt idx="96">
                  <c:v>7.0000000000000007E-2</c:v>
                </c:pt>
                <c:pt idx="97">
                  <c:v>0.06</c:v>
                </c:pt>
                <c:pt idx="98">
                  <c:v>0.1</c:v>
                </c:pt>
                <c:pt idx="99">
                  <c:v>0.03</c:v>
                </c:pt>
                <c:pt idx="100">
                  <c:v>0.01</c:v>
                </c:pt>
                <c:pt idx="101">
                  <c:v>0.02</c:v>
                </c:pt>
                <c:pt idx="102">
                  <c:v>7.0000000000000007E-2</c:v>
                </c:pt>
                <c:pt idx="103">
                  <c:v>0.04</c:v>
                </c:pt>
                <c:pt idx="104">
                  <c:v>0.1</c:v>
                </c:pt>
                <c:pt idx="105">
                  <c:v>0.09</c:v>
                </c:pt>
                <c:pt idx="106">
                  <c:v>0</c:v>
                </c:pt>
                <c:pt idx="107">
                  <c:v>0.03</c:v>
                </c:pt>
                <c:pt idx="108">
                  <c:v>0.09</c:v>
                </c:pt>
                <c:pt idx="109">
                  <c:v>0.09</c:v>
                </c:pt>
                <c:pt idx="110">
                  <c:v>0.04</c:v>
                </c:pt>
                <c:pt idx="111">
                  <c:v>0.03</c:v>
                </c:pt>
                <c:pt idx="112">
                  <c:v>0.01</c:v>
                </c:pt>
                <c:pt idx="113">
                  <c:v>0.01</c:v>
                </c:pt>
                <c:pt idx="114">
                  <c:v>0.03</c:v>
                </c:pt>
                <c:pt idx="115">
                  <c:v>0.02</c:v>
                </c:pt>
                <c:pt idx="116">
                  <c:v>0.06</c:v>
                </c:pt>
                <c:pt idx="117">
                  <c:v>0.05</c:v>
                </c:pt>
                <c:pt idx="118">
                  <c:v>7.0000000000000007E-2</c:v>
                </c:pt>
                <c:pt idx="119">
                  <c:v>7.0000000000000007E-2</c:v>
                </c:pt>
                <c:pt idx="120">
                  <c:v>0.03</c:v>
                </c:pt>
                <c:pt idx="121">
                  <c:v>0.06</c:v>
                </c:pt>
                <c:pt idx="122">
                  <c:v>0.1</c:v>
                </c:pt>
                <c:pt idx="123">
                  <c:v>7.0000000000000007E-2</c:v>
                </c:pt>
                <c:pt idx="124">
                  <c:v>0.08</c:v>
                </c:pt>
                <c:pt idx="125">
                  <c:v>0.01</c:v>
                </c:pt>
                <c:pt idx="126">
                  <c:v>0.02</c:v>
                </c:pt>
                <c:pt idx="127">
                  <c:v>0.02</c:v>
                </c:pt>
                <c:pt idx="128">
                  <c:v>0.06</c:v>
                </c:pt>
                <c:pt idx="129">
                  <c:v>0.08</c:v>
                </c:pt>
                <c:pt idx="130">
                  <c:v>0.01</c:v>
                </c:pt>
                <c:pt idx="131">
                  <c:v>0.02</c:v>
                </c:pt>
                <c:pt idx="132">
                  <c:v>0.01</c:v>
                </c:pt>
                <c:pt idx="133">
                  <c:v>0.03</c:v>
                </c:pt>
                <c:pt idx="134">
                  <c:v>0.1</c:v>
                </c:pt>
                <c:pt idx="135">
                  <c:v>7.0000000000000007E-2</c:v>
                </c:pt>
                <c:pt idx="136">
                  <c:v>0.09</c:v>
                </c:pt>
                <c:pt idx="137">
                  <c:v>0</c:v>
                </c:pt>
                <c:pt idx="138">
                  <c:v>0.06</c:v>
                </c:pt>
                <c:pt idx="139">
                  <c:v>0.02</c:v>
                </c:pt>
                <c:pt idx="140">
                  <c:v>0.05</c:v>
                </c:pt>
                <c:pt idx="141">
                  <c:v>0.1</c:v>
                </c:pt>
                <c:pt idx="142">
                  <c:v>0.08</c:v>
                </c:pt>
                <c:pt idx="143">
                  <c:v>0.01</c:v>
                </c:pt>
                <c:pt idx="144">
                  <c:v>0.08</c:v>
                </c:pt>
                <c:pt idx="145">
                  <c:v>0.01</c:v>
                </c:pt>
                <c:pt idx="146">
                  <c:v>0.08</c:v>
                </c:pt>
                <c:pt idx="147">
                  <c:v>0.03</c:v>
                </c:pt>
                <c:pt idx="148">
                  <c:v>0.09</c:v>
                </c:pt>
                <c:pt idx="149">
                  <c:v>0.06</c:v>
                </c:pt>
                <c:pt idx="150">
                  <c:v>0.05</c:v>
                </c:pt>
                <c:pt idx="151">
                  <c:v>0.08</c:v>
                </c:pt>
                <c:pt idx="152">
                  <c:v>0.06</c:v>
                </c:pt>
                <c:pt idx="153">
                  <c:v>0.01</c:v>
                </c:pt>
                <c:pt idx="154">
                  <c:v>0.01</c:v>
                </c:pt>
                <c:pt idx="155">
                  <c:v>0.04</c:v>
                </c:pt>
                <c:pt idx="156">
                  <c:v>0.06</c:v>
                </c:pt>
                <c:pt idx="157">
                  <c:v>0.08</c:v>
                </c:pt>
                <c:pt idx="158">
                  <c:v>0.01</c:v>
                </c:pt>
                <c:pt idx="159">
                  <c:v>0.09</c:v>
                </c:pt>
                <c:pt idx="160">
                  <c:v>7.0000000000000007E-2</c:v>
                </c:pt>
                <c:pt idx="161">
                  <c:v>0.1</c:v>
                </c:pt>
                <c:pt idx="162">
                  <c:v>0.06</c:v>
                </c:pt>
                <c:pt idx="163">
                  <c:v>0.02</c:v>
                </c:pt>
                <c:pt idx="164">
                  <c:v>0.09</c:v>
                </c:pt>
                <c:pt idx="165">
                  <c:v>0.03</c:v>
                </c:pt>
                <c:pt idx="166">
                  <c:v>0.09</c:v>
                </c:pt>
                <c:pt idx="167">
                  <c:v>0.02</c:v>
                </c:pt>
                <c:pt idx="168">
                  <c:v>0.06</c:v>
                </c:pt>
                <c:pt idx="169">
                  <c:v>0.06</c:v>
                </c:pt>
                <c:pt idx="170">
                  <c:v>0.03</c:v>
                </c:pt>
                <c:pt idx="171">
                  <c:v>0.05</c:v>
                </c:pt>
                <c:pt idx="172">
                  <c:v>0.05</c:v>
                </c:pt>
                <c:pt idx="173">
                  <c:v>0.01</c:v>
                </c:pt>
                <c:pt idx="174">
                  <c:v>0.03</c:v>
                </c:pt>
                <c:pt idx="175">
                  <c:v>0.06</c:v>
                </c:pt>
                <c:pt idx="176">
                  <c:v>0.06</c:v>
                </c:pt>
                <c:pt idx="177">
                  <c:v>0.02</c:v>
                </c:pt>
                <c:pt idx="178">
                  <c:v>0.08</c:v>
                </c:pt>
                <c:pt idx="179">
                  <c:v>0.01</c:v>
                </c:pt>
                <c:pt idx="180">
                  <c:v>0.1</c:v>
                </c:pt>
                <c:pt idx="181">
                  <c:v>0</c:v>
                </c:pt>
                <c:pt idx="182">
                  <c:v>0.04</c:v>
                </c:pt>
                <c:pt idx="183">
                  <c:v>0.02</c:v>
                </c:pt>
                <c:pt idx="184">
                  <c:v>0.02</c:v>
                </c:pt>
                <c:pt idx="185">
                  <c:v>0.08</c:v>
                </c:pt>
                <c:pt idx="186">
                  <c:v>0.1</c:v>
                </c:pt>
                <c:pt idx="187">
                  <c:v>0.06</c:v>
                </c:pt>
                <c:pt idx="188">
                  <c:v>0.04</c:v>
                </c:pt>
                <c:pt idx="189">
                  <c:v>0.01</c:v>
                </c:pt>
                <c:pt idx="190">
                  <c:v>0.04</c:v>
                </c:pt>
                <c:pt idx="191">
                  <c:v>7.0000000000000007E-2</c:v>
                </c:pt>
                <c:pt idx="192">
                  <c:v>0.06</c:v>
                </c:pt>
                <c:pt idx="193">
                  <c:v>7.0000000000000007E-2</c:v>
                </c:pt>
                <c:pt idx="194">
                  <c:v>0.09</c:v>
                </c:pt>
                <c:pt idx="195">
                  <c:v>7.0000000000000007E-2</c:v>
                </c:pt>
                <c:pt idx="196">
                  <c:v>0.06</c:v>
                </c:pt>
                <c:pt idx="197">
                  <c:v>0.1</c:v>
                </c:pt>
                <c:pt idx="198">
                  <c:v>0.08</c:v>
                </c:pt>
                <c:pt idx="199">
                  <c:v>0.06</c:v>
                </c:pt>
                <c:pt idx="200">
                  <c:v>0.1</c:v>
                </c:pt>
                <c:pt idx="201">
                  <c:v>0.08</c:v>
                </c:pt>
                <c:pt idx="202">
                  <c:v>0.03</c:v>
                </c:pt>
                <c:pt idx="203">
                  <c:v>0.09</c:v>
                </c:pt>
                <c:pt idx="204">
                  <c:v>0.1</c:v>
                </c:pt>
                <c:pt idx="205">
                  <c:v>7.0000000000000007E-2</c:v>
                </c:pt>
                <c:pt idx="206">
                  <c:v>7.0000000000000007E-2</c:v>
                </c:pt>
                <c:pt idx="207">
                  <c:v>0.03</c:v>
                </c:pt>
                <c:pt idx="208">
                  <c:v>0.09</c:v>
                </c:pt>
                <c:pt idx="209">
                  <c:v>0.1</c:v>
                </c:pt>
                <c:pt idx="210">
                  <c:v>0.03</c:v>
                </c:pt>
                <c:pt idx="211">
                  <c:v>0.01</c:v>
                </c:pt>
                <c:pt idx="212">
                  <c:v>0.09</c:v>
                </c:pt>
                <c:pt idx="213">
                  <c:v>0.1</c:v>
                </c:pt>
                <c:pt idx="214">
                  <c:v>0.09</c:v>
                </c:pt>
                <c:pt idx="215">
                  <c:v>0.02</c:v>
                </c:pt>
                <c:pt idx="216">
                  <c:v>0.04</c:v>
                </c:pt>
                <c:pt idx="217">
                  <c:v>0.02</c:v>
                </c:pt>
                <c:pt idx="218">
                  <c:v>0.03</c:v>
                </c:pt>
                <c:pt idx="219">
                  <c:v>0.09</c:v>
                </c:pt>
                <c:pt idx="220">
                  <c:v>0.06</c:v>
                </c:pt>
                <c:pt idx="221">
                  <c:v>0.06</c:v>
                </c:pt>
                <c:pt idx="222">
                  <c:v>0.03</c:v>
                </c:pt>
                <c:pt idx="223">
                  <c:v>0</c:v>
                </c:pt>
                <c:pt idx="224">
                  <c:v>0.08</c:v>
                </c:pt>
                <c:pt idx="225">
                  <c:v>0.05</c:v>
                </c:pt>
                <c:pt idx="226">
                  <c:v>0.08</c:v>
                </c:pt>
                <c:pt idx="227">
                  <c:v>0.1</c:v>
                </c:pt>
                <c:pt idx="228">
                  <c:v>0.02</c:v>
                </c:pt>
                <c:pt idx="229">
                  <c:v>0</c:v>
                </c:pt>
                <c:pt idx="230">
                  <c:v>0.09</c:v>
                </c:pt>
                <c:pt idx="231">
                  <c:v>0.06</c:v>
                </c:pt>
                <c:pt idx="232">
                  <c:v>0.1</c:v>
                </c:pt>
                <c:pt idx="233">
                  <c:v>0.04</c:v>
                </c:pt>
                <c:pt idx="234">
                  <c:v>7.0000000000000007E-2</c:v>
                </c:pt>
                <c:pt idx="235">
                  <c:v>0.09</c:v>
                </c:pt>
                <c:pt idx="236">
                  <c:v>0.01</c:v>
                </c:pt>
                <c:pt idx="237">
                  <c:v>0.03</c:v>
                </c:pt>
                <c:pt idx="238">
                  <c:v>0.04</c:v>
                </c:pt>
                <c:pt idx="239">
                  <c:v>0.02</c:v>
                </c:pt>
                <c:pt idx="240">
                  <c:v>0.03</c:v>
                </c:pt>
                <c:pt idx="241">
                  <c:v>0.09</c:v>
                </c:pt>
                <c:pt idx="242">
                  <c:v>0.09</c:v>
                </c:pt>
                <c:pt idx="243">
                  <c:v>0.01</c:v>
                </c:pt>
                <c:pt idx="244">
                  <c:v>0.01</c:v>
                </c:pt>
                <c:pt idx="245">
                  <c:v>0</c:v>
                </c:pt>
                <c:pt idx="246">
                  <c:v>0.02</c:v>
                </c:pt>
                <c:pt idx="247">
                  <c:v>0.06</c:v>
                </c:pt>
                <c:pt idx="248">
                  <c:v>0.05</c:v>
                </c:pt>
                <c:pt idx="249">
                  <c:v>0.05</c:v>
                </c:pt>
                <c:pt idx="250">
                  <c:v>0.04</c:v>
                </c:pt>
                <c:pt idx="251">
                  <c:v>0</c:v>
                </c:pt>
                <c:pt idx="252">
                  <c:v>0.06</c:v>
                </c:pt>
                <c:pt idx="253">
                  <c:v>0.09</c:v>
                </c:pt>
                <c:pt idx="254">
                  <c:v>0.01</c:v>
                </c:pt>
                <c:pt idx="255">
                  <c:v>0</c:v>
                </c:pt>
                <c:pt idx="256">
                  <c:v>0.04</c:v>
                </c:pt>
                <c:pt idx="257">
                  <c:v>0.09</c:v>
                </c:pt>
                <c:pt idx="258">
                  <c:v>0.06</c:v>
                </c:pt>
                <c:pt idx="259">
                  <c:v>0.06</c:v>
                </c:pt>
                <c:pt idx="260">
                  <c:v>0.02</c:v>
                </c:pt>
                <c:pt idx="261">
                  <c:v>0.06</c:v>
                </c:pt>
                <c:pt idx="262">
                  <c:v>0.04</c:v>
                </c:pt>
                <c:pt idx="263">
                  <c:v>7.0000000000000007E-2</c:v>
                </c:pt>
                <c:pt idx="264">
                  <c:v>0.04</c:v>
                </c:pt>
                <c:pt idx="265">
                  <c:v>7.0000000000000007E-2</c:v>
                </c:pt>
                <c:pt idx="266">
                  <c:v>0</c:v>
                </c:pt>
                <c:pt idx="267">
                  <c:v>0.05</c:v>
                </c:pt>
                <c:pt idx="268">
                  <c:v>0.04</c:v>
                </c:pt>
                <c:pt idx="269">
                  <c:v>0.06</c:v>
                </c:pt>
                <c:pt idx="270">
                  <c:v>0.1</c:v>
                </c:pt>
                <c:pt idx="271">
                  <c:v>0.03</c:v>
                </c:pt>
                <c:pt idx="272">
                  <c:v>0.03</c:v>
                </c:pt>
                <c:pt idx="273">
                  <c:v>0.05</c:v>
                </c:pt>
                <c:pt idx="274">
                  <c:v>0.05</c:v>
                </c:pt>
                <c:pt idx="275">
                  <c:v>0.01</c:v>
                </c:pt>
                <c:pt idx="276">
                  <c:v>0.09</c:v>
                </c:pt>
                <c:pt idx="277">
                  <c:v>0.03</c:v>
                </c:pt>
                <c:pt idx="278">
                  <c:v>0.09</c:v>
                </c:pt>
                <c:pt idx="279">
                  <c:v>0.06</c:v>
                </c:pt>
                <c:pt idx="280">
                  <c:v>0.06</c:v>
                </c:pt>
                <c:pt idx="281">
                  <c:v>0.05</c:v>
                </c:pt>
                <c:pt idx="282">
                  <c:v>0.03</c:v>
                </c:pt>
                <c:pt idx="283">
                  <c:v>0.03</c:v>
                </c:pt>
                <c:pt idx="284">
                  <c:v>0.05</c:v>
                </c:pt>
                <c:pt idx="285">
                  <c:v>0.03</c:v>
                </c:pt>
                <c:pt idx="286">
                  <c:v>0</c:v>
                </c:pt>
                <c:pt idx="287">
                  <c:v>0.03</c:v>
                </c:pt>
                <c:pt idx="288">
                  <c:v>0.1</c:v>
                </c:pt>
                <c:pt idx="289">
                  <c:v>0.05</c:v>
                </c:pt>
                <c:pt idx="290">
                  <c:v>0.1</c:v>
                </c:pt>
                <c:pt idx="291">
                  <c:v>0.08</c:v>
                </c:pt>
                <c:pt idx="292">
                  <c:v>0.08</c:v>
                </c:pt>
                <c:pt idx="293">
                  <c:v>0.03</c:v>
                </c:pt>
                <c:pt idx="294">
                  <c:v>0.06</c:v>
                </c:pt>
                <c:pt idx="295">
                  <c:v>0.09</c:v>
                </c:pt>
                <c:pt idx="296">
                  <c:v>0</c:v>
                </c:pt>
                <c:pt idx="297">
                  <c:v>0.06</c:v>
                </c:pt>
                <c:pt idx="298">
                  <c:v>0.08</c:v>
                </c:pt>
                <c:pt idx="299">
                  <c:v>7.0000000000000007E-2</c:v>
                </c:pt>
                <c:pt idx="300">
                  <c:v>0.1</c:v>
                </c:pt>
                <c:pt idx="301">
                  <c:v>7.0000000000000007E-2</c:v>
                </c:pt>
                <c:pt idx="302">
                  <c:v>0.1</c:v>
                </c:pt>
                <c:pt idx="303">
                  <c:v>0.06</c:v>
                </c:pt>
                <c:pt idx="304">
                  <c:v>0</c:v>
                </c:pt>
                <c:pt idx="305">
                  <c:v>0</c:v>
                </c:pt>
                <c:pt idx="306">
                  <c:v>0.03</c:v>
                </c:pt>
                <c:pt idx="307">
                  <c:v>0.06</c:v>
                </c:pt>
                <c:pt idx="308">
                  <c:v>0.09</c:v>
                </c:pt>
                <c:pt idx="309">
                  <c:v>0.09</c:v>
                </c:pt>
                <c:pt idx="310">
                  <c:v>0.01</c:v>
                </c:pt>
                <c:pt idx="311">
                  <c:v>0.04</c:v>
                </c:pt>
                <c:pt idx="312">
                  <c:v>0.01</c:v>
                </c:pt>
                <c:pt idx="313">
                  <c:v>7.0000000000000007E-2</c:v>
                </c:pt>
                <c:pt idx="314">
                  <c:v>0.05</c:v>
                </c:pt>
                <c:pt idx="315">
                  <c:v>0.04</c:v>
                </c:pt>
                <c:pt idx="316">
                  <c:v>0.06</c:v>
                </c:pt>
                <c:pt idx="317">
                  <c:v>0.01</c:v>
                </c:pt>
                <c:pt idx="318">
                  <c:v>0.08</c:v>
                </c:pt>
                <c:pt idx="319">
                  <c:v>0.02</c:v>
                </c:pt>
                <c:pt idx="320">
                  <c:v>0</c:v>
                </c:pt>
                <c:pt idx="321">
                  <c:v>0.06</c:v>
                </c:pt>
                <c:pt idx="322">
                  <c:v>0.03</c:v>
                </c:pt>
                <c:pt idx="323">
                  <c:v>0.09</c:v>
                </c:pt>
                <c:pt idx="324">
                  <c:v>0.02</c:v>
                </c:pt>
                <c:pt idx="325">
                  <c:v>0.04</c:v>
                </c:pt>
                <c:pt idx="326">
                  <c:v>0.05</c:v>
                </c:pt>
                <c:pt idx="327">
                  <c:v>0.03</c:v>
                </c:pt>
                <c:pt idx="328">
                  <c:v>0.02</c:v>
                </c:pt>
                <c:pt idx="329">
                  <c:v>0.06</c:v>
                </c:pt>
                <c:pt idx="330">
                  <c:v>0.04</c:v>
                </c:pt>
                <c:pt idx="331">
                  <c:v>0.03</c:v>
                </c:pt>
                <c:pt idx="332">
                  <c:v>0.02</c:v>
                </c:pt>
                <c:pt idx="333">
                  <c:v>0.02</c:v>
                </c:pt>
                <c:pt idx="334">
                  <c:v>0.04</c:v>
                </c:pt>
                <c:pt idx="335">
                  <c:v>0.06</c:v>
                </c:pt>
                <c:pt idx="336">
                  <c:v>0.09</c:v>
                </c:pt>
                <c:pt idx="337">
                  <c:v>0.06</c:v>
                </c:pt>
                <c:pt idx="338">
                  <c:v>0.09</c:v>
                </c:pt>
                <c:pt idx="339">
                  <c:v>0.1</c:v>
                </c:pt>
                <c:pt idx="340">
                  <c:v>0.09</c:v>
                </c:pt>
                <c:pt idx="341">
                  <c:v>0.08</c:v>
                </c:pt>
                <c:pt idx="342">
                  <c:v>0.01</c:v>
                </c:pt>
                <c:pt idx="343">
                  <c:v>0.03</c:v>
                </c:pt>
                <c:pt idx="344">
                  <c:v>0.03</c:v>
                </c:pt>
                <c:pt idx="345">
                  <c:v>0.09</c:v>
                </c:pt>
                <c:pt idx="346">
                  <c:v>0.09</c:v>
                </c:pt>
                <c:pt idx="347">
                  <c:v>0</c:v>
                </c:pt>
                <c:pt idx="348">
                  <c:v>0.01</c:v>
                </c:pt>
                <c:pt idx="349">
                  <c:v>0.01</c:v>
                </c:pt>
                <c:pt idx="350">
                  <c:v>0.02</c:v>
                </c:pt>
                <c:pt idx="351">
                  <c:v>0.09</c:v>
                </c:pt>
                <c:pt idx="352">
                  <c:v>0.04</c:v>
                </c:pt>
                <c:pt idx="353">
                  <c:v>0</c:v>
                </c:pt>
                <c:pt idx="354">
                  <c:v>0.1</c:v>
                </c:pt>
                <c:pt idx="355">
                  <c:v>0.1</c:v>
                </c:pt>
                <c:pt idx="356">
                  <c:v>0</c:v>
                </c:pt>
                <c:pt idx="357">
                  <c:v>0.05</c:v>
                </c:pt>
                <c:pt idx="358">
                  <c:v>0.1</c:v>
                </c:pt>
                <c:pt idx="359">
                  <c:v>0.04</c:v>
                </c:pt>
                <c:pt idx="360">
                  <c:v>0.06</c:v>
                </c:pt>
                <c:pt idx="361">
                  <c:v>0.06</c:v>
                </c:pt>
                <c:pt idx="362">
                  <c:v>0.01</c:v>
                </c:pt>
                <c:pt idx="363">
                  <c:v>0.04</c:v>
                </c:pt>
                <c:pt idx="364">
                  <c:v>0.03</c:v>
                </c:pt>
                <c:pt idx="365">
                  <c:v>0.05</c:v>
                </c:pt>
                <c:pt idx="366">
                  <c:v>0.08</c:v>
                </c:pt>
                <c:pt idx="367">
                  <c:v>0.04</c:v>
                </c:pt>
                <c:pt idx="368">
                  <c:v>0.06</c:v>
                </c:pt>
                <c:pt idx="369">
                  <c:v>0.05</c:v>
                </c:pt>
                <c:pt idx="370">
                  <c:v>0.05</c:v>
                </c:pt>
                <c:pt idx="371">
                  <c:v>0</c:v>
                </c:pt>
                <c:pt idx="372">
                  <c:v>0.06</c:v>
                </c:pt>
                <c:pt idx="373">
                  <c:v>0.05</c:v>
                </c:pt>
                <c:pt idx="374">
                  <c:v>0.05</c:v>
                </c:pt>
                <c:pt idx="375">
                  <c:v>0</c:v>
                </c:pt>
                <c:pt idx="376">
                  <c:v>7.0000000000000007E-2</c:v>
                </c:pt>
                <c:pt idx="377">
                  <c:v>7.0000000000000007E-2</c:v>
                </c:pt>
                <c:pt idx="378">
                  <c:v>0</c:v>
                </c:pt>
                <c:pt idx="379">
                  <c:v>0.1</c:v>
                </c:pt>
                <c:pt idx="380">
                  <c:v>0</c:v>
                </c:pt>
                <c:pt idx="381">
                  <c:v>0.1</c:v>
                </c:pt>
                <c:pt idx="382">
                  <c:v>0.01</c:v>
                </c:pt>
                <c:pt idx="383">
                  <c:v>0.06</c:v>
                </c:pt>
                <c:pt idx="384">
                  <c:v>0.1</c:v>
                </c:pt>
                <c:pt idx="385">
                  <c:v>0.03</c:v>
                </c:pt>
                <c:pt idx="386">
                  <c:v>0.06</c:v>
                </c:pt>
                <c:pt idx="387">
                  <c:v>0.03</c:v>
                </c:pt>
                <c:pt idx="388">
                  <c:v>7.0000000000000007E-2</c:v>
                </c:pt>
                <c:pt idx="389">
                  <c:v>0.06</c:v>
                </c:pt>
                <c:pt idx="390">
                  <c:v>0</c:v>
                </c:pt>
                <c:pt idx="391">
                  <c:v>0</c:v>
                </c:pt>
                <c:pt idx="392">
                  <c:v>0.04</c:v>
                </c:pt>
                <c:pt idx="393">
                  <c:v>0</c:v>
                </c:pt>
                <c:pt idx="394">
                  <c:v>0.04</c:v>
                </c:pt>
                <c:pt idx="395">
                  <c:v>0.02</c:v>
                </c:pt>
                <c:pt idx="396">
                  <c:v>0.01</c:v>
                </c:pt>
                <c:pt idx="397">
                  <c:v>0.02</c:v>
                </c:pt>
                <c:pt idx="398">
                  <c:v>0.05</c:v>
                </c:pt>
                <c:pt idx="399">
                  <c:v>0.04</c:v>
                </c:pt>
                <c:pt idx="400">
                  <c:v>0.02</c:v>
                </c:pt>
                <c:pt idx="401">
                  <c:v>0.01</c:v>
                </c:pt>
                <c:pt idx="402">
                  <c:v>0.05</c:v>
                </c:pt>
                <c:pt idx="403">
                  <c:v>0.02</c:v>
                </c:pt>
                <c:pt idx="404">
                  <c:v>0.04</c:v>
                </c:pt>
                <c:pt idx="405">
                  <c:v>7.0000000000000007E-2</c:v>
                </c:pt>
                <c:pt idx="406">
                  <c:v>0.02</c:v>
                </c:pt>
                <c:pt idx="407">
                  <c:v>0.05</c:v>
                </c:pt>
                <c:pt idx="408">
                  <c:v>0.06</c:v>
                </c:pt>
                <c:pt idx="409">
                  <c:v>0.08</c:v>
                </c:pt>
                <c:pt idx="410">
                  <c:v>0.04</c:v>
                </c:pt>
                <c:pt idx="411">
                  <c:v>0.02</c:v>
                </c:pt>
                <c:pt idx="412">
                  <c:v>0.06</c:v>
                </c:pt>
                <c:pt idx="413">
                  <c:v>0.09</c:v>
                </c:pt>
                <c:pt idx="414">
                  <c:v>0.09</c:v>
                </c:pt>
                <c:pt idx="415">
                  <c:v>0.03</c:v>
                </c:pt>
                <c:pt idx="416">
                  <c:v>0.05</c:v>
                </c:pt>
                <c:pt idx="417">
                  <c:v>0.03</c:v>
                </c:pt>
                <c:pt idx="418">
                  <c:v>0.08</c:v>
                </c:pt>
                <c:pt idx="419">
                  <c:v>0.08</c:v>
                </c:pt>
                <c:pt idx="420">
                  <c:v>0</c:v>
                </c:pt>
                <c:pt idx="421">
                  <c:v>0.1</c:v>
                </c:pt>
                <c:pt idx="422">
                  <c:v>0.04</c:v>
                </c:pt>
                <c:pt idx="423">
                  <c:v>0.03</c:v>
                </c:pt>
                <c:pt idx="424">
                  <c:v>0.01</c:v>
                </c:pt>
                <c:pt idx="425">
                  <c:v>7.0000000000000007E-2</c:v>
                </c:pt>
                <c:pt idx="426">
                  <c:v>0.02</c:v>
                </c:pt>
                <c:pt idx="427">
                  <c:v>0</c:v>
                </c:pt>
                <c:pt idx="428">
                  <c:v>7.0000000000000007E-2</c:v>
                </c:pt>
                <c:pt idx="429">
                  <c:v>0.01</c:v>
                </c:pt>
                <c:pt idx="430">
                  <c:v>0.03</c:v>
                </c:pt>
                <c:pt idx="431">
                  <c:v>0.06</c:v>
                </c:pt>
                <c:pt idx="432">
                  <c:v>0.08</c:v>
                </c:pt>
                <c:pt idx="433">
                  <c:v>0.09</c:v>
                </c:pt>
                <c:pt idx="434">
                  <c:v>0.1</c:v>
                </c:pt>
                <c:pt idx="435">
                  <c:v>0.02</c:v>
                </c:pt>
                <c:pt idx="436">
                  <c:v>0.05</c:v>
                </c:pt>
                <c:pt idx="437">
                  <c:v>0.1</c:v>
                </c:pt>
                <c:pt idx="438">
                  <c:v>0.02</c:v>
                </c:pt>
                <c:pt idx="439">
                  <c:v>0.1</c:v>
                </c:pt>
                <c:pt idx="440">
                  <c:v>0.05</c:v>
                </c:pt>
                <c:pt idx="441">
                  <c:v>0.05</c:v>
                </c:pt>
                <c:pt idx="442">
                  <c:v>7.0000000000000007E-2</c:v>
                </c:pt>
                <c:pt idx="443">
                  <c:v>0.01</c:v>
                </c:pt>
                <c:pt idx="444">
                  <c:v>0.1</c:v>
                </c:pt>
                <c:pt idx="445">
                  <c:v>0.03</c:v>
                </c:pt>
                <c:pt idx="446">
                  <c:v>0.03</c:v>
                </c:pt>
                <c:pt idx="447">
                  <c:v>0.09</c:v>
                </c:pt>
                <c:pt idx="448">
                  <c:v>0</c:v>
                </c:pt>
                <c:pt idx="449">
                  <c:v>0</c:v>
                </c:pt>
                <c:pt idx="450">
                  <c:v>0.06</c:v>
                </c:pt>
                <c:pt idx="451">
                  <c:v>0.02</c:v>
                </c:pt>
                <c:pt idx="452">
                  <c:v>0.03</c:v>
                </c:pt>
                <c:pt idx="453">
                  <c:v>0.08</c:v>
                </c:pt>
                <c:pt idx="454">
                  <c:v>0.08</c:v>
                </c:pt>
                <c:pt idx="455">
                  <c:v>0.08</c:v>
                </c:pt>
                <c:pt idx="456">
                  <c:v>0</c:v>
                </c:pt>
                <c:pt idx="457">
                  <c:v>0.1</c:v>
                </c:pt>
                <c:pt idx="458">
                  <c:v>0.1</c:v>
                </c:pt>
                <c:pt idx="459">
                  <c:v>0</c:v>
                </c:pt>
                <c:pt idx="460">
                  <c:v>0.1</c:v>
                </c:pt>
                <c:pt idx="461">
                  <c:v>0.08</c:v>
                </c:pt>
                <c:pt idx="462">
                  <c:v>7.0000000000000007E-2</c:v>
                </c:pt>
                <c:pt idx="463">
                  <c:v>0.09</c:v>
                </c:pt>
                <c:pt idx="464">
                  <c:v>0.04</c:v>
                </c:pt>
                <c:pt idx="465">
                  <c:v>0.08</c:v>
                </c:pt>
                <c:pt idx="466">
                  <c:v>0.04</c:v>
                </c:pt>
                <c:pt idx="467">
                  <c:v>0.08</c:v>
                </c:pt>
                <c:pt idx="468">
                  <c:v>0.08</c:v>
                </c:pt>
                <c:pt idx="469">
                  <c:v>0</c:v>
                </c:pt>
                <c:pt idx="470">
                  <c:v>0.09</c:v>
                </c:pt>
                <c:pt idx="471">
                  <c:v>0</c:v>
                </c:pt>
                <c:pt idx="472">
                  <c:v>7.0000000000000007E-2</c:v>
                </c:pt>
                <c:pt idx="473">
                  <c:v>0.01</c:v>
                </c:pt>
                <c:pt idx="474">
                  <c:v>0</c:v>
                </c:pt>
                <c:pt idx="475">
                  <c:v>0.05</c:v>
                </c:pt>
                <c:pt idx="476">
                  <c:v>0.01</c:v>
                </c:pt>
                <c:pt idx="477">
                  <c:v>0.05</c:v>
                </c:pt>
                <c:pt idx="478">
                  <c:v>7.0000000000000007E-2</c:v>
                </c:pt>
                <c:pt idx="479">
                  <c:v>0.03</c:v>
                </c:pt>
                <c:pt idx="480">
                  <c:v>0.01</c:v>
                </c:pt>
                <c:pt idx="481">
                  <c:v>0.01</c:v>
                </c:pt>
                <c:pt idx="482">
                  <c:v>0.06</c:v>
                </c:pt>
                <c:pt idx="483">
                  <c:v>0.04</c:v>
                </c:pt>
                <c:pt idx="484">
                  <c:v>0.05</c:v>
                </c:pt>
                <c:pt idx="485">
                  <c:v>0.03</c:v>
                </c:pt>
                <c:pt idx="486">
                  <c:v>0.04</c:v>
                </c:pt>
                <c:pt idx="487">
                  <c:v>0.1</c:v>
                </c:pt>
                <c:pt idx="488">
                  <c:v>0.1</c:v>
                </c:pt>
                <c:pt idx="489">
                  <c:v>0.02</c:v>
                </c:pt>
                <c:pt idx="490">
                  <c:v>0.02</c:v>
                </c:pt>
                <c:pt idx="491">
                  <c:v>0.02</c:v>
                </c:pt>
                <c:pt idx="492">
                  <c:v>0.02</c:v>
                </c:pt>
                <c:pt idx="493">
                  <c:v>0.09</c:v>
                </c:pt>
                <c:pt idx="494">
                  <c:v>0.03</c:v>
                </c:pt>
                <c:pt idx="495">
                  <c:v>0.08</c:v>
                </c:pt>
                <c:pt idx="496">
                  <c:v>0.04</c:v>
                </c:pt>
                <c:pt idx="497">
                  <c:v>0.09</c:v>
                </c:pt>
                <c:pt idx="498">
                  <c:v>0</c:v>
                </c:pt>
                <c:pt idx="499">
                  <c:v>0.02</c:v>
                </c:pt>
                <c:pt idx="500">
                  <c:v>0.04</c:v>
                </c:pt>
                <c:pt idx="501">
                  <c:v>0.1</c:v>
                </c:pt>
                <c:pt idx="502">
                  <c:v>0.04</c:v>
                </c:pt>
                <c:pt idx="503">
                  <c:v>0.02</c:v>
                </c:pt>
                <c:pt idx="504">
                  <c:v>0.1</c:v>
                </c:pt>
                <c:pt idx="505">
                  <c:v>0</c:v>
                </c:pt>
                <c:pt idx="506">
                  <c:v>7.0000000000000007E-2</c:v>
                </c:pt>
                <c:pt idx="507">
                  <c:v>0.08</c:v>
                </c:pt>
                <c:pt idx="508">
                  <c:v>0.03</c:v>
                </c:pt>
                <c:pt idx="509">
                  <c:v>0.03</c:v>
                </c:pt>
                <c:pt idx="510">
                  <c:v>0.04</c:v>
                </c:pt>
                <c:pt idx="511">
                  <c:v>0.01</c:v>
                </c:pt>
                <c:pt idx="512">
                  <c:v>0.09</c:v>
                </c:pt>
                <c:pt idx="513">
                  <c:v>0</c:v>
                </c:pt>
                <c:pt idx="514">
                  <c:v>0.06</c:v>
                </c:pt>
                <c:pt idx="515">
                  <c:v>0.06</c:v>
                </c:pt>
                <c:pt idx="516">
                  <c:v>0.08</c:v>
                </c:pt>
                <c:pt idx="517">
                  <c:v>0.1</c:v>
                </c:pt>
                <c:pt idx="518">
                  <c:v>0</c:v>
                </c:pt>
                <c:pt idx="519">
                  <c:v>7.0000000000000007E-2</c:v>
                </c:pt>
                <c:pt idx="520">
                  <c:v>0.02</c:v>
                </c:pt>
                <c:pt idx="521">
                  <c:v>0.05</c:v>
                </c:pt>
                <c:pt idx="522">
                  <c:v>0.04</c:v>
                </c:pt>
                <c:pt idx="523">
                  <c:v>0.01</c:v>
                </c:pt>
                <c:pt idx="524">
                  <c:v>0.04</c:v>
                </c:pt>
                <c:pt idx="525">
                  <c:v>0.02</c:v>
                </c:pt>
                <c:pt idx="526">
                  <c:v>0.01</c:v>
                </c:pt>
                <c:pt idx="527">
                  <c:v>0.01</c:v>
                </c:pt>
                <c:pt idx="528">
                  <c:v>0.01</c:v>
                </c:pt>
                <c:pt idx="529">
                  <c:v>0.06</c:v>
                </c:pt>
                <c:pt idx="530">
                  <c:v>0.08</c:v>
                </c:pt>
                <c:pt idx="531">
                  <c:v>0.06</c:v>
                </c:pt>
                <c:pt idx="532">
                  <c:v>0.09</c:v>
                </c:pt>
                <c:pt idx="533">
                  <c:v>0.09</c:v>
                </c:pt>
                <c:pt idx="534">
                  <c:v>0.09</c:v>
                </c:pt>
                <c:pt idx="535">
                  <c:v>0.03</c:v>
                </c:pt>
                <c:pt idx="536">
                  <c:v>0.01</c:v>
                </c:pt>
                <c:pt idx="537">
                  <c:v>0.08</c:v>
                </c:pt>
                <c:pt idx="538">
                  <c:v>0.02</c:v>
                </c:pt>
                <c:pt idx="539">
                  <c:v>0.1</c:v>
                </c:pt>
                <c:pt idx="540">
                  <c:v>0.1</c:v>
                </c:pt>
                <c:pt idx="541">
                  <c:v>0.08</c:v>
                </c:pt>
                <c:pt idx="542">
                  <c:v>0.08</c:v>
                </c:pt>
                <c:pt idx="543">
                  <c:v>0.08</c:v>
                </c:pt>
                <c:pt idx="544">
                  <c:v>7.0000000000000007E-2</c:v>
                </c:pt>
                <c:pt idx="545">
                  <c:v>0.05</c:v>
                </c:pt>
                <c:pt idx="546">
                  <c:v>0.01</c:v>
                </c:pt>
                <c:pt idx="547">
                  <c:v>0.09</c:v>
                </c:pt>
                <c:pt idx="548">
                  <c:v>0.09</c:v>
                </c:pt>
                <c:pt idx="549">
                  <c:v>0.09</c:v>
                </c:pt>
                <c:pt idx="550">
                  <c:v>0</c:v>
                </c:pt>
                <c:pt idx="551">
                  <c:v>0.02</c:v>
                </c:pt>
                <c:pt idx="552">
                  <c:v>0.04</c:v>
                </c:pt>
                <c:pt idx="553">
                  <c:v>0.04</c:v>
                </c:pt>
                <c:pt idx="554">
                  <c:v>0.02</c:v>
                </c:pt>
                <c:pt idx="555">
                  <c:v>0.04</c:v>
                </c:pt>
                <c:pt idx="556">
                  <c:v>0.09</c:v>
                </c:pt>
                <c:pt idx="557">
                  <c:v>0.05</c:v>
                </c:pt>
                <c:pt idx="558">
                  <c:v>0.05</c:v>
                </c:pt>
                <c:pt idx="559">
                  <c:v>0.1</c:v>
                </c:pt>
                <c:pt idx="560">
                  <c:v>0</c:v>
                </c:pt>
                <c:pt idx="561">
                  <c:v>0.06</c:v>
                </c:pt>
                <c:pt idx="562">
                  <c:v>0.06</c:v>
                </c:pt>
                <c:pt idx="563">
                  <c:v>0.04</c:v>
                </c:pt>
                <c:pt idx="564">
                  <c:v>0.03</c:v>
                </c:pt>
                <c:pt idx="565">
                  <c:v>0.1</c:v>
                </c:pt>
                <c:pt idx="566">
                  <c:v>0.06</c:v>
                </c:pt>
                <c:pt idx="567">
                  <c:v>0.02</c:v>
                </c:pt>
                <c:pt idx="568">
                  <c:v>0.1</c:v>
                </c:pt>
                <c:pt idx="569">
                  <c:v>0</c:v>
                </c:pt>
                <c:pt idx="570">
                  <c:v>0.09</c:v>
                </c:pt>
                <c:pt idx="571">
                  <c:v>0.04</c:v>
                </c:pt>
                <c:pt idx="572">
                  <c:v>0.06</c:v>
                </c:pt>
                <c:pt idx="573">
                  <c:v>0.06</c:v>
                </c:pt>
                <c:pt idx="574">
                  <c:v>0.03</c:v>
                </c:pt>
                <c:pt idx="575">
                  <c:v>0.09</c:v>
                </c:pt>
                <c:pt idx="576">
                  <c:v>0.09</c:v>
                </c:pt>
                <c:pt idx="577">
                  <c:v>0.04</c:v>
                </c:pt>
                <c:pt idx="578">
                  <c:v>0.02</c:v>
                </c:pt>
                <c:pt idx="579">
                  <c:v>0.02</c:v>
                </c:pt>
                <c:pt idx="580">
                  <c:v>0.04</c:v>
                </c:pt>
                <c:pt idx="581">
                  <c:v>0.06</c:v>
                </c:pt>
                <c:pt idx="582">
                  <c:v>0.09</c:v>
                </c:pt>
                <c:pt idx="583">
                  <c:v>0.1</c:v>
                </c:pt>
                <c:pt idx="584">
                  <c:v>0.01</c:v>
                </c:pt>
                <c:pt idx="585">
                  <c:v>0.02</c:v>
                </c:pt>
                <c:pt idx="586">
                  <c:v>0.1</c:v>
                </c:pt>
                <c:pt idx="587">
                  <c:v>7.0000000000000007E-2</c:v>
                </c:pt>
                <c:pt idx="588">
                  <c:v>7.0000000000000007E-2</c:v>
                </c:pt>
                <c:pt idx="589">
                  <c:v>7.0000000000000007E-2</c:v>
                </c:pt>
                <c:pt idx="590">
                  <c:v>0.08</c:v>
                </c:pt>
                <c:pt idx="591">
                  <c:v>0.06</c:v>
                </c:pt>
                <c:pt idx="592">
                  <c:v>0.04</c:v>
                </c:pt>
                <c:pt idx="593">
                  <c:v>0.1</c:v>
                </c:pt>
                <c:pt idx="594">
                  <c:v>0.09</c:v>
                </c:pt>
                <c:pt idx="595">
                  <c:v>0.05</c:v>
                </c:pt>
                <c:pt idx="596">
                  <c:v>0</c:v>
                </c:pt>
                <c:pt idx="597">
                  <c:v>0.05</c:v>
                </c:pt>
                <c:pt idx="598">
                  <c:v>0.01</c:v>
                </c:pt>
                <c:pt idx="599">
                  <c:v>0.02</c:v>
                </c:pt>
                <c:pt idx="600">
                  <c:v>0.08</c:v>
                </c:pt>
                <c:pt idx="601">
                  <c:v>0.08</c:v>
                </c:pt>
                <c:pt idx="602">
                  <c:v>0.05</c:v>
                </c:pt>
                <c:pt idx="603">
                  <c:v>0.01</c:v>
                </c:pt>
                <c:pt idx="604">
                  <c:v>0.05</c:v>
                </c:pt>
                <c:pt idx="605">
                  <c:v>0.09</c:v>
                </c:pt>
                <c:pt idx="606">
                  <c:v>0.08</c:v>
                </c:pt>
                <c:pt idx="607">
                  <c:v>0</c:v>
                </c:pt>
                <c:pt idx="608">
                  <c:v>0.09</c:v>
                </c:pt>
                <c:pt idx="609">
                  <c:v>0.09</c:v>
                </c:pt>
                <c:pt idx="610">
                  <c:v>0.05</c:v>
                </c:pt>
                <c:pt idx="611">
                  <c:v>0.05</c:v>
                </c:pt>
                <c:pt idx="612">
                  <c:v>0.03</c:v>
                </c:pt>
                <c:pt idx="613">
                  <c:v>0.1</c:v>
                </c:pt>
                <c:pt idx="614">
                  <c:v>0.17</c:v>
                </c:pt>
                <c:pt idx="615">
                  <c:v>0.03</c:v>
                </c:pt>
                <c:pt idx="616">
                  <c:v>7.0000000000000007E-2</c:v>
                </c:pt>
                <c:pt idx="617">
                  <c:v>0.04</c:v>
                </c:pt>
                <c:pt idx="618">
                  <c:v>0.03</c:v>
                </c:pt>
                <c:pt idx="619">
                  <c:v>0.01</c:v>
                </c:pt>
                <c:pt idx="620">
                  <c:v>0.06</c:v>
                </c:pt>
                <c:pt idx="621">
                  <c:v>0.08</c:v>
                </c:pt>
                <c:pt idx="622">
                  <c:v>7.0000000000000007E-2</c:v>
                </c:pt>
                <c:pt idx="623">
                  <c:v>0.02</c:v>
                </c:pt>
                <c:pt idx="624">
                  <c:v>0.01</c:v>
                </c:pt>
                <c:pt idx="625">
                  <c:v>0.09</c:v>
                </c:pt>
                <c:pt idx="626">
                  <c:v>0.01</c:v>
                </c:pt>
                <c:pt idx="627">
                  <c:v>0</c:v>
                </c:pt>
                <c:pt idx="628">
                  <c:v>0.1</c:v>
                </c:pt>
                <c:pt idx="629">
                  <c:v>7.0000000000000007E-2</c:v>
                </c:pt>
                <c:pt idx="630">
                  <c:v>7.0000000000000007E-2</c:v>
                </c:pt>
                <c:pt idx="631">
                  <c:v>0.01</c:v>
                </c:pt>
                <c:pt idx="632">
                  <c:v>0.02</c:v>
                </c:pt>
                <c:pt idx="633">
                  <c:v>0.1</c:v>
                </c:pt>
                <c:pt idx="634">
                  <c:v>0.01</c:v>
                </c:pt>
                <c:pt idx="635">
                  <c:v>0.02</c:v>
                </c:pt>
                <c:pt idx="636">
                  <c:v>0.09</c:v>
                </c:pt>
                <c:pt idx="637">
                  <c:v>0.08</c:v>
                </c:pt>
                <c:pt idx="638">
                  <c:v>0.08</c:v>
                </c:pt>
                <c:pt idx="639">
                  <c:v>0.02</c:v>
                </c:pt>
                <c:pt idx="640">
                  <c:v>0.05</c:v>
                </c:pt>
                <c:pt idx="641">
                  <c:v>0.04</c:v>
                </c:pt>
                <c:pt idx="642">
                  <c:v>0.01</c:v>
                </c:pt>
                <c:pt idx="643">
                  <c:v>0.02</c:v>
                </c:pt>
                <c:pt idx="644">
                  <c:v>0.1</c:v>
                </c:pt>
                <c:pt idx="645">
                  <c:v>0.01</c:v>
                </c:pt>
                <c:pt idx="646">
                  <c:v>0.05</c:v>
                </c:pt>
                <c:pt idx="647">
                  <c:v>0.1</c:v>
                </c:pt>
                <c:pt idx="648">
                  <c:v>7.0000000000000007E-2</c:v>
                </c:pt>
                <c:pt idx="649">
                  <c:v>0.1</c:v>
                </c:pt>
                <c:pt idx="650">
                  <c:v>0.08</c:v>
                </c:pt>
                <c:pt idx="651">
                  <c:v>0.03</c:v>
                </c:pt>
                <c:pt idx="652">
                  <c:v>0.08</c:v>
                </c:pt>
                <c:pt idx="653">
                  <c:v>0.04</c:v>
                </c:pt>
                <c:pt idx="654">
                  <c:v>0.06</c:v>
                </c:pt>
                <c:pt idx="655">
                  <c:v>0.06</c:v>
                </c:pt>
                <c:pt idx="656">
                  <c:v>0.05</c:v>
                </c:pt>
                <c:pt idx="657">
                  <c:v>0.08</c:v>
                </c:pt>
                <c:pt idx="658">
                  <c:v>0.06</c:v>
                </c:pt>
                <c:pt idx="659">
                  <c:v>0.06</c:v>
                </c:pt>
                <c:pt idx="660">
                  <c:v>7.0000000000000007E-2</c:v>
                </c:pt>
                <c:pt idx="661">
                  <c:v>0.02</c:v>
                </c:pt>
                <c:pt idx="662">
                  <c:v>0.03</c:v>
                </c:pt>
                <c:pt idx="663">
                  <c:v>0.08</c:v>
                </c:pt>
                <c:pt idx="664">
                  <c:v>7.0000000000000007E-2</c:v>
                </c:pt>
                <c:pt idx="665">
                  <c:v>0.09</c:v>
                </c:pt>
                <c:pt idx="666">
                  <c:v>0.01</c:v>
                </c:pt>
                <c:pt idx="667">
                  <c:v>0.06</c:v>
                </c:pt>
                <c:pt idx="668">
                  <c:v>0.05</c:v>
                </c:pt>
                <c:pt idx="669">
                  <c:v>0.06</c:v>
                </c:pt>
                <c:pt idx="670">
                  <c:v>0</c:v>
                </c:pt>
                <c:pt idx="671">
                  <c:v>7.0000000000000007E-2</c:v>
                </c:pt>
                <c:pt idx="672">
                  <c:v>0.01</c:v>
                </c:pt>
                <c:pt idx="673">
                  <c:v>0.05</c:v>
                </c:pt>
                <c:pt idx="674">
                  <c:v>0.03</c:v>
                </c:pt>
                <c:pt idx="675">
                  <c:v>0.08</c:v>
                </c:pt>
                <c:pt idx="676">
                  <c:v>0.08</c:v>
                </c:pt>
                <c:pt idx="677">
                  <c:v>0.06</c:v>
                </c:pt>
                <c:pt idx="678">
                  <c:v>0</c:v>
                </c:pt>
                <c:pt idx="679">
                  <c:v>0.05</c:v>
                </c:pt>
                <c:pt idx="680">
                  <c:v>0.02</c:v>
                </c:pt>
                <c:pt idx="681">
                  <c:v>0.06</c:v>
                </c:pt>
                <c:pt idx="682">
                  <c:v>0.03</c:v>
                </c:pt>
                <c:pt idx="683">
                  <c:v>0</c:v>
                </c:pt>
                <c:pt idx="684">
                  <c:v>0.03</c:v>
                </c:pt>
                <c:pt idx="685">
                  <c:v>0.1</c:v>
                </c:pt>
                <c:pt idx="686">
                  <c:v>7.0000000000000007E-2</c:v>
                </c:pt>
                <c:pt idx="687">
                  <c:v>0.04</c:v>
                </c:pt>
                <c:pt idx="688">
                  <c:v>0.09</c:v>
                </c:pt>
                <c:pt idx="689">
                  <c:v>0.03</c:v>
                </c:pt>
                <c:pt idx="690">
                  <c:v>0.05</c:v>
                </c:pt>
                <c:pt idx="691">
                  <c:v>7.0000000000000007E-2</c:v>
                </c:pt>
                <c:pt idx="692">
                  <c:v>0.09</c:v>
                </c:pt>
                <c:pt idx="693">
                  <c:v>0.05</c:v>
                </c:pt>
                <c:pt idx="694">
                  <c:v>0.02</c:v>
                </c:pt>
                <c:pt idx="695">
                  <c:v>0.01</c:v>
                </c:pt>
                <c:pt idx="696">
                  <c:v>0.06</c:v>
                </c:pt>
                <c:pt idx="697">
                  <c:v>0.09</c:v>
                </c:pt>
                <c:pt idx="698">
                  <c:v>0.08</c:v>
                </c:pt>
                <c:pt idx="699">
                  <c:v>0.06</c:v>
                </c:pt>
                <c:pt idx="700">
                  <c:v>0.02</c:v>
                </c:pt>
                <c:pt idx="701">
                  <c:v>0.02</c:v>
                </c:pt>
                <c:pt idx="702">
                  <c:v>0.03</c:v>
                </c:pt>
                <c:pt idx="703">
                  <c:v>0.03</c:v>
                </c:pt>
                <c:pt idx="704">
                  <c:v>0.08</c:v>
                </c:pt>
                <c:pt idx="705">
                  <c:v>0.04</c:v>
                </c:pt>
                <c:pt idx="706">
                  <c:v>0.05</c:v>
                </c:pt>
                <c:pt idx="707">
                  <c:v>0.04</c:v>
                </c:pt>
                <c:pt idx="708">
                  <c:v>7.0000000000000007E-2</c:v>
                </c:pt>
                <c:pt idx="709">
                  <c:v>0.02</c:v>
                </c:pt>
                <c:pt idx="710">
                  <c:v>0.01</c:v>
                </c:pt>
                <c:pt idx="711">
                  <c:v>0.09</c:v>
                </c:pt>
                <c:pt idx="712">
                  <c:v>0.09</c:v>
                </c:pt>
                <c:pt idx="713">
                  <c:v>0.04</c:v>
                </c:pt>
                <c:pt idx="714">
                  <c:v>0.09</c:v>
                </c:pt>
                <c:pt idx="715">
                  <c:v>0.08</c:v>
                </c:pt>
                <c:pt idx="716">
                  <c:v>0.09</c:v>
                </c:pt>
                <c:pt idx="717">
                  <c:v>0.1</c:v>
                </c:pt>
                <c:pt idx="718">
                  <c:v>0.02</c:v>
                </c:pt>
                <c:pt idx="719">
                  <c:v>0.02</c:v>
                </c:pt>
                <c:pt idx="720">
                  <c:v>0.04</c:v>
                </c:pt>
                <c:pt idx="721">
                  <c:v>7.0000000000000007E-2</c:v>
                </c:pt>
                <c:pt idx="722">
                  <c:v>0.04</c:v>
                </c:pt>
                <c:pt idx="723">
                  <c:v>0.04</c:v>
                </c:pt>
                <c:pt idx="724">
                  <c:v>0.04</c:v>
                </c:pt>
                <c:pt idx="725">
                  <c:v>0.03</c:v>
                </c:pt>
                <c:pt idx="726">
                  <c:v>0.1</c:v>
                </c:pt>
                <c:pt idx="727">
                  <c:v>7.0000000000000007E-2</c:v>
                </c:pt>
                <c:pt idx="728">
                  <c:v>0</c:v>
                </c:pt>
                <c:pt idx="729">
                  <c:v>0.1</c:v>
                </c:pt>
                <c:pt idx="730">
                  <c:v>0.1</c:v>
                </c:pt>
                <c:pt idx="731">
                  <c:v>0.01</c:v>
                </c:pt>
                <c:pt idx="732">
                  <c:v>0.08</c:v>
                </c:pt>
                <c:pt idx="733">
                  <c:v>0.09</c:v>
                </c:pt>
                <c:pt idx="734">
                  <c:v>0.04</c:v>
                </c:pt>
                <c:pt idx="735">
                  <c:v>0</c:v>
                </c:pt>
                <c:pt idx="736">
                  <c:v>0.01</c:v>
                </c:pt>
                <c:pt idx="737">
                  <c:v>0.02</c:v>
                </c:pt>
                <c:pt idx="738">
                  <c:v>0.05</c:v>
                </c:pt>
                <c:pt idx="739">
                  <c:v>0.01</c:v>
                </c:pt>
                <c:pt idx="740">
                  <c:v>0.09</c:v>
                </c:pt>
                <c:pt idx="741">
                  <c:v>0.02</c:v>
                </c:pt>
                <c:pt idx="742">
                  <c:v>0</c:v>
                </c:pt>
                <c:pt idx="743">
                  <c:v>0.1</c:v>
                </c:pt>
                <c:pt idx="744">
                  <c:v>0</c:v>
                </c:pt>
                <c:pt idx="745">
                  <c:v>0.01</c:v>
                </c:pt>
                <c:pt idx="746">
                  <c:v>0.1</c:v>
                </c:pt>
                <c:pt idx="747">
                  <c:v>0.03</c:v>
                </c:pt>
                <c:pt idx="748">
                  <c:v>0.02</c:v>
                </c:pt>
                <c:pt idx="749">
                  <c:v>7.0000000000000007E-2</c:v>
                </c:pt>
                <c:pt idx="750">
                  <c:v>0.1</c:v>
                </c:pt>
                <c:pt idx="751">
                  <c:v>0.01</c:v>
                </c:pt>
                <c:pt idx="752">
                  <c:v>0.05</c:v>
                </c:pt>
                <c:pt idx="753">
                  <c:v>7.0000000000000007E-2</c:v>
                </c:pt>
                <c:pt idx="754">
                  <c:v>0.01</c:v>
                </c:pt>
                <c:pt idx="755">
                  <c:v>0.08</c:v>
                </c:pt>
                <c:pt idx="756">
                  <c:v>0.09</c:v>
                </c:pt>
                <c:pt idx="757">
                  <c:v>0.05</c:v>
                </c:pt>
                <c:pt idx="758">
                  <c:v>0.03</c:v>
                </c:pt>
                <c:pt idx="759">
                  <c:v>0</c:v>
                </c:pt>
                <c:pt idx="760">
                  <c:v>0.09</c:v>
                </c:pt>
                <c:pt idx="761">
                  <c:v>7.0000000000000007E-2</c:v>
                </c:pt>
                <c:pt idx="762">
                  <c:v>0</c:v>
                </c:pt>
                <c:pt idx="763">
                  <c:v>0.05</c:v>
                </c:pt>
                <c:pt idx="764">
                  <c:v>0.01</c:v>
                </c:pt>
                <c:pt idx="765">
                  <c:v>0.06</c:v>
                </c:pt>
                <c:pt idx="766">
                  <c:v>0.04</c:v>
                </c:pt>
                <c:pt idx="767">
                  <c:v>0.03</c:v>
                </c:pt>
                <c:pt idx="768">
                  <c:v>7.0000000000000007E-2</c:v>
                </c:pt>
                <c:pt idx="769">
                  <c:v>0</c:v>
                </c:pt>
                <c:pt idx="770">
                  <c:v>0.03</c:v>
                </c:pt>
                <c:pt idx="771">
                  <c:v>0.01</c:v>
                </c:pt>
                <c:pt idx="772">
                  <c:v>0</c:v>
                </c:pt>
                <c:pt idx="773">
                  <c:v>0.06</c:v>
                </c:pt>
                <c:pt idx="774">
                  <c:v>0.01</c:v>
                </c:pt>
                <c:pt idx="775">
                  <c:v>0.05</c:v>
                </c:pt>
                <c:pt idx="776">
                  <c:v>0.03</c:v>
                </c:pt>
                <c:pt idx="777">
                  <c:v>0.08</c:v>
                </c:pt>
                <c:pt idx="778">
                  <c:v>0.02</c:v>
                </c:pt>
                <c:pt idx="779">
                  <c:v>0.03</c:v>
                </c:pt>
                <c:pt idx="780">
                  <c:v>7.0000000000000007E-2</c:v>
                </c:pt>
                <c:pt idx="781">
                  <c:v>0.1</c:v>
                </c:pt>
                <c:pt idx="782">
                  <c:v>0.08</c:v>
                </c:pt>
                <c:pt idx="783">
                  <c:v>0.01</c:v>
                </c:pt>
                <c:pt idx="784">
                  <c:v>0.09</c:v>
                </c:pt>
                <c:pt idx="785">
                  <c:v>0</c:v>
                </c:pt>
                <c:pt idx="786">
                  <c:v>0.01</c:v>
                </c:pt>
                <c:pt idx="787">
                  <c:v>0.04</c:v>
                </c:pt>
                <c:pt idx="788">
                  <c:v>7.0000000000000007E-2</c:v>
                </c:pt>
                <c:pt idx="789">
                  <c:v>0</c:v>
                </c:pt>
                <c:pt idx="790">
                  <c:v>0.1</c:v>
                </c:pt>
                <c:pt idx="791">
                  <c:v>7.0000000000000007E-2</c:v>
                </c:pt>
                <c:pt idx="792">
                  <c:v>0.05</c:v>
                </c:pt>
                <c:pt idx="793">
                  <c:v>0.04</c:v>
                </c:pt>
                <c:pt idx="794">
                  <c:v>0.08</c:v>
                </c:pt>
                <c:pt idx="795">
                  <c:v>0.05</c:v>
                </c:pt>
                <c:pt idx="796">
                  <c:v>0.03</c:v>
                </c:pt>
                <c:pt idx="797">
                  <c:v>0.1</c:v>
                </c:pt>
                <c:pt idx="798">
                  <c:v>0</c:v>
                </c:pt>
                <c:pt idx="799">
                  <c:v>0.02</c:v>
                </c:pt>
                <c:pt idx="800">
                  <c:v>0.02</c:v>
                </c:pt>
                <c:pt idx="801">
                  <c:v>0.09</c:v>
                </c:pt>
                <c:pt idx="802">
                  <c:v>0.08</c:v>
                </c:pt>
                <c:pt idx="803">
                  <c:v>0.09</c:v>
                </c:pt>
                <c:pt idx="804">
                  <c:v>0.06</c:v>
                </c:pt>
                <c:pt idx="805">
                  <c:v>0.03</c:v>
                </c:pt>
                <c:pt idx="806">
                  <c:v>0.01</c:v>
                </c:pt>
                <c:pt idx="807">
                  <c:v>0.01</c:v>
                </c:pt>
                <c:pt idx="808">
                  <c:v>0.01</c:v>
                </c:pt>
                <c:pt idx="809">
                  <c:v>0.08</c:v>
                </c:pt>
                <c:pt idx="810">
                  <c:v>0.05</c:v>
                </c:pt>
                <c:pt idx="811">
                  <c:v>0.03</c:v>
                </c:pt>
                <c:pt idx="812">
                  <c:v>0.02</c:v>
                </c:pt>
                <c:pt idx="813">
                  <c:v>7.0000000000000007E-2</c:v>
                </c:pt>
                <c:pt idx="814">
                  <c:v>0.05</c:v>
                </c:pt>
                <c:pt idx="815">
                  <c:v>0.05</c:v>
                </c:pt>
                <c:pt idx="816">
                  <c:v>7.0000000000000007E-2</c:v>
                </c:pt>
                <c:pt idx="817">
                  <c:v>0.03</c:v>
                </c:pt>
                <c:pt idx="818">
                  <c:v>0.02</c:v>
                </c:pt>
                <c:pt idx="819">
                  <c:v>0.1</c:v>
                </c:pt>
                <c:pt idx="820">
                  <c:v>7.0000000000000007E-2</c:v>
                </c:pt>
                <c:pt idx="821">
                  <c:v>0</c:v>
                </c:pt>
                <c:pt idx="822">
                  <c:v>0</c:v>
                </c:pt>
                <c:pt idx="823">
                  <c:v>0.05</c:v>
                </c:pt>
                <c:pt idx="824">
                  <c:v>0</c:v>
                </c:pt>
                <c:pt idx="825">
                  <c:v>0.05</c:v>
                </c:pt>
                <c:pt idx="826">
                  <c:v>0</c:v>
                </c:pt>
                <c:pt idx="827">
                  <c:v>0.02</c:v>
                </c:pt>
                <c:pt idx="828">
                  <c:v>0.02</c:v>
                </c:pt>
                <c:pt idx="829">
                  <c:v>0.01</c:v>
                </c:pt>
                <c:pt idx="830">
                  <c:v>0.03</c:v>
                </c:pt>
                <c:pt idx="831">
                  <c:v>0.08</c:v>
                </c:pt>
                <c:pt idx="832">
                  <c:v>0.1</c:v>
                </c:pt>
                <c:pt idx="833">
                  <c:v>0.01</c:v>
                </c:pt>
                <c:pt idx="834">
                  <c:v>0.06</c:v>
                </c:pt>
                <c:pt idx="835">
                  <c:v>0.08</c:v>
                </c:pt>
                <c:pt idx="836">
                  <c:v>0.04</c:v>
                </c:pt>
                <c:pt idx="837">
                  <c:v>0.06</c:v>
                </c:pt>
                <c:pt idx="838">
                  <c:v>0.09</c:v>
                </c:pt>
                <c:pt idx="839">
                  <c:v>0.1</c:v>
                </c:pt>
                <c:pt idx="840">
                  <c:v>0.03</c:v>
                </c:pt>
                <c:pt idx="841">
                  <c:v>0.08</c:v>
                </c:pt>
                <c:pt idx="842">
                  <c:v>0.09</c:v>
                </c:pt>
                <c:pt idx="843">
                  <c:v>0.08</c:v>
                </c:pt>
                <c:pt idx="844">
                  <c:v>0.09</c:v>
                </c:pt>
                <c:pt idx="845">
                  <c:v>0.03</c:v>
                </c:pt>
                <c:pt idx="846">
                  <c:v>0.01</c:v>
                </c:pt>
                <c:pt idx="847">
                  <c:v>0.01</c:v>
                </c:pt>
                <c:pt idx="848">
                  <c:v>0.02</c:v>
                </c:pt>
                <c:pt idx="849">
                  <c:v>0.02</c:v>
                </c:pt>
                <c:pt idx="850">
                  <c:v>0</c:v>
                </c:pt>
                <c:pt idx="851">
                  <c:v>0.05</c:v>
                </c:pt>
                <c:pt idx="852">
                  <c:v>0.09</c:v>
                </c:pt>
                <c:pt idx="853">
                  <c:v>0.06</c:v>
                </c:pt>
                <c:pt idx="854">
                  <c:v>0</c:v>
                </c:pt>
                <c:pt idx="855">
                  <c:v>7.0000000000000007E-2</c:v>
                </c:pt>
                <c:pt idx="856">
                  <c:v>7.0000000000000007E-2</c:v>
                </c:pt>
                <c:pt idx="857">
                  <c:v>0</c:v>
                </c:pt>
                <c:pt idx="858">
                  <c:v>0.01</c:v>
                </c:pt>
                <c:pt idx="859">
                  <c:v>0.05</c:v>
                </c:pt>
                <c:pt idx="860">
                  <c:v>7.0000000000000007E-2</c:v>
                </c:pt>
                <c:pt idx="861">
                  <c:v>0.08</c:v>
                </c:pt>
                <c:pt idx="862">
                  <c:v>0.08</c:v>
                </c:pt>
                <c:pt idx="863">
                  <c:v>0.02</c:v>
                </c:pt>
                <c:pt idx="864">
                  <c:v>0</c:v>
                </c:pt>
                <c:pt idx="865">
                  <c:v>7.0000000000000007E-2</c:v>
                </c:pt>
                <c:pt idx="866">
                  <c:v>0.04</c:v>
                </c:pt>
                <c:pt idx="867">
                  <c:v>0.02</c:v>
                </c:pt>
                <c:pt idx="868">
                  <c:v>7.0000000000000007E-2</c:v>
                </c:pt>
                <c:pt idx="869">
                  <c:v>0.02</c:v>
                </c:pt>
                <c:pt idx="870">
                  <c:v>0.02</c:v>
                </c:pt>
                <c:pt idx="871">
                  <c:v>0.08</c:v>
                </c:pt>
                <c:pt idx="872">
                  <c:v>0.08</c:v>
                </c:pt>
                <c:pt idx="873">
                  <c:v>0.1</c:v>
                </c:pt>
                <c:pt idx="874">
                  <c:v>0.1</c:v>
                </c:pt>
                <c:pt idx="875">
                  <c:v>0.08</c:v>
                </c:pt>
                <c:pt idx="876">
                  <c:v>0.09</c:v>
                </c:pt>
                <c:pt idx="877">
                  <c:v>0.21</c:v>
                </c:pt>
                <c:pt idx="878">
                  <c:v>0.03</c:v>
                </c:pt>
                <c:pt idx="879">
                  <c:v>0.05</c:v>
                </c:pt>
                <c:pt idx="880">
                  <c:v>0.09</c:v>
                </c:pt>
                <c:pt idx="881">
                  <c:v>7.0000000000000007E-2</c:v>
                </c:pt>
                <c:pt idx="882">
                  <c:v>0.02</c:v>
                </c:pt>
                <c:pt idx="883">
                  <c:v>0.03</c:v>
                </c:pt>
                <c:pt idx="884">
                  <c:v>0.06</c:v>
                </c:pt>
                <c:pt idx="885">
                  <c:v>0.01</c:v>
                </c:pt>
                <c:pt idx="886">
                  <c:v>0.01</c:v>
                </c:pt>
                <c:pt idx="887">
                  <c:v>0.06</c:v>
                </c:pt>
                <c:pt idx="888">
                  <c:v>0.01</c:v>
                </c:pt>
                <c:pt idx="889">
                  <c:v>0.08</c:v>
                </c:pt>
                <c:pt idx="890">
                  <c:v>0.04</c:v>
                </c:pt>
                <c:pt idx="891">
                  <c:v>0.02</c:v>
                </c:pt>
                <c:pt idx="892">
                  <c:v>0.1</c:v>
                </c:pt>
                <c:pt idx="893">
                  <c:v>7.0000000000000007E-2</c:v>
                </c:pt>
                <c:pt idx="894">
                  <c:v>0</c:v>
                </c:pt>
                <c:pt idx="895">
                  <c:v>0.1</c:v>
                </c:pt>
                <c:pt idx="896">
                  <c:v>0.08</c:v>
                </c:pt>
                <c:pt idx="897">
                  <c:v>0.1</c:v>
                </c:pt>
                <c:pt idx="898">
                  <c:v>0.06</c:v>
                </c:pt>
                <c:pt idx="899">
                  <c:v>0.08</c:v>
                </c:pt>
                <c:pt idx="900">
                  <c:v>0.01</c:v>
                </c:pt>
                <c:pt idx="901">
                  <c:v>0</c:v>
                </c:pt>
                <c:pt idx="902">
                  <c:v>0.03</c:v>
                </c:pt>
                <c:pt idx="903">
                  <c:v>0.1</c:v>
                </c:pt>
                <c:pt idx="904">
                  <c:v>0.03</c:v>
                </c:pt>
                <c:pt idx="905">
                  <c:v>0.04</c:v>
                </c:pt>
                <c:pt idx="906">
                  <c:v>0</c:v>
                </c:pt>
                <c:pt idx="907">
                  <c:v>0.06</c:v>
                </c:pt>
                <c:pt idx="908">
                  <c:v>0.1</c:v>
                </c:pt>
                <c:pt idx="909">
                  <c:v>7.0000000000000007E-2</c:v>
                </c:pt>
                <c:pt idx="910">
                  <c:v>0.02</c:v>
                </c:pt>
                <c:pt idx="911">
                  <c:v>0</c:v>
                </c:pt>
                <c:pt idx="912">
                  <c:v>0.06</c:v>
                </c:pt>
                <c:pt idx="913">
                  <c:v>0.06</c:v>
                </c:pt>
                <c:pt idx="914">
                  <c:v>0</c:v>
                </c:pt>
                <c:pt idx="915">
                  <c:v>7.0000000000000007E-2</c:v>
                </c:pt>
                <c:pt idx="916">
                  <c:v>0.02</c:v>
                </c:pt>
                <c:pt idx="917">
                  <c:v>0.01</c:v>
                </c:pt>
                <c:pt idx="918">
                  <c:v>0.02</c:v>
                </c:pt>
                <c:pt idx="919">
                  <c:v>0.04</c:v>
                </c:pt>
                <c:pt idx="920">
                  <c:v>0</c:v>
                </c:pt>
                <c:pt idx="921">
                  <c:v>0.05</c:v>
                </c:pt>
                <c:pt idx="922">
                  <c:v>0.05</c:v>
                </c:pt>
                <c:pt idx="923">
                  <c:v>0.06</c:v>
                </c:pt>
                <c:pt idx="924">
                  <c:v>7.0000000000000007E-2</c:v>
                </c:pt>
                <c:pt idx="925">
                  <c:v>0.1</c:v>
                </c:pt>
                <c:pt idx="926">
                  <c:v>0.05</c:v>
                </c:pt>
                <c:pt idx="927">
                  <c:v>0.05</c:v>
                </c:pt>
                <c:pt idx="928">
                  <c:v>0</c:v>
                </c:pt>
                <c:pt idx="929">
                  <c:v>0.06</c:v>
                </c:pt>
                <c:pt idx="930">
                  <c:v>0.05</c:v>
                </c:pt>
                <c:pt idx="931">
                  <c:v>0.09</c:v>
                </c:pt>
                <c:pt idx="932">
                  <c:v>0.02</c:v>
                </c:pt>
                <c:pt idx="933">
                  <c:v>0.01</c:v>
                </c:pt>
                <c:pt idx="934">
                  <c:v>0.05</c:v>
                </c:pt>
                <c:pt idx="935">
                  <c:v>0.02</c:v>
                </c:pt>
                <c:pt idx="936">
                  <c:v>0.01</c:v>
                </c:pt>
                <c:pt idx="937">
                  <c:v>0.1</c:v>
                </c:pt>
                <c:pt idx="938">
                  <c:v>7.0000000000000007E-2</c:v>
                </c:pt>
                <c:pt idx="939">
                  <c:v>0.08</c:v>
                </c:pt>
                <c:pt idx="940">
                  <c:v>7.0000000000000007E-2</c:v>
                </c:pt>
                <c:pt idx="941">
                  <c:v>0.04</c:v>
                </c:pt>
                <c:pt idx="942">
                  <c:v>0.03</c:v>
                </c:pt>
                <c:pt idx="943">
                  <c:v>0.02</c:v>
                </c:pt>
                <c:pt idx="944">
                  <c:v>0.06</c:v>
                </c:pt>
                <c:pt idx="945">
                  <c:v>0.05</c:v>
                </c:pt>
                <c:pt idx="946">
                  <c:v>0</c:v>
                </c:pt>
                <c:pt idx="947">
                  <c:v>0.09</c:v>
                </c:pt>
                <c:pt idx="948">
                  <c:v>0</c:v>
                </c:pt>
                <c:pt idx="949">
                  <c:v>0.03</c:v>
                </c:pt>
                <c:pt idx="950">
                  <c:v>0.04</c:v>
                </c:pt>
                <c:pt idx="951">
                  <c:v>0.08</c:v>
                </c:pt>
                <c:pt idx="952">
                  <c:v>0.01</c:v>
                </c:pt>
                <c:pt idx="953">
                  <c:v>0.1</c:v>
                </c:pt>
                <c:pt idx="954">
                  <c:v>0.08</c:v>
                </c:pt>
                <c:pt idx="955">
                  <c:v>0.1</c:v>
                </c:pt>
              </c:numCache>
            </c:numRef>
          </c:xVal>
          <c:yVal>
            <c:numRef>
              <c:f>Orders!$AA$2:$AA$1953</c:f>
              <c:numCache>
                <c:formatCode>General</c:formatCode>
                <c:ptCount val="956"/>
                <c:pt idx="0">
                  <c:v>-25.484063461993845</c:v>
                </c:pt>
                <c:pt idx="1">
                  <c:v>-108.09716599190284</c:v>
                </c:pt>
                <c:pt idx="2">
                  <c:v>-264.68906361686919</c:v>
                </c:pt>
                <c:pt idx="3">
                  <c:v>-4.9789621318373074</c:v>
                </c:pt>
                <c:pt idx="4">
                  <c:v>-178.72721840454139</c:v>
                </c:pt>
                <c:pt idx="5">
                  <c:v>-49.458518486561118</c:v>
                </c:pt>
                <c:pt idx="6">
                  <c:v>-5.9680611478878038</c:v>
                </c:pt>
                <c:pt idx="7">
                  <c:v>-12.538680287436154</c:v>
                </c:pt>
                <c:pt idx="8">
                  <c:v>-41.927396651355764</c:v>
                </c:pt>
                <c:pt idx="9">
                  <c:v>-235.87555555555556</c:v>
                </c:pt>
                <c:pt idx="10">
                  <c:v>-89.31740104555638</c:v>
                </c:pt>
                <c:pt idx="11">
                  <c:v>-143.89502385821405</c:v>
                </c:pt>
                <c:pt idx="12">
                  <c:v>-211.88961760340311</c:v>
                </c:pt>
                <c:pt idx="13">
                  <c:v>-61.248752155368003</c:v>
                </c:pt>
                <c:pt idx="14">
                  <c:v>-5.5880960432871154</c:v>
                </c:pt>
                <c:pt idx="15">
                  <c:v>-938.22749999999996</c:v>
                </c:pt>
                <c:pt idx="16">
                  <c:v>-24.932448791826062</c:v>
                </c:pt>
                <c:pt idx="17">
                  <c:v>-41.138423634462264</c:v>
                </c:pt>
                <c:pt idx="18">
                  <c:v>-42.430733451655492</c:v>
                </c:pt>
                <c:pt idx="19">
                  <c:v>-173.25940893804491</c:v>
                </c:pt>
                <c:pt idx="20">
                  <c:v>-39.28767411863506</c:v>
                </c:pt>
                <c:pt idx="21">
                  <c:v>-158.89206418993186</c:v>
                </c:pt>
                <c:pt idx="22">
                  <c:v>-144.36705027256204</c:v>
                </c:pt>
                <c:pt idx="23">
                  <c:v>-3.3013061101936643</c:v>
                </c:pt>
                <c:pt idx="24">
                  <c:v>-5.3361441417701512</c:v>
                </c:pt>
                <c:pt idx="25">
                  <c:v>-1.641909642266403</c:v>
                </c:pt>
                <c:pt idx="26">
                  <c:v>-7.1464806594800239</c:v>
                </c:pt>
                <c:pt idx="27">
                  <c:v>-24.301886792452827</c:v>
                </c:pt>
                <c:pt idx="28">
                  <c:v>-214.19255849635599</c:v>
                </c:pt>
                <c:pt idx="29">
                  <c:v>-55.873524114468687</c:v>
                </c:pt>
                <c:pt idx="30">
                  <c:v>-365.49364613880743</c:v>
                </c:pt>
                <c:pt idx="31">
                  <c:v>-3.9503105590062106</c:v>
                </c:pt>
                <c:pt idx="32">
                  <c:v>-139.92639213438565</c:v>
                </c:pt>
                <c:pt idx="33">
                  <c:v>-32.433557476785147</c:v>
                </c:pt>
                <c:pt idx="34">
                  <c:v>-3140.3272727272733</c:v>
                </c:pt>
                <c:pt idx="35">
                  <c:v>-6.0918782942022034</c:v>
                </c:pt>
                <c:pt idx="36">
                  <c:v>-55.115316380839744</c:v>
                </c:pt>
                <c:pt idx="37">
                  <c:v>-15.568443854377753</c:v>
                </c:pt>
                <c:pt idx="38">
                  <c:v>-168.81437650668417</c:v>
                </c:pt>
                <c:pt idx="39">
                  <c:v>-1.6187719217411838</c:v>
                </c:pt>
                <c:pt idx="40">
                  <c:v>-85.073099415204666</c:v>
                </c:pt>
                <c:pt idx="41">
                  <c:v>-8.5261862254798686</c:v>
                </c:pt>
                <c:pt idx="42">
                  <c:v>-19.15965485824535</c:v>
                </c:pt>
                <c:pt idx="43">
                  <c:v>-30.694610778443117</c:v>
                </c:pt>
                <c:pt idx="44">
                  <c:v>-44.5210843373494</c:v>
                </c:pt>
                <c:pt idx="45">
                  <c:v>-49.135780628040685</c:v>
                </c:pt>
                <c:pt idx="46">
                  <c:v>-250.22942173835446</c:v>
                </c:pt>
                <c:pt idx="47">
                  <c:v>-47.073770491803273</c:v>
                </c:pt>
                <c:pt idx="48">
                  <c:v>-374.77021276595747</c:v>
                </c:pt>
                <c:pt idx="49">
                  <c:v>-155.84566965846832</c:v>
                </c:pt>
                <c:pt idx="50">
                  <c:v>-378.30777967064171</c:v>
                </c:pt>
                <c:pt idx="51">
                  <c:v>-78.709706959706949</c:v>
                </c:pt>
                <c:pt idx="52">
                  <c:v>-62.304984998846066</c:v>
                </c:pt>
                <c:pt idx="53">
                  <c:v>-85.717663750295586</c:v>
                </c:pt>
                <c:pt idx="54">
                  <c:v>-14.035639470405412</c:v>
                </c:pt>
                <c:pt idx="55">
                  <c:v>-413.66751700680265</c:v>
                </c:pt>
                <c:pt idx="56">
                  <c:v>-44.509006391632774</c:v>
                </c:pt>
                <c:pt idx="57">
                  <c:v>-37.711864406779668</c:v>
                </c:pt>
                <c:pt idx="58">
                  <c:v>-640.65573770491801</c:v>
                </c:pt>
                <c:pt idx="59">
                  <c:v>-320.92956336794691</c:v>
                </c:pt>
                <c:pt idx="60">
                  <c:v>-12.669746710238014</c:v>
                </c:pt>
                <c:pt idx="61">
                  <c:v>-0.42064864728384105</c:v>
                </c:pt>
                <c:pt idx="62">
                  <c:v>-504.98433693003824</c:v>
                </c:pt>
                <c:pt idx="63">
                  <c:v>-4.0324274845815644</c:v>
                </c:pt>
                <c:pt idx="64">
                  <c:v>-242.05831903945113</c:v>
                </c:pt>
                <c:pt idx="65">
                  <c:v>-715.64240520470537</c:v>
                </c:pt>
                <c:pt idx="66">
                  <c:v>-120.40707016604178</c:v>
                </c:pt>
                <c:pt idx="67">
                  <c:v>-99.642625081221567</c:v>
                </c:pt>
                <c:pt idx="68">
                  <c:v>-43.672801635991824</c:v>
                </c:pt>
                <c:pt idx="69">
                  <c:v>-64.464678923247106</c:v>
                </c:pt>
                <c:pt idx="70">
                  <c:v>-84.118985695708702</c:v>
                </c:pt>
                <c:pt idx="71">
                  <c:v>-12.048192771084336</c:v>
                </c:pt>
                <c:pt idx="72">
                  <c:v>-53.06487588439861</c:v>
                </c:pt>
                <c:pt idx="73">
                  <c:v>-61.838588989845</c:v>
                </c:pt>
                <c:pt idx="74">
                  <c:v>-151.08669108669108</c:v>
                </c:pt>
                <c:pt idx="75">
                  <c:v>-45.879227847334583</c:v>
                </c:pt>
                <c:pt idx="76">
                  <c:v>-131.81197581431636</c:v>
                </c:pt>
                <c:pt idx="77">
                  <c:v>-54.867880284632697</c:v>
                </c:pt>
                <c:pt idx="78">
                  <c:v>-167.66480965645312</c:v>
                </c:pt>
                <c:pt idx="79">
                  <c:v>-40.81141998497371</c:v>
                </c:pt>
                <c:pt idx="80">
                  <c:v>-50.578799884046774</c:v>
                </c:pt>
                <c:pt idx="81">
                  <c:v>-62.408159017587671</c:v>
                </c:pt>
                <c:pt idx="82">
                  <c:v>-102.50175685172171</c:v>
                </c:pt>
                <c:pt idx="83">
                  <c:v>-61.166645815708321</c:v>
                </c:pt>
                <c:pt idx="84">
                  <c:v>-9.378596087456847</c:v>
                </c:pt>
                <c:pt idx="85">
                  <c:v>-60.961313012895666</c:v>
                </c:pt>
                <c:pt idx="86">
                  <c:v>-207.56823821339952</c:v>
                </c:pt>
                <c:pt idx="87">
                  <c:v>-6.3110720562390155</c:v>
                </c:pt>
                <c:pt idx="88">
                  <c:v>-195.19820670127416</c:v>
                </c:pt>
                <c:pt idx="89">
                  <c:v>-134.60511255246089</c:v>
                </c:pt>
                <c:pt idx="90">
                  <c:v>-581.5858452987494</c:v>
                </c:pt>
                <c:pt idx="91">
                  <c:v>-255.94268622153612</c:v>
                </c:pt>
                <c:pt idx="92">
                  <c:v>-1.7152710805484508</c:v>
                </c:pt>
                <c:pt idx="93">
                  <c:v>-58.137629710540686</c:v>
                </c:pt>
                <c:pt idx="94">
                  <c:v>-12.279969996705246</c:v>
                </c:pt>
                <c:pt idx="95">
                  <c:v>-9.6465457352373587</c:v>
                </c:pt>
                <c:pt idx="96">
                  <c:v>-136.7747332133533</c:v>
                </c:pt>
                <c:pt idx="97">
                  <c:v>-214.28978007761964</c:v>
                </c:pt>
                <c:pt idx="98">
                  <c:v>-21.500197005516156</c:v>
                </c:pt>
                <c:pt idx="99">
                  <c:v>-225.93865030674846</c:v>
                </c:pt>
                <c:pt idx="100">
                  <c:v>-139.70408141630446</c:v>
                </c:pt>
                <c:pt idx="101">
                  <c:v>-429.70936490850386</c:v>
                </c:pt>
                <c:pt idx="102">
                  <c:v>-260.08269720101777</c:v>
                </c:pt>
                <c:pt idx="103">
                  <c:v>-29.738349589719771</c:v>
                </c:pt>
                <c:pt idx="104">
                  <c:v>-30.624011033280723</c:v>
                </c:pt>
                <c:pt idx="105">
                  <c:v>-275.43358104211774</c:v>
                </c:pt>
                <c:pt idx="106">
                  <c:v>-409.40801950690877</c:v>
                </c:pt>
                <c:pt idx="107">
                  <c:v>-4.3850162225936424</c:v>
                </c:pt>
                <c:pt idx="108">
                  <c:v>-29.030271469649289</c:v>
                </c:pt>
                <c:pt idx="109">
                  <c:v>-13.039283252929016</c:v>
                </c:pt>
                <c:pt idx="110">
                  <c:v>-51.974170898376279</c:v>
                </c:pt>
                <c:pt idx="111">
                  <c:v>-150.21476888387826</c:v>
                </c:pt>
                <c:pt idx="112">
                  <c:v>-77.82477341389729</c:v>
                </c:pt>
                <c:pt idx="113">
                  <c:v>-455.13216284005404</c:v>
                </c:pt>
                <c:pt idx="114">
                  <c:v>-127.53086419753087</c:v>
                </c:pt>
                <c:pt idx="115">
                  <c:v>-387.66942839239721</c:v>
                </c:pt>
                <c:pt idx="116">
                  <c:v>-37.977546549835708</c:v>
                </c:pt>
                <c:pt idx="117">
                  <c:v>-385.8686656671664</c:v>
                </c:pt>
                <c:pt idx="118">
                  <c:v>-79.179853209475937</c:v>
                </c:pt>
                <c:pt idx="119">
                  <c:v>-238.13158041334748</c:v>
                </c:pt>
                <c:pt idx="120">
                  <c:v>-24.856518174364581</c:v>
                </c:pt>
                <c:pt idx="121">
                  <c:v>-272.76122448979595</c:v>
                </c:pt>
                <c:pt idx="122">
                  <c:v>-321.30570196454238</c:v>
                </c:pt>
                <c:pt idx="123">
                  <c:v>-30.894941634241246</c:v>
                </c:pt>
                <c:pt idx="124">
                  <c:v>-3.1784107946026987</c:v>
                </c:pt>
                <c:pt idx="125">
                  <c:v>-31.829493087557601</c:v>
                </c:pt>
                <c:pt idx="126">
                  <c:v>-26.482361771328495</c:v>
                </c:pt>
                <c:pt idx="127">
                  <c:v>-137.98530954879328</c:v>
                </c:pt>
                <c:pt idx="128">
                  <c:v>-36.17420501678847</c:v>
                </c:pt>
                <c:pt idx="129">
                  <c:v>-12.183908045977013</c:v>
                </c:pt>
                <c:pt idx="130">
                  <c:v>-67.856414131872285</c:v>
                </c:pt>
                <c:pt idx="131">
                  <c:v>-52.969140950792323</c:v>
                </c:pt>
                <c:pt idx="132">
                  <c:v>-229.33479674796749</c:v>
                </c:pt>
                <c:pt idx="133">
                  <c:v>-32.400824145227752</c:v>
                </c:pt>
                <c:pt idx="134">
                  <c:v>-44.791666666666671</c:v>
                </c:pt>
                <c:pt idx="135">
                  <c:v>-0.60910382115495298</c:v>
                </c:pt>
                <c:pt idx="136">
                  <c:v>-3.1317197934921666</c:v>
                </c:pt>
                <c:pt idx="137">
                  <c:v>-61.282000787711702</c:v>
                </c:pt>
                <c:pt idx="138">
                  <c:v>-123.97158244528474</c:v>
                </c:pt>
                <c:pt idx="139">
                  <c:v>-100.08745476477685</c:v>
                </c:pt>
                <c:pt idx="140">
                  <c:v>-177.81333333333336</c:v>
                </c:pt>
                <c:pt idx="141">
                  <c:v>-106.77205453291603</c:v>
                </c:pt>
                <c:pt idx="142">
                  <c:v>-234.36209764210938</c:v>
                </c:pt>
                <c:pt idx="143">
                  <c:v>-54.387208140274367</c:v>
                </c:pt>
                <c:pt idx="144">
                  <c:v>-7.3247386688175293</c:v>
                </c:pt>
                <c:pt idx="145">
                  <c:v>-192.74123539232053</c:v>
                </c:pt>
                <c:pt idx="146">
                  <c:v>-14.649498782087317</c:v>
                </c:pt>
                <c:pt idx="147">
                  <c:v>-406.07282383325452</c:v>
                </c:pt>
                <c:pt idx="148">
                  <c:v>-12.353503145200314</c:v>
                </c:pt>
                <c:pt idx="149">
                  <c:v>-185.78186796470951</c:v>
                </c:pt>
                <c:pt idx="150">
                  <c:v>-208.14212328767124</c:v>
                </c:pt>
                <c:pt idx="151">
                  <c:v>-66.347215030697541</c:v>
                </c:pt>
                <c:pt idx="152">
                  <c:v>-1736.1963190184049</c:v>
                </c:pt>
                <c:pt idx="153">
                  <c:v>-26.376695929768555</c:v>
                </c:pt>
                <c:pt idx="154">
                  <c:v>-9.951058384061982</c:v>
                </c:pt>
                <c:pt idx="155">
                  <c:v>-227.67467715727361</c:v>
                </c:pt>
                <c:pt idx="156">
                  <c:v>-39.653857436198301</c:v>
                </c:pt>
                <c:pt idx="157">
                  <c:v>-83.907230559345152</c:v>
                </c:pt>
                <c:pt idx="158">
                  <c:v>-262.36622484045165</c:v>
                </c:pt>
                <c:pt idx="159">
                  <c:v>-126.83486238532109</c:v>
                </c:pt>
                <c:pt idx="160">
                  <c:v>-11.71624527564186</c:v>
                </c:pt>
                <c:pt idx="161">
                  <c:v>-44.208047945205479</c:v>
                </c:pt>
                <c:pt idx="162">
                  <c:v>-232.91139240506328</c:v>
                </c:pt>
                <c:pt idx="163">
                  <c:v>-53.090126871241061</c:v>
                </c:pt>
                <c:pt idx="164">
                  <c:v>-31.054137710644614</c:v>
                </c:pt>
                <c:pt idx="165">
                  <c:v>-14.75713448006255</c:v>
                </c:pt>
                <c:pt idx="166">
                  <c:v>-118.00564019188697</c:v>
                </c:pt>
                <c:pt idx="167">
                  <c:v>-98.865940991120027</c:v>
                </c:pt>
                <c:pt idx="168">
                  <c:v>-111.51869825863545</c:v>
                </c:pt>
                <c:pt idx="169">
                  <c:v>-79.040503544365691</c:v>
                </c:pt>
                <c:pt idx="170">
                  <c:v>-84.446808510638292</c:v>
                </c:pt>
                <c:pt idx="171">
                  <c:v>-165.22841083290751</c:v>
                </c:pt>
                <c:pt idx="172">
                  <c:v>-282.9869565217391</c:v>
                </c:pt>
                <c:pt idx="173">
                  <c:v>-366.21610169491527</c:v>
                </c:pt>
                <c:pt idx="174">
                  <c:v>-5.3815517711702583</c:v>
                </c:pt>
                <c:pt idx="175">
                  <c:v>-18.642705822193005</c:v>
                </c:pt>
                <c:pt idx="176">
                  <c:v>-4.9713747686713345</c:v>
                </c:pt>
                <c:pt idx="177">
                  <c:v>-30.372324831427733</c:v>
                </c:pt>
                <c:pt idx="178">
                  <c:v>-128.38671034160035</c:v>
                </c:pt>
                <c:pt idx="179">
                  <c:v>-18.273641618497109</c:v>
                </c:pt>
                <c:pt idx="180">
                  <c:v>-122.68018246325391</c:v>
                </c:pt>
                <c:pt idx="181">
                  <c:v>-20.479218247392534</c:v>
                </c:pt>
                <c:pt idx="182">
                  <c:v>-335.20873474630702</c:v>
                </c:pt>
                <c:pt idx="183">
                  <c:v>-652.87564766839375</c:v>
                </c:pt>
                <c:pt idx="184">
                  <c:v>-56.220256943816146</c:v>
                </c:pt>
                <c:pt idx="185">
                  <c:v>-13.094187339576585</c:v>
                </c:pt>
                <c:pt idx="186">
                  <c:v>-212.20747264132615</c:v>
                </c:pt>
                <c:pt idx="187">
                  <c:v>-1.5628543741366241</c:v>
                </c:pt>
                <c:pt idx="188">
                  <c:v>-135.20335223071237</c:v>
                </c:pt>
                <c:pt idx="189">
                  <c:v>-197.13155291790306</c:v>
                </c:pt>
                <c:pt idx="190">
                  <c:v>-101.75151706202223</c:v>
                </c:pt>
                <c:pt idx="191">
                  <c:v>-7.6315586007827427</c:v>
                </c:pt>
                <c:pt idx="192">
                  <c:v>-59.601686972821</c:v>
                </c:pt>
                <c:pt idx="193">
                  <c:v>-295.17795637198623</c:v>
                </c:pt>
                <c:pt idx="194">
                  <c:v>-177.87592852840791</c:v>
                </c:pt>
                <c:pt idx="195">
                  <c:v>-35.883441761711623</c:v>
                </c:pt>
                <c:pt idx="196">
                  <c:v>-105.46218487394955</c:v>
                </c:pt>
                <c:pt idx="197">
                  <c:v>-163.08453237410075</c:v>
                </c:pt>
                <c:pt idx="198">
                  <c:v>-45.046615100280654</c:v>
                </c:pt>
                <c:pt idx="199">
                  <c:v>-25.721206098810672</c:v>
                </c:pt>
                <c:pt idx="200">
                  <c:v>-40.771419538412907</c:v>
                </c:pt>
                <c:pt idx="201">
                  <c:v>-21.930995043842934</c:v>
                </c:pt>
                <c:pt idx="202">
                  <c:v>-51.292307692307695</c:v>
                </c:pt>
                <c:pt idx="203">
                  <c:v>-26.346801346801346</c:v>
                </c:pt>
                <c:pt idx="204">
                  <c:v>-45.725957316840379</c:v>
                </c:pt>
                <c:pt idx="205">
                  <c:v>-80.304616849119469</c:v>
                </c:pt>
                <c:pt idx="206">
                  <c:v>-6.7635198857823307</c:v>
                </c:pt>
                <c:pt idx="207">
                  <c:v>-256.46153846153845</c:v>
                </c:pt>
                <c:pt idx="208">
                  <c:v>-84.309764309764319</c:v>
                </c:pt>
                <c:pt idx="209">
                  <c:v>-141.09262258872036</c:v>
                </c:pt>
                <c:pt idx="210">
                  <c:v>-38.488427386093456</c:v>
                </c:pt>
                <c:pt idx="211">
                  <c:v>-216.28902765388042</c:v>
                </c:pt>
                <c:pt idx="212">
                  <c:v>-603.08228730822884</c:v>
                </c:pt>
                <c:pt idx="213">
                  <c:v>-150.10554885404102</c:v>
                </c:pt>
                <c:pt idx="214">
                  <c:v>-67.991275714576688</c:v>
                </c:pt>
                <c:pt idx="215">
                  <c:v>-56.823645697159073</c:v>
                </c:pt>
                <c:pt idx="216">
                  <c:v>-6.7114837475136575</c:v>
                </c:pt>
                <c:pt idx="217">
                  <c:v>-86.045998739760549</c:v>
                </c:pt>
                <c:pt idx="218">
                  <c:v>-266.19265323257764</c:v>
                </c:pt>
                <c:pt idx="219">
                  <c:v>-87.233612923268097</c:v>
                </c:pt>
                <c:pt idx="220">
                  <c:v>-50.055224210293794</c:v>
                </c:pt>
                <c:pt idx="221">
                  <c:v>-85.163531534486992</c:v>
                </c:pt>
                <c:pt idx="222">
                  <c:v>-18.825118839129349</c:v>
                </c:pt>
                <c:pt idx="223">
                  <c:v>-100.00107573149744</c:v>
                </c:pt>
                <c:pt idx="224">
                  <c:v>-10.497752311741552</c:v>
                </c:pt>
                <c:pt idx="225">
                  <c:v>-19.099865651589791</c:v>
                </c:pt>
                <c:pt idx="226">
                  <c:v>-370.7476966690291</c:v>
                </c:pt>
                <c:pt idx="227">
                  <c:v>-16.153005464480874</c:v>
                </c:pt>
                <c:pt idx="228">
                  <c:v>-21.937267272638579</c:v>
                </c:pt>
                <c:pt idx="229">
                  <c:v>-6.6246884428702604</c:v>
                </c:pt>
                <c:pt idx="230">
                  <c:v>-204.32345876701362</c:v>
                </c:pt>
                <c:pt idx="231">
                  <c:v>-58.079345088161205</c:v>
                </c:pt>
                <c:pt idx="232">
                  <c:v>-129.7869593285991</c:v>
                </c:pt>
                <c:pt idx="233">
                  <c:v>-18.805809575040342</c:v>
                </c:pt>
                <c:pt idx="234">
                  <c:v>-85.971609437943599</c:v>
                </c:pt>
                <c:pt idx="235">
                  <c:v>-122.3073899371069</c:v>
                </c:pt>
                <c:pt idx="236">
                  <c:v>-24.208871055200092</c:v>
                </c:pt>
                <c:pt idx="237">
                  <c:v>-683.84964355152306</c:v>
                </c:pt>
                <c:pt idx="238">
                  <c:v>-2.3369995600527935</c:v>
                </c:pt>
                <c:pt idx="239">
                  <c:v>-38.43360176851413</c:v>
                </c:pt>
                <c:pt idx="240">
                  <c:v>-196.70432743551481</c:v>
                </c:pt>
                <c:pt idx="241">
                  <c:v>-48.644067796610166</c:v>
                </c:pt>
                <c:pt idx="242">
                  <c:v>-4.9265978776468291</c:v>
                </c:pt>
                <c:pt idx="243">
                  <c:v>-62.030920590302173</c:v>
                </c:pt>
                <c:pt idx="244">
                  <c:v>-15.377599822044269</c:v>
                </c:pt>
                <c:pt idx="245">
                  <c:v>-147.04353476283302</c:v>
                </c:pt>
                <c:pt idx="246">
                  <c:v>-291.78455723542118</c:v>
                </c:pt>
                <c:pt idx="247">
                  <c:v>-125.18181818181817</c:v>
                </c:pt>
                <c:pt idx="248">
                  <c:v>-175.52036199095022</c:v>
                </c:pt>
                <c:pt idx="249">
                  <c:v>-193.91733703190013</c:v>
                </c:pt>
                <c:pt idx="250">
                  <c:v>-12.827745131927641</c:v>
                </c:pt>
                <c:pt idx="251">
                  <c:v>-100.29145125148288</c:v>
                </c:pt>
                <c:pt idx="252">
                  <c:v>-188.81291245925104</c:v>
                </c:pt>
                <c:pt idx="253">
                  <c:v>-75.173922806444523</c:v>
                </c:pt>
                <c:pt idx="254">
                  <c:v>-320.06820917480275</c:v>
                </c:pt>
                <c:pt idx="255">
                  <c:v>-26.062123464517644</c:v>
                </c:pt>
                <c:pt idx="256">
                  <c:v>-94.769818043008001</c:v>
                </c:pt>
                <c:pt idx="257">
                  <c:v>-46.714119611353624</c:v>
                </c:pt>
                <c:pt idx="258">
                  <c:v>-112.90205999277194</c:v>
                </c:pt>
                <c:pt idx="259">
                  <c:v>-136.20525815647767</c:v>
                </c:pt>
                <c:pt idx="260">
                  <c:v>-1.0925306577480489</c:v>
                </c:pt>
                <c:pt idx="261">
                  <c:v>-401.02286401925397</c:v>
                </c:pt>
                <c:pt idx="262">
                  <c:v>-30.192252010256237</c:v>
                </c:pt>
                <c:pt idx="263">
                  <c:v>-68.573058546673323</c:v>
                </c:pt>
                <c:pt idx="264">
                  <c:v>-90.578335949764522</c:v>
                </c:pt>
                <c:pt idx="265">
                  <c:v>-342.81639928698746</c:v>
                </c:pt>
                <c:pt idx="266">
                  <c:v>-175.00821018062396</c:v>
                </c:pt>
                <c:pt idx="267">
                  <c:v>-126.6144578313253</c:v>
                </c:pt>
                <c:pt idx="268">
                  <c:v>-28.68325048897135</c:v>
                </c:pt>
                <c:pt idx="269">
                  <c:v>-141.23733117857554</c:v>
                </c:pt>
                <c:pt idx="270">
                  <c:v>-13.222106360792491</c:v>
                </c:pt>
                <c:pt idx="271">
                  <c:v>-208.77360948287094</c:v>
                </c:pt>
                <c:pt idx="272">
                  <c:v>-44.755244755244753</c:v>
                </c:pt>
                <c:pt idx="273">
                  <c:v>-49.22711058263971</c:v>
                </c:pt>
                <c:pt idx="274">
                  <c:v>-30.381133873272987</c:v>
                </c:pt>
                <c:pt idx="275">
                  <c:v>-57.152590191488088</c:v>
                </c:pt>
                <c:pt idx="276">
                  <c:v>-48.860395264898159</c:v>
                </c:pt>
                <c:pt idx="277">
                  <c:v>-4.3576494427558199</c:v>
                </c:pt>
                <c:pt idx="278">
                  <c:v>-88.099459168331038</c:v>
                </c:pt>
                <c:pt idx="279">
                  <c:v>-15.302619982373209</c:v>
                </c:pt>
                <c:pt idx="280">
                  <c:v>-35.581442307692306</c:v>
                </c:pt>
                <c:pt idx="281">
                  <c:v>-171.07195335354857</c:v>
                </c:pt>
                <c:pt idx="282">
                  <c:v>-136.26373626373626</c:v>
                </c:pt>
                <c:pt idx="283">
                  <c:v>-119.65811965811967</c:v>
                </c:pt>
                <c:pt idx="284">
                  <c:v>-36.766233766233768</c:v>
                </c:pt>
                <c:pt idx="285">
                  <c:v>-59.91440798858774</c:v>
                </c:pt>
                <c:pt idx="286">
                  <c:v>-7.0695092894820206</c:v>
                </c:pt>
                <c:pt idx="287">
                  <c:v>-18.822693661403338</c:v>
                </c:pt>
                <c:pt idx="288">
                  <c:v>-242.26363636363635</c:v>
                </c:pt>
                <c:pt idx="289">
                  <c:v>-271.0471747019181</c:v>
                </c:pt>
                <c:pt idx="290">
                  <c:v>-119.56622280898739</c:v>
                </c:pt>
                <c:pt idx="291">
                  <c:v>-37.125981778196667</c:v>
                </c:pt>
                <c:pt idx="292">
                  <c:v>-56.461248231410153</c:v>
                </c:pt>
                <c:pt idx="293">
                  <c:v>-0.17112200536490821</c:v>
                </c:pt>
                <c:pt idx="294">
                  <c:v>-31.855500821018062</c:v>
                </c:pt>
                <c:pt idx="295">
                  <c:v>-10.707373415745771</c:v>
                </c:pt>
                <c:pt idx="296">
                  <c:v>-395.44846050870149</c:v>
                </c:pt>
                <c:pt idx="297">
                  <c:v>-88.936112834065966</c:v>
                </c:pt>
                <c:pt idx="298">
                  <c:v>-1.7501458454871242</c:v>
                </c:pt>
                <c:pt idx="299">
                  <c:v>-96.666329370098651</c:v>
                </c:pt>
                <c:pt idx="300">
                  <c:v>-66.201077095873046</c:v>
                </c:pt>
                <c:pt idx="301">
                  <c:v>-600.86092056864504</c:v>
                </c:pt>
                <c:pt idx="302">
                  <c:v>-1024.3582317073169</c:v>
                </c:pt>
                <c:pt idx="303">
                  <c:v>-4.2661957430988009</c:v>
                </c:pt>
                <c:pt idx="304">
                  <c:v>-12.461937155814706</c:v>
                </c:pt>
                <c:pt idx="305">
                  <c:v>-25.357332995309928</c:v>
                </c:pt>
                <c:pt idx="306">
                  <c:v>-196.51843405549224</c:v>
                </c:pt>
                <c:pt idx="307">
                  <c:v>-629.21480650588899</c:v>
                </c:pt>
                <c:pt idx="308">
                  <c:v>-17.642754194375325</c:v>
                </c:pt>
                <c:pt idx="309">
                  <c:v>-50.850311637499637</c:v>
                </c:pt>
                <c:pt idx="310">
                  <c:v>-26.344701144552779</c:v>
                </c:pt>
                <c:pt idx="311">
                  <c:v>-33.966480446927378</c:v>
                </c:pt>
                <c:pt idx="312">
                  <c:v>-106.80632694866219</c:v>
                </c:pt>
                <c:pt idx="313">
                  <c:v>-430.8265532544379</c:v>
                </c:pt>
                <c:pt idx="314">
                  <c:v>-85.36498516320475</c:v>
                </c:pt>
                <c:pt idx="315">
                  <c:v>-172.49757045675415</c:v>
                </c:pt>
                <c:pt idx="316">
                  <c:v>-51.528878822197058</c:v>
                </c:pt>
                <c:pt idx="317">
                  <c:v>-1.8570260324383261</c:v>
                </c:pt>
                <c:pt idx="318">
                  <c:v>-155.27296082209378</c:v>
                </c:pt>
                <c:pt idx="319">
                  <c:v>-114.74027112453467</c:v>
                </c:pt>
                <c:pt idx="320">
                  <c:v>-72.262773722627742</c:v>
                </c:pt>
                <c:pt idx="321">
                  <c:v>-50.175504322766571</c:v>
                </c:pt>
                <c:pt idx="322">
                  <c:v>-122.6252292249783</c:v>
                </c:pt>
                <c:pt idx="323">
                  <c:v>-8.6667269752960774</c:v>
                </c:pt>
                <c:pt idx="324">
                  <c:v>-140.3011525220775</c:v>
                </c:pt>
                <c:pt idx="325">
                  <c:v>-20.47535776166335</c:v>
                </c:pt>
                <c:pt idx="326">
                  <c:v>-65.413449072769296</c:v>
                </c:pt>
                <c:pt idx="327">
                  <c:v>-10.825094400528492</c:v>
                </c:pt>
                <c:pt idx="328">
                  <c:v>-44.473933649289101</c:v>
                </c:pt>
                <c:pt idx="329">
                  <c:v>-127.90318302387267</c:v>
                </c:pt>
                <c:pt idx="330">
                  <c:v>-84.175570505210402</c:v>
                </c:pt>
                <c:pt idx="331">
                  <c:v>-34.640562128400695</c:v>
                </c:pt>
                <c:pt idx="332">
                  <c:v>-169.02017291066284</c:v>
                </c:pt>
                <c:pt idx="333">
                  <c:v>-26.555145721855677</c:v>
                </c:pt>
                <c:pt idx="334">
                  <c:v>-137.93227990970652</c:v>
                </c:pt>
                <c:pt idx="335">
                  <c:v>-8.6294435350948717</c:v>
                </c:pt>
                <c:pt idx="336">
                  <c:v>-15.997763581044177</c:v>
                </c:pt>
                <c:pt idx="337">
                  <c:v>-16.817572997589071</c:v>
                </c:pt>
                <c:pt idx="338">
                  <c:v>-0.7175602110124214</c:v>
                </c:pt>
                <c:pt idx="339">
                  <c:v>-33.121724092058002</c:v>
                </c:pt>
                <c:pt idx="340">
                  <c:v>-1.4351204220248428</c:v>
                </c:pt>
                <c:pt idx="341">
                  <c:v>-169.23240033927055</c:v>
                </c:pt>
                <c:pt idx="342">
                  <c:v>-83.362692593570742</c:v>
                </c:pt>
                <c:pt idx="343">
                  <c:v>-15.507279870580076</c:v>
                </c:pt>
                <c:pt idx="344">
                  <c:v>-8.5178875638839746E-2</c:v>
                </c:pt>
                <c:pt idx="345">
                  <c:v>-8.0198671215111794</c:v>
                </c:pt>
                <c:pt idx="346">
                  <c:v>-32.881411430843471</c:v>
                </c:pt>
                <c:pt idx="347">
                  <c:v>-28.800938562467078</c:v>
                </c:pt>
                <c:pt idx="348">
                  <c:v>-48.935611038107751</c:v>
                </c:pt>
                <c:pt idx="349">
                  <c:v>-200.64655172413794</c:v>
                </c:pt>
                <c:pt idx="350">
                  <c:v>-346.57319992633967</c:v>
                </c:pt>
                <c:pt idx="351">
                  <c:v>-165.36098310291857</c:v>
                </c:pt>
                <c:pt idx="352">
                  <c:v>-7.9912822375591247E-2</c:v>
                </c:pt>
                <c:pt idx="353">
                  <c:v>-0.75576032893999612</c:v>
                </c:pt>
                <c:pt idx="354">
                  <c:v>-19.029611667669649</c:v>
                </c:pt>
                <c:pt idx="355">
                  <c:v>-70.681414765630123</c:v>
                </c:pt>
                <c:pt idx="356">
                  <c:v>-297.95527790751987</c:v>
                </c:pt>
                <c:pt idx="357">
                  <c:v>-53.356501344316683</c:v>
                </c:pt>
                <c:pt idx="358">
                  <c:v>-147.69939003337552</c:v>
                </c:pt>
                <c:pt idx="359">
                  <c:v>-33.406870002961206</c:v>
                </c:pt>
                <c:pt idx="360">
                  <c:v>-126.61033624631057</c:v>
                </c:pt>
                <c:pt idx="361">
                  <c:v>-49.237029501525939</c:v>
                </c:pt>
                <c:pt idx="362">
                  <c:v>-27.201985604368335</c:v>
                </c:pt>
                <c:pt idx="363">
                  <c:v>-262.23642172523961</c:v>
                </c:pt>
                <c:pt idx="364">
                  <c:v>-5683.529107373869</c:v>
                </c:pt>
                <c:pt idx="365">
                  <c:v>-159.10489510489512</c:v>
                </c:pt>
                <c:pt idx="366">
                  <c:v>-103.52144962340356</c:v>
                </c:pt>
                <c:pt idx="367">
                  <c:v>-2182.5146953405019</c:v>
                </c:pt>
                <c:pt idx="368">
                  <c:v>-116.19934143870314</c:v>
                </c:pt>
                <c:pt idx="369">
                  <c:v>-27.539135279121336</c:v>
                </c:pt>
                <c:pt idx="370">
                  <c:v>-3.2909501563784826</c:v>
                </c:pt>
                <c:pt idx="371">
                  <c:v>-196.78571428571431</c:v>
                </c:pt>
                <c:pt idx="372">
                  <c:v>-580.94765723934142</c:v>
                </c:pt>
                <c:pt idx="373">
                  <c:v>-117.0408931259408</c:v>
                </c:pt>
                <c:pt idx="374">
                  <c:v>-12.752428040035991</c:v>
                </c:pt>
                <c:pt idx="375">
                  <c:v>-7.7118122692916149</c:v>
                </c:pt>
                <c:pt idx="376">
                  <c:v>-33.278867102396518</c:v>
                </c:pt>
                <c:pt idx="377">
                  <c:v>-63.448826759860211</c:v>
                </c:pt>
                <c:pt idx="378">
                  <c:v>-6.2618259224219486</c:v>
                </c:pt>
                <c:pt idx="379">
                  <c:v>-182.2038179714616</c:v>
                </c:pt>
                <c:pt idx="380">
                  <c:v>-306.36201991465151</c:v>
                </c:pt>
                <c:pt idx="381">
                  <c:v>-12.906024096385543</c:v>
                </c:pt>
                <c:pt idx="382">
                  <c:v>-22.503887129283044</c:v>
                </c:pt>
                <c:pt idx="383">
                  <c:v>-279.03854790419166</c:v>
                </c:pt>
                <c:pt idx="384">
                  <c:v>-157.41192884548306</c:v>
                </c:pt>
                <c:pt idx="385">
                  <c:v>-412.8468742090609</c:v>
                </c:pt>
                <c:pt idx="386">
                  <c:v>-45.232211333617386</c:v>
                </c:pt>
                <c:pt idx="387">
                  <c:v>-325.36636427076064</c:v>
                </c:pt>
                <c:pt idx="388">
                  <c:v>-132.35103101152782</c:v>
                </c:pt>
                <c:pt idx="389">
                  <c:v>-399.75451263537906</c:v>
                </c:pt>
                <c:pt idx="390">
                  <c:v>-1.3819095477386862</c:v>
                </c:pt>
                <c:pt idx="391">
                  <c:v>-9.5678849717564596</c:v>
                </c:pt>
                <c:pt idx="392">
                  <c:v>-1.463218940908195</c:v>
                </c:pt>
                <c:pt idx="393">
                  <c:v>-29.661105653299991</c:v>
                </c:pt>
                <c:pt idx="394">
                  <c:v>-5.8528757636327802</c:v>
                </c:pt>
                <c:pt idx="395">
                  <c:v>-134.73088431909341</c:v>
                </c:pt>
                <c:pt idx="396">
                  <c:v>-3.9844218726326956</c:v>
                </c:pt>
                <c:pt idx="397">
                  <c:v>-91.778663125276665</c:v>
                </c:pt>
                <c:pt idx="398">
                  <c:v>-135.46044825313115</c:v>
                </c:pt>
                <c:pt idx="399">
                  <c:v>-238.02331067155987</c:v>
                </c:pt>
                <c:pt idx="400">
                  <c:v>-263.81709741550696</c:v>
                </c:pt>
                <c:pt idx="401">
                  <c:v>-152.84829929432851</c:v>
                </c:pt>
                <c:pt idx="402">
                  <c:v>-135.46132339235788</c:v>
                </c:pt>
                <c:pt idx="403">
                  <c:v>-62.580264976022114</c:v>
                </c:pt>
                <c:pt idx="404">
                  <c:v>-40.624137040737288</c:v>
                </c:pt>
                <c:pt idx="405">
                  <c:v>-299.35848111639768</c:v>
                </c:pt>
                <c:pt idx="406">
                  <c:v>-8.0710448733021032</c:v>
                </c:pt>
                <c:pt idx="407">
                  <c:v>-9.6756971058543684</c:v>
                </c:pt>
                <c:pt idx="408">
                  <c:v>-43.949834619625136</c:v>
                </c:pt>
                <c:pt idx="409">
                  <c:v>-49.784507260606688</c:v>
                </c:pt>
                <c:pt idx="410">
                  <c:v>-14.801267346809455</c:v>
                </c:pt>
                <c:pt idx="411">
                  <c:v>-93.835390946502045</c:v>
                </c:pt>
                <c:pt idx="412">
                  <c:v>-162.17330626744484</c:v>
                </c:pt>
                <c:pt idx="413">
                  <c:v>-181.54648956356738</c:v>
                </c:pt>
                <c:pt idx="414">
                  <c:v>-71.661931818181813</c:v>
                </c:pt>
                <c:pt idx="415">
                  <c:v>-36.174190784092239</c:v>
                </c:pt>
                <c:pt idx="416">
                  <c:v>-1607.7783754706832</c:v>
                </c:pt>
                <c:pt idx="417">
                  <c:v>-247.92112867584569</c:v>
                </c:pt>
                <c:pt idx="418">
                  <c:v>-1.7944224028350215</c:v>
                </c:pt>
                <c:pt idx="419">
                  <c:v>-2.8236884802595998</c:v>
                </c:pt>
                <c:pt idx="420">
                  <c:v>-29.694273544723149</c:v>
                </c:pt>
                <c:pt idx="421">
                  <c:v>-44.386529248955306</c:v>
                </c:pt>
                <c:pt idx="422">
                  <c:v>-163.78776075478228</c:v>
                </c:pt>
                <c:pt idx="423">
                  <c:v>-3.9701222616505709</c:v>
                </c:pt>
                <c:pt idx="424">
                  <c:v>-3.2905964668418406</c:v>
                </c:pt>
                <c:pt idx="425">
                  <c:v>-558.80935506732817</c:v>
                </c:pt>
                <c:pt idx="426">
                  <c:v>-76.268071882178077</c:v>
                </c:pt>
                <c:pt idx="427">
                  <c:v>-3.3330700755822082</c:v>
                </c:pt>
                <c:pt idx="428">
                  <c:v>-81.000432367712108</c:v>
                </c:pt>
                <c:pt idx="429">
                  <c:v>-46.589269425325483</c:v>
                </c:pt>
                <c:pt idx="430">
                  <c:v>-0.44899874843554455</c:v>
                </c:pt>
                <c:pt idx="431">
                  <c:v>-12.055788842231554</c:v>
                </c:pt>
                <c:pt idx="432">
                  <c:v>-244.60545193687233</c:v>
                </c:pt>
                <c:pt idx="433">
                  <c:v>-108.5420977240172</c:v>
                </c:pt>
                <c:pt idx="434">
                  <c:v>-35.907595611342877</c:v>
                </c:pt>
                <c:pt idx="435">
                  <c:v>-146.77068557919623</c:v>
                </c:pt>
                <c:pt idx="436">
                  <c:v>-10.389488503050211</c:v>
                </c:pt>
                <c:pt idx="437">
                  <c:v>-57.797660013764627</c:v>
                </c:pt>
                <c:pt idx="438">
                  <c:v>-159.44216349108785</c:v>
                </c:pt>
                <c:pt idx="439">
                  <c:v>-22.567164179104477</c:v>
                </c:pt>
                <c:pt idx="440">
                  <c:v>-287.86957636090881</c:v>
                </c:pt>
                <c:pt idx="441">
                  <c:v>-406.79376770538249</c:v>
                </c:pt>
                <c:pt idx="442">
                  <c:v>-406.23267663043475</c:v>
                </c:pt>
                <c:pt idx="443">
                  <c:v>-181.0682412332101</c:v>
                </c:pt>
                <c:pt idx="444">
                  <c:v>-28.133164343050275</c:v>
                </c:pt>
                <c:pt idx="445">
                  <c:v>-523.31311380704801</c:v>
                </c:pt>
                <c:pt idx="446">
                  <c:v>-156.62139219015282</c:v>
                </c:pt>
                <c:pt idx="447">
                  <c:v>-110.75064820084741</c:v>
                </c:pt>
                <c:pt idx="448">
                  <c:v>-146.60751565762004</c:v>
                </c:pt>
                <c:pt idx="449">
                  <c:v>-13.424899946935531</c:v>
                </c:pt>
                <c:pt idx="450">
                  <c:v>-5.4646840148698885</c:v>
                </c:pt>
                <c:pt idx="451">
                  <c:v>-36.243216576221016</c:v>
                </c:pt>
                <c:pt idx="452">
                  <c:v>-197.47483134405815</c:v>
                </c:pt>
                <c:pt idx="453">
                  <c:v>-4.9552388144232538</c:v>
                </c:pt>
                <c:pt idx="454">
                  <c:v>-48.471547794574818</c:v>
                </c:pt>
                <c:pt idx="455">
                  <c:v>-32.39178863151843</c:v>
                </c:pt>
                <c:pt idx="456">
                  <c:v>-41.449036511156187</c:v>
                </c:pt>
                <c:pt idx="457">
                  <c:v>-179.34846461949263</c:v>
                </c:pt>
                <c:pt idx="458">
                  <c:v>-118.7948350071736</c:v>
                </c:pt>
                <c:pt idx="459">
                  <c:v>-46.90113236273671</c:v>
                </c:pt>
                <c:pt idx="460">
                  <c:v>-77.703220858895719</c:v>
                </c:pt>
                <c:pt idx="461">
                  <c:v>-23.931736920840716</c:v>
                </c:pt>
                <c:pt idx="462">
                  <c:v>-8.2128397917871609</c:v>
                </c:pt>
                <c:pt idx="463">
                  <c:v>-31.776845050717036</c:v>
                </c:pt>
                <c:pt idx="464">
                  <c:v>-13.491282339707537</c:v>
                </c:pt>
                <c:pt idx="465">
                  <c:v>-24.935835029648644</c:v>
                </c:pt>
                <c:pt idx="466">
                  <c:v>-27.425587467362927</c:v>
                </c:pt>
                <c:pt idx="467">
                  <c:v>-97.660311958405543</c:v>
                </c:pt>
                <c:pt idx="468">
                  <c:v>-655.87188612099635</c:v>
                </c:pt>
                <c:pt idx="469">
                  <c:v>-122.06530818391967</c:v>
                </c:pt>
                <c:pt idx="470">
                  <c:v>-6.9748246980911572</c:v>
                </c:pt>
                <c:pt idx="471">
                  <c:v>-325.10319345473738</c:v>
                </c:pt>
                <c:pt idx="472">
                  <c:v>-8.3766252654236588</c:v>
                </c:pt>
                <c:pt idx="473">
                  <c:v>-145.6643096390026</c:v>
                </c:pt>
                <c:pt idx="474">
                  <c:v>-195.90705573568013</c:v>
                </c:pt>
                <c:pt idx="475">
                  <c:v>-308.50424757281553</c:v>
                </c:pt>
                <c:pt idx="476">
                  <c:v>-131.91042687193843</c:v>
                </c:pt>
                <c:pt idx="477">
                  <c:v>-485.98056537102474</c:v>
                </c:pt>
                <c:pt idx="478">
                  <c:v>-743.09608540925262</c:v>
                </c:pt>
                <c:pt idx="479">
                  <c:v>-11.631752207092624</c:v>
                </c:pt>
                <c:pt idx="480">
                  <c:v>-2.1808080452899188</c:v>
                </c:pt>
                <c:pt idx="481">
                  <c:v>-5.0171433264212535</c:v>
                </c:pt>
                <c:pt idx="482">
                  <c:v>-112.84788886287367</c:v>
                </c:pt>
                <c:pt idx="483">
                  <c:v>-55.612767238783498</c:v>
                </c:pt>
                <c:pt idx="484">
                  <c:v>-20.714797619418565</c:v>
                </c:pt>
                <c:pt idx="485">
                  <c:v>-19.984724078670993</c:v>
                </c:pt>
                <c:pt idx="486">
                  <c:v>-3.2192128027210143</c:v>
                </c:pt>
                <c:pt idx="487">
                  <c:v>-66.980228203118202</c:v>
                </c:pt>
                <c:pt idx="488">
                  <c:v>-32.479953089496441</c:v>
                </c:pt>
                <c:pt idx="489">
                  <c:v>-31.257725732942056</c:v>
                </c:pt>
                <c:pt idx="490">
                  <c:v>-7.3656588705077022</c:v>
                </c:pt>
                <c:pt idx="491">
                  <c:v>-106.2752646775746</c:v>
                </c:pt>
                <c:pt idx="492">
                  <c:v>-15.9596558884604</c:v>
                </c:pt>
                <c:pt idx="493">
                  <c:v>-28.865723834185424</c:v>
                </c:pt>
                <c:pt idx="494">
                  <c:v>-525.79545454545462</c:v>
                </c:pt>
                <c:pt idx="495">
                  <c:v>-1108.5510717601626</c:v>
                </c:pt>
                <c:pt idx="496">
                  <c:v>-26.651036282183828</c:v>
                </c:pt>
                <c:pt idx="497">
                  <c:v>-1.5551263750104962</c:v>
                </c:pt>
                <c:pt idx="498">
                  <c:v>-232.35715930902109</c:v>
                </c:pt>
                <c:pt idx="499">
                  <c:v>-112.7904948768258</c:v>
                </c:pt>
                <c:pt idx="500">
                  <c:v>-40.862231355848273</c:v>
                </c:pt>
                <c:pt idx="501">
                  <c:v>-17.667892925430213</c:v>
                </c:pt>
                <c:pt idx="502">
                  <c:v>-61.444935956688241</c:v>
                </c:pt>
                <c:pt idx="503">
                  <c:v>-473.36604514229634</c:v>
                </c:pt>
                <c:pt idx="504">
                  <c:v>-45.570177425443568</c:v>
                </c:pt>
                <c:pt idx="505">
                  <c:v>-1.4453387566570726</c:v>
                </c:pt>
                <c:pt idx="506">
                  <c:v>-196.96467318428944</c:v>
                </c:pt>
                <c:pt idx="507">
                  <c:v>-50.575208782959571</c:v>
                </c:pt>
                <c:pt idx="508">
                  <c:v>-8.2971265053058278</c:v>
                </c:pt>
                <c:pt idx="509">
                  <c:v>-369.37566137566137</c:v>
                </c:pt>
                <c:pt idx="510">
                  <c:v>-196.68045172121856</c:v>
                </c:pt>
                <c:pt idx="511">
                  <c:v>-45.983754512635379</c:v>
                </c:pt>
                <c:pt idx="512">
                  <c:v>-75.854952558168137</c:v>
                </c:pt>
                <c:pt idx="513">
                  <c:v>-372.21755123489226</c:v>
                </c:pt>
                <c:pt idx="514">
                  <c:v>-83.794054629301158</c:v>
                </c:pt>
                <c:pt idx="515">
                  <c:v>-21.485948180590235</c:v>
                </c:pt>
                <c:pt idx="516">
                  <c:v>-20.041245214324068</c:v>
                </c:pt>
                <c:pt idx="517">
                  <c:v>-153.19470363458635</c:v>
                </c:pt>
                <c:pt idx="518">
                  <c:v>-71.455399061032864</c:v>
                </c:pt>
                <c:pt idx="519">
                  <c:v>-199.63774846739736</c:v>
                </c:pt>
                <c:pt idx="520">
                  <c:v>-105.17857142857143</c:v>
                </c:pt>
                <c:pt idx="521">
                  <c:v>-100.25349044459848</c:v>
                </c:pt>
                <c:pt idx="522">
                  <c:v>-1.323384485428692</c:v>
                </c:pt>
                <c:pt idx="523">
                  <c:v>-19.976076555023923</c:v>
                </c:pt>
                <c:pt idx="524">
                  <c:v>-362.54237288135596</c:v>
                </c:pt>
                <c:pt idx="525">
                  <c:v>-225.42293233082705</c:v>
                </c:pt>
                <c:pt idx="526">
                  <c:v>-32.416299957089798</c:v>
                </c:pt>
                <c:pt idx="527">
                  <c:v>-67.42285714285714</c:v>
                </c:pt>
                <c:pt idx="528">
                  <c:v>-438.88717576637032</c:v>
                </c:pt>
                <c:pt idx="529">
                  <c:v>-41.630084869768801</c:v>
                </c:pt>
                <c:pt idx="530">
                  <c:v>-110.54138145612944</c:v>
                </c:pt>
                <c:pt idx="531">
                  <c:v>-234.71965374778671</c:v>
                </c:pt>
                <c:pt idx="532">
                  <c:v>-70.132158590308364</c:v>
                </c:pt>
                <c:pt idx="533">
                  <c:v>-96.756329173667609</c:v>
                </c:pt>
                <c:pt idx="534">
                  <c:v>-48.806366047745357</c:v>
                </c:pt>
                <c:pt idx="535">
                  <c:v>-258.03846153846155</c:v>
                </c:pt>
                <c:pt idx="536">
                  <c:v>-4.4957684093965034</c:v>
                </c:pt>
                <c:pt idx="537">
                  <c:v>-14.077877620881472</c:v>
                </c:pt>
                <c:pt idx="538">
                  <c:v>-0.8222405599977235</c:v>
                </c:pt>
                <c:pt idx="539">
                  <c:v>-2.3821414973908759</c:v>
                </c:pt>
                <c:pt idx="540">
                  <c:v>-93.356862604582844</c:v>
                </c:pt>
                <c:pt idx="541">
                  <c:v>-351.48986889153753</c:v>
                </c:pt>
                <c:pt idx="542">
                  <c:v>-153.55029099398283</c:v>
                </c:pt>
                <c:pt idx="543">
                  <c:v>-181.50096375524399</c:v>
                </c:pt>
                <c:pt idx="544">
                  <c:v>-203.03222282905517</c:v>
                </c:pt>
                <c:pt idx="545">
                  <c:v>-4.3240787644725058</c:v>
                </c:pt>
                <c:pt idx="546">
                  <c:v>-30.335097001763668</c:v>
                </c:pt>
                <c:pt idx="547">
                  <c:v>-6.7270487742833813</c:v>
                </c:pt>
                <c:pt idx="548">
                  <c:v>-499.68297405447271</c:v>
                </c:pt>
                <c:pt idx="549">
                  <c:v>-27.390623470686108</c:v>
                </c:pt>
                <c:pt idx="550">
                  <c:v>-32.152640264026402</c:v>
                </c:pt>
                <c:pt idx="551">
                  <c:v>-36.001367212149262</c:v>
                </c:pt>
                <c:pt idx="552">
                  <c:v>-34.750363901018922</c:v>
                </c:pt>
                <c:pt idx="553">
                  <c:v>-141.16019417475727</c:v>
                </c:pt>
                <c:pt idx="554">
                  <c:v>-732.11950394588496</c:v>
                </c:pt>
                <c:pt idx="555">
                  <c:v>-100.9094927536232</c:v>
                </c:pt>
                <c:pt idx="556">
                  <c:v>-17.057160169662698</c:v>
                </c:pt>
                <c:pt idx="557">
                  <c:v>-154.24061213758588</c:v>
                </c:pt>
                <c:pt idx="558">
                  <c:v>-275.69188613183132</c:v>
                </c:pt>
                <c:pt idx="559">
                  <c:v>-88.805687203791479</c:v>
                </c:pt>
                <c:pt idx="560">
                  <c:v>-70.900183710961429</c:v>
                </c:pt>
                <c:pt idx="561">
                  <c:v>-70.269360269360277</c:v>
                </c:pt>
                <c:pt idx="562">
                  <c:v>-175.37039999999999</c:v>
                </c:pt>
                <c:pt idx="563">
                  <c:v>-206.46206248373056</c:v>
                </c:pt>
                <c:pt idx="564">
                  <c:v>-71.80911357968715</c:v>
                </c:pt>
                <c:pt idx="565">
                  <c:v>-22.099776619508564</c:v>
                </c:pt>
                <c:pt idx="566">
                  <c:v>-255.55852128653407</c:v>
                </c:pt>
                <c:pt idx="567">
                  <c:v>-97.046659713054069</c:v>
                </c:pt>
                <c:pt idx="568">
                  <c:v>-110.10893246187365</c:v>
                </c:pt>
                <c:pt idx="569">
                  <c:v>-28.984985770828565</c:v>
                </c:pt>
                <c:pt idx="570">
                  <c:v>-135.9724303266407</c:v>
                </c:pt>
                <c:pt idx="571">
                  <c:v>-86.794546607482559</c:v>
                </c:pt>
                <c:pt idx="572">
                  <c:v>-9.4020851448532703</c:v>
                </c:pt>
                <c:pt idx="573">
                  <c:v>-43.819173318580582</c:v>
                </c:pt>
                <c:pt idx="574">
                  <c:v>-91.650972575434736</c:v>
                </c:pt>
                <c:pt idx="575">
                  <c:v>-56.398713826366553</c:v>
                </c:pt>
                <c:pt idx="576">
                  <c:v>-371.22937195773477</c:v>
                </c:pt>
                <c:pt idx="577">
                  <c:v>-56.589051063647652</c:v>
                </c:pt>
                <c:pt idx="578">
                  <c:v>-104.62410803345354</c:v>
                </c:pt>
                <c:pt idx="579">
                  <c:v>-3.8286616604343702</c:v>
                </c:pt>
                <c:pt idx="580">
                  <c:v>-1.7359693017863855</c:v>
                </c:pt>
                <c:pt idx="581">
                  <c:v>-250.51063829787233</c:v>
                </c:pt>
                <c:pt idx="582">
                  <c:v>-91.157679180887357</c:v>
                </c:pt>
                <c:pt idx="583">
                  <c:v>-180.32786885245903</c:v>
                </c:pt>
                <c:pt idx="584">
                  <c:v>-12.76397966594045</c:v>
                </c:pt>
                <c:pt idx="585">
                  <c:v>-59.421455938697335</c:v>
                </c:pt>
                <c:pt idx="586">
                  <c:v>-26.217137293086662</c:v>
                </c:pt>
                <c:pt idx="587">
                  <c:v>-53.821964771249561</c:v>
                </c:pt>
                <c:pt idx="588">
                  <c:v>-21.139842472878584</c:v>
                </c:pt>
                <c:pt idx="589">
                  <c:v>-42.273402674591381</c:v>
                </c:pt>
                <c:pt idx="590">
                  <c:v>-910.1693889897158</c:v>
                </c:pt>
                <c:pt idx="591">
                  <c:v>-1.8986195858757628</c:v>
                </c:pt>
                <c:pt idx="592">
                  <c:v>-10.046791114613605</c:v>
                </c:pt>
                <c:pt idx="593">
                  <c:v>-145.89101620029453</c:v>
                </c:pt>
                <c:pt idx="594">
                  <c:v>-134.89779718198056</c:v>
                </c:pt>
                <c:pt idx="595">
                  <c:v>-57.187417772993662</c:v>
                </c:pt>
                <c:pt idx="596">
                  <c:v>-533.29404466501239</c:v>
                </c:pt>
                <c:pt idx="597">
                  <c:v>-81.957513203598538</c:v>
                </c:pt>
                <c:pt idx="598">
                  <c:v>-93.893292682926827</c:v>
                </c:pt>
                <c:pt idx="599">
                  <c:v>-3.8968000293912333</c:v>
                </c:pt>
                <c:pt idx="600">
                  <c:v>-65.43337084070086</c:v>
                </c:pt>
                <c:pt idx="601">
                  <c:v>-96.127877947295431</c:v>
                </c:pt>
                <c:pt idx="602">
                  <c:v>-46.693189427659824</c:v>
                </c:pt>
                <c:pt idx="603">
                  <c:v>-357.49239828693788</c:v>
                </c:pt>
                <c:pt idx="604">
                  <c:v>-399.22534435261713</c:v>
                </c:pt>
                <c:pt idx="605">
                  <c:v>-31.638178415470993</c:v>
                </c:pt>
                <c:pt idx="606">
                  <c:v>-4.6548323471400384</c:v>
                </c:pt>
                <c:pt idx="607">
                  <c:v>-1051.231884057971</c:v>
                </c:pt>
                <c:pt idx="608">
                  <c:v>-55.956221198156683</c:v>
                </c:pt>
                <c:pt idx="609">
                  <c:v>-12.717655992249483</c:v>
                </c:pt>
                <c:pt idx="610">
                  <c:v>-6.2074126590255627</c:v>
                </c:pt>
                <c:pt idx="611">
                  <c:v>-86.470809388259312</c:v>
                </c:pt>
                <c:pt idx="612">
                  <c:v>-30.11858833101671</c:v>
                </c:pt>
                <c:pt idx="613">
                  <c:v>-616.38348805978865</c:v>
                </c:pt>
                <c:pt idx="614">
                  <c:v>-32.653791130185979</c:v>
                </c:pt>
                <c:pt idx="615">
                  <c:v>-82.219851301115227</c:v>
                </c:pt>
                <c:pt idx="616">
                  <c:v>-92.977693851056301</c:v>
                </c:pt>
                <c:pt idx="617">
                  <c:v>-1.525593087522451</c:v>
                </c:pt>
                <c:pt idx="618">
                  <c:v>-63.874027149321265</c:v>
                </c:pt>
                <c:pt idx="619">
                  <c:v>-13.585065853924021</c:v>
                </c:pt>
                <c:pt idx="620">
                  <c:v>-116.83069224353628</c:v>
                </c:pt>
                <c:pt idx="621">
                  <c:v>-219.31524654425419</c:v>
                </c:pt>
                <c:pt idx="622">
                  <c:v>-150.2439024390244</c:v>
                </c:pt>
                <c:pt idx="623">
                  <c:v>-26.48359804067092</c:v>
                </c:pt>
                <c:pt idx="624">
                  <c:v>-39.958463136033231</c:v>
                </c:pt>
                <c:pt idx="625">
                  <c:v>-589.56063907044302</c:v>
                </c:pt>
                <c:pt idx="626">
                  <c:v>-313.80631578947373</c:v>
                </c:pt>
                <c:pt idx="627">
                  <c:v>-374.54425209103294</c:v>
                </c:pt>
                <c:pt idx="628">
                  <c:v>-675.61408614668221</c:v>
                </c:pt>
                <c:pt idx="629">
                  <c:v>-11.77374765011611</c:v>
                </c:pt>
                <c:pt idx="630">
                  <c:v>-16.23260792008562</c:v>
                </c:pt>
                <c:pt idx="631">
                  <c:v>-2287.64087870105</c:v>
                </c:pt>
                <c:pt idx="632">
                  <c:v>-60.686488348065659</c:v>
                </c:pt>
                <c:pt idx="633">
                  <c:v>-117.63299663299662</c:v>
                </c:pt>
                <c:pt idx="634">
                  <c:v>-204.2431537767078</c:v>
                </c:pt>
                <c:pt idx="635">
                  <c:v>-41.074964639321074</c:v>
                </c:pt>
                <c:pt idx="636">
                  <c:v>-4906.5896119402996</c:v>
                </c:pt>
                <c:pt idx="637">
                  <c:v>-5.4522753751717179</c:v>
                </c:pt>
                <c:pt idx="638">
                  <c:v>-48.155737704918032</c:v>
                </c:pt>
                <c:pt idx="639">
                  <c:v>-110.67752831313334</c:v>
                </c:pt>
                <c:pt idx="640">
                  <c:v>-44.79246926401126</c:v>
                </c:pt>
                <c:pt idx="641">
                  <c:v>-41.837900603808642</c:v>
                </c:pt>
                <c:pt idx="642">
                  <c:v>-37.666189670872903</c:v>
                </c:pt>
                <c:pt idx="643">
                  <c:v>-22.696743192738918</c:v>
                </c:pt>
                <c:pt idx="644">
                  <c:v>-464.15584415584419</c:v>
                </c:pt>
                <c:pt idx="645">
                  <c:v>-7.3035161231554016</c:v>
                </c:pt>
                <c:pt idx="646">
                  <c:v>-2.8720477611940294</c:v>
                </c:pt>
                <c:pt idx="647">
                  <c:v>-167.01745723858224</c:v>
                </c:pt>
                <c:pt idx="648">
                  <c:v>-0.98437301434386748</c:v>
                </c:pt>
                <c:pt idx="649">
                  <c:v>-31.840731684378827</c:v>
                </c:pt>
                <c:pt idx="650">
                  <c:v>-249.25816023738872</c:v>
                </c:pt>
                <c:pt idx="651">
                  <c:v>-22.515219791216097</c:v>
                </c:pt>
                <c:pt idx="652">
                  <c:v>-162.91659267152073</c:v>
                </c:pt>
                <c:pt idx="653">
                  <c:v>-61.892886830542693</c:v>
                </c:pt>
                <c:pt idx="654">
                  <c:v>-69.708311822405776</c:v>
                </c:pt>
                <c:pt idx="655">
                  <c:v>-63.753716163354724</c:v>
                </c:pt>
                <c:pt idx="656">
                  <c:v>-164.22967497198036</c:v>
                </c:pt>
                <c:pt idx="657">
                  <c:v>-45.066803699897221</c:v>
                </c:pt>
                <c:pt idx="658">
                  <c:v>-17.173184357541899</c:v>
                </c:pt>
                <c:pt idx="659">
                  <c:v>-894.46587215601289</c:v>
                </c:pt>
                <c:pt idx="660">
                  <c:v>-7.3329641729885378</c:v>
                </c:pt>
                <c:pt idx="661">
                  <c:v>-132.05613178767538</c:v>
                </c:pt>
                <c:pt idx="662">
                  <c:v>-1.3210504309356494</c:v>
                </c:pt>
                <c:pt idx="663">
                  <c:v>-147.56369032896365</c:v>
                </c:pt>
                <c:pt idx="664">
                  <c:v>-35.174175789407073</c:v>
                </c:pt>
                <c:pt idx="665">
                  <c:v>-117.97077468572044</c:v>
                </c:pt>
                <c:pt idx="666">
                  <c:v>-221.32510614208886</c:v>
                </c:pt>
                <c:pt idx="667">
                  <c:v>-5.1863772629034885</c:v>
                </c:pt>
                <c:pt idx="668">
                  <c:v>-2553.1785976056685</c:v>
                </c:pt>
                <c:pt idx="669">
                  <c:v>-4061.4840989399299</c:v>
                </c:pt>
                <c:pt idx="670">
                  <c:v>-88.034912004578629</c:v>
                </c:pt>
                <c:pt idx="671">
                  <c:v>-54.214285714285715</c:v>
                </c:pt>
                <c:pt idx="672">
                  <c:v>-21.666666666666668</c:v>
                </c:pt>
                <c:pt idx="673">
                  <c:v>-163.5503344754446</c:v>
                </c:pt>
                <c:pt idx="674">
                  <c:v>-240.60467246907928</c:v>
                </c:pt>
                <c:pt idx="675">
                  <c:v>-92.022091082703923</c:v>
                </c:pt>
                <c:pt idx="676">
                  <c:v>-23.005473294837469</c:v>
                </c:pt>
                <c:pt idx="677">
                  <c:v>-107.48940178991992</c:v>
                </c:pt>
                <c:pt idx="678">
                  <c:v>-144.15956593629636</c:v>
                </c:pt>
                <c:pt idx="679">
                  <c:v>-24.479166666666664</c:v>
                </c:pt>
                <c:pt idx="680">
                  <c:v>-7221.3696969696966</c:v>
                </c:pt>
                <c:pt idx="681">
                  <c:v>-3.7425373754843427</c:v>
                </c:pt>
                <c:pt idx="682">
                  <c:v>-15.579599421845963</c:v>
                </c:pt>
                <c:pt idx="683">
                  <c:v>-7.9101417096584594</c:v>
                </c:pt>
                <c:pt idx="684">
                  <c:v>-16902.591743119265</c:v>
                </c:pt>
                <c:pt idx="685">
                  <c:v>-5.3987214606124594</c:v>
                </c:pt>
                <c:pt idx="686">
                  <c:v>-14.415608547537936</c:v>
                </c:pt>
                <c:pt idx="687">
                  <c:v>-22.873004857737683</c:v>
                </c:pt>
                <c:pt idx="688">
                  <c:v>-362.56343984962405</c:v>
                </c:pt>
                <c:pt idx="689">
                  <c:v>-186.14835254017206</c:v>
                </c:pt>
                <c:pt idx="690">
                  <c:v>-4.6097046413502101</c:v>
                </c:pt>
                <c:pt idx="691">
                  <c:v>-5.9708592642724376</c:v>
                </c:pt>
                <c:pt idx="692">
                  <c:v>-93.002942750133755</c:v>
                </c:pt>
                <c:pt idx="693">
                  <c:v>-15.48860759493671</c:v>
                </c:pt>
                <c:pt idx="694">
                  <c:v>-14.114414541355503</c:v>
                </c:pt>
                <c:pt idx="695">
                  <c:v>-14.398249452954046</c:v>
                </c:pt>
                <c:pt idx="696">
                  <c:v>-6572.4693140794234</c:v>
                </c:pt>
                <c:pt idx="697">
                  <c:v>-130.16501650165017</c:v>
                </c:pt>
                <c:pt idx="698">
                  <c:v>-131.59144893111639</c:v>
                </c:pt>
                <c:pt idx="699">
                  <c:v>-1.9275099428777449</c:v>
                </c:pt>
                <c:pt idx="700">
                  <c:v>-89.708237204558728</c:v>
                </c:pt>
                <c:pt idx="701">
                  <c:v>-15.374854299928927</c:v>
                </c:pt>
                <c:pt idx="702">
                  <c:v>-219.68652037617554</c:v>
                </c:pt>
                <c:pt idx="703">
                  <c:v>-54.938852304797734</c:v>
                </c:pt>
                <c:pt idx="704">
                  <c:v>-20.008478263921059</c:v>
                </c:pt>
                <c:pt idx="705">
                  <c:v>-25.183209207853757</c:v>
                </c:pt>
                <c:pt idx="706">
                  <c:v>-43.649435843610597</c:v>
                </c:pt>
                <c:pt idx="707">
                  <c:v>-46.23997681383441</c:v>
                </c:pt>
                <c:pt idx="708">
                  <c:v>-236.19394548423563</c:v>
                </c:pt>
                <c:pt idx="709">
                  <c:v>-185.13088123895295</c:v>
                </c:pt>
                <c:pt idx="710">
                  <c:v>-42.165652628576858</c:v>
                </c:pt>
                <c:pt idx="711">
                  <c:v>-14.159625829812903</c:v>
                </c:pt>
                <c:pt idx="712">
                  <c:v>-3.5398931054122422</c:v>
                </c:pt>
                <c:pt idx="713">
                  <c:v>-30.476669486294327</c:v>
                </c:pt>
                <c:pt idx="714">
                  <c:v>-17.329769274057401</c:v>
                </c:pt>
                <c:pt idx="715">
                  <c:v>-31.174170935562145</c:v>
                </c:pt>
                <c:pt idx="716">
                  <c:v>-36.045920090039395</c:v>
                </c:pt>
                <c:pt idx="717">
                  <c:v>-64.693589381530643</c:v>
                </c:pt>
                <c:pt idx="718">
                  <c:v>-63.759328358208954</c:v>
                </c:pt>
                <c:pt idx="719">
                  <c:v>-323.97266729500473</c:v>
                </c:pt>
                <c:pt idx="720">
                  <c:v>-178.62646566164156</c:v>
                </c:pt>
                <c:pt idx="721">
                  <c:v>-57.3951048951049</c:v>
                </c:pt>
                <c:pt idx="722">
                  <c:v>-32.302306276392251</c:v>
                </c:pt>
                <c:pt idx="723">
                  <c:v>-6.957988835591765</c:v>
                </c:pt>
                <c:pt idx="724">
                  <c:v>-28.701771968046479</c:v>
                </c:pt>
                <c:pt idx="725">
                  <c:v>-105.17857142857143</c:v>
                </c:pt>
                <c:pt idx="726">
                  <c:v>-292.49169435215941</c:v>
                </c:pt>
                <c:pt idx="727">
                  <c:v>-201.42344642257308</c:v>
                </c:pt>
                <c:pt idx="728">
                  <c:v>-171.04200341491179</c:v>
                </c:pt>
                <c:pt idx="729">
                  <c:v>-44.19140625</c:v>
                </c:pt>
                <c:pt idx="730">
                  <c:v>-12.73040307879279</c:v>
                </c:pt>
                <c:pt idx="731">
                  <c:v>-137.71080474511061</c:v>
                </c:pt>
                <c:pt idx="732">
                  <c:v>-1.3711685699334568</c:v>
                </c:pt>
                <c:pt idx="733">
                  <c:v>-157.30544412607449</c:v>
                </c:pt>
                <c:pt idx="734">
                  <c:v>-16.453457855847955</c:v>
                </c:pt>
                <c:pt idx="735">
                  <c:v>-2.1152805340068559</c:v>
                </c:pt>
                <c:pt idx="736">
                  <c:v>-36.395525307048423</c:v>
                </c:pt>
                <c:pt idx="737">
                  <c:v>-0.90953140967493773</c:v>
                </c:pt>
                <c:pt idx="738">
                  <c:v>-120.77582103760113</c:v>
                </c:pt>
                <c:pt idx="739">
                  <c:v>-35.772703731911655</c:v>
                </c:pt>
                <c:pt idx="740">
                  <c:v>-276.70999187652313</c:v>
                </c:pt>
                <c:pt idx="741">
                  <c:v>-37.633308984660339</c:v>
                </c:pt>
                <c:pt idx="742">
                  <c:v>-101.02793296089385</c:v>
                </c:pt>
                <c:pt idx="743">
                  <c:v>-703.47751290243309</c:v>
                </c:pt>
                <c:pt idx="744">
                  <c:v>-241.86304618485801</c:v>
                </c:pt>
                <c:pt idx="745">
                  <c:v>-11.247387399802475</c:v>
                </c:pt>
                <c:pt idx="746">
                  <c:v>-16.941275027226272</c:v>
                </c:pt>
                <c:pt idx="747">
                  <c:v>-85.444455168420035</c:v>
                </c:pt>
                <c:pt idx="748">
                  <c:v>-12.181416817178405</c:v>
                </c:pt>
                <c:pt idx="749">
                  <c:v>-83.991648059863607</c:v>
                </c:pt>
                <c:pt idx="750">
                  <c:v>-40.279639915724957</c:v>
                </c:pt>
                <c:pt idx="751">
                  <c:v>-15.154705101087117</c:v>
                </c:pt>
                <c:pt idx="752">
                  <c:v>-286.56759906759908</c:v>
                </c:pt>
                <c:pt idx="753">
                  <c:v>-314.34872824631867</c:v>
                </c:pt>
                <c:pt idx="754">
                  <c:v>-53.671769360466094</c:v>
                </c:pt>
                <c:pt idx="755">
                  <c:v>-243.03188289552838</c:v>
                </c:pt>
                <c:pt idx="756">
                  <c:v>-6.7582537471256661</c:v>
                </c:pt>
                <c:pt idx="757">
                  <c:v>-0.7056307192509863</c:v>
                </c:pt>
                <c:pt idx="758">
                  <c:v>-7.8269372957759931</c:v>
                </c:pt>
                <c:pt idx="759">
                  <c:v>-43.361111111111114</c:v>
                </c:pt>
                <c:pt idx="760">
                  <c:v>-8339.7519083969455</c:v>
                </c:pt>
                <c:pt idx="761">
                  <c:v>-675.73893473368344</c:v>
                </c:pt>
                <c:pt idx="762">
                  <c:v>-375.11904761904759</c:v>
                </c:pt>
                <c:pt idx="763">
                  <c:v>-14.588853357697582</c:v>
                </c:pt>
                <c:pt idx="764">
                  <c:v>-46.585304155948265</c:v>
                </c:pt>
                <c:pt idx="765">
                  <c:v>-130.67983289023928</c:v>
                </c:pt>
                <c:pt idx="766">
                  <c:v>-6.2905606802791878</c:v>
                </c:pt>
                <c:pt idx="767">
                  <c:v>-430.35468145906879</c:v>
                </c:pt>
                <c:pt idx="768">
                  <c:v>-72.216459197787003</c:v>
                </c:pt>
                <c:pt idx="769">
                  <c:v>-71.130173737997211</c:v>
                </c:pt>
                <c:pt idx="770">
                  <c:v>-24.297652684199093</c:v>
                </c:pt>
                <c:pt idx="771">
                  <c:v>-233.54192740926158</c:v>
                </c:pt>
                <c:pt idx="772">
                  <c:v>-9.6750330250990757</c:v>
                </c:pt>
                <c:pt idx="773">
                  <c:v>-70.591993986092831</c:v>
                </c:pt>
                <c:pt idx="774">
                  <c:v>-366.20032573289899</c:v>
                </c:pt>
                <c:pt idx="775">
                  <c:v>-23.460585027268223</c:v>
                </c:pt>
                <c:pt idx="776">
                  <c:v>-29.657873042044518</c:v>
                </c:pt>
                <c:pt idx="777">
                  <c:v>-68.510383386581481</c:v>
                </c:pt>
                <c:pt idx="778">
                  <c:v>-17.432331760615842</c:v>
                </c:pt>
                <c:pt idx="779">
                  <c:v>-12.270531400966183</c:v>
                </c:pt>
                <c:pt idx="780">
                  <c:v>-35.717242536687245</c:v>
                </c:pt>
                <c:pt idx="781">
                  <c:v>-264.62591240875912</c:v>
                </c:pt>
                <c:pt idx="782">
                  <c:v>-234.43866099995225</c:v>
                </c:pt>
                <c:pt idx="783">
                  <c:v>-17.591792969542414</c:v>
                </c:pt>
                <c:pt idx="784">
                  <c:v>-689.58029197080282</c:v>
                </c:pt>
                <c:pt idx="785">
                  <c:v>-190.82487869430963</c:v>
                </c:pt>
                <c:pt idx="786">
                  <c:v>-11.278745113965176</c:v>
                </c:pt>
                <c:pt idx="787">
                  <c:v>-226.24595469255664</c:v>
                </c:pt>
                <c:pt idx="788">
                  <c:v>-139.1870908814127</c:v>
                </c:pt>
                <c:pt idx="789">
                  <c:v>-362.54619936276742</c:v>
                </c:pt>
                <c:pt idx="790">
                  <c:v>-94.915066059731316</c:v>
                </c:pt>
                <c:pt idx="791">
                  <c:v>-26.202619752274476</c:v>
                </c:pt>
                <c:pt idx="792">
                  <c:v>-19.539473684210527</c:v>
                </c:pt>
                <c:pt idx="793">
                  <c:v>-12.416373000813229</c:v>
                </c:pt>
                <c:pt idx="794">
                  <c:v>-72.695285010555949</c:v>
                </c:pt>
                <c:pt idx="795">
                  <c:v>-38.978554057041784</c:v>
                </c:pt>
                <c:pt idx="796">
                  <c:v>-36.382451010988653</c:v>
                </c:pt>
                <c:pt idx="797">
                  <c:v>-64.376852170916607</c:v>
                </c:pt>
                <c:pt idx="798">
                  <c:v>-14.830417473245916</c:v>
                </c:pt>
                <c:pt idx="799">
                  <c:v>-659.08561183325867</c:v>
                </c:pt>
                <c:pt idx="800">
                  <c:v>-610.55200729927003</c:v>
                </c:pt>
                <c:pt idx="801">
                  <c:v>-554.81233386496547</c:v>
                </c:pt>
                <c:pt idx="802">
                  <c:v>-16.907536764705881</c:v>
                </c:pt>
                <c:pt idx="803">
                  <c:v>-224.5981829733164</c:v>
                </c:pt>
                <c:pt idx="804">
                  <c:v>-100.97838452787258</c:v>
                </c:pt>
                <c:pt idx="805">
                  <c:v>-0.25480100363910307</c:v>
                </c:pt>
                <c:pt idx="806">
                  <c:v>-64.872971065631617</c:v>
                </c:pt>
                <c:pt idx="807">
                  <c:v>-256.80888575458386</c:v>
                </c:pt>
                <c:pt idx="808">
                  <c:v>-513.61777150916771</c:v>
                </c:pt>
                <c:pt idx="809">
                  <c:v>-100.85580127234171</c:v>
                </c:pt>
                <c:pt idx="810">
                  <c:v>-3.0466321243523438</c:v>
                </c:pt>
                <c:pt idx="811">
                  <c:v>-154.02845706423167</c:v>
                </c:pt>
                <c:pt idx="812">
                  <c:v>-87.678754850490762</c:v>
                </c:pt>
                <c:pt idx="813">
                  <c:v>-1.7147459436379167</c:v>
                </c:pt>
                <c:pt idx="814">
                  <c:v>-68.982666666666674</c:v>
                </c:pt>
                <c:pt idx="815">
                  <c:v>-201.68924569325975</c:v>
                </c:pt>
                <c:pt idx="816">
                  <c:v>-5.028100412139378</c:v>
                </c:pt>
                <c:pt idx="817">
                  <c:v>-476.13782463358189</c:v>
                </c:pt>
                <c:pt idx="818">
                  <c:v>-255.44499723604201</c:v>
                </c:pt>
                <c:pt idx="819">
                  <c:v>-7.7922621028459593</c:v>
                </c:pt>
                <c:pt idx="820">
                  <c:v>-48.133185349611544</c:v>
                </c:pt>
                <c:pt idx="821">
                  <c:v>-22.59726944039717</c:v>
                </c:pt>
                <c:pt idx="822">
                  <c:v>-237.40036787247089</c:v>
                </c:pt>
                <c:pt idx="823">
                  <c:v>-5.6216699938046402</c:v>
                </c:pt>
                <c:pt idx="824">
                  <c:v>-47.71231383944788</c:v>
                </c:pt>
                <c:pt idx="825">
                  <c:v>-114.25364963503651</c:v>
                </c:pt>
                <c:pt idx="826">
                  <c:v>-27.217243107769423</c:v>
                </c:pt>
                <c:pt idx="827">
                  <c:v>-46.944069218205094</c:v>
                </c:pt>
                <c:pt idx="828">
                  <c:v>-1.7269020551502157</c:v>
                </c:pt>
                <c:pt idx="829">
                  <c:v>-95.296409886343127</c:v>
                </c:pt>
                <c:pt idx="830">
                  <c:v>-12.76158585439978</c:v>
                </c:pt>
                <c:pt idx="831">
                  <c:v>-88.002341853491359</c:v>
                </c:pt>
                <c:pt idx="832">
                  <c:v>-23.588960286526913</c:v>
                </c:pt>
                <c:pt idx="833">
                  <c:v>-99.089086221712989</c:v>
                </c:pt>
                <c:pt idx="834">
                  <c:v>-52.359693877551017</c:v>
                </c:pt>
                <c:pt idx="835">
                  <c:v>-4901.6636197440585</c:v>
                </c:pt>
                <c:pt idx="836">
                  <c:v>-17.208564631245046</c:v>
                </c:pt>
                <c:pt idx="837">
                  <c:v>-26.028905712319339</c:v>
                </c:pt>
                <c:pt idx="838">
                  <c:v>-6.0941671861583879</c:v>
                </c:pt>
                <c:pt idx="839">
                  <c:v>-160.80088987764179</c:v>
                </c:pt>
                <c:pt idx="840">
                  <c:v>-201.5304997030627</c:v>
                </c:pt>
                <c:pt idx="841">
                  <c:v>-24.740407501373159</c:v>
                </c:pt>
                <c:pt idx="842">
                  <c:v>-82.370096183505794</c:v>
                </c:pt>
                <c:pt idx="843">
                  <c:v>-53.295915050384657</c:v>
                </c:pt>
                <c:pt idx="844">
                  <c:v>-185.61769352290679</c:v>
                </c:pt>
                <c:pt idx="845">
                  <c:v>-21.946208442286142</c:v>
                </c:pt>
                <c:pt idx="846">
                  <c:v>-64.964157706093189</c:v>
                </c:pt>
                <c:pt idx="847">
                  <c:v>-143.397695068959</c:v>
                </c:pt>
                <c:pt idx="848">
                  <c:v>-236.33944411590778</c:v>
                </c:pt>
                <c:pt idx="849">
                  <c:v>-68.994320080187094</c:v>
                </c:pt>
                <c:pt idx="850">
                  <c:v>-16.747977153736311</c:v>
                </c:pt>
                <c:pt idx="851">
                  <c:v>-31.370668366127617</c:v>
                </c:pt>
                <c:pt idx="852">
                  <c:v>-18.28897338403042</c:v>
                </c:pt>
                <c:pt idx="853">
                  <c:v>-30</c:v>
                </c:pt>
                <c:pt idx="854">
                  <c:v>-68.498736310025279</c:v>
                </c:pt>
                <c:pt idx="855">
                  <c:v>-138.71350051528682</c:v>
                </c:pt>
                <c:pt idx="856">
                  <c:v>-39.632623215503834</c:v>
                </c:pt>
                <c:pt idx="857">
                  <c:v>-13.699654930716559</c:v>
                </c:pt>
                <c:pt idx="858">
                  <c:v>-29.421315414070126</c:v>
                </c:pt>
                <c:pt idx="859">
                  <c:v>-1.9418473235384772</c:v>
                </c:pt>
                <c:pt idx="860">
                  <c:v>-43.563267333759136</c:v>
                </c:pt>
                <c:pt idx="861">
                  <c:v>-13.882863340563992</c:v>
                </c:pt>
                <c:pt idx="862">
                  <c:v>-60.473828085451039</c:v>
                </c:pt>
                <c:pt idx="863">
                  <c:v>-25.384865329512905</c:v>
                </c:pt>
                <c:pt idx="864">
                  <c:v>-8.5412711671349388</c:v>
                </c:pt>
                <c:pt idx="865">
                  <c:v>-945.48785871964685</c:v>
                </c:pt>
                <c:pt idx="866">
                  <c:v>-18.592114582513574</c:v>
                </c:pt>
                <c:pt idx="867">
                  <c:v>-13.652907713461484</c:v>
                </c:pt>
                <c:pt idx="868">
                  <c:v>-3.5101413986816703</c:v>
                </c:pt>
                <c:pt idx="869">
                  <c:v>-136.23693803159176</c:v>
                </c:pt>
                <c:pt idx="870">
                  <c:v>-79.471544715447152</c:v>
                </c:pt>
                <c:pt idx="871">
                  <c:v>-100.1116054456717</c:v>
                </c:pt>
                <c:pt idx="872">
                  <c:v>-434.88430268918086</c:v>
                </c:pt>
                <c:pt idx="873">
                  <c:v>-12.449270339994611</c:v>
                </c:pt>
                <c:pt idx="874">
                  <c:v>-539.46967364532031</c:v>
                </c:pt>
                <c:pt idx="875">
                  <c:v>-173.83826429980274</c:v>
                </c:pt>
                <c:pt idx="876">
                  <c:v>-223.20675105485233</c:v>
                </c:pt>
                <c:pt idx="877">
                  <c:v>-11.535711964645481</c:v>
                </c:pt>
                <c:pt idx="878">
                  <c:v>-18.85056576279953</c:v>
                </c:pt>
                <c:pt idx="879">
                  <c:v>-132.69417737928055</c:v>
                </c:pt>
                <c:pt idx="880">
                  <c:v>-101.70493685419058</c:v>
                </c:pt>
                <c:pt idx="881">
                  <c:v>-65.912113562956335</c:v>
                </c:pt>
                <c:pt idx="882">
                  <c:v>-48.374704491725765</c:v>
                </c:pt>
                <c:pt idx="883">
                  <c:v>-632.60805369127513</c:v>
                </c:pt>
                <c:pt idx="884">
                  <c:v>-47.90565631944942</c:v>
                </c:pt>
                <c:pt idx="885">
                  <c:v>-9.8127357217371003</c:v>
                </c:pt>
                <c:pt idx="886">
                  <c:v>-116.3957288129785</c:v>
                </c:pt>
                <c:pt idx="887">
                  <c:v>-29.439720812182742</c:v>
                </c:pt>
                <c:pt idx="888">
                  <c:v>-88.147550896996563</c:v>
                </c:pt>
                <c:pt idx="889">
                  <c:v>-0.33349664644962912</c:v>
                </c:pt>
                <c:pt idx="890">
                  <c:v>-11.644051751341115</c:v>
                </c:pt>
                <c:pt idx="891">
                  <c:v>-35.79334022445363</c:v>
                </c:pt>
                <c:pt idx="892">
                  <c:v>-104.57780008154818</c:v>
                </c:pt>
                <c:pt idx="893">
                  <c:v>-7.2141106180190571</c:v>
                </c:pt>
                <c:pt idx="894">
                  <c:v>-249.44706933980333</c:v>
                </c:pt>
                <c:pt idx="895">
                  <c:v>-211.2793217145549</c:v>
                </c:pt>
                <c:pt idx="896">
                  <c:v>-302.96725784447477</c:v>
                </c:pt>
                <c:pt idx="897">
                  <c:v>-5.7990108880505122</c:v>
                </c:pt>
                <c:pt idx="898">
                  <c:v>-15254.335260115608</c:v>
                </c:pt>
                <c:pt idx="899">
                  <c:v>-60.062161620212549</c:v>
                </c:pt>
                <c:pt idx="900">
                  <c:v>-9.7089862488007661</c:v>
                </c:pt>
                <c:pt idx="901">
                  <c:v>-77.872160293495128</c:v>
                </c:pt>
                <c:pt idx="902">
                  <c:v>-68.829113924050631</c:v>
                </c:pt>
                <c:pt idx="903">
                  <c:v>-11.123720219136196</c:v>
                </c:pt>
                <c:pt idx="904">
                  <c:v>-1194.7516556291391</c:v>
                </c:pt>
                <c:pt idx="905">
                  <c:v>-462.27312138728331</c:v>
                </c:pt>
                <c:pt idx="906">
                  <c:v>-107.92575531770763</c:v>
                </c:pt>
                <c:pt idx="907">
                  <c:v>-58.846703733121529</c:v>
                </c:pt>
                <c:pt idx="908">
                  <c:v>-17.887644541564235</c:v>
                </c:pt>
                <c:pt idx="909">
                  <c:v>-6.4430994056382573</c:v>
                </c:pt>
                <c:pt idx="910">
                  <c:v>-587.62437115707098</c:v>
                </c:pt>
                <c:pt idx="911">
                  <c:v>-89.013010908135101</c:v>
                </c:pt>
                <c:pt idx="912">
                  <c:v>-58.801725737613651</c:v>
                </c:pt>
                <c:pt idx="913">
                  <c:v>-2.6356338993989761</c:v>
                </c:pt>
                <c:pt idx="914">
                  <c:v>-102.71685761047462</c:v>
                </c:pt>
                <c:pt idx="915">
                  <c:v>-722.68909168081495</c:v>
                </c:pt>
                <c:pt idx="916">
                  <c:v>-31.779414615235506</c:v>
                </c:pt>
                <c:pt idx="917">
                  <c:v>-81.473829201101935</c:v>
                </c:pt>
                <c:pt idx="918">
                  <c:v>-63.558829230471012</c:v>
                </c:pt>
                <c:pt idx="919">
                  <c:v>-177.23171434056437</c:v>
                </c:pt>
                <c:pt idx="920">
                  <c:v>-98.295707791050091</c:v>
                </c:pt>
                <c:pt idx="921">
                  <c:v>-14.448297840431913</c:v>
                </c:pt>
                <c:pt idx="922">
                  <c:v>-1780.9968275171148</c:v>
                </c:pt>
                <c:pt idx="923">
                  <c:v>-90.35187287173666</c:v>
                </c:pt>
                <c:pt idx="924">
                  <c:v>-141.72251178952595</c:v>
                </c:pt>
                <c:pt idx="925">
                  <c:v>-98.775187672856575</c:v>
                </c:pt>
                <c:pt idx="926">
                  <c:v>-144.93588328550501</c:v>
                </c:pt>
                <c:pt idx="927">
                  <c:v>-280.64957264957269</c:v>
                </c:pt>
                <c:pt idx="928">
                  <c:v>-60.325178544294175</c:v>
                </c:pt>
                <c:pt idx="929">
                  <c:v>-35.74437019149773</c:v>
                </c:pt>
                <c:pt idx="930">
                  <c:v>-194.86706056129987</c:v>
                </c:pt>
                <c:pt idx="931">
                  <c:v>-1186.2326499620349</c:v>
                </c:pt>
                <c:pt idx="932">
                  <c:v>-45.939656872411746</c:v>
                </c:pt>
                <c:pt idx="933">
                  <c:v>-5.3481198741424674</c:v>
                </c:pt>
                <c:pt idx="934">
                  <c:v>-271.96136962247584</c:v>
                </c:pt>
                <c:pt idx="935">
                  <c:v>-42.215270413573705</c:v>
                </c:pt>
                <c:pt idx="936">
                  <c:v>-7.5648326479621053</c:v>
                </c:pt>
                <c:pt idx="937">
                  <c:v>-10.799865681665546</c:v>
                </c:pt>
                <c:pt idx="938">
                  <c:v>-167.34143049932524</c:v>
                </c:pt>
                <c:pt idx="939">
                  <c:v>-85.384772402531112</c:v>
                </c:pt>
                <c:pt idx="940">
                  <c:v>-174.56189047261813</c:v>
                </c:pt>
                <c:pt idx="941">
                  <c:v>-6.6574799758849377</c:v>
                </c:pt>
                <c:pt idx="942">
                  <c:v>-50.52131578947369</c:v>
                </c:pt>
                <c:pt idx="943">
                  <c:v>-41.853432942013519</c:v>
                </c:pt>
                <c:pt idx="944">
                  <c:v>-140.61520506835615</c:v>
                </c:pt>
                <c:pt idx="945">
                  <c:v>-0.31712191872085593</c:v>
                </c:pt>
                <c:pt idx="946">
                  <c:v>-108.16934306569344</c:v>
                </c:pt>
                <c:pt idx="947">
                  <c:v>-180.88394276629572</c:v>
                </c:pt>
                <c:pt idx="948">
                  <c:v>-76.16894848837677</c:v>
                </c:pt>
                <c:pt idx="949">
                  <c:v>-8.0399412797145825E-2</c:v>
                </c:pt>
                <c:pt idx="950">
                  <c:v>-140.19108280254778</c:v>
                </c:pt>
                <c:pt idx="951">
                  <c:v>-4.0458852867830419</c:v>
                </c:pt>
                <c:pt idx="952">
                  <c:v>-56.321450967150646</c:v>
                </c:pt>
                <c:pt idx="953">
                  <c:v>-112.45947456679708</c:v>
                </c:pt>
                <c:pt idx="954">
                  <c:v>-69.806602200733579</c:v>
                </c:pt>
                <c:pt idx="955">
                  <c:v>-18.19885108263367</c:v>
                </c:pt>
              </c:numCache>
            </c:numRef>
          </c:yVal>
          <c:smooth val="0"/>
          <c:extLst>
            <c:ext xmlns:c16="http://schemas.microsoft.com/office/drawing/2014/chart" uri="{C3380CC4-5D6E-409C-BE32-E72D297353CC}">
              <c16:uniqueId val="{00000003-8F14-401D-91FC-E718FD2213C6}"/>
            </c:ext>
          </c:extLst>
        </c:ser>
        <c:dLbls>
          <c:showLegendKey val="0"/>
          <c:showVal val="0"/>
          <c:showCatName val="0"/>
          <c:showSerName val="0"/>
          <c:showPercent val="0"/>
          <c:showBubbleSize val="0"/>
        </c:dLbls>
        <c:axId val="630439328"/>
        <c:axId val="630429728"/>
      </c:scatterChart>
      <c:valAx>
        <c:axId val="630439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29728"/>
        <c:crosses val="autoZero"/>
        <c:crossBetween val="midCat"/>
      </c:valAx>
      <c:valAx>
        <c:axId val="63042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39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profitable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TABLES'!$B$155</c:f>
              <c:strCache>
                <c:ptCount val="1"/>
                <c:pt idx="0">
                  <c:v>Total</c:v>
                </c:pt>
              </c:strCache>
            </c:strRef>
          </c:tx>
          <c:spPr>
            <a:solidFill>
              <a:schemeClr val="accent1"/>
            </a:solidFill>
            <a:ln>
              <a:noFill/>
            </a:ln>
            <a:effectLst/>
          </c:spPr>
          <c:invertIfNegative val="0"/>
          <c:cat>
            <c:strRef>
              <c:f>'PIVOT TABLES'!$A$156:$A$161</c:f>
              <c:strCache>
                <c:ptCount val="5"/>
                <c:pt idx="0">
                  <c:v>Binders and Binder Accessories</c:v>
                </c:pt>
                <c:pt idx="1">
                  <c:v>Chairs &amp; Chairmats</c:v>
                </c:pt>
                <c:pt idx="2">
                  <c:v>Telephones and Communication</c:v>
                </c:pt>
                <c:pt idx="3">
                  <c:v>Copiers and Fax</c:v>
                </c:pt>
                <c:pt idx="4">
                  <c:v>Office Furnishings</c:v>
                </c:pt>
              </c:strCache>
            </c:strRef>
          </c:cat>
          <c:val>
            <c:numRef>
              <c:f>'PIVOT TABLES'!$B$156:$B$161</c:f>
              <c:numCache>
                <c:formatCode>"$"#,##0.00</c:formatCode>
                <c:ptCount val="5"/>
                <c:pt idx="0">
                  <c:v>59296.389429999988</c:v>
                </c:pt>
                <c:pt idx="1">
                  <c:v>48695.836599999981</c:v>
                </c:pt>
                <c:pt idx="2">
                  <c:v>40790.514239999982</c:v>
                </c:pt>
                <c:pt idx="3">
                  <c:v>23990.207579999995</c:v>
                </c:pt>
                <c:pt idx="4">
                  <c:v>18724.119100000004</c:v>
                </c:pt>
              </c:numCache>
            </c:numRef>
          </c:val>
          <c:extLst>
            <c:ext xmlns:c16="http://schemas.microsoft.com/office/drawing/2014/chart" uri="{C3380CC4-5D6E-409C-BE32-E72D297353CC}">
              <c16:uniqueId val="{00000000-558C-4ED8-9E89-FD1B145B25AF}"/>
            </c:ext>
          </c:extLst>
        </c:ser>
        <c:dLbls>
          <c:showLegendKey val="0"/>
          <c:showVal val="0"/>
          <c:showCatName val="0"/>
          <c:showSerName val="0"/>
          <c:showPercent val="0"/>
          <c:showBubbleSize val="0"/>
        </c:dLbls>
        <c:gapWidth val="219"/>
        <c:overlap val="-27"/>
        <c:axId val="982272911"/>
        <c:axId val="982265711"/>
      </c:barChart>
      <c:catAx>
        <c:axId val="98227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265711"/>
        <c:crosses val="autoZero"/>
        <c:auto val="1"/>
        <c:lblAlgn val="ctr"/>
        <c:lblOffset val="100"/>
        <c:noMultiLvlLbl val="0"/>
      </c:catAx>
      <c:valAx>
        <c:axId val="9822657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27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c:f>
              <c:strCache>
                <c:ptCount val="1"/>
                <c:pt idx="0">
                  <c:v>Sum of Sales</c:v>
                </c:pt>
              </c:strCache>
            </c:strRef>
          </c:tx>
          <c:spPr>
            <a:solidFill>
              <a:schemeClr val="accent1"/>
            </a:solidFill>
            <a:ln>
              <a:noFill/>
            </a:ln>
            <a:effectLst/>
            <a:sp3d/>
          </c:spPr>
          <c:invertIfNegative val="0"/>
          <c:cat>
            <c:multiLvlStrRef>
              <c:f>'PIVOT TABLES'!$A$4:$A$24</c:f>
              <c:multiLvlStrCache>
                <c:ptCount val="17"/>
                <c:lvl>
                  <c:pt idx="0">
                    <c:v>Binders and Binder Accessories</c:v>
                  </c:pt>
                  <c:pt idx="1">
                    <c:v>Appliances</c:v>
                  </c:pt>
                  <c:pt idx="2">
                    <c:v>Paper</c:v>
                  </c:pt>
                  <c:pt idx="3">
                    <c:v>Storage &amp; Organization</c:v>
                  </c:pt>
                  <c:pt idx="4">
                    <c:v>Labels</c:v>
                  </c:pt>
                  <c:pt idx="5">
                    <c:v>Pens &amp; Art Supplies</c:v>
                  </c:pt>
                  <c:pt idx="6">
                    <c:v>Envelopes</c:v>
                  </c:pt>
                  <c:pt idx="7">
                    <c:v>Scissors, Rulers and Trimmers</c:v>
                  </c:pt>
                  <c:pt idx="8">
                    <c:v>Rubber Bands</c:v>
                  </c:pt>
                  <c:pt idx="9">
                    <c:v>Telephones and Communication</c:v>
                  </c:pt>
                  <c:pt idx="10">
                    <c:v>Copiers and Fax</c:v>
                  </c:pt>
                  <c:pt idx="11">
                    <c:v>Office Machines</c:v>
                  </c:pt>
                  <c:pt idx="12">
                    <c:v>Computer Peripherals</c:v>
                  </c:pt>
                  <c:pt idx="13">
                    <c:v>Chairs &amp; Chairmats</c:v>
                  </c:pt>
                  <c:pt idx="14">
                    <c:v>Office Furnishings</c:v>
                  </c:pt>
                  <c:pt idx="15">
                    <c:v>Bookcases</c:v>
                  </c:pt>
                  <c:pt idx="16">
                    <c:v>Tables</c:v>
                  </c:pt>
                </c:lvl>
                <c:lvl>
                  <c:pt idx="0">
                    <c:v>Office Supplies</c:v>
                  </c:pt>
                  <c:pt idx="9">
                    <c:v>Technology</c:v>
                  </c:pt>
                  <c:pt idx="13">
                    <c:v>Furniture</c:v>
                  </c:pt>
                </c:lvl>
              </c:multiLvlStrCache>
            </c:multiLvlStrRef>
          </c:cat>
          <c:val>
            <c:numRef>
              <c:f>'PIVOT TABLES'!$B$4:$B$24</c:f>
              <c:numCache>
                <c:formatCode>"$"#,##0.00</c:formatCode>
                <c:ptCount val="17"/>
                <c:pt idx="0">
                  <c:v>185928.13999999987</c:v>
                </c:pt>
                <c:pt idx="1">
                  <c:v>82201.149999999965</c:v>
                </c:pt>
                <c:pt idx="2">
                  <c:v>55813.920000000042</c:v>
                </c:pt>
                <c:pt idx="3">
                  <c:v>177417.59999999992</c:v>
                </c:pt>
                <c:pt idx="4">
                  <c:v>4914.8199999999988</c:v>
                </c:pt>
                <c:pt idx="5">
                  <c:v>26071.61</c:v>
                </c:pt>
                <c:pt idx="6">
                  <c:v>10479.769999999999</c:v>
                </c:pt>
                <c:pt idx="7">
                  <c:v>6752.1800000000021</c:v>
                </c:pt>
                <c:pt idx="8">
                  <c:v>1789.43</c:v>
                </c:pt>
                <c:pt idx="9">
                  <c:v>198764.49000000008</c:v>
                </c:pt>
                <c:pt idx="10">
                  <c:v>99069.479999999981</c:v>
                </c:pt>
                <c:pt idx="11">
                  <c:v>318169.67999999993</c:v>
                </c:pt>
                <c:pt idx="12">
                  <c:v>96261.300000000032</c:v>
                </c:pt>
                <c:pt idx="13">
                  <c:v>261072.73</c:v>
                </c:pt>
                <c:pt idx="14">
                  <c:v>98070.91</c:v>
                </c:pt>
                <c:pt idx="15">
                  <c:v>107796.09</c:v>
                </c:pt>
                <c:pt idx="16">
                  <c:v>193764.58000000005</c:v>
                </c:pt>
              </c:numCache>
            </c:numRef>
          </c:val>
          <c:extLst>
            <c:ext xmlns:c16="http://schemas.microsoft.com/office/drawing/2014/chart" uri="{C3380CC4-5D6E-409C-BE32-E72D297353CC}">
              <c16:uniqueId val="{00000000-1110-4741-BF0E-B096058C3E0D}"/>
            </c:ext>
          </c:extLst>
        </c:ser>
        <c:ser>
          <c:idx val="1"/>
          <c:order val="1"/>
          <c:tx>
            <c:strRef>
              <c:f>'PIVOT TABLES'!$C$3</c:f>
              <c:strCache>
                <c:ptCount val="1"/>
                <c:pt idx="0">
                  <c:v>Sum of Profit</c:v>
                </c:pt>
              </c:strCache>
            </c:strRef>
          </c:tx>
          <c:spPr>
            <a:solidFill>
              <a:schemeClr val="accent2"/>
            </a:solidFill>
            <a:ln>
              <a:noFill/>
            </a:ln>
            <a:effectLst/>
            <a:sp3d/>
          </c:spPr>
          <c:invertIfNegative val="0"/>
          <c:cat>
            <c:multiLvlStrRef>
              <c:f>'PIVOT TABLES'!$A$4:$A$24</c:f>
              <c:multiLvlStrCache>
                <c:ptCount val="17"/>
                <c:lvl>
                  <c:pt idx="0">
                    <c:v>Binders and Binder Accessories</c:v>
                  </c:pt>
                  <c:pt idx="1">
                    <c:v>Appliances</c:v>
                  </c:pt>
                  <c:pt idx="2">
                    <c:v>Paper</c:v>
                  </c:pt>
                  <c:pt idx="3">
                    <c:v>Storage &amp; Organization</c:v>
                  </c:pt>
                  <c:pt idx="4">
                    <c:v>Labels</c:v>
                  </c:pt>
                  <c:pt idx="5">
                    <c:v>Pens &amp; Art Supplies</c:v>
                  </c:pt>
                  <c:pt idx="6">
                    <c:v>Envelopes</c:v>
                  </c:pt>
                  <c:pt idx="7">
                    <c:v>Scissors, Rulers and Trimmers</c:v>
                  </c:pt>
                  <c:pt idx="8">
                    <c:v>Rubber Bands</c:v>
                  </c:pt>
                  <c:pt idx="9">
                    <c:v>Telephones and Communication</c:v>
                  </c:pt>
                  <c:pt idx="10">
                    <c:v>Copiers and Fax</c:v>
                  </c:pt>
                  <c:pt idx="11">
                    <c:v>Office Machines</c:v>
                  </c:pt>
                  <c:pt idx="12">
                    <c:v>Computer Peripherals</c:v>
                  </c:pt>
                  <c:pt idx="13">
                    <c:v>Chairs &amp; Chairmats</c:v>
                  </c:pt>
                  <c:pt idx="14">
                    <c:v>Office Furnishings</c:v>
                  </c:pt>
                  <c:pt idx="15">
                    <c:v>Bookcases</c:v>
                  </c:pt>
                  <c:pt idx="16">
                    <c:v>Tables</c:v>
                  </c:pt>
                </c:lvl>
                <c:lvl>
                  <c:pt idx="0">
                    <c:v>Office Supplies</c:v>
                  </c:pt>
                  <c:pt idx="9">
                    <c:v>Technology</c:v>
                  </c:pt>
                  <c:pt idx="13">
                    <c:v>Furniture</c:v>
                  </c:pt>
                </c:lvl>
              </c:multiLvlStrCache>
            </c:multiLvlStrRef>
          </c:cat>
          <c:val>
            <c:numRef>
              <c:f>'PIVOT TABLES'!$C$4:$C$24</c:f>
              <c:numCache>
                <c:formatCode>"$"#,##0.00</c:formatCode>
                <c:ptCount val="17"/>
                <c:pt idx="0">
                  <c:v>59296.389429999988</c:v>
                </c:pt>
                <c:pt idx="1">
                  <c:v>12594.820599999997</c:v>
                </c:pt>
                <c:pt idx="2">
                  <c:v>7769.3150699999987</c:v>
                </c:pt>
                <c:pt idx="3">
                  <c:v>7124.2882</c:v>
                </c:pt>
                <c:pt idx="4">
                  <c:v>7028.1595000000025</c:v>
                </c:pt>
                <c:pt idx="5">
                  <c:v>-257.62880000000052</c:v>
                </c:pt>
                <c:pt idx="6">
                  <c:v>-1194.4124999999999</c:v>
                </c:pt>
                <c:pt idx="7">
                  <c:v>-1291.0958999999998</c:v>
                </c:pt>
                <c:pt idx="8">
                  <c:v>-1544.8260631999999</c:v>
                </c:pt>
                <c:pt idx="9">
                  <c:v>40790.514239999982</c:v>
                </c:pt>
                <c:pt idx="10">
                  <c:v>23990.207579999995</c:v>
                </c:pt>
                <c:pt idx="11">
                  <c:v>8824.3905639999903</c:v>
                </c:pt>
                <c:pt idx="12">
                  <c:v>1698.0439799999983</c:v>
                </c:pt>
                <c:pt idx="13">
                  <c:v>48695.836599999981</c:v>
                </c:pt>
                <c:pt idx="14">
                  <c:v>18724.119100000004</c:v>
                </c:pt>
                <c:pt idx="15">
                  <c:v>-930.43840000000375</c:v>
                </c:pt>
                <c:pt idx="16">
                  <c:v>-7240.0713636500004</c:v>
                </c:pt>
              </c:numCache>
            </c:numRef>
          </c:val>
          <c:extLst>
            <c:ext xmlns:c16="http://schemas.microsoft.com/office/drawing/2014/chart" uri="{C3380CC4-5D6E-409C-BE32-E72D297353CC}">
              <c16:uniqueId val="{00000001-1110-4741-BF0E-B096058C3E0D}"/>
            </c:ext>
          </c:extLst>
        </c:ser>
        <c:ser>
          <c:idx val="2"/>
          <c:order val="2"/>
          <c:tx>
            <c:strRef>
              <c:f>'PIVOT TABLES'!$D$3</c:f>
              <c:strCache>
                <c:ptCount val="1"/>
                <c:pt idx="0">
                  <c:v>Average of Profit Margin</c:v>
                </c:pt>
              </c:strCache>
            </c:strRef>
          </c:tx>
          <c:spPr>
            <a:solidFill>
              <a:schemeClr val="accent3"/>
            </a:solidFill>
            <a:ln>
              <a:noFill/>
            </a:ln>
            <a:effectLst/>
            <a:sp3d/>
          </c:spPr>
          <c:invertIfNegative val="0"/>
          <c:cat>
            <c:multiLvlStrRef>
              <c:f>'PIVOT TABLES'!$A$4:$A$24</c:f>
              <c:multiLvlStrCache>
                <c:ptCount val="17"/>
                <c:lvl>
                  <c:pt idx="0">
                    <c:v>Binders and Binder Accessories</c:v>
                  </c:pt>
                  <c:pt idx="1">
                    <c:v>Appliances</c:v>
                  </c:pt>
                  <c:pt idx="2">
                    <c:v>Paper</c:v>
                  </c:pt>
                  <c:pt idx="3">
                    <c:v>Storage &amp; Organization</c:v>
                  </c:pt>
                  <c:pt idx="4">
                    <c:v>Labels</c:v>
                  </c:pt>
                  <c:pt idx="5">
                    <c:v>Pens &amp; Art Supplies</c:v>
                  </c:pt>
                  <c:pt idx="6">
                    <c:v>Envelopes</c:v>
                  </c:pt>
                  <c:pt idx="7">
                    <c:v>Scissors, Rulers and Trimmers</c:v>
                  </c:pt>
                  <c:pt idx="8">
                    <c:v>Rubber Bands</c:v>
                  </c:pt>
                  <c:pt idx="9">
                    <c:v>Telephones and Communication</c:v>
                  </c:pt>
                  <c:pt idx="10">
                    <c:v>Copiers and Fax</c:v>
                  </c:pt>
                  <c:pt idx="11">
                    <c:v>Office Machines</c:v>
                  </c:pt>
                  <c:pt idx="12">
                    <c:v>Computer Peripherals</c:v>
                  </c:pt>
                  <c:pt idx="13">
                    <c:v>Chairs &amp; Chairmats</c:v>
                  </c:pt>
                  <c:pt idx="14">
                    <c:v>Office Furnishings</c:v>
                  </c:pt>
                  <c:pt idx="15">
                    <c:v>Bookcases</c:v>
                  </c:pt>
                  <c:pt idx="16">
                    <c:v>Tables</c:v>
                  </c:pt>
                </c:lvl>
                <c:lvl>
                  <c:pt idx="0">
                    <c:v>Office Supplies</c:v>
                  </c:pt>
                  <c:pt idx="9">
                    <c:v>Technology</c:v>
                  </c:pt>
                  <c:pt idx="13">
                    <c:v>Furniture</c:v>
                  </c:pt>
                </c:lvl>
              </c:multiLvlStrCache>
            </c:multiLvlStrRef>
          </c:cat>
          <c:val>
            <c:numRef>
              <c:f>'PIVOT TABLES'!$D$4:$D$24</c:f>
              <c:numCache>
                <c:formatCode>"$"#,##0.00</c:formatCode>
                <c:ptCount val="17"/>
                <c:pt idx="0">
                  <c:v>-47.89198994600644</c:v>
                </c:pt>
                <c:pt idx="1">
                  <c:v>-43.940222061414133</c:v>
                </c:pt>
                <c:pt idx="2">
                  <c:v>-34.451263745114964</c:v>
                </c:pt>
                <c:pt idx="3">
                  <c:v>-56.836050778467758</c:v>
                </c:pt>
                <c:pt idx="4">
                  <c:v>1469.5558025173746</c:v>
                </c:pt>
                <c:pt idx="5">
                  <c:v>-263.9739425832181</c:v>
                </c:pt>
                <c:pt idx="6">
                  <c:v>-149.34549286894523</c:v>
                </c:pt>
                <c:pt idx="7">
                  <c:v>-16.139646211978352</c:v>
                </c:pt>
                <c:pt idx="8">
                  <c:v>-203.86192064742121</c:v>
                </c:pt>
                <c:pt idx="9">
                  <c:v>-30.504254544665667</c:v>
                </c:pt>
                <c:pt idx="10">
                  <c:v>3.2797041637506319</c:v>
                </c:pt>
                <c:pt idx="11">
                  <c:v>3.758490584812074</c:v>
                </c:pt>
                <c:pt idx="12">
                  <c:v>-58.880245648564532</c:v>
                </c:pt>
                <c:pt idx="13">
                  <c:v>6.4049621905403136</c:v>
                </c:pt>
                <c:pt idx="14">
                  <c:v>2.6468723881819551</c:v>
                </c:pt>
                <c:pt idx="15">
                  <c:v>-26.700646607556898</c:v>
                </c:pt>
                <c:pt idx="16">
                  <c:v>-39.050154285667197</c:v>
                </c:pt>
              </c:numCache>
            </c:numRef>
          </c:val>
          <c:extLst>
            <c:ext xmlns:c16="http://schemas.microsoft.com/office/drawing/2014/chart" uri="{C3380CC4-5D6E-409C-BE32-E72D297353CC}">
              <c16:uniqueId val="{00000002-1110-4741-BF0E-B096058C3E0D}"/>
            </c:ext>
          </c:extLst>
        </c:ser>
        <c:dLbls>
          <c:showLegendKey val="0"/>
          <c:showVal val="0"/>
          <c:showCatName val="0"/>
          <c:showSerName val="0"/>
          <c:showPercent val="0"/>
          <c:showBubbleSize val="0"/>
        </c:dLbls>
        <c:gapWidth val="150"/>
        <c:shape val="box"/>
        <c:axId val="1074748447"/>
        <c:axId val="1074760927"/>
        <c:axId val="0"/>
      </c:bar3DChart>
      <c:catAx>
        <c:axId val="10747484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760927"/>
        <c:crosses val="autoZero"/>
        <c:auto val="1"/>
        <c:lblAlgn val="ctr"/>
        <c:lblOffset val="100"/>
        <c:noMultiLvlLbl val="0"/>
      </c:catAx>
      <c:valAx>
        <c:axId val="10747609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748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Corrolation Analysis between Shipping Cost &amp; Profit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Orders!$V$1</c:f>
              <c:strCache>
                <c:ptCount val="1"/>
                <c:pt idx="0">
                  <c:v>Profit</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4716108877525566"/>
                  <c:y val="-0.1624160481894690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Orders!$C$2:$C$1953</c:f>
              <c:numCache>
                <c:formatCode>General</c:formatCode>
                <c:ptCount val="956"/>
                <c:pt idx="0">
                  <c:v>0.06</c:v>
                </c:pt>
                <c:pt idx="1">
                  <c:v>0.08</c:v>
                </c:pt>
                <c:pt idx="2">
                  <c:v>0.05</c:v>
                </c:pt>
                <c:pt idx="3">
                  <c:v>0.05</c:v>
                </c:pt>
                <c:pt idx="4">
                  <c:v>0</c:v>
                </c:pt>
                <c:pt idx="5">
                  <c:v>7.0000000000000007E-2</c:v>
                </c:pt>
                <c:pt idx="6">
                  <c:v>0.08</c:v>
                </c:pt>
                <c:pt idx="7">
                  <c:v>7.0000000000000007E-2</c:v>
                </c:pt>
                <c:pt idx="8">
                  <c:v>0.06</c:v>
                </c:pt>
                <c:pt idx="9">
                  <c:v>0.02</c:v>
                </c:pt>
                <c:pt idx="10">
                  <c:v>0.01</c:v>
                </c:pt>
                <c:pt idx="11">
                  <c:v>0.03</c:v>
                </c:pt>
                <c:pt idx="12">
                  <c:v>7.0000000000000007E-2</c:v>
                </c:pt>
                <c:pt idx="13">
                  <c:v>0.02</c:v>
                </c:pt>
                <c:pt idx="14">
                  <c:v>0.06</c:v>
                </c:pt>
                <c:pt idx="15">
                  <c:v>0</c:v>
                </c:pt>
                <c:pt idx="16">
                  <c:v>0</c:v>
                </c:pt>
                <c:pt idx="17">
                  <c:v>7.0000000000000007E-2</c:v>
                </c:pt>
                <c:pt idx="18">
                  <c:v>0.09</c:v>
                </c:pt>
                <c:pt idx="19">
                  <c:v>0.09</c:v>
                </c:pt>
                <c:pt idx="20">
                  <c:v>0.04</c:v>
                </c:pt>
                <c:pt idx="21">
                  <c:v>0</c:v>
                </c:pt>
                <c:pt idx="22">
                  <c:v>7.0000000000000007E-2</c:v>
                </c:pt>
                <c:pt idx="23">
                  <c:v>0.01</c:v>
                </c:pt>
                <c:pt idx="24">
                  <c:v>0.1</c:v>
                </c:pt>
                <c:pt idx="25">
                  <c:v>0.1</c:v>
                </c:pt>
                <c:pt idx="26">
                  <c:v>0.09</c:v>
                </c:pt>
                <c:pt idx="27">
                  <c:v>0.09</c:v>
                </c:pt>
                <c:pt idx="28">
                  <c:v>7.0000000000000007E-2</c:v>
                </c:pt>
                <c:pt idx="29">
                  <c:v>7.0000000000000007E-2</c:v>
                </c:pt>
                <c:pt idx="30">
                  <c:v>0.02</c:v>
                </c:pt>
                <c:pt idx="31">
                  <c:v>0.05</c:v>
                </c:pt>
                <c:pt idx="32">
                  <c:v>7.0000000000000007E-2</c:v>
                </c:pt>
                <c:pt idx="33">
                  <c:v>0.09</c:v>
                </c:pt>
                <c:pt idx="34">
                  <c:v>0.09</c:v>
                </c:pt>
                <c:pt idx="35">
                  <c:v>0.01</c:v>
                </c:pt>
                <c:pt idx="36">
                  <c:v>0.03</c:v>
                </c:pt>
                <c:pt idx="37">
                  <c:v>0.05</c:v>
                </c:pt>
                <c:pt idx="38">
                  <c:v>0.02</c:v>
                </c:pt>
                <c:pt idx="39">
                  <c:v>0.05</c:v>
                </c:pt>
                <c:pt idx="40">
                  <c:v>0.05</c:v>
                </c:pt>
                <c:pt idx="41">
                  <c:v>0.02</c:v>
                </c:pt>
                <c:pt idx="42">
                  <c:v>7.0000000000000007E-2</c:v>
                </c:pt>
                <c:pt idx="43">
                  <c:v>0.02</c:v>
                </c:pt>
                <c:pt idx="44">
                  <c:v>0.01</c:v>
                </c:pt>
                <c:pt idx="45">
                  <c:v>0.09</c:v>
                </c:pt>
                <c:pt idx="46">
                  <c:v>0</c:v>
                </c:pt>
                <c:pt idx="47">
                  <c:v>7.0000000000000007E-2</c:v>
                </c:pt>
                <c:pt idx="48">
                  <c:v>0.02</c:v>
                </c:pt>
                <c:pt idx="49">
                  <c:v>0.03</c:v>
                </c:pt>
                <c:pt idx="50">
                  <c:v>0.05</c:v>
                </c:pt>
                <c:pt idx="51">
                  <c:v>0.09</c:v>
                </c:pt>
                <c:pt idx="52">
                  <c:v>0</c:v>
                </c:pt>
                <c:pt idx="53">
                  <c:v>0.05</c:v>
                </c:pt>
                <c:pt idx="54">
                  <c:v>0.05</c:v>
                </c:pt>
                <c:pt idx="55">
                  <c:v>7.0000000000000007E-2</c:v>
                </c:pt>
                <c:pt idx="56">
                  <c:v>0.04</c:v>
                </c:pt>
                <c:pt idx="57">
                  <c:v>0.01</c:v>
                </c:pt>
                <c:pt idx="58">
                  <c:v>0.06</c:v>
                </c:pt>
                <c:pt idx="59">
                  <c:v>0.01</c:v>
                </c:pt>
                <c:pt idx="60">
                  <c:v>0.02</c:v>
                </c:pt>
                <c:pt idx="61">
                  <c:v>0.06</c:v>
                </c:pt>
                <c:pt idx="62">
                  <c:v>0.09</c:v>
                </c:pt>
                <c:pt idx="63">
                  <c:v>0.1</c:v>
                </c:pt>
                <c:pt idx="64">
                  <c:v>0.05</c:v>
                </c:pt>
                <c:pt idx="65">
                  <c:v>0.05</c:v>
                </c:pt>
                <c:pt idx="66">
                  <c:v>0.02</c:v>
                </c:pt>
                <c:pt idx="67">
                  <c:v>0.09</c:v>
                </c:pt>
                <c:pt idx="68">
                  <c:v>0.02</c:v>
                </c:pt>
                <c:pt idx="69">
                  <c:v>0.09</c:v>
                </c:pt>
                <c:pt idx="70">
                  <c:v>0.09</c:v>
                </c:pt>
                <c:pt idx="71">
                  <c:v>0.04</c:v>
                </c:pt>
                <c:pt idx="72">
                  <c:v>0.03</c:v>
                </c:pt>
                <c:pt idx="73">
                  <c:v>0.1</c:v>
                </c:pt>
                <c:pt idx="74">
                  <c:v>0</c:v>
                </c:pt>
                <c:pt idx="75">
                  <c:v>0.1</c:v>
                </c:pt>
                <c:pt idx="76">
                  <c:v>0.04</c:v>
                </c:pt>
                <c:pt idx="77">
                  <c:v>0.04</c:v>
                </c:pt>
                <c:pt idx="78">
                  <c:v>0.01</c:v>
                </c:pt>
                <c:pt idx="79">
                  <c:v>0.09</c:v>
                </c:pt>
                <c:pt idx="80">
                  <c:v>0.04</c:v>
                </c:pt>
                <c:pt idx="81">
                  <c:v>0.04</c:v>
                </c:pt>
                <c:pt idx="82">
                  <c:v>0.06</c:v>
                </c:pt>
                <c:pt idx="83">
                  <c:v>0.06</c:v>
                </c:pt>
                <c:pt idx="84">
                  <c:v>0.01</c:v>
                </c:pt>
                <c:pt idx="85">
                  <c:v>0.09</c:v>
                </c:pt>
                <c:pt idx="86">
                  <c:v>0.08</c:v>
                </c:pt>
                <c:pt idx="87">
                  <c:v>0.01</c:v>
                </c:pt>
                <c:pt idx="88">
                  <c:v>0.08</c:v>
                </c:pt>
                <c:pt idx="89">
                  <c:v>7.0000000000000007E-2</c:v>
                </c:pt>
                <c:pt idx="90">
                  <c:v>0.04</c:v>
                </c:pt>
                <c:pt idx="91">
                  <c:v>0.05</c:v>
                </c:pt>
                <c:pt idx="92">
                  <c:v>0.02</c:v>
                </c:pt>
                <c:pt idx="93">
                  <c:v>0.02</c:v>
                </c:pt>
                <c:pt idx="94">
                  <c:v>0.04</c:v>
                </c:pt>
                <c:pt idx="95">
                  <c:v>0.02</c:v>
                </c:pt>
                <c:pt idx="96">
                  <c:v>7.0000000000000007E-2</c:v>
                </c:pt>
                <c:pt idx="97">
                  <c:v>0.06</c:v>
                </c:pt>
                <c:pt idx="98">
                  <c:v>0.1</c:v>
                </c:pt>
                <c:pt idx="99">
                  <c:v>0.03</c:v>
                </c:pt>
                <c:pt idx="100">
                  <c:v>0.01</c:v>
                </c:pt>
                <c:pt idx="101">
                  <c:v>0.02</c:v>
                </c:pt>
                <c:pt idx="102">
                  <c:v>7.0000000000000007E-2</c:v>
                </c:pt>
                <c:pt idx="103">
                  <c:v>0.04</c:v>
                </c:pt>
                <c:pt idx="104">
                  <c:v>0.1</c:v>
                </c:pt>
                <c:pt idx="105">
                  <c:v>0.09</c:v>
                </c:pt>
                <c:pt idx="106">
                  <c:v>0</c:v>
                </c:pt>
                <c:pt idx="107">
                  <c:v>0.03</c:v>
                </c:pt>
                <c:pt idx="108">
                  <c:v>0.09</c:v>
                </c:pt>
                <c:pt idx="109">
                  <c:v>0.09</c:v>
                </c:pt>
                <c:pt idx="110">
                  <c:v>0.04</c:v>
                </c:pt>
                <c:pt idx="111">
                  <c:v>0.03</c:v>
                </c:pt>
                <c:pt idx="112">
                  <c:v>0.01</c:v>
                </c:pt>
                <c:pt idx="113">
                  <c:v>0.01</c:v>
                </c:pt>
                <c:pt idx="114">
                  <c:v>0.03</c:v>
                </c:pt>
                <c:pt idx="115">
                  <c:v>0.02</c:v>
                </c:pt>
                <c:pt idx="116">
                  <c:v>0.06</c:v>
                </c:pt>
                <c:pt idx="117">
                  <c:v>0.05</c:v>
                </c:pt>
                <c:pt idx="118">
                  <c:v>7.0000000000000007E-2</c:v>
                </c:pt>
                <c:pt idx="119">
                  <c:v>7.0000000000000007E-2</c:v>
                </c:pt>
                <c:pt idx="120">
                  <c:v>0.03</c:v>
                </c:pt>
                <c:pt idx="121">
                  <c:v>0.06</c:v>
                </c:pt>
                <c:pt idx="122">
                  <c:v>0.1</c:v>
                </c:pt>
                <c:pt idx="123">
                  <c:v>7.0000000000000007E-2</c:v>
                </c:pt>
                <c:pt idx="124">
                  <c:v>0.08</c:v>
                </c:pt>
                <c:pt idx="125">
                  <c:v>0.01</c:v>
                </c:pt>
                <c:pt idx="126">
                  <c:v>0.02</c:v>
                </c:pt>
                <c:pt idx="127">
                  <c:v>0.02</c:v>
                </c:pt>
                <c:pt idx="128">
                  <c:v>0.06</c:v>
                </c:pt>
                <c:pt idx="129">
                  <c:v>0.08</c:v>
                </c:pt>
                <c:pt idx="130">
                  <c:v>0.01</c:v>
                </c:pt>
                <c:pt idx="131">
                  <c:v>0.02</c:v>
                </c:pt>
                <c:pt idx="132">
                  <c:v>0.01</c:v>
                </c:pt>
                <c:pt idx="133">
                  <c:v>0.03</c:v>
                </c:pt>
                <c:pt idx="134">
                  <c:v>0.1</c:v>
                </c:pt>
                <c:pt idx="135">
                  <c:v>7.0000000000000007E-2</c:v>
                </c:pt>
                <c:pt idx="136">
                  <c:v>0.09</c:v>
                </c:pt>
                <c:pt idx="137">
                  <c:v>0</c:v>
                </c:pt>
                <c:pt idx="138">
                  <c:v>0.06</c:v>
                </c:pt>
                <c:pt idx="139">
                  <c:v>0.02</c:v>
                </c:pt>
                <c:pt idx="140">
                  <c:v>0.05</c:v>
                </c:pt>
                <c:pt idx="141">
                  <c:v>0.1</c:v>
                </c:pt>
                <c:pt idx="142">
                  <c:v>0.08</c:v>
                </c:pt>
                <c:pt idx="143">
                  <c:v>0.01</c:v>
                </c:pt>
                <c:pt idx="144">
                  <c:v>0.08</c:v>
                </c:pt>
                <c:pt idx="145">
                  <c:v>0.01</c:v>
                </c:pt>
                <c:pt idx="146">
                  <c:v>0.08</c:v>
                </c:pt>
                <c:pt idx="147">
                  <c:v>0.03</c:v>
                </c:pt>
                <c:pt idx="148">
                  <c:v>0.09</c:v>
                </c:pt>
                <c:pt idx="149">
                  <c:v>0.06</c:v>
                </c:pt>
                <c:pt idx="150">
                  <c:v>0.05</c:v>
                </c:pt>
                <c:pt idx="151">
                  <c:v>0.08</c:v>
                </c:pt>
                <c:pt idx="152">
                  <c:v>0.06</c:v>
                </c:pt>
                <c:pt idx="153">
                  <c:v>0.01</c:v>
                </c:pt>
                <c:pt idx="154">
                  <c:v>0.01</c:v>
                </c:pt>
                <c:pt idx="155">
                  <c:v>0.04</c:v>
                </c:pt>
                <c:pt idx="156">
                  <c:v>0.06</c:v>
                </c:pt>
                <c:pt idx="157">
                  <c:v>0.08</c:v>
                </c:pt>
                <c:pt idx="158">
                  <c:v>0.01</c:v>
                </c:pt>
                <c:pt idx="159">
                  <c:v>0.09</c:v>
                </c:pt>
                <c:pt idx="160">
                  <c:v>7.0000000000000007E-2</c:v>
                </c:pt>
                <c:pt idx="161">
                  <c:v>0.1</c:v>
                </c:pt>
                <c:pt idx="162">
                  <c:v>0.06</c:v>
                </c:pt>
                <c:pt idx="163">
                  <c:v>0.02</c:v>
                </c:pt>
                <c:pt idx="164">
                  <c:v>0.09</c:v>
                </c:pt>
                <c:pt idx="165">
                  <c:v>0.03</c:v>
                </c:pt>
                <c:pt idx="166">
                  <c:v>0.09</c:v>
                </c:pt>
                <c:pt idx="167">
                  <c:v>0.02</c:v>
                </c:pt>
                <c:pt idx="168">
                  <c:v>0.06</c:v>
                </c:pt>
                <c:pt idx="169">
                  <c:v>0.06</c:v>
                </c:pt>
                <c:pt idx="170">
                  <c:v>0.03</c:v>
                </c:pt>
                <c:pt idx="171">
                  <c:v>0.05</c:v>
                </c:pt>
                <c:pt idx="172">
                  <c:v>0.05</c:v>
                </c:pt>
                <c:pt idx="173">
                  <c:v>0.01</c:v>
                </c:pt>
                <c:pt idx="174">
                  <c:v>0.03</c:v>
                </c:pt>
                <c:pt idx="175">
                  <c:v>0.06</c:v>
                </c:pt>
                <c:pt idx="176">
                  <c:v>0.06</c:v>
                </c:pt>
                <c:pt idx="177">
                  <c:v>0.02</c:v>
                </c:pt>
                <c:pt idx="178">
                  <c:v>0.08</c:v>
                </c:pt>
                <c:pt idx="179">
                  <c:v>0.01</c:v>
                </c:pt>
                <c:pt idx="180">
                  <c:v>0.1</c:v>
                </c:pt>
                <c:pt idx="181">
                  <c:v>0</c:v>
                </c:pt>
                <c:pt idx="182">
                  <c:v>0.04</c:v>
                </c:pt>
                <c:pt idx="183">
                  <c:v>0.02</c:v>
                </c:pt>
                <c:pt idx="184">
                  <c:v>0.02</c:v>
                </c:pt>
                <c:pt idx="185">
                  <c:v>0.08</c:v>
                </c:pt>
                <c:pt idx="186">
                  <c:v>0.1</c:v>
                </c:pt>
                <c:pt idx="187">
                  <c:v>0.06</c:v>
                </c:pt>
                <c:pt idx="188">
                  <c:v>0.04</c:v>
                </c:pt>
                <c:pt idx="189">
                  <c:v>0.01</c:v>
                </c:pt>
                <c:pt idx="190">
                  <c:v>0.04</c:v>
                </c:pt>
                <c:pt idx="191">
                  <c:v>7.0000000000000007E-2</c:v>
                </c:pt>
                <c:pt idx="192">
                  <c:v>0.06</c:v>
                </c:pt>
                <c:pt idx="193">
                  <c:v>7.0000000000000007E-2</c:v>
                </c:pt>
                <c:pt idx="194">
                  <c:v>0.09</c:v>
                </c:pt>
                <c:pt idx="195">
                  <c:v>7.0000000000000007E-2</c:v>
                </c:pt>
                <c:pt idx="196">
                  <c:v>0.06</c:v>
                </c:pt>
                <c:pt idx="197">
                  <c:v>0.1</c:v>
                </c:pt>
                <c:pt idx="198">
                  <c:v>0.08</c:v>
                </c:pt>
                <c:pt idx="199">
                  <c:v>0.06</c:v>
                </c:pt>
                <c:pt idx="200">
                  <c:v>0.1</c:v>
                </c:pt>
                <c:pt idx="201">
                  <c:v>0.08</c:v>
                </c:pt>
                <c:pt idx="202">
                  <c:v>0.03</c:v>
                </c:pt>
                <c:pt idx="203">
                  <c:v>0.09</c:v>
                </c:pt>
                <c:pt idx="204">
                  <c:v>0.1</c:v>
                </c:pt>
                <c:pt idx="205">
                  <c:v>7.0000000000000007E-2</c:v>
                </c:pt>
                <c:pt idx="206">
                  <c:v>7.0000000000000007E-2</c:v>
                </c:pt>
                <c:pt idx="207">
                  <c:v>0.03</c:v>
                </c:pt>
                <c:pt idx="208">
                  <c:v>0.09</c:v>
                </c:pt>
                <c:pt idx="209">
                  <c:v>0.1</c:v>
                </c:pt>
                <c:pt idx="210">
                  <c:v>0.03</c:v>
                </c:pt>
                <c:pt idx="211">
                  <c:v>0.01</c:v>
                </c:pt>
                <c:pt idx="212">
                  <c:v>0.09</c:v>
                </c:pt>
                <c:pt idx="213">
                  <c:v>0.1</c:v>
                </c:pt>
                <c:pt idx="214">
                  <c:v>0.09</c:v>
                </c:pt>
                <c:pt idx="215">
                  <c:v>0.02</c:v>
                </c:pt>
                <c:pt idx="216">
                  <c:v>0.04</c:v>
                </c:pt>
                <c:pt idx="217">
                  <c:v>0.02</c:v>
                </c:pt>
                <c:pt idx="218">
                  <c:v>0.03</c:v>
                </c:pt>
                <c:pt idx="219">
                  <c:v>0.09</c:v>
                </c:pt>
                <c:pt idx="220">
                  <c:v>0.06</c:v>
                </c:pt>
                <c:pt idx="221">
                  <c:v>0.06</c:v>
                </c:pt>
                <c:pt idx="222">
                  <c:v>0.03</c:v>
                </c:pt>
                <c:pt idx="223">
                  <c:v>0</c:v>
                </c:pt>
                <c:pt idx="224">
                  <c:v>0.08</c:v>
                </c:pt>
                <c:pt idx="225">
                  <c:v>0.05</c:v>
                </c:pt>
                <c:pt idx="226">
                  <c:v>0.08</c:v>
                </c:pt>
                <c:pt idx="227">
                  <c:v>0.1</c:v>
                </c:pt>
                <c:pt idx="228">
                  <c:v>0.02</c:v>
                </c:pt>
                <c:pt idx="229">
                  <c:v>0</c:v>
                </c:pt>
                <c:pt idx="230">
                  <c:v>0.09</c:v>
                </c:pt>
                <c:pt idx="231">
                  <c:v>0.06</c:v>
                </c:pt>
                <c:pt idx="232">
                  <c:v>0.1</c:v>
                </c:pt>
                <c:pt idx="233">
                  <c:v>0.04</c:v>
                </c:pt>
                <c:pt idx="234">
                  <c:v>7.0000000000000007E-2</c:v>
                </c:pt>
                <c:pt idx="235">
                  <c:v>0.09</c:v>
                </c:pt>
                <c:pt idx="236">
                  <c:v>0.01</c:v>
                </c:pt>
                <c:pt idx="237">
                  <c:v>0.03</c:v>
                </c:pt>
                <c:pt idx="238">
                  <c:v>0.04</c:v>
                </c:pt>
                <c:pt idx="239">
                  <c:v>0.02</c:v>
                </c:pt>
                <c:pt idx="240">
                  <c:v>0.03</c:v>
                </c:pt>
                <c:pt idx="241">
                  <c:v>0.09</c:v>
                </c:pt>
                <c:pt idx="242">
                  <c:v>0.09</c:v>
                </c:pt>
                <c:pt idx="243">
                  <c:v>0.01</c:v>
                </c:pt>
                <c:pt idx="244">
                  <c:v>0.01</c:v>
                </c:pt>
                <c:pt idx="245">
                  <c:v>0</c:v>
                </c:pt>
                <c:pt idx="246">
                  <c:v>0.02</c:v>
                </c:pt>
                <c:pt idx="247">
                  <c:v>0.06</c:v>
                </c:pt>
                <c:pt idx="248">
                  <c:v>0.05</c:v>
                </c:pt>
                <c:pt idx="249">
                  <c:v>0.05</c:v>
                </c:pt>
                <c:pt idx="250">
                  <c:v>0.04</c:v>
                </c:pt>
                <c:pt idx="251">
                  <c:v>0</c:v>
                </c:pt>
                <c:pt idx="252">
                  <c:v>0.06</c:v>
                </c:pt>
                <c:pt idx="253">
                  <c:v>0.09</c:v>
                </c:pt>
                <c:pt idx="254">
                  <c:v>0.01</c:v>
                </c:pt>
                <c:pt idx="255">
                  <c:v>0</c:v>
                </c:pt>
                <c:pt idx="256">
                  <c:v>0.04</c:v>
                </c:pt>
                <c:pt idx="257">
                  <c:v>0.09</c:v>
                </c:pt>
                <c:pt idx="258">
                  <c:v>0.06</c:v>
                </c:pt>
                <c:pt idx="259">
                  <c:v>0.06</c:v>
                </c:pt>
                <c:pt idx="260">
                  <c:v>0.02</c:v>
                </c:pt>
                <c:pt idx="261">
                  <c:v>0.06</c:v>
                </c:pt>
                <c:pt idx="262">
                  <c:v>0.04</c:v>
                </c:pt>
                <c:pt idx="263">
                  <c:v>7.0000000000000007E-2</c:v>
                </c:pt>
                <c:pt idx="264">
                  <c:v>0.04</c:v>
                </c:pt>
                <c:pt idx="265">
                  <c:v>7.0000000000000007E-2</c:v>
                </c:pt>
                <c:pt idx="266">
                  <c:v>0</c:v>
                </c:pt>
                <c:pt idx="267">
                  <c:v>0.05</c:v>
                </c:pt>
                <c:pt idx="268">
                  <c:v>0.04</c:v>
                </c:pt>
                <c:pt idx="269">
                  <c:v>0.06</c:v>
                </c:pt>
                <c:pt idx="270">
                  <c:v>0.1</c:v>
                </c:pt>
                <c:pt idx="271">
                  <c:v>0.03</c:v>
                </c:pt>
                <c:pt idx="272">
                  <c:v>0.03</c:v>
                </c:pt>
                <c:pt idx="273">
                  <c:v>0.05</c:v>
                </c:pt>
                <c:pt idx="274">
                  <c:v>0.05</c:v>
                </c:pt>
                <c:pt idx="275">
                  <c:v>0.01</c:v>
                </c:pt>
                <c:pt idx="276">
                  <c:v>0.09</c:v>
                </c:pt>
                <c:pt idx="277">
                  <c:v>0.03</c:v>
                </c:pt>
                <c:pt idx="278">
                  <c:v>0.09</c:v>
                </c:pt>
                <c:pt idx="279">
                  <c:v>0.06</c:v>
                </c:pt>
                <c:pt idx="280">
                  <c:v>0.06</c:v>
                </c:pt>
                <c:pt idx="281">
                  <c:v>0.05</c:v>
                </c:pt>
                <c:pt idx="282">
                  <c:v>0.03</c:v>
                </c:pt>
                <c:pt idx="283">
                  <c:v>0.03</c:v>
                </c:pt>
                <c:pt idx="284">
                  <c:v>0.05</c:v>
                </c:pt>
                <c:pt idx="285">
                  <c:v>0.03</c:v>
                </c:pt>
                <c:pt idx="286">
                  <c:v>0</c:v>
                </c:pt>
                <c:pt idx="287">
                  <c:v>0.03</c:v>
                </c:pt>
                <c:pt idx="288">
                  <c:v>0.1</c:v>
                </c:pt>
                <c:pt idx="289">
                  <c:v>0.05</c:v>
                </c:pt>
                <c:pt idx="290">
                  <c:v>0.1</c:v>
                </c:pt>
                <c:pt idx="291">
                  <c:v>0.08</c:v>
                </c:pt>
                <c:pt idx="292">
                  <c:v>0.08</c:v>
                </c:pt>
                <c:pt idx="293">
                  <c:v>0.03</c:v>
                </c:pt>
                <c:pt idx="294">
                  <c:v>0.06</c:v>
                </c:pt>
                <c:pt idx="295">
                  <c:v>0.09</c:v>
                </c:pt>
                <c:pt idx="296">
                  <c:v>0</c:v>
                </c:pt>
                <c:pt idx="297">
                  <c:v>0.06</c:v>
                </c:pt>
                <c:pt idx="298">
                  <c:v>0.08</c:v>
                </c:pt>
                <c:pt idx="299">
                  <c:v>7.0000000000000007E-2</c:v>
                </c:pt>
                <c:pt idx="300">
                  <c:v>0.1</c:v>
                </c:pt>
                <c:pt idx="301">
                  <c:v>7.0000000000000007E-2</c:v>
                </c:pt>
                <c:pt idx="302">
                  <c:v>0.1</c:v>
                </c:pt>
                <c:pt idx="303">
                  <c:v>0.06</c:v>
                </c:pt>
                <c:pt idx="304">
                  <c:v>0</c:v>
                </c:pt>
                <c:pt idx="305">
                  <c:v>0</c:v>
                </c:pt>
                <c:pt idx="306">
                  <c:v>0.03</c:v>
                </c:pt>
                <c:pt idx="307">
                  <c:v>0.06</c:v>
                </c:pt>
                <c:pt idx="308">
                  <c:v>0.09</c:v>
                </c:pt>
                <c:pt idx="309">
                  <c:v>0.09</c:v>
                </c:pt>
                <c:pt idx="310">
                  <c:v>0.01</c:v>
                </c:pt>
                <c:pt idx="311">
                  <c:v>0.04</c:v>
                </c:pt>
                <c:pt idx="312">
                  <c:v>0.01</c:v>
                </c:pt>
                <c:pt idx="313">
                  <c:v>7.0000000000000007E-2</c:v>
                </c:pt>
                <c:pt idx="314">
                  <c:v>0.05</c:v>
                </c:pt>
                <c:pt idx="315">
                  <c:v>0.04</c:v>
                </c:pt>
                <c:pt idx="316">
                  <c:v>0.06</c:v>
                </c:pt>
                <c:pt idx="317">
                  <c:v>0.01</c:v>
                </c:pt>
                <c:pt idx="318">
                  <c:v>0.08</c:v>
                </c:pt>
                <c:pt idx="319">
                  <c:v>0.02</c:v>
                </c:pt>
                <c:pt idx="320">
                  <c:v>0</c:v>
                </c:pt>
                <c:pt idx="321">
                  <c:v>0.06</c:v>
                </c:pt>
                <c:pt idx="322">
                  <c:v>0.03</c:v>
                </c:pt>
                <c:pt idx="323">
                  <c:v>0.09</c:v>
                </c:pt>
                <c:pt idx="324">
                  <c:v>0.02</c:v>
                </c:pt>
                <c:pt idx="325">
                  <c:v>0.04</c:v>
                </c:pt>
                <c:pt idx="326">
                  <c:v>0.05</c:v>
                </c:pt>
                <c:pt idx="327">
                  <c:v>0.03</c:v>
                </c:pt>
                <c:pt idx="328">
                  <c:v>0.02</c:v>
                </c:pt>
                <c:pt idx="329">
                  <c:v>0.06</c:v>
                </c:pt>
                <c:pt idx="330">
                  <c:v>0.04</c:v>
                </c:pt>
                <c:pt idx="331">
                  <c:v>0.03</c:v>
                </c:pt>
                <c:pt idx="332">
                  <c:v>0.02</c:v>
                </c:pt>
                <c:pt idx="333">
                  <c:v>0.02</c:v>
                </c:pt>
                <c:pt idx="334">
                  <c:v>0.04</c:v>
                </c:pt>
                <c:pt idx="335">
                  <c:v>0.06</c:v>
                </c:pt>
                <c:pt idx="336">
                  <c:v>0.09</c:v>
                </c:pt>
                <c:pt idx="337">
                  <c:v>0.06</c:v>
                </c:pt>
                <c:pt idx="338">
                  <c:v>0.09</c:v>
                </c:pt>
                <c:pt idx="339">
                  <c:v>0.1</c:v>
                </c:pt>
                <c:pt idx="340">
                  <c:v>0.09</c:v>
                </c:pt>
                <c:pt idx="341">
                  <c:v>0.08</c:v>
                </c:pt>
                <c:pt idx="342">
                  <c:v>0.01</c:v>
                </c:pt>
                <c:pt idx="343">
                  <c:v>0.03</c:v>
                </c:pt>
                <c:pt idx="344">
                  <c:v>0.03</c:v>
                </c:pt>
                <c:pt idx="345">
                  <c:v>0.09</c:v>
                </c:pt>
                <c:pt idx="346">
                  <c:v>0.09</c:v>
                </c:pt>
                <c:pt idx="347">
                  <c:v>0</c:v>
                </c:pt>
                <c:pt idx="348">
                  <c:v>0.01</c:v>
                </c:pt>
                <c:pt idx="349">
                  <c:v>0.01</c:v>
                </c:pt>
                <c:pt idx="350">
                  <c:v>0.02</c:v>
                </c:pt>
                <c:pt idx="351">
                  <c:v>0.09</c:v>
                </c:pt>
                <c:pt idx="352">
                  <c:v>0.04</c:v>
                </c:pt>
                <c:pt idx="353">
                  <c:v>0</c:v>
                </c:pt>
                <c:pt idx="354">
                  <c:v>0.1</c:v>
                </c:pt>
                <c:pt idx="355">
                  <c:v>0.1</c:v>
                </c:pt>
                <c:pt idx="356">
                  <c:v>0</c:v>
                </c:pt>
                <c:pt idx="357">
                  <c:v>0.05</c:v>
                </c:pt>
                <c:pt idx="358">
                  <c:v>0.1</c:v>
                </c:pt>
                <c:pt idx="359">
                  <c:v>0.04</c:v>
                </c:pt>
                <c:pt idx="360">
                  <c:v>0.06</c:v>
                </c:pt>
                <c:pt idx="361">
                  <c:v>0.06</c:v>
                </c:pt>
                <c:pt idx="362">
                  <c:v>0.01</c:v>
                </c:pt>
                <c:pt idx="363">
                  <c:v>0.04</c:v>
                </c:pt>
                <c:pt idx="364">
                  <c:v>0.03</c:v>
                </c:pt>
                <c:pt idx="365">
                  <c:v>0.05</c:v>
                </c:pt>
                <c:pt idx="366">
                  <c:v>0.08</c:v>
                </c:pt>
                <c:pt idx="367">
                  <c:v>0.04</c:v>
                </c:pt>
                <c:pt idx="368">
                  <c:v>0.06</c:v>
                </c:pt>
                <c:pt idx="369">
                  <c:v>0.05</c:v>
                </c:pt>
                <c:pt idx="370">
                  <c:v>0.05</c:v>
                </c:pt>
                <c:pt idx="371">
                  <c:v>0</c:v>
                </c:pt>
                <c:pt idx="372">
                  <c:v>0.06</c:v>
                </c:pt>
                <c:pt idx="373">
                  <c:v>0.05</c:v>
                </c:pt>
                <c:pt idx="374">
                  <c:v>0.05</c:v>
                </c:pt>
                <c:pt idx="375">
                  <c:v>0</c:v>
                </c:pt>
                <c:pt idx="376">
                  <c:v>7.0000000000000007E-2</c:v>
                </c:pt>
                <c:pt idx="377">
                  <c:v>7.0000000000000007E-2</c:v>
                </c:pt>
                <c:pt idx="378">
                  <c:v>0</c:v>
                </c:pt>
                <c:pt idx="379">
                  <c:v>0.1</c:v>
                </c:pt>
                <c:pt idx="380">
                  <c:v>0</c:v>
                </c:pt>
                <c:pt idx="381">
                  <c:v>0.1</c:v>
                </c:pt>
                <c:pt idx="382">
                  <c:v>0.01</c:v>
                </c:pt>
                <c:pt idx="383">
                  <c:v>0.06</c:v>
                </c:pt>
                <c:pt idx="384">
                  <c:v>0.1</c:v>
                </c:pt>
                <c:pt idx="385">
                  <c:v>0.03</c:v>
                </c:pt>
                <c:pt idx="386">
                  <c:v>0.06</c:v>
                </c:pt>
                <c:pt idx="387">
                  <c:v>0.03</c:v>
                </c:pt>
                <c:pt idx="388">
                  <c:v>7.0000000000000007E-2</c:v>
                </c:pt>
                <c:pt idx="389">
                  <c:v>0.06</c:v>
                </c:pt>
                <c:pt idx="390">
                  <c:v>0</c:v>
                </c:pt>
                <c:pt idx="391">
                  <c:v>0</c:v>
                </c:pt>
                <c:pt idx="392">
                  <c:v>0.04</c:v>
                </c:pt>
                <c:pt idx="393">
                  <c:v>0</c:v>
                </c:pt>
                <c:pt idx="394">
                  <c:v>0.04</c:v>
                </c:pt>
                <c:pt idx="395">
                  <c:v>0.02</c:v>
                </c:pt>
                <c:pt idx="396">
                  <c:v>0.01</c:v>
                </c:pt>
                <c:pt idx="397">
                  <c:v>0.02</c:v>
                </c:pt>
                <c:pt idx="398">
                  <c:v>0.05</c:v>
                </c:pt>
                <c:pt idx="399">
                  <c:v>0.04</c:v>
                </c:pt>
                <c:pt idx="400">
                  <c:v>0.02</c:v>
                </c:pt>
                <c:pt idx="401">
                  <c:v>0.01</c:v>
                </c:pt>
                <c:pt idx="402">
                  <c:v>0.05</c:v>
                </c:pt>
                <c:pt idx="403">
                  <c:v>0.02</c:v>
                </c:pt>
                <c:pt idx="404">
                  <c:v>0.04</c:v>
                </c:pt>
                <c:pt idx="405">
                  <c:v>7.0000000000000007E-2</c:v>
                </c:pt>
                <c:pt idx="406">
                  <c:v>0.02</c:v>
                </c:pt>
                <c:pt idx="407">
                  <c:v>0.05</c:v>
                </c:pt>
                <c:pt idx="408">
                  <c:v>0.06</c:v>
                </c:pt>
                <c:pt idx="409">
                  <c:v>0.08</c:v>
                </c:pt>
                <c:pt idx="410">
                  <c:v>0.04</c:v>
                </c:pt>
                <c:pt idx="411">
                  <c:v>0.02</c:v>
                </c:pt>
                <c:pt idx="412">
                  <c:v>0.06</c:v>
                </c:pt>
                <c:pt idx="413">
                  <c:v>0.09</c:v>
                </c:pt>
                <c:pt idx="414">
                  <c:v>0.09</c:v>
                </c:pt>
                <c:pt idx="415">
                  <c:v>0.03</c:v>
                </c:pt>
                <c:pt idx="416">
                  <c:v>0.05</c:v>
                </c:pt>
                <c:pt idx="417">
                  <c:v>0.03</c:v>
                </c:pt>
                <c:pt idx="418">
                  <c:v>0.08</c:v>
                </c:pt>
                <c:pt idx="419">
                  <c:v>0.08</c:v>
                </c:pt>
                <c:pt idx="420">
                  <c:v>0</c:v>
                </c:pt>
                <c:pt idx="421">
                  <c:v>0.1</c:v>
                </c:pt>
                <c:pt idx="422">
                  <c:v>0.04</c:v>
                </c:pt>
                <c:pt idx="423">
                  <c:v>0.03</c:v>
                </c:pt>
                <c:pt idx="424">
                  <c:v>0.01</c:v>
                </c:pt>
                <c:pt idx="425">
                  <c:v>7.0000000000000007E-2</c:v>
                </c:pt>
                <c:pt idx="426">
                  <c:v>0.02</c:v>
                </c:pt>
                <c:pt idx="427">
                  <c:v>0</c:v>
                </c:pt>
                <c:pt idx="428">
                  <c:v>7.0000000000000007E-2</c:v>
                </c:pt>
                <c:pt idx="429">
                  <c:v>0.01</c:v>
                </c:pt>
                <c:pt idx="430">
                  <c:v>0.03</c:v>
                </c:pt>
                <c:pt idx="431">
                  <c:v>0.06</c:v>
                </c:pt>
                <c:pt idx="432">
                  <c:v>0.08</c:v>
                </c:pt>
                <c:pt idx="433">
                  <c:v>0.09</c:v>
                </c:pt>
                <c:pt idx="434">
                  <c:v>0.1</c:v>
                </c:pt>
                <c:pt idx="435">
                  <c:v>0.02</c:v>
                </c:pt>
                <c:pt idx="436">
                  <c:v>0.05</c:v>
                </c:pt>
                <c:pt idx="437">
                  <c:v>0.1</c:v>
                </c:pt>
                <c:pt idx="438">
                  <c:v>0.02</c:v>
                </c:pt>
                <c:pt idx="439">
                  <c:v>0.1</c:v>
                </c:pt>
                <c:pt idx="440">
                  <c:v>0.05</c:v>
                </c:pt>
                <c:pt idx="441">
                  <c:v>0.05</c:v>
                </c:pt>
                <c:pt idx="442">
                  <c:v>7.0000000000000007E-2</c:v>
                </c:pt>
                <c:pt idx="443">
                  <c:v>0.01</c:v>
                </c:pt>
                <c:pt idx="444">
                  <c:v>0.1</c:v>
                </c:pt>
                <c:pt idx="445">
                  <c:v>0.03</c:v>
                </c:pt>
                <c:pt idx="446">
                  <c:v>0.03</c:v>
                </c:pt>
                <c:pt idx="447">
                  <c:v>0.09</c:v>
                </c:pt>
                <c:pt idx="448">
                  <c:v>0</c:v>
                </c:pt>
                <c:pt idx="449">
                  <c:v>0</c:v>
                </c:pt>
                <c:pt idx="450">
                  <c:v>0.06</c:v>
                </c:pt>
                <c:pt idx="451">
                  <c:v>0.02</c:v>
                </c:pt>
                <c:pt idx="452">
                  <c:v>0.03</c:v>
                </c:pt>
                <c:pt idx="453">
                  <c:v>0.08</c:v>
                </c:pt>
                <c:pt idx="454">
                  <c:v>0.08</c:v>
                </c:pt>
                <c:pt idx="455">
                  <c:v>0.08</c:v>
                </c:pt>
                <c:pt idx="456">
                  <c:v>0</c:v>
                </c:pt>
                <c:pt idx="457">
                  <c:v>0.1</c:v>
                </c:pt>
                <c:pt idx="458">
                  <c:v>0.1</c:v>
                </c:pt>
                <c:pt idx="459">
                  <c:v>0</c:v>
                </c:pt>
                <c:pt idx="460">
                  <c:v>0.1</c:v>
                </c:pt>
                <c:pt idx="461">
                  <c:v>0.08</c:v>
                </c:pt>
                <c:pt idx="462">
                  <c:v>7.0000000000000007E-2</c:v>
                </c:pt>
                <c:pt idx="463">
                  <c:v>0.09</c:v>
                </c:pt>
                <c:pt idx="464">
                  <c:v>0.04</c:v>
                </c:pt>
                <c:pt idx="465">
                  <c:v>0.08</c:v>
                </c:pt>
                <c:pt idx="466">
                  <c:v>0.04</c:v>
                </c:pt>
                <c:pt idx="467">
                  <c:v>0.08</c:v>
                </c:pt>
                <c:pt idx="468">
                  <c:v>0.08</c:v>
                </c:pt>
                <c:pt idx="469">
                  <c:v>0</c:v>
                </c:pt>
                <c:pt idx="470">
                  <c:v>0.09</c:v>
                </c:pt>
                <c:pt idx="471">
                  <c:v>0</c:v>
                </c:pt>
                <c:pt idx="472">
                  <c:v>7.0000000000000007E-2</c:v>
                </c:pt>
                <c:pt idx="473">
                  <c:v>0.01</c:v>
                </c:pt>
                <c:pt idx="474">
                  <c:v>0</c:v>
                </c:pt>
                <c:pt idx="475">
                  <c:v>0.05</c:v>
                </c:pt>
                <c:pt idx="476">
                  <c:v>0.01</c:v>
                </c:pt>
                <c:pt idx="477">
                  <c:v>0.05</c:v>
                </c:pt>
                <c:pt idx="478">
                  <c:v>7.0000000000000007E-2</c:v>
                </c:pt>
                <c:pt idx="479">
                  <c:v>0.03</c:v>
                </c:pt>
                <c:pt idx="480">
                  <c:v>0.01</c:v>
                </c:pt>
                <c:pt idx="481">
                  <c:v>0.01</c:v>
                </c:pt>
                <c:pt idx="482">
                  <c:v>0.06</c:v>
                </c:pt>
                <c:pt idx="483">
                  <c:v>0.04</c:v>
                </c:pt>
                <c:pt idx="484">
                  <c:v>0.05</c:v>
                </c:pt>
                <c:pt idx="485">
                  <c:v>0.03</c:v>
                </c:pt>
                <c:pt idx="486">
                  <c:v>0.04</c:v>
                </c:pt>
                <c:pt idx="487">
                  <c:v>0.1</c:v>
                </c:pt>
                <c:pt idx="488">
                  <c:v>0.1</c:v>
                </c:pt>
                <c:pt idx="489">
                  <c:v>0.02</c:v>
                </c:pt>
                <c:pt idx="490">
                  <c:v>0.02</c:v>
                </c:pt>
                <c:pt idx="491">
                  <c:v>0.02</c:v>
                </c:pt>
                <c:pt idx="492">
                  <c:v>0.02</c:v>
                </c:pt>
                <c:pt idx="493">
                  <c:v>0.09</c:v>
                </c:pt>
                <c:pt idx="494">
                  <c:v>0.03</c:v>
                </c:pt>
                <c:pt idx="495">
                  <c:v>0.08</c:v>
                </c:pt>
                <c:pt idx="496">
                  <c:v>0.04</c:v>
                </c:pt>
                <c:pt idx="497">
                  <c:v>0.09</c:v>
                </c:pt>
                <c:pt idx="498">
                  <c:v>0</c:v>
                </c:pt>
                <c:pt idx="499">
                  <c:v>0.02</c:v>
                </c:pt>
                <c:pt idx="500">
                  <c:v>0.04</c:v>
                </c:pt>
                <c:pt idx="501">
                  <c:v>0.1</c:v>
                </c:pt>
                <c:pt idx="502">
                  <c:v>0.04</c:v>
                </c:pt>
                <c:pt idx="503">
                  <c:v>0.02</c:v>
                </c:pt>
                <c:pt idx="504">
                  <c:v>0.1</c:v>
                </c:pt>
                <c:pt idx="505">
                  <c:v>0</c:v>
                </c:pt>
                <c:pt idx="506">
                  <c:v>7.0000000000000007E-2</c:v>
                </c:pt>
                <c:pt idx="507">
                  <c:v>0.08</c:v>
                </c:pt>
                <c:pt idx="508">
                  <c:v>0.03</c:v>
                </c:pt>
                <c:pt idx="509">
                  <c:v>0.03</c:v>
                </c:pt>
                <c:pt idx="510">
                  <c:v>0.04</c:v>
                </c:pt>
                <c:pt idx="511">
                  <c:v>0.01</c:v>
                </c:pt>
                <c:pt idx="512">
                  <c:v>0.09</c:v>
                </c:pt>
                <c:pt idx="513">
                  <c:v>0</c:v>
                </c:pt>
                <c:pt idx="514">
                  <c:v>0.06</c:v>
                </c:pt>
                <c:pt idx="515">
                  <c:v>0.06</c:v>
                </c:pt>
                <c:pt idx="516">
                  <c:v>0.08</c:v>
                </c:pt>
                <c:pt idx="517">
                  <c:v>0.1</c:v>
                </c:pt>
                <c:pt idx="518">
                  <c:v>0</c:v>
                </c:pt>
                <c:pt idx="519">
                  <c:v>7.0000000000000007E-2</c:v>
                </c:pt>
                <c:pt idx="520">
                  <c:v>0.02</c:v>
                </c:pt>
                <c:pt idx="521">
                  <c:v>0.05</c:v>
                </c:pt>
                <c:pt idx="522">
                  <c:v>0.04</c:v>
                </c:pt>
                <c:pt idx="523">
                  <c:v>0.01</c:v>
                </c:pt>
                <c:pt idx="524">
                  <c:v>0.04</c:v>
                </c:pt>
                <c:pt idx="525">
                  <c:v>0.02</c:v>
                </c:pt>
                <c:pt idx="526">
                  <c:v>0.01</c:v>
                </c:pt>
                <c:pt idx="527">
                  <c:v>0.01</c:v>
                </c:pt>
                <c:pt idx="528">
                  <c:v>0.01</c:v>
                </c:pt>
                <c:pt idx="529">
                  <c:v>0.06</c:v>
                </c:pt>
                <c:pt idx="530">
                  <c:v>0.08</c:v>
                </c:pt>
                <c:pt idx="531">
                  <c:v>0.06</c:v>
                </c:pt>
                <c:pt idx="532">
                  <c:v>0.09</c:v>
                </c:pt>
                <c:pt idx="533">
                  <c:v>0.09</c:v>
                </c:pt>
                <c:pt idx="534">
                  <c:v>0.09</c:v>
                </c:pt>
                <c:pt idx="535">
                  <c:v>0.03</c:v>
                </c:pt>
                <c:pt idx="536">
                  <c:v>0.01</c:v>
                </c:pt>
                <c:pt idx="537">
                  <c:v>0.08</c:v>
                </c:pt>
                <c:pt idx="538">
                  <c:v>0.02</c:v>
                </c:pt>
                <c:pt idx="539">
                  <c:v>0.1</c:v>
                </c:pt>
                <c:pt idx="540">
                  <c:v>0.1</c:v>
                </c:pt>
                <c:pt idx="541">
                  <c:v>0.08</c:v>
                </c:pt>
                <c:pt idx="542">
                  <c:v>0.08</c:v>
                </c:pt>
                <c:pt idx="543">
                  <c:v>0.08</c:v>
                </c:pt>
                <c:pt idx="544">
                  <c:v>7.0000000000000007E-2</c:v>
                </c:pt>
                <c:pt idx="545">
                  <c:v>0.05</c:v>
                </c:pt>
                <c:pt idx="546">
                  <c:v>0.01</c:v>
                </c:pt>
                <c:pt idx="547">
                  <c:v>0.09</c:v>
                </c:pt>
                <c:pt idx="548">
                  <c:v>0.09</c:v>
                </c:pt>
                <c:pt idx="549">
                  <c:v>0.09</c:v>
                </c:pt>
                <c:pt idx="550">
                  <c:v>0</c:v>
                </c:pt>
                <c:pt idx="551">
                  <c:v>0.02</c:v>
                </c:pt>
                <c:pt idx="552">
                  <c:v>0.04</c:v>
                </c:pt>
                <c:pt idx="553">
                  <c:v>0.04</c:v>
                </c:pt>
                <c:pt idx="554">
                  <c:v>0.02</c:v>
                </c:pt>
                <c:pt idx="555">
                  <c:v>0.04</c:v>
                </c:pt>
                <c:pt idx="556">
                  <c:v>0.09</c:v>
                </c:pt>
                <c:pt idx="557">
                  <c:v>0.05</c:v>
                </c:pt>
                <c:pt idx="558">
                  <c:v>0.05</c:v>
                </c:pt>
                <c:pt idx="559">
                  <c:v>0.1</c:v>
                </c:pt>
                <c:pt idx="560">
                  <c:v>0</c:v>
                </c:pt>
                <c:pt idx="561">
                  <c:v>0.06</c:v>
                </c:pt>
                <c:pt idx="562">
                  <c:v>0.06</c:v>
                </c:pt>
                <c:pt idx="563">
                  <c:v>0.04</c:v>
                </c:pt>
                <c:pt idx="564">
                  <c:v>0.03</c:v>
                </c:pt>
                <c:pt idx="565">
                  <c:v>0.1</c:v>
                </c:pt>
                <c:pt idx="566">
                  <c:v>0.06</c:v>
                </c:pt>
                <c:pt idx="567">
                  <c:v>0.02</c:v>
                </c:pt>
                <c:pt idx="568">
                  <c:v>0.1</c:v>
                </c:pt>
                <c:pt idx="569">
                  <c:v>0</c:v>
                </c:pt>
                <c:pt idx="570">
                  <c:v>0.09</c:v>
                </c:pt>
                <c:pt idx="571">
                  <c:v>0.04</c:v>
                </c:pt>
                <c:pt idx="572">
                  <c:v>0.06</c:v>
                </c:pt>
                <c:pt idx="573">
                  <c:v>0.06</c:v>
                </c:pt>
                <c:pt idx="574">
                  <c:v>0.03</c:v>
                </c:pt>
                <c:pt idx="575">
                  <c:v>0.09</c:v>
                </c:pt>
                <c:pt idx="576">
                  <c:v>0.09</c:v>
                </c:pt>
                <c:pt idx="577">
                  <c:v>0.04</c:v>
                </c:pt>
                <c:pt idx="578">
                  <c:v>0.02</c:v>
                </c:pt>
                <c:pt idx="579">
                  <c:v>0.02</c:v>
                </c:pt>
                <c:pt idx="580">
                  <c:v>0.04</c:v>
                </c:pt>
                <c:pt idx="581">
                  <c:v>0.06</c:v>
                </c:pt>
                <c:pt idx="582">
                  <c:v>0.09</c:v>
                </c:pt>
                <c:pt idx="583">
                  <c:v>0.1</c:v>
                </c:pt>
                <c:pt idx="584">
                  <c:v>0.01</c:v>
                </c:pt>
                <c:pt idx="585">
                  <c:v>0.02</c:v>
                </c:pt>
                <c:pt idx="586">
                  <c:v>0.1</c:v>
                </c:pt>
                <c:pt idx="587">
                  <c:v>7.0000000000000007E-2</c:v>
                </c:pt>
                <c:pt idx="588">
                  <c:v>7.0000000000000007E-2</c:v>
                </c:pt>
                <c:pt idx="589">
                  <c:v>7.0000000000000007E-2</c:v>
                </c:pt>
                <c:pt idx="590">
                  <c:v>0.08</c:v>
                </c:pt>
                <c:pt idx="591">
                  <c:v>0.06</c:v>
                </c:pt>
                <c:pt idx="592">
                  <c:v>0.04</c:v>
                </c:pt>
                <c:pt idx="593">
                  <c:v>0.1</c:v>
                </c:pt>
                <c:pt idx="594">
                  <c:v>0.09</c:v>
                </c:pt>
                <c:pt idx="595">
                  <c:v>0.05</c:v>
                </c:pt>
                <c:pt idx="596">
                  <c:v>0</c:v>
                </c:pt>
                <c:pt idx="597">
                  <c:v>0.05</c:v>
                </c:pt>
                <c:pt idx="598">
                  <c:v>0.01</c:v>
                </c:pt>
                <c:pt idx="599">
                  <c:v>0.02</c:v>
                </c:pt>
                <c:pt idx="600">
                  <c:v>0.08</c:v>
                </c:pt>
                <c:pt idx="601">
                  <c:v>0.08</c:v>
                </c:pt>
                <c:pt idx="602">
                  <c:v>0.05</c:v>
                </c:pt>
                <c:pt idx="603">
                  <c:v>0.01</c:v>
                </c:pt>
                <c:pt idx="604">
                  <c:v>0.05</c:v>
                </c:pt>
                <c:pt idx="605">
                  <c:v>0.09</c:v>
                </c:pt>
                <c:pt idx="606">
                  <c:v>0.08</c:v>
                </c:pt>
                <c:pt idx="607">
                  <c:v>0</c:v>
                </c:pt>
                <c:pt idx="608">
                  <c:v>0.09</c:v>
                </c:pt>
                <c:pt idx="609">
                  <c:v>0.09</c:v>
                </c:pt>
                <c:pt idx="610">
                  <c:v>0.05</c:v>
                </c:pt>
                <c:pt idx="611">
                  <c:v>0.05</c:v>
                </c:pt>
                <c:pt idx="612">
                  <c:v>0.03</c:v>
                </c:pt>
                <c:pt idx="613">
                  <c:v>0.1</c:v>
                </c:pt>
                <c:pt idx="614">
                  <c:v>0.17</c:v>
                </c:pt>
                <c:pt idx="615">
                  <c:v>0.03</c:v>
                </c:pt>
                <c:pt idx="616">
                  <c:v>7.0000000000000007E-2</c:v>
                </c:pt>
                <c:pt idx="617">
                  <c:v>0.04</c:v>
                </c:pt>
                <c:pt idx="618">
                  <c:v>0.03</c:v>
                </c:pt>
                <c:pt idx="619">
                  <c:v>0.01</c:v>
                </c:pt>
                <c:pt idx="620">
                  <c:v>0.06</c:v>
                </c:pt>
                <c:pt idx="621">
                  <c:v>0.08</c:v>
                </c:pt>
                <c:pt idx="622">
                  <c:v>7.0000000000000007E-2</c:v>
                </c:pt>
                <c:pt idx="623">
                  <c:v>0.02</c:v>
                </c:pt>
                <c:pt idx="624">
                  <c:v>0.01</c:v>
                </c:pt>
                <c:pt idx="625">
                  <c:v>0.09</c:v>
                </c:pt>
                <c:pt idx="626">
                  <c:v>0.01</c:v>
                </c:pt>
                <c:pt idx="627">
                  <c:v>0</c:v>
                </c:pt>
                <c:pt idx="628">
                  <c:v>0.1</c:v>
                </c:pt>
                <c:pt idx="629">
                  <c:v>7.0000000000000007E-2</c:v>
                </c:pt>
                <c:pt idx="630">
                  <c:v>7.0000000000000007E-2</c:v>
                </c:pt>
                <c:pt idx="631">
                  <c:v>0.01</c:v>
                </c:pt>
                <c:pt idx="632">
                  <c:v>0.02</c:v>
                </c:pt>
                <c:pt idx="633">
                  <c:v>0.1</c:v>
                </c:pt>
                <c:pt idx="634">
                  <c:v>0.01</c:v>
                </c:pt>
                <c:pt idx="635">
                  <c:v>0.02</c:v>
                </c:pt>
                <c:pt idx="636">
                  <c:v>0.09</c:v>
                </c:pt>
                <c:pt idx="637">
                  <c:v>0.08</c:v>
                </c:pt>
                <c:pt idx="638">
                  <c:v>0.08</c:v>
                </c:pt>
                <c:pt idx="639">
                  <c:v>0.02</c:v>
                </c:pt>
                <c:pt idx="640">
                  <c:v>0.05</c:v>
                </c:pt>
                <c:pt idx="641">
                  <c:v>0.04</c:v>
                </c:pt>
                <c:pt idx="642">
                  <c:v>0.01</c:v>
                </c:pt>
                <c:pt idx="643">
                  <c:v>0.02</c:v>
                </c:pt>
                <c:pt idx="644">
                  <c:v>0.1</c:v>
                </c:pt>
                <c:pt idx="645">
                  <c:v>0.01</c:v>
                </c:pt>
                <c:pt idx="646">
                  <c:v>0.05</c:v>
                </c:pt>
                <c:pt idx="647">
                  <c:v>0.1</c:v>
                </c:pt>
                <c:pt idx="648">
                  <c:v>7.0000000000000007E-2</c:v>
                </c:pt>
                <c:pt idx="649">
                  <c:v>0.1</c:v>
                </c:pt>
                <c:pt idx="650">
                  <c:v>0.08</c:v>
                </c:pt>
                <c:pt idx="651">
                  <c:v>0.03</c:v>
                </c:pt>
                <c:pt idx="652">
                  <c:v>0.08</c:v>
                </c:pt>
                <c:pt idx="653">
                  <c:v>0.04</c:v>
                </c:pt>
                <c:pt idx="654">
                  <c:v>0.06</c:v>
                </c:pt>
                <c:pt idx="655">
                  <c:v>0.06</c:v>
                </c:pt>
                <c:pt idx="656">
                  <c:v>0.05</c:v>
                </c:pt>
                <c:pt idx="657">
                  <c:v>0.08</c:v>
                </c:pt>
                <c:pt idx="658">
                  <c:v>0.06</c:v>
                </c:pt>
                <c:pt idx="659">
                  <c:v>0.06</c:v>
                </c:pt>
                <c:pt idx="660">
                  <c:v>7.0000000000000007E-2</c:v>
                </c:pt>
                <c:pt idx="661">
                  <c:v>0.02</c:v>
                </c:pt>
                <c:pt idx="662">
                  <c:v>0.03</c:v>
                </c:pt>
                <c:pt idx="663">
                  <c:v>0.08</c:v>
                </c:pt>
                <c:pt idx="664">
                  <c:v>7.0000000000000007E-2</c:v>
                </c:pt>
                <c:pt idx="665">
                  <c:v>0.09</c:v>
                </c:pt>
                <c:pt idx="666">
                  <c:v>0.01</c:v>
                </c:pt>
                <c:pt idx="667">
                  <c:v>0.06</c:v>
                </c:pt>
                <c:pt idx="668">
                  <c:v>0.05</c:v>
                </c:pt>
                <c:pt idx="669">
                  <c:v>0.06</c:v>
                </c:pt>
                <c:pt idx="670">
                  <c:v>0</c:v>
                </c:pt>
                <c:pt idx="671">
                  <c:v>7.0000000000000007E-2</c:v>
                </c:pt>
                <c:pt idx="672">
                  <c:v>0.01</c:v>
                </c:pt>
                <c:pt idx="673">
                  <c:v>0.05</c:v>
                </c:pt>
                <c:pt idx="674">
                  <c:v>0.03</c:v>
                </c:pt>
                <c:pt idx="675">
                  <c:v>0.08</c:v>
                </c:pt>
                <c:pt idx="676">
                  <c:v>0.08</c:v>
                </c:pt>
                <c:pt idx="677">
                  <c:v>0.06</c:v>
                </c:pt>
                <c:pt idx="678">
                  <c:v>0</c:v>
                </c:pt>
                <c:pt idx="679">
                  <c:v>0.05</c:v>
                </c:pt>
                <c:pt idx="680">
                  <c:v>0.02</c:v>
                </c:pt>
                <c:pt idx="681">
                  <c:v>0.06</c:v>
                </c:pt>
                <c:pt idx="682">
                  <c:v>0.03</c:v>
                </c:pt>
                <c:pt idx="683">
                  <c:v>0</c:v>
                </c:pt>
                <c:pt idx="684">
                  <c:v>0.03</c:v>
                </c:pt>
                <c:pt idx="685">
                  <c:v>0.1</c:v>
                </c:pt>
                <c:pt idx="686">
                  <c:v>7.0000000000000007E-2</c:v>
                </c:pt>
                <c:pt idx="687">
                  <c:v>0.04</c:v>
                </c:pt>
                <c:pt idx="688">
                  <c:v>0.09</c:v>
                </c:pt>
                <c:pt idx="689">
                  <c:v>0.03</c:v>
                </c:pt>
                <c:pt idx="690">
                  <c:v>0.05</c:v>
                </c:pt>
                <c:pt idx="691">
                  <c:v>7.0000000000000007E-2</c:v>
                </c:pt>
                <c:pt idx="692">
                  <c:v>0.09</c:v>
                </c:pt>
                <c:pt idx="693">
                  <c:v>0.05</c:v>
                </c:pt>
                <c:pt idx="694">
                  <c:v>0.02</c:v>
                </c:pt>
                <c:pt idx="695">
                  <c:v>0.01</c:v>
                </c:pt>
                <c:pt idx="696">
                  <c:v>0.06</c:v>
                </c:pt>
                <c:pt idx="697">
                  <c:v>0.09</c:v>
                </c:pt>
                <c:pt idx="698">
                  <c:v>0.08</c:v>
                </c:pt>
                <c:pt idx="699">
                  <c:v>0.06</c:v>
                </c:pt>
                <c:pt idx="700">
                  <c:v>0.02</c:v>
                </c:pt>
                <c:pt idx="701">
                  <c:v>0.02</c:v>
                </c:pt>
                <c:pt idx="702">
                  <c:v>0.03</c:v>
                </c:pt>
                <c:pt idx="703">
                  <c:v>0.03</c:v>
                </c:pt>
                <c:pt idx="704">
                  <c:v>0.08</c:v>
                </c:pt>
                <c:pt idx="705">
                  <c:v>0.04</c:v>
                </c:pt>
                <c:pt idx="706">
                  <c:v>0.05</c:v>
                </c:pt>
                <c:pt idx="707">
                  <c:v>0.04</c:v>
                </c:pt>
                <c:pt idx="708">
                  <c:v>7.0000000000000007E-2</c:v>
                </c:pt>
                <c:pt idx="709">
                  <c:v>0.02</c:v>
                </c:pt>
                <c:pt idx="710">
                  <c:v>0.01</c:v>
                </c:pt>
                <c:pt idx="711">
                  <c:v>0.09</c:v>
                </c:pt>
                <c:pt idx="712">
                  <c:v>0.09</c:v>
                </c:pt>
                <c:pt idx="713">
                  <c:v>0.04</c:v>
                </c:pt>
                <c:pt idx="714">
                  <c:v>0.09</c:v>
                </c:pt>
                <c:pt idx="715">
                  <c:v>0.08</c:v>
                </c:pt>
                <c:pt idx="716">
                  <c:v>0.09</c:v>
                </c:pt>
                <c:pt idx="717">
                  <c:v>0.1</c:v>
                </c:pt>
                <c:pt idx="718">
                  <c:v>0.02</c:v>
                </c:pt>
                <c:pt idx="719">
                  <c:v>0.02</c:v>
                </c:pt>
                <c:pt idx="720">
                  <c:v>0.04</c:v>
                </c:pt>
                <c:pt idx="721">
                  <c:v>7.0000000000000007E-2</c:v>
                </c:pt>
                <c:pt idx="722">
                  <c:v>0.04</c:v>
                </c:pt>
                <c:pt idx="723">
                  <c:v>0.04</c:v>
                </c:pt>
                <c:pt idx="724">
                  <c:v>0.04</c:v>
                </c:pt>
                <c:pt idx="725">
                  <c:v>0.03</c:v>
                </c:pt>
                <c:pt idx="726">
                  <c:v>0.1</c:v>
                </c:pt>
                <c:pt idx="727">
                  <c:v>7.0000000000000007E-2</c:v>
                </c:pt>
                <c:pt idx="728">
                  <c:v>0</c:v>
                </c:pt>
                <c:pt idx="729">
                  <c:v>0.1</c:v>
                </c:pt>
                <c:pt idx="730">
                  <c:v>0.1</c:v>
                </c:pt>
                <c:pt idx="731">
                  <c:v>0.01</c:v>
                </c:pt>
                <c:pt idx="732">
                  <c:v>0.08</c:v>
                </c:pt>
                <c:pt idx="733">
                  <c:v>0.09</c:v>
                </c:pt>
                <c:pt idx="734">
                  <c:v>0.04</c:v>
                </c:pt>
                <c:pt idx="735">
                  <c:v>0</c:v>
                </c:pt>
                <c:pt idx="736">
                  <c:v>0.01</c:v>
                </c:pt>
                <c:pt idx="737">
                  <c:v>0.02</c:v>
                </c:pt>
                <c:pt idx="738">
                  <c:v>0.05</c:v>
                </c:pt>
                <c:pt idx="739">
                  <c:v>0.01</c:v>
                </c:pt>
                <c:pt idx="740">
                  <c:v>0.09</c:v>
                </c:pt>
                <c:pt idx="741">
                  <c:v>0.02</c:v>
                </c:pt>
                <c:pt idx="742">
                  <c:v>0</c:v>
                </c:pt>
                <c:pt idx="743">
                  <c:v>0.1</c:v>
                </c:pt>
                <c:pt idx="744">
                  <c:v>0</c:v>
                </c:pt>
                <c:pt idx="745">
                  <c:v>0.01</c:v>
                </c:pt>
                <c:pt idx="746">
                  <c:v>0.1</c:v>
                </c:pt>
                <c:pt idx="747">
                  <c:v>0.03</c:v>
                </c:pt>
                <c:pt idx="748">
                  <c:v>0.02</c:v>
                </c:pt>
                <c:pt idx="749">
                  <c:v>7.0000000000000007E-2</c:v>
                </c:pt>
                <c:pt idx="750">
                  <c:v>0.1</c:v>
                </c:pt>
                <c:pt idx="751">
                  <c:v>0.01</c:v>
                </c:pt>
                <c:pt idx="752">
                  <c:v>0.05</c:v>
                </c:pt>
                <c:pt idx="753">
                  <c:v>7.0000000000000007E-2</c:v>
                </c:pt>
                <c:pt idx="754">
                  <c:v>0.01</c:v>
                </c:pt>
                <c:pt idx="755">
                  <c:v>0.08</c:v>
                </c:pt>
                <c:pt idx="756">
                  <c:v>0.09</c:v>
                </c:pt>
                <c:pt idx="757">
                  <c:v>0.05</c:v>
                </c:pt>
                <c:pt idx="758">
                  <c:v>0.03</c:v>
                </c:pt>
                <c:pt idx="759">
                  <c:v>0</c:v>
                </c:pt>
                <c:pt idx="760">
                  <c:v>0.09</c:v>
                </c:pt>
                <c:pt idx="761">
                  <c:v>7.0000000000000007E-2</c:v>
                </c:pt>
                <c:pt idx="762">
                  <c:v>0</c:v>
                </c:pt>
                <c:pt idx="763">
                  <c:v>0.05</c:v>
                </c:pt>
                <c:pt idx="764">
                  <c:v>0.01</c:v>
                </c:pt>
                <c:pt idx="765">
                  <c:v>0.06</c:v>
                </c:pt>
                <c:pt idx="766">
                  <c:v>0.04</c:v>
                </c:pt>
                <c:pt idx="767">
                  <c:v>0.03</c:v>
                </c:pt>
                <c:pt idx="768">
                  <c:v>7.0000000000000007E-2</c:v>
                </c:pt>
                <c:pt idx="769">
                  <c:v>0</c:v>
                </c:pt>
                <c:pt idx="770">
                  <c:v>0.03</c:v>
                </c:pt>
                <c:pt idx="771">
                  <c:v>0.01</c:v>
                </c:pt>
                <c:pt idx="772">
                  <c:v>0</c:v>
                </c:pt>
                <c:pt idx="773">
                  <c:v>0.06</c:v>
                </c:pt>
                <c:pt idx="774">
                  <c:v>0.01</c:v>
                </c:pt>
                <c:pt idx="775">
                  <c:v>0.05</c:v>
                </c:pt>
                <c:pt idx="776">
                  <c:v>0.03</c:v>
                </c:pt>
                <c:pt idx="777">
                  <c:v>0.08</c:v>
                </c:pt>
                <c:pt idx="778">
                  <c:v>0.02</c:v>
                </c:pt>
                <c:pt idx="779">
                  <c:v>0.03</c:v>
                </c:pt>
                <c:pt idx="780">
                  <c:v>7.0000000000000007E-2</c:v>
                </c:pt>
                <c:pt idx="781">
                  <c:v>0.1</c:v>
                </c:pt>
                <c:pt idx="782">
                  <c:v>0.08</c:v>
                </c:pt>
                <c:pt idx="783">
                  <c:v>0.01</c:v>
                </c:pt>
                <c:pt idx="784">
                  <c:v>0.09</c:v>
                </c:pt>
                <c:pt idx="785">
                  <c:v>0</c:v>
                </c:pt>
                <c:pt idx="786">
                  <c:v>0.01</c:v>
                </c:pt>
                <c:pt idx="787">
                  <c:v>0.04</c:v>
                </c:pt>
                <c:pt idx="788">
                  <c:v>7.0000000000000007E-2</c:v>
                </c:pt>
                <c:pt idx="789">
                  <c:v>0</c:v>
                </c:pt>
                <c:pt idx="790">
                  <c:v>0.1</c:v>
                </c:pt>
                <c:pt idx="791">
                  <c:v>7.0000000000000007E-2</c:v>
                </c:pt>
                <c:pt idx="792">
                  <c:v>0.05</c:v>
                </c:pt>
                <c:pt idx="793">
                  <c:v>0.04</c:v>
                </c:pt>
                <c:pt idx="794">
                  <c:v>0.08</c:v>
                </c:pt>
                <c:pt idx="795">
                  <c:v>0.05</c:v>
                </c:pt>
                <c:pt idx="796">
                  <c:v>0.03</c:v>
                </c:pt>
                <c:pt idx="797">
                  <c:v>0.1</c:v>
                </c:pt>
                <c:pt idx="798">
                  <c:v>0</c:v>
                </c:pt>
                <c:pt idx="799">
                  <c:v>0.02</c:v>
                </c:pt>
                <c:pt idx="800">
                  <c:v>0.02</c:v>
                </c:pt>
                <c:pt idx="801">
                  <c:v>0.09</c:v>
                </c:pt>
                <c:pt idx="802">
                  <c:v>0.08</c:v>
                </c:pt>
                <c:pt idx="803">
                  <c:v>0.09</c:v>
                </c:pt>
                <c:pt idx="804">
                  <c:v>0.06</c:v>
                </c:pt>
                <c:pt idx="805">
                  <c:v>0.03</c:v>
                </c:pt>
                <c:pt idx="806">
                  <c:v>0.01</c:v>
                </c:pt>
                <c:pt idx="807">
                  <c:v>0.01</c:v>
                </c:pt>
                <c:pt idx="808">
                  <c:v>0.01</c:v>
                </c:pt>
                <c:pt idx="809">
                  <c:v>0.08</c:v>
                </c:pt>
                <c:pt idx="810">
                  <c:v>0.05</c:v>
                </c:pt>
                <c:pt idx="811">
                  <c:v>0.03</c:v>
                </c:pt>
                <c:pt idx="812">
                  <c:v>0.02</c:v>
                </c:pt>
                <c:pt idx="813">
                  <c:v>7.0000000000000007E-2</c:v>
                </c:pt>
                <c:pt idx="814">
                  <c:v>0.05</c:v>
                </c:pt>
                <c:pt idx="815">
                  <c:v>0.05</c:v>
                </c:pt>
                <c:pt idx="816">
                  <c:v>7.0000000000000007E-2</c:v>
                </c:pt>
                <c:pt idx="817">
                  <c:v>0.03</c:v>
                </c:pt>
                <c:pt idx="818">
                  <c:v>0.02</c:v>
                </c:pt>
                <c:pt idx="819">
                  <c:v>0.1</c:v>
                </c:pt>
                <c:pt idx="820">
                  <c:v>7.0000000000000007E-2</c:v>
                </c:pt>
                <c:pt idx="821">
                  <c:v>0</c:v>
                </c:pt>
                <c:pt idx="822">
                  <c:v>0</c:v>
                </c:pt>
                <c:pt idx="823">
                  <c:v>0.05</c:v>
                </c:pt>
                <c:pt idx="824">
                  <c:v>0</c:v>
                </c:pt>
                <c:pt idx="825">
                  <c:v>0.05</c:v>
                </c:pt>
                <c:pt idx="826">
                  <c:v>0</c:v>
                </c:pt>
                <c:pt idx="827">
                  <c:v>0.02</c:v>
                </c:pt>
                <c:pt idx="828">
                  <c:v>0.02</c:v>
                </c:pt>
                <c:pt idx="829">
                  <c:v>0.01</c:v>
                </c:pt>
                <c:pt idx="830">
                  <c:v>0.03</c:v>
                </c:pt>
                <c:pt idx="831">
                  <c:v>0.08</c:v>
                </c:pt>
                <c:pt idx="832">
                  <c:v>0.1</c:v>
                </c:pt>
                <c:pt idx="833">
                  <c:v>0.01</c:v>
                </c:pt>
                <c:pt idx="834">
                  <c:v>0.06</c:v>
                </c:pt>
                <c:pt idx="835">
                  <c:v>0.08</c:v>
                </c:pt>
                <c:pt idx="836">
                  <c:v>0.04</c:v>
                </c:pt>
                <c:pt idx="837">
                  <c:v>0.06</c:v>
                </c:pt>
                <c:pt idx="838">
                  <c:v>0.09</c:v>
                </c:pt>
                <c:pt idx="839">
                  <c:v>0.1</c:v>
                </c:pt>
                <c:pt idx="840">
                  <c:v>0.03</c:v>
                </c:pt>
                <c:pt idx="841">
                  <c:v>0.08</c:v>
                </c:pt>
                <c:pt idx="842">
                  <c:v>0.09</c:v>
                </c:pt>
                <c:pt idx="843">
                  <c:v>0.08</c:v>
                </c:pt>
                <c:pt idx="844">
                  <c:v>0.09</c:v>
                </c:pt>
                <c:pt idx="845">
                  <c:v>0.03</c:v>
                </c:pt>
                <c:pt idx="846">
                  <c:v>0.01</c:v>
                </c:pt>
                <c:pt idx="847">
                  <c:v>0.01</c:v>
                </c:pt>
                <c:pt idx="848">
                  <c:v>0.02</c:v>
                </c:pt>
                <c:pt idx="849">
                  <c:v>0.02</c:v>
                </c:pt>
                <c:pt idx="850">
                  <c:v>0</c:v>
                </c:pt>
                <c:pt idx="851">
                  <c:v>0.05</c:v>
                </c:pt>
                <c:pt idx="852">
                  <c:v>0.09</c:v>
                </c:pt>
                <c:pt idx="853">
                  <c:v>0.06</c:v>
                </c:pt>
                <c:pt idx="854">
                  <c:v>0</c:v>
                </c:pt>
                <c:pt idx="855">
                  <c:v>7.0000000000000007E-2</c:v>
                </c:pt>
                <c:pt idx="856">
                  <c:v>7.0000000000000007E-2</c:v>
                </c:pt>
                <c:pt idx="857">
                  <c:v>0</c:v>
                </c:pt>
                <c:pt idx="858">
                  <c:v>0.01</c:v>
                </c:pt>
                <c:pt idx="859">
                  <c:v>0.05</c:v>
                </c:pt>
                <c:pt idx="860">
                  <c:v>7.0000000000000007E-2</c:v>
                </c:pt>
                <c:pt idx="861">
                  <c:v>0.08</c:v>
                </c:pt>
                <c:pt idx="862">
                  <c:v>0.08</c:v>
                </c:pt>
                <c:pt idx="863">
                  <c:v>0.02</c:v>
                </c:pt>
                <c:pt idx="864">
                  <c:v>0</c:v>
                </c:pt>
                <c:pt idx="865">
                  <c:v>7.0000000000000007E-2</c:v>
                </c:pt>
                <c:pt idx="866">
                  <c:v>0.04</c:v>
                </c:pt>
                <c:pt idx="867">
                  <c:v>0.02</c:v>
                </c:pt>
                <c:pt idx="868">
                  <c:v>7.0000000000000007E-2</c:v>
                </c:pt>
                <c:pt idx="869">
                  <c:v>0.02</c:v>
                </c:pt>
                <c:pt idx="870">
                  <c:v>0.02</c:v>
                </c:pt>
                <c:pt idx="871">
                  <c:v>0.08</c:v>
                </c:pt>
                <c:pt idx="872">
                  <c:v>0.08</c:v>
                </c:pt>
                <c:pt idx="873">
                  <c:v>0.1</c:v>
                </c:pt>
                <c:pt idx="874">
                  <c:v>0.1</c:v>
                </c:pt>
                <c:pt idx="875">
                  <c:v>0.08</c:v>
                </c:pt>
                <c:pt idx="876">
                  <c:v>0.09</c:v>
                </c:pt>
                <c:pt idx="877">
                  <c:v>0.21</c:v>
                </c:pt>
                <c:pt idx="878">
                  <c:v>0.03</c:v>
                </c:pt>
                <c:pt idx="879">
                  <c:v>0.05</c:v>
                </c:pt>
                <c:pt idx="880">
                  <c:v>0.09</c:v>
                </c:pt>
                <c:pt idx="881">
                  <c:v>7.0000000000000007E-2</c:v>
                </c:pt>
                <c:pt idx="882">
                  <c:v>0.02</c:v>
                </c:pt>
                <c:pt idx="883">
                  <c:v>0.03</c:v>
                </c:pt>
                <c:pt idx="884">
                  <c:v>0.06</c:v>
                </c:pt>
                <c:pt idx="885">
                  <c:v>0.01</c:v>
                </c:pt>
                <c:pt idx="886">
                  <c:v>0.01</c:v>
                </c:pt>
                <c:pt idx="887">
                  <c:v>0.06</c:v>
                </c:pt>
                <c:pt idx="888">
                  <c:v>0.01</c:v>
                </c:pt>
                <c:pt idx="889">
                  <c:v>0.08</c:v>
                </c:pt>
                <c:pt idx="890">
                  <c:v>0.04</c:v>
                </c:pt>
                <c:pt idx="891">
                  <c:v>0.02</c:v>
                </c:pt>
                <c:pt idx="892">
                  <c:v>0.1</c:v>
                </c:pt>
                <c:pt idx="893">
                  <c:v>7.0000000000000007E-2</c:v>
                </c:pt>
                <c:pt idx="894">
                  <c:v>0</c:v>
                </c:pt>
                <c:pt idx="895">
                  <c:v>0.1</c:v>
                </c:pt>
                <c:pt idx="896">
                  <c:v>0.08</c:v>
                </c:pt>
                <c:pt idx="897">
                  <c:v>0.1</c:v>
                </c:pt>
                <c:pt idx="898">
                  <c:v>0.06</c:v>
                </c:pt>
                <c:pt idx="899">
                  <c:v>0.08</c:v>
                </c:pt>
                <c:pt idx="900">
                  <c:v>0.01</c:v>
                </c:pt>
                <c:pt idx="901">
                  <c:v>0</c:v>
                </c:pt>
                <c:pt idx="902">
                  <c:v>0.03</c:v>
                </c:pt>
                <c:pt idx="903">
                  <c:v>0.1</c:v>
                </c:pt>
                <c:pt idx="904">
                  <c:v>0.03</c:v>
                </c:pt>
                <c:pt idx="905">
                  <c:v>0.04</c:v>
                </c:pt>
                <c:pt idx="906">
                  <c:v>0</c:v>
                </c:pt>
                <c:pt idx="907">
                  <c:v>0.06</c:v>
                </c:pt>
                <c:pt idx="908">
                  <c:v>0.1</c:v>
                </c:pt>
                <c:pt idx="909">
                  <c:v>7.0000000000000007E-2</c:v>
                </c:pt>
                <c:pt idx="910">
                  <c:v>0.02</c:v>
                </c:pt>
                <c:pt idx="911">
                  <c:v>0</c:v>
                </c:pt>
                <c:pt idx="912">
                  <c:v>0.06</c:v>
                </c:pt>
                <c:pt idx="913">
                  <c:v>0.06</c:v>
                </c:pt>
                <c:pt idx="914">
                  <c:v>0</c:v>
                </c:pt>
                <c:pt idx="915">
                  <c:v>7.0000000000000007E-2</c:v>
                </c:pt>
                <c:pt idx="916">
                  <c:v>0.02</c:v>
                </c:pt>
                <c:pt idx="917">
                  <c:v>0.01</c:v>
                </c:pt>
                <c:pt idx="918">
                  <c:v>0.02</c:v>
                </c:pt>
                <c:pt idx="919">
                  <c:v>0.04</c:v>
                </c:pt>
                <c:pt idx="920">
                  <c:v>0</c:v>
                </c:pt>
                <c:pt idx="921">
                  <c:v>0.05</c:v>
                </c:pt>
                <c:pt idx="922">
                  <c:v>0.05</c:v>
                </c:pt>
                <c:pt idx="923">
                  <c:v>0.06</c:v>
                </c:pt>
                <c:pt idx="924">
                  <c:v>7.0000000000000007E-2</c:v>
                </c:pt>
                <c:pt idx="925">
                  <c:v>0.1</c:v>
                </c:pt>
                <c:pt idx="926">
                  <c:v>0.05</c:v>
                </c:pt>
                <c:pt idx="927">
                  <c:v>0.05</c:v>
                </c:pt>
                <c:pt idx="928">
                  <c:v>0</c:v>
                </c:pt>
                <c:pt idx="929">
                  <c:v>0.06</c:v>
                </c:pt>
                <c:pt idx="930">
                  <c:v>0.05</c:v>
                </c:pt>
                <c:pt idx="931">
                  <c:v>0.09</c:v>
                </c:pt>
                <c:pt idx="932">
                  <c:v>0.02</c:v>
                </c:pt>
                <c:pt idx="933">
                  <c:v>0.01</c:v>
                </c:pt>
                <c:pt idx="934">
                  <c:v>0.05</c:v>
                </c:pt>
                <c:pt idx="935">
                  <c:v>0.02</c:v>
                </c:pt>
                <c:pt idx="936">
                  <c:v>0.01</c:v>
                </c:pt>
                <c:pt idx="937">
                  <c:v>0.1</c:v>
                </c:pt>
                <c:pt idx="938">
                  <c:v>7.0000000000000007E-2</c:v>
                </c:pt>
                <c:pt idx="939">
                  <c:v>0.08</c:v>
                </c:pt>
                <c:pt idx="940">
                  <c:v>7.0000000000000007E-2</c:v>
                </c:pt>
                <c:pt idx="941">
                  <c:v>0.04</c:v>
                </c:pt>
                <c:pt idx="942">
                  <c:v>0.03</c:v>
                </c:pt>
                <c:pt idx="943">
                  <c:v>0.02</c:v>
                </c:pt>
                <c:pt idx="944">
                  <c:v>0.06</c:v>
                </c:pt>
                <c:pt idx="945">
                  <c:v>0.05</c:v>
                </c:pt>
                <c:pt idx="946">
                  <c:v>0</c:v>
                </c:pt>
                <c:pt idx="947">
                  <c:v>0.09</c:v>
                </c:pt>
                <c:pt idx="948">
                  <c:v>0</c:v>
                </c:pt>
                <c:pt idx="949">
                  <c:v>0.03</c:v>
                </c:pt>
                <c:pt idx="950">
                  <c:v>0.04</c:v>
                </c:pt>
                <c:pt idx="951">
                  <c:v>0.08</c:v>
                </c:pt>
                <c:pt idx="952">
                  <c:v>0.01</c:v>
                </c:pt>
                <c:pt idx="953">
                  <c:v>0.1</c:v>
                </c:pt>
                <c:pt idx="954">
                  <c:v>0.08</c:v>
                </c:pt>
                <c:pt idx="955">
                  <c:v>0.1</c:v>
                </c:pt>
              </c:numCache>
            </c:numRef>
          </c:xVal>
          <c:yVal>
            <c:numRef>
              <c:f>Orders!$V$2:$V$1953</c:f>
              <c:numCache>
                <c:formatCode>General</c:formatCode>
                <c:ptCount val="956"/>
                <c:pt idx="0">
                  <c:v>-53.809600000000003</c:v>
                </c:pt>
                <c:pt idx="1">
                  <c:v>-24.03</c:v>
                </c:pt>
                <c:pt idx="2">
                  <c:v>-37.03</c:v>
                </c:pt>
                <c:pt idx="3">
                  <c:v>-0.71</c:v>
                </c:pt>
                <c:pt idx="4">
                  <c:v>-59.82</c:v>
                </c:pt>
                <c:pt idx="5">
                  <c:v>-114.63990000000001</c:v>
                </c:pt>
                <c:pt idx="6">
                  <c:v>-17.489999999999998</c:v>
                </c:pt>
                <c:pt idx="7">
                  <c:v>-114.63990000000001</c:v>
                </c:pt>
                <c:pt idx="8">
                  <c:v>-28.296800000000001</c:v>
                </c:pt>
                <c:pt idx="9">
                  <c:v>-5.3071999999999999</c:v>
                </c:pt>
                <c:pt idx="10">
                  <c:v>-35.878799999999998</c:v>
                </c:pt>
                <c:pt idx="11">
                  <c:v>-84.437600000000003</c:v>
                </c:pt>
                <c:pt idx="12">
                  <c:v>-6923.5991999999997</c:v>
                </c:pt>
                <c:pt idx="13">
                  <c:v>-67.489999999999995</c:v>
                </c:pt>
                <c:pt idx="14">
                  <c:v>-1.6524000000000001</c:v>
                </c:pt>
                <c:pt idx="15">
                  <c:v>-37.5291</c:v>
                </c:pt>
                <c:pt idx="16">
                  <c:v>-308.928</c:v>
                </c:pt>
                <c:pt idx="17">
                  <c:v>-1679.7599999999998</c:v>
                </c:pt>
                <c:pt idx="18">
                  <c:v>-2426.5500000000002</c:v>
                </c:pt>
                <c:pt idx="19">
                  <c:v>-2426.5500000000002</c:v>
                </c:pt>
                <c:pt idx="20">
                  <c:v>-715.7782060000003</c:v>
                </c:pt>
                <c:pt idx="21">
                  <c:v>-144.56</c:v>
                </c:pt>
                <c:pt idx="22">
                  <c:v>-190.67999999999998</c:v>
                </c:pt>
                <c:pt idx="23">
                  <c:v>-87.96</c:v>
                </c:pt>
                <c:pt idx="24">
                  <c:v>-16.2</c:v>
                </c:pt>
                <c:pt idx="25">
                  <c:v>-20.25</c:v>
                </c:pt>
                <c:pt idx="26">
                  <c:v>-3.3809999999999998</c:v>
                </c:pt>
                <c:pt idx="27">
                  <c:v>-2.7047999999999996</c:v>
                </c:pt>
                <c:pt idx="28">
                  <c:v>-55.84</c:v>
                </c:pt>
                <c:pt idx="29">
                  <c:v>-55.84</c:v>
                </c:pt>
                <c:pt idx="30">
                  <c:v>-37.39</c:v>
                </c:pt>
                <c:pt idx="31">
                  <c:v>-2.544</c:v>
                </c:pt>
                <c:pt idx="32">
                  <c:v>-634.73410000000013</c:v>
                </c:pt>
                <c:pt idx="33">
                  <c:v>-20.258000000000003</c:v>
                </c:pt>
                <c:pt idx="34">
                  <c:v>-172.71800000000002</c:v>
                </c:pt>
                <c:pt idx="35">
                  <c:v>-40.683999999999997</c:v>
                </c:pt>
                <c:pt idx="36">
                  <c:v>-18.64</c:v>
                </c:pt>
                <c:pt idx="37">
                  <c:v>-111.4</c:v>
                </c:pt>
                <c:pt idx="38">
                  <c:v>-77.03</c:v>
                </c:pt>
                <c:pt idx="39">
                  <c:v>-112.4263</c:v>
                </c:pt>
                <c:pt idx="40">
                  <c:v>-2.9094999999999995</c:v>
                </c:pt>
                <c:pt idx="41">
                  <c:v>-76.89</c:v>
                </c:pt>
                <c:pt idx="42">
                  <c:v>-35.75</c:v>
                </c:pt>
                <c:pt idx="43">
                  <c:v>-76.89</c:v>
                </c:pt>
                <c:pt idx="44">
                  <c:v>-35.474400000000003</c:v>
                </c:pt>
                <c:pt idx="45">
                  <c:v>-99.986400000000003</c:v>
                </c:pt>
                <c:pt idx="46">
                  <c:v>-560.81417999999996</c:v>
                </c:pt>
                <c:pt idx="47">
                  <c:v>-66.044499999999999</c:v>
                </c:pt>
                <c:pt idx="48">
                  <c:v>-105.68520000000001</c:v>
                </c:pt>
                <c:pt idx="49">
                  <c:v>-133.69999999999999</c:v>
                </c:pt>
                <c:pt idx="50">
                  <c:v>-66.62</c:v>
                </c:pt>
                <c:pt idx="51">
                  <c:v>-21.487749999999998</c:v>
                </c:pt>
                <c:pt idx="52">
                  <c:v>-107.98699999999999</c:v>
                </c:pt>
                <c:pt idx="53">
                  <c:v>-36.25</c:v>
                </c:pt>
                <c:pt idx="54">
                  <c:v>-102.5121</c:v>
                </c:pt>
                <c:pt idx="55">
                  <c:v>-243.23649999999998</c:v>
                </c:pt>
                <c:pt idx="56">
                  <c:v>-53.62</c:v>
                </c:pt>
                <c:pt idx="57">
                  <c:v>-12.46</c:v>
                </c:pt>
                <c:pt idx="58">
                  <c:v>-175.86</c:v>
                </c:pt>
                <c:pt idx="59">
                  <c:v>-256.51900000000001</c:v>
                </c:pt>
                <c:pt idx="60">
                  <c:v>-101.19200000000001</c:v>
                </c:pt>
                <c:pt idx="61">
                  <c:v>-3.3320000000000336</c:v>
                </c:pt>
                <c:pt idx="62">
                  <c:v>-145.08199999999999</c:v>
                </c:pt>
                <c:pt idx="63">
                  <c:v>-53.744999999999997</c:v>
                </c:pt>
                <c:pt idx="64">
                  <c:v>-127.00800000000001</c:v>
                </c:pt>
                <c:pt idx="65">
                  <c:v>-2177.9860960000001</c:v>
                </c:pt>
                <c:pt idx="66">
                  <c:v>-22.48</c:v>
                </c:pt>
                <c:pt idx="67">
                  <c:v>-46.005000000000003</c:v>
                </c:pt>
                <c:pt idx="68">
                  <c:v>-29.898400000000002</c:v>
                </c:pt>
                <c:pt idx="69">
                  <c:v>-122.3733</c:v>
                </c:pt>
                <c:pt idx="70">
                  <c:v>-51.75</c:v>
                </c:pt>
                <c:pt idx="71">
                  <c:v>-1</c:v>
                </c:pt>
                <c:pt idx="72">
                  <c:v>-221.25399999999999</c:v>
                </c:pt>
                <c:pt idx="73">
                  <c:v>-11.57</c:v>
                </c:pt>
                <c:pt idx="74">
                  <c:v>-61.870000000000005</c:v>
                </c:pt>
                <c:pt idx="75">
                  <c:v>-530.24</c:v>
                </c:pt>
                <c:pt idx="76">
                  <c:v>-135.16</c:v>
                </c:pt>
                <c:pt idx="77">
                  <c:v>-1759.58</c:v>
                </c:pt>
                <c:pt idx="78">
                  <c:v>-72.23</c:v>
                </c:pt>
                <c:pt idx="79">
                  <c:v>-27.160000000000004</c:v>
                </c:pt>
                <c:pt idx="80">
                  <c:v>-52.344000000000008</c:v>
                </c:pt>
                <c:pt idx="81">
                  <c:v>-119.93599999999999</c:v>
                </c:pt>
                <c:pt idx="82">
                  <c:v>-29.172000000000001</c:v>
                </c:pt>
                <c:pt idx="83">
                  <c:v>-715.7782060000003</c:v>
                </c:pt>
                <c:pt idx="84">
                  <c:v>-22.82</c:v>
                </c:pt>
                <c:pt idx="85">
                  <c:v>-5.2</c:v>
                </c:pt>
                <c:pt idx="86">
                  <c:v>-83.65</c:v>
                </c:pt>
                <c:pt idx="87">
                  <c:v>-4.6682999999999995</c:v>
                </c:pt>
                <c:pt idx="88">
                  <c:v>-165.45</c:v>
                </c:pt>
                <c:pt idx="89">
                  <c:v>-141.12</c:v>
                </c:pt>
                <c:pt idx="90">
                  <c:v>-627.82191999999998</c:v>
                </c:pt>
                <c:pt idx="91">
                  <c:v>-132.62950000000001</c:v>
                </c:pt>
                <c:pt idx="92">
                  <c:v>-163.63</c:v>
                </c:pt>
                <c:pt idx="93">
                  <c:v>-63.87</c:v>
                </c:pt>
                <c:pt idx="94">
                  <c:v>-175.17500000000001</c:v>
                </c:pt>
                <c:pt idx="95">
                  <c:v>-224.94779999999997</c:v>
                </c:pt>
                <c:pt idx="96">
                  <c:v>-539.59</c:v>
                </c:pt>
                <c:pt idx="97">
                  <c:v>-82.822999999999993</c:v>
                </c:pt>
                <c:pt idx="98">
                  <c:v>-27.283750000000001</c:v>
                </c:pt>
                <c:pt idx="99">
                  <c:v>-51.559199999999997</c:v>
                </c:pt>
                <c:pt idx="100">
                  <c:v>-263.56572</c:v>
                </c:pt>
                <c:pt idx="101">
                  <c:v>-159.68</c:v>
                </c:pt>
                <c:pt idx="102">
                  <c:v>-81.77</c:v>
                </c:pt>
                <c:pt idx="103">
                  <c:v>-19.208000000000002</c:v>
                </c:pt>
                <c:pt idx="104">
                  <c:v>-372.48597100000006</c:v>
                </c:pt>
                <c:pt idx="105">
                  <c:v>-2531.4825000000001</c:v>
                </c:pt>
                <c:pt idx="106">
                  <c:v>-302.22500000000002</c:v>
                </c:pt>
                <c:pt idx="107">
                  <c:v>-4.4599999999999937</c:v>
                </c:pt>
                <c:pt idx="108">
                  <c:v>-512.87200000000007</c:v>
                </c:pt>
                <c:pt idx="109">
                  <c:v>-3.7840000000000003</c:v>
                </c:pt>
                <c:pt idx="110">
                  <c:v>-82.903999999999996</c:v>
                </c:pt>
                <c:pt idx="111">
                  <c:v>-53.296199999999999</c:v>
                </c:pt>
                <c:pt idx="112">
                  <c:v>-15.456</c:v>
                </c:pt>
                <c:pt idx="113">
                  <c:v>-235.89500000000001</c:v>
                </c:pt>
                <c:pt idx="114">
                  <c:v>-41.32</c:v>
                </c:pt>
                <c:pt idx="115">
                  <c:v>-556.80960000000005</c:v>
                </c:pt>
                <c:pt idx="116">
                  <c:v>-27.738800000000001</c:v>
                </c:pt>
                <c:pt idx="117">
                  <c:v>-128.68719999999999</c:v>
                </c:pt>
                <c:pt idx="118">
                  <c:v>-568.53510000000006</c:v>
                </c:pt>
                <c:pt idx="119">
                  <c:v>-427.47</c:v>
                </c:pt>
                <c:pt idx="120">
                  <c:v>-18.190000000000001</c:v>
                </c:pt>
                <c:pt idx="121">
                  <c:v>-24.057540000000003</c:v>
                </c:pt>
                <c:pt idx="122">
                  <c:v>-67.0565</c:v>
                </c:pt>
                <c:pt idx="123">
                  <c:v>-7.94</c:v>
                </c:pt>
                <c:pt idx="124">
                  <c:v>-2.12</c:v>
                </c:pt>
                <c:pt idx="125">
                  <c:v>-69.069999999999993</c:v>
                </c:pt>
                <c:pt idx="126">
                  <c:v>-63.51</c:v>
                </c:pt>
                <c:pt idx="127">
                  <c:v>-92.05</c:v>
                </c:pt>
                <c:pt idx="128">
                  <c:v>-36.630000000000003</c:v>
                </c:pt>
                <c:pt idx="129">
                  <c:v>-2.12</c:v>
                </c:pt>
                <c:pt idx="130">
                  <c:v>-35.916399999999996</c:v>
                </c:pt>
                <c:pt idx="131">
                  <c:v>-31.754999999999999</c:v>
                </c:pt>
                <c:pt idx="132">
                  <c:v>-282.08179999999999</c:v>
                </c:pt>
                <c:pt idx="133">
                  <c:v>-29.092700000000001</c:v>
                </c:pt>
                <c:pt idx="134">
                  <c:v>-2.58</c:v>
                </c:pt>
                <c:pt idx="135">
                  <c:v>-11.536000000000001</c:v>
                </c:pt>
                <c:pt idx="136">
                  <c:v>-6.6120000000000108</c:v>
                </c:pt>
                <c:pt idx="137">
                  <c:v>-15.5595</c:v>
                </c:pt>
                <c:pt idx="138">
                  <c:v>-108.19</c:v>
                </c:pt>
                <c:pt idx="139">
                  <c:v>-66.378</c:v>
                </c:pt>
                <c:pt idx="140">
                  <c:v>-33.340000000000003</c:v>
                </c:pt>
                <c:pt idx="141">
                  <c:v>-201.27599999999998</c:v>
                </c:pt>
                <c:pt idx="142">
                  <c:v>-239.54149999999998</c:v>
                </c:pt>
                <c:pt idx="143">
                  <c:v>-179.59199999999998</c:v>
                </c:pt>
                <c:pt idx="144">
                  <c:v>-500.38</c:v>
                </c:pt>
                <c:pt idx="145">
                  <c:v>-161.6328</c:v>
                </c:pt>
                <c:pt idx="146">
                  <c:v>-250.19</c:v>
                </c:pt>
                <c:pt idx="147">
                  <c:v>-1116.3348000000001</c:v>
                </c:pt>
                <c:pt idx="148">
                  <c:v>-99.568000000000012</c:v>
                </c:pt>
                <c:pt idx="149">
                  <c:v>-122.13300000000001</c:v>
                </c:pt>
                <c:pt idx="150">
                  <c:v>-12.1555</c:v>
                </c:pt>
                <c:pt idx="151">
                  <c:v>-269.08440000000002</c:v>
                </c:pt>
                <c:pt idx="152">
                  <c:v>-566</c:v>
                </c:pt>
                <c:pt idx="153">
                  <c:v>-6.61</c:v>
                </c:pt>
                <c:pt idx="154">
                  <c:v>-57.541000000000004</c:v>
                </c:pt>
                <c:pt idx="155">
                  <c:v>-266.22000000000003</c:v>
                </c:pt>
                <c:pt idx="156">
                  <c:v>-67.59</c:v>
                </c:pt>
                <c:pt idx="157">
                  <c:v>-239.8656</c:v>
                </c:pt>
                <c:pt idx="158">
                  <c:v>-53.444000000000003</c:v>
                </c:pt>
                <c:pt idx="159">
                  <c:v>-22.12</c:v>
                </c:pt>
                <c:pt idx="160">
                  <c:v>-575.35199999999998</c:v>
                </c:pt>
                <c:pt idx="161">
                  <c:v>-51.634999999999998</c:v>
                </c:pt>
                <c:pt idx="162">
                  <c:v>-75.44</c:v>
                </c:pt>
                <c:pt idx="163">
                  <c:v>-120.934</c:v>
                </c:pt>
                <c:pt idx="164">
                  <c:v>-1763.7477000000003</c:v>
                </c:pt>
                <c:pt idx="165">
                  <c:v>-15.099500000000001</c:v>
                </c:pt>
                <c:pt idx="166">
                  <c:v>-1763.7477000000003</c:v>
                </c:pt>
                <c:pt idx="167">
                  <c:v>-276.11279999999999</c:v>
                </c:pt>
                <c:pt idx="168">
                  <c:v>-78.13</c:v>
                </c:pt>
                <c:pt idx="169">
                  <c:v>-64.670940000000002</c:v>
                </c:pt>
                <c:pt idx="170">
                  <c:v>-11.113199999999999</c:v>
                </c:pt>
                <c:pt idx="171">
                  <c:v>-226.34640000000002</c:v>
                </c:pt>
                <c:pt idx="172">
                  <c:v>-281.17583999999999</c:v>
                </c:pt>
                <c:pt idx="173">
                  <c:v>-103.7124</c:v>
                </c:pt>
                <c:pt idx="174">
                  <c:v>-124.2864</c:v>
                </c:pt>
                <c:pt idx="175">
                  <c:v>-229.68</c:v>
                </c:pt>
                <c:pt idx="176">
                  <c:v>-229.68</c:v>
                </c:pt>
                <c:pt idx="177">
                  <c:v>-10.36</c:v>
                </c:pt>
                <c:pt idx="178">
                  <c:v>-246.92615999999998</c:v>
                </c:pt>
                <c:pt idx="179">
                  <c:v>-36.671543999999997</c:v>
                </c:pt>
                <c:pt idx="180">
                  <c:v>-24.204799999999999</c:v>
                </c:pt>
                <c:pt idx="181">
                  <c:v>-126.05777999999999</c:v>
                </c:pt>
                <c:pt idx="182">
                  <c:v>-678.49599999999998</c:v>
                </c:pt>
                <c:pt idx="183">
                  <c:v>-352.81399999999996</c:v>
                </c:pt>
                <c:pt idx="184">
                  <c:v>-124.28049999999999</c:v>
                </c:pt>
                <c:pt idx="185">
                  <c:v>-187.22199999999998</c:v>
                </c:pt>
                <c:pt idx="186">
                  <c:v>-655.42399999999998</c:v>
                </c:pt>
                <c:pt idx="187">
                  <c:v>-7.5800000000000409</c:v>
                </c:pt>
                <c:pt idx="188">
                  <c:v>-109.70400000000001</c:v>
                </c:pt>
                <c:pt idx="189">
                  <c:v>-19.93</c:v>
                </c:pt>
                <c:pt idx="190">
                  <c:v>-258.22500000000002</c:v>
                </c:pt>
                <c:pt idx="191">
                  <c:v>-207.28</c:v>
                </c:pt>
                <c:pt idx="192">
                  <c:v>-12.719000000000001</c:v>
                </c:pt>
                <c:pt idx="193">
                  <c:v>-51.42</c:v>
                </c:pt>
                <c:pt idx="194">
                  <c:v>-88.6</c:v>
                </c:pt>
                <c:pt idx="195">
                  <c:v>-263.64999999999998</c:v>
                </c:pt>
                <c:pt idx="196">
                  <c:v>-82.83</c:v>
                </c:pt>
                <c:pt idx="197">
                  <c:v>-580.32000000000005</c:v>
                </c:pt>
                <c:pt idx="198">
                  <c:v>-131.61720000000003</c:v>
                </c:pt>
                <c:pt idx="199">
                  <c:v>-82.83</c:v>
                </c:pt>
                <c:pt idx="200">
                  <c:v>-580.32000000000005</c:v>
                </c:pt>
                <c:pt idx="201">
                  <c:v>-253.11</c:v>
                </c:pt>
                <c:pt idx="202">
                  <c:v>-16.670000000000002</c:v>
                </c:pt>
                <c:pt idx="203">
                  <c:v>-21.91</c:v>
                </c:pt>
                <c:pt idx="204">
                  <c:v>-119.77</c:v>
                </c:pt>
                <c:pt idx="205">
                  <c:v>-168.72</c:v>
                </c:pt>
                <c:pt idx="206">
                  <c:v>-439.62</c:v>
                </c:pt>
                <c:pt idx="207">
                  <c:v>-16.670000000000002</c:v>
                </c:pt>
                <c:pt idx="208">
                  <c:v>-17.527999999999999</c:v>
                </c:pt>
                <c:pt idx="209">
                  <c:v>-95.816000000000003</c:v>
                </c:pt>
                <c:pt idx="210">
                  <c:v>-79.320800000000006</c:v>
                </c:pt>
                <c:pt idx="211">
                  <c:v>-24.245999999999999</c:v>
                </c:pt>
                <c:pt idx="212">
                  <c:v>-605.37400000000002</c:v>
                </c:pt>
                <c:pt idx="213">
                  <c:v>-99.55</c:v>
                </c:pt>
                <c:pt idx="214">
                  <c:v>-801.15479999999991</c:v>
                </c:pt>
                <c:pt idx="215">
                  <c:v>-178.21600000000001</c:v>
                </c:pt>
                <c:pt idx="216">
                  <c:v>-26.655999999999999</c:v>
                </c:pt>
                <c:pt idx="217">
                  <c:v>-54.622</c:v>
                </c:pt>
                <c:pt idx="218">
                  <c:v>-126.81418000000001</c:v>
                </c:pt>
                <c:pt idx="219">
                  <c:v>-224.64400000000001</c:v>
                </c:pt>
                <c:pt idx="220">
                  <c:v>-453.2</c:v>
                </c:pt>
                <c:pt idx="221">
                  <c:v>-207.679788</c:v>
                </c:pt>
                <c:pt idx="222">
                  <c:v>-7.5244000000000009</c:v>
                </c:pt>
                <c:pt idx="223">
                  <c:v>-92.961000000000013</c:v>
                </c:pt>
                <c:pt idx="224">
                  <c:v>-45.07</c:v>
                </c:pt>
                <c:pt idx="225">
                  <c:v>-8.5299999999999994</c:v>
                </c:pt>
                <c:pt idx="226">
                  <c:v>-209.25</c:v>
                </c:pt>
                <c:pt idx="227">
                  <c:v>-9.1635999999999989</c:v>
                </c:pt>
                <c:pt idx="228">
                  <c:v>-134.91200000000001</c:v>
                </c:pt>
                <c:pt idx="229">
                  <c:v>-5.05</c:v>
                </c:pt>
                <c:pt idx="230">
                  <c:v>-204.16</c:v>
                </c:pt>
                <c:pt idx="231">
                  <c:v>-46.115000000000002</c:v>
                </c:pt>
                <c:pt idx="232">
                  <c:v>-20.103999999999999</c:v>
                </c:pt>
                <c:pt idx="233">
                  <c:v>-3.496</c:v>
                </c:pt>
                <c:pt idx="234">
                  <c:v>-717.072</c:v>
                </c:pt>
                <c:pt idx="235">
                  <c:v>-62.23</c:v>
                </c:pt>
                <c:pt idx="236">
                  <c:v>-89.292000000000002</c:v>
                </c:pt>
                <c:pt idx="237">
                  <c:v>-211.036</c:v>
                </c:pt>
                <c:pt idx="238">
                  <c:v>-13.28</c:v>
                </c:pt>
                <c:pt idx="239">
                  <c:v>-48.68</c:v>
                </c:pt>
                <c:pt idx="240">
                  <c:v>-184.548</c:v>
                </c:pt>
                <c:pt idx="241">
                  <c:v>-2.87</c:v>
                </c:pt>
                <c:pt idx="242">
                  <c:v>-100.744</c:v>
                </c:pt>
                <c:pt idx="243">
                  <c:v>-17.654</c:v>
                </c:pt>
                <c:pt idx="244">
                  <c:v>-13.826000000000001</c:v>
                </c:pt>
                <c:pt idx="245">
                  <c:v>-203.67000000000002</c:v>
                </c:pt>
                <c:pt idx="246">
                  <c:v>-216.154</c:v>
                </c:pt>
                <c:pt idx="247">
                  <c:v>-6.6096000000000004</c:v>
                </c:pt>
                <c:pt idx="248">
                  <c:v>-89.216999999999999</c:v>
                </c:pt>
                <c:pt idx="249">
                  <c:v>-125.83296</c:v>
                </c:pt>
                <c:pt idx="250">
                  <c:v>-11.1332</c:v>
                </c:pt>
                <c:pt idx="251">
                  <c:v>-684.78</c:v>
                </c:pt>
                <c:pt idx="252">
                  <c:v>-237.47</c:v>
                </c:pt>
                <c:pt idx="253">
                  <c:v>-2946.0509999999999</c:v>
                </c:pt>
                <c:pt idx="254">
                  <c:v>-239.315</c:v>
                </c:pt>
                <c:pt idx="255">
                  <c:v>-33.31</c:v>
                </c:pt>
                <c:pt idx="256">
                  <c:v>-74.479599999999991</c:v>
                </c:pt>
                <c:pt idx="257">
                  <c:v>-232.22056000000003</c:v>
                </c:pt>
                <c:pt idx="258">
                  <c:v>-31.24</c:v>
                </c:pt>
                <c:pt idx="259">
                  <c:v>-86</c:v>
                </c:pt>
                <c:pt idx="260">
                  <c:v>-0.49</c:v>
                </c:pt>
                <c:pt idx="261">
                  <c:v>-66.650000000000006</c:v>
                </c:pt>
                <c:pt idx="262">
                  <c:v>-173.09520000000001</c:v>
                </c:pt>
                <c:pt idx="263">
                  <c:v>-96.16</c:v>
                </c:pt>
                <c:pt idx="264">
                  <c:v>-173.09520000000001</c:v>
                </c:pt>
                <c:pt idx="265">
                  <c:v>-96.16</c:v>
                </c:pt>
                <c:pt idx="266">
                  <c:v>-149.21199999999999</c:v>
                </c:pt>
                <c:pt idx="267">
                  <c:v>-21.018000000000001</c:v>
                </c:pt>
                <c:pt idx="268">
                  <c:v>-655.52987500000006</c:v>
                </c:pt>
                <c:pt idx="269">
                  <c:v>-489.41559999999998</c:v>
                </c:pt>
                <c:pt idx="270">
                  <c:v>-6.34</c:v>
                </c:pt>
                <c:pt idx="271">
                  <c:v>-160.27549999999999</c:v>
                </c:pt>
                <c:pt idx="272">
                  <c:v>-7.04</c:v>
                </c:pt>
                <c:pt idx="273">
                  <c:v>-4.1399999999999997</c:v>
                </c:pt>
                <c:pt idx="274">
                  <c:v>-31.885000000000002</c:v>
                </c:pt>
                <c:pt idx="275">
                  <c:v>-95.21050000000001</c:v>
                </c:pt>
                <c:pt idx="276">
                  <c:v>-193.58</c:v>
                </c:pt>
                <c:pt idx="277">
                  <c:v>-4.3009999999999939</c:v>
                </c:pt>
                <c:pt idx="278">
                  <c:v>-1570.32</c:v>
                </c:pt>
                <c:pt idx="279">
                  <c:v>-19.099200000000003</c:v>
                </c:pt>
                <c:pt idx="280">
                  <c:v>-14.801880000000001</c:v>
                </c:pt>
                <c:pt idx="281">
                  <c:v>-2561.3235</c:v>
                </c:pt>
                <c:pt idx="282">
                  <c:v>-6.2</c:v>
                </c:pt>
                <c:pt idx="283">
                  <c:v>-4.2</c:v>
                </c:pt>
                <c:pt idx="284">
                  <c:v>-44.163600000000002</c:v>
                </c:pt>
                <c:pt idx="285">
                  <c:v>-4.2</c:v>
                </c:pt>
                <c:pt idx="286">
                  <c:v>-102.66200000000001</c:v>
                </c:pt>
                <c:pt idx="287">
                  <c:v>-116.584</c:v>
                </c:pt>
                <c:pt idx="288">
                  <c:v>-21.319199999999999</c:v>
                </c:pt>
                <c:pt idx="289">
                  <c:v>-104.57</c:v>
                </c:pt>
                <c:pt idx="290">
                  <c:v>-969.0483660000001</c:v>
                </c:pt>
                <c:pt idx="291">
                  <c:v>-23.634399999999999</c:v>
                </c:pt>
                <c:pt idx="292">
                  <c:v>-71.83</c:v>
                </c:pt>
                <c:pt idx="293">
                  <c:v>-0.74000000000000909</c:v>
                </c:pt>
                <c:pt idx="294">
                  <c:v>-3.88</c:v>
                </c:pt>
                <c:pt idx="295">
                  <c:v>-17.149999999999999</c:v>
                </c:pt>
                <c:pt idx="296">
                  <c:v>-29.540000000000003</c:v>
                </c:pt>
                <c:pt idx="297">
                  <c:v>-329.78399999999999</c:v>
                </c:pt>
                <c:pt idx="298">
                  <c:v>-2.1</c:v>
                </c:pt>
                <c:pt idx="299">
                  <c:v>-76.424400000000006</c:v>
                </c:pt>
                <c:pt idx="300">
                  <c:v>-229.87</c:v>
                </c:pt>
                <c:pt idx="301">
                  <c:v>-604.40600000000006</c:v>
                </c:pt>
                <c:pt idx="302">
                  <c:v>-403.18739999999997</c:v>
                </c:pt>
                <c:pt idx="303">
                  <c:v>-13.77</c:v>
                </c:pt>
                <c:pt idx="304">
                  <c:v>-76.94</c:v>
                </c:pt>
                <c:pt idx="305">
                  <c:v>-40.008800000000001</c:v>
                </c:pt>
                <c:pt idx="306">
                  <c:v>-51.704000000000001</c:v>
                </c:pt>
                <c:pt idx="307">
                  <c:v>-112.18899999999999</c:v>
                </c:pt>
                <c:pt idx="308">
                  <c:v>-445.97177625000006</c:v>
                </c:pt>
                <c:pt idx="309">
                  <c:v>-335.31712500000003</c:v>
                </c:pt>
                <c:pt idx="310">
                  <c:v>-99.435440000000014</c:v>
                </c:pt>
                <c:pt idx="311">
                  <c:v>-97.28</c:v>
                </c:pt>
                <c:pt idx="312">
                  <c:v>-505.76</c:v>
                </c:pt>
                <c:pt idx="313">
                  <c:v>-232.99100000000001</c:v>
                </c:pt>
                <c:pt idx="314">
                  <c:v>-40.275199999999998</c:v>
                </c:pt>
                <c:pt idx="315">
                  <c:v>-53.25</c:v>
                </c:pt>
                <c:pt idx="316">
                  <c:v>-159.25</c:v>
                </c:pt>
                <c:pt idx="317">
                  <c:v>-10.9</c:v>
                </c:pt>
                <c:pt idx="318">
                  <c:v>-169.232</c:v>
                </c:pt>
                <c:pt idx="319">
                  <c:v>-5390.7388920000003</c:v>
                </c:pt>
                <c:pt idx="320">
                  <c:v>-187.11</c:v>
                </c:pt>
                <c:pt idx="321">
                  <c:v>-139.28720000000001</c:v>
                </c:pt>
                <c:pt idx="322">
                  <c:v>-127.05200000000001</c:v>
                </c:pt>
                <c:pt idx="323">
                  <c:v>-229.93</c:v>
                </c:pt>
                <c:pt idx="324">
                  <c:v>-93.735199999999992</c:v>
                </c:pt>
                <c:pt idx="325">
                  <c:v>-63.813500000000005</c:v>
                </c:pt>
                <c:pt idx="326">
                  <c:v>-116.05</c:v>
                </c:pt>
                <c:pt idx="327">
                  <c:v>-144.19999999999999</c:v>
                </c:pt>
                <c:pt idx="328">
                  <c:v>-46.92</c:v>
                </c:pt>
                <c:pt idx="329">
                  <c:v>-48.219499999999996</c:v>
                </c:pt>
                <c:pt idx="330">
                  <c:v>-63.813500000000005</c:v>
                </c:pt>
                <c:pt idx="331">
                  <c:v>-115.35999999999999</c:v>
                </c:pt>
                <c:pt idx="332">
                  <c:v>-46.92</c:v>
                </c:pt>
                <c:pt idx="333">
                  <c:v>-51.116</c:v>
                </c:pt>
                <c:pt idx="334">
                  <c:v>-152.76</c:v>
                </c:pt>
                <c:pt idx="335">
                  <c:v>-302.61559999999997</c:v>
                </c:pt>
                <c:pt idx="336">
                  <c:v>-369.10999999999996</c:v>
                </c:pt>
                <c:pt idx="337">
                  <c:v>-25.112000000000002</c:v>
                </c:pt>
                <c:pt idx="338">
                  <c:v>-17.03</c:v>
                </c:pt>
                <c:pt idx="339">
                  <c:v>-24.897600000000001</c:v>
                </c:pt>
                <c:pt idx="340">
                  <c:v>-8.5150000000000006</c:v>
                </c:pt>
                <c:pt idx="341">
                  <c:v>-99.762500000000003</c:v>
                </c:pt>
                <c:pt idx="342">
                  <c:v>-3061.82</c:v>
                </c:pt>
                <c:pt idx="343">
                  <c:v>-6.71</c:v>
                </c:pt>
                <c:pt idx="344">
                  <c:v>-9.9999999999997868E-3</c:v>
                </c:pt>
                <c:pt idx="345">
                  <c:v>-421.76</c:v>
                </c:pt>
                <c:pt idx="346">
                  <c:v>-421.76</c:v>
                </c:pt>
                <c:pt idx="347">
                  <c:v>-60.145000000000003</c:v>
                </c:pt>
                <c:pt idx="348">
                  <c:v>-111.72</c:v>
                </c:pt>
                <c:pt idx="349">
                  <c:v>-111.72</c:v>
                </c:pt>
                <c:pt idx="350">
                  <c:v>-564.60239999999999</c:v>
                </c:pt>
                <c:pt idx="351">
                  <c:v>-161.47499999999999</c:v>
                </c:pt>
                <c:pt idx="352">
                  <c:v>-0.81400000000001005</c:v>
                </c:pt>
                <c:pt idx="353">
                  <c:v>-70.14</c:v>
                </c:pt>
                <c:pt idx="354">
                  <c:v>-107.51349999999999</c:v>
                </c:pt>
                <c:pt idx="355">
                  <c:v>-107.51349999999999</c:v>
                </c:pt>
                <c:pt idx="356">
                  <c:v>-255.16890000000001</c:v>
                </c:pt>
                <c:pt idx="357">
                  <c:v>-373.09</c:v>
                </c:pt>
                <c:pt idx="358">
                  <c:v>-3465.0720000000001</c:v>
                </c:pt>
                <c:pt idx="359">
                  <c:v>-11.281500000000001</c:v>
                </c:pt>
                <c:pt idx="360">
                  <c:v>-218.77</c:v>
                </c:pt>
                <c:pt idx="361">
                  <c:v>-9.68</c:v>
                </c:pt>
                <c:pt idx="362">
                  <c:v>-164.39520000000002</c:v>
                </c:pt>
                <c:pt idx="363">
                  <c:v>-8.2080000000000002</c:v>
                </c:pt>
                <c:pt idx="364">
                  <c:v>-2196.6840000000002</c:v>
                </c:pt>
                <c:pt idx="365">
                  <c:v>-11.376000000000001</c:v>
                </c:pt>
                <c:pt idx="366">
                  <c:v>-379.34399999999999</c:v>
                </c:pt>
                <c:pt idx="367">
                  <c:v>-1522.3039999999999</c:v>
                </c:pt>
                <c:pt idx="368">
                  <c:v>-275.25299999999999</c:v>
                </c:pt>
                <c:pt idx="369">
                  <c:v>-746.44</c:v>
                </c:pt>
                <c:pt idx="370">
                  <c:v>-274.95</c:v>
                </c:pt>
                <c:pt idx="371">
                  <c:v>-95.047499999999999</c:v>
                </c:pt>
                <c:pt idx="372">
                  <c:v>-275.25299999999999</c:v>
                </c:pt>
                <c:pt idx="373">
                  <c:v>-746.44</c:v>
                </c:pt>
                <c:pt idx="374">
                  <c:v>-274.95</c:v>
                </c:pt>
                <c:pt idx="375">
                  <c:v>-52.646999999999998</c:v>
                </c:pt>
                <c:pt idx="376">
                  <c:v>-24.44</c:v>
                </c:pt>
                <c:pt idx="377">
                  <c:v>-12.708800000000002</c:v>
                </c:pt>
                <c:pt idx="378">
                  <c:v>-5.2949999999999999</c:v>
                </c:pt>
                <c:pt idx="379">
                  <c:v>-94.490899999999996</c:v>
                </c:pt>
                <c:pt idx="380">
                  <c:v>-172.298</c:v>
                </c:pt>
                <c:pt idx="381">
                  <c:v>-1.0712000000000002</c:v>
                </c:pt>
                <c:pt idx="382">
                  <c:v>-15.6312</c:v>
                </c:pt>
                <c:pt idx="383">
                  <c:v>-149.1182</c:v>
                </c:pt>
                <c:pt idx="384">
                  <c:v>-90.26</c:v>
                </c:pt>
                <c:pt idx="385">
                  <c:v>-326.23159999999996</c:v>
                </c:pt>
                <c:pt idx="386">
                  <c:v>-21.231999999999999</c:v>
                </c:pt>
                <c:pt idx="387">
                  <c:v>-93.25</c:v>
                </c:pt>
                <c:pt idx="388">
                  <c:v>-163.03</c:v>
                </c:pt>
                <c:pt idx="389">
                  <c:v>-11.0732</c:v>
                </c:pt>
                <c:pt idx="390">
                  <c:v>-0.10999999999999943</c:v>
                </c:pt>
                <c:pt idx="391">
                  <c:v>-42.8536</c:v>
                </c:pt>
                <c:pt idx="392">
                  <c:v>-20.79</c:v>
                </c:pt>
                <c:pt idx="393">
                  <c:v>-33.211539999999999</c:v>
                </c:pt>
                <c:pt idx="394">
                  <c:v>-20.79</c:v>
                </c:pt>
                <c:pt idx="395">
                  <c:v>-634.86540000000002</c:v>
                </c:pt>
                <c:pt idx="396">
                  <c:v>-94.674644999999998</c:v>
                </c:pt>
                <c:pt idx="397">
                  <c:v>-20.732799999999997</c:v>
                </c:pt>
                <c:pt idx="398">
                  <c:v>-164.39479999999998</c:v>
                </c:pt>
                <c:pt idx="399">
                  <c:v>-4793.0039999999999</c:v>
                </c:pt>
                <c:pt idx="400">
                  <c:v>-66.349999999999994</c:v>
                </c:pt>
                <c:pt idx="401">
                  <c:v>-409.37360000000001</c:v>
                </c:pt>
                <c:pt idx="402">
                  <c:v>-29.07</c:v>
                </c:pt>
                <c:pt idx="403">
                  <c:v>-76.992500000000007</c:v>
                </c:pt>
                <c:pt idx="404">
                  <c:v>-723.78399999999999</c:v>
                </c:pt>
                <c:pt idx="405">
                  <c:v>-1314.992</c:v>
                </c:pt>
                <c:pt idx="406">
                  <c:v>-44.624000000000002</c:v>
                </c:pt>
                <c:pt idx="407">
                  <c:v>-14.6432</c:v>
                </c:pt>
                <c:pt idx="408">
                  <c:v>-127.56</c:v>
                </c:pt>
                <c:pt idx="409">
                  <c:v>-96.337999999999994</c:v>
                </c:pt>
                <c:pt idx="410">
                  <c:v>-23.357880000000002</c:v>
                </c:pt>
                <c:pt idx="411">
                  <c:v>-18.241599999999998</c:v>
                </c:pt>
                <c:pt idx="412">
                  <c:v>-255.65</c:v>
                </c:pt>
                <c:pt idx="413">
                  <c:v>-76.540000000000006</c:v>
                </c:pt>
                <c:pt idx="414">
                  <c:v>-10.09</c:v>
                </c:pt>
                <c:pt idx="415">
                  <c:v>-92.87</c:v>
                </c:pt>
                <c:pt idx="416">
                  <c:v>-298.88600000000002</c:v>
                </c:pt>
                <c:pt idx="417">
                  <c:v>-145.852</c:v>
                </c:pt>
                <c:pt idx="418">
                  <c:v>-27.951000000000001</c:v>
                </c:pt>
                <c:pt idx="419">
                  <c:v>-3.6547000000000001</c:v>
                </c:pt>
                <c:pt idx="420">
                  <c:v>-138.03680000000003</c:v>
                </c:pt>
                <c:pt idx="421">
                  <c:v>-899.67499999999995</c:v>
                </c:pt>
                <c:pt idx="422">
                  <c:v>-189.22399999999999</c:v>
                </c:pt>
                <c:pt idx="423">
                  <c:v>-52.248000000000005</c:v>
                </c:pt>
                <c:pt idx="424">
                  <c:v>-161.92400000000001</c:v>
                </c:pt>
                <c:pt idx="425">
                  <c:v>-157.696</c:v>
                </c:pt>
                <c:pt idx="426">
                  <c:v>-56.445999999999998</c:v>
                </c:pt>
                <c:pt idx="427">
                  <c:v>-367.16500000000002</c:v>
                </c:pt>
                <c:pt idx="428">
                  <c:v>-243.54400000000001</c:v>
                </c:pt>
                <c:pt idx="429">
                  <c:v>-337.09199999999998</c:v>
                </c:pt>
                <c:pt idx="430">
                  <c:v>-4.0180000000000007</c:v>
                </c:pt>
                <c:pt idx="431">
                  <c:v>-2.0097</c:v>
                </c:pt>
                <c:pt idx="432">
                  <c:v>-477.37200000000007</c:v>
                </c:pt>
                <c:pt idx="433">
                  <c:v>-954.75800000000004</c:v>
                </c:pt>
                <c:pt idx="434">
                  <c:v>-390.76800000000003</c:v>
                </c:pt>
                <c:pt idx="435">
                  <c:v>-155.21</c:v>
                </c:pt>
                <c:pt idx="436">
                  <c:v>-6.6420000000000003</c:v>
                </c:pt>
                <c:pt idx="437">
                  <c:v>-8.3979999999999997</c:v>
                </c:pt>
                <c:pt idx="438">
                  <c:v>-77.823719999999994</c:v>
                </c:pt>
                <c:pt idx="439">
                  <c:v>-3.9312</c:v>
                </c:pt>
                <c:pt idx="440">
                  <c:v>-537.27977732000011</c:v>
                </c:pt>
                <c:pt idx="441">
                  <c:v>-14.359820000000001</c:v>
                </c:pt>
                <c:pt idx="442">
                  <c:v>-2870.2775999999994</c:v>
                </c:pt>
                <c:pt idx="443">
                  <c:v>-200.85899999999998</c:v>
                </c:pt>
                <c:pt idx="444">
                  <c:v>-33.2956</c:v>
                </c:pt>
                <c:pt idx="445">
                  <c:v>-90.585499999999996</c:v>
                </c:pt>
                <c:pt idx="446">
                  <c:v>-36.9</c:v>
                </c:pt>
                <c:pt idx="447">
                  <c:v>-175.13</c:v>
                </c:pt>
                <c:pt idx="448">
                  <c:v>-28.09</c:v>
                </c:pt>
                <c:pt idx="449">
                  <c:v>-263.1119290800001</c:v>
                </c:pt>
                <c:pt idx="450">
                  <c:v>-38.808</c:v>
                </c:pt>
                <c:pt idx="451">
                  <c:v>-88.158000000000001</c:v>
                </c:pt>
                <c:pt idx="452">
                  <c:v>-76.106800000000007</c:v>
                </c:pt>
                <c:pt idx="453">
                  <c:v>-73.494119999999938</c:v>
                </c:pt>
                <c:pt idx="454">
                  <c:v>-272.860884</c:v>
                </c:pt>
                <c:pt idx="455">
                  <c:v>-135.226</c:v>
                </c:pt>
                <c:pt idx="456">
                  <c:v>-457.73</c:v>
                </c:pt>
                <c:pt idx="457">
                  <c:v>-268.66399999999999</c:v>
                </c:pt>
                <c:pt idx="458">
                  <c:v>-8.2799999999999994</c:v>
                </c:pt>
                <c:pt idx="459">
                  <c:v>-739.32600000000002</c:v>
                </c:pt>
                <c:pt idx="460">
                  <c:v>-40.53</c:v>
                </c:pt>
                <c:pt idx="461">
                  <c:v>-225.56379999999999</c:v>
                </c:pt>
                <c:pt idx="462">
                  <c:v>-22.72</c:v>
                </c:pt>
                <c:pt idx="463">
                  <c:v>-163.53</c:v>
                </c:pt>
                <c:pt idx="464">
                  <c:v>-38.380000000000003</c:v>
                </c:pt>
                <c:pt idx="465">
                  <c:v>-56.35</c:v>
                </c:pt>
                <c:pt idx="466">
                  <c:v>-19.957600000000003</c:v>
                </c:pt>
                <c:pt idx="467">
                  <c:v>-56.35</c:v>
                </c:pt>
                <c:pt idx="468">
                  <c:v>-129.01</c:v>
                </c:pt>
                <c:pt idx="469">
                  <c:v>-628.38</c:v>
                </c:pt>
                <c:pt idx="470">
                  <c:v>-143.23500000000001</c:v>
                </c:pt>
                <c:pt idx="471">
                  <c:v>-123.1816</c:v>
                </c:pt>
                <c:pt idx="472">
                  <c:v>-28.798000000000002</c:v>
                </c:pt>
                <c:pt idx="473">
                  <c:v>-273.98</c:v>
                </c:pt>
                <c:pt idx="474">
                  <c:v>-253.77800000000002</c:v>
                </c:pt>
                <c:pt idx="475">
                  <c:v>-152.52449999999999</c:v>
                </c:pt>
                <c:pt idx="476">
                  <c:v>-18.850000000000001</c:v>
                </c:pt>
                <c:pt idx="477">
                  <c:v>-220.05200000000002</c:v>
                </c:pt>
                <c:pt idx="478">
                  <c:v>-167.048</c:v>
                </c:pt>
                <c:pt idx="479">
                  <c:v>-31.094000000000001</c:v>
                </c:pt>
                <c:pt idx="480">
                  <c:v>-6.202</c:v>
                </c:pt>
                <c:pt idx="481">
                  <c:v>-48.873999999999995</c:v>
                </c:pt>
                <c:pt idx="482">
                  <c:v>-144.59200000000001</c:v>
                </c:pt>
                <c:pt idx="483">
                  <c:v>-258.56600000000003</c:v>
                </c:pt>
                <c:pt idx="484">
                  <c:v>-66.48</c:v>
                </c:pt>
                <c:pt idx="485">
                  <c:v>-52.33</c:v>
                </c:pt>
                <c:pt idx="486">
                  <c:v>-59.06</c:v>
                </c:pt>
                <c:pt idx="487">
                  <c:v>-76.900000000000006</c:v>
                </c:pt>
                <c:pt idx="488">
                  <c:v>-88.624800000000008</c:v>
                </c:pt>
                <c:pt idx="489">
                  <c:v>-662.52</c:v>
                </c:pt>
                <c:pt idx="490">
                  <c:v>-32.28</c:v>
                </c:pt>
                <c:pt idx="491">
                  <c:v>-596.26800000000003</c:v>
                </c:pt>
                <c:pt idx="492">
                  <c:v>-16.14</c:v>
                </c:pt>
                <c:pt idx="493">
                  <c:v>-130.42400000000001</c:v>
                </c:pt>
                <c:pt idx="494">
                  <c:v>-106.42100000000001</c:v>
                </c:pt>
                <c:pt idx="495">
                  <c:v>-16476.838</c:v>
                </c:pt>
                <c:pt idx="496">
                  <c:v>-108.27250000000001</c:v>
                </c:pt>
                <c:pt idx="497">
                  <c:v>-90.74799999999999</c:v>
                </c:pt>
                <c:pt idx="498">
                  <c:v>-121.05807999999999</c:v>
                </c:pt>
                <c:pt idx="499">
                  <c:v>-51.736999999999995</c:v>
                </c:pt>
                <c:pt idx="500">
                  <c:v>-247.55157000000003</c:v>
                </c:pt>
                <c:pt idx="501">
                  <c:v>-277.20924000000002</c:v>
                </c:pt>
                <c:pt idx="502">
                  <c:v>-93.06450000000001</c:v>
                </c:pt>
                <c:pt idx="503">
                  <c:v>-48.235999999999997</c:v>
                </c:pt>
                <c:pt idx="504">
                  <c:v>-36.214620000000004</c:v>
                </c:pt>
                <c:pt idx="505">
                  <c:v>-16.772000000000002</c:v>
                </c:pt>
                <c:pt idx="506">
                  <c:v>-807.89</c:v>
                </c:pt>
                <c:pt idx="507">
                  <c:v>-53.898000000000003</c:v>
                </c:pt>
                <c:pt idx="508">
                  <c:v>-20.876399999999997</c:v>
                </c:pt>
                <c:pt idx="509">
                  <c:v>-90.755600000000001</c:v>
                </c:pt>
                <c:pt idx="510">
                  <c:v>-13706.464</c:v>
                </c:pt>
                <c:pt idx="511">
                  <c:v>-40.76</c:v>
                </c:pt>
                <c:pt idx="512">
                  <c:v>-986.52399999999989</c:v>
                </c:pt>
                <c:pt idx="513">
                  <c:v>-141.666</c:v>
                </c:pt>
                <c:pt idx="514">
                  <c:v>-47.243088</c:v>
                </c:pt>
                <c:pt idx="515">
                  <c:v>-52.492319999999999</c:v>
                </c:pt>
                <c:pt idx="516">
                  <c:v>-459.08280000000002</c:v>
                </c:pt>
                <c:pt idx="517">
                  <c:v>-517.16999999999996</c:v>
                </c:pt>
                <c:pt idx="518">
                  <c:v>-7.61</c:v>
                </c:pt>
                <c:pt idx="519">
                  <c:v>-429.86</c:v>
                </c:pt>
                <c:pt idx="520">
                  <c:v>-47.12</c:v>
                </c:pt>
                <c:pt idx="521">
                  <c:v>-101.24600000000001</c:v>
                </c:pt>
                <c:pt idx="522">
                  <c:v>-1.88</c:v>
                </c:pt>
                <c:pt idx="523">
                  <c:v>-11.69</c:v>
                </c:pt>
                <c:pt idx="524">
                  <c:v>-57.753</c:v>
                </c:pt>
                <c:pt idx="525">
                  <c:v>-47.97</c:v>
                </c:pt>
                <c:pt idx="526">
                  <c:v>-219.07908</c:v>
                </c:pt>
                <c:pt idx="527">
                  <c:v>-18.878399999999999</c:v>
                </c:pt>
                <c:pt idx="528">
                  <c:v>-967.83399999999995</c:v>
                </c:pt>
                <c:pt idx="529">
                  <c:v>-28.45</c:v>
                </c:pt>
                <c:pt idx="530">
                  <c:v>-88.82</c:v>
                </c:pt>
                <c:pt idx="531">
                  <c:v>-357.92399999999998</c:v>
                </c:pt>
                <c:pt idx="532">
                  <c:v>-7.96</c:v>
                </c:pt>
                <c:pt idx="533">
                  <c:v>-1025.0172</c:v>
                </c:pt>
                <c:pt idx="534">
                  <c:v>-1.84</c:v>
                </c:pt>
                <c:pt idx="535">
                  <c:v>-216.02980000000002</c:v>
                </c:pt>
                <c:pt idx="536">
                  <c:v>-45.471999999999994</c:v>
                </c:pt>
                <c:pt idx="537">
                  <c:v>-29.61</c:v>
                </c:pt>
                <c:pt idx="538">
                  <c:v>-14.448</c:v>
                </c:pt>
                <c:pt idx="539">
                  <c:v>-42.545999999999999</c:v>
                </c:pt>
                <c:pt idx="540">
                  <c:v>-521.09</c:v>
                </c:pt>
                <c:pt idx="541">
                  <c:v>-29.49</c:v>
                </c:pt>
                <c:pt idx="542">
                  <c:v>-1867.97</c:v>
                </c:pt>
                <c:pt idx="543">
                  <c:v>-1920.9336000000001</c:v>
                </c:pt>
                <c:pt idx="544">
                  <c:v>-37.175200000000004</c:v>
                </c:pt>
                <c:pt idx="545">
                  <c:v>-213.40280000000001</c:v>
                </c:pt>
                <c:pt idx="546">
                  <c:v>-15.48</c:v>
                </c:pt>
                <c:pt idx="547">
                  <c:v>-50.244999999999997</c:v>
                </c:pt>
                <c:pt idx="548">
                  <c:v>-387.1044</c:v>
                </c:pt>
                <c:pt idx="549">
                  <c:v>-55.97</c:v>
                </c:pt>
                <c:pt idx="550">
                  <c:v>-66.247299999999996</c:v>
                </c:pt>
                <c:pt idx="551">
                  <c:v>-171.15770000000001</c:v>
                </c:pt>
                <c:pt idx="552">
                  <c:v>-14.3241</c:v>
                </c:pt>
                <c:pt idx="553">
                  <c:v>-11.631599999999999</c:v>
                </c:pt>
                <c:pt idx="554">
                  <c:v>-259.75599999999997</c:v>
                </c:pt>
                <c:pt idx="555">
                  <c:v>-83.553060000000002</c:v>
                </c:pt>
                <c:pt idx="556">
                  <c:v>-16.89</c:v>
                </c:pt>
                <c:pt idx="557">
                  <c:v>-850.65239999999994</c:v>
                </c:pt>
                <c:pt idx="558">
                  <c:v>-181.102</c:v>
                </c:pt>
                <c:pt idx="559">
                  <c:v>-14.990400000000001</c:v>
                </c:pt>
                <c:pt idx="560">
                  <c:v>-23.155999999999999</c:v>
                </c:pt>
                <c:pt idx="561">
                  <c:v>-10.435</c:v>
                </c:pt>
                <c:pt idx="562">
                  <c:v>-78.916679999999999</c:v>
                </c:pt>
                <c:pt idx="563">
                  <c:v>-13562.637407999999</c:v>
                </c:pt>
                <c:pt idx="564">
                  <c:v>-63.35</c:v>
                </c:pt>
                <c:pt idx="565">
                  <c:v>-8.9039999999999999</c:v>
                </c:pt>
                <c:pt idx="566">
                  <c:v>-191.49</c:v>
                </c:pt>
                <c:pt idx="567">
                  <c:v>-1330.5</c:v>
                </c:pt>
                <c:pt idx="568">
                  <c:v>-40.432000000000002</c:v>
                </c:pt>
                <c:pt idx="569">
                  <c:v>-88.61</c:v>
                </c:pt>
                <c:pt idx="570">
                  <c:v>-136.12200000000001</c:v>
                </c:pt>
                <c:pt idx="571">
                  <c:v>-27.375</c:v>
                </c:pt>
                <c:pt idx="572">
                  <c:v>-435.75749999999999</c:v>
                </c:pt>
                <c:pt idx="573">
                  <c:v>-277.22200000000004</c:v>
                </c:pt>
                <c:pt idx="574">
                  <c:v>-266.68600000000004</c:v>
                </c:pt>
                <c:pt idx="575">
                  <c:v>-12.277999999999999</c:v>
                </c:pt>
                <c:pt idx="576">
                  <c:v>-1250.7460000000001</c:v>
                </c:pt>
                <c:pt idx="577">
                  <c:v>-528.83600000000001</c:v>
                </c:pt>
                <c:pt idx="578">
                  <c:v>-272.71320000000003</c:v>
                </c:pt>
                <c:pt idx="579">
                  <c:v>-162.69399999999999</c:v>
                </c:pt>
                <c:pt idx="580">
                  <c:v>-115.90389999999999</c:v>
                </c:pt>
                <c:pt idx="581">
                  <c:v>-729.98799999999994</c:v>
                </c:pt>
                <c:pt idx="582">
                  <c:v>-133.54599999999999</c:v>
                </c:pt>
                <c:pt idx="583">
                  <c:v>-61.6</c:v>
                </c:pt>
                <c:pt idx="584">
                  <c:v>-15.818400000000002</c:v>
                </c:pt>
                <c:pt idx="585">
                  <c:v>-55.832400000000007</c:v>
                </c:pt>
                <c:pt idx="586">
                  <c:v>-5.3849999999999998</c:v>
                </c:pt>
                <c:pt idx="587">
                  <c:v>-45.528000000000006</c:v>
                </c:pt>
                <c:pt idx="588">
                  <c:v>-28.45</c:v>
                </c:pt>
                <c:pt idx="589">
                  <c:v>-14.225</c:v>
                </c:pt>
                <c:pt idx="590">
                  <c:v>-601.80400000000009</c:v>
                </c:pt>
                <c:pt idx="591">
                  <c:v>-15.1844</c:v>
                </c:pt>
                <c:pt idx="592">
                  <c:v>-61.194000000000003</c:v>
                </c:pt>
                <c:pt idx="593">
                  <c:v>-49.53</c:v>
                </c:pt>
                <c:pt idx="594">
                  <c:v>-407.85</c:v>
                </c:pt>
                <c:pt idx="595">
                  <c:v>-191.25760000000002</c:v>
                </c:pt>
                <c:pt idx="596">
                  <c:v>-343.86799999999999</c:v>
                </c:pt>
                <c:pt idx="597">
                  <c:v>-3971.0627999999997</c:v>
                </c:pt>
                <c:pt idx="598">
                  <c:v>-18.478199999999998</c:v>
                </c:pt>
                <c:pt idx="599">
                  <c:v>-381.84119999999996</c:v>
                </c:pt>
                <c:pt idx="600">
                  <c:v>-162.8244</c:v>
                </c:pt>
                <c:pt idx="601">
                  <c:v>-6.9308200000000006</c:v>
                </c:pt>
                <c:pt idx="602">
                  <c:v>-118.54</c:v>
                </c:pt>
                <c:pt idx="603">
                  <c:v>-66.779579999999996</c:v>
                </c:pt>
                <c:pt idx="604">
                  <c:v>-144.9188</c:v>
                </c:pt>
                <c:pt idx="605">
                  <c:v>-5.0716000000000001</c:v>
                </c:pt>
                <c:pt idx="606">
                  <c:v>-1.18</c:v>
                </c:pt>
                <c:pt idx="607">
                  <c:v>-203.09799999999998</c:v>
                </c:pt>
                <c:pt idx="608">
                  <c:v>-48.57</c:v>
                </c:pt>
                <c:pt idx="609">
                  <c:v>-48.57</c:v>
                </c:pt>
                <c:pt idx="610">
                  <c:v>-47.28</c:v>
                </c:pt>
                <c:pt idx="611">
                  <c:v>-161</c:v>
                </c:pt>
                <c:pt idx="612">
                  <c:v>-88.840800000000002</c:v>
                </c:pt>
                <c:pt idx="613">
                  <c:v>-2111.36</c:v>
                </c:pt>
                <c:pt idx="614">
                  <c:v>-9.1300000000000008</c:v>
                </c:pt>
                <c:pt idx="615">
                  <c:v>-663.51419999999996</c:v>
                </c:pt>
                <c:pt idx="616">
                  <c:v>-157.56</c:v>
                </c:pt>
                <c:pt idx="617">
                  <c:v>-87.998040000000003</c:v>
                </c:pt>
                <c:pt idx="618">
                  <c:v>-35.290399999999998</c:v>
                </c:pt>
                <c:pt idx="619">
                  <c:v>-74.883600000000001</c:v>
                </c:pt>
                <c:pt idx="620">
                  <c:v>-98.056000000000012</c:v>
                </c:pt>
                <c:pt idx="621">
                  <c:v>-425.20840000000004</c:v>
                </c:pt>
                <c:pt idx="622">
                  <c:v>-22.175999999999998</c:v>
                </c:pt>
                <c:pt idx="623">
                  <c:v>-214.10399999999998</c:v>
                </c:pt>
                <c:pt idx="624">
                  <c:v>-26.936</c:v>
                </c:pt>
                <c:pt idx="625">
                  <c:v>-324.73</c:v>
                </c:pt>
                <c:pt idx="626">
                  <c:v>-313.02180000000004</c:v>
                </c:pt>
                <c:pt idx="627">
                  <c:v>-192.5532</c:v>
                </c:pt>
                <c:pt idx="628">
                  <c:v>-464.28200000000004</c:v>
                </c:pt>
                <c:pt idx="629">
                  <c:v>-42.588000000000001</c:v>
                </c:pt>
                <c:pt idx="630">
                  <c:v>-222.95</c:v>
                </c:pt>
                <c:pt idx="631">
                  <c:v>-1676.6119999999999</c:v>
                </c:pt>
                <c:pt idx="632">
                  <c:v>-52.863999999999997</c:v>
                </c:pt>
                <c:pt idx="633">
                  <c:v>-69.873999999999995</c:v>
                </c:pt>
                <c:pt idx="634">
                  <c:v>-135.74</c:v>
                </c:pt>
                <c:pt idx="635">
                  <c:v>-14.52</c:v>
                </c:pt>
                <c:pt idx="636">
                  <c:v>-1084.8469632000001</c:v>
                </c:pt>
                <c:pt idx="637">
                  <c:v>-156.77199999999999</c:v>
                </c:pt>
                <c:pt idx="638">
                  <c:v>-37.6</c:v>
                </c:pt>
                <c:pt idx="639">
                  <c:v>-222.816</c:v>
                </c:pt>
                <c:pt idx="640">
                  <c:v>-133.71</c:v>
                </c:pt>
                <c:pt idx="641">
                  <c:v>-36.030800000000006</c:v>
                </c:pt>
                <c:pt idx="642">
                  <c:v>-28.954000000000001</c:v>
                </c:pt>
                <c:pt idx="643">
                  <c:v>-85.021999999999991</c:v>
                </c:pt>
                <c:pt idx="644">
                  <c:v>-100.072</c:v>
                </c:pt>
                <c:pt idx="645">
                  <c:v>-12.026699999999998</c:v>
                </c:pt>
                <c:pt idx="646">
                  <c:v>-12.026699999999998</c:v>
                </c:pt>
                <c:pt idx="647">
                  <c:v>-473.57799999999997</c:v>
                </c:pt>
                <c:pt idx="648">
                  <c:v>-96.05</c:v>
                </c:pt>
                <c:pt idx="649">
                  <c:v>-270.85000000000002</c:v>
                </c:pt>
                <c:pt idx="650">
                  <c:v>-50.4</c:v>
                </c:pt>
                <c:pt idx="651">
                  <c:v>-348.75400000000002</c:v>
                </c:pt>
                <c:pt idx="652">
                  <c:v>-550.42999999999995</c:v>
                </c:pt>
                <c:pt idx="653">
                  <c:v>-52.12</c:v>
                </c:pt>
                <c:pt idx="654">
                  <c:v>-27.004999999999999</c:v>
                </c:pt>
                <c:pt idx="655">
                  <c:v>-122.235</c:v>
                </c:pt>
                <c:pt idx="656">
                  <c:v>-190.49</c:v>
                </c:pt>
                <c:pt idx="657">
                  <c:v>-8.77</c:v>
                </c:pt>
                <c:pt idx="658">
                  <c:v>-7.6849999999999996</c:v>
                </c:pt>
                <c:pt idx="659">
                  <c:v>-82.559200000000004</c:v>
                </c:pt>
                <c:pt idx="660">
                  <c:v>-132.42600000000002</c:v>
                </c:pt>
                <c:pt idx="661">
                  <c:v>-411.23599999999999</c:v>
                </c:pt>
                <c:pt idx="662">
                  <c:v>-48.971999999999994</c:v>
                </c:pt>
                <c:pt idx="663">
                  <c:v>-119.32</c:v>
                </c:pt>
                <c:pt idx="664">
                  <c:v>-222.34299999999999</c:v>
                </c:pt>
                <c:pt idx="665">
                  <c:v>-1537.1356000000003</c:v>
                </c:pt>
                <c:pt idx="666">
                  <c:v>-78.194159999999982</c:v>
                </c:pt>
                <c:pt idx="667">
                  <c:v>-89.27</c:v>
                </c:pt>
                <c:pt idx="668">
                  <c:v>-1045.0160000000001</c:v>
                </c:pt>
                <c:pt idx="669">
                  <c:v>-344.82000000000005</c:v>
                </c:pt>
                <c:pt idx="670">
                  <c:v>-61.5276</c:v>
                </c:pt>
                <c:pt idx="671">
                  <c:v>-41.972700000000003</c:v>
                </c:pt>
                <c:pt idx="672">
                  <c:v>-1.56</c:v>
                </c:pt>
                <c:pt idx="673">
                  <c:v>-100.24</c:v>
                </c:pt>
                <c:pt idx="674">
                  <c:v>-262.62</c:v>
                </c:pt>
                <c:pt idx="675">
                  <c:v>-1069.72</c:v>
                </c:pt>
                <c:pt idx="676">
                  <c:v>-1069.72</c:v>
                </c:pt>
                <c:pt idx="677">
                  <c:v>-45.64</c:v>
                </c:pt>
                <c:pt idx="678">
                  <c:v>-1455.9971999999998</c:v>
                </c:pt>
                <c:pt idx="679">
                  <c:v>-22.56</c:v>
                </c:pt>
                <c:pt idx="680">
                  <c:v>-1191.5260000000001</c:v>
                </c:pt>
                <c:pt idx="681">
                  <c:v>-45.01</c:v>
                </c:pt>
                <c:pt idx="682">
                  <c:v>-15.090400000000001</c:v>
                </c:pt>
                <c:pt idx="683">
                  <c:v>-60.563999999999993</c:v>
                </c:pt>
                <c:pt idx="684">
                  <c:v>-1473.9059999999999</c:v>
                </c:pt>
                <c:pt idx="685">
                  <c:v>-343.12599999999998</c:v>
                </c:pt>
                <c:pt idx="686">
                  <c:v>-162.91800000000001</c:v>
                </c:pt>
                <c:pt idx="687">
                  <c:v>-23.072000000000003</c:v>
                </c:pt>
                <c:pt idx="688">
                  <c:v>-154.30700000000002</c:v>
                </c:pt>
                <c:pt idx="689">
                  <c:v>-458.74400000000003</c:v>
                </c:pt>
                <c:pt idx="690">
                  <c:v>-9.1769999999999996</c:v>
                </c:pt>
                <c:pt idx="691">
                  <c:v>-121.75</c:v>
                </c:pt>
                <c:pt idx="692">
                  <c:v>-34.764499999999998</c:v>
                </c:pt>
                <c:pt idx="693">
                  <c:v>-7.3415999999999997</c:v>
                </c:pt>
                <c:pt idx="694">
                  <c:v>-100.17</c:v>
                </c:pt>
                <c:pt idx="695">
                  <c:v>-3.9479999999999995</c:v>
                </c:pt>
                <c:pt idx="696">
                  <c:v>-2002.6314000000002</c:v>
                </c:pt>
                <c:pt idx="697">
                  <c:v>-126.208</c:v>
                </c:pt>
                <c:pt idx="698">
                  <c:v>-5.54</c:v>
                </c:pt>
                <c:pt idx="699">
                  <c:v>-68.432000000000002</c:v>
                </c:pt>
                <c:pt idx="700">
                  <c:v>-905.99039999999991</c:v>
                </c:pt>
                <c:pt idx="701">
                  <c:v>-21.63242</c:v>
                </c:pt>
                <c:pt idx="702">
                  <c:v>-35.04</c:v>
                </c:pt>
                <c:pt idx="703">
                  <c:v>-35.04</c:v>
                </c:pt>
                <c:pt idx="704">
                  <c:v>-570.16960000000006</c:v>
                </c:pt>
                <c:pt idx="705">
                  <c:v>-3.71956</c:v>
                </c:pt>
                <c:pt idx="706">
                  <c:v>-16.634799999999998</c:v>
                </c:pt>
                <c:pt idx="707">
                  <c:v>-335.041</c:v>
                </c:pt>
                <c:pt idx="708">
                  <c:v>-188.03399999999999</c:v>
                </c:pt>
                <c:pt idx="709">
                  <c:v>-439.90800000000002</c:v>
                </c:pt>
                <c:pt idx="710">
                  <c:v>-1596.7457999999999</c:v>
                </c:pt>
                <c:pt idx="711">
                  <c:v>-93.849999999999909</c:v>
                </c:pt>
                <c:pt idx="712">
                  <c:v>-93.849999999999909</c:v>
                </c:pt>
                <c:pt idx="713">
                  <c:v>-533.23200000000008</c:v>
                </c:pt>
                <c:pt idx="714">
                  <c:v>-61.59</c:v>
                </c:pt>
                <c:pt idx="715">
                  <c:v>-46.25</c:v>
                </c:pt>
                <c:pt idx="716">
                  <c:v>-32.026800000000001</c:v>
                </c:pt>
                <c:pt idx="717">
                  <c:v>-45.816000000000003</c:v>
                </c:pt>
                <c:pt idx="718">
                  <c:v>-6.835</c:v>
                </c:pt>
                <c:pt idx="719">
                  <c:v>-137.494</c:v>
                </c:pt>
                <c:pt idx="720">
                  <c:v>-223.94400000000002</c:v>
                </c:pt>
                <c:pt idx="721">
                  <c:v>-39.396000000000001</c:v>
                </c:pt>
                <c:pt idx="722">
                  <c:v>-89.5</c:v>
                </c:pt>
                <c:pt idx="723">
                  <c:v>-513.79042000000004</c:v>
                </c:pt>
                <c:pt idx="724">
                  <c:v>-513.79042000000004</c:v>
                </c:pt>
                <c:pt idx="725">
                  <c:v>-20.320500000000003</c:v>
                </c:pt>
                <c:pt idx="726">
                  <c:v>-88.039999999999992</c:v>
                </c:pt>
                <c:pt idx="727">
                  <c:v>-59.963760000000001</c:v>
                </c:pt>
                <c:pt idx="728">
                  <c:v>-150.2604</c:v>
                </c:pt>
                <c:pt idx="729">
                  <c:v>-22.626000000000001</c:v>
                </c:pt>
                <c:pt idx="730">
                  <c:v>-25.14</c:v>
                </c:pt>
                <c:pt idx="731">
                  <c:v>-128.85599999999999</c:v>
                </c:pt>
                <c:pt idx="732">
                  <c:v>-36.945999999999998</c:v>
                </c:pt>
                <c:pt idx="733">
                  <c:v>-274.49799999999999</c:v>
                </c:pt>
                <c:pt idx="734">
                  <c:v>-251.40390000000002</c:v>
                </c:pt>
                <c:pt idx="735">
                  <c:v>-2.3450000000000002</c:v>
                </c:pt>
                <c:pt idx="736">
                  <c:v>-46.5244</c:v>
                </c:pt>
                <c:pt idx="737">
                  <c:v>-39.606000000000002</c:v>
                </c:pt>
                <c:pt idx="738">
                  <c:v>-50.75</c:v>
                </c:pt>
                <c:pt idx="739">
                  <c:v>-338.18083200000001</c:v>
                </c:pt>
                <c:pt idx="740">
                  <c:v>-136.25200000000001</c:v>
                </c:pt>
                <c:pt idx="741">
                  <c:v>-25.76</c:v>
                </c:pt>
                <c:pt idx="742">
                  <c:v>-45.21</c:v>
                </c:pt>
                <c:pt idx="743">
                  <c:v>-286.245</c:v>
                </c:pt>
                <c:pt idx="744">
                  <c:v>-815.90079999999989</c:v>
                </c:pt>
                <c:pt idx="745">
                  <c:v>-48.97</c:v>
                </c:pt>
                <c:pt idx="746">
                  <c:v>-20.222799999999999</c:v>
                </c:pt>
                <c:pt idx="747">
                  <c:v>-177.05799999999999</c:v>
                </c:pt>
                <c:pt idx="748">
                  <c:v>-54.63</c:v>
                </c:pt>
                <c:pt idx="749">
                  <c:v>-139.18256</c:v>
                </c:pt>
                <c:pt idx="750">
                  <c:v>-21.03</c:v>
                </c:pt>
                <c:pt idx="751">
                  <c:v>-30.808</c:v>
                </c:pt>
                <c:pt idx="752">
                  <c:v>-98.35</c:v>
                </c:pt>
                <c:pt idx="753">
                  <c:v>-93.927400000000006</c:v>
                </c:pt>
                <c:pt idx="754">
                  <c:v>-321.51</c:v>
                </c:pt>
                <c:pt idx="755">
                  <c:v>-121.2</c:v>
                </c:pt>
                <c:pt idx="756">
                  <c:v>-80.53</c:v>
                </c:pt>
                <c:pt idx="757">
                  <c:v>-48.957999999999998</c:v>
                </c:pt>
                <c:pt idx="758">
                  <c:v>-32.816000000000003</c:v>
                </c:pt>
                <c:pt idx="759">
                  <c:v>-15.61</c:v>
                </c:pt>
                <c:pt idx="760">
                  <c:v>-1748.0119999999999</c:v>
                </c:pt>
                <c:pt idx="761">
                  <c:v>-180.15200000000002</c:v>
                </c:pt>
                <c:pt idx="762">
                  <c:v>-66.170999999999992</c:v>
                </c:pt>
                <c:pt idx="763">
                  <c:v>-89.418000000000006</c:v>
                </c:pt>
                <c:pt idx="764">
                  <c:v>-1197.0419999999999</c:v>
                </c:pt>
                <c:pt idx="765">
                  <c:v>-103.224</c:v>
                </c:pt>
                <c:pt idx="766">
                  <c:v>-84.628799999999998</c:v>
                </c:pt>
                <c:pt idx="767">
                  <c:v>-256.01800000000003</c:v>
                </c:pt>
                <c:pt idx="768">
                  <c:v>-41.77</c:v>
                </c:pt>
                <c:pt idx="769">
                  <c:v>-1014.11</c:v>
                </c:pt>
                <c:pt idx="770">
                  <c:v>-178.86960000000002</c:v>
                </c:pt>
                <c:pt idx="771">
                  <c:v>-74.64</c:v>
                </c:pt>
                <c:pt idx="772">
                  <c:v>-25.634</c:v>
                </c:pt>
                <c:pt idx="773">
                  <c:v>-37.561999999999998</c:v>
                </c:pt>
                <c:pt idx="774">
                  <c:v>-449.69399999999996</c:v>
                </c:pt>
                <c:pt idx="775">
                  <c:v>-66.248000000000005</c:v>
                </c:pt>
                <c:pt idx="776">
                  <c:v>-57.56</c:v>
                </c:pt>
                <c:pt idx="777">
                  <c:v>-102.93</c:v>
                </c:pt>
                <c:pt idx="778">
                  <c:v>-21.06</c:v>
                </c:pt>
                <c:pt idx="779">
                  <c:v>-5.08</c:v>
                </c:pt>
                <c:pt idx="780">
                  <c:v>-191.548</c:v>
                </c:pt>
                <c:pt idx="781">
                  <c:v>-29.003</c:v>
                </c:pt>
                <c:pt idx="782">
                  <c:v>-1963.752</c:v>
                </c:pt>
                <c:pt idx="783">
                  <c:v>-60.704000000000001</c:v>
                </c:pt>
                <c:pt idx="784">
                  <c:v>-37.789000000000001</c:v>
                </c:pt>
                <c:pt idx="785">
                  <c:v>-43.26</c:v>
                </c:pt>
                <c:pt idx="786">
                  <c:v>-44.436</c:v>
                </c:pt>
                <c:pt idx="787">
                  <c:v>-69.91</c:v>
                </c:pt>
                <c:pt idx="788">
                  <c:v>-457.16</c:v>
                </c:pt>
                <c:pt idx="789">
                  <c:v>-159.30279999999999</c:v>
                </c:pt>
                <c:pt idx="790">
                  <c:v>-170.98</c:v>
                </c:pt>
                <c:pt idx="791">
                  <c:v>-95.618600000000015</c:v>
                </c:pt>
                <c:pt idx="792">
                  <c:v>-2.3760000000000003</c:v>
                </c:pt>
                <c:pt idx="793">
                  <c:v>-18.3216</c:v>
                </c:pt>
                <c:pt idx="794">
                  <c:v>-82.64</c:v>
                </c:pt>
                <c:pt idx="795">
                  <c:v>-35.26</c:v>
                </c:pt>
                <c:pt idx="796">
                  <c:v>-221.5</c:v>
                </c:pt>
                <c:pt idx="797">
                  <c:v>-149.4573</c:v>
                </c:pt>
                <c:pt idx="798">
                  <c:v>-40.604199999999999</c:v>
                </c:pt>
                <c:pt idx="799">
                  <c:v>-294.084</c:v>
                </c:pt>
                <c:pt idx="800">
                  <c:v>-535.33199999999999</c:v>
                </c:pt>
                <c:pt idx="801">
                  <c:v>-208.72039999999998</c:v>
                </c:pt>
                <c:pt idx="802">
                  <c:v>-12.876779999999998</c:v>
                </c:pt>
                <c:pt idx="803">
                  <c:v>-14140.7016</c:v>
                </c:pt>
                <c:pt idx="804">
                  <c:v>-8.8759999999999994</c:v>
                </c:pt>
                <c:pt idx="805">
                  <c:v>-8.3881000000000014</c:v>
                </c:pt>
                <c:pt idx="806">
                  <c:v>-36.770000000000003</c:v>
                </c:pt>
                <c:pt idx="807">
                  <c:v>-582.64799999999991</c:v>
                </c:pt>
                <c:pt idx="808">
                  <c:v>-582.64799999999991</c:v>
                </c:pt>
                <c:pt idx="809">
                  <c:v>-66.584999999999994</c:v>
                </c:pt>
                <c:pt idx="810">
                  <c:v>-2.3520000000000096</c:v>
                </c:pt>
                <c:pt idx="811">
                  <c:v>-246.27609999999999</c:v>
                </c:pt>
                <c:pt idx="812">
                  <c:v>-307.29650000000004</c:v>
                </c:pt>
                <c:pt idx="813">
                  <c:v>-16.063740000000003</c:v>
                </c:pt>
                <c:pt idx="814">
                  <c:v>-160.38470000000001</c:v>
                </c:pt>
                <c:pt idx="815">
                  <c:v>-120.59</c:v>
                </c:pt>
                <c:pt idx="816">
                  <c:v>-12.078000000000001</c:v>
                </c:pt>
                <c:pt idx="817">
                  <c:v>-185.17</c:v>
                </c:pt>
                <c:pt idx="818">
                  <c:v>-231.05</c:v>
                </c:pt>
                <c:pt idx="819">
                  <c:v>-165.59492040000003</c:v>
                </c:pt>
                <c:pt idx="820">
                  <c:v>-21.684000000000001</c:v>
                </c:pt>
                <c:pt idx="821">
                  <c:v>-83.75</c:v>
                </c:pt>
                <c:pt idx="822">
                  <c:v>-38.72</c:v>
                </c:pt>
                <c:pt idx="823">
                  <c:v>-32.666400000000003</c:v>
                </c:pt>
                <c:pt idx="824">
                  <c:v>-13.135200000000001</c:v>
                </c:pt>
                <c:pt idx="825">
                  <c:v>-1220.9144999999999</c:v>
                </c:pt>
                <c:pt idx="826">
                  <c:v>-27.1492</c:v>
                </c:pt>
                <c:pt idx="827">
                  <c:v>-106.3424</c:v>
                </c:pt>
                <c:pt idx="828">
                  <c:v>-33.585999999999999</c:v>
                </c:pt>
                <c:pt idx="829">
                  <c:v>-52.822799999999994</c:v>
                </c:pt>
                <c:pt idx="830">
                  <c:v>-230.9528</c:v>
                </c:pt>
                <c:pt idx="831">
                  <c:v>-61.628039999999999</c:v>
                </c:pt>
                <c:pt idx="832">
                  <c:v>-89.572000000000003</c:v>
                </c:pt>
                <c:pt idx="833">
                  <c:v>-34.591999999999999</c:v>
                </c:pt>
                <c:pt idx="834">
                  <c:v>-24.63</c:v>
                </c:pt>
                <c:pt idx="835">
                  <c:v>-536.24199999999996</c:v>
                </c:pt>
                <c:pt idx="836">
                  <c:v>-125.86000000000001</c:v>
                </c:pt>
                <c:pt idx="837">
                  <c:v>-3.782</c:v>
                </c:pt>
                <c:pt idx="838">
                  <c:v>-103.624</c:v>
                </c:pt>
                <c:pt idx="839">
                  <c:v>-57.823999999999998</c:v>
                </c:pt>
                <c:pt idx="840">
                  <c:v>-237.54400000000001</c:v>
                </c:pt>
                <c:pt idx="841">
                  <c:v>-94.59</c:v>
                </c:pt>
                <c:pt idx="842">
                  <c:v>-293.74</c:v>
                </c:pt>
                <c:pt idx="843">
                  <c:v>-49.186800000000005</c:v>
                </c:pt>
                <c:pt idx="844">
                  <c:v>-152.7448</c:v>
                </c:pt>
                <c:pt idx="845">
                  <c:v>-23.5</c:v>
                </c:pt>
                <c:pt idx="846">
                  <c:v>-7.25</c:v>
                </c:pt>
                <c:pt idx="847">
                  <c:v>-75.900400000000005</c:v>
                </c:pt>
                <c:pt idx="848">
                  <c:v>-159.86000000000001</c:v>
                </c:pt>
                <c:pt idx="849">
                  <c:v>-20.65</c:v>
                </c:pt>
                <c:pt idx="850">
                  <c:v>-14.074999999999999</c:v>
                </c:pt>
                <c:pt idx="851">
                  <c:v>-78.759200000000007</c:v>
                </c:pt>
                <c:pt idx="852">
                  <c:v>-6.734</c:v>
                </c:pt>
                <c:pt idx="853">
                  <c:v>-25.38</c:v>
                </c:pt>
                <c:pt idx="854">
                  <c:v>-203.27</c:v>
                </c:pt>
                <c:pt idx="855">
                  <c:v>-807.59</c:v>
                </c:pt>
                <c:pt idx="856">
                  <c:v>-807.59</c:v>
                </c:pt>
                <c:pt idx="857">
                  <c:v>-203.27</c:v>
                </c:pt>
                <c:pt idx="858">
                  <c:v>-39.186250000000001</c:v>
                </c:pt>
                <c:pt idx="859">
                  <c:v>-1.89</c:v>
                </c:pt>
                <c:pt idx="860">
                  <c:v>-122.77</c:v>
                </c:pt>
                <c:pt idx="861">
                  <c:v>-16.64</c:v>
                </c:pt>
                <c:pt idx="862">
                  <c:v>-59.73</c:v>
                </c:pt>
                <c:pt idx="863">
                  <c:v>-633.44123700000023</c:v>
                </c:pt>
                <c:pt idx="864">
                  <c:v>-11.248000000000001</c:v>
                </c:pt>
                <c:pt idx="865">
                  <c:v>-299.81420000000003</c:v>
                </c:pt>
                <c:pt idx="866">
                  <c:v>-236.25</c:v>
                </c:pt>
                <c:pt idx="867">
                  <c:v>-50.64</c:v>
                </c:pt>
                <c:pt idx="868">
                  <c:v>-20.182259999999999</c:v>
                </c:pt>
                <c:pt idx="869">
                  <c:v>-156.97220000000002</c:v>
                </c:pt>
                <c:pt idx="870">
                  <c:v>-48.875</c:v>
                </c:pt>
                <c:pt idx="871">
                  <c:v>-233.840688</c:v>
                </c:pt>
                <c:pt idx="872">
                  <c:v>-139.07600000000002</c:v>
                </c:pt>
                <c:pt idx="873">
                  <c:v>-64.664000000000001</c:v>
                </c:pt>
                <c:pt idx="874">
                  <c:v>-350.43950000000001</c:v>
                </c:pt>
                <c:pt idx="875">
                  <c:v>-44.067999999999998</c:v>
                </c:pt>
                <c:pt idx="876">
                  <c:v>-100.51</c:v>
                </c:pt>
                <c:pt idx="877">
                  <c:v>-17.75</c:v>
                </c:pt>
                <c:pt idx="878">
                  <c:v>-677.87199999999996</c:v>
                </c:pt>
                <c:pt idx="879">
                  <c:v>-122.83499999999999</c:v>
                </c:pt>
                <c:pt idx="880">
                  <c:v>-88.584999999999994</c:v>
                </c:pt>
                <c:pt idx="881">
                  <c:v>-485.68</c:v>
                </c:pt>
                <c:pt idx="882">
                  <c:v>-16.37</c:v>
                </c:pt>
                <c:pt idx="883">
                  <c:v>-94.258600000000001</c:v>
                </c:pt>
                <c:pt idx="884">
                  <c:v>-66.823599999999999</c:v>
                </c:pt>
                <c:pt idx="885">
                  <c:v>-134.512</c:v>
                </c:pt>
                <c:pt idx="886">
                  <c:v>-4075.9339920000002</c:v>
                </c:pt>
                <c:pt idx="887">
                  <c:v>-18.558799999999998</c:v>
                </c:pt>
                <c:pt idx="888">
                  <c:v>-87.46</c:v>
                </c:pt>
                <c:pt idx="889">
                  <c:v>-3.9479999999999995</c:v>
                </c:pt>
                <c:pt idx="890">
                  <c:v>-51.66</c:v>
                </c:pt>
                <c:pt idx="891">
                  <c:v>-193.91399999999999</c:v>
                </c:pt>
                <c:pt idx="892">
                  <c:v>-333.42540000000002</c:v>
                </c:pt>
                <c:pt idx="893">
                  <c:v>-283.9914</c:v>
                </c:pt>
                <c:pt idx="894">
                  <c:v>-195.34200000000001</c:v>
                </c:pt>
                <c:pt idx="895">
                  <c:v>-89.70920000000001</c:v>
                </c:pt>
                <c:pt idx="896">
                  <c:v>-44.415000000000006</c:v>
                </c:pt>
                <c:pt idx="897">
                  <c:v>-29.666000000000004</c:v>
                </c:pt>
                <c:pt idx="898">
                  <c:v>-1319.5</c:v>
                </c:pt>
                <c:pt idx="899">
                  <c:v>-119.812</c:v>
                </c:pt>
                <c:pt idx="900">
                  <c:v>-9.1079999999999988</c:v>
                </c:pt>
                <c:pt idx="901">
                  <c:v>-110.376</c:v>
                </c:pt>
                <c:pt idx="902">
                  <c:v>-30.45</c:v>
                </c:pt>
                <c:pt idx="903">
                  <c:v>-43.65504</c:v>
                </c:pt>
                <c:pt idx="904">
                  <c:v>-577.30400000000009</c:v>
                </c:pt>
                <c:pt idx="905">
                  <c:v>-1535.4864000000002</c:v>
                </c:pt>
                <c:pt idx="906">
                  <c:v>-159.32</c:v>
                </c:pt>
                <c:pt idx="907">
                  <c:v>-74.088000000000008</c:v>
                </c:pt>
                <c:pt idx="908">
                  <c:v>-137.52199999999999</c:v>
                </c:pt>
                <c:pt idx="909">
                  <c:v>-11.815999999999999</c:v>
                </c:pt>
                <c:pt idx="910">
                  <c:v>-105.126</c:v>
                </c:pt>
                <c:pt idx="911">
                  <c:v>-135.46</c:v>
                </c:pt>
                <c:pt idx="912">
                  <c:v>-31.68825</c:v>
                </c:pt>
                <c:pt idx="913">
                  <c:v>-13.068000000000001</c:v>
                </c:pt>
                <c:pt idx="914">
                  <c:v>-25.103999999999999</c:v>
                </c:pt>
                <c:pt idx="915">
                  <c:v>-340.53109999999998</c:v>
                </c:pt>
                <c:pt idx="916">
                  <c:v>-131.16</c:v>
                </c:pt>
                <c:pt idx="917">
                  <c:v>-11.83</c:v>
                </c:pt>
                <c:pt idx="918">
                  <c:v>-65.58</c:v>
                </c:pt>
                <c:pt idx="919">
                  <c:v>-92.32</c:v>
                </c:pt>
                <c:pt idx="920">
                  <c:v>-1764.29</c:v>
                </c:pt>
                <c:pt idx="921">
                  <c:v>-269.75549999999998</c:v>
                </c:pt>
                <c:pt idx="922">
                  <c:v>-2133.2780000000002</c:v>
                </c:pt>
                <c:pt idx="923">
                  <c:v>-15.92</c:v>
                </c:pt>
                <c:pt idx="924">
                  <c:v>-114.2</c:v>
                </c:pt>
                <c:pt idx="925">
                  <c:v>-25</c:v>
                </c:pt>
                <c:pt idx="926">
                  <c:v>-722.23</c:v>
                </c:pt>
                <c:pt idx="927">
                  <c:v>-164.18</c:v>
                </c:pt>
                <c:pt idx="928">
                  <c:v>-79.400000000000006</c:v>
                </c:pt>
                <c:pt idx="929">
                  <c:v>-127.3</c:v>
                </c:pt>
                <c:pt idx="930">
                  <c:v>-52.77</c:v>
                </c:pt>
                <c:pt idx="931">
                  <c:v>-781.13419999999996</c:v>
                </c:pt>
                <c:pt idx="932">
                  <c:v>-23.295999999999999</c:v>
                </c:pt>
                <c:pt idx="933">
                  <c:v>-10.368400000000001</c:v>
                </c:pt>
                <c:pt idx="934">
                  <c:v>-92.929200000000009</c:v>
                </c:pt>
                <c:pt idx="935">
                  <c:v>-39.808999999999997</c:v>
                </c:pt>
                <c:pt idx="936">
                  <c:v>-29.065600000000003</c:v>
                </c:pt>
                <c:pt idx="937">
                  <c:v>-19.2972</c:v>
                </c:pt>
                <c:pt idx="938">
                  <c:v>-62</c:v>
                </c:pt>
                <c:pt idx="939">
                  <c:v>-41.83</c:v>
                </c:pt>
                <c:pt idx="940">
                  <c:v>-116.3455</c:v>
                </c:pt>
                <c:pt idx="941">
                  <c:v>-7.73</c:v>
                </c:pt>
                <c:pt idx="942">
                  <c:v>-47.995249999999999</c:v>
                </c:pt>
                <c:pt idx="943">
                  <c:v>-23.53</c:v>
                </c:pt>
                <c:pt idx="944">
                  <c:v>-42.170500000000004</c:v>
                </c:pt>
                <c:pt idx="945">
                  <c:v>-1.904000000000019</c:v>
                </c:pt>
                <c:pt idx="946">
                  <c:v>-37.048000000000002</c:v>
                </c:pt>
                <c:pt idx="947">
                  <c:v>-56.887999999999998</c:v>
                </c:pt>
                <c:pt idx="948">
                  <c:v>-189.714</c:v>
                </c:pt>
                <c:pt idx="949">
                  <c:v>-4.4800000000000004</c:v>
                </c:pt>
                <c:pt idx="950">
                  <c:v>-22.009999999999998</c:v>
                </c:pt>
                <c:pt idx="951">
                  <c:v>-3.2448000000000001</c:v>
                </c:pt>
                <c:pt idx="952">
                  <c:v>-116.76</c:v>
                </c:pt>
                <c:pt idx="953">
                  <c:v>-160.952</c:v>
                </c:pt>
                <c:pt idx="954">
                  <c:v>-41.87</c:v>
                </c:pt>
                <c:pt idx="955">
                  <c:v>-24.7104</c:v>
                </c:pt>
              </c:numCache>
            </c:numRef>
          </c:yVal>
          <c:smooth val="0"/>
          <c:extLst>
            <c:ext xmlns:c16="http://schemas.microsoft.com/office/drawing/2014/chart" uri="{C3380CC4-5D6E-409C-BE32-E72D297353CC}">
              <c16:uniqueId val="{00000000-EC90-4F7F-96B7-F7FE4E910A3E}"/>
            </c:ext>
          </c:extLst>
        </c:ser>
        <c:dLbls>
          <c:showLegendKey val="0"/>
          <c:showVal val="0"/>
          <c:showCatName val="0"/>
          <c:showSerName val="0"/>
          <c:showPercent val="0"/>
          <c:showBubbleSize val="0"/>
        </c:dLbls>
        <c:axId val="1074768127"/>
        <c:axId val="1074767167"/>
      </c:scatterChart>
      <c:valAx>
        <c:axId val="107476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767167"/>
        <c:crosses val="autoZero"/>
        <c:crossBetween val="midCat"/>
      </c:valAx>
      <c:valAx>
        <c:axId val="1074767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768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Profit with</a:t>
            </a:r>
            <a:r>
              <a:rPr lang="en-US" baseline="0"/>
              <a:t> respect to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TABLES'!$C$186</c:f>
              <c:strCache>
                <c:ptCount val="1"/>
                <c:pt idx="0">
                  <c:v>Average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TABLES'!$B$187:$B$191</c:f>
              <c:strCache>
                <c:ptCount val="5"/>
                <c:pt idx="0">
                  <c:v>0%</c:v>
                </c:pt>
                <c:pt idx="1">
                  <c:v>10%</c:v>
                </c:pt>
                <c:pt idx="2">
                  <c:v>15%</c:v>
                </c:pt>
                <c:pt idx="3">
                  <c:v>20%</c:v>
                </c:pt>
                <c:pt idx="4">
                  <c:v>25%</c:v>
                </c:pt>
              </c:strCache>
            </c:strRef>
          </c:cat>
          <c:val>
            <c:numRef>
              <c:f>'PIVOT TABLES'!$C$187:$C$191</c:f>
              <c:numCache>
                <c:formatCode>General</c:formatCode>
                <c:ptCount val="5"/>
                <c:pt idx="0">
                  <c:v>177.54445115012044</c:v>
                </c:pt>
                <c:pt idx="1">
                  <c:v>116.84959986410665</c:v>
                </c:pt>
                <c:pt idx="2">
                  <c:v>27.639450113548364</c:v>
                </c:pt>
                <c:pt idx="3">
                  <c:v>-9.1300000000000008</c:v>
                </c:pt>
                <c:pt idx="4">
                  <c:v>-17.75</c:v>
                </c:pt>
              </c:numCache>
            </c:numRef>
          </c:val>
          <c:smooth val="0"/>
          <c:extLst>
            <c:ext xmlns:c16="http://schemas.microsoft.com/office/drawing/2014/chart" uri="{C3380CC4-5D6E-409C-BE32-E72D297353CC}">
              <c16:uniqueId val="{00000000-7E6B-492D-859F-37D485E5136E}"/>
            </c:ext>
          </c:extLst>
        </c:ser>
        <c:dLbls>
          <c:dLblPos val="t"/>
          <c:showLegendKey val="0"/>
          <c:showVal val="1"/>
          <c:showCatName val="0"/>
          <c:showSerName val="0"/>
          <c:showPercent val="0"/>
          <c:showBubbleSize val="0"/>
        </c:dLbls>
        <c:smooth val="0"/>
        <c:axId val="882268847"/>
        <c:axId val="882273647"/>
      </c:lineChart>
      <c:catAx>
        <c:axId val="8822688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DIscount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273647"/>
        <c:crosses val="autoZero"/>
        <c:auto val="1"/>
        <c:lblAlgn val="ctr"/>
        <c:lblOffset val="100"/>
        <c:noMultiLvlLbl val="0"/>
      </c:catAx>
      <c:valAx>
        <c:axId val="88227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268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Discounted vs. Full Price: Impact on Profit &amp;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TABLES'!$C$130</c:f>
              <c:strCache>
                <c:ptCount val="1"/>
                <c:pt idx="0">
                  <c:v>Average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TABLES'!$B$131:$B$132</c:f>
              <c:strCache>
                <c:ptCount val="2"/>
                <c:pt idx="0">
                  <c:v>Discounted</c:v>
                </c:pt>
                <c:pt idx="1">
                  <c:v>Full Price</c:v>
                </c:pt>
              </c:strCache>
            </c:strRef>
          </c:cat>
          <c:val>
            <c:numRef>
              <c:f>'PIVOT TABLES'!$C$131:$C$132</c:f>
              <c:numCache>
                <c:formatCode>General</c:formatCode>
                <c:ptCount val="2"/>
                <c:pt idx="0">
                  <c:v>981.97022956326884</c:v>
                </c:pt>
                <c:pt idx="1">
                  <c:v>1027.3436746987954</c:v>
                </c:pt>
              </c:numCache>
            </c:numRef>
          </c:val>
          <c:extLst>
            <c:ext xmlns:c16="http://schemas.microsoft.com/office/drawing/2014/chart" uri="{C3380CC4-5D6E-409C-BE32-E72D297353CC}">
              <c16:uniqueId val="{00000000-8AD7-4D2E-8EF6-A7F656441040}"/>
            </c:ext>
          </c:extLst>
        </c:ser>
        <c:ser>
          <c:idx val="1"/>
          <c:order val="1"/>
          <c:tx>
            <c:strRef>
              <c:f>'PIVOT TABLES'!$D$130</c:f>
              <c:strCache>
                <c:ptCount val="1"/>
                <c:pt idx="0">
                  <c:v>Average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TABLES'!$B$131:$B$132</c:f>
              <c:strCache>
                <c:ptCount val="2"/>
                <c:pt idx="0">
                  <c:v>Discounted</c:v>
                </c:pt>
                <c:pt idx="1">
                  <c:v>Full Price</c:v>
                </c:pt>
              </c:strCache>
            </c:strRef>
          </c:cat>
          <c:val>
            <c:numRef>
              <c:f>'PIVOT TABLES'!$D$131:$D$132</c:f>
              <c:numCache>
                <c:formatCode>General</c:formatCode>
                <c:ptCount val="2"/>
                <c:pt idx="0">
                  <c:v>108.96149661043101</c:v>
                </c:pt>
                <c:pt idx="1">
                  <c:v>177.54445115012044</c:v>
                </c:pt>
              </c:numCache>
            </c:numRef>
          </c:val>
          <c:extLst>
            <c:ext xmlns:c16="http://schemas.microsoft.com/office/drawing/2014/chart" uri="{C3380CC4-5D6E-409C-BE32-E72D297353CC}">
              <c16:uniqueId val="{00000001-8AD7-4D2E-8EF6-A7F656441040}"/>
            </c:ext>
          </c:extLst>
        </c:ser>
        <c:dLbls>
          <c:dLblPos val="outEnd"/>
          <c:showLegendKey val="0"/>
          <c:showVal val="1"/>
          <c:showCatName val="0"/>
          <c:showSerName val="0"/>
          <c:showPercent val="0"/>
          <c:showBubbleSize val="0"/>
        </c:dLbls>
        <c:gapWidth val="219"/>
        <c:overlap val="-27"/>
        <c:axId val="982262831"/>
        <c:axId val="982270031"/>
      </c:barChart>
      <c:catAx>
        <c:axId val="98226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270031"/>
        <c:crosses val="autoZero"/>
        <c:auto val="1"/>
        <c:lblAlgn val="ctr"/>
        <c:lblOffset val="100"/>
        <c:noMultiLvlLbl val="0"/>
      </c:catAx>
      <c:valAx>
        <c:axId val="982270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262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TABLES'!$B$197</c:f>
              <c:strCache>
                <c:ptCount val="1"/>
                <c:pt idx="0">
                  <c:v>Sum of Profit</c:v>
                </c:pt>
              </c:strCache>
            </c:strRef>
          </c:tx>
          <c:spPr>
            <a:solidFill>
              <a:schemeClr val="accent1"/>
            </a:solidFill>
            <a:ln>
              <a:noFill/>
            </a:ln>
            <a:effectLst/>
          </c:spPr>
          <c:invertIfNegative val="0"/>
          <c:cat>
            <c:strRef>
              <c:f>'PIVOT TABLES'!$A$198:$A$201</c:f>
              <c:strCache>
                <c:ptCount val="3"/>
                <c:pt idx="0">
                  <c:v>Regular Air</c:v>
                </c:pt>
                <c:pt idx="1">
                  <c:v>Delivery Truck</c:v>
                </c:pt>
                <c:pt idx="2">
                  <c:v>Express Air</c:v>
                </c:pt>
              </c:strCache>
            </c:strRef>
          </c:cat>
          <c:val>
            <c:numRef>
              <c:f>'PIVOT TABLES'!$B$198:$B$201</c:f>
              <c:numCache>
                <c:formatCode>"$"#,##0.00</c:formatCode>
                <c:ptCount val="3"/>
                <c:pt idx="0">
                  <c:v>149751.7918963198</c:v>
                </c:pt>
                <c:pt idx="1">
                  <c:v>58758.022440830006</c:v>
                </c:pt>
                <c:pt idx="2">
                  <c:v>15567.797499999999</c:v>
                </c:pt>
              </c:numCache>
            </c:numRef>
          </c:val>
          <c:extLst>
            <c:ext xmlns:c16="http://schemas.microsoft.com/office/drawing/2014/chart" uri="{C3380CC4-5D6E-409C-BE32-E72D297353CC}">
              <c16:uniqueId val="{00000000-FF25-488C-A881-03EE50E37F0D}"/>
            </c:ext>
          </c:extLst>
        </c:ser>
        <c:ser>
          <c:idx val="1"/>
          <c:order val="1"/>
          <c:tx>
            <c:strRef>
              <c:f>'PIVOT TABLES'!$C$197</c:f>
              <c:strCache>
                <c:ptCount val="1"/>
                <c:pt idx="0">
                  <c:v>Sum of Sales</c:v>
                </c:pt>
              </c:strCache>
            </c:strRef>
          </c:tx>
          <c:spPr>
            <a:solidFill>
              <a:schemeClr val="accent2"/>
            </a:solidFill>
            <a:ln>
              <a:noFill/>
            </a:ln>
            <a:effectLst/>
          </c:spPr>
          <c:invertIfNegative val="0"/>
          <c:cat>
            <c:strRef>
              <c:f>'PIVOT TABLES'!$A$198:$A$201</c:f>
              <c:strCache>
                <c:ptCount val="3"/>
                <c:pt idx="0">
                  <c:v>Regular Air</c:v>
                </c:pt>
                <c:pt idx="1">
                  <c:v>Delivery Truck</c:v>
                </c:pt>
                <c:pt idx="2">
                  <c:v>Express Air</c:v>
                </c:pt>
              </c:strCache>
            </c:strRef>
          </c:cat>
          <c:val>
            <c:numRef>
              <c:f>'PIVOT TABLES'!$C$198:$C$201</c:f>
              <c:numCache>
                <c:formatCode>"$"#,##0.00</c:formatCode>
                <c:ptCount val="3"/>
                <c:pt idx="0">
                  <c:v>990052.19999999902</c:v>
                </c:pt>
                <c:pt idx="1">
                  <c:v>789235.4600000002</c:v>
                </c:pt>
                <c:pt idx="2">
                  <c:v>145050.22000000009</c:v>
                </c:pt>
              </c:numCache>
            </c:numRef>
          </c:val>
          <c:extLst>
            <c:ext xmlns:c16="http://schemas.microsoft.com/office/drawing/2014/chart" uri="{C3380CC4-5D6E-409C-BE32-E72D297353CC}">
              <c16:uniqueId val="{00000001-FF25-488C-A881-03EE50E37F0D}"/>
            </c:ext>
          </c:extLst>
        </c:ser>
        <c:dLbls>
          <c:showLegendKey val="0"/>
          <c:showVal val="0"/>
          <c:showCatName val="0"/>
          <c:showSerName val="0"/>
          <c:showPercent val="0"/>
          <c:showBubbleSize val="0"/>
        </c:dLbls>
        <c:gapWidth val="219"/>
        <c:overlap val="-27"/>
        <c:axId val="1216648735"/>
        <c:axId val="1216651615"/>
      </c:barChart>
      <c:catAx>
        <c:axId val="121664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651615"/>
        <c:crosses val="autoZero"/>
        <c:auto val="1"/>
        <c:lblAlgn val="ctr"/>
        <c:lblOffset val="100"/>
        <c:noMultiLvlLbl val="0"/>
      </c:catAx>
      <c:valAx>
        <c:axId val="12166516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64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Orders!$V$1</c:f>
              <c:strCache>
                <c:ptCount val="1"/>
                <c:pt idx="0">
                  <c:v>Profit</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3586307961504812"/>
                  <c:y val="-0.16245370370370371"/>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b="1" baseline="0"/>
                      <a:t>y = -9.822x - 157.67</a:t>
                    </a:r>
                    <a:br>
                      <a:rPr lang="en-US" b="1" baseline="0"/>
                    </a:br>
                    <a:r>
                      <a:rPr lang="en-US" b="1" baseline="0"/>
                      <a:t>R² = 0.0312</a:t>
                    </a:r>
                    <a:endParaRPr lang="en-US" b="1"/>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Orders!$E$2:$E$1953</c:f>
              <c:numCache>
                <c:formatCode>General</c:formatCode>
                <c:ptCount val="956"/>
                <c:pt idx="0">
                  <c:v>7.29</c:v>
                </c:pt>
                <c:pt idx="1">
                  <c:v>2.31</c:v>
                </c:pt>
                <c:pt idx="2">
                  <c:v>4.2</c:v>
                </c:pt>
                <c:pt idx="3">
                  <c:v>1.63</c:v>
                </c:pt>
                <c:pt idx="4">
                  <c:v>4.99</c:v>
                </c:pt>
                <c:pt idx="5">
                  <c:v>9.44</c:v>
                </c:pt>
                <c:pt idx="6">
                  <c:v>3.39</c:v>
                </c:pt>
                <c:pt idx="7">
                  <c:v>9.44</c:v>
                </c:pt>
                <c:pt idx="8">
                  <c:v>14.3</c:v>
                </c:pt>
                <c:pt idx="9">
                  <c:v>1.57</c:v>
                </c:pt>
                <c:pt idx="10">
                  <c:v>8.51</c:v>
                </c:pt>
                <c:pt idx="11">
                  <c:v>5.41</c:v>
                </c:pt>
                <c:pt idx="12">
                  <c:v>8.73</c:v>
                </c:pt>
                <c:pt idx="13">
                  <c:v>5.79</c:v>
                </c:pt>
                <c:pt idx="14">
                  <c:v>0.7</c:v>
                </c:pt>
                <c:pt idx="15">
                  <c:v>0.5</c:v>
                </c:pt>
                <c:pt idx="16">
                  <c:v>48.8</c:v>
                </c:pt>
                <c:pt idx="17">
                  <c:v>45</c:v>
                </c:pt>
                <c:pt idx="18">
                  <c:v>70.2</c:v>
                </c:pt>
                <c:pt idx="19">
                  <c:v>70.2</c:v>
                </c:pt>
                <c:pt idx="20">
                  <c:v>54.12</c:v>
                </c:pt>
                <c:pt idx="21">
                  <c:v>7.96</c:v>
                </c:pt>
                <c:pt idx="22">
                  <c:v>1.43</c:v>
                </c:pt>
                <c:pt idx="23">
                  <c:v>4</c:v>
                </c:pt>
                <c:pt idx="24">
                  <c:v>4</c:v>
                </c:pt>
                <c:pt idx="25">
                  <c:v>4</c:v>
                </c:pt>
                <c:pt idx="26">
                  <c:v>1.49</c:v>
                </c:pt>
                <c:pt idx="27">
                  <c:v>1.49</c:v>
                </c:pt>
                <c:pt idx="28">
                  <c:v>1.99</c:v>
                </c:pt>
                <c:pt idx="29">
                  <c:v>1.99</c:v>
                </c:pt>
                <c:pt idx="30">
                  <c:v>4.08</c:v>
                </c:pt>
                <c:pt idx="31">
                  <c:v>3.37</c:v>
                </c:pt>
                <c:pt idx="32">
                  <c:v>69</c:v>
                </c:pt>
                <c:pt idx="33">
                  <c:v>5.5</c:v>
                </c:pt>
                <c:pt idx="34">
                  <c:v>0.7</c:v>
                </c:pt>
                <c:pt idx="35">
                  <c:v>48.2</c:v>
                </c:pt>
                <c:pt idx="36">
                  <c:v>4.5</c:v>
                </c:pt>
                <c:pt idx="37">
                  <c:v>35.840000000000003</c:v>
                </c:pt>
                <c:pt idx="38">
                  <c:v>5.49</c:v>
                </c:pt>
                <c:pt idx="39">
                  <c:v>24.49</c:v>
                </c:pt>
                <c:pt idx="40">
                  <c:v>1.49</c:v>
                </c:pt>
                <c:pt idx="41">
                  <c:v>19.989999999999998</c:v>
                </c:pt>
                <c:pt idx="42">
                  <c:v>1.57</c:v>
                </c:pt>
                <c:pt idx="43">
                  <c:v>19.989999999999998</c:v>
                </c:pt>
                <c:pt idx="44">
                  <c:v>4.5</c:v>
                </c:pt>
                <c:pt idx="45">
                  <c:v>4</c:v>
                </c:pt>
                <c:pt idx="46">
                  <c:v>14.7</c:v>
                </c:pt>
                <c:pt idx="47">
                  <c:v>5.27</c:v>
                </c:pt>
                <c:pt idx="48">
                  <c:v>9.17</c:v>
                </c:pt>
                <c:pt idx="49">
                  <c:v>5.53</c:v>
                </c:pt>
                <c:pt idx="50">
                  <c:v>2.58</c:v>
                </c:pt>
                <c:pt idx="51">
                  <c:v>7.78</c:v>
                </c:pt>
                <c:pt idx="52">
                  <c:v>5.92</c:v>
                </c:pt>
                <c:pt idx="53">
                  <c:v>2.56</c:v>
                </c:pt>
                <c:pt idx="54">
                  <c:v>56.14</c:v>
                </c:pt>
                <c:pt idx="55">
                  <c:v>8.49</c:v>
                </c:pt>
                <c:pt idx="56">
                  <c:v>6.22</c:v>
                </c:pt>
                <c:pt idx="57">
                  <c:v>1.99</c:v>
                </c:pt>
                <c:pt idx="58">
                  <c:v>7.49</c:v>
                </c:pt>
                <c:pt idx="59">
                  <c:v>9.92</c:v>
                </c:pt>
                <c:pt idx="60">
                  <c:v>80.2</c:v>
                </c:pt>
                <c:pt idx="61">
                  <c:v>5.92</c:v>
                </c:pt>
                <c:pt idx="62">
                  <c:v>0.99</c:v>
                </c:pt>
                <c:pt idx="63">
                  <c:v>35.67</c:v>
                </c:pt>
                <c:pt idx="64">
                  <c:v>1.99</c:v>
                </c:pt>
                <c:pt idx="65">
                  <c:v>45.51</c:v>
                </c:pt>
                <c:pt idx="66">
                  <c:v>5.3</c:v>
                </c:pt>
                <c:pt idx="67">
                  <c:v>7.44</c:v>
                </c:pt>
                <c:pt idx="68">
                  <c:v>5.3</c:v>
                </c:pt>
                <c:pt idx="69">
                  <c:v>7.44</c:v>
                </c:pt>
                <c:pt idx="70">
                  <c:v>10.91</c:v>
                </c:pt>
                <c:pt idx="71">
                  <c:v>0.7</c:v>
                </c:pt>
                <c:pt idx="72">
                  <c:v>5</c:v>
                </c:pt>
                <c:pt idx="73">
                  <c:v>1.57</c:v>
                </c:pt>
                <c:pt idx="74">
                  <c:v>5.34</c:v>
                </c:pt>
                <c:pt idx="75">
                  <c:v>54.74</c:v>
                </c:pt>
                <c:pt idx="76">
                  <c:v>4.62</c:v>
                </c:pt>
                <c:pt idx="77">
                  <c:v>24.49</c:v>
                </c:pt>
                <c:pt idx="78">
                  <c:v>4</c:v>
                </c:pt>
                <c:pt idx="79">
                  <c:v>5.21</c:v>
                </c:pt>
                <c:pt idx="80">
                  <c:v>5.15</c:v>
                </c:pt>
                <c:pt idx="81">
                  <c:v>10.68</c:v>
                </c:pt>
                <c:pt idx="82">
                  <c:v>5.03</c:v>
                </c:pt>
                <c:pt idx="83">
                  <c:v>54.12</c:v>
                </c:pt>
                <c:pt idx="84">
                  <c:v>4</c:v>
                </c:pt>
                <c:pt idx="85">
                  <c:v>5.29</c:v>
                </c:pt>
                <c:pt idx="86">
                  <c:v>9.23</c:v>
                </c:pt>
                <c:pt idx="87">
                  <c:v>1.86</c:v>
                </c:pt>
                <c:pt idx="88">
                  <c:v>4.93</c:v>
                </c:pt>
                <c:pt idx="89">
                  <c:v>6.92</c:v>
                </c:pt>
                <c:pt idx="90">
                  <c:v>8.99</c:v>
                </c:pt>
                <c:pt idx="91">
                  <c:v>7.78</c:v>
                </c:pt>
                <c:pt idx="92">
                  <c:v>55.96</c:v>
                </c:pt>
                <c:pt idx="93">
                  <c:v>5.17</c:v>
                </c:pt>
                <c:pt idx="94">
                  <c:v>0.99</c:v>
                </c:pt>
                <c:pt idx="95">
                  <c:v>55.96</c:v>
                </c:pt>
                <c:pt idx="96">
                  <c:v>11.37</c:v>
                </c:pt>
                <c:pt idx="97">
                  <c:v>5.63</c:v>
                </c:pt>
                <c:pt idx="98">
                  <c:v>6.28</c:v>
                </c:pt>
                <c:pt idx="99">
                  <c:v>5.66</c:v>
                </c:pt>
                <c:pt idx="100">
                  <c:v>2.5</c:v>
                </c:pt>
                <c:pt idx="101">
                  <c:v>7.53</c:v>
                </c:pt>
                <c:pt idx="102">
                  <c:v>9.4499999999999993</c:v>
                </c:pt>
                <c:pt idx="103">
                  <c:v>4</c:v>
                </c:pt>
                <c:pt idx="104">
                  <c:v>69</c:v>
                </c:pt>
                <c:pt idx="105">
                  <c:v>13.99</c:v>
                </c:pt>
                <c:pt idx="106">
                  <c:v>3.3</c:v>
                </c:pt>
                <c:pt idx="107">
                  <c:v>19.989999999999998</c:v>
                </c:pt>
                <c:pt idx="108">
                  <c:v>55.96</c:v>
                </c:pt>
                <c:pt idx="109">
                  <c:v>0.97</c:v>
                </c:pt>
                <c:pt idx="110">
                  <c:v>30</c:v>
                </c:pt>
                <c:pt idx="111">
                  <c:v>11.28</c:v>
                </c:pt>
                <c:pt idx="112">
                  <c:v>6.28</c:v>
                </c:pt>
                <c:pt idx="113">
                  <c:v>5</c:v>
                </c:pt>
                <c:pt idx="114">
                  <c:v>7.87</c:v>
                </c:pt>
                <c:pt idx="115">
                  <c:v>14.37</c:v>
                </c:pt>
                <c:pt idx="116">
                  <c:v>6.75</c:v>
                </c:pt>
                <c:pt idx="117">
                  <c:v>6.6</c:v>
                </c:pt>
                <c:pt idx="118">
                  <c:v>19.989999999999998</c:v>
                </c:pt>
                <c:pt idx="119">
                  <c:v>19.989999999999998</c:v>
                </c:pt>
                <c:pt idx="120">
                  <c:v>4.9800000000000004</c:v>
                </c:pt>
                <c:pt idx="121">
                  <c:v>6.27</c:v>
                </c:pt>
                <c:pt idx="122">
                  <c:v>6.27</c:v>
                </c:pt>
                <c:pt idx="123">
                  <c:v>4.8600000000000003</c:v>
                </c:pt>
                <c:pt idx="124">
                  <c:v>0.96</c:v>
                </c:pt>
                <c:pt idx="125">
                  <c:v>6.07</c:v>
                </c:pt>
                <c:pt idx="126">
                  <c:v>9.86</c:v>
                </c:pt>
                <c:pt idx="127">
                  <c:v>6.6</c:v>
                </c:pt>
                <c:pt idx="128">
                  <c:v>2.38</c:v>
                </c:pt>
                <c:pt idx="129">
                  <c:v>0.96</c:v>
                </c:pt>
                <c:pt idx="130">
                  <c:v>6.07</c:v>
                </c:pt>
                <c:pt idx="131">
                  <c:v>9.86</c:v>
                </c:pt>
                <c:pt idx="132">
                  <c:v>53.03</c:v>
                </c:pt>
                <c:pt idx="133">
                  <c:v>5.19</c:v>
                </c:pt>
                <c:pt idx="134">
                  <c:v>0.95</c:v>
                </c:pt>
                <c:pt idx="135">
                  <c:v>14.7</c:v>
                </c:pt>
                <c:pt idx="136">
                  <c:v>8.51</c:v>
                </c:pt>
                <c:pt idx="137">
                  <c:v>1.49</c:v>
                </c:pt>
                <c:pt idx="138">
                  <c:v>5.67</c:v>
                </c:pt>
                <c:pt idx="139">
                  <c:v>6.05</c:v>
                </c:pt>
                <c:pt idx="140">
                  <c:v>1.57</c:v>
                </c:pt>
                <c:pt idx="141">
                  <c:v>69.64</c:v>
                </c:pt>
                <c:pt idx="142">
                  <c:v>5.99</c:v>
                </c:pt>
                <c:pt idx="143">
                  <c:v>7.44</c:v>
                </c:pt>
                <c:pt idx="144">
                  <c:v>51.94</c:v>
                </c:pt>
                <c:pt idx="145">
                  <c:v>7.44</c:v>
                </c:pt>
                <c:pt idx="146">
                  <c:v>51.94</c:v>
                </c:pt>
                <c:pt idx="147">
                  <c:v>35</c:v>
                </c:pt>
                <c:pt idx="148">
                  <c:v>3.5</c:v>
                </c:pt>
                <c:pt idx="149">
                  <c:v>5.03</c:v>
                </c:pt>
                <c:pt idx="150">
                  <c:v>5.04</c:v>
                </c:pt>
                <c:pt idx="151">
                  <c:v>11.37</c:v>
                </c:pt>
                <c:pt idx="152">
                  <c:v>49</c:v>
                </c:pt>
                <c:pt idx="153">
                  <c:v>5.72</c:v>
                </c:pt>
                <c:pt idx="154">
                  <c:v>5</c:v>
                </c:pt>
                <c:pt idx="155">
                  <c:v>17.78</c:v>
                </c:pt>
                <c:pt idx="156">
                  <c:v>7.59</c:v>
                </c:pt>
                <c:pt idx="157">
                  <c:v>19.989999999999998</c:v>
                </c:pt>
                <c:pt idx="158">
                  <c:v>1.57</c:v>
                </c:pt>
                <c:pt idx="159">
                  <c:v>8.7799999999999994</c:v>
                </c:pt>
                <c:pt idx="160">
                  <c:v>75.23</c:v>
                </c:pt>
                <c:pt idx="161">
                  <c:v>5.9</c:v>
                </c:pt>
                <c:pt idx="162">
                  <c:v>7.37</c:v>
                </c:pt>
                <c:pt idx="163">
                  <c:v>5</c:v>
                </c:pt>
                <c:pt idx="164">
                  <c:v>69</c:v>
                </c:pt>
                <c:pt idx="165">
                  <c:v>1.49</c:v>
                </c:pt>
                <c:pt idx="166">
                  <c:v>69</c:v>
                </c:pt>
                <c:pt idx="167">
                  <c:v>11.52</c:v>
                </c:pt>
                <c:pt idx="168">
                  <c:v>4</c:v>
                </c:pt>
                <c:pt idx="169">
                  <c:v>5.24</c:v>
                </c:pt>
                <c:pt idx="170">
                  <c:v>5.96</c:v>
                </c:pt>
                <c:pt idx="171">
                  <c:v>8.4</c:v>
                </c:pt>
                <c:pt idx="172">
                  <c:v>5</c:v>
                </c:pt>
                <c:pt idx="173">
                  <c:v>5.33</c:v>
                </c:pt>
                <c:pt idx="174">
                  <c:v>99</c:v>
                </c:pt>
                <c:pt idx="175">
                  <c:v>35.020000000000003</c:v>
                </c:pt>
                <c:pt idx="176">
                  <c:v>35.020000000000003</c:v>
                </c:pt>
                <c:pt idx="177">
                  <c:v>8.99</c:v>
                </c:pt>
                <c:pt idx="178">
                  <c:v>13.18</c:v>
                </c:pt>
                <c:pt idx="179">
                  <c:v>11.28</c:v>
                </c:pt>
                <c:pt idx="180">
                  <c:v>9.0299999999999994</c:v>
                </c:pt>
                <c:pt idx="181">
                  <c:v>56.14</c:v>
                </c:pt>
                <c:pt idx="182">
                  <c:v>8.99</c:v>
                </c:pt>
                <c:pt idx="183">
                  <c:v>5.42</c:v>
                </c:pt>
                <c:pt idx="184">
                  <c:v>5.42</c:v>
                </c:pt>
                <c:pt idx="185">
                  <c:v>54.12</c:v>
                </c:pt>
                <c:pt idx="186">
                  <c:v>3.99</c:v>
                </c:pt>
                <c:pt idx="187">
                  <c:v>19.989999999999998</c:v>
                </c:pt>
                <c:pt idx="188">
                  <c:v>10.68</c:v>
                </c:pt>
                <c:pt idx="189">
                  <c:v>5.13</c:v>
                </c:pt>
                <c:pt idx="190">
                  <c:v>4.9000000000000004</c:v>
                </c:pt>
                <c:pt idx="191">
                  <c:v>35</c:v>
                </c:pt>
                <c:pt idx="192">
                  <c:v>2.99</c:v>
                </c:pt>
                <c:pt idx="193">
                  <c:v>1.99</c:v>
                </c:pt>
                <c:pt idx="194">
                  <c:v>6.35</c:v>
                </c:pt>
                <c:pt idx="195">
                  <c:v>53.48</c:v>
                </c:pt>
                <c:pt idx="196">
                  <c:v>2.83</c:v>
                </c:pt>
                <c:pt idx="197">
                  <c:v>19.989999999999998</c:v>
                </c:pt>
                <c:pt idx="198">
                  <c:v>13.32</c:v>
                </c:pt>
                <c:pt idx="199">
                  <c:v>2.83</c:v>
                </c:pt>
                <c:pt idx="200">
                  <c:v>19.989999999999998</c:v>
                </c:pt>
                <c:pt idx="201">
                  <c:v>13.32</c:v>
                </c:pt>
                <c:pt idx="202">
                  <c:v>5.61</c:v>
                </c:pt>
                <c:pt idx="203">
                  <c:v>1.32</c:v>
                </c:pt>
                <c:pt idx="204">
                  <c:v>9.4499999999999993</c:v>
                </c:pt>
                <c:pt idx="205">
                  <c:v>5.14</c:v>
                </c:pt>
                <c:pt idx="206">
                  <c:v>57</c:v>
                </c:pt>
                <c:pt idx="207">
                  <c:v>5.61</c:v>
                </c:pt>
                <c:pt idx="208">
                  <c:v>1.32</c:v>
                </c:pt>
                <c:pt idx="209">
                  <c:v>9.4499999999999993</c:v>
                </c:pt>
                <c:pt idx="210">
                  <c:v>19.989999999999998</c:v>
                </c:pt>
                <c:pt idx="211">
                  <c:v>11.15</c:v>
                </c:pt>
                <c:pt idx="212">
                  <c:v>8.99</c:v>
                </c:pt>
                <c:pt idx="213">
                  <c:v>4</c:v>
                </c:pt>
                <c:pt idx="214">
                  <c:v>35</c:v>
                </c:pt>
                <c:pt idx="215">
                  <c:v>46.74</c:v>
                </c:pt>
                <c:pt idx="216">
                  <c:v>4</c:v>
                </c:pt>
                <c:pt idx="217">
                  <c:v>3.99</c:v>
                </c:pt>
                <c:pt idx="218">
                  <c:v>5.74</c:v>
                </c:pt>
                <c:pt idx="219">
                  <c:v>19.989999999999998</c:v>
                </c:pt>
                <c:pt idx="220">
                  <c:v>69.64</c:v>
                </c:pt>
                <c:pt idx="221">
                  <c:v>14</c:v>
                </c:pt>
                <c:pt idx="222">
                  <c:v>5.08</c:v>
                </c:pt>
                <c:pt idx="223">
                  <c:v>3.3</c:v>
                </c:pt>
                <c:pt idx="224">
                  <c:v>4</c:v>
                </c:pt>
                <c:pt idx="225">
                  <c:v>3.5</c:v>
                </c:pt>
                <c:pt idx="226">
                  <c:v>9.23</c:v>
                </c:pt>
                <c:pt idx="227">
                  <c:v>9.5399999999999991</c:v>
                </c:pt>
                <c:pt idx="228">
                  <c:v>35.840000000000003</c:v>
                </c:pt>
                <c:pt idx="229">
                  <c:v>4.82</c:v>
                </c:pt>
                <c:pt idx="230">
                  <c:v>9.68</c:v>
                </c:pt>
                <c:pt idx="231">
                  <c:v>6.19</c:v>
                </c:pt>
                <c:pt idx="232">
                  <c:v>6.75</c:v>
                </c:pt>
                <c:pt idx="233">
                  <c:v>2.25</c:v>
                </c:pt>
                <c:pt idx="234">
                  <c:v>35</c:v>
                </c:pt>
                <c:pt idx="235">
                  <c:v>6.86</c:v>
                </c:pt>
                <c:pt idx="236">
                  <c:v>13.99</c:v>
                </c:pt>
                <c:pt idx="237">
                  <c:v>1.1000000000000001</c:v>
                </c:pt>
                <c:pt idx="238">
                  <c:v>6.5</c:v>
                </c:pt>
                <c:pt idx="239">
                  <c:v>5.14</c:v>
                </c:pt>
                <c:pt idx="240">
                  <c:v>5</c:v>
                </c:pt>
                <c:pt idx="241">
                  <c:v>0.83</c:v>
                </c:pt>
                <c:pt idx="242">
                  <c:v>41.91</c:v>
                </c:pt>
                <c:pt idx="243">
                  <c:v>2.04</c:v>
                </c:pt>
                <c:pt idx="244">
                  <c:v>6.75</c:v>
                </c:pt>
                <c:pt idx="245">
                  <c:v>8.99</c:v>
                </c:pt>
                <c:pt idx="246">
                  <c:v>6.27</c:v>
                </c:pt>
                <c:pt idx="247">
                  <c:v>0.7</c:v>
                </c:pt>
                <c:pt idx="248">
                  <c:v>5.41</c:v>
                </c:pt>
                <c:pt idx="249">
                  <c:v>5.99</c:v>
                </c:pt>
                <c:pt idx="250">
                  <c:v>5.16</c:v>
                </c:pt>
                <c:pt idx="251">
                  <c:v>35</c:v>
                </c:pt>
                <c:pt idx="252">
                  <c:v>8.8800000000000008</c:v>
                </c:pt>
                <c:pt idx="253">
                  <c:v>60</c:v>
                </c:pt>
                <c:pt idx="254">
                  <c:v>9.92</c:v>
                </c:pt>
                <c:pt idx="255">
                  <c:v>5.1100000000000003</c:v>
                </c:pt>
                <c:pt idx="256">
                  <c:v>5.15</c:v>
                </c:pt>
                <c:pt idx="257">
                  <c:v>8.99</c:v>
                </c:pt>
                <c:pt idx="258">
                  <c:v>11.54</c:v>
                </c:pt>
                <c:pt idx="259">
                  <c:v>3.97</c:v>
                </c:pt>
                <c:pt idx="260">
                  <c:v>0.7</c:v>
                </c:pt>
                <c:pt idx="261">
                  <c:v>3.97</c:v>
                </c:pt>
                <c:pt idx="262">
                  <c:v>28</c:v>
                </c:pt>
                <c:pt idx="263">
                  <c:v>35</c:v>
                </c:pt>
                <c:pt idx="264">
                  <c:v>28</c:v>
                </c:pt>
                <c:pt idx="265">
                  <c:v>35</c:v>
                </c:pt>
                <c:pt idx="266">
                  <c:v>5.61</c:v>
                </c:pt>
                <c:pt idx="267">
                  <c:v>5.83</c:v>
                </c:pt>
                <c:pt idx="268">
                  <c:v>69.64</c:v>
                </c:pt>
                <c:pt idx="269">
                  <c:v>30</c:v>
                </c:pt>
                <c:pt idx="270">
                  <c:v>2.64</c:v>
                </c:pt>
                <c:pt idx="271">
                  <c:v>8.94</c:v>
                </c:pt>
                <c:pt idx="272">
                  <c:v>1.38</c:v>
                </c:pt>
                <c:pt idx="273">
                  <c:v>2.14</c:v>
                </c:pt>
                <c:pt idx="274">
                  <c:v>5.46</c:v>
                </c:pt>
                <c:pt idx="275">
                  <c:v>3.99</c:v>
                </c:pt>
                <c:pt idx="276">
                  <c:v>35.840000000000003</c:v>
                </c:pt>
                <c:pt idx="277">
                  <c:v>12.62</c:v>
                </c:pt>
                <c:pt idx="278">
                  <c:v>56.2</c:v>
                </c:pt>
                <c:pt idx="279">
                  <c:v>2.99</c:v>
                </c:pt>
                <c:pt idx="280">
                  <c:v>2.99</c:v>
                </c:pt>
                <c:pt idx="281">
                  <c:v>29.7</c:v>
                </c:pt>
                <c:pt idx="282">
                  <c:v>1.6</c:v>
                </c:pt>
                <c:pt idx="283">
                  <c:v>0.96</c:v>
                </c:pt>
                <c:pt idx="284">
                  <c:v>51.94</c:v>
                </c:pt>
                <c:pt idx="285">
                  <c:v>0.96</c:v>
                </c:pt>
                <c:pt idx="286">
                  <c:v>35.89</c:v>
                </c:pt>
                <c:pt idx="287">
                  <c:v>69.55</c:v>
                </c:pt>
                <c:pt idx="288">
                  <c:v>5</c:v>
                </c:pt>
                <c:pt idx="289">
                  <c:v>5.17</c:v>
                </c:pt>
                <c:pt idx="290">
                  <c:v>76.37</c:v>
                </c:pt>
                <c:pt idx="291">
                  <c:v>0.99</c:v>
                </c:pt>
                <c:pt idx="292">
                  <c:v>1.99</c:v>
                </c:pt>
                <c:pt idx="293">
                  <c:v>19.989999999999998</c:v>
                </c:pt>
                <c:pt idx="294">
                  <c:v>2.27</c:v>
                </c:pt>
                <c:pt idx="295">
                  <c:v>1.99</c:v>
                </c:pt>
                <c:pt idx="296">
                  <c:v>5.33</c:v>
                </c:pt>
                <c:pt idx="297">
                  <c:v>4.99</c:v>
                </c:pt>
                <c:pt idx="298">
                  <c:v>2.99</c:v>
                </c:pt>
                <c:pt idx="299">
                  <c:v>5.04</c:v>
                </c:pt>
                <c:pt idx="300">
                  <c:v>4</c:v>
                </c:pt>
                <c:pt idx="301">
                  <c:v>2.5</c:v>
                </c:pt>
                <c:pt idx="302">
                  <c:v>5.83</c:v>
                </c:pt>
                <c:pt idx="303">
                  <c:v>4</c:v>
                </c:pt>
                <c:pt idx="304">
                  <c:v>5.66</c:v>
                </c:pt>
                <c:pt idx="305">
                  <c:v>5.66</c:v>
                </c:pt>
                <c:pt idx="306">
                  <c:v>7.46</c:v>
                </c:pt>
                <c:pt idx="307">
                  <c:v>2.5</c:v>
                </c:pt>
                <c:pt idx="308">
                  <c:v>52.42</c:v>
                </c:pt>
                <c:pt idx="309">
                  <c:v>52.42</c:v>
                </c:pt>
                <c:pt idx="310">
                  <c:v>13.18</c:v>
                </c:pt>
                <c:pt idx="311">
                  <c:v>16.87</c:v>
                </c:pt>
                <c:pt idx="312">
                  <c:v>60.2</c:v>
                </c:pt>
                <c:pt idx="313">
                  <c:v>5</c:v>
                </c:pt>
                <c:pt idx="314">
                  <c:v>5.83</c:v>
                </c:pt>
                <c:pt idx="315">
                  <c:v>9.86</c:v>
                </c:pt>
                <c:pt idx="316">
                  <c:v>8.65</c:v>
                </c:pt>
                <c:pt idx="317">
                  <c:v>3.98</c:v>
                </c:pt>
                <c:pt idx="318">
                  <c:v>10.16</c:v>
                </c:pt>
                <c:pt idx="319">
                  <c:v>29.7</c:v>
                </c:pt>
                <c:pt idx="320">
                  <c:v>5</c:v>
                </c:pt>
                <c:pt idx="321">
                  <c:v>35</c:v>
                </c:pt>
                <c:pt idx="322">
                  <c:v>7.72</c:v>
                </c:pt>
                <c:pt idx="323">
                  <c:v>35.020000000000003</c:v>
                </c:pt>
                <c:pt idx="324">
                  <c:v>6.89</c:v>
                </c:pt>
                <c:pt idx="325">
                  <c:v>6.19</c:v>
                </c:pt>
                <c:pt idx="326">
                  <c:v>7.64</c:v>
                </c:pt>
                <c:pt idx="327">
                  <c:v>6.5</c:v>
                </c:pt>
                <c:pt idx="328">
                  <c:v>6.07</c:v>
                </c:pt>
                <c:pt idx="329">
                  <c:v>5.19</c:v>
                </c:pt>
                <c:pt idx="330">
                  <c:v>6.19</c:v>
                </c:pt>
                <c:pt idx="331">
                  <c:v>6.5</c:v>
                </c:pt>
                <c:pt idx="332">
                  <c:v>6.07</c:v>
                </c:pt>
                <c:pt idx="333">
                  <c:v>30</c:v>
                </c:pt>
                <c:pt idx="334">
                  <c:v>35.840000000000003</c:v>
                </c:pt>
                <c:pt idx="335">
                  <c:v>39</c:v>
                </c:pt>
                <c:pt idx="336">
                  <c:v>60</c:v>
                </c:pt>
                <c:pt idx="337">
                  <c:v>4.5</c:v>
                </c:pt>
                <c:pt idx="338">
                  <c:v>19.989999999999998</c:v>
                </c:pt>
                <c:pt idx="339">
                  <c:v>4.53</c:v>
                </c:pt>
                <c:pt idx="340">
                  <c:v>19.989999999999998</c:v>
                </c:pt>
                <c:pt idx="341">
                  <c:v>4.97</c:v>
                </c:pt>
                <c:pt idx="342">
                  <c:v>24.49</c:v>
                </c:pt>
                <c:pt idx="343">
                  <c:v>4.82</c:v>
                </c:pt>
                <c:pt idx="344">
                  <c:v>1.2</c:v>
                </c:pt>
                <c:pt idx="345">
                  <c:v>30</c:v>
                </c:pt>
                <c:pt idx="346">
                  <c:v>30</c:v>
                </c:pt>
                <c:pt idx="347">
                  <c:v>6.05</c:v>
                </c:pt>
                <c:pt idx="348">
                  <c:v>4.62</c:v>
                </c:pt>
                <c:pt idx="349">
                  <c:v>4.62</c:v>
                </c:pt>
                <c:pt idx="350">
                  <c:v>6.5</c:v>
                </c:pt>
                <c:pt idx="351">
                  <c:v>19.989999999999998</c:v>
                </c:pt>
                <c:pt idx="352">
                  <c:v>5.26</c:v>
                </c:pt>
                <c:pt idx="353">
                  <c:v>19.989999999999998</c:v>
                </c:pt>
                <c:pt idx="354">
                  <c:v>15.1</c:v>
                </c:pt>
                <c:pt idx="355">
                  <c:v>15.1</c:v>
                </c:pt>
                <c:pt idx="356">
                  <c:v>7.01</c:v>
                </c:pt>
                <c:pt idx="357">
                  <c:v>36.090000000000003</c:v>
                </c:pt>
                <c:pt idx="358">
                  <c:v>110.2</c:v>
                </c:pt>
                <c:pt idx="359">
                  <c:v>1.49</c:v>
                </c:pt>
                <c:pt idx="360">
                  <c:v>35</c:v>
                </c:pt>
                <c:pt idx="361">
                  <c:v>2</c:v>
                </c:pt>
                <c:pt idx="362">
                  <c:v>56.14</c:v>
                </c:pt>
                <c:pt idx="363">
                  <c:v>1.92</c:v>
                </c:pt>
                <c:pt idx="364">
                  <c:v>2.5</c:v>
                </c:pt>
                <c:pt idx="365">
                  <c:v>6.26</c:v>
                </c:pt>
                <c:pt idx="366">
                  <c:v>12.65</c:v>
                </c:pt>
                <c:pt idx="367">
                  <c:v>4.38</c:v>
                </c:pt>
                <c:pt idx="368">
                  <c:v>5</c:v>
                </c:pt>
                <c:pt idx="369">
                  <c:v>35</c:v>
                </c:pt>
                <c:pt idx="370">
                  <c:v>35</c:v>
                </c:pt>
                <c:pt idx="371">
                  <c:v>5.68</c:v>
                </c:pt>
                <c:pt idx="372">
                  <c:v>5</c:v>
                </c:pt>
                <c:pt idx="373">
                  <c:v>35</c:v>
                </c:pt>
                <c:pt idx="374">
                  <c:v>35</c:v>
                </c:pt>
                <c:pt idx="375">
                  <c:v>15.1</c:v>
                </c:pt>
                <c:pt idx="376">
                  <c:v>4.6900000000000004</c:v>
                </c:pt>
                <c:pt idx="377">
                  <c:v>4.6900000000000004</c:v>
                </c:pt>
                <c:pt idx="378">
                  <c:v>1.99</c:v>
                </c:pt>
                <c:pt idx="379">
                  <c:v>0.8</c:v>
                </c:pt>
                <c:pt idx="380">
                  <c:v>6.02</c:v>
                </c:pt>
                <c:pt idx="381">
                  <c:v>0.99</c:v>
                </c:pt>
                <c:pt idx="382">
                  <c:v>6.22</c:v>
                </c:pt>
                <c:pt idx="383">
                  <c:v>3.37</c:v>
                </c:pt>
                <c:pt idx="384">
                  <c:v>5.35</c:v>
                </c:pt>
                <c:pt idx="385">
                  <c:v>14.52</c:v>
                </c:pt>
                <c:pt idx="386">
                  <c:v>3.5</c:v>
                </c:pt>
                <c:pt idx="387">
                  <c:v>4.57</c:v>
                </c:pt>
                <c:pt idx="388">
                  <c:v>5.03</c:v>
                </c:pt>
                <c:pt idx="389">
                  <c:v>4.08</c:v>
                </c:pt>
                <c:pt idx="390">
                  <c:v>0.7</c:v>
                </c:pt>
                <c:pt idx="391">
                  <c:v>6.19</c:v>
                </c:pt>
                <c:pt idx="392">
                  <c:v>4</c:v>
                </c:pt>
                <c:pt idx="393">
                  <c:v>6.19</c:v>
                </c:pt>
                <c:pt idx="394">
                  <c:v>4</c:v>
                </c:pt>
                <c:pt idx="395">
                  <c:v>75.23</c:v>
                </c:pt>
                <c:pt idx="396">
                  <c:v>51.94</c:v>
                </c:pt>
                <c:pt idx="397">
                  <c:v>0.7</c:v>
                </c:pt>
                <c:pt idx="398">
                  <c:v>8.94</c:v>
                </c:pt>
                <c:pt idx="399">
                  <c:v>14.7</c:v>
                </c:pt>
                <c:pt idx="400">
                  <c:v>3.97</c:v>
                </c:pt>
                <c:pt idx="401">
                  <c:v>35</c:v>
                </c:pt>
                <c:pt idx="402">
                  <c:v>6.22</c:v>
                </c:pt>
                <c:pt idx="403">
                  <c:v>13.18</c:v>
                </c:pt>
                <c:pt idx="404">
                  <c:v>54.74</c:v>
                </c:pt>
                <c:pt idx="405">
                  <c:v>45.51</c:v>
                </c:pt>
                <c:pt idx="406">
                  <c:v>6.5</c:v>
                </c:pt>
                <c:pt idx="407">
                  <c:v>6.22</c:v>
                </c:pt>
                <c:pt idx="408">
                  <c:v>19.989999999999998</c:v>
                </c:pt>
                <c:pt idx="409">
                  <c:v>3.3</c:v>
                </c:pt>
                <c:pt idx="410">
                  <c:v>7.19</c:v>
                </c:pt>
                <c:pt idx="411">
                  <c:v>11.25</c:v>
                </c:pt>
                <c:pt idx="412">
                  <c:v>10.16</c:v>
                </c:pt>
                <c:pt idx="413">
                  <c:v>9.17</c:v>
                </c:pt>
                <c:pt idx="414">
                  <c:v>5.29</c:v>
                </c:pt>
                <c:pt idx="415">
                  <c:v>4.53</c:v>
                </c:pt>
                <c:pt idx="416">
                  <c:v>6.05</c:v>
                </c:pt>
                <c:pt idx="417">
                  <c:v>6.6</c:v>
                </c:pt>
                <c:pt idx="418">
                  <c:v>80.2</c:v>
                </c:pt>
                <c:pt idx="419">
                  <c:v>0.5</c:v>
                </c:pt>
                <c:pt idx="420">
                  <c:v>0.99</c:v>
                </c:pt>
                <c:pt idx="421">
                  <c:v>70.2</c:v>
                </c:pt>
                <c:pt idx="422">
                  <c:v>5.01</c:v>
                </c:pt>
                <c:pt idx="423">
                  <c:v>5.26</c:v>
                </c:pt>
                <c:pt idx="424">
                  <c:v>19.989999999999998</c:v>
                </c:pt>
                <c:pt idx="425">
                  <c:v>0.5</c:v>
                </c:pt>
                <c:pt idx="426">
                  <c:v>4.93</c:v>
                </c:pt>
                <c:pt idx="427">
                  <c:v>24.49</c:v>
                </c:pt>
                <c:pt idx="428">
                  <c:v>9.4700000000000006</c:v>
                </c:pt>
                <c:pt idx="429">
                  <c:v>40.19</c:v>
                </c:pt>
                <c:pt idx="430">
                  <c:v>51.94</c:v>
                </c:pt>
                <c:pt idx="431">
                  <c:v>0.99</c:v>
                </c:pt>
                <c:pt idx="432">
                  <c:v>11.54</c:v>
                </c:pt>
                <c:pt idx="433">
                  <c:v>49</c:v>
                </c:pt>
                <c:pt idx="434">
                  <c:v>28.16</c:v>
                </c:pt>
                <c:pt idx="435">
                  <c:v>11.25</c:v>
                </c:pt>
                <c:pt idx="436">
                  <c:v>6.02</c:v>
                </c:pt>
                <c:pt idx="437">
                  <c:v>6.97</c:v>
                </c:pt>
                <c:pt idx="438">
                  <c:v>6.98</c:v>
                </c:pt>
                <c:pt idx="439">
                  <c:v>2.15</c:v>
                </c:pt>
                <c:pt idx="440">
                  <c:v>29.21</c:v>
                </c:pt>
                <c:pt idx="441">
                  <c:v>4.7699999999999996</c:v>
                </c:pt>
                <c:pt idx="442">
                  <c:v>24.49</c:v>
                </c:pt>
                <c:pt idx="443">
                  <c:v>15.09</c:v>
                </c:pt>
                <c:pt idx="444">
                  <c:v>3.6</c:v>
                </c:pt>
                <c:pt idx="445">
                  <c:v>6.05</c:v>
                </c:pt>
                <c:pt idx="446">
                  <c:v>9.4499999999999993</c:v>
                </c:pt>
                <c:pt idx="447">
                  <c:v>4.59</c:v>
                </c:pt>
                <c:pt idx="448">
                  <c:v>8.34</c:v>
                </c:pt>
                <c:pt idx="449">
                  <c:v>69</c:v>
                </c:pt>
                <c:pt idx="450">
                  <c:v>16.36</c:v>
                </c:pt>
                <c:pt idx="451">
                  <c:v>5.37</c:v>
                </c:pt>
                <c:pt idx="452">
                  <c:v>3.85</c:v>
                </c:pt>
                <c:pt idx="453">
                  <c:v>14</c:v>
                </c:pt>
                <c:pt idx="454">
                  <c:v>56.14</c:v>
                </c:pt>
                <c:pt idx="455">
                  <c:v>8.99</c:v>
                </c:pt>
                <c:pt idx="456">
                  <c:v>35</c:v>
                </c:pt>
                <c:pt idx="457">
                  <c:v>4.9000000000000004</c:v>
                </c:pt>
                <c:pt idx="458">
                  <c:v>2.2000000000000002</c:v>
                </c:pt>
                <c:pt idx="459">
                  <c:v>19.989999999999998</c:v>
                </c:pt>
                <c:pt idx="460">
                  <c:v>0.99</c:v>
                </c:pt>
                <c:pt idx="461">
                  <c:v>14.3</c:v>
                </c:pt>
                <c:pt idx="462">
                  <c:v>6.85</c:v>
                </c:pt>
                <c:pt idx="463">
                  <c:v>19.510000000000002</c:v>
                </c:pt>
                <c:pt idx="464">
                  <c:v>5.41</c:v>
                </c:pt>
                <c:pt idx="465">
                  <c:v>4.7</c:v>
                </c:pt>
                <c:pt idx="466">
                  <c:v>5.41</c:v>
                </c:pt>
                <c:pt idx="467">
                  <c:v>4.7</c:v>
                </c:pt>
                <c:pt idx="468">
                  <c:v>5.33</c:v>
                </c:pt>
                <c:pt idx="469">
                  <c:v>35</c:v>
                </c:pt>
                <c:pt idx="470">
                  <c:v>19.989999999999998</c:v>
                </c:pt>
                <c:pt idx="471">
                  <c:v>8.3699999999999992</c:v>
                </c:pt>
                <c:pt idx="472">
                  <c:v>5.76</c:v>
                </c:pt>
                <c:pt idx="473">
                  <c:v>1.39</c:v>
                </c:pt>
                <c:pt idx="474">
                  <c:v>5.5</c:v>
                </c:pt>
                <c:pt idx="475">
                  <c:v>5.26</c:v>
                </c:pt>
                <c:pt idx="476">
                  <c:v>5.4</c:v>
                </c:pt>
                <c:pt idx="477">
                  <c:v>13.32</c:v>
                </c:pt>
                <c:pt idx="478">
                  <c:v>4</c:v>
                </c:pt>
                <c:pt idx="479">
                  <c:v>7.95</c:v>
                </c:pt>
                <c:pt idx="480">
                  <c:v>6.3</c:v>
                </c:pt>
                <c:pt idx="481">
                  <c:v>64.73</c:v>
                </c:pt>
                <c:pt idx="482">
                  <c:v>1.99</c:v>
                </c:pt>
                <c:pt idx="483">
                  <c:v>6.27</c:v>
                </c:pt>
                <c:pt idx="484">
                  <c:v>5.66</c:v>
                </c:pt>
                <c:pt idx="485">
                  <c:v>9.4700000000000006</c:v>
                </c:pt>
                <c:pt idx="486">
                  <c:v>6.27</c:v>
                </c:pt>
                <c:pt idx="487">
                  <c:v>7.69</c:v>
                </c:pt>
                <c:pt idx="488">
                  <c:v>3.99</c:v>
                </c:pt>
                <c:pt idx="489">
                  <c:v>49</c:v>
                </c:pt>
                <c:pt idx="490">
                  <c:v>17.079999999999998</c:v>
                </c:pt>
                <c:pt idx="491">
                  <c:v>49</c:v>
                </c:pt>
                <c:pt idx="492">
                  <c:v>17.079999999999998</c:v>
                </c:pt>
                <c:pt idx="493">
                  <c:v>3.92</c:v>
                </c:pt>
                <c:pt idx="494">
                  <c:v>0.7</c:v>
                </c:pt>
                <c:pt idx="495">
                  <c:v>4.99</c:v>
                </c:pt>
                <c:pt idx="496">
                  <c:v>19.989999999999998</c:v>
                </c:pt>
                <c:pt idx="497">
                  <c:v>60</c:v>
                </c:pt>
                <c:pt idx="498">
                  <c:v>2.5</c:v>
                </c:pt>
                <c:pt idx="499">
                  <c:v>6.89</c:v>
                </c:pt>
                <c:pt idx="500">
                  <c:v>51.94</c:v>
                </c:pt>
                <c:pt idx="501">
                  <c:v>5</c:v>
                </c:pt>
                <c:pt idx="502">
                  <c:v>51.94</c:v>
                </c:pt>
                <c:pt idx="503">
                  <c:v>6.89</c:v>
                </c:pt>
                <c:pt idx="504">
                  <c:v>9.4</c:v>
                </c:pt>
                <c:pt idx="505">
                  <c:v>5.92</c:v>
                </c:pt>
                <c:pt idx="506">
                  <c:v>49</c:v>
                </c:pt>
                <c:pt idx="507">
                  <c:v>5.67</c:v>
                </c:pt>
                <c:pt idx="508">
                  <c:v>11.17</c:v>
                </c:pt>
                <c:pt idx="509">
                  <c:v>3.97</c:v>
                </c:pt>
                <c:pt idx="510">
                  <c:v>44.55</c:v>
                </c:pt>
                <c:pt idx="511">
                  <c:v>2.83</c:v>
                </c:pt>
                <c:pt idx="512">
                  <c:v>4</c:v>
                </c:pt>
                <c:pt idx="513">
                  <c:v>0.7</c:v>
                </c:pt>
                <c:pt idx="514">
                  <c:v>8.51</c:v>
                </c:pt>
                <c:pt idx="515">
                  <c:v>8.51</c:v>
                </c:pt>
                <c:pt idx="516">
                  <c:v>8.99</c:v>
                </c:pt>
                <c:pt idx="517">
                  <c:v>19.989999999999998</c:v>
                </c:pt>
                <c:pt idx="518">
                  <c:v>4.3899999999999997</c:v>
                </c:pt>
                <c:pt idx="519">
                  <c:v>57.38</c:v>
                </c:pt>
                <c:pt idx="520">
                  <c:v>5.46</c:v>
                </c:pt>
                <c:pt idx="521">
                  <c:v>6.05</c:v>
                </c:pt>
                <c:pt idx="522">
                  <c:v>4</c:v>
                </c:pt>
                <c:pt idx="523">
                  <c:v>5.16</c:v>
                </c:pt>
                <c:pt idx="524">
                  <c:v>6.83</c:v>
                </c:pt>
                <c:pt idx="525">
                  <c:v>17.78</c:v>
                </c:pt>
                <c:pt idx="526">
                  <c:v>8.99</c:v>
                </c:pt>
                <c:pt idx="527">
                  <c:v>5.46</c:v>
                </c:pt>
                <c:pt idx="528">
                  <c:v>2.5</c:v>
                </c:pt>
                <c:pt idx="529">
                  <c:v>5.14</c:v>
                </c:pt>
                <c:pt idx="530">
                  <c:v>7.96</c:v>
                </c:pt>
                <c:pt idx="531">
                  <c:v>8.18</c:v>
                </c:pt>
                <c:pt idx="532">
                  <c:v>5.67</c:v>
                </c:pt>
                <c:pt idx="533">
                  <c:v>35</c:v>
                </c:pt>
                <c:pt idx="534">
                  <c:v>0.96</c:v>
                </c:pt>
                <c:pt idx="535">
                  <c:v>5.99</c:v>
                </c:pt>
                <c:pt idx="536">
                  <c:v>8.99</c:v>
                </c:pt>
                <c:pt idx="537">
                  <c:v>3.63</c:v>
                </c:pt>
                <c:pt idx="538">
                  <c:v>66.67</c:v>
                </c:pt>
                <c:pt idx="539">
                  <c:v>19.989999999999998</c:v>
                </c:pt>
                <c:pt idx="540">
                  <c:v>4</c:v>
                </c:pt>
                <c:pt idx="541">
                  <c:v>8.3699999999999992</c:v>
                </c:pt>
                <c:pt idx="542">
                  <c:v>70.2</c:v>
                </c:pt>
                <c:pt idx="543">
                  <c:v>56.2</c:v>
                </c:pt>
                <c:pt idx="544">
                  <c:v>5.35</c:v>
                </c:pt>
                <c:pt idx="545">
                  <c:v>110.2</c:v>
                </c:pt>
                <c:pt idx="546">
                  <c:v>4.91</c:v>
                </c:pt>
                <c:pt idx="547">
                  <c:v>6.5</c:v>
                </c:pt>
                <c:pt idx="548">
                  <c:v>4</c:v>
                </c:pt>
                <c:pt idx="549">
                  <c:v>6.5</c:v>
                </c:pt>
                <c:pt idx="550">
                  <c:v>14.39</c:v>
                </c:pt>
                <c:pt idx="551">
                  <c:v>11.59</c:v>
                </c:pt>
                <c:pt idx="552">
                  <c:v>4.91</c:v>
                </c:pt>
                <c:pt idx="553">
                  <c:v>4.91</c:v>
                </c:pt>
                <c:pt idx="554">
                  <c:v>5.72</c:v>
                </c:pt>
                <c:pt idx="555">
                  <c:v>9.4</c:v>
                </c:pt>
                <c:pt idx="556">
                  <c:v>6.32</c:v>
                </c:pt>
                <c:pt idx="557">
                  <c:v>46.74</c:v>
                </c:pt>
                <c:pt idx="558">
                  <c:v>21.2</c:v>
                </c:pt>
                <c:pt idx="559">
                  <c:v>1.29</c:v>
                </c:pt>
                <c:pt idx="560">
                  <c:v>12.98</c:v>
                </c:pt>
                <c:pt idx="561">
                  <c:v>4.99</c:v>
                </c:pt>
                <c:pt idx="562">
                  <c:v>5.41</c:v>
                </c:pt>
                <c:pt idx="563">
                  <c:v>24.49</c:v>
                </c:pt>
                <c:pt idx="564">
                  <c:v>5.37</c:v>
                </c:pt>
                <c:pt idx="565">
                  <c:v>2.89</c:v>
                </c:pt>
                <c:pt idx="566">
                  <c:v>7.49</c:v>
                </c:pt>
                <c:pt idx="567">
                  <c:v>58.64</c:v>
                </c:pt>
                <c:pt idx="568">
                  <c:v>0.76</c:v>
                </c:pt>
                <c:pt idx="569">
                  <c:v>14.52</c:v>
                </c:pt>
                <c:pt idx="570">
                  <c:v>2.5</c:v>
                </c:pt>
                <c:pt idx="571">
                  <c:v>5.68</c:v>
                </c:pt>
                <c:pt idx="572">
                  <c:v>85.63</c:v>
                </c:pt>
                <c:pt idx="573">
                  <c:v>8.99</c:v>
                </c:pt>
                <c:pt idx="574">
                  <c:v>1.99</c:v>
                </c:pt>
                <c:pt idx="575">
                  <c:v>0.7</c:v>
                </c:pt>
                <c:pt idx="576">
                  <c:v>1.99</c:v>
                </c:pt>
                <c:pt idx="577">
                  <c:v>7.69</c:v>
                </c:pt>
                <c:pt idx="578">
                  <c:v>60.2</c:v>
                </c:pt>
                <c:pt idx="579">
                  <c:v>19.989999999999998</c:v>
                </c:pt>
                <c:pt idx="580">
                  <c:v>48.8</c:v>
                </c:pt>
                <c:pt idx="581">
                  <c:v>7.18</c:v>
                </c:pt>
                <c:pt idx="582">
                  <c:v>11.52</c:v>
                </c:pt>
                <c:pt idx="583">
                  <c:v>5.41</c:v>
                </c:pt>
                <c:pt idx="584">
                  <c:v>7.94</c:v>
                </c:pt>
                <c:pt idx="585">
                  <c:v>7.5</c:v>
                </c:pt>
                <c:pt idx="586">
                  <c:v>2.97</c:v>
                </c:pt>
                <c:pt idx="587">
                  <c:v>3.5</c:v>
                </c:pt>
                <c:pt idx="588">
                  <c:v>5.74</c:v>
                </c:pt>
                <c:pt idx="589">
                  <c:v>5.74</c:v>
                </c:pt>
                <c:pt idx="590">
                  <c:v>1.5</c:v>
                </c:pt>
                <c:pt idx="591">
                  <c:v>33.6</c:v>
                </c:pt>
                <c:pt idx="592">
                  <c:v>1.99</c:v>
                </c:pt>
                <c:pt idx="593">
                  <c:v>5.14</c:v>
                </c:pt>
                <c:pt idx="594">
                  <c:v>66.27</c:v>
                </c:pt>
                <c:pt idx="595">
                  <c:v>8.65</c:v>
                </c:pt>
                <c:pt idx="596">
                  <c:v>1.6</c:v>
                </c:pt>
                <c:pt idx="597">
                  <c:v>29.7</c:v>
                </c:pt>
                <c:pt idx="598">
                  <c:v>7.46</c:v>
                </c:pt>
                <c:pt idx="599">
                  <c:v>49</c:v>
                </c:pt>
                <c:pt idx="600">
                  <c:v>43.32</c:v>
                </c:pt>
                <c:pt idx="601">
                  <c:v>5.01</c:v>
                </c:pt>
                <c:pt idx="602">
                  <c:v>52.2</c:v>
                </c:pt>
                <c:pt idx="603">
                  <c:v>7.57</c:v>
                </c:pt>
                <c:pt idx="604">
                  <c:v>3.97</c:v>
                </c:pt>
                <c:pt idx="605">
                  <c:v>0.97</c:v>
                </c:pt>
                <c:pt idx="606">
                  <c:v>0.96</c:v>
                </c:pt>
                <c:pt idx="607">
                  <c:v>0.7</c:v>
                </c:pt>
                <c:pt idx="608">
                  <c:v>12.39</c:v>
                </c:pt>
                <c:pt idx="609">
                  <c:v>12.39</c:v>
                </c:pt>
                <c:pt idx="610">
                  <c:v>7.78</c:v>
                </c:pt>
                <c:pt idx="611">
                  <c:v>7.78</c:v>
                </c:pt>
                <c:pt idx="612">
                  <c:v>4</c:v>
                </c:pt>
                <c:pt idx="613">
                  <c:v>53.03</c:v>
                </c:pt>
                <c:pt idx="614">
                  <c:v>13.56</c:v>
                </c:pt>
                <c:pt idx="615">
                  <c:v>12.06</c:v>
                </c:pt>
                <c:pt idx="616">
                  <c:v>19.190000000000001</c:v>
                </c:pt>
                <c:pt idx="617">
                  <c:v>154.12</c:v>
                </c:pt>
                <c:pt idx="618">
                  <c:v>1.99</c:v>
                </c:pt>
                <c:pt idx="619">
                  <c:v>5.99</c:v>
                </c:pt>
                <c:pt idx="620">
                  <c:v>1.6</c:v>
                </c:pt>
                <c:pt idx="621">
                  <c:v>35</c:v>
                </c:pt>
                <c:pt idx="622">
                  <c:v>3.97</c:v>
                </c:pt>
                <c:pt idx="623">
                  <c:v>11.25</c:v>
                </c:pt>
                <c:pt idx="624">
                  <c:v>5.14</c:v>
                </c:pt>
                <c:pt idx="625">
                  <c:v>5.3</c:v>
                </c:pt>
                <c:pt idx="626">
                  <c:v>5.5</c:v>
                </c:pt>
                <c:pt idx="627">
                  <c:v>5.33</c:v>
                </c:pt>
                <c:pt idx="628">
                  <c:v>0.5</c:v>
                </c:pt>
                <c:pt idx="629">
                  <c:v>4.5</c:v>
                </c:pt>
                <c:pt idx="630">
                  <c:v>30</c:v>
                </c:pt>
                <c:pt idx="631">
                  <c:v>1.39</c:v>
                </c:pt>
                <c:pt idx="632">
                  <c:v>0.49</c:v>
                </c:pt>
                <c:pt idx="633">
                  <c:v>6.28</c:v>
                </c:pt>
                <c:pt idx="634">
                  <c:v>7.86</c:v>
                </c:pt>
                <c:pt idx="635">
                  <c:v>6.12</c:v>
                </c:pt>
                <c:pt idx="636">
                  <c:v>2.58</c:v>
                </c:pt>
                <c:pt idx="637">
                  <c:v>2.5</c:v>
                </c:pt>
                <c:pt idx="638">
                  <c:v>7.42</c:v>
                </c:pt>
                <c:pt idx="639">
                  <c:v>5</c:v>
                </c:pt>
                <c:pt idx="640">
                  <c:v>15.68</c:v>
                </c:pt>
                <c:pt idx="641">
                  <c:v>5.79</c:v>
                </c:pt>
                <c:pt idx="642">
                  <c:v>6.96</c:v>
                </c:pt>
                <c:pt idx="643">
                  <c:v>9.4700000000000006</c:v>
                </c:pt>
                <c:pt idx="644">
                  <c:v>6.93</c:v>
                </c:pt>
                <c:pt idx="645">
                  <c:v>9.0299999999999994</c:v>
                </c:pt>
                <c:pt idx="646">
                  <c:v>7.73</c:v>
                </c:pt>
                <c:pt idx="647">
                  <c:v>43.75</c:v>
                </c:pt>
                <c:pt idx="648">
                  <c:v>50</c:v>
                </c:pt>
                <c:pt idx="649">
                  <c:v>43.75</c:v>
                </c:pt>
                <c:pt idx="650">
                  <c:v>7.29</c:v>
                </c:pt>
                <c:pt idx="651">
                  <c:v>19.989999999999998</c:v>
                </c:pt>
                <c:pt idx="652">
                  <c:v>60</c:v>
                </c:pt>
                <c:pt idx="653">
                  <c:v>8.99</c:v>
                </c:pt>
                <c:pt idx="654">
                  <c:v>4.62</c:v>
                </c:pt>
                <c:pt idx="655">
                  <c:v>26.2</c:v>
                </c:pt>
                <c:pt idx="656">
                  <c:v>13.32</c:v>
                </c:pt>
                <c:pt idx="657">
                  <c:v>1.25</c:v>
                </c:pt>
                <c:pt idx="658">
                  <c:v>0.94</c:v>
                </c:pt>
                <c:pt idx="659">
                  <c:v>5.33</c:v>
                </c:pt>
                <c:pt idx="660">
                  <c:v>23.76</c:v>
                </c:pt>
                <c:pt idx="661">
                  <c:v>29.21</c:v>
                </c:pt>
                <c:pt idx="662">
                  <c:v>14.7</c:v>
                </c:pt>
                <c:pt idx="663">
                  <c:v>7.49</c:v>
                </c:pt>
                <c:pt idx="664">
                  <c:v>4.2</c:v>
                </c:pt>
                <c:pt idx="665">
                  <c:v>69</c:v>
                </c:pt>
                <c:pt idx="666">
                  <c:v>0.99</c:v>
                </c:pt>
                <c:pt idx="667">
                  <c:v>43.75</c:v>
                </c:pt>
                <c:pt idx="668">
                  <c:v>2.56</c:v>
                </c:pt>
                <c:pt idx="669">
                  <c:v>1.99</c:v>
                </c:pt>
                <c:pt idx="670">
                  <c:v>5.92</c:v>
                </c:pt>
                <c:pt idx="671">
                  <c:v>5.79</c:v>
                </c:pt>
                <c:pt idx="672">
                  <c:v>0.7</c:v>
                </c:pt>
                <c:pt idx="673">
                  <c:v>3.97</c:v>
                </c:pt>
                <c:pt idx="674">
                  <c:v>9.69</c:v>
                </c:pt>
                <c:pt idx="675">
                  <c:v>60</c:v>
                </c:pt>
                <c:pt idx="676">
                  <c:v>60</c:v>
                </c:pt>
                <c:pt idx="677">
                  <c:v>2.39</c:v>
                </c:pt>
                <c:pt idx="678">
                  <c:v>13.99</c:v>
                </c:pt>
                <c:pt idx="679">
                  <c:v>5.14</c:v>
                </c:pt>
                <c:pt idx="680">
                  <c:v>7.91</c:v>
                </c:pt>
                <c:pt idx="681">
                  <c:v>10.119999999999999</c:v>
                </c:pt>
                <c:pt idx="682">
                  <c:v>5.83</c:v>
                </c:pt>
                <c:pt idx="683">
                  <c:v>3.99</c:v>
                </c:pt>
                <c:pt idx="684">
                  <c:v>0.7</c:v>
                </c:pt>
                <c:pt idx="685">
                  <c:v>24.49</c:v>
                </c:pt>
                <c:pt idx="686">
                  <c:v>11.79</c:v>
                </c:pt>
                <c:pt idx="687">
                  <c:v>2.15</c:v>
                </c:pt>
                <c:pt idx="688">
                  <c:v>7.01</c:v>
                </c:pt>
                <c:pt idx="689">
                  <c:v>4.2</c:v>
                </c:pt>
                <c:pt idx="690">
                  <c:v>5.6</c:v>
                </c:pt>
                <c:pt idx="691">
                  <c:v>7.07</c:v>
                </c:pt>
                <c:pt idx="692">
                  <c:v>7.78</c:v>
                </c:pt>
                <c:pt idx="693">
                  <c:v>5.6</c:v>
                </c:pt>
                <c:pt idx="694">
                  <c:v>14.48</c:v>
                </c:pt>
                <c:pt idx="695">
                  <c:v>5.14</c:v>
                </c:pt>
                <c:pt idx="696">
                  <c:v>5.2</c:v>
                </c:pt>
                <c:pt idx="697">
                  <c:v>7.03</c:v>
                </c:pt>
                <c:pt idx="698">
                  <c:v>1.17</c:v>
                </c:pt>
                <c:pt idx="699">
                  <c:v>24.49</c:v>
                </c:pt>
                <c:pt idx="700">
                  <c:v>39.61</c:v>
                </c:pt>
                <c:pt idx="701">
                  <c:v>9.73</c:v>
                </c:pt>
                <c:pt idx="702">
                  <c:v>8.73</c:v>
                </c:pt>
                <c:pt idx="703">
                  <c:v>8.73</c:v>
                </c:pt>
                <c:pt idx="704">
                  <c:v>32.479999999999997</c:v>
                </c:pt>
                <c:pt idx="705">
                  <c:v>1.49</c:v>
                </c:pt>
                <c:pt idx="706">
                  <c:v>5.0199999999999996</c:v>
                </c:pt>
                <c:pt idx="707">
                  <c:v>8.99</c:v>
                </c:pt>
                <c:pt idx="708">
                  <c:v>5.74</c:v>
                </c:pt>
                <c:pt idx="709">
                  <c:v>69</c:v>
                </c:pt>
                <c:pt idx="710">
                  <c:v>14.7</c:v>
                </c:pt>
                <c:pt idx="711">
                  <c:v>40.19</c:v>
                </c:pt>
                <c:pt idx="712">
                  <c:v>40.19</c:v>
                </c:pt>
                <c:pt idx="713">
                  <c:v>69.64</c:v>
                </c:pt>
                <c:pt idx="714">
                  <c:v>5.41</c:v>
                </c:pt>
                <c:pt idx="715">
                  <c:v>1.57</c:v>
                </c:pt>
                <c:pt idx="716">
                  <c:v>5.41</c:v>
                </c:pt>
                <c:pt idx="717">
                  <c:v>12.98</c:v>
                </c:pt>
                <c:pt idx="718">
                  <c:v>8.74</c:v>
                </c:pt>
                <c:pt idx="719">
                  <c:v>8.49</c:v>
                </c:pt>
                <c:pt idx="720">
                  <c:v>9.5399999999999991</c:v>
                </c:pt>
                <c:pt idx="721">
                  <c:v>8.99</c:v>
                </c:pt>
                <c:pt idx="722">
                  <c:v>6.5</c:v>
                </c:pt>
                <c:pt idx="723">
                  <c:v>110.2</c:v>
                </c:pt>
                <c:pt idx="724">
                  <c:v>110.2</c:v>
                </c:pt>
                <c:pt idx="725">
                  <c:v>7.17</c:v>
                </c:pt>
                <c:pt idx="726">
                  <c:v>2.4</c:v>
                </c:pt>
                <c:pt idx="727">
                  <c:v>5.26</c:v>
                </c:pt>
                <c:pt idx="728">
                  <c:v>5.15</c:v>
                </c:pt>
                <c:pt idx="729">
                  <c:v>3.68</c:v>
                </c:pt>
                <c:pt idx="730">
                  <c:v>3.68</c:v>
                </c:pt>
                <c:pt idx="731">
                  <c:v>1.63</c:v>
                </c:pt>
                <c:pt idx="732">
                  <c:v>41.64</c:v>
                </c:pt>
                <c:pt idx="733">
                  <c:v>52.2</c:v>
                </c:pt>
                <c:pt idx="734">
                  <c:v>14.7</c:v>
                </c:pt>
                <c:pt idx="735">
                  <c:v>3.01</c:v>
                </c:pt>
                <c:pt idx="736">
                  <c:v>6.57</c:v>
                </c:pt>
                <c:pt idx="737">
                  <c:v>19.989999999999998</c:v>
                </c:pt>
                <c:pt idx="738">
                  <c:v>5.3</c:v>
                </c:pt>
                <c:pt idx="739">
                  <c:v>18.059999999999999</c:v>
                </c:pt>
                <c:pt idx="740">
                  <c:v>7.78</c:v>
                </c:pt>
                <c:pt idx="741">
                  <c:v>13.66</c:v>
                </c:pt>
                <c:pt idx="742">
                  <c:v>2.4</c:v>
                </c:pt>
                <c:pt idx="743">
                  <c:v>49</c:v>
                </c:pt>
                <c:pt idx="744">
                  <c:v>2.5</c:v>
                </c:pt>
                <c:pt idx="745">
                  <c:v>7.69</c:v>
                </c:pt>
                <c:pt idx="746">
                  <c:v>8.99</c:v>
                </c:pt>
                <c:pt idx="747">
                  <c:v>8.99</c:v>
                </c:pt>
                <c:pt idx="748">
                  <c:v>19.989999999999998</c:v>
                </c:pt>
                <c:pt idx="749">
                  <c:v>5.99</c:v>
                </c:pt>
                <c:pt idx="750">
                  <c:v>3.99</c:v>
                </c:pt>
                <c:pt idx="751">
                  <c:v>4</c:v>
                </c:pt>
                <c:pt idx="752">
                  <c:v>4.62</c:v>
                </c:pt>
                <c:pt idx="753">
                  <c:v>0.81</c:v>
                </c:pt>
                <c:pt idx="754">
                  <c:v>35</c:v>
                </c:pt>
                <c:pt idx="755">
                  <c:v>4.79</c:v>
                </c:pt>
                <c:pt idx="756">
                  <c:v>8.65</c:v>
                </c:pt>
                <c:pt idx="757">
                  <c:v>19.989999999999998</c:v>
                </c:pt>
                <c:pt idx="758">
                  <c:v>58.66</c:v>
                </c:pt>
                <c:pt idx="759">
                  <c:v>2</c:v>
                </c:pt>
                <c:pt idx="760">
                  <c:v>9.0299999999999994</c:v>
                </c:pt>
                <c:pt idx="761">
                  <c:v>5.71</c:v>
                </c:pt>
                <c:pt idx="762">
                  <c:v>11.51</c:v>
                </c:pt>
                <c:pt idx="763">
                  <c:v>5.81</c:v>
                </c:pt>
                <c:pt idx="764">
                  <c:v>56.14</c:v>
                </c:pt>
                <c:pt idx="765">
                  <c:v>4.95</c:v>
                </c:pt>
                <c:pt idx="766">
                  <c:v>26.74</c:v>
                </c:pt>
                <c:pt idx="767">
                  <c:v>4.51</c:v>
                </c:pt>
                <c:pt idx="768">
                  <c:v>4.5</c:v>
                </c:pt>
                <c:pt idx="769">
                  <c:v>56.2</c:v>
                </c:pt>
                <c:pt idx="770">
                  <c:v>40.19</c:v>
                </c:pt>
                <c:pt idx="771">
                  <c:v>1.99</c:v>
                </c:pt>
                <c:pt idx="772">
                  <c:v>19.989999999999998</c:v>
                </c:pt>
                <c:pt idx="773">
                  <c:v>7.44</c:v>
                </c:pt>
                <c:pt idx="774">
                  <c:v>7.37</c:v>
                </c:pt>
                <c:pt idx="775">
                  <c:v>6.17</c:v>
                </c:pt>
                <c:pt idx="776">
                  <c:v>8.7799999999999994</c:v>
                </c:pt>
                <c:pt idx="777">
                  <c:v>12.52</c:v>
                </c:pt>
                <c:pt idx="778">
                  <c:v>6.64</c:v>
                </c:pt>
                <c:pt idx="779">
                  <c:v>2.27</c:v>
                </c:pt>
                <c:pt idx="780">
                  <c:v>0.99</c:v>
                </c:pt>
                <c:pt idx="781">
                  <c:v>5.74</c:v>
                </c:pt>
                <c:pt idx="782">
                  <c:v>8.99</c:v>
                </c:pt>
                <c:pt idx="783">
                  <c:v>5.99</c:v>
                </c:pt>
                <c:pt idx="784">
                  <c:v>6.05</c:v>
                </c:pt>
                <c:pt idx="785">
                  <c:v>8.19</c:v>
                </c:pt>
                <c:pt idx="786">
                  <c:v>3.61</c:v>
                </c:pt>
                <c:pt idx="787">
                  <c:v>4.17</c:v>
                </c:pt>
                <c:pt idx="788">
                  <c:v>8.99</c:v>
                </c:pt>
                <c:pt idx="789">
                  <c:v>5.14</c:v>
                </c:pt>
                <c:pt idx="790">
                  <c:v>19.989999999999998</c:v>
                </c:pt>
                <c:pt idx="791">
                  <c:v>2.99</c:v>
                </c:pt>
                <c:pt idx="792">
                  <c:v>0.7</c:v>
                </c:pt>
                <c:pt idx="793">
                  <c:v>1.25</c:v>
                </c:pt>
                <c:pt idx="794">
                  <c:v>2.74</c:v>
                </c:pt>
                <c:pt idx="795">
                  <c:v>5.03</c:v>
                </c:pt>
                <c:pt idx="796">
                  <c:v>36.090000000000003</c:v>
                </c:pt>
                <c:pt idx="797">
                  <c:v>33.6</c:v>
                </c:pt>
                <c:pt idx="798">
                  <c:v>8.99</c:v>
                </c:pt>
                <c:pt idx="799">
                  <c:v>13.26</c:v>
                </c:pt>
                <c:pt idx="800">
                  <c:v>6.02</c:v>
                </c:pt>
                <c:pt idx="801">
                  <c:v>7.73</c:v>
                </c:pt>
                <c:pt idx="802">
                  <c:v>4.71</c:v>
                </c:pt>
                <c:pt idx="803">
                  <c:v>24.49</c:v>
                </c:pt>
                <c:pt idx="804">
                  <c:v>0.96</c:v>
                </c:pt>
                <c:pt idx="805">
                  <c:v>19.989999999999998</c:v>
                </c:pt>
                <c:pt idx="806">
                  <c:v>8.7799999999999994</c:v>
                </c:pt>
                <c:pt idx="807">
                  <c:v>8.99</c:v>
                </c:pt>
                <c:pt idx="808">
                  <c:v>8.99</c:v>
                </c:pt>
                <c:pt idx="809">
                  <c:v>13.18</c:v>
                </c:pt>
                <c:pt idx="810">
                  <c:v>6.93</c:v>
                </c:pt>
                <c:pt idx="811">
                  <c:v>6.89</c:v>
                </c:pt>
                <c:pt idx="812">
                  <c:v>13.04</c:v>
                </c:pt>
                <c:pt idx="813">
                  <c:v>8.59</c:v>
                </c:pt>
                <c:pt idx="814">
                  <c:v>8.73</c:v>
                </c:pt>
                <c:pt idx="815">
                  <c:v>8.73</c:v>
                </c:pt>
                <c:pt idx="816">
                  <c:v>8.59</c:v>
                </c:pt>
                <c:pt idx="817">
                  <c:v>6.89</c:v>
                </c:pt>
                <c:pt idx="818">
                  <c:v>13.04</c:v>
                </c:pt>
                <c:pt idx="819">
                  <c:v>69</c:v>
                </c:pt>
                <c:pt idx="820">
                  <c:v>4.7</c:v>
                </c:pt>
                <c:pt idx="821">
                  <c:v>16.920000000000002</c:v>
                </c:pt>
                <c:pt idx="822">
                  <c:v>10.050000000000001</c:v>
                </c:pt>
                <c:pt idx="823">
                  <c:v>7.53</c:v>
                </c:pt>
                <c:pt idx="824">
                  <c:v>1.92</c:v>
                </c:pt>
                <c:pt idx="825">
                  <c:v>14.7</c:v>
                </c:pt>
                <c:pt idx="826">
                  <c:v>5.19</c:v>
                </c:pt>
                <c:pt idx="827">
                  <c:v>13.99</c:v>
                </c:pt>
                <c:pt idx="828">
                  <c:v>19.989999999999998</c:v>
                </c:pt>
                <c:pt idx="829">
                  <c:v>19.989999999999998</c:v>
                </c:pt>
                <c:pt idx="830">
                  <c:v>42</c:v>
                </c:pt>
                <c:pt idx="831">
                  <c:v>5.01</c:v>
                </c:pt>
                <c:pt idx="832">
                  <c:v>13.89</c:v>
                </c:pt>
                <c:pt idx="833">
                  <c:v>6.5</c:v>
                </c:pt>
                <c:pt idx="834">
                  <c:v>4.62</c:v>
                </c:pt>
                <c:pt idx="835">
                  <c:v>2.0299999999999998</c:v>
                </c:pt>
                <c:pt idx="836">
                  <c:v>16.010000000000002</c:v>
                </c:pt>
                <c:pt idx="837">
                  <c:v>0.7</c:v>
                </c:pt>
                <c:pt idx="838">
                  <c:v>35.840000000000003</c:v>
                </c:pt>
                <c:pt idx="839">
                  <c:v>7.96</c:v>
                </c:pt>
                <c:pt idx="840">
                  <c:v>7.78</c:v>
                </c:pt>
                <c:pt idx="841">
                  <c:v>6.81</c:v>
                </c:pt>
                <c:pt idx="842">
                  <c:v>53.03</c:v>
                </c:pt>
                <c:pt idx="843">
                  <c:v>6.81</c:v>
                </c:pt>
                <c:pt idx="844">
                  <c:v>53.03</c:v>
                </c:pt>
                <c:pt idx="845">
                  <c:v>5.35</c:v>
                </c:pt>
                <c:pt idx="846">
                  <c:v>5.3</c:v>
                </c:pt>
                <c:pt idx="847">
                  <c:v>4.75</c:v>
                </c:pt>
                <c:pt idx="848">
                  <c:v>14.37</c:v>
                </c:pt>
                <c:pt idx="849">
                  <c:v>1.32</c:v>
                </c:pt>
                <c:pt idx="850">
                  <c:v>5.19</c:v>
                </c:pt>
                <c:pt idx="851">
                  <c:v>30</c:v>
                </c:pt>
                <c:pt idx="852">
                  <c:v>0.83</c:v>
                </c:pt>
                <c:pt idx="853">
                  <c:v>6.15</c:v>
                </c:pt>
                <c:pt idx="854">
                  <c:v>32.18</c:v>
                </c:pt>
                <c:pt idx="855">
                  <c:v>7.18</c:v>
                </c:pt>
                <c:pt idx="856">
                  <c:v>7.18</c:v>
                </c:pt>
                <c:pt idx="857">
                  <c:v>32.18</c:v>
                </c:pt>
                <c:pt idx="858">
                  <c:v>6.05</c:v>
                </c:pt>
                <c:pt idx="859">
                  <c:v>9.0299999999999994</c:v>
                </c:pt>
                <c:pt idx="860">
                  <c:v>19.989999999999998</c:v>
                </c:pt>
                <c:pt idx="861">
                  <c:v>7.2</c:v>
                </c:pt>
                <c:pt idx="862">
                  <c:v>2.83</c:v>
                </c:pt>
                <c:pt idx="863">
                  <c:v>62.74</c:v>
                </c:pt>
                <c:pt idx="864">
                  <c:v>6.96</c:v>
                </c:pt>
                <c:pt idx="865">
                  <c:v>5</c:v>
                </c:pt>
                <c:pt idx="866">
                  <c:v>4.2</c:v>
                </c:pt>
                <c:pt idx="867">
                  <c:v>5.9</c:v>
                </c:pt>
                <c:pt idx="868">
                  <c:v>14.72</c:v>
                </c:pt>
                <c:pt idx="869">
                  <c:v>6.47</c:v>
                </c:pt>
                <c:pt idx="870">
                  <c:v>6.05</c:v>
                </c:pt>
                <c:pt idx="871">
                  <c:v>26.3</c:v>
                </c:pt>
                <c:pt idx="872">
                  <c:v>2.5</c:v>
                </c:pt>
                <c:pt idx="873">
                  <c:v>26.2</c:v>
                </c:pt>
                <c:pt idx="874">
                  <c:v>8.49</c:v>
                </c:pt>
                <c:pt idx="875">
                  <c:v>7.78</c:v>
                </c:pt>
                <c:pt idx="876">
                  <c:v>8.99</c:v>
                </c:pt>
                <c:pt idx="877">
                  <c:v>8.99</c:v>
                </c:pt>
                <c:pt idx="878">
                  <c:v>60.2</c:v>
                </c:pt>
                <c:pt idx="879">
                  <c:v>6.89</c:v>
                </c:pt>
                <c:pt idx="880">
                  <c:v>8.3699999999999992</c:v>
                </c:pt>
                <c:pt idx="881">
                  <c:v>35</c:v>
                </c:pt>
                <c:pt idx="882">
                  <c:v>5.41</c:v>
                </c:pt>
                <c:pt idx="883">
                  <c:v>6.27</c:v>
                </c:pt>
                <c:pt idx="884">
                  <c:v>11.17</c:v>
                </c:pt>
                <c:pt idx="885">
                  <c:v>46.2</c:v>
                </c:pt>
                <c:pt idx="886">
                  <c:v>8.73</c:v>
                </c:pt>
                <c:pt idx="887">
                  <c:v>7.42</c:v>
                </c:pt>
                <c:pt idx="888">
                  <c:v>8.99</c:v>
                </c:pt>
                <c:pt idx="889">
                  <c:v>13.99</c:v>
                </c:pt>
                <c:pt idx="890">
                  <c:v>8.99</c:v>
                </c:pt>
                <c:pt idx="891">
                  <c:v>3.5</c:v>
                </c:pt>
                <c:pt idx="892">
                  <c:v>35</c:v>
                </c:pt>
                <c:pt idx="893">
                  <c:v>57</c:v>
                </c:pt>
                <c:pt idx="894">
                  <c:v>7.44</c:v>
                </c:pt>
                <c:pt idx="895">
                  <c:v>0.83</c:v>
                </c:pt>
                <c:pt idx="896">
                  <c:v>11.15</c:v>
                </c:pt>
                <c:pt idx="897">
                  <c:v>10.84</c:v>
                </c:pt>
                <c:pt idx="898">
                  <c:v>1</c:v>
                </c:pt>
                <c:pt idx="899">
                  <c:v>35.89</c:v>
                </c:pt>
                <c:pt idx="900">
                  <c:v>4.8099999999999996</c:v>
                </c:pt>
                <c:pt idx="901">
                  <c:v>8.18</c:v>
                </c:pt>
                <c:pt idx="902">
                  <c:v>4.62</c:v>
                </c:pt>
                <c:pt idx="903">
                  <c:v>2.5</c:v>
                </c:pt>
                <c:pt idx="904">
                  <c:v>1.5</c:v>
                </c:pt>
                <c:pt idx="905">
                  <c:v>1.99</c:v>
                </c:pt>
                <c:pt idx="906">
                  <c:v>2.83</c:v>
                </c:pt>
                <c:pt idx="907">
                  <c:v>30</c:v>
                </c:pt>
                <c:pt idx="908">
                  <c:v>68.02</c:v>
                </c:pt>
                <c:pt idx="909">
                  <c:v>19.989999999999998</c:v>
                </c:pt>
                <c:pt idx="910">
                  <c:v>0.94</c:v>
                </c:pt>
                <c:pt idx="911">
                  <c:v>8.99</c:v>
                </c:pt>
                <c:pt idx="912">
                  <c:v>5.68</c:v>
                </c:pt>
                <c:pt idx="913">
                  <c:v>5.92</c:v>
                </c:pt>
                <c:pt idx="914">
                  <c:v>3.52</c:v>
                </c:pt>
                <c:pt idx="915">
                  <c:v>1.49</c:v>
                </c:pt>
                <c:pt idx="916">
                  <c:v>6.26</c:v>
                </c:pt>
                <c:pt idx="917">
                  <c:v>5.01</c:v>
                </c:pt>
                <c:pt idx="918">
                  <c:v>6.26</c:v>
                </c:pt>
                <c:pt idx="919">
                  <c:v>11.59</c:v>
                </c:pt>
                <c:pt idx="920">
                  <c:v>70.2</c:v>
                </c:pt>
                <c:pt idx="921">
                  <c:v>19.989999999999998</c:v>
                </c:pt>
                <c:pt idx="922">
                  <c:v>6.15</c:v>
                </c:pt>
                <c:pt idx="923">
                  <c:v>6.12</c:v>
                </c:pt>
                <c:pt idx="924">
                  <c:v>7.04</c:v>
                </c:pt>
                <c:pt idx="925">
                  <c:v>54.95</c:v>
                </c:pt>
                <c:pt idx="926">
                  <c:v>70.2</c:v>
                </c:pt>
                <c:pt idx="927">
                  <c:v>8.19</c:v>
                </c:pt>
                <c:pt idx="928">
                  <c:v>8.2899999999999991</c:v>
                </c:pt>
                <c:pt idx="929">
                  <c:v>30</c:v>
                </c:pt>
                <c:pt idx="930">
                  <c:v>6.86</c:v>
                </c:pt>
                <c:pt idx="931">
                  <c:v>4.6900000000000004</c:v>
                </c:pt>
                <c:pt idx="932">
                  <c:v>1.3</c:v>
                </c:pt>
                <c:pt idx="933">
                  <c:v>7.95</c:v>
                </c:pt>
                <c:pt idx="934">
                  <c:v>4.95</c:v>
                </c:pt>
                <c:pt idx="935">
                  <c:v>2.5</c:v>
                </c:pt>
                <c:pt idx="936">
                  <c:v>12.14</c:v>
                </c:pt>
                <c:pt idx="937">
                  <c:v>4.5</c:v>
                </c:pt>
                <c:pt idx="938">
                  <c:v>7.15</c:v>
                </c:pt>
                <c:pt idx="939">
                  <c:v>2.38</c:v>
                </c:pt>
                <c:pt idx="940">
                  <c:v>5.63</c:v>
                </c:pt>
                <c:pt idx="941">
                  <c:v>4.95</c:v>
                </c:pt>
                <c:pt idx="942">
                  <c:v>4.95</c:v>
                </c:pt>
                <c:pt idx="943">
                  <c:v>5.1100000000000003</c:v>
                </c:pt>
                <c:pt idx="944">
                  <c:v>6.05</c:v>
                </c:pt>
                <c:pt idx="945">
                  <c:v>12.14</c:v>
                </c:pt>
                <c:pt idx="946">
                  <c:v>7.15</c:v>
                </c:pt>
                <c:pt idx="947">
                  <c:v>4.17</c:v>
                </c:pt>
                <c:pt idx="948">
                  <c:v>5.97</c:v>
                </c:pt>
                <c:pt idx="949">
                  <c:v>19.989999999999998</c:v>
                </c:pt>
                <c:pt idx="950">
                  <c:v>2.0299999999999998</c:v>
                </c:pt>
                <c:pt idx="951">
                  <c:v>2.5</c:v>
                </c:pt>
                <c:pt idx="952">
                  <c:v>7.46</c:v>
                </c:pt>
                <c:pt idx="953">
                  <c:v>5.03</c:v>
                </c:pt>
                <c:pt idx="954">
                  <c:v>5.81</c:v>
                </c:pt>
                <c:pt idx="955">
                  <c:v>4.93</c:v>
                </c:pt>
              </c:numCache>
            </c:numRef>
          </c:xVal>
          <c:yVal>
            <c:numRef>
              <c:f>Orders!$V$2:$V$1953</c:f>
              <c:numCache>
                <c:formatCode>General</c:formatCode>
                <c:ptCount val="956"/>
                <c:pt idx="0">
                  <c:v>-53.809600000000003</c:v>
                </c:pt>
                <c:pt idx="1">
                  <c:v>-24.03</c:v>
                </c:pt>
                <c:pt idx="2">
                  <c:v>-37.03</c:v>
                </c:pt>
                <c:pt idx="3">
                  <c:v>-0.71</c:v>
                </c:pt>
                <c:pt idx="4">
                  <c:v>-59.82</c:v>
                </c:pt>
                <c:pt idx="5">
                  <c:v>-114.63990000000001</c:v>
                </c:pt>
                <c:pt idx="6">
                  <c:v>-17.489999999999998</c:v>
                </c:pt>
                <c:pt idx="7">
                  <c:v>-114.63990000000001</c:v>
                </c:pt>
                <c:pt idx="8">
                  <c:v>-28.296800000000001</c:v>
                </c:pt>
                <c:pt idx="9">
                  <c:v>-5.3071999999999999</c:v>
                </c:pt>
                <c:pt idx="10">
                  <c:v>-35.878799999999998</c:v>
                </c:pt>
                <c:pt idx="11">
                  <c:v>-84.437600000000003</c:v>
                </c:pt>
                <c:pt idx="12">
                  <c:v>-6923.5991999999997</c:v>
                </c:pt>
                <c:pt idx="13">
                  <c:v>-67.489999999999995</c:v>
                </c:pt>
                <c:pt idx="14">
                  <c:v>-1.6524000000000001</c:v>
                </c:pt>
                <c:pt idx="15">
                  <c:v>-37.5291</c:v>
                </c:pt>
                <c:pt idx="16">
                  <c:v>-308.928</c:v>
                </c:pt>
                <c:pt idx="17">
                  <c:v>-1679.7599999999998</c:v>
                </c:pt>
                <c:pt idx="18">
                  <c:v>-2426.5500000000002</c:v>
                </c:pt>
                <c:pt idx="19">
                  <c:v>-2426.5500000000002</c:v>
                </c:pt>
                <c:pt idx="20">
                  <c:v>-715.7782060000003</c:v>
                </c:pt>
                <c:pt idx="21">
                  <c:v>-144.56</c:v>
                </c:pt>
                <c:pt idx="22">
                  <c:v>-190.67999999999998</c:v>
                </c:pt>
                <c:pt idx="23">
                  <c:v>-87.96</c:v>
                </c:pt>
                <c:pt idx="24">
                  <c:v>-16.2</c:v>
                </c:pt>
                <c:pt idx="25">
                  <c:v>-20.25</c:v>
                </c:pt>
                <c:pt idx="26">
                  <c:v>-3.3809999999999998</c:v>
                </c:pt>
                <c:pt idx="27">
                  <c:v>-2.7047999999999996</c:v>
                </c:pt>
                <c:pt idx="28">
                  <c:v>-55.84</c:v>
                </c:pt>
                <c:pt idx="29">
                  <c:v>-55.84</c:v>
                </c:pt>
                <c:pt idx="30">
                  <c:v>-37.39</c:v>
                </c:pt>
                <c:pt idx="31">
                  <c:v>-2.544</c:v>
                </c:pt>
                <c:pt idx="32">
                  <c:v>-634.73410000000013</c:v>
                </c:pt>
                <c:pt idx="33">
                  <c:v>-20.258000000000003</c:v>
                </c:pt>
                <c:pt idx="34">
                  <c:v>-172.71800000000002</c:v>
                </c:pt>
                <c:pt idx="35">
                  <c:v>-40.683999999999997</c:v>
                </c:pt>
                <c:pt idx="36">
                  <c:v>-18.64</c:v>
                </c:pt>
                <c:pt idx="37">
                  <c:v>-111.4</c:v>
                </c:pt>
                <c:pt idx="38">
                  <c:v>-77.03</c:v>
                </c:pt>
                <c:pt idx="39">
                  <c:v>-112.4263</c:v>
                </c:pt>
                <c:pt idx="40">
                  <c:v>-2.9094999999999995</c:v>
                </c:pt>
                <c:pt idx="41">
                  <c:v>-76.89</c:v>
                </c:pt>
                <c:pt idx="42">
                  <c:v>-35.75</c:v>
                </c:pt>
                <c:pt idx="43">
                  <c:v>-76.89</c:v>
                </c:pt>
                <c:pt idx="44">
                  <c:v>-35.474400000000003</c:v>
                </c:pt>
                <c:pt idx="45">
                  <c:v>-99.986400000000003</c:v>
                </c:pt>
                <c:pt idx="46">
                  <c:v>-560.81417999999996</c:v>
                </c:pt>
                <c:pt idx="47">
                  <c:v>-66.044499999999999</c:v>
                </c:pt>
                <c:pt idx="48">
                  <c:v>-105.68520000000001</c:v>
                </c:pt>
                <c:pt idx="49">
                  <c:v>-133.69999999999999</c:v>
                </c:pt>
                <c:pt idx="50">
                  <c:v>-66.62</c:v>
                </c:pt>
                <c:pt idx="51">
                  <c:v>-21.487749999999998</c:v>
                </c:pt>
                <c:pt idx="52">
                  <c:v>-107.98699999999999</c:v>
                </c:pt>
                <c:pt idx="53">
                  <c:v>-36.25</c:v>
                </c:pt>
                <c:pt idx="54">
                  <c:v>-102.5121</c:v>
                </c:pt>
                <c:pt idx="55">
                  <c:v>-243.23649999999998</c:v>
                </c:pt>
                <c:pt idx="56">
                  <c:v>-53.62</c:v>
                </c:pt>
                <c:pt idx="57">
                  <c:v>-12.46</c:v>
                </c:pt>
                <c:pt idx="58">
                  <c:v>-175.86</c:v>
                </c:pt>
                <c:pt idx="59">
                  <c:v>-256.51900000000001</c:v>
                </c:pt>
                <c:pt idx="60">
                  <c:v>-101.19200000000001</c:v>
                </c:pt>
                <c:pt idx="61">
                  <c:v>-3.3320000000000336</c:v>
                </c:pt>
                <c:pt idx="62">
                  <c:v>-145.08199999999999</c:v>
                </c:pt>
                <c:pt idx="63">
                  <c:v>-53.744999999999997</c:v>
                </c:pt>
                <c:pt idx="64">
                  <c:v>-127.00800000000001</c:v>
                </c:pt>
                <c:pt idx="65">
                  <c:v>-2177.9860960000001</c:v>
                </c:pt>
                <c:pt idx="66">
                  <c:v>-22.48</c:v>
                </c:pt>
                <c:pt idx="67">
                  <c:v>-46.005000000000003</c:v>
                </c:pt>
                <c:pt idx="68">
                  <c:v>-29.898400000000002</c:v>
                </c:pt>
                <c:pt idx="69">
                  <c:v>-122.3733</c:v>
                </c:pt>
                <c:pt idx="70">
                  <c:v>-51.75</c:v>
                </c:pt>
                <c:pt idx="71">
                  <c:v>-1</c:v>
                </c:pt>
                <c:pt idx="72">
                  <c:v>-221.25399999999999</c:v>
                </c:pt>
                <c:pt idx="73">
                  <c:v>-11.57</c:v>
                </c:pt>
                <c:pt idx="74">
                  <c:v>-61.870000000000005</c:v>
                </c:pt>
                <c:pt idx="75">
                  <c:v>-530.24</c:v>
                </c:pt>
                <c:pt idx="76">
                  <c:v>-135.16</c:v>
                </c:pt>
                <c:pt idx="77">
                  <c:v>-1759.58</c:v>
                </c:pt>
                <c:pt idx="78">
                  <c:v>-72.23</c:v>
                </c:pt>
                <c:pt idx="79">
                  <c:v>-27.160000000000004</c:v>
                </c:pt>
                <c:pt idx="80">
                  <c:v>-52.344000000000008</c:v>
                </c:pt>
                <c:pt idx="81">
                  <c:v>-119.93599999999999</c:v>
                </c:pt>
                <c:pt idx="82">
                  <c:v>-29.172000000000001</c:v>
                </c:pt>
                <c:pt idx="83">
                  <c:v>-715.7782060000003</c:v>
                </c:pt>
                <c:pt idx="84">
                  <c:v>-22.82</c:v>
                </c:pt>
                <c:pt idx="85">
                  <c:v>-5.2</c:v>
                </c:pt>
                <c:pt idx="86">
                  <c:v>-83.65</c:v>
                </c:pt>
                <c:pt idx="87">
                  <c:v>-4.6682999999999995</c:v>
                </c:pt>
                <c:pt idx="88">
                  <c:v>-165.45</c:v>
                </c:pt>
                <c:pt idx="89">
                  <c:v>-141.12</c:v>
                </c:pt>
                <c:pt idx="90">
                  <c:v>-627.82191999999998</c:v>
                </c:pt>
                <c:pt idx="91">
                  <c:v>-132.62950000000001</c:v>
                </c:pt>
                <c:pt idx="92">
                  <c:v>-163.63</c:v>
                </c:pt>
                <c:pt idx="93">
                  <c:v>-63.87</c:v>
                </c:pt>
                <c:pt idx="94">
                  <c:v>-175.17500000000001</c:v>
                </c:pt>
                <c:pt idx="95">
                  <c:v>-224.94779999999997</c:v>
                </c:pt>
                <c:pt idx="96">
                  <c:v>-539.59</c:v>
                </c:pt>
                <c:pt idx="97">
                  <c:v>-82.822999999999993</c:v>
                </c:pt>
                <c:pt idx="98">
                  <c:v>-27.283750000000001</c:v>
                </c:pt>
                <c:pt idx="99">
                  <c:v>-51.559199999999997</c:v>
                </c:pt>
                <c:pt idx="100">
                  <c:v>-263.56572</c:v>
                </c:pt>
                <c:pt idx="101">
                  <c:v>-159.68</c:v>
                </c:pt>
                <c:pt idx="102">
                  <c:v>-81.77</c:v>
                </c:pt>
                <c:pt idx="103">
                  <c:v>-19.208000000000002</c:v>
                </c:pt>
                <c:pt idx="104">
                  <c:v>-372.48597100000006</c:v>
                </c:pt>
                <c:pt idx="105">
                  <c:v>-2531.4825000000001</c:v>
                </c:pt>
                <c:pt idx="106">
                  <c:v>-302.22500000000002</c:v>
                </c:pt>
                <c:pt idx="107">
                  <c:v>-4.4599999999999937</c:v>
                </c:pt>
                <c:pt idx="108">
                  <c:v>-512.87200000000007</c:v>
                </c:pt>
                <c:pt idx="109">
                  <c:v>-3.7840000000000003</c:v>
                </c:pt>
                <c:pt idx="110">
                  <c:v>-82.903999999999996</c:v>
                </c:pt>
                <c:pt idx="111">
                  <c:v>-53.296199999999999</c:v>
                </c:pt>
                <c:pt idx="112">
                  <c:v>-15.456</c:v>
                </c:pt>
                <c:pt idx="113">
                  <c:v>-235.89500000000001</c:v>
                </c:pt>
                <c:pt idx="114">
                  <c:v>-41.32</c:v>
                </c:pt>
                <c:pt idx="115">
                  <c:v>-556.80960000000005</c:v>
                </c:pt>
                <c:pt idx="116">
                  <c:v>-27.738800000000001</c:v>
                </c:pt>
                <c:pt idx="117">
                  <c:v>-128.68719999999999</c:v>
                </c:pt>
                <c:pt idx="118">
                  <c:v>-568.53510000000006</c:v>
                </c:pt>
                <c:pt idx="119">
                  <c:v>-427.47</c:v>
                </c:pt>
                <c:pt idx="120">
                  <c:v>-18.190000000000001</c:v>
                </c:pt>
                <c:pt idx="121">
                  <c:v>-24.057540000000003</c:v>
                </c:pt>
                <c:pt idx="122">
                  <c:v>-67.0565</c:v>
                </c:pt>
                <c:pt idx="123">
                  <c:v>-7.94</c:v>
                </c:pt>
                <c:pt idx="124">
                  <c:v>-2.12</c:v>
                </c:pt>
                <c:pt idx="125">
                  <c:v>-69.069999999999993</c:v>
                </c:pt>
                <c:pt idx="126">
                  <c:v>-63.51</c:v>
                </c:pt>
                <c:pt idx="127">
                  <c:v>-92.05</c:v>
                </c:pt>
                <c:pt idx="128">
                  <c:v>-36.630000000000003</c:v>
                </c:pt>
                <c:pt idx="129">
                  <c:v>-2.12</c:v>
                </c:pt>
                <c:pt idx="130">
                  <c:v>-35.916399999999996</c:v>
                </c:pt>
                <c:pt idx="131">
                  <c:v>-31.754999999999999</c:v>
                </c:pt>
                <c:pt idx="132">
                  <c:v>-282.08179999999999</c:v>
                </c:pt>
                <c:pt idx="133">
                  <c:v>-29.092700000000001</c:v>
                </c:pt>
                <c:pt idx="134">
                  <c:v>-2.58</c:v>
                </c:pt>
                <c:pt idx="135">
                  <c:v>-11.536000000000001</c:v>
                </c:pt>
                <c:pt idx="136">
                  <c:v>-6.6120000000000108</c:v>
                </c:pt>
                <c:pt idx="137">
                  <c:v>-15.5595</c:v>
                </c:pt>
                <c:pt idx="138">
                  <c:v>-108.19</c:v>
                </c:pt>
                <c:pt idx="139">
                  <c:v>-66.378</c:v>
                </c:pt>
                <c:pt idx="140">
                  <c:v>-33.340000000000003</c:v>
                </c:pt>
                <c:pt idx="141">
                  <c:v>-201.27599999999998</c:v>
                </c:pt>
                <c:pt idx="142">
                  <c:v>-239.54149999999998</c:v>
                </c:pt>
                <c:pt idx="143">
                  <c:v>-179.59199999999998</c:v>
                </c:pt>
                <c:pt idx="144">
                  <c:v>-500.38</c:v>
                </c:pt>
                <c:pt idx="145">
                  <c:v>-161.6328</c:v>
                </c:pt>
                <c:pt idx="146">
                  <c:v>-250.19</c:v>
                </c:pt>
                <c:pt idx="147">
                  <c:v>-1116.3348000000001</c:v>
                </c:pt>
                <c:pt idx="148">
                  <c:v>-99.568000000000012</c:v>
                </c:pt>
                <c:pt idx="149">
                  <c:v>-122.13300000000001</c:v>
                </c:pt>
                <c:pt idx="150">
                  <c:v>-12.1555</c:v>
                </c:pt>
                <c:pt idx="151">
                  <c:v>-269.08440000000002</c:v>
                </c:pt>
                <c:pt idx="152">
                  <c:v>-566</c:v>
                </c:pt>
                <c:pt idx="153">
                  <c:v>-6.61</c:v>
                </c:pt>
                <c:pt idx="154">
                  <c:v>-57.541000000000004</c:v>
                </c:pt>
                <c:pt idx="155">
                  <c:v>-266.22000000000003</c:v>
                </c:pt>
                <c:pt idx="156">
                  <c:v>-67.59</c:v>
                </c:pt>
                <c:pt idx="157">
                  <c:v>-239.8656</c:v>
                </c:pt>
                <c:pt idx="158">
                  <c:v>-53.444000000000003</c:v>
                </c:pt>
                <c:pt idx="159">
                  <c:v>-22.12</c:v>
                </c:pt>
                <c:pt idx="160">
                  <c:v>-575.35199999999998</c:v>
                </c:pt>
                <c:pt idx="161">
                  <c:v>-51.634999999999998</c:v>
                </c:pt>
                <c:pt idx="162">
                  <c:v>-75.44</c:v>
                </c:pt>
                <c:pt idx="163">
                  <c:v>-120.934</c:v>
                </c:pt>
                <c:pt idx="164">
                  <c:v>-1763.7477000000003</c:v>
                </c:pt>
                <c:pt idx="165">
                  <c:v>-15.099500000000001</c:v>
                </c:pt>
                <c:pt idx="166">
                  <c:v>-1763.7477000000003</c:v>
                </c:pt>
                <c:pt idx="167">
                  <c:v>-276.11279999999999</c:v>
                </c:pt>
                <c:pt idx="168">
                  <c:v>-78.13</c:v>
                </c:pt>
                <c:pt idx="169">
                  <c:v>-64.670940000000002</c:v>
                </c:pt>
                <c:pt idx="170">
                  <c:v>-11.113199999999999</c:v>
                </c:pt>
                <c:pt idx="171">
                  <c:v>-226.34640000000002</c:v>
                </c:pt>
                <c:pt idx="172">
                  <c:v>-281.17583999999999</c:v>
                </c:pt>
                <c:pt idx="173">
                  <c:v>-103.7124</c:v>
                </c:pt>
                <c:pt idx="174">
                  <c:v>-124.2864</c:v>
                </c:pt>
                <c:pt idx="175">
                  <c:v>-229.68</c:v>
                </c:pt>
                <c:pt idx="176">
                  <c:v>-229.68</c:v>
                </c:pt>
                <c:pt idx="177">
                  <c:v>-10.36</c:v>
                </c:pt>
                <c:pt idx="178">
                  <c:v>-246.92615999999998</c:v>
                </c:pt>
                <c:pt idx="179">
                  <c:v>-36.671543999999997</c:v>
                </c:pt>
                <c:pt idx="180">
                  <c:v>-24.204799999999999</c:v>
                </c:pt>
                <c:pt idx="181">
                  <c:v>-126.05777999999999</c:v>
                </c:pt>
                <c:pt idx="182">
                  <c:v>-678.49599999999998</c:v>
                </c:pt>
                <c:pt idx="183">
                  <c:v>-352.81399999999996</c:v>
                </c:pt>
                <c:pt idx="184">
                  <c:v>-124.28049999999999</c:v>
                </c:pt>
                <c:pt idx="185">
                  <c:v>-187.22199999999998</c:v>
                </c:pt>
                <c:pt idx="186">
                  <c:v>-655.42399999999998</c:v>
                </c:pt>
                <c:pt idx="187">
                  <c:v>-7.5800000000000409</c:v>
                </c:pt>
                <c:pt idx="188">
                  <c:v>-109.70400000000001</c:v>
                </c:pt>
                <c:pt idx="189">
                  <c:v>-19.93</c:v>
                </c:pt>
                <c:pt idx="190">
                  <c:v>-258.22500000000002</c:v>
                </c:pt>
                <c:pt idx="191">
                  <c:v>-207.28</c:v>
                </c:pt>
                <c:pt idx="192">
                  <c:v>-12.719000000000001</c:v>
                </c:pt>
                <c:pt idx="193">
                  <c:v>-51.42</c:v>
                </c:pt>
                <c:pt idx="194">
                  <c:v>-88.6</c:v>
                </c:pt>
                <c:pt idx="195">
                  <c:v>-263.64999999999998</c:v>
                </c:pt>
                <c:pt idx="196">
                  <c:v>-82.83</c:v>
                </c:pt>
                <c:pt idx="197">
                  <c:v>-580.32000000000005</c:v>
                </c:pt>
                <c:pt idx="198">
                  <c:v>-131.61720000000003</c:v>
                </c:pt>
                <c:pt idx="199">
                  <c:v>-82.83</c:v>
                </c:pt>
                <c:pt idx="200">
                  <c:v>-580.32000000000005</c:v>
                </c:pt>
                <c:pt idx="201">
                  <c:v>-253.11</c:v>
                </c:pt>
                <c:pt idx="202">
                  <c:v>-16.670000000000002</c:v>
                </c:pt>
                <c:pt idx="203">
                  <c:v>-21.91</c:v>
                </c:pt>
                <c:pt idx="204">
                  <c:v>-119.77</c:v>
                </c:pt>
                <c:pt idx="205">
                  <c:v>-168.72</c:v>
                </c:pt>
                <c:pt idx="206">
                  <c:v>-439.62</c:v>
                </c:pt>
                <c:pt idx="207">
                  <c:v>-16.670000000000002</c:v>
                </c:pt>
                <c:pt idx="208">
                  <c:v>-17.527999999999999</c:v>
                </c:pt>
                <c:pt idx="209">
                  <c:v>-95.816000000000003</c:v>
                </c:pt>
                <c:pt idx="210">
                  <c:v>-79.320800000000006</c:v>
                </c:pt>
                <c:pt idx="211">
                  <c:v>-24.245999999999999</c:v>
                </c:pt>
                <c:pt idx="212">
                  <c:v>-605.37400000000002</c:v>
                </c:pt>
                <c:pt idx="213">
                  <c:v>-99.55</c:v>
                </c:pt>
                <c:pt idx="214">
                  <c:v>-801.15479999999991</c:v>
                </c:pt>
                <c:pt idx="215">
                  <c:v>-178.21600000000001</c:v>
                </c:pt>
                <c:pt idx="216">
                  <c:v>-26.655999999999999</c:v>
                </c:pt>
                <c:pt idx="217">
                  <c:v>-54.622</c:v>
                </c:pt>
                <c:pt idx="218">
                  <c:v>-126.81418000000001</c:v>
                </c:pt>
                <c:pt idx="219">
                  <c:v>-224.64400000000001</c:v>
                </c:pt>
                <c:pt idx="220">
                  <c:v>-453.2</c:v>
                </c:pt>
                <c:pt idx="221">
                  <c:v>-207.679788</c:v>
                </c:pt>
                <c:pt idx="222">
                  <c:v>-7.5244000000000009</c:v>
                </c:pt>
                <c:pt idx="223">
                  <c:v>-92.961000000000013</c:v>
                </c:pt>
                <c:pt idx="224">
                  <c:v>-45.07</c:v>
                </c:pt>
                <c:pt idx="225">
                  <c:v>-8.5299999999999994</c:v>
                </c:pt>
                <c:pt idx="226">
                  <c:v>-209.25</c:v>
                </c:pt>
                <c:pt idx="227">
                  <c:v>-9.1635999999999989</c:v>
                </c:pt>
                <c:pt idx="228">
                  <c:v>-134.91200000000001</c:v>
                </c:pt>
                <c:pt idx="229">
                  <c:v>-5.05</c:v>
                </c:pt>
                <c:pt idx="230">
                  <c:v>-204.16</c:v>
                </c:pt>
                <c:pt idx="231">
                  <c:v>-46.115000000000002</c:v>
                </c:pt>
                <c:pt idx="232">
                  <c:v>-20.103999999999999</c:v>
                </c:pt>
                <c:pt idx="233">
                  <c:v>-3.496</c:v>
                </c:pt>
                <c:pt idx="234">
                  <c:v>-717.072</c:v>
                </c:pt>
                <c:pt idx="235">
                  <c:v>-62.23</c:v>
                </c:pt>
                <c:pt idx="236">
                  <c:v>-89.292000000000002</c:v>
                </c:pt>
                <c:pt idx="237">
                  <c:v>-211.036</c:v>
                </c:pt>
                <c:pt idx="238">
                  <c:v>-13.28</c:v>
                </c:pt>
                <c:pt idx="239">
                  <c:v>-48.68</c:v>
                </c:pt>
                <c:pt idx="240">
                  <c:v>-184.548</c:v>
                </c:pt>
                <c:pt idx="241">
                  <c:v>-2.87</c:v>
                </c:pt>
                <c:pt idx="242">
                  <c:v>-100.744</c:v>
                </c:pt>
                <c:pt idx="243">
                  <c:v>-17.654</c:v>
                </c:pt>
                <c:pt idx="244">
                  <c:v>-13.826000000000001</c:v>
                </c:pt>
                <c:pt idx="245">
                  <c:v>-203.67000000000002</c:v>
                </c:pt>
                <c:pt idx="246">
                  <c:v>-216.154</c:v>
                </c:pt>
                <c:pt idx="247">
                  <c:v>-6.6096000000000004</c:v>
                </c:pt>
                <c:pt idx="248">
                  <c:v>-89.216999999999999</c:v>
                </c:pt>
                <c:pt idx="249">
                  <c:v>-125.83296</c:v>
                </c:pt>
                <c:pt idx="250">
                  <c:v>-11.1332</c:v>
                </c:pt>
                <c:pt idx="251">
                  <c:v>-684.78</c:v>
                </c:pt>
                <c:pt idx="252">
                  <c:v>-237.47</c:v>
                </c:pt>
                <c:pt idx="253">
                  <c:v>-2946.0509999999999</c:v>
                </c:pt>
                <c:pt idx="254">
                  <c:v>-239.315</c:v>
                </c:pt>
                <c:pt idx="255">
                  <c:v>-33.31</c:v>
                </c:pt>
                <c:pt idx="256">
                  <c:v>-74.479599999999991</c:v>
                </c:pt>
                <c:pt idx="257">
                  <c:v>-232.22056000000003</c:v>
                </c:pt>
                <c:pt idx="258">
                  <c:v>-31.24</c:v>
                </c:pt>
                <c:pt idx="259">
                  <c:v>-86</c:v>
                </c:pt>
                <c:pt idx="260">
                  <c:v>-0.49</c:v>
                </c:pt>
                <c:pt idx="261">
                  <c:v>-66.650000000000006</c:v>
                </c:pt>
                <c:pt idx="262">
                  <c:v>-173.09520000000001</c:v>
                </c:pt>
                <c:pt idx="263">
                  <c:v>-96.16</c:v>
                </c:pt>
                <c:pt idx="264">
                  <c:v>-173.09520000000001</c:v>
                </c:pt>
                <c:pt idx="265">
                  <c:v>-96.16</c:v>
                </c:pt>
                <c:pt idx="266">
                  <c:v>-149.21199999999999</c:v>
                </c:pt>
                <c:pt idx="267">
                  <c:v>-21.018000000000001</c:v>
                </c:pt>
                <c:pt idx="268">
                  <c:v>-655.52987500000006</c:v>
                </c:pt>
                <c:pt idx="269">
                  <c:v>-489.41559999999998</c:v>
                </c:pt>
                <c:pt idx="270">
                  <c:v>-6.34</c:v>
                </c:pt>
                <c:pt idx="271">
                  <c:v>-160.27549999999999</c:v>
                </c:pt>
                <c:pt idx="272">
                  <c:v>-7.04</c:v>
                </c:pt>
                <c:pt idx="273">
                  <c:v>-4.1399999999999997</c:v>
                </c:pt>
                <c:pt idx="274">
                  <c:v>-31.885000000000002</c:v>
                </c:pt>
                <c:pt idx="275">
                  <c:v>-95.21050000000001</c:v>
                </c:pt>
                <c:pt idx="276">
                  <c:v>-193.58</c:v>
                </c:pt>
                <c:pt idx="277">
                  <c:v>-4.3009999999999939</c:v>
                </c:pt>
                <c:pt idx="278">
                  <c:v>-1570.32</c:v>
                </c:pt>
                <c:pt idx="279">
                  <c:v>-19.099200000000003</c:v>
                </c:pt>
                <c:pt idx="280">
                  <c:v>-14.801880000000001</c:v>
                </c:pt>
                <c:pt idx="281">
                  <c:v>-2561.3235</c:v>
                </c:pt>
                <c:pt idx="282">
                  <c:v>-6.2</c:v>
                </c:pt>
                <c:pt idx="283">
                  <c:v>-4.2</c:v>
                </c:pt>
                <c:pt idx="284">
                  <c:v>-44.163600000000002</c:v>
                </c:pt>
                <c:pt idx="285">
                  <c:v>-4.2</c:v>
                </c:pt>
                <c:pt idx="286">
                  <c:v>-102.66200000000001</c:v>
                </c:pt>
                <c:pt idx="287">
                  <c:v>-116.584</c:v>
                </c:pt>
                <c:pt idx="288">
                  <c:v>-21.319199999999999</c:v>
                </c:pt>
                <c:pt idx="289">
                  <c:v>-104.57</c:v>
                </c:pt>
                <c:pt idx="290">
                  <c:v>-969.0483660000001</c:v>
                </c:pt>
                <c:pt idx="291">
                  <c:v>-23.634399999999999</c:v>
                </c:pt>
                <c:pt idx="292">
                  <c:v>-71.83</c:v>
                </c:pt>
                <c:pt idx="293">
                  <c:v>-0.74000000000000909</c:v>
                </c:pt>
                <c:pt idx="294">
                  <c:v>-3.88</c:v>
                </c:pt>
                <c:pt idx="295">
                  <c:v>-17.149999999999999</c:v>
                </c:pt>
                <c:pt idx="296">
                  <c:v>-29.540000000000003</c:v>
                </c:pt>
                <c:pt idx="297">
                  <c:v>-329.78399999999999</c:v>
                </c:pt>
                <c:pt idx="298">
                  <c:v>-2.1</c:v>
                </c:pt>
                <c:pt idx="299">
                  <c:v>-76.424400000000006</c:v>
                </c:pt>
                <c:pt idx="300">
                  <c:v>-229.87</c:v>
                </c:pt>
                <c:pt idx="301">
                  <c:v>-604.40600000000006</c:v>
                </c:pt>
                <c:pt idx="302">
                  <c:v>-403.18739999999997</c:v>
                </c:pt>
                <c:pt idx="303">
                  <c:v>-13.77</c:v>
                </c:pt>
                <c:pt idx="304">
                  <c:v>-76.94</c:v>
                </c:pt>
                <c:pt idx="305">
                  <c:v>-40.008800000000001</c:v>
                </c:pt>
                <c:pt idx="306">
                  <c:v>-51.704000000000001</c:v>
                </c:pt>
                <c:pt idx="307">
                  <c:v>-112.18899999999999</c:v>
                </c:pt>
                <c:pt idx="308">
                  <c:v>-445.97177625000006</c:v>
                </c:pt>
                <c:pt idx="309">
                  <c:v>-335.31712500000003</c:v>
                </c:pt>
                <c:pt idx="310">
                  <c:v>-99.435440000000014</c:v>
                </c:pt>
                <c:pt idx="311">
                  <c:v>-97.28</c:v>
                </c:pt>
                <c:pt idx="312">
                  <c:v>-505.76</c:v>
                </c:pt>
                <c:pt idx="313">
                  <c:v>-232.99100000000001</c:v>
                </c:pt>
                <c:pt idx="314">
                  <c:v>-40.275199999999998</c:v>
                </c:pt>
                <c:pt idx="315">
                  <c:v>-53.25</c:v>
                </c:pt>
                <c:pt idx="316">
                  <c:v>-159.25</c:v>
                </c:pt>
                <c:pt idx="317">
                  <c:v>-10.9</c:v>
                </c:pt>
                <c:pt idx="318">
                  <c:v>-169.232</c:v>
                </c:pt>
                <c:pt idx="319">
                  <c:v>-5390.7388920000003</c:v>
                </c:pt>
                <c:pt idx="320">
                  <c:v>-187.11</c:v>
                </c:pt>
                <c:pt idx="321">
                  <c:v>-139.28720000000001</c:v>
                </c:pt>
                <c:pt idx="322">
                  <c:v>-127.05200000000001</c:v>
                </c:pt>
                <c:pt idx="323">
                  <c:v>-229.93</c:v>
                </c:pt>
                <c:pt idx="324">
                  <c:v>-93.735199999999992</c:v>
                </c:pt>
                <c:pt idx="325">
                  <c:v>-63.813500000000005</c:v>
                </c:pt>
                <c:pt idx="326">
                  <c:v>-116.05</c:v>
                </c:pt>
                <c:pt idx="327">
                  <c:v>-144.19999999999999</c:v>
                </c:pt>
                <c:pt idx="328">
                  <c:v>-46.92</c:v>
                </c:pt>
                <c:pt idx="329">
                  <c:v>-48.219499999999996</c:v>
                </c:pt>
                <c:pt idx="330">
                  <c:v>-63.813500000000005</c:v>
                </c:pt>
                <c:pt idx="331">
                  <c:v>-115.35999999999999</c:v>
                </c:pt>
                <c:pt idx="332">
                  <c:v>-46.92</c:v>
                </c:pt>
                <c:pt idx="333">
                  <c:v>-51.116</c:v>
                </c:pt>
                <c:pt idx="334">
                  <c:v>-152.76</c:v>
                </c:pt>
                <c:pt idx="335">
                  <c:v>-302.61559999999997</c:v>
                </c:pt>
                <c:pt idx="336">
                  <c:v>-369.10999999999996</c:v>
                </c:pt>
                <c:pt idx="337">
                  <c:v>-25.112000000000002</c:v>
                </c:pt>
                <c:pt idx="338">
                  <c:v>-17.03</c:v>
                </c:pt>
                <c:pt idx="339">
                  <c:v>-24.897600000000001</c:v>
                </c:pt>
                <c:pt idx="340">
                  <c:v>-8.5150000000000006</c:v>
                </c:pt>
                <c:pt idx="341">
                  <c:v>-99.762500000000003</c:v>
                </c:pt>
                <c:pt idx="342">
                  <c:v>-3061.82</c:v>
                </c:pt>
                <c:pt idx="343">
                  <c:v>-6.71</c:v>
                </c:pt>
                <c:pt idx="344">
                  <c:v>-9.9999999999997868E-3</c:v>
                </c:pt>
                <c:pt idx="345">
                  <c:v>-421.76</c:v>
                </c:pt>
                <c:pt idx="346">
                  <c:v>-421.76</c:v>
                </c:pt>
                <c:pt idx="347">
                  <c:v>-60.145000000000003</c:v>
                </c:pt>
                <c:pt idx="348">
                  <c:v>-111.72</c:v>
                </c:pt>
                <c:pt idx="349">
                  <c:v>-111.72</c:v>
                </c:pt>
                <c:pt idx="350">
                  <c:v>-564.60239999999999</c:v>
                </c:pt>
                <c:pt idx="351">
                  <c:v>-161.47499999999999</c:v>
                </c:pt>
                <c:pt idx="352">
                  <c:v>-0.81400000000001005</c:v>
                </c:pt>
                <c:pt idx="353">
                  <c:v>-70.14</c:v>
                </c:pt>
                <c:pt idx="354">
                  <c:v>-107.51349999999999</c:v>
                </c:pt>
                <c:pt idx="355">
                  <c:v>-107.51349999999999</c:v>
                </c:pt>
                <c:pt idx="356">
                  <c:v>-255.16890000000001</c:v>
                </c:pt>
                <c:pt idx="357">
                  <c:v>-373.09</c:v>
                </c:pt>
                <c:pt idx="358">
                  <c:v>-3465.0720000000001</c:v>
                </c:pt>
                <c:pt idx="359">
                  <c:v>-11.281500000000001</c:v>
                </c:pt>
                <c:pt idx="360">
                  <c:v>-218.77</c:v>
                </c:pt>
                <c:pt idx="361">
                  <c:v>-9.68</c:v>
                </c:pt>
                <c:pt idx="362">
                  <c:v>-164.39520000000002</c:v>
                </c:pt>
                <c:pt idx="363">
                  <c:v>-8.2080000000000002</c:v>
                </c:pt>
                <c:pt idx="364">
                  <c:v>-2196.6840000000002</c:v>
                </c:pt>
                <c:pt idx="365">
                  <c:v>-11.376000000000001</c:v>
                </c:pt>
                <c:pt idx="366">
                  <c:v>-379.34399999999999</c:v>
                </c:pt>
                <c:pt idx="367">
                  <c:v>-1522.3039999999999</c:v>
                </c:pt>
                <c:pt idx="368">
                  <c:v>-275.25299999999999</c:v>
                </c:pt>
                <c:pt idx="369">
                  <c:v>-746.44</c:v>
                </c:pt>
                <c:pt idx="370">
                  <c:v>-274.95</c:v>
                </c:pt>
                <c:pt idx="371">
                  <c:v>-95.047499999999999</c:v>
                </c:pt>
                <c:pt idx="372">
                  <c:v>-275.25299999999999</c:v>
                </c:pt>
                <c:pt idx="373">
                  <c:v>-746.44</c:v>
                </c:pt>
                <c:pt idx="374">
                  <c:v>-274.95</c:v>
                </c:pt>
                <c:pt idx="375">
                  <c:v>-52.646999999999998</c:v>
                </c:pt>
                <c:pt idx="376">
                  <c:v>-24.44</c:v>
                </c:pt>
                <c:pt idx="377">
                  <c:v>-12.708800000000002</c:v>
                </c:pt>
                <c:pt idx="378">
                  <c:v>-5.2949999999999999</c:v>
                </c:pt>
                <c:pt idx="379">
                  <c:v>-94.490899999999996</c:v>
                </c:pt>
                <c:pt idx="380">
                  <c:v>-172.298</c:v>
                </c:pt>
                <c:pt idx="381">
                  <c:v>-1.0712000000000002</c:v>
                </c:pt>
                <c:pt idx="382">
                  <c:v>-15.6312</c:v>
                </c:pt>
                <c:pt idx="383">
                  <c:v>-149.1182</c:v>
                </c:pt>
                <c:pt idx="384">
                  <c:v>-90.26</c:v>
                </c:pt>
                <c:pt idx="385">
                  <c:v>-326.23159999999996</c:v>
                </c:pt>
                <c:pt idx="386">
                  <c:v>-21.231999999999999</c:v>
                </c:pt>
                <c:pt idx="387">
                  <c:v>-93.25</c:v>
                </c:pt>
                <c:pt idx="388">
                  <c:v>-163.03</c:v>
                </c:pt>
                <c:pt idx="389">
                  <c:v>-11.0732</c:v>
                </c:pt>
                <c:pt idx="390">
                  <c:v>-0.10999999999999943</c:v>
                </c:pt>
                <c:pt idx="391">
                  <c:v>-42.8536</c:v>
                </c:pt>
                <c:pt idx="392">
                  <c:v>-20.79</c:v>
                </c:pt>
                <c:pt idx="393">
                  <c:v>-33.211539999999999</c:v>
                </c:pt>
                <c:pt idx="394">
                  <c:v>-20.79</c:v>
                </c:pt>
                <c:pt idx="395">
                  <c:v>-634.86540000000002</c:v>
                </c:pt>
                <c:pt idx="396">
                  <c:v>-94.674644999999998</c:v>
                </c:pt>
                <c:pt idx="397">
                  <c:v>-20.732799999999997</c:v>
                </c:pt>
                <c:pt idx="398">
                  <c:v>-164.39479999999998</c:v>
                </c:pt>
                <c:pt idx="399">
                  <c:v>-4793.0039999999999</c:v>
                </c:pt>
                <c:pt idx="400">
                  <c:v>-66.349999999999994</c:v>
                </c:pt>
                <c:pt idx="401">
                  <c:v>-409.37360000000001</c:v>
                </c:pt>
                <c:pt idx="402">
                  <c:v>-29.07</c:v>
                </c:pt>
                <c:pt idx="403">
                  <c:v>-76.992500000000007</c:v>
                </c:pt>
                <c:pt idx="404">
                  <c:v>-723.78399999999999</c:v>
                </c:pt>
                <c:pt idx="405">
                  <c:v>-1314.992</c:v>
                </c:pt>
                <c:pt idx="406">
                  <c:v>-44.624000000000002</c:v>
                </c:pt>
                <c:pt idx="407">
                  <c:v>-14.6432</c:v>
                </c:pt>
                <c:pt idx="408">
                  <c:v>-127.56</c:v>
                </c:pt>
                <c:pt idx="409">
                  <c:v>-96.337999999999994</c:v>
                </c:pt>
                <c:pt idx="410">
                  <c:v>-23.357880000000002</c:v>
                </c:pt>
                <c:pt idx="411">
                  <c:v>-18.241599999999998</c:v>
                </c:pt>
                <c:pt idx="412">
                  <c:v>-255.65</c:v>
                </c:pt>
                <c:pt idx="413">
                  <c:v>-76.540000000000006</c:v>
                </c:pt>
                <c:pt idx="414">
                  <c:v>-10.09</c:v>
                </c:pt>
                <c:pt idx="415">
                  <c:v>-92.87</c:v>
                </c:pt>
                <c:pt idx="416">
                  <c:v>-298.88600000000002</c:v>
                </c:pt>
                <c:pt idx="417">
                  <c:v>-145.852</c:v>
                </c:pt>
                <c:pt idx="418">
                  <c:v>-27.951000000000001</c:v>
                </c:pt>
                <c:pt idx="419">
                  <c:v>-3.6547000000000001</c:v>
                </c:pt>
                <c:pt idx="420">
                  <c:v>-138.03680000000003</c:v>
                </c:pt>
                <c:pt idx="421">
                  <c:v>-899.67499999999995</c:v>
                </c:pt>
                <c:pt idx="422">
                  <c:v>-189.22399999999999</c:v>
                </c:pt>
                <c:pt idx="423">
                  <c:v>-52.248000000000005</c:v>
                </c:pt>
                <c:pt idx="424">
                  <c:v>-161.92400000000001</c:v>
                </c:pt>
                <c:pt idx="425">
                  <c:v>-157.696</c:v>
                </c:pt>
                <c:pt idx="426">
                  <c:v>-56.445999999999998</c:v>
                </c:pt>
                <c:pt idx="427">
                  <c:v>-367.16500000000002</c:v>
                </c:pt>
                <c:pt idx="428">
                  <c:v>-243.54400000000001</c:v>
                </c:pt>
                <c:pt idx="429">
                  <c:v>-337.09199999999998</c:v>
                </c:pt>
                <c:pt idx="430">
                  <c:v>-4.0180000000000007</c:v>
                </c:pt>
                <c:pt idx="431">
                  <c:v>-2.0097</c:v>
                </c:pt>
                <c:pt idx="432">
                  <c:v>-477.37200000000007</c:v>
                </c:pt>
                <c:pt idx="433">
                  <c:v>-954.75800000000004</c:v>
                </c:pt>
                <c:pt idx="434">
                  <c:v>-390.76800000000003</c:v>
                </c:pt>
                <c:pt idx="435">
                  <c:v>-155.21</c:v>
                </c:pt>
                <c:pt idx="436">
                  <c:v>-6.6420000000000003</c:v>
                </c:pt>
                <c:pt idx="437">
                  <c:v>-8.3979999999999997</c:v>
                </c:pt>
                <c:pt idx="438">
                  <c:v>-77.823719999999994</c:v>
                </c:pt>
                <c:pt idx="439">
                  <c:v>-3.9312</c:v>
                </c:pt>
                <c:pt idx="440">
                  <c:v>-537.27977732000011</c:v>
                </c:pt>
                <c:pt idx="441">
                  <c:v>-14.359820000000001</c:v>
                </c:pt>
                <c:pt idx="442">
                  <c:v>-2870.2775999999994</c:v>
                </c:pt>
                <c:pt idx="443">
                  <c:v>-200.85899999999998</c:v>
                </c:pt>
                <c:pt idx="444">
                  <c:v>-33.2956</c:v>
                </c:pt>
                <c:pt idx="445">
                  <c:v>-90.585499999999996</c:v>
                </c:pt>
                <c:pt idx="446">
                  <c:v>-36.9</c:v>
                </c:pt>
                <c:pt idx="447">
                  <c:v>-175.13</c:v>
                </c:pt>
                <c:pt idx="448">
                  <c:v>-28.09</c:v>
                </c:pt>
                <c:pt idx="449">
                  <c:v>-263.1119290800001</c:v>
                </c:pt>
                <c:pt idx="450">
                  <c:v>-38.808</c:v>
                </c:pt>
                <c:pt idx="451">
                  <c:v>-88.158000000000001</c:v>
                </c:pt>
                <c:pt idx="452">
                  <c:v>-76.106800000000007</c:v>
                </c:pt>
                <c:pt idx="453">
                  <c:v>-73.494119999999938</c:v>
                </c:pt>
                <c:pt idx="454">
                  <c:v>-272.860884</c:v>
                </c:pt>
                <c:pt idx="455">
                  <c:v>-135.226</c:v>
                </c:pt>
                <c:pt idx="456">
                  <c:v>-457.73</c:v>
                </c:pt>
                <c:pt idx="457">
                  <c:v>-268.66399999999999</c:v>
                </c:pt>
                <c:pt idx="458">
                  <c:v>-8.2799999999999994</c:v>
                </c:pt>
                <c:pt idx="459">
                  <c:v>-739.32600000000002</c:v>
                </c:pt>
                <c:pt idx="460">
                  <c:v>-40.53</c:v>
                </c:pt>
                <c:pt idx="461">
                  <c:v>-225.56379999999999</c:v>
                </c:pt>
                <c:pt idx="462">
                  <c:v>-22.72</c:v>
                </c:pt>
                <c:pt idx="463">
                  <c:v>-163.53</c:v>
                </c:pt>
                <c:pt idx="464">
                  <c:v>-38.380000000000003</c:v>
                </c:pt>
                <c:pt idx="465">
                  <c:v>-56.35</c:v>
                </c:pt>
                <c:pt idx="466">
                  <c:v>-19.957600000000003</c:v>
                </c:pt>
                <c:pt idx="467">
                  <c:v>-56.35</c:v>
                </c:pt>
                <c:pt idx="468">
                  <c:v>-129.01</c:v>
                </c:pt>
                <c:pt idx="469">
                  <c:v>-628.38</c:v>
                </c:pt>
                <c:pt idx="470">
                  <c:v>-143.23500000000001</c:v>
                </c:pt>
                <c:pt idx="471">
                  <c:v>-123.1816</c:v>
                </c:pt>
                <c:pt idx="472">
                  <c:v>-28.798000000000002</c:v>
                </c:pt>
                <c:pt idx="473">
                  <c:v>-273.98</c:v>
                </c:pt>
                <c:pt idx="474">
                  <c:v>-253.77800000000002</c:v>
                </c:pt>
                <c:pt idx="475">
                  <c:v>-152.52449999999999</c:v>
                </c:pt>
                <c:pt idx="476">
                  <c:v>-18.850000000000001</c:v>
                </c:pt>
                <c:pt idx="477">
                  <c:v>-220.05200000000002</c:v>
                </c:pt>
                <c:pt idx="478">
                  <c:v>-167.048</c:v>
                </c:pt>
                <c:pt idx="479">
                  <c:v>-31.094000000000001</c:v>
                </c:pt>
                <c:pt idx="480">
                  <c:v>-6.202</c:v>
                </c:pt>
                <c:pt idx="481">
                  <c:v>-48.873999999999995</c:v>
                </c:pt>
                <c:pt idx="482">
                  <c:v>-144.59200000000001</c:v>
                </c:pt>
                <c:pt idx="483">
                  <c:v>-258.56600000000003</c:v>
                </c:pt>
                <c:pt idx="484">
                  <c:v>-66.48</c:v>
                </c:pt>
                <c:pt idx="485">
                  <c:v>-52.33</c:v>
                </c:pt>
                <c:pt idx="486">
                  <c:v>-59.06</c:v>
                </c:pt>
                <c:pt idx="487">
                  <c:v>-76.900000000000006</c:v>
                </c:pt>
                <c:pt idx="488">
                  <c:v>-88.624800000000008</c:v>
                </c:pt>
                <c:pt idx="489">
                  <c:v>-662.52</c:v>
                </c:pt>
                <c:pt idx="490">
                  <c:v>-32.28</c:v>
                </c:pt>
                <c:pt idx="491">
                  <c:v>-596.26800000000003</c:v>
                </c:pt>
                <c:pt idx="492">
                  <c:v>-16.14</c:v>
                </c:pt>
                <c:pt idx="493">
                  <c:v>-130.42400000000001</c:v>
                </c:pt>
                <c:pt idx="494">
                  <c:v>-106.42100000000001</c:v>
                </c:pt>
                <c:pt idx="495">
                  <c:v>-16476.838</c:v>
                </c:pt>
                <c:pt idx="496">
                  <c:v>-108.27250000000001</c:v>
                </c:pt>
                <c:pt idx="497">
                  <c:v>-90.74799999999999</c:v>
                </c:pt>
                <c:pt idx="498">
                  <c:v>-121.05807999999999</c:v>
                </c:pt>
                <c:pt idx="499">
                  <c:v>-51.736999999999995</c:v>
                </c:pt>
                <c:pt idx="500">
                  <c:v>-247.55157000000003</c:v>
                </c:pt>
                <c:pt idx="501">
                  <c:v>-277.20924000000002</c:v>
                </c:pt>
                <c:pt idx="502">
                  <c:v>-93.06450000000001</c:v>
                </c:pt>
                <c:pt idx="503">
                  <c:v>-48.235999999999997</c:v>
                </c:pt>
                <c:pt idx="504">
                  <c:v>-36.214620000000004</c:v>
                </c:pt>
                <c:pt idx="505">
                  <c:v>-16.772000000000002</c:v>
                </c:pt>
                <c:pt idx="506">
                  <c:v>-807.89</c:v>
                </c:pt>
                <c:pt idx="507">
                  <c:v>-53.898000000000003</c:v>
                </c:pt>
                <c:pt idx="508">
                  <c:v>-20.876399999999997</c:v>
                </c:pt>
                <c:pt idx="509">
                  <c:v>-90.755600000000001</c:v>
                </c:pt>
                <c:pt idx="510">
                  <c:v>-13706.464</c:v>
                </c:pt>
                <c:pt idx="511">
                  <c:v>-40.76</c:v>
                </c:pt>
                <c:pt idx="512">
                  <c:v>-986.52399999999989</c:v>
                </c:pt>
                <c:pt idx="513">
                  <c:v>-141.666</c:v>
                </c:pt>
                <c:pt idx="514">
                  <c:v>-47.243088</c:v>
                </c:pt>
                <c:pt idx="515">
                  <c:v>-52.492319999999999</c:v>
                </c:pt>
                <c:pt idx="516">
                  <c:v>-459.08280000000002</c:v>
                </c:pt>
                <c:pt idx="517">
                  <c:v>-517.16999999999996</c:v>
                </c:pt>
                <c:pt idx="518">
                  <c:v>-7.61</c:v>
                </c:pt>
                <c:pt idx="519">
                  <c:v>-429.86</c:v>
                </c:pt>
                <c:pt idx="520">
                  <c:v>-47.12</c:v>
                </c:pt>
                <c:pt idx="521">
                  <c:v>-101.24600000000001</c:v>
                </c:pt>
                <c:pt idx="522">
                  <c:v>-1.88</c:v>
                </c:pt>
                <c:pt idx="523">
                  <c:v>-11.69</c:v>
                </c:pt>
                <c:pt idx="524">
                  <c:v>-57.753</c:v>
                </c:pt>
                <c:pt idx="525">
                  <c:v>-47.97</c:v>
                </c:pt>
                <c:pt idx="526">
                  <c:v>-219.07908</c:v>
                </c:pt>
                <c:pt idx="527">
                  <c:v>-18.878399999999999</c:v>
                </c:pt>
                <c:pt idx="528">
                  <c:v>-967.83399999999995</c:v>
                </c:pt>
                <c:pt idx="529">
                  <c:v>-28.45</c:v>
                </c:pt>
                <c:pt idx="530">
                  <c:v>-88.82</c:v>
                </c:pt>
                <c:pt idx="531">
                  <c:v>-357.92399999999998</c:v>
                </c:pt>
                <c:pt idx="532">
                  <c:v>-7.96</c:v>
                </c:pt>
                <c:pt idx="533">
                  <c:v>-1025.0172</c:v>
                </c:pt>
                <c:pt idx="534">
                  <c:v>-1.84</c:v>
                </c:pt>
                <c:pt idx="535">
                  <c:v>-216.02980000000002</c:v>
                </c:pt>
                <c:pt idx="536">
                  <c:v>-45.471999999999994</c:v>
                </c:pt>
                <c:pt idx="537">
                  <c:v>-29.61</c:v>
                </c:pt>
                <c:pt idx="538">
                  <c:v>-14.448</c:v>
                </c:pt>
                <c:pt idx="539">
                  <c:v>-42.545999999999999</c:v>
                </c:pt>
                <c:pt idx="540">
                  <c:v>-521.09</c:v>
                </c:pt>
                <c:pt idx="541">
                  <c:v>-29.49</c:v>
                </c:pt>
                <c:pt idx="542">
                  <c:v>-1867.97</c:v>
                </c:pt>
                <c:pt idx="543">
                  <c:v>-1920.9336000000001</c:v>
                </c:pt>
                <c:pt idx="544">
                  <c:v>-37.175200000000004</c:v>
                </c:pt>
                <c:pt idx="545">
                  <c:v>-213.40280000000001</c:v>
                </c:pt>
                <c:pt idx="546">
                  <c:v>-15.48</c:v>
                </c:pt>
                <c:pt idx="547">
                  <c:v>-50.244999999999997</c:v>
                </c:pt>
                <c:pt idx="548">
                  <c:v>-387.1044</c:v>
                </c:pt>
                <c:pt idx="549">
                  <c:v>-55.97</c:v>
                </c:pt>
                <c:pt idx="550">
                  <c:v>-66.247299999999996</c:v>
                </c:pt>
                <c:pt idx="551">
                  <c:v>-171.15770000000001</c:v>
                </c:pt>
                <c:pt idx="552">
                  <c:v>-14.3241</c:v>
                </c:pt>
                <c:pt idx="553">
                  <c:v>-11.631599999999999</c:v>
                </c:pt>
                <c:pt idx="554">
                  <c:v>-259.75599999999997</c:v>
                </c:pt>
                <c:pt idx="555">
                  <c:v>-83.553060000000002</c:v>
                </c:pt>
                <c:pt idx="556">
                  <c:v>-16.89</c:v>
                </c:pt>
                <c:pt idx="557">
                  <c:v>-850.65239999999994</c:v>
                </c:pt>
                <c:pt idx="558">
                  <c:v>-181.102</c:v>
                </c:pt>
                <c:pt idx="559">
                  <c:v>-14.990400000000001</c:v>
                </c:pt>
                <c:pt idx="560">
                  <c:v>-23.155999999999999</c:v>
                </c:pt>
                <c:pt idx="561">
                  <c:v>-10.435</c:v>
                </c:pt>
                <c:pt idx="562">
                  <c:v>-78.916679999999999</c:v>
                </c:pt>
                <c:pt idx="563">
                  <c:v>-13562.637407999999</c:v>
                </c:pt>
                <c:pt idx="564">
                  <c:v>-63.35</c:v>
                </c:pt>
                <c:pt idx="565">
                  <c:v>-8.9039999999999999</c:v>
                </c:pt>
                <c:pt idx="566">
                  <c:v>-191.49</c:v>
                </c:pt>
                <c:pt idx="567">
                  <c:v>-1330.5</c:v>
                </c:pt>
                <c:pt idx="568">
                  <c:v>-40.432000000000002</c:v>
                </c:pt>
                <c:pt idx="569">
                  <c:v>-88.61</c:v>
                </c:pt>
                <c:pt idx="570">
                  <c:v>-136.12200000000001</c:v>
                </c:pt>
                <c:pt idx="571">
                  <c:v>-27.375</c:v>
                </c:pt>
                <c:pt idx="572">
                  <c:v>-435.75749999999999</c:v>
                </c:pt>
                <c:pt idx="573">
                  <c:v>-277.22200000000004</c:v>
                </c:pt>
                <c:pt idx="574">
                  <c:v>-266.68600000000004</c:v>
                </c:pt>
                <c:pt idx="575">
                  <c:v>-12.277999999999999</c:v>
                </c:pt>
                <c:pt idx="576">
                  <c:v>-1250.7460000000001</c:v>
                </c:pt>
                <c:pt idx="577">
                  <c:v>-528.83600000000001</c:v>
                </c:pt>
                <c:pt idx="578">
                  <c:v>-272.71320000000003</c:v>
                </c:pt>
                <c:pt idx="579">
                  <c:v>-162.69399999999999</c:v>
                </c:pt>
                <c:pt idx="580">
                  <c:v>-115.90389999999999</c:v>
                </c:pt>
                <c:pt idx="581">
                  <c:v>-729.98799999999994</c:v>
                </c:pt>
                <c:pt idx="582">
                  <c:v>-133.54599999999999</c:v>
                </c:pt>
                <c:pt idx="583">
                  <c:v>-61.6</c:v>
                </c:pt>
                <c:pt idx="584">
                  <c:v>-15.818400000000002</c:v>
                </c:pt>
                <c:pt idx="585">
                  <c:v>-55.832400000000007</c:v>
                </c:pt>
                <c:pt idx="586">
                  <c:v>-5.3849999999999998</c:v>
                </c:pt>
                <c:pt idx="587">
                  <c:v>-45.528000000000006</c:v>
                </c:pt>
                <c:pt idx="588">
                  <c:v>-28.45</c:v>
                </c:pt>
                <c:pt idx="589">
                  <c:v>-14.225</c:v>
                </c:pt>
                <c:pt idx="590">
                  <c:v>-601.80400000000009</c:v>
                </c:pt>
                <c:pt idx="591">
                  <c:v>-15.1844</c:v>
                </c:pt>
                <c:pt idx="592">
                  <c:v>-61.194000000000003</c:v>
                </c:pt>
                <c:pt idx="593">
                  <c:v>-49.53</c:v>
                </c:pt>
                <c:pt idx="594">
                  <c:v>-407.85</c:v>
                </c:pt>
                <c:pt idx="595">
                  <c:v>-191.25760000000002</c:v>
                </c:pt>
                <c:pt idx="596">
                  <c:v>-343.86799999999999</c:v>
                </c:pt>
                <c:pt idx="597">
                  <c:v>-3971.0627999999997</c:v>
                </c:pt>
                <c:pt idx="598">
                  <c:v>-18.478199999999998</c:v>
                </c:pt>
                <c:pt idx="599">
                  <c:v>-381.84119999999996</c:v>
                </c:pt>
                <c:pt idx="600">
                  <c:v>-162.8244</c:v>
                </c:pt>
                <c:pt idx="601">
                  <c:v>-6.9308200000000006</c:v>
                </c:pt>
                <c:pt idx="602">
                  <c:v>-118.54</c:v>
                </c:pt>
                <c:pt idx="603">
                  <c:v>-66.779579999999996</c:v>
                </c:pt>
                <c:pt idx="604">
                  <c:v>-144.9188</c:v>
                </c:pt>
                <c:pt idx="605">
                  <c:v>-5.0716000000000001</c:v>
                </c:pt>
                <c:pt idx="606">
                  <c:v>-1.18</c:v>
                </c:pt>
                <c:pt idx="607">
                  <c:v>-203.09799999999998</c:v>
                </c:pt>
                <c:pt idx="608">
                  <c:v>-48.57</c:v>
                </c:pt>
                <c:pt idx="609">
                  <c:v>-48.57</c:v>
                </c:pt>
                <c:pt idx="610">
                  <c:v>-47.28</c:v>
                </c:pt>
                <c:pt idx="611">
                  <c:v>-161</c:v>
                </c:pt>
                <c:pt idx="612">
                  <c:v>-88.840800000000002</c:v>
                </c:pt>
                <c:pt idx="613">
                  <c:v>-2111.36</c:v>
                </c:pt>
                <c:pt idx="614">
                  <c:v>-9.1300000000000008</c:v>
                </c:pt>
                <c:pt idx="615">
                  <c:v>-663.51419999999996</c:v>
                </c:pt>
                <c:pt idx="616">
                  <c:v>-157.56</c:v>
                </c:pt>
                <c:pt idx="617">
                  <c:v>-87.998040000000003</c:v>
                </c:pt>
                <c:pt idx="618">
                  <c:v>-35.290399999999998</c:v>
                </c:pt>
                <c:pt idx="619">
                  <c:v>-74.883600000000001</c:v>
                </c:pt>
                <c:pt idx="620">
                  <c:v>-98.056000000000012</c:v>
                </c:pt>
                <c:pt idx="621">
                  <c:v>-425.20840000000004</c:v>
                </c:pt>
                <c:pt idx="622">
                  <c:v>-22.175999999999998</c:v>
                </c:pt>
                <c:pt idx="623">
                  <c:v>-214.10399999999998</c:v>
                </c:pt>
                <c:pt idx="624">
                  <c:v>-26.936</c:v>
                </c:pt>
                <c:pt idx="625">
                  <c:v>-324.73</c:v>
                </c:pt>
                <c:pt idx="626">
                  <c:v>-313.02180000000004</c:v>
                </c:pt>
                <c:pt idx="627">
                  <c:v>-192.5532</c:v>
                </c:pt>
                <c:pt idx="628">
                  <c:v>-464.28200000000004</c:v>
                </c:pt>
                <c:pt idx="629">
                  <c:v>-42.588000000000001</c:v>
                </c:pt>
                <c:pt idx="630">
                  <c:v>-222.95</c:v>
                </c:pt>
                <c:pt idx="631">
                  <c:v>-1676.6119999999999</c:v>
                </c:pt>
                <c:pt idx="632">
                  <c:v>-52.863999999999997</c:v>
                </c:pt>
                <c:pt idx="633">
                  <c:v>-69.873999999999995</c:v>
                </c:pt>
                <c:pt idx="634">
                  <c:v>-135.74</c:v>
                </c:pt>
                <c:pt idx="635">
                  <c:v>-14.52</c:v>
                </c:pt>
                <c:pt idx="636">
                  <c:v>-1084.8469632000001</c:v>
                </c:pt>
                <c:pt idx="637">
                  <c:v>-156.77199999999999</c:v>
                </c:pt>
                <c:pt idx="638">
                  <c:v>-37.6</c:v>
                </c:pt>
                <c:pt idx="639">
                  <c:v>-222.816</c:v>
                </c:pt>
                <c:pt idx="640">
                  <c:v>-133.71</c:v>
                </c:pt>
                <c:pt idx="641">
                  <c:v>-36.030800000000006</c:v>
                </c:pt>
                <c:pt idx="642">
                  <c:v>-28.954000000000001</c:v>
                </c:pt>
                <c:pt idx="643">
                  <c:v>-85.021999999999991</c:v>
                </c:pt>
                <c:pt idx="644">
                  <c:v>-100.072</c:v>
                </c:pt>
                <c:pt idx="645">
                  <c:v>-12.026699999999998</c:v>
                </c:pt>
                <c:pt idx="646">
                  <c:v>-12.026699999999998</c:v>
                </c:pt>
                <c:pt idx="647">
                  <c:v>-473.57799999999997</c:v>
                </c:pt>
                <c:pt idx="648">
                  <c:v>-96.05</c:v>
                </c:pt>
                <c:pt idx="649">
                  <c:v>-270.85000000000002</c:v>
                </c:pt>
                <c:pt idx="650">
                  <c:v>-50.4</c:v>
                </c:pt>
                <c:pt idx="651">
                  <c:v>-348.75400000000002</c:v>
                </c:pt>
                <c:pt idx="652">
                  <c:v>-550.42999999999995</c:v>
                </c:pt>
                <c:pt idx="653">
                  <c:v>-52.12</c:v>
                </c:pt>
                <c:pt idx="654">
                  <c:v>-27.004999999999999</c:v>
                </c:pt>
                <c:pt idx="655">
                  <c:v>-122.235</c:v>
                </c:pt>
                <c:pt idx="656">
                  <c:v>-190.49</c:v>
                </c:pt>
                <c:pt idx="657">
                  <c:v>-8.77</c:v>
                </c:pt>
                <c:pt idx="658">
                  <c:v>-7.6849999999999996</c:v>
                </c:pt>
                <c:pt idx="659">
                  <c:v>-82.559200000000004</c:v>
                </c:pt>
                <c:pt idx="660">
                  <c:v>-132.42600000000002</c:v>
                </c:pt>
                <c:pt idx="661">
                  <c:v>-411.23599999999999</c:v>
                </c:pt>
                <c:pt idx="662">
                  <c:v>-48.971999999999994</c:v>
                </c:pt>
                <c:pt idx="663">
                  <c:v>-119.32</c:v>
                </c:pt>
                <c:pt idx="664">
                  <c:v>-222.34299999999999</c:v>
                </c:pt>
                <c:pt idx="665">
                  <c:v>-1537.1356000000003</c:v>
                </c:pt>
                <c:pt idx="666">
                  <c:v>-78.194159999999982</c:v>
                </c:pt>
                <c:pt idx="667">
                  <c:v>-89.27</c:v>
                </c:pt>
                <c:pt idx="668">
                  <c:v>-1045.0160000000001</c:v>
                </c:pt>
                <c:pt idx="669">
                  <c:v>-344.82000000000005</c:v>
                </c:pt>
                <c:pt idx="670">
                  <c:v>-61.5276</c:v>
                </c:pt>
                <c:pt idx="671">
                  <c:v>-41.972700000000003</c:v>
                </c:pt>
                <c:pt idx="672">
                  <c:v>-1.56</c:v>
                </c:pt>
                <c:pt idx="673">
                  <c:v>-100.24</c:v>
                </c:pt>
                <c:pt idx="674">
                  <c:v>-262.62</c:v>
                </c:pt>
                <c:pt idx="675">
                  <c:v>-1069.72</c:v>
                </c:pt>
                <c:pt idx="676">
                  <c:v>-1069.72</c:v>
                </c:pt>
                <c:pt idx="677">
                  <c:v>-45.64</c:v>
                </c:pt>
                <c:pt idx="678">
                  <c:v>-1455.9971999999998</c:v>
                </c:pt>
                <c:pt idx="679">
                  <c:v>-22.56</c:v>
                </c:pt>
                <c:pt idx="680">
                  <c:v>-1191.5260000000001</c:v>
                </c:pt>
                <c:pt idx="681">
                  <c:v>-45.01</c:v>
                </c:pt>
                <c:pt idx="682">
                  <c:v>-15.090400000000001</c:v>
                </c:pt>
                <c:pt idx="683">
                  <c:v>-60.563999999999993</c:v>
                </c:pt>
                <c:pt idx="684">
                  <c:v>-1473.9059999999999</c:v>
                </c:pt>
                <c:pt idx="685">
                  <c:v>-343.12599999999998</c:v>
                </c:pt>
                <c:pt idx="686">
                  <c:v>-162.91800000000001</c:v>
                </c:pt>
                <c:pt idx="687">
                  <c:v>-23.072000000000003</c:v>
                </c:pt>
                <c:pt idx="688">
                  <c:v>-154.30700000000002</c:v>
                </c:pt>
                <c:pt idx="689">
                  <c:v>-458.74400000000003</c:v>
                </c:pt>
                <c:pt idx="690">
                  <c:v>-9.1769999999999996</c:v>
                </c:pt>
                <c:pt idx="691">
                  <c:v>-121.75</c:v>
                </c:pt>
                <c:pt idx="692">
                  <c:v>-34.764499999999998</c:v>
                </c:pt>
                <c:pt idx="693">
                  <c:v>-7.3415999999999997</c:v>
                </c:pt>
                <c:pt idx="694">
                  <c:v>-100.17</c:v>
                </c:pt>
                <c:pt idx="695">
                  <c:v>-3.9479999999999995</c:v>
                </c:pt>
                <c:pt idx="696">
                  <c:v>-2002.6314000000002</c:v>
                </c:pt>
                <c:pt idx="697">
                  <c:v>-126.208</c:v>
                </c:pt>
                <c:pt idx="698">
                  <c:v>-5.54</c:v>
                </c:pt>
                <c:pt idx="699">
                  <c:v>-68.432000000000002</c:v>
                </c:pt>
                <c:pt idx="700">
                  <c:v>-905.99039999999991</c:v>
                </c:pt>
                <c:pt idx="701">
                  <c:v>-21.63242</c:v>
                </c:pt>
                <c:pt idx="702">
                  <c:v>-35.04</c:v>
                </c:pt>
                <c:pt idx="703">
                  <c:v>-35.04</c:v>
                </c:pt>
                <c:pt idx="704">
                  <c:v>-570.16960000000006</c:v>
                </c:pt>
                <c:pt idx="705">
                  <c:v>-3.71956</c:v>
                </c:pt>
                <c:pt idx="706">
                  <c:v>-16.634799999999998</c:v>
                </c:pt>
                <c:pt idx="707">
                  <c:v>-335.041</c:v>
                </c:pt>
                <c:pt idx="708">
                  <c:v>-188.03399999999999</c:v>
                </c:pt>
                <c:pt idx="709">
                  <c:v>-439.90800000000002</c:v>
                </c:pt>
                <c:pt idx="710">
                  <c:v>-1596.7457999999999</c:v>
                </c:pt>
                <c:pt idx="711">
                  <c:v>-93.849999999999909</c:v>
                </c:pt>
                <c:pt idx="712">
                  <c:v>-93.849999999999909</c:v>
                </c:pt>
                <c:pt idx="713">
                  <c:v>-533.23200000000008</c:v>
                </c:pt>
                <c:pt idx="714">
                  <c:v>-61.59</c:v>
                </c:pt>
                <c:pt idx="715">
                  <c:v>-46.25</c:v>
                </c:pt>
                <c:pt idx="716">
                  <c:v>-32.026800000000001</c:v>
                </c:pt>
                <c:pt idx="717">
                  <c:v>-45.816000000000003</c:v>
                </c:pt>
                <c:pt idx="718">
                  <c:v>-6.835</c:v>
                </c:pt>
                <c:pt idx="719">
                  <c:v>-137.494</c:v>
                </c:pt>
                <c:pt idx="720">
                  <c:v>-223.94400000000002</c:v>
                </c:pt>
                <c:pt idx="721">
                  <c:v>-39.396000000000001</c:v>
                </c:pt>
                <c:pt idx="722">
                  <c:v>-89.5</c:v>
                </c:pt>
                <c:pt idx="723">
                  <c:v>-513.79042000000004</c:v>
                </c:pt>
                <c:pt idx="724">
                  <c:v>-513.79042000000004</c:v>
                </c:pt>
                <c:pt idx="725">
                  <c:v>-20.320500000000003</c:v>
                </c:pt>
                <c:pt idx="726">
                  <c:v>-88.039999999999992</c:v>
                </c:pt>
                <c:pt idx="727">
                  <c:v>-59.963760000000001</c:v>
                </c:pt>
                <c:pt idx="728">
                  <c:v>-150.2604</c:v>
                </c:pt>
                <c:pt idx="729">
                  <c:v>-22.626000000000001</c:v>
                </c:pt>
                <c:pt idx="730">
                  <c:v>-25.14</c:v>
                </c:pt>
                <c:pt idx="731">
                  <c:v>-128.85599999999999</c:v>
                </c:pt>
                <c:pt idx="732">
                  <c:v>-36.945999999999998</c:v>
                </c:pt>
                <c:pt idx="733">
                  <c:v>-274.49799999999999</c:v>
                </c:pt>
                <c:pt idx="734">
                  <c:v>-251.40390000000002</c:v>
                </c:pt>
                <c:pt idx="735">
                  <c:v>-2.3450000000000002</c:v>
                </c:pt>
                <c:pt idx="736">
                  <c:v>-46.5244</c:v>
                </c:pt>
                <c:pt idx="737">
                  <c:v>-39.606000000000002</c:v>
                </c:pt>
                <c:pt idx="738">
                  <c:v>-50.75</c:v>
                </c:pt>
                <c:pt idx="739">
                  <c:v>-338.18083200000001</c:v>
                </c:pt>
                <c:pt idx="740">
                  <c:v>-136.25200000000001</c:v>
                </c:pt>
                <c:pt idx="741">
                  <c:v>-25.76</c:v>
                </c:pt>
                <c:pt idx="742">
                  <c:v>-45.21</c:v>
                </c:pt>
                <c:pt idx="743">
                  <c:v>-286.245</c:v>
                </c:pt>
                <c:pt idx="744">
                  <c:v>-815.90079999999989</c:v>
                </c:pt>
                <c:pt idx="745">
                  <c:v>-48.97</c:v>
                </c:pt>
                <c:pt idx="746">
                  <c:v>-20.222799999999999</c:v>
                </c:pt>
                <c:pt idx="747">
                  <c:v>-177.05799999999999</c:v>
                </c:pt>
                <c:pt idx="748">
                  <c:v>-54.63</c:v>
                </c:pt>
                <c:pt idx="749">
                  <c:v>-139.18256</c:v>
                </c:pt>
                <c:pt idx="750">
                  <c:v>-21.03</c:v>
                </c:pt>
                <c:pt idx="751">
                  <c:v>-30.808</c:v>
                </c:pt>
                <c:pt idx="752">
                  <c:v>-98.35</c:v>
                </c:pt>
                <c:pt idx="753">
                  <c:v>-93.927400000000006</c:v>
                </c:pt>
                <c:pt idx="754">
                  <c:v>-321.51</c:v>
                </c:pt>
                <c:pt idx="755">
                  <c:v>-121.2</c:v>
                </c:pt>
                <c:pt idx="756">
                  <c:v>-80.53</c:v>
                </c:pt>
                <c:pt idx="757">
                  <c:v>-48.957999999999998</c:v>
                </c:pt>
                <c:pt idx="758">
                  <c:v>-32.816000000000003</c:v>
                </c:pt>
                <c:pt idx="759">
                  <c:v>-15.61</c:v>
                </c:pt>
                <c:pt idx="760">
                  <c:v>-1748.0119999999999</c:v>
                </c:pt>
                <c:pt idx="761">
                  <c:v>-180.15200000000002</c:v>
                </c:pt>
                <c:pt idx="762">
                  <c:v>-66.170999999999992</c:v>
                </c:pt>
                <c:pt idx="763">
                  <c:v>-89.418000000000006</c:v>
                </c:pt>
                <c:pt idx="764">
                  <c:v>-1197.0419999999999</c:v>
                </c:pt>
                <c:pt idx="765">
                  <c:v>-103.224</c:v>
                </c:pt>
                <c:pt idx="766">
                  <c:v>-84.628799999999998</c:v>
                </c:pt>
                <c:pt idx="767">
                  <c:v>-256.01800000000003</c:v>
                </c:pt>
                <c:pt idx="768">
                  <c:v>-41.77</c:v>
                </c:pt>
                <c:pt idx="769">
                  <c:v>-1014.11</c:v>
                </c:pt>
                <c:pt idx="770">
                  <c:v>-178.86960000000002</c:v>
                </c:pt>
                <c:pt idx="771">
                  <c:v>-74.64</c:v>
                </c:pt>
                <c:pt idx="772">
                  <c:v>-25.634</c:v>
                </c:pt>
                <c:pt idx="773">
                  <c:v>-37.561999999999998</c:v>
                </c:pt>
                <c:pt idx="774">
                  <c:v>-449.69399999999996</c:v>
                </c:pt>
                <c:pt idx="775">
                  <c:v>-66.248000000000005</c:v>
                </c:pt>
                <c:pt idx="776">
                  <c:v>-57.56</c:v>
                </c:pt>
                <c:pt idx="777">
                  <c:v>-102.93</c:v>
                </c:pt>
                <c:pt idx="778">
                  <c:v>-21.06</c:v>
                </c:pt>
                <c:pt idx="779">
                  <c:v>-5.08</c:v>
                </c:pt>
                <c:pt idx="780">
                  <c:v>-191.548</c:v>
                </c:pt>
                <c:pt idx="781">
                  <c:v>-29.003</c:v>
                </c:pt>
                <c:pt idx="782">
                  <c:v>-1963.752</c:v>
                </c:pt>
                <c:pt idx="783">
                  <c:v>-60.704000000000001</c:v>
                </c:pt>
                <c:pt idx="784">
                  <c:v>-37.789000000000001</c:v>
                </c:pt>
                <c:pt idx="785">
                  <c:v>-43.26</c:v>
                </c:pt>
                <c:pt idx="786">
                  <c:v>-44.436</c:v>
                </c:pt>
                <c:pt idx="787">
                  <c:v>-69.91</c:v>
                </c:pt>
                <c:pt idx="788">
                  <c:v>-457.16</c:v>
                </c:pt>
                <c:pt idx="789">
                  <c:v>-159.30279999999999</c:v>
                </c:pt>
                <c:pt idx="790">
                  <c:v>-170.98</c:v>
                </c:pt>
                <c:pt idx="791">
                  <c:v>-95.618600000000015</c:v>
                </c:pt>
                <c:pt idx="792">
                  <c:v>-2.3760000000000003</c:v>
                </c:pt>
                <c:pt idx="793">
                  <c:v>-18.3216</c:v>
                </c:pt>
                <c:pt idx="794">
                  <c:v>-82.64</c:v>
                </c:pt>
                <c:pt idx="795">
                  <c:v>-35.26</c:v>
                </c:pt>
                <c:pt idx="796">
                  <c:v>-221.5</c:v>
                </c:pt>
                <c:pt idx="797">
                  <c:v>-149.4573</c:v>
                </c:pt>
                <c:pt idx="798">
                  <c:v>-40.604199999999999</c:v>
                </c:pt>
                <c:pt idx="799">
                  <c:v>-294.084</c:v>
                </c:pt>
                <c:pt idx="800">
                  <c:v>-535.33199999999999</c:v>
                </c:pt>
                <c:pt idx="801">
                  <c:v>-208.72039999999998</c:v>
                </c:pt>
                <c:pt idx="802">
                  <c:v>-12.876779999999998</c:v>
                </c:pt>
                <c:pt idx="803">
                  <c:v>-14140.7016</c:v>
                </c:pt>
                <c:pt idx="804">
                  <c:v>-8.8759999999999994</c:v>
                </c:pt>
                <c:pt idx="805">
                  <c:v>-8.3881000000000014</c:v>
                </c:pt>
                <c:pt idx="806">
                  <c:v>-36.770000000000003</c:v>
                </c:pt>
                <c:pt idx="807">
                  <c:v>-582.64799999999991</c:v>
                </c:pt>
                <c:pt idx="808">
                  <c:v>-582.64799999999991</c:v>
                </c:pt>
                <c:pt idx="809">
                  <c:v>-66.584999999999994</c:v>
                </c:pt>
                <c:pt idx="810">
                  <c:v>-2.3520000000000096</c:v>
                </c:pt>
                <c:pt idx="811">
                  <c:v>-246.27609999999999</c:v>
                </c:pt>
                <c:pt idx="812">
                  <c:v>-307.29650000000004</c:v>
                </c:pt>
                <c:pt idx="813">
                  <c:v>-16.063740000000003</c:v>
                </c:pt>
                <c:pt idx="814">
                  <c:v>-160.38470000000001</c:v>
                </c:pt>
                <c:pt idx="815">
                  <c:v>-120.59</c:v>
                </c:pt>
                <c:pt idx="816">
                  <c:v>-12.078000000000001</c:v>
                </c:pt>
                <c:pt idx="817">
                  <c:v>-185.17</c:v>
                </c:pt>
                <c:pt idx="818">
                  <c:v>-231.05</c:v>
                </c:pt>
                <c:pt idx="819">
                  <c:v>-165.59492040000003</c:v>
                </c:pt>
                <c:pt idx="820">
                  <c:v>-21.684000000000001</c:v>
                </c:pt>
                <c:pt idx="821">
                  <c:v>-83.75</c:v>
                </c:pt>
                <c:pt idx="822">
                  <c:v>-38.72</c:v>
                </c:pt>
                <c:pt idx="823">
                  <c:v>-32.666400000000003</c:v>
                </c:pt>
                <c:pt idx="824">
                  <c:v>-13.135200000000001</c:v>
                </c:pt>
                <c:pt idx="825">
                  <c:v>-1220.9144999999999</c:v>
                </c:pt>
                <c:pt idx="826">
                  <c:v>-27.1492</c:v>
                </c:pt>
                <c:pt idx="827">
                  <c:v>-106.3424</c:v>
                </c:pt>
                <c:pt idx="828">
                  <c:v>-33.585999999999999</c:v>
                </c:pt>
                <c:pt idx="829">
                  <c:v>-52.822799999999994</c:v>
                </c:pt>
                <c:pt idx="830">
                  <c:v>-230.9528</c:v>
                </c:pt>
                <c:pt idx="831">
                  <c:v>-61.628039999999999</c:v>
                </c:pt>
                <c:pt idx="832">
                  <c:v>-89.572000000000003</c:v>
                </c:pt>
                <c:pt idx="833">
                  <c:v>-34.591999999999999</c:v>
                </c:pt>
                <c:pt idx="834">
                  <c:v>-24.63</c:v>
                </c:pt>
                <c:pt idx="835">
                  <c:v>-536.24199999999996</c:v>
                </c:pt>
                <c:pt idx="836">
                  <c:v>-125.86000000000001</c:v>
                </c:pt>
                <c:pt idx="837">
                  <c:v>-3.782</c:v>
                </c:pt>
                <c:pt idx="838">
                  <c:v>-103.624</c:v>
                </c:pt>
                <c:pt idx="839">
                  <c:v>-57.823999999999998</c:v>
                </c:pt>
                <c:pt idx="840">
                  <c:v>-237.54400000000001</c:v>
                </c:pt>
                <c:pt idx="841">
                  <c:v>-94.59</c:v>
                </c:pt>
                <c:pt idx="842">
                  <c:v>-293.74</c:v>
                </c:pt>
                <c:pt idx="843">
                  <c:v>-49.186800000000005</c:v>
                </c:pt>
                <c:pt idx="844">
                  <c:v>-152.7448</c:v>
                </c:pt>
                <c:pt idx="845">
                  <c:v>-23.5</c:v>
                </c:pt>
                <c:pt idx="846">
                  <c:v>-7.25</c:v>
                </c:pt>
                <c:pt idx="847">
                  <c:v>-75.900400000000005</c:v>
                </c:pt>
                <c:pt idx="848">
                  <c:v>-159.86000000000001</c:v>
                </c:pt>
                <c:pt idx="849">
                  <c:v>-20.65</c:v>
                </c:pt>
                <c:pt idx="850">
                  <c:v>-14.074999999999999</c:v>
                </c:pt>
                <c:pt idx="851">
                  <c:v>-78.759200000000007</c:v>
                </c:pt>
                <c:pt idx="852">
                  <c:v>-6.734</c:v>
                </c:pt>
                <c:pt idx="853">
                  <c:v>-25.38</c:v>
                </c:pt>
                <c:pt idx="854">
                  <c:v>-203.27</c:v>
                </c:pt>
                <c:pt idx="855">
                  <c:v>-807.59</c:v>
                </c:pt>
                <c:pt idx="856">
                  <c:v>-807.59</c:v>
                </c:pt>
                <c:pt idx="857">
                  <c:v>-203.27</c:v>
                </c:pt>
                <c:pt idx="858">
                  <c:v>-39.186250000000001</c:v>
                </c:pt>
                <c:pt idx="859">
                  <c:v>-1.89</c:v>
                </c:pt>
                <c:pt idx="860">
                  <c:v>-122.77</c:v>
                </c:pt>
                <c:pt idx="861">
                  <c:v>-16.64</c:v>
                </c:pt>
                <c:pt idx="862">
                  <c:v>-59.73</c:v>
                </c:pt>
                <c:pt idx="863">
                  <c:v>-633.44123700000023</c:v>
                </c:pt>
                <c:pt idx="864">
                  <c:v>-11.248000000000001</c:v>
                </c:pt>
                <c:pt idx="865">
                  <c:v>-299.81420000000003</c:v>
                </c:pt>
                <c:pt idx="866">
                  <c:v>-236.25</c:v>
                </c:pt>
                <c:pt idx="867">
                  <c:v>-50.64</c:v>
                </c:pt>
                <c:pt idx="868">
                  <c:v>-20.182259999999999</c:v>
                </c:pt>
                <c:pt idx="869">
                  <c:v>-156.97220000000002</c:v>
                </c:pt>
                <c:pt idx="870">
                  <c:v>-48.875</c:v>
                </c:pt>
                <c:pt idx="871">
                  <c:v>-233.840688</c:v>
                </c:pt>
                <c:pt idx="872">
                  <c:v>-139.07600000000002</c:v>
                </c:pt>
                <c:pt idx="873">
                  <c:v>-64.664000000000001</c:v>
                </c:pt>
                <c:pt idx="874">
                  <c:v>-350.43950000000001</c:v>
                </c:pt>
                <c:pt idx="875">
                  <c:v>-44.067999999999998</c:v>
                </c:pt>
                <c:pt idx="876">
                  <c:v>-100.51</c:v>
                </c:pt>
                <c:pt idx="877">
                  <c:v>-17.75</c:v>
                </c:pt>
                <c:pt idx="878">
                  <c:v>-677.87199999999996</c:v>
                </c:pt>
                <c:pt idx="879">
                  <c:v>-122.83499999999999</c:v>
                </c:pt>
                <c:pt idx="880">
                  <c:v>-88.584999999999994</c:v>
                </c:pt>
                <c:pt idx="881">
                  <c:v>-485.68</c:v>
                </c:pt>
                <c:pt idx="882">
                  <c:v>-16.37</c:v>
                </c:pt>
                <c:pt idx="883">
                  <c:v>-94.258600000000001</c:v>
                </c:pt>
                <c:pt idx="884">
                  <c:v>-66.823599999999999</c:v>
                </c:pt>
                <c:pt idx="885">
                  <c:v>-134.512</c:v>
                </c:pt>
                <c:pt idx="886">
                  <c:v>-4075.9339920000002</c:v>
                </c:pt>
                <c:pt idx="887">
                  <c:v>-18.558799999999998</c:v>
                </c:pt>
                <c:pt idx="888">
                  <c:v>-87.46</c:v>
                </c:pt>
                <c:pt idx="889">
                  <c:v>-3.9479999999999995</c:v>
                </c:pt>
                <c:pt idx="890">
                  <c:v>-51.66</c:v>
                </c:pt>
                <c:pt idx="891">
                  <c:v>-193.91399999999999</c:v>
                </c:pt>
                <c:pt idx="892">
                  <c:v>-333.42540000000002</c:v>
                </c:pt>
                <c:pt idx="893">
                  <c:v>-283.9914</c:v>
                </c:pt>
                <c:pt idx="894">
                  <c:v>-195.34200000000001</c:v>
                </c:pt>
                <c:pt idx="895">
                  <c:v>-89.70920000000001</c:v>
                </c:pt>
                <c:pt idx="896">
                  <c:v>-44.415000000000006</c:v>
                </c:pt>
                <c:pt idx="897">
                  <c:v>-29.666000000000004</c:v>
                </c:pt>
                <c:pt idx="898">
                  <c:v>-1319.5</c:v>
                </c:pt>
                <c:pt idx="899">
                  <c:v>-119.812</c:v>
                </c:pt>
                <c:pt idx="900">
                  <c:v>-9.1079999999999988</c:v>
                </c:pt>
                <c:pt idx="901">
                  <c:v>-110.376</c:v>
                </c:pt>
                <c:pt idx="902">
                  <c:v>-30.45</c:v>
                </c:pt>
                <c:pt idx="903">
                  <c:v>-43.65504</c:v>
                </c:pt>
                <c:pt idx="904">
                  <c:v>-577.30400000000009</c:v>
                </c:pt>
                <c:pt idx="905">
                  <c:v>-1535.4864000000002</c:v>
                </c:pt>
                <c:pt idx="906">
                  <c:v>-159.32</c:v>
                </c:pt>
                <c:pt idx="907">
                  <c:v>-74.088000000000008</c:v>
                </c:pt>
                <c:pt idx="908">
                  <c:v>-137.52199999999999</c:v>
                </c:pt>
                <c:pt idx="909">
                  <c:v>-11.815999999999999</c:v>
                </c:pt>
                <c:pt idx="910">
                  <c:v>-105.126</c:v>
                </c:pt>
                <c:pt idx="911">
                  <c:v>-135.46</c:v>
                </c:pt>
                <c:pt idx="912">
                  <c:v>-31.68825</c:v>
                </c:pt>
                <c:pt idx="913">
                  <c:v>-13.068000000000001</c:v>
                </c:pt>
                <c:pt idx="914">
                  <c:v>-25.103999999999999</c:v>
                </c:pt>
                <c:pt idx="915">
                  <c:v>-340.53109999999998</c:v>
                </c:pt>
                <c:pt idx="916">
                  <c:v>-131.16</c:v>
                </c:pt>
                <c:pt idx="917">
                  <c:v>-11.83</c:v>
                </c:pt>
                <c:pt idx="918">
                  <c:v>-65.58</c:v>
                </c:pt>
                <c:pt idx="919">
                  <c:v>-92.32</c:v>
                </c:pt>
                <c:pt idx="920">
                  <c:v>-1764.29</c:v>
                </c:pt>
                <c:pt idx="921">
                  <c:v>-269.75549999999998</c:v>
                </c:pt>
                <c:pt idx="922">
                  <c:v>-2133.2780000000002</c:v>
                </c:pt>
                <c:pt idx="923">
                  <c:v>-15.92</c:v>
                </c:pt>
                <c:pt idx="924">
                  <c:v>-114.2</c:v>
                </c:pt>
                <c:pt idx="925">
                  <c:v>-25</c:v>
                </c:pt>
                <c:pt idx="926">
                  <c:v>-722.23</c:v>
                </c:pt>
                <c:pt idx="927">
                  <c:v>-164.18</c:v>
                </c:pt>
                <c:pt idx="928">
                  <c:v>-79.400000000000006</c:v>
                </c:pt>
                <c:pt idx="929">
                  <c:v>-127.3</c:v>
                </c:pt>
                <c:pt idx="930">
                  <c:v>-52.77</c:v>
                </c:pt>
                <c:pt idx="931">
                  <c:v>-781.13419999999996</c:v>
                </c:pt>
                <c:pt idx="932">
                  <c:v>-23.295999999999999</c:v>
                </c:pt>
                <c:pt idx="933">
                  <c:v>-10.368400000000001</c:v>
                </c:pt>
                <c:pt idx="934">
                  <c:v>-92.929200000000009</c:v>
                </c:pt>
                <c:pt idx="935">
                  <c:v>-39.808999999999997</c:v>
                </c:pt>
                <c:pt idx="936">
                  <c:v>-29.065600000000003</c:v>
                </c:pt>
                <c:pt idx="937">
                  <c:v>-19.2972</c:v>
                </c:pt>
                <c:pt idx="938">
                  <c:v>-62</c:v>
                </c:pt>
                <c:pt idx="939">
                  <c:v>-41.83</c:v>
                </c:pt>
                <c:pt idx="940">
                  <c:v>-116.3455</c:v>
                </c:pt>
                <c:pt idx="941">
                  <c:v>-7.73</c:v>
                </c:pt>
                <c:pt idx="942">
                  <c:v>-47.995249999999999</c:v>
                </c:pt>
                <c:pt idx="943">
                  <c:v>-23.53</c:v>
                </c:pt>
                <c:pt idx="944">
                  <c:v>-42.170500000000004</c:v>
                </c:pt>
                <c:pt idx="945">
                  <c:v>-1.904000000000019</c:v>
                </c:pt>
                <c:pt idx="946">
                  <c:v>-37.048000000000002</c:v>
                </c:pt>
                <c:pt idx="947">
                  <c:v>-56.887999999999998</c:v>
                </c:pt>
                <c:pt idx="948">
                  <c:v>-189.714</c:v>
                </c:pt>
                <c:pt idx="949">
                  <c:v>-4.4800000000000004</c:v>
                </c:pt>
                <c:pt idx="950">
                  <c:v>-22.009999999999998</c:v>
                </c:pt>
                <c:pt idx="951">
                  <c:v>-3.2448000000000001</c:v>
                </c:pt>
                <c:pt idx="952">
                  <c:v>-116.76</c:v>
                </c:pt>
                <c:pt idx="953">
                  <c:v>-160.952</c:v>
                </c:pt>
                <c:pt idx="954">
                  <c:v>-41.87</c:v>
                </c:pt>
                <c:pt idx="955">
                  <c:v>-24.7104</c:v>
                </c:pt>
              </c:numCache>
            </c:numRef>
          </c:yVal>
          <c:smooth val="0"/>
          <c:extLst>
            <c:ext xmlns:c16="http://schemas.microsoft.com/office/drawing/2014/chart" uri="{C3380CC4-5D6E-409C-BE32-E72D297353CC}">
              <c16:uniqueId val="{00000001-AEC1-45DE-B209-FE63F2A67BF5}"/>
            </c:ext>
          </c:extLst>
        </c:ser>
        <c:dLbls>
          <c:showLegendKey val="0"/>
          <c:showVal val="0"/>
          <c:showCatName val="0"/>
          <c:showSerName val="0"/>
          <c:showPercent val="0"/>
          <c:showBubbleSize val="0"/>
        </c:dLbls>
        <c:axId val="1051449168"/>
        <c:axId val="1051446768"/>
      </c:scatterChart>
      <c:valAx>
        <c:axId val="1051449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446768"/>
        <c:crosses val="autoZero"/>
        <c:crossBetween val="midCat"/>
      </c:valAx>
      <c:valAx>
        <c:axId val="105144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449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TABLES!PivotTable12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TABLES'!$B$225</c:f>
              <c:strCache>
                <c:ptCount val="1"/>
                <c:pt idx="0">
                  <c:v>Total</c:v>
                </c:pt>
              </c:strCache>
            </c:strRef>
          </c:tx>
          <c:spPr>
            <a:solidFill>
              <a:schemeClr val="accent1"/>
            </a:solidFill>
            <a:ln>
              <a:noFill/>
            </a:ln>
            <a:effectLst/>
          </c:spPr>
          <c:invertIfNegative val="0"/>
          <c:cat>
            <c:strRef>
              <c:f>'PIVOT TABLES'!$A$226:$A$230</c:f>
              <c:strCache>
                <c:ptCount val="4"/>
                <c:pt idx="0">
                  <c:v>Central</c:v>
                </c:pt>
                <c:pt idx="1">
                  <c:v>East</c:v>
                </c:pt>
                <c:pt idx="2">
                  <c:v>South</c:v>
                </c:pt>
                <c:pt idx="3">
                  <c:v>West</c:v>
                </c:pt>
              </c:strCache>
            </c:strRef>
          </c:cat>
          <c:val>
            <c:numRef>
              <c:f>'PIVOT TABLES'!$B$226:$B$230</c:f>
              <c:numCache>
                <c:formatCode>"$"#,##0.00</c:formatCode>
                <c:ptCount val="4"/>
                <c:pt idx="0">
                  <c:v>448284.7</c:v>
                </c:pt>
                <c:pt idx="1">
                  <c:v>592171.48999999964</c:v>
                </c:pt>
                <c:pt idx="2">
                  <c:v>357105.12000000011</c:v>
                </c:pt>
                <c:pt idx="3">
                  <c:v>526776.56999999995</c:v>
                </c:pt>
              </c:numCache>
            </c:numRef>
          </c:val>
          <c:extLst>
            <c:ext xmlns:c16="http://schemas.microsoft.com/office/drawing/2014/chart" uri="{C3380CC4-5D6E-409C-BE32-E72D297353CC}">
              <c16:uniqueId val="{00000000-CBE6-42B8-B170-F8639D55F230}"/>
            </c:ext>
          </c:extLst>
        </c:ser>
        <c:dLbls>
          <c:showLegendKey val="0"/>
          <c:showVal val="0"/>
          <c:showCatName val="0"/>
          <c:showSerName val="0"/>
          <c:showPercent val="0"/>
          <c:showBubbleSize val="0"/>
        </c:dLbls>
        <c:gapWidth val="219"/>
        <c:overlap val="-27"/>
        <c:axId val="919850895"/>
        <c:axId val="919858575"/>
      </c:barChart>
      <c:catAx>
        <c:axId val="91985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858575"/>
        <c:crosses val="autoZero"/>
        <c:auto val="1"/>
        <c:lblAlgn val="ctr"/>
        <c:lblOffset val="100"/>
        <c:noMultiLvlLbl val="0"/>
      </c:catAx>
      <c:valAx>
        <c:axId val="9198585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85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TABLES!PivotTable14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TABLES'!$B$296</c:f>
              <c:strCache>
                <c:ptCount val="1"/>
                <c:pt idx="0">
                  <c:v>Average of Shipping Cost</c:v>
                </c:pt>
              </c:strCache>
            </c:strRef>
          </c:tx>
          <c:spPr>
            <a:solidFill>
              <a:schemeClr val="accent1"/>
            </a:solidFill>
            <a:ln>
              <a:noFill/>
            </a:ln>
            <a:effectLst/>
          </c:spPr>
          <c:invertIfNegative val="0"/>
          <c:cat>
            <c:strRef>
              <c:f>'PIVOT TABLES'!$A$297:$A$301</c:f>
              <c:strCache>
                <c:ptCount val="4"/>
                <c:pt idx="0">
                  <c:v>East</c:v>
                </c:pt>
                <c:pt idx="1">
                  <c:v>South</c:v>
                </c:pt>
                <c:pt idx="2">
                  <c:v>West</c:v>
                </c:pt>
                <c:pt idx="3">
                  <c:v>Central</c:v>
                </c:pt>
              </c:strCache>
            </c:strRef>
          </c:cat>
          <c:val>
            <c:numRef>
              <c:f>'PIVOT TABLES'!$B$297:$B$301</c:f>
              <c:numCache>
                <c:formatCode>"$"#,##0.00</c:formatCode>
                <c:ptCount val="4"/>
                <c:pt idx="0">
                  <c:v>13.799578059071701</c:v>
                </c:pt>
                <c:pt idx="1">
                  <c:v>12.828303167420769</c:v>
                </c:pt>
                <c:pt idx="2">
                  <c:v>12.733872340425496</c:v>
                </c:pt>
                <c:pt idx="3">
                  <c:v>12.575618374558269</c:v>
                </c:pt>
              </c:numCache>
            </c:numRef>
          </c:val>
          <c:extLst>
            <c:ext xmlns:c16="http://schemas.microsoft.com/office/drawing/2014/chart" uri="{C3380CC4-5D6E-409C-BE32-E72D297353CC}">
              <c16:uniqueId val="{00000000-CCCA-496C-911C-23CE8A7B37AF}"/>
            </c:ext>
          </c:extLst>
        </c:ser>
        <c:ser>
          <c:idx val="1"/>
          <c:order val="1"/>
          <c:tx>
            <c:strRef>
              <c:f>'PIVOT TABLES'!$C$296</c:f>
              <c:strCache>
                <c:ptCount val="1"/>
                <c:pt idx="0">
                  <c:v>Average of Profit</c:v>
                </c:pt>
              </c:strCache>
            </c:strRef>
          </c:tx>
          <c:spPr>
            <a:solidFill>
              <a:schemeClr val="accent2"/>
            </a:solidFill>
            <a:ln>
              <a:noFill/>
            </a:ln>
            <a:effectLst/>
          </c:spPr>
          <c:invertIfNegative val="0"/>
          <c:cat>
            <c:strRef>
              <c:f>'PIVOT TABLES'!$A$297:$A$301</c:f>
              <c:strCache>
                <c:ptCount val="4"/>
                <c:pt idx="0">
                  <c:v>East</c:v>
                </c:pt>
                <c:pt idx="1">
                  <c:v>South</c:v>
                </c:pt>
                <c:pt idx="2">
                  <c:v>West</c:v>
                </c:pt>
                <c:pt idx="3">
                  <c:v>Central</c:v>
                </c:pt>
              </c:strCache>
            </c:strRef>
          </c:cat>
          <c:val>
            <c:numRef>
              <c:f>'PIVOT TABLES'!$C$297:$C$301</c:f>
              <c:numCache>
                <c:formatCode>"$"#,##0.00</c:formatCode>
                <c:ptCount val="4"/>
                <c:pt idx="0">
                  <c:v>179.93966971729961</c:v>
                </c:pt>
                <c:pt idx="1">
                  <c:v>-32.633607193325808</c:v>
                </c:pt>
                <c:pt idx="2">
                  <c:v>161.37189383404262</c:v>
                </c:pt>
                <c:pt idx="3">
                  <c:v>136.6881142554771</c:v>
                </c:pt>
              </c:numCache>
            </c:numRef>
          </c:val>
          <c:extLst>
            <c:ext xmlns:c16="http://schemas.microsoft.com/office/drawing/2014/chart" uri="{C3380CC4-5D6E-409C-BE32-E72D297353CC}">
              <c16:uniqueId val="{00000001-CCCA-496C-911C-23CE8A7B37AF}"/>
            </c:ext>
          </c:extLst>
        </c:ser>
        <c:dLbls>
          <c:showLegendKey val="0"/>
          <c:showVal val="0"/>
          <c:showCatName val="0"/>
          <c:showSerName val="0"/>
          <c:showPercent val="0"/>
          <c:showBubbleSize val="0"/>
        </c:dLbls>
        <c:gapWidth val="150"/>
        <c:overlap val="100"/>
        <c:axId val="1389585871"/>
        <c:axId val="1389596431"/>
      </c:barChart>
      <c:catAx>
        <c:axId val="138958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596431"/>
        <c:crosses val="autoZero"/>
        <c:auto val="1"/>
        <c:lblAlgn val="ctr"/>
        <c:lblOffset val="100"/>
        <c:noMultiLvlLbl val="0"/>
      </c:catAx>
      <c:valAx>
        <c:axId val="1389596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58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TABLES!Monthly_sales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chart showing monthly sales fluctuations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TABLES'!$B$357</c:f>
              <c:strCache>
                <c:ptCount val="1"/>
                <c:pt idx="0">
                  <c:v>Sum of 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TABLES'!$A$358:$A$364</c:f>
              <c:strCache>
                <c:ptCount val="6"/>
                <c:pt idx="0">
                  <c:v>May-2015</c:v>
                </c:pt>
                <c:pt idx="1">
                  <c:v>Mar-2015</c:v>
                </c:pt>
                <c:pt idx="2">
                  <c:v>Jun-2015</c:v>
                </c:pt>
                <c:pt idx="3">
                  <c:v>Jan-2015</c:v>
                </c:pt>
                <c:pt idx="4">
                  <c:v>Feb-2015</c:v>
                </c:pt>
                <c:pt idx="5">
                  <c:v>Apr-2015</c:v>
                </c:pt>
              </c:strCache>
            </c:strRef>
          </c:cat>
          <c:val>
            <c:numRef>
              <c:f>'PIVOT TABLES'!$B$358:$B$364</c:f>
              <c:numCache>
                <c:formatCode>"$"#,##0.00</c:formatCode>
                <c:ptCount val="6"/>
                <c:pt idx="0">
                  <c:v>306572.06999999977</c:v>
                </c:pt>
                <c:pt idx="1">
                  <c:v>271696.67000000016</c:v>
                </c:pt>
                <c:pt idx="2">
                  <c:v>355368.79999999964</c:v>
                </c:pt>
                <c:pt idx="3">
                  <c:v>274766.92000000016</c:v>
                </c:pt>
                <c:pt idx="4">
                  <c:v>326101.46999999997</c:v>
                </c:pt>
                <c:pt idx="5">
                  <c:v>389831.94999999978</c:v>
                </c:pt>
              </c:numCache>
            </c:numRef>
          </c:val>
          <c:smooth val="0"/>
          <c:extLst>
            <c:ext xmlns:c16="http://schemas.microsoft.com/office/drawing/2014/chart" uri="{C3380CC4-5D6E-409C-BE32-E72D297353CC}">
              <c16:uniqueId val="{00000000-427A-4C61-970E-86E37D52820E}"/>
            </c:ext>
          </c:extLst>
        </c:ser>
        <c:ser>
          <c:idx val="1"/>
          <c:order val="1"/>
          <c:tx>
            <c:strRef>
              <c:f>'PIVOT TABLES'!$C$357</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TABLES'!$A$358:$A$364</c:f>
              <c:strCache>
                <c:ptCount val="6"/>
                <c:pt idx="0">
                  <c:v>May-2015</c:v>
                </c:pt>
                <c:pt idx="1">
                  <c:v>Mar-2015</c:v>
                </c:pt>
                <c:pt idx="2">
                  <c:v>Jun-2015</c:v>
                </c:pt>
                <c:pt idx="3">
                  <c:v>Jan-2015</c:v>
                </c:pt>
                <c:pt idx="4">
                  <c:v>Feb-2015</c:v>
                </c:pt>
                <c:pt idx="5">
                  <c:v>Apr-2015</c:v>
                </c:pt>
              </c:strCache>
            </c:strRef>
          </c:cat>
          <c:val>
            <c:numRef>
              <c:f>'PIVOT TABLES'!$C$358:$C$364</c:f>
              <c:numCache>
                <c:formatCode>"$"#,##0.00</c:formatCode>
                <c:ptCount val="6"/>
                <c:pt idx="0">
                  <c:v>67002.732858400021</c:v>
                </c:pt>
                <c:pt idx="1">
                  <c:v>103.15958674999388</c:v>
                </c:pt>
                <c:pt idx="2">
                  <c:v>66836.970610000033</c:v>
                </c:pt>
                <c:pt idx="3">
                  <c:v>1043.6774996800048</c:v>
                </c:pt>
                <c:pt idx="4">
                  <c:v>35944.658780320009</c:v>
                </c:pt>
                <c:pt idx="5">
                  <c:v>53146.412501999992</c:v>
                </c:pt>
              </c:numCache>
            </c:numRef>
          </c:val>
          <c:smooth val="0"/>
          <c:extLst>
            <c:ext xmlns:c16="http://schemas.microsoft.com/office/drawing/2014/chart" uri="{C3380CC4-5D6E-409C-BE32-E72D297353CC}">
              <c16:uniqueId val="{00000002-427A-4C61-970E-86E37D52820E}"/>
            </c:ext>
          </c:extLst>
        </c:ser>
        <c:dLbls>
          <c:showLegendKey val="0"/>
          <c:showVal val="0"/>
          <c:showCatName val="0"/>
          <c:showSerName val="0"/>
          <c:showPercent val="0"/>
          <c:showBubbleSize val="0"/>
        </c:dLbls>
        <c:smooth val="0"/>
        <c:axId val="564211743"/>
        <c:axId val="564220383"/>
      </c:lineChart>
      <c:catAx>
        <c:axId val="56421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20383"/>
        <c:crosses val="autoZero"/>
        <c:auto val="1"/>
        <c:lblAlgn val="ctr"/>
        <c:lblOffset val="100"/>
        <c:noMultiLvlLbl val="0"/>
      </c:catAx>
      <c:valAx>
        <c:axId val="5642203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1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TABLES'!$B$373</c:f>
              <c:strCache>
                <c:ptCount val="1"/>
                <c:pt idx="0">
                  <c:v>Sum of Profit</c:v>
                </c:pt>
              </c:strCache>
            </c:strRef>
          </c:tx>
          <c:spPr>
            <a:solidFill>
              <a:schemeClr val="accent1"/>
            </a:solidFill>
            <a:ln>
              <a:noFill/>
            </a:ln>
            <a:effectLst/>
            <a:sp3d/>
          </c:spPr>
          <c:invertIfNegative val="0"/>
          <c:cat>
            <c:strRef>
              <c:f>'PIVOT TABLES'!$A$374:$A$384</c:f>
              <c:strCache>
                <c:ptCount val="11"/>
                <c:pt idx="0">
                  <c:v>Tables</c:v>
                </c:pt>
                <c:pt idx="1">
                  <c:v>Rubber Bands</c:v>
                </c:pt>
                <c:pt idx="2">
                  <c:v>Scissors, Rulers and Trimmers</c:v>
                </c:pt>
                <c:pt idx="3">
                  <c:v>Envelopes</c:v>
                </c:pt>
                <c:pt idx="4">
                  <c:v>Bookcases</c:v>
                </c:pt>
                <c:pt idx="5">
                  <c:v>Pens &amp; Art Supplies</c:v>
                </c:pt>
                <c:pt idx="6">
                  <c:v>Binders and Binder Accessories</c:v>
                </c:pt>
                <c:pt idx="7">
                  <c:v>Chairs &amp; Chairmats</c:v>
                </c:pt>
                <c:pt idx="8">
                  <c:v>Telephones and Communication</c:v>
                </c:pt>
                <c:pt idx="9">
                  <c:v>Copiers and Fax</c:v>
                </c:pt>
                <c:pt idx="10">
                  <c:v>Office Furnishings</c:v>
                </c:pt>
              </c:strCache>
            </c:strRef>
          </c:cat>
          <c:val>
            <c:numRef>
              <c:f>'PIVOT TABLES'!$B$374:$B$384</c:f>
              <c:numCache>
                <c:formatCode>"$"#,##0.00</c:formatCode>
                <c:ptCount val="11"/>
                <c:pt idx="0">
                  <c:v>-7240.0713636500004</c:v>
                </c:pt>
                <c:pt idx="1">
                  <c:v>-1544.8260631999999</c:v>
                </c:pt>
                <c:pt idx="2">
                  <c:v>-1291.0958999999998</c:v>
                </c:pt>
                <c:pt idx="3">
                  <c:v>-1194.4124999999999</c:v>
                </c:pt>
                <c:pt idx="4">
                  <c:v>-930.43840000000375</c:v>
                </c:pt>
                <c:pt idx="5">
                  <c:v>-257.62880000000052</c:v>
                </c:pt>
                <c:pt idx="6">
                  <c:v>59296.389429999988</c:v>
                </c:pt>
                <c:pt idx="7">
                  <c:v>48695.836599999981</c:v>
                </c:pt>
                <c:pt idx="8">
                  <c:v>40790.514239999982</c:v>
                </c:pt>
                <c:pt idx="9">
                  <c:v>23990.207579999995</c:v>
                </c:pt>
                <c:pt idx="10">
                  <c:v>18724.119100000004</c:v>
                </c:pt>
              </c:numCache>
            </c:numRef>
          </c:val>
          <c:extLst>
            <c:ext xmlns:c16="http://schemas.microsoft.com/office/drawing/2014/chart" uri="{C3380CC4-5D6E-409C-BE32-E72D297353CC}">
              <c16:uniqueId val="{00000000-7DBD-4AAD-ACAD-E6E3A7619297}"/>
            </c:ext>
          </c:extLst>
        </c:ser>
        <c:dLbls>
          <c:showLegendKey val="0"/>
          <c:showVal val="0"/>
          <c:showCatName val="0"/>
          <c:showSerName val="0"/>
          <c:showPercent val="0"/>
          <c:showBubbleSize val="0"/>
        </c:dLbls>
        <c:gapWidth val="150"/>
        <c:shape val="box"/>
        <c:axId val="992495407"/>
        <c:axId val="992499727"/>
        <c:axId val="0"/>
      </c:bar3DChart>
      <c:catAx>
        <c:axId val="992495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499727"/>
        <c:crosses val="autoZero"/>
        <c:auto val="1"/>
        <c:lblAlgn val="ctr"/>
        <c:lblOffset val="100"/>
        <c:noMultiLvlLbl val="0"/>
      </c:catAx>
      <c:valAx>
        <c:axId val="9924997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49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TABLES!PivotTable22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TABLES'!$B$396</c:f>
              <c:strCache>
                <c:ptCount val="1"/>
                <c:pt idx="0">
                  <c:v>Total</c:v>
                </c:pt>
              </c:strCache>
            </c:strRef>
          </c:tx>
          <c:spPr>
            <a:solidFill>
              <a:schemeClr val="accent1"/>
            </a:solidFill>
            <a:ln>
              <a:noFill/>
            </a:ln>
            <a:effectLst/>
          </c:spPr>
          <c:invertIfNegative val="0"/>
          <c:cat>
            <c:strRef>
              <c:f>'PIVOT TABLES'!$A$397:$A$401</c:f>
              <c:strCache>
                <c:ptCount val="4"/>
                <c:pt idx="0">
                  <c:v>East</c:v>
                </c:pt>
                <c:pt idx="1">
                  <c:v>West</c:v>
                </c:pt>
                <c:pt idx="2">
                  <c:v>Central</c:v>
                </c:pt>
                <c:pt idx="3">
                  <c:v>South</c:v>
                </c:pt>
              </c:strCache>
            </c:strRef>
          </c:cat>
          <c:val>
            <c:numRef>
              <c:f>'PIVOT TABLES'!$B$397:$B$401</c:f>
              <c:numCache>
                <c:formatCode>"$"#,##0.00</c:formatCode>
                <c:ptCount val="4"/>
                <c:pt idx="0">
                  <c:v>592171.48999999964</c:v>
                </c:pt>
                <c:pt idx="1">
                  <c:v>526776.56999999995</c:v>
                </c:pt>
                <c:pt idx="2">
                  <c:v>448284.7</c:v>
                </c:pt>
                <c:pt idx="3">
                  <c:v>357105.12000000011</c:v>
                </c:pt>
              </c:numCache>
            </c:numRef>
          </c:val>
          <c:extLst>
            <c:ext xmlns:c16="http://schemas.microsoft.com/office/drawing/2014/chart" uri="{C3380CC4-5D6E-409C-BE32-E72D297353CC}">
              <c16:uniqueId val="{00000000-6769-46D2-8EFF-30E836EF1047}"/>
            </c:ext>
          </c:extLst>
        </c:ser>
        <c:dLbls>
          <c:showLegendKey val="0"/>
          <c:showVal val="0"/>
          <c:showCatName val="0"/>
          <c:showSerName val="0"/>
          <c:showPercent val="0"/>
          <c:showBubbleSize val="0"/>
        </c:dLbls>
        <c:gapWidth val="219"/>
        <c:overlap val="-27"/>
        <c:axId val="1094155375"/>
        <c:axId val="1094152495"/>
      </c:barChart>
      <c:catAx>
        <c:axId val="109415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52495"/>
        <c:crosses val="autoZero"/>
        <c:auto val="1"/>
        <c:lblAlgn val="ctr"/>
        <c:lblOffset val="100"/>
        <c:noMultiLvlLbl val="0"/>
      </c:catAx>
      <c:valAx>
        <c:axId val="10941524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5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TABLES!PivotTable15</c:name>
    <c:fmtId val="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2.463079615048119E-2"/>
              <c:y val="-8.293428330467958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254000" sx="102000" sy="102000" algn="ctr" rotWithShape="0">
              <a:prstClr val="black">
                <a:alpha val="20000"/>
              </a:prstClr>
            </a:outerShdw>
          </a:effectLst>
        </c:spPr>
        <c:dLbl>
          <c:idx val="0"/>
          <c:layout>
            <c:manualLayout>
              <c:x val="4.8232720909886263E-3"/>
              <c:y val="2.188114377754626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3"/>
          </a:solidFill>
          <a:ln>
            <a:noFill/>
          </a:ln>
          <a:effectLst>
            <a:outerShdw blurRad="254000" sx="102000" sy="102000" algn="ctr" rotWithShape="0">
              <a:prstClr val="black">
                <a:alpha val="20000"/>
              </a:prstClr>
            </a:outerShdw>
          </a:effectLst>
        </c:spPr>
        <c:dLbl>
          <c:idx val="0"/>
          <c:layout>
            <c:manualLayout>
              <c:x val="1.4662948381452325E-2"/>
              <c:y val="0.1009442791567259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254000" sx="102000" sy="102000" algn="ctr" rotWithShape="0">
              <a:prstClr val="black">
                <a:alpha val="20000"/>
              </a:prstClr>
            </a:outerShdw>
          </a:effectLst>
        </c:spPr>
        <c:dLbl>
          <c:idx val="0"/>
          <c:layout>
            <c:manualLayout>
              <c:x val="0.18713407699037621"/>
              <c:y val="-8.620361990202468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TABLES'!$B$314</c:f>
              <c:strCache>
                <c:ptCount val="1"/>
                <c:pt idx="0">
                  <c:v>Sum of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CA0-42AB-BEFF-71129AC8761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ACA0-42AB-BEFF-71129AC8761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CA0-42AB-BEFF-71129AC8761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ACA0-42AB-BEFF-71129AC8761D}"/>
              </c:ext>
            </c:extLst>
          </c:dPt>
          <c:dLbls>
            <c:dLbl>
              <c:idx val="0"/>
              <c:layout>
                <c:manualLayout>
                  <c:x val="2.463079615048119E-2"/>
                  <c:y val="-8.2934283304679588E-3"/>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CA0-42AB-BEFF-71129AC8761D}"/>
                </c:ext>
              </c:extLst>
            </c:dLbl>
            <c:dLbl>
              <c:idx val="1"/>
              <c:layout>
                <c:manualLayout>
                  <c:x val="0.18713407699037621"/>
                  <c:y val="-8.6203619902024686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CA0-42AB-BEFF-71129AC8761D}"/>
                </c:ext>
              </c:extLst>
            </c:dLbl>
            <c:dLbl>
              <c:idx val="2"/>
              <c:layout>
                <c:manualLayout>
                  <c:x val="1.4662948381452325E-2"/>
                  <c:y val="0.10094427915672599"/>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CA0-42AB-BEFF-71129AC8761D}"/>
                </c:ext>
              </c:extLst>
            </c:dLbl>
            <c:dLbl>
              <c:idx val="3"/>
              <c:layout>
                <c:manualLayout>
                  <c:x val="4.8232720909886263E-3"/>
                  <c:y val="2.1881143777546262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CA0-42AB-BEFF-71129AC8761D}"/>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TABLES'!$A$315:$A$319</c:f>
              <c:strCache>
                <c:ptCount val="4"/>
                <c:pt idx="0">
                  <c:v>Corporate</c:v>
                </c:pt>
                <c:pt idx="1">
                  <c:v>Home Office</c:v>
                </c:pt>
                <c:pt idx="2">
                  <c:v>Consumer</c:v>
                </c:pt>
                <c:pt idx="3">
                  <c:v>Small Business</c:v>
                </c:pt>
              </c:strCache>
            </c:strRef>
          </c:cat>
          <c:val>
            <c:numRef>
              <c:f>'PIVOT TABLES'!$B$315:$B$319</c:f>
              <c:numCache>
                <c:formatCode>"$"#,##0.00</c:formatCode>
                <c:ptCount val="4"/>
                <c:pt idx="0">
                  <c:v>657784.53000000073</c:v>
                </c:pt>
                <c:pt idx="1">
                  <c:v>464481.03999999946</c:v>
                </c:pt>
                <c:pt idx="2">
                  <c:v>401778.37000000023</c:v>
                </c:pt>
                <c:pt idx="3">
                  <c:v>400293.94</c:v>
                </c:pt>
              </c:numCache>
            </c:numRef>
          </c:val>
          <c:extLst>
            <c:ext xmlns:c16="http://schemas.microsoft.com/office/drawing/2014/chart" uri="{C3380CC4-5D6E-409C-BE32-E72D297353CC}">
              <c16:uniqueId val="{00000000-ACA0-42AB-BEFF-71129AC8761D}"/>
            </c:ext>
          </c:extLst>
        </c:ser>
        <c:ser>
          <c:idx val="1"/>
          <c:order val="1"/>
          <c:tx>
            <c:strRef>
              <c:f>'PIVOT TABLES'!$C$314</c:f>
              <c:strCache>
                <c:ptCount val="1"/>
                <c:pt idx="0">
                  <c:v>Sum of Profit</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TABLES'!$A$315:$A$319</c:f>
              <c:strCache>
                <c:ptCount val="4"/>
                <c:pt idx="0">
                  <c:v>Corporate</c:v>
                </c:pt>
                <c:pt idx="1">
                  <c:v>Home Office</c:v>
                </c:pt>
                <c:pt idx="2">
                  <c:v>Consumer</c:v>
                </c:pt>
                <c:pt idx="3">
                  <c:v>Small Business</c:v>
                </c:pt>
              </c:strCache>
            </c:strRef>
          </c:cat>
          <c:val>
            <c:numRef>
              <c:f>'PIVOT TABLES'!$C$315:$C$319</c:f>
              <c:numCache>
                <c:formatCode>"$"#,##0.00</c:formatCode>
                <c:ptCount val="4"/>
                <c:pt idx="0">
                  <c:v>54444.191002399981</c:v>
                </c:pt>
                <c:pt idx="1">
                  <c:v>54433.520870919972</c:v>
                </c:pt>
                <c:pt idx="2">
                  <c:v>49894.990272599971</c:v>
                </c:pt>
                <c:pt idx="3">
                  <c:v>65304.909691229986</c:v>
                </c:pt>
              </c:numCache>
            </c:numRef>
          </c:val>
          <c:extLst>
            <c:ext xmlns:c16="http://schemas.microsoft.com/office/drawing/2014/chart" uri="{C3380CC4-5D6E-409C-BE32-E72D297353CC}">
              <c16:uniqueId val="{00000001-ACA0-42AB-BEFF-71129AC8761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Average Profit with</a:t>
            </a:r>
            <a:r>
              <a:rPr lang="en-US" sz="1600" b="1" baseline="0"/>
              <a:t> respect to Discount</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TABLES'!$C$186</c:f>
              <c:strCache>
                <c:ptCount val="1"/>
                <c:pt idx="0">
                  <c:v>Average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TABLES'!$B$187:$B$191</c:f>
              <c:strCache>
                <c:ptCount val="5"/>
                <c:pt idx="0">
                  <c:v>0%</c:v>
                </c:pt>
                <c:pt idx="1">
                  <c:v>10%</c:v>
                </c:pt>
                <c:pt idx="2">
                  <c:v>15%</c:v>
                </c:pt>
                <c:pt idx="3">
                  <c:v>20%</c:v>
                </c:pt>
                <c:pt idx="4">
                  <c:v>25%</c:v>
                </c:pt>
              </c:strCache>
            </c:strRef>
          </c:cat>
          <c:val>
            <c:numRef>
              <c:f>'PIVOT TABLES'!$C$187:$C$191</c:f>
              <c:numCache>
                <c:formatCode>General</c:formatCode>
                <c:ptCount val="5"/>
                <c:pt idx="0">
                  <c:v>177.54445115012044</c:v>
                </c:pt>
                <c:pt idx="1">
                  <c:v>116.84959986410665</c:v>
                </c:pt>
                <c:pt idx="2">
                  <c:v>27.639450113548364</c:v>
                </c:pt>
                <c:pt idx="3">
                  <c:v>-9.1300000000000008</c:v>
                </c:pt>
                <c:pt idx="4">
                  <c:v>-17.75</c:v>
                </c:pt>
              </c:numCache>
            </c:numRef>
          </c:val>
          <c:smooth val="0"/>
          <c:extLst>
            <c:ext xmlns:c16="http://schemas.microsoft.com/office/drawing/2014/chart" uri="{C3380CC4-5D6E-409C-BE32-E72D297353CC}">
              <c16:uniqueId val="{00000000-6546-4D8E-B79F-636035C019D5}"/>
            </c:ext>
          </c:extLst>
        </c:ser>
        <c:dLbls>
          <c:dLblPos val="t"/>
          <c:showLegendKey val="0"/>
          <c:showVal val="1"/>
          <c:showCatName val="0"/>
          <c:showSerName val="0"/>
          <c:showPercent val="0"/>
          <c:showBubbleSize val="0"/>
        </c:dLbls>
        <c:smooth val="0"/>
        <c:axId val="882268847"/>
        <c:axId val="882273647"/>
      </c:lineChart>
      <c:catAx>
        <c:axId val="8822688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DIscount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273647"/>
        <c:crosses val="autoZero"/>
        <c:auto val="1"/>
        <c:lblAlgn val="ctr"/>
        <c:lblOffset val="100"/>
        <c:noMultiLvlLbl val="0"/>
      </c:catAx>
      <c:valAx>
        <c:axId val="88227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268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5 Top Performining</a:t>
            </a:r>
            <a:r>
              <a:rPr lang="en-US" b="1" baseline="0"/>
              <a:t> and Least Performing Products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TABLES'!$B$373</c:f>
              <c:strCache>
                <c:ptCount val="1"/>
                <c:pt idx="0">
                  <c:v>Sum of Profit</c:v>
                </c:pt>
              </c:strCache>
            </c:strRef>
          </c:tx>
          <c:spPr>
            <a:solidFill>
              <a:schemeClr val="accent1"/>
            </a:solidFill>
            <a:ln>
              <a:noFill/>
            </a:ln>
            <a:effectLst/>
            <a:sp3d/>
          </c:spPr>
          <c:invertIfNegative val="0"/>
          <c:cat>
            <c:strRef>
              <c:f>'PIVOT TABLES'!$A$374:$A$384</c:f>
              <c:strCache>
                <c:ptCount val="11"/>
                <c:pt idx="0">
                  <c:v>Tables</c:v>
                </c:pt>
                <c:pt idx="1">
                  <c:v>Rubber Bands</c:v>
                </c:pt>
                <c:pt idx="2">
                  <c:v>Scissors, Rulers and Trimmers</c:v>
                </c:pt>
                <c:pt idx="3">
                  <c:v>Envelopes</c:v>
                </c:pt>
                <c:pt idx="4">
                  <c:v>Bookcases</c:v>
                </c:pt>
                <c:pt idx="5">
                  <c:v>Pens &amp; Art Supplies</c:v>
                </c:pt>
                <c:pt idx="6">
                  <c:v>Binders and Binder Accessories</c:v>
                </c:pt>
                <c:pt idx="7">
                  <c:v>Chairs &amp; Chairmats</c:v>
                </c:pt>
                <c:pt idx="8">
                  <c:v>Telephones and Communication</c:v>
                </c:pt>
                <c:pt idx="9">
                  <c:v>Copiers and Fax</c:v>
                </c:pt>
                <c:pt idx="10">
                  <c:v>Office Furnishings</c:v>
                </c:pt>
              </c:strCache>
            </c:strRef>
          </c:cat>
          <c:val>
            <c:numRef>
              <c:f>'PIVOT TABLES'!$B$374:$B$384</c:f>
              <c:numCache>
                <c:formatCode>"$"#,##0.00</c:formatCode>
                <c:ptCount val="11"/>
                <c:pt idx="0">
                  <c:v>-7240.0713636500004</c:v>
                </c:pt>
                <c:pt idx="1">
                  <c:v>-1544.8260631999999</c:v>
                </c:pt>
                <c:pt idx="2">
                  <c:v>-1291.0958999999998</c:v>
                </c:pt>
                <c:pt idx="3">
                  <c:v>-1194.4124999999999</c:v>
                </c:pt>
                <c:pt idx="4">
                  <c:v>-930.43840000000375</c:v>
                </c:pt>
                <c:pt idx="5">
                  <c:v>-257.62880000000052</c:v>
                </c:pt>
                <c:pt idx="6">
                  <c:v>59296.389429999988</c:v>
                </c:pt>
                <c:pt idx="7">
                  <c:v>48695.836599999981</c:v>
                </c:pt>
                <c:pt idx="8">
                  <c:v>40790.514239999982</c:v>
                </c:pt>
                <c:pt idx="9">
                  <c:v>23990.207579999995</c:v>
                </c:pt>
                <c:pt idx="10">
                  <c:v>18724.119100000004</c:v>
                </c:pt>
              </c:numCache>
            </c:numRef>
          </c:val>
          <c:extLst>
            <c:ext xmlns:c16="http://schemas.microsoft.com/office/drawing/2014/chart" uri="{C3380CC4-5D6E-409C-BE32-E72D297353CC}">
              <c16:uniqueId val="{00000000-87B3-447E-A732-3CBE5D51227D}"/>
            </c:ext>
          </c:extLst>
        </c:ser>
        <c:dLbls>
          <c:showLegendKey val="0"/>
          <c:showVal val="0"/>
          <c:showCatName val="0"/>
          <c:showSerName val="0"/>
          <c:showPercent val="0"/>
          <c:showBubbleSize val="0"/>
        </c:dLbls>
        <c:gapWidth val="150"/>
        <c:shape val="box"/>
        <c:axId val="992495407"/>
        <c:axId val="992499727"/>
        <c:axId val="0"/>
      </c:bar3DChart>
      <c:catAx>
        <c:axId val="992495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499727"/>
        <c:crosses val="autoZero"/>
        <c:auto val="1"/>
        <c:lblAlgn val="ctr"/>
        <c:lblOffset val="100"/>
        <c:noMultiLvlLbl val="0"/>
      </c:catAx>
      <c:valAx>
        <c:axId val="9924997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49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Corrolation Analysis between</a:t>
            </a:r>
            <a:r>
              <a:rPr lang="en-US" b="1" baseline="0"/>
              <a:t> Discount &amp; </a:t>
            </a:r>
            <a:r>
              <a:rPr lang="en-US" b="1"/>
              <a:t>Profit Margin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Orders!$AA$1</c:f>
              <c:strCache>
                <c:ptCount val="1"/>
                <c:pt idx="0">
                  <c:v>Profit Margin</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4910827738143612"/>
                  <c:y val="9.8928263423919263E-2"/>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dispRSqr val="0"/>
            <c:dispEq val="0"/>
          </c:trendline>
          <c:trendline>
            <c:spPr>
              <a:ln w="19050" cap="rnd">
                <a:solidFill>
                  <a:schemeClr val="accent1"/>
                </a:solidFill>
                <a:prstDash val="sysDot"/>
              </a:ln>
              <a:effectLst/>
            </c:spPr>
            <c:trendlineType val="linear"/>
            <c:dispRSqr val="0"/>
            <c:dispEq val="0"/>
          </c:trendline>
          <c:xVal>
            <c:numRef>
              <c:f>Orders!$C$2:$C$1953</c:f>
              <c:numCache>
                <c:formatCode>General</c:formatCode>
                <c:ptCount val="956"/>
                <c:pt idx="0">
                  <c:v>0.06</c:v>
                </c:pt>
                <c:pt idx="1">
                  <c:v>0.08</c:v>
                </c:pt>
                <c:pt idx="2">
                  <c:v>0.05</c:v>
                </c:pt>
                <c:pt idx="3">
                  <c:v>0.05</c:v>
                </c:pt>
                <c:pt idx="4">
                  <c:v>0</c:v>
                </c:pt>
                <c:pt idx="5">
                  <c:v>7.0000000000000007E-2</c:v>
                </c:pt>
                <c:pt idx="6">
                  <c:v>0.08</c:v>
                </c:pt>
                <c:pt idx="7">
                  <c:v>7.0000000000000007E-2</c:v>
                </c:pt>
                <c:pt idx="8">
                  <c:v>0.06</c:v>
                </c:pt>
                <c:pt idx="9">
                  <c:v>0.02</c:v>
                </c:pt>
                <c:pt idx="10">
                  <c:v>0.01</c:v>
                </c:pt>
                <c:pt idx="11">
                  <c:v>0.03</c:v>
                </c:pt>
                <c:pt idx="12">
                  <c:v>7.0000000000000007E-2</c:v>
                </c:pt>
                <c:pt idx="13">
                  <c:v>0.02</c:v>
                </c:pt>
                <c:pt idx="14">
                  <c:v>0.06</c:v>
                </c:pt>
                <c:pt idx="15">
                  <c:v>0</c:v>
                </c:pt>
                <c:pt idx="16">
                  <c:v>0</c:v>
                </c:pt>
                <c:pt idx="17">
                  <c:v>7.0000000000000007E-2</c:v>
                </c:pt>
                <c:pt idx="18">
                  <c:v>0.09</c:v>
                </c:pt>
                <c:pt idx="19">
                  <c:v>0.09</c:v>
                </c:pt>
                <c:pt idx="20">
                  <c:v>0.04</c:v>
                </c:pt>
                <c:pt idx="21">
                  <c:v>0</c:v>
                </c:pt>
                <c:pt idx="22">
                  <c:v>7.0000000000000007E-2</c:v>
                </c:pt>
                <c:pt idx="23">
                  <c:v>0.01</c:v>
                </c:pt>
                <c:pt idx="24">
                  <c:v>0.1</c:v>
                </c:pt>
                <c:pt idx="25">
                  <c:v>0.1</c:v>
                </c:pt>
                <c:pt idx="26">
                  <c:v>0.09</c:v>
                </c:pt>
                <c:pt idx="27">
                  <c:v>0.09</c:v>
                </c:pt>
                <c:pt idx="28">
                  <c:v>7.0000000000000007E-2</c:v>
                </c:pt>
                <c:pt idx="29">
                  <c:v>7.0000000000000007E-2</c:v>
                </c:pt>
                <c:pt idx="30">
                  <c:v>0.02</c:v>
                </c:pt>
                <c:pt idx="31">
                  <c:v>0.05</c:v>
                </c:pt>
                <c:pt idx="32">
                  <c:v>7.0000000000000007E-2</c:v>
                </c:pt>
                <c:pt idx="33">
                  <c:v>0.09</c:v>
                </c:pt>
                <c:pt idx="34">
                  <c:v>0.09</c:v>
                </c:pt>
                <c:pt idx="35">
                  <c:v>0.01</c:v>
                </c:pt>
                <c:pt idx="36">
                  <c:v>0.03</c:v>
                </c:pt>
                <c:pt idx="37">
                  <c:v>0.05</c:v>
                </c:pt>
                <c:pt idx="38">
                  <c:v>0.02</c:v>
                </c:pt>
                <c:pt idx="39">
                  <c:v>0.05</c:v>
                </c:pt>
                <c:pt idx="40">
                  <c:v>0.05</c:v>
                </c:pt>
                <c:pt idx="41">
                  <c:v>0.02</c:v>
                </c:pt>
                <c:pt idx="42">
                  <c:v>7.0000000000000007E-2</c:v>
                </c:pt>
                <c:pt idx="43">
                  <c:v>0.02</c:v>
                </c:pt>
                <c:pt idx="44">
                  <c:v>0.01</c:v>
                </c:pt>
                <c:pt idx="45">
                  <c:v>0.09</c:v>
                </c:pt>
                <c:pt idx="46">
                  <c:v>0</c:v>
                </c:pt>
                <c:pt idx="47">
                  <c:v>7.0000000000000007E-2</c:v>
                </c:pt>
                <c:pt idx="48">
                  <c:v>0.02</c:v>
                </c:pt>
                <c:pt idx="49">
                  <c:v>0.03</c:v>
                </c:pt>
                <c:pt idx="50">
                  <c:v>0.05</c:v>
                </c:pt>
                <c:pt idx="51">
                  <c:v>0.09</c:v>
                </c:pt>
                <c:pt idx="52">
                  <c:v>0</c:v>
                </c:pt>
                <c:pt idx="53">
                  <c:v>0.05</c:v>
                </c:pt>
                <c:pt idx="54">
                  <c:v>0.05</c:v>
                </c:pt>
                <c:pt idx="55">
                  <c:v>7.0000000000000007E-2</c:v>
                </c:pt>
                <c:pt idx="56">
                  <c:v>0.04</c:v>
                </c:pt>
                <c:pt idx="57">
                  <c:v>0.01</c:v>
                </c:pt>
                <c:pt idx="58">
                  <c:v>0.06</c:v>
                </c:pt>
                <c:pt idx="59">
                  <c:v>0.01</c:v>
                </c:pt>
                <c:pt idx="60">
                  <c:v>0.02</c:v>
                </c:pt>
                <c:pt idx="61">
                  <c:v>0.06</c:v>
                </c:pt>
                <c:pt idx="62">
                  <c:v>0.09</c:v>
                </c:pt>
                <c:pt idx="63">
                  <c:v>0.1</c:v>
                </c:pt>
                <c:pt idx="64">
                  <c:v>0.05</c:v>
                </c:pt>
                <c:pt idx="65">
                  <c:v>0.05</c:v>
                </c:pt>
                <c:pt idx="66">
                  <c:v>0.02</c:v>
                </c:pt>
                <c:pt idx="67">
                  <c:v>0.09</c:v>
                </c:pt>
                <c:pt idx="68">
                  <c:v>0.02</c:v>
                </c:pt>
                <c:pt idx="69">
                  <c:v>0.09</c:v>
                </c:pt>
                <c:pt idx="70">
                  <c:v>0.09</c:v>
                </c:pt>
                <c:pt idx="71">
                  <c:v>0.04</c:v>
                </c:pt>
                <c:pt idx="72">
                  <c:v>0.03</c:v>
                </c:pt>
                <c:pt idx="73">
                  <c:v>0.1</c:v>
                </c:pt>
                <c:pt idx="74">
                  <c:v>0</c:v>
                </c:pt>
                <c:pt idx="75">
                  <c:v>0.1</c:v>
                </c:pt>
                <c:pt idx="76">
                  <c:v>0.04</c:v>
                </c:pt>
                <c:pt idx="77">
                  <c:v>0.04</c:v>
                </c:pt>
                <c:pt idx="78">
                  <c:v>0.01</c:v>
                </c:pt>
                <c:pt idx="79">
                  <c:v>0.09</c:v>
                </c:pt>
                <c:pt idx="80">
                  <c:v>0.04</c:v>
                </c:pt>
                <c:pt idx="81">
                  <c:v>0.04</c:v>
                </c:pt>
                <c:pt idx="82">
                  <c:v>0.06</c:v>
                </c:pt>
                <c:pt idx="83">
                  <c:v>0.06</c:v>
                </c:pt>
                <c:pt idx="84">
                  <c:v>0.01</c:v>
                </c:pt>
                <c:pt idx="85">
                  <c:v>0.09</c:v>
                </c:pt>
                <c:pt idx="86">
                  <c:v>0.08</c:v>
                </c:pt>
                <c:pt idx="87">
                  <c:v>0.01</c:v>
                </c:pt>
                <c:pt idx="88">
                  <c:v>0.08</c:v>
                </c:pt>
                <c:pt idx="89">
                  <c:v>7.0000000000000007E-2</c:v>
                </c:pt>
                <c:pt idx="90">
                  <c:v>0.04</c:v>
                </c:pt>
                <c:pt idx="91">
                  <c:v>0.05</c:v>
                </c:pt>
                <c:pt idx="92">
                  <c:v>0.02</c:v>
                </c:pt>
                <c:pt idx="93">
                  <c:v>0.02</c:v>
                </c:pt>
                <c:pt idx="94">
                  <c:v>0.04</c:v>
                </c:pt>
                <c:pt idx="95">
                  <c:v>0.02</c:v>
                </c:pt>
                <c:pt idx="96">
                  <c:v>7.0000000000000007E-2</c:v>
                </c:pt>
                <c:pt idx="97">
                  <c:v>0.06</c:v>
                </c:pt>
                <c:pt idx="98">
                  <c:v>0.1</c:v>
                </c:pt>
                <c:pt idx="99">
                  <c:v>0.03</c:v>
                </c:pt>
                <c:pt idx="100">
                  <c:v>0.01</c:v>
                </c:pt>
                <c:pt idx="101">
                  <c:v>0.02</c:v>
                </c:pt>
                <c:pt idx="102">
                  <c:v>7.0000000000000007E-2</c:v>
                </c:pt>
                <c:pt idx="103">
                  <c:v>0.04</c:v>
                </c:pt>
                <c:pt idx="104">
                  <c:v>0.1</c:v>
                </c:pt>
                <c:pt idx="105">
                  <c:v>0.09</c:v>
                </c:pt>
                <c:pt idx="106">
                  <c:v>0</c:v>
                </c:pt>
                <c:pt idx="107">
                  <c:v>0.03</c:v>
                </c:pt>
                <c:pt idx="108">
                  <c:v>0.09</c:v>
                </c:pt>
                <c:pt idx="109">
                  <c:v>0.09</c:v>
                </c:pt>
                <c:pt idx="110">
                  <c:v>0.04</c:v>
                </c:pt>
                <c:pt idx="111">
                  <c:v>0.03</c:v>
                </c:pt>
                <c:pt idx="112">
                  <c:v>0.01</c:v>
                </c:pt>
                <c:pt idx="113">
                  <c:v>0.01</c:v>
                </c:pt>
                <c:pt idx="114">
                  <c:v>0.03</c:v>
                </c:pt>
                <c:pt idx="115">
                  <c:v>0.02</c:v>
                </c:pt>
                <c:pt idx="116">
                  <c:v>0.06</c:v>
                </c:pt>
                <c:pt idx="117">
                  <c:v>0.05</c:v>
                </c:pt>
                <c:pt idx="118">
                  <c:v>7.0000000000000007E-2</c:v>
                </c:pt>
                <c:pt idx="119">
                  <c:v>7.0000000000000007E-2</c:v>
                </c:pt>
                <c:pt idx="120">
                  <c:v>0.03</c:v>
                </c:pt>
                <c:pt idx="121">
                  <c:v>0.06</c:v>
                </c:pt>
                <c:pt idx="122">
                  <c:v>0.1</c:v>
                </c:pt>
                <c:pt idx="123">
                  <c:v>7.0000000000000007E-2</c:v>
                </c:pt>
                <c:pt idx="124">
                  <c:v>0.08</c:v>
                </c:pt>
                <c:pt idx="125">
                  <c:v>0.01</c:v>
                </c:pt>
                <c:pt idx="126">
                  <c:v>0.02</c:v>
                </c:pt>
                <c:pt idx="127">
                  <c:v>0.02</c:v>
                </c:pt>
                <c:pt idx="128">
                  <c:v>0.06</c:v>
                </c:pt>
                <c:pt idx="129">
                  <c:v>0.08</c:v>
                </c:pt>
                <c:pt idx="130">
                  <c:v>0.01</c:v>
                </c:pt>
                <c:pt idx="131">
                  <c:v>0.02</c:v>
                </c:pt>
                <c:pt idx="132">
                  <c:v>0.01</c:v>
                </c:pt>
                <c:pt idx="133">
                  <c:v>0.03</c:v>
                </c:pt>
                <c:pt idx="134">
                  <c:v>0.1</c:v>
                </c:pt>
                <c:pt idx="135">
                  <c:v>7.0000000000000007E-2</c:v>
                </c:pt>
                <c:pt idx="136">
                  <c:v>0.09</c:v>
                </c:pt>
                <c:pt idx="137">
                  <c:v>0</c:v>
                </c:pt>
                <c:pt idx="138">
                  <c:v>0.06</c:v>
                </c:pt>
                <c:pt idx="139">
                  <c:v>0.02</c:v>
                </c:pt>
                <c:pt idx="140">
                  <c:v>0.05</c:v>
                </c:pt>
                <c:pt idx="141">
                  <c:v>0.1</c:v>
                </c:pt>
                <c:pt idx="142">
                  <c:v>0.08</c:v>
                </c:pt>
                <c:pt idx="143">
                  <c:v>0.01</c:v>
                </c:pt>
                <c:pt idx="144">
                  <c:v>0.08</c:v>
                </c:pt>
                <c:pt idx="145">
                  <c:v>0.01</c:v>
                </c:pt>
                <c:pt idx="146">
                  <c:v>0.08</c:v>
                </c:pt>
                <c:pt idx="147">
                  <c:v>0.03</c:v>
                </c:pt>
                <c:pt idx="148">
                  <c:v>0.09</c:v>
                </c:pt>
                <c:pt idx="149">
                  <c:v>0.06</c:v>
                </c:pt>
                <c:pt idx="150">
                  <c:v>0.05</c:v>
                </c:pt>
                <c:pt idx="151">
                  <c:v>0.08</c:v>
                </c:pt>
                <c:pt idx="152">
                  <c:v>0.06</c:v>
                </c:pt>
                <c:pt idx="153">
                  <c:v>0.01</c:v>
                </c:pt>
                <c:pt idx="154">
                  <c:v>0.01</c:v>
                </c:pt>
                <c:pt idx="155">
                  <c:v>0.04</c:v>
                </c:pt>
                <c:pt idx="156">
                  <c:v>0.06</c:v>
                </c:pt>
                <c:pt idx="157">
                  <c:v>0.08</c:v>
                </c:pt>
                <c:pt idx="158">
                  <c:v>0.01</c:v>
                </c:pt>
                <c:pt idx="159">
                  <c:v>0.09</c:v>
                </c:pt>
                <c:pt idx="160">
                  <c:v>7.0000000000000007E-2</c:v>
                </c:pt>
                <c:pt idx="161">
                  <c:v>0.1</c:v>
                </c:pt>
                <c:pt idx="162">
                  <c:v>0.06</c:v>
                </c:pt>
                <c:pt idx="163">
                  <c:v>0.02</c:v>
                </c:pt>
                <c:pt idx="164">
                  <c:v>0.09</c:v>
                </c:pt>
                <c:pt idx="165">
                  <c:v>0.03</c:v>
                </c:pt>
                <c:pt idx="166">
                  <c:v>0.09</c:v>
                </c:pt>
                <c:pt idx="167">
                  <c:v>0.02</c:v>
                </c:pt>
                <c:pt idx="168">
                  <c:v>0.06</c:v>
                </c:pt>
                <c:pt idx="169">
                  <c:v>0.06</c:v>
                </c:pt>
                <c:pt idx="170">
                  <c:v>0.03</c:v>
                </c:pt>
                <c:pt idx="171">
                  <c:v>0.05</c:v>
                </c:pt>
                <c:pt idx="172">
                  <c:v>0.05</c:v>
                </c:pt>
                <c:pt idx="173">
                  <c:v>0.01</c:v>
                </c:pt>
                <c:pt idx="174">
                  <c:v>0.03</c:v>
                </c:pt>
                <c:pt idx="175">
                  <c:v>0.06</c:v>
                </c:pt>
                <c:pt idx="176">
                  <c:v>0.06</c:v>
                </c:pt>
                <c:pt idx="177">
                  <c:v>0.02</c:v>
                </c:pt>
                <c:pt idx="178">
                  <c:v>0.08</c:v>
                </c:pt>
                <c:pt idx="179">
                  <c:v>0.01</c:v>
                </c:pt>
                <c:pt idx="180">
                  <c:v>0.1</c:v>
                </c:pt>
                <c:pt idx="181">
                  <c:v>0</c:v>
                </c:pt>
                <c:pt idx="182">
                  <c:v>0.04</c:v>
                </c:pt>
                <c:pt idx="183">
                  <c:v>0.02</c:v>
                </c:pt>
                <c:pt idx="184">
                  <c:v>0.02</c:v>
                </c:pt>
                <c:pt idx="185">
                  <c:v>0.08</c:v>
                </c:pt>
                <c:pt idx="186">
                  <c:v>0.1</c:v>
                </c:pt>
                <c:pt idx="187">
                  <c:v>0.06</c:v>
                </c:pt>
                <c:pt idx="188">
                  <c:v>0.04</c:v>
                </c:pt>
                <c:pt idx="189">
                  <c:v>0.01</c:v>
                </c:pt>
                <c:pt idx="190">
                  <c:v>0.04</c:v>
                </c:pt>
                <c:pt idx="191">
                  <c:v>7.0000000000000007E-2</c:v>
                </c:pt>
                <c:pt idx="192">
                  <c:v>0.06</c:v>
                </c:pt>
                <c:pt idx="193">
                  <c:v>7.0000000000000007E-2</c:v>
                </c:pt>
                <c:pt idx="194">
                  <c:v>0.09</c:v>
                </c:pt>
                <c:pt idx="195">
                  <c:v>7.0000000000000007E-2</c:v>
                </c:pt>
                <c:pt idx="196">
                  <c:v>0.06</c:v>
                </c:pt>
                <c:pt idx="197">
                  <c:v>0.1</c:v>
                </c:pt>
                <c:pt idx="198">
                  <c:v>0.08</c:v>
                </c:pt>
                <c:pt idx="199">
                  <c:v>0.06</c:v>
                </c:pt>
                <c:pt idx="200">
                  <c:v>0.1</c:v>
                </c:pt>
                <c:pt idx="201">
                  <c:v>0.08</c:v>
                </c:pt>
                <c:pt idx="202">
                  <c:v>0.03</c:v>
                </c:pt>
                <c:pt idx="203">
                  <c:v>0.09</c:v>
                </c:pt>
                <c:pt idx="204">
                  <c:v>0.1</c:v>
                </c:pt>
                <c:pt idx="205">
                  <c:v>7.0000000000000007E-2</c:v>
                </c:pt>
                <c:pt idx="206">
                  <c:v>7.0000000000000007E-2</c:v>
                </c:pt>
                <c:pt idx="207">
                  <c:v>0.03</c:v>
                </c:pt>
                <c:pt idx="208">
                  <c:v>0.09</c:v>
                </c:pt>
                <c:pt idx="209">
                  <c:v>0.1</c:v>
                </c:pt>
                <c:pt idx="210">
                  <c:v>0.03</c:v>
                </c:pt>
                <c:pt idx="211">
                  <c:v>0.01</c:v>
                </c:pt>
                <c:pt idx="212">
                  <c:v>0.09</c:v>
                </c:pt>
                <c:pt idx="213">
                  <c:v>0.1</c:v>
                </c:pt>
                <c:pt idx="214">
                  <c:v>0.09</c:v>
                </c:pt>
                <c:pt idx="215">
                  <c:v>0.02</c:v>
                </c:pt>
                <c:pt idx="216">
                  <c:v>0.04</c:v>
                </c:pt>
                <c:pt idx="217">
                  <c:v>0.02</c:v>
                </c:pt>
                <c:pt idx="218">
                  <c:v>0.03</c:v>
                </c:pt>
                <c:pt idx="219">
                  <c:v>0.09</c:v>
                </c:pt>
                <c:pt idx="220">
                  <c:v>0.06</c:v>
                </c:pt>
                <c:pt idx="221">
                  <c:v>0.06</c:v>
                </c:pt>
                <c:pt idx="222">
                  <c:v>0.03</c:v>
                </c:pt>
                <c:pt idx="223">
                  <c:v>0</c:v>
                </c:pt>
                <c:pt idx="224">
                  <c:v>0.08</c:v>
                </c:pt>
                <c:pt idx="225">
                  <c:v>0.05</c:v>
                </c:pt>
                <c:pt idx="226">
                  <c:v>0.08</c:v>
                </c:pt>
                <c:pt idx="227">
                  <c:v>0.1</c:v>
                </c:pt>
                <c:pt idx="228">
                  <c:v>0.02</c:v>
                </c:pt>
                <c:pt idx="229">
                  <c:v>0</c:v>
                </c:pt>
                <c:pt idx="230">
                  <c:v>0.09</c:v>
                </c:pt>
                <c:pt idx="231">
                  <c:v>0.06</c:v>
                </c:pt>
                <c:pt idx="232">
                  <c:v>0.1</c:v>
                </c:pt>
                <c:pt idx="233">
                  <c:v>0.04</c:v>
                </c:pt>
                <c:pt idx="234">
                  <c:v>7.0000000000000007E-2</c:v>
                </c:pt>
                <c:pt idx="235">
                  <c:v>0.09</c:v>
                </c:pt>
                <c:pt idx="236">
                  <c:v>0.01</c:v>
                </c:pt>
                <c:pt idx="237">
                  <c:v>0.03</c:v>
                </c:pt>
                <c:pt idx="238">
                  <c:v>0.04</c:v>
                </c:pt>
                <c:pt idx="239">
                  <c:v>0.02</c:v>
                </c:pt>
                <c:pt idx="240">
                  <c:v>0.03</c:v>
                </c:pt>
                <c:pt idx="241">
                  <c:v>0.09</c:v>
                </c:pt>
                <c:pt idx="242">
                  <c:v>0.09</c:v>
                </c:pt>
                <c:pt idx="243">
                  <c:v>0.01</c:v>
                </c:pt>
                <c:pt idx="244">
                  <c:v>0.01</c:v>
                </c:pt>
                <c:pt idx="245">
                  <c:v>0</c:v>
                </c:pt>
                <c:pt idx="246">
                  <c:v>0.02</c:v>
                </c:pt>
                <c:pt idx="247">
                  <c:v>0.06</c:v>
                </c:pt>
                <c:pt idx="248">
                  <c:v>0.05</c:v>
                </c:pt>
                <c:pt idx="249">
                  <c:v>0.05</c:v>
                </c:pt>
                <c:pt idx="250">
                  <c:v>0.04</c:v>
                </c:pt>
                <c:pt idx="251">
                  <c:v>0</c:v>
                </c:pt>
                <c:pt idx="252">
                  <c:v>0.06</c:v>
                </c:pt>
                <c:pt idx="253">
                  <c:v>0.09</c:v>
                </c:pt>
                <c:pt idx="254">
                  <c:v>0.01</c:v>
                </c:pt>
                <c:pt idx="255">
                  <c:v>0</c:v>
                </c:pt>
                <c:pt idx="256">
                  <c:v>0.04</c:v>
                </c:pt>
                <c:pt idx="257">
                  <c:v>0.09</c:v>
                </c:pt>
                <c:pt idx="258">
                  <c:v>0.06</c:v>
                </c:pt>
                <c:pt idx="259">
                  <c:v>0.06</c:v>
                </c:pt>
                <c:pt idx="260">
                  <c:v>0.02</c:v>
                </c:pt>
                <c:pt idx="261">
                  <c:v>0.06</c:v>
                </c:pt>
                <c:pt idx="262">
                  <c:v>0.04</c:v>
                </c:pt>
                <c:pt idx="263">
                  <c:v>7.0000000000000007E-2</c:v>
                </c:pt>
                <c:pt idx="264">
                  <c:v>0.04</c:v>
                </c:pt>
                <c:pt idx="265">
                  <c:v>7.0000000000000007E-2</c:v>
                </c:pt>
                <c:pt idx="266">
                  <c:v>0</c:v>
                </c:pt>
                <c:pt idx="267">
                  <c:v>0.05</c:v>
                </c:pt>
                <c:pt idx="268">
                  <c:v>0.04</c:v>
                </c:pt>
                <c:pt idx="269">
                  <c:v>0.06</c:v>
                </c:pt>
                <c:pt idx="270">
                  <c:v>0.1</c:v>
                </c:pt>
                <c:pt idx="271">
                  <c:v>0.03</c:v>
                </c:pt>
                <c:pt idx="272">
                  <c:v>0.03</c:v>
                </c:pt>
                <c:pt idx="273">
                  <c:v>0.05</c:v>
                </c:pt>
                <c:pt idx="274">
                  <c:v>0.05</c:v>
                </c:pt>
                <c:pt idx="275">
                  <c:v>0.01</c:v>
                </c:pt>
                <c:pt idx="276">
                  <c:v>0.09</c:v>
                </c:pt>
                <c:pt idx="277">
                  <c:v>0.03</c:v>
                </c:pt>
                <c:pt idx="278">
                  <c:v>0.09</c:v>
                </c:pt>
                <c:pt idx="279">
                  <c:v>0.06</c:v>
                </c:pt>
                <c:pt idx="280">
                  <c:v>0.06</c:v>
                </c:pt>
                <c:pt idx="281">
                  <c:v>0.05</c:v>
                </c:pt>
                <c:pt idx="282">
                  <c:v>0.03</c:v>
                </c:pt>
                <c:pt idx="283">
                  <c:v>0.03</c:v>
                </c:pt>
                <c:pt idx="284">
                  <c:v>0.05</c:v>
                </c:pt>
                <c:pt idx="285">
                  <c:v>0.03</c:v>
                </c:pt>
                <c:pt idx="286">
                  <c:v>0</c:v>
                </c:pt>
                <c:pt idx="287">
                  <c:v>0.03</c:v>
                </c:pt>
                <c:pt idx="288">
                  <c:v>0.1</c:v>
                </c:pt>
                <c:pt idx="289">
                  <c:v>0.05</c:v>
                </c:pt>
                <c:pt idx="290">
                  <c:v>0.1</c:v>
                </c:pt>
                <c:pt idx="291">
                  <c:v>0.08</c:v>
                </c:pt>
                <c:pt idx="292">
                  <c:v>0.08</c:v>
                </c:pt>
                <c:pt idx="293">
                  <c:v>0.03</c:v>
                </c:pt>
                <c:pt idx="294">
                  <c:v>0.06</c:v>
                </c:pt>
                <c:pt idx="295">
                  <c:v>0.09</c:v>
                </c:pt>
                <c:pt idx="296">
                  <c:v>0</c:v>
                </c:pt>
                <c:pt idx="297">
                  <c:v>0.06</c:v>
                </c:pt>
                <c:pt idx="298">
                  <c:v>0.08</c:v>
                </c:pt>
                <c:pt idx="299">
                  <c:v>7.0000000000000007E-2</c:v>
                </c:pt>
                <c:pt idx="300">
                  <c:v>0.1</c:v>
                </c:pt>
                <c:pt idx="301">
                  <c:v>7.0000000000000007E-2</c:v>
                </c:pt>
                <c:pt idx="302">
                  <c:v>0.1</c:v>
                </c:pt>
                <c:pt idx="303">
                  <c:v>0.06</c:v>
                </c:pt>
                <c:pt idx="304">
                  <c:v>0</c:v>
                </c:pt>
                <c:pt idx="305">
                  <c:v>0</c:v>
                </c:pt>
                <c:pt idx="306">
                  <c:v>0.03</c:v>
                </c:pt>
                <c:pt idx="307">
                  <c:v>0.06</c:v>
                </c:pt>
                <c:pt idx="308">
                  <c:v>0.09</c:v>
                </c:pt>
                <c:pt idx="309">
                  <c:v>0.09</c:v>
                </c:pt>
                <c:pt idx="310">
                  <c:v>0.01</c:v>
                </c:pt>
                <c:pt idx="311">
                  <c:v>0.04</c:v>
                </c:pt>
                <c:pt idx="312">
                  <c:v>0.01</c:v>
                </c:pt>
                <c:pt idx="313">
                  <c:v>7.0000000000000007E-2</c:v>
                </c:pt>
                <c:pt idx="314">
                  <c:v>0.05</c:v>
                </c:pt>
                <c:pt idx="315">
                  <c:v>0.04</c:v>
                </c:pt>
                <c:pt idx="316">
                  <c:v>0.06</c:v>
                </c:pt>
                <c:pt idx="317">
                  <c:v>0.01</c:v>
                </c:pt>
                <c:pt idx="318">
                  <c:v>0.08</c:v>
                </c:pt>
                <c:pt idx="319">
                  <c:v>0.02</c:v>
                </c:pt>
                <c:pt idx="320">
                  <c:v>0</c:v>
                </c:pt>
                <c:pt idx="321">
                  <c:v>0.06</c:v>
                </c:pt>
                <c:pt idx="322">
                  <c:v>0.03</c:v>
                </c:pt>
                <c:pt idx="323">
                  <c:v>0.09</c:v>
                </c:pt>
                <c:pt idx="324">
                  <c:v>0.02</c:v>
                </c:pt>
                <c:pt idx="325">
                  <c:v>0.04</c:v>
                </c:pt>
                <c:pt idx="326">
                  <c:v>0.05</c:v>
                </c:pt>
                <c:pt idx="327">
                  <c:v>0.03</c:v>
                </c:pt>
                <c:pt idx="328">
                  <c:v>0.02</c:v>
                </c:pt>
                <c:pt idx="329">
                  <c:v>0.06</c:v>
                </c:pt>
                <c:pt idx="330">
                  <c:v>0.04</c:v>
                </c:pt>
                <c:pt idx="331">
                  <c:v>0.03</c:v>
                </c:pt>
                <c:pt idx="332">
                  <c:v>0.02</c:v>
                </c:pt>
                <c:pt idx="333">
                  <c:v>0.02</c:v>
                </c:pt>
                <c:pt idx="334">
                  <c:v>0.04</c:v>
                </c:pt>
                <c:pt idx="335">
                  <c:v>0.06</c:v>
                </c:pt>
                <c:pt idx="336">
                  <c:v>0.09</c:v>
                </c:pt>
                <c:pt idx="337">
                  <c:v>0.06</c:v>
                </c:pt>
                <c:pt idx="338">
                  <c:v>0.09</c:v>
                </c:pt>
                <c:pt idx="339">
                  <c:v>0.1</c:v>
                </c:pt>
                <c:pt idx="340">
                  <c:v>0.09</c:v>
                </c:pt>
                <c:pt idx="341">
                  <c:v>0.08</c:v>
                </c:pt>
                <c:pt idx="342">
                  <c:v>0.01</c:v>
                </c:pt>
                <c:pt idx="343">
                  <c:v>0.03</c:v>
                </c:pt>
                <c:pt idx="344">
                  <c:v>0.03</c:v>
                </c:pt>
                <c:pt idx="345">
                  <c:v>0.09</c:v>
                </c:pt>
                <c:pt idx="346">
                  <c:v>0.09</c:v>
                </c:pt>
                <c:pt idx="347">
                  <c:v>0</c:v>
                </c:pt>
                <c:pt idx="348">
                  <c:v>0.01</c:v>
                </c:pt>
                <c:pt idx="349">
                  <c:v>0.01</c:v>
                </c:pt>
                <c:pt idx="350">
                  <c:v>0.02</c:v>
                </c:pt>
                <c:pt idx="351">
                  <c:v>0.09</c:v>
                </c:pt>
                <c:pt idx="352">
                  <c:v>0.04</c:v>
                </c:pt>
                <c:pt idx="353">
                  <c:v>0</c:v>
                </c:pt>
                <c:pt idx="354">
                  <c:v>0.1</c:v>
                </c:pt>
                <c:pt idx="355">
                  <c:v>0.1</c:v>
                </c:pt>
                <c:pt idx="356">
                  <c:v>0</c:v>
                </c:pt>
                <c:pt idx="357">
                  <c:v>0.05</c:v>
                </c:pt>
                <c:pt idx="358">
                  <c:v>0.1</c:v>
                </c:pt>
                <c:pt idx="359">
                  <c:v>0.04</c:v>
                </c:pt>
                <c:pt idx="360">
                  <c:v>0.06</c:v>
                </c:pt>
                <c:pt idx="361">
                  <c:v>0.06</c:v>
                </c:pt>
                <c:pt idx="362">
                  <c:v>0.01</c:v>
                </c:pt>
                <c:pt idx="363">
                  <c:v>0.04</c:v>
                </c:pt>
                <c:pt idx="364">
                  <c:v>0.03</c:v>
                </c:pt>
                <c:pt idx="365">
                  <c:v>0.05</c:v>
                </c:pt>
                <c:pt idx="366">
                  <c:v>0.08</c:v>
                </c:pt>
                <c:pt idx="367">
                  <c:v>0.04</c:v>
                </c:pt>
                <c:pt idx="368">
                  <c:v>0.06</c:v>
                </c:pt>
                <c:pt idx="369">
                  <c:v>0.05</c:v>
                </c:pt>
                <c:pt idx="370">
                  <c:v>0.05</c:v>
                </c:pt>
                <c:pt idx="371">
                  <c:v>0</c:v>
                </c:pt>
                <c:pt idx="372">
                  <c:v>0.06</c:v>
                </c:pt>
                <c:pt idx="373">
                  <c:v>0.05</c:v>
                </c:pt>
                <c:pt idx="374">
                  <c:v>0.05</c:v>
                </c:pt>
                <c:pt idx="375">
                  <c:v>0</c:v>
                </c:pt>
                <c:pt idx="376">
                  <c:v>7.0000000000000007E-2</c:v>
                </c:pt>
                <c:pt idx="377">
                  <c:v>7.0000000000000007E-2</c:v>
                </c:pt>
                <c:pt idx="378">
                  <c:v>0</c:v>
                </c:pt>
                <c:pt idx="379">
                  <c:v>0.1</c:v>
                </c:pt>
                <c:pt idx="380">
                  <c:v>0</c:v>
                </c:pt>
                <c:pt idx="381">
                  <c:v>0.1</c:v>
                </c:pt>
                <c:pt idx="382">
                  <c:v>0.01</c:v>
                </c:pt>
                <c:pt idx="383">
                  <c:v>0.06</c:v>
                </c:pt>
                <c:pt idx="384">
                  <c:v>0.1</c:v>
                </c:pt>
                <c:pt idx="385">
                  <c:v>0.03</c:v>
                </c:pt>
                <c:pt idx="386">
                  <c:v>0.06</c:v>
                </c:pt>
                <c:pt idx="387">
                  <c:v>0.03</c:v>
                </c:pt>
                <c:pt idx="388">
                  <c:v>7.0000000000000007E-2</c:v>
                </c:pt>
                <c:pt idx="389">
                  <c:v>0.06</c:v>
                </c:pt>
                <c:pt idx="390">
                  <c:v>0</c:v>
                </c:pt>
                <c:pt idx="391">
                  <c:v>0</c:v>
                </c:pt>
                <c:pt idx="392">
                  <c:v>0.04</c:v>
                </c:pt>
                <c:pt idx="393">
                  <c:v>0</c:v>
                </c:pt>
                <c:pt idx="394">
                  <c:v>0.04</c:v>
                </c:pt>
                <c:pt idx="395">
                  <c:v>0.02</c:v>
                </c:pt>
                <c:pt idx="396">
                  <c:v>0.01</c:v>
                </c:pt>
                <c:pt idx="397">
                  <c:v>0.02</c:v>
                </c:pt>
                <c:pt idx="398">
                  <c:v>0.05</c:v>
                </c:pt>
                <c:pt idx="399">
                  <c:v>0.04</c:v>
                </c:pt>
                <c:pt idx="400">
                  <c:v>0.02</c:v>
                </c:pt>
                <c:pt idx="401">
                  <c:v>0.01</c:v>
                </c:pt>
                <c:pt idx="402">
                  <c:v>0.05</c:v>
                </c:pt>
                <c:pt idx="403">
                  <c:v>0.02</c:v>
                </c:pt>
                <c:pt idx="404">
                  <c:v>0.04</c:v>
                </c:pt>
                <c:pt idx="405">
                  <c:v>7.0000000000000007E-2</c:v>
                </c:pt>
                <c:pt idx="406">
                  <c:v>0.02</c:v>
                </c:pt>
                <c:pt idx="407">
                  <c:v>0.05</c:v>
                </c:pt>
                <c:pt idx="408">
                  <c:v>0.06</c:v>
                </c:pt>
                <c:pt idx="409">
                  <c:v>0.08</c:v>
                </c:pt>
                <c:pt idx="410">
                  <c:v>0.04</c:v>
                </c:pt>
                <c:pt idx="411">
                  <c:v>0.02</c:v>
                </c:pt>
                <c:pt idx="412">
                  <c:v>0.06</c:v>
                </c:pt>
                <c:pt idx="413">
                  <c:v>0.09</c:v>
                </c:pt>
                <c:pt idx="414">
                  <c:v>0.09</c:v>
                </c:pt>
                <c:pt idx="415">
                  <c:v>0.03</c:v>
                </c:pt>
                <c:pt idx="416">
                  <c:v>0.05</c:v>
                </c:pt>
                <c:pt idx="417">
                  <c:v>0.03</c:v>
                </c:pt>
                <c:pt idx="418">
                  <c:v>0.08</c:v>
                </c:pt>
                <c:pt idx="419">
                  <c:v>0.08</c:v>
                </c:pt>
                <c:pt idx="420">
                  <c:v>0</c:v>
                </c:pt>
                <c:pt idx="421">
                  <c:v>0.1</c:v>
                </c:pt>
                <c:pt idx="422">
                  <c:v>0.04</c:v>
                </c:pt>
                <c:pt idx="423">
                  <c:v>0.03</c:v>
                </c:pt>
                <c:pt idx="424">
                  <c:v>0.01</c:v>
                </c:pt>
                <c:pt idx="425">
                  <c:v>7.0000000000000007E-2</c:v>
                </c:pt>
                <c:pt idx="426">
                  <c:v>0.02</c:v>
                </c:pt>
                <c:pt idx="427">
                  <c:v>0</c:v>
                </c:pt>
                <c:pt idx="428">
                  <c:v>7.0000000000000007E-2</c:v>
                </c:pt>
                <c:pt idx="429">
                  <c:v>0.01</c:v>
                </c:pt>
                <c:pt idx="430">
                  <c:v>0.03</c:v>
                </c:pt>
                <c:pt idx="431">
                  <c:v>0.06</c:v>
                </c:pt>
                <c:pt idx="432">
                  <c:v>0.08</c:v>
                </c:pt>
                <c:pt idx="433">
                  <c:v>0.09</c:v>
                </c:pt>
                <c:pt idx="434">
                  <c:v>0.1</c:v>
                </c:pt>
                <c:pt idx="435">
                  <c:v>0.02</c:v>
                </c:pt>
                <c:pt idx="436">
                  <c:v>0.05</c:v>
                </c:pt>
                <c:pt idx="437">
                  <c:v>0.1</c:v>
                </c:pt>
                <c:pt idx="438">
                  <c:v>0.02</c:v>
                </c:pt>
                <c:pt idx="439">
                  <c:v>0.1</c:v>
                </c:pt>
                <c:pt idx="440">
                  <c:v>0.05</c:v>
                </c:pt>
                <c:pt idx="441">
                  <c:v>0.05</c:v>
                </c:pt>
                <c:pt idx="442">
                  <c:v>7.0000000000000007E-2</c:v>
                </c:pt>
                <c:pt idx="443">
                  <c:v>0.01</c:v>
                </c:pt>
                <c:pt idx="444">
                  <c:v>0.1</c:v>
                </c:pt>
                <c:pt idx="445">
                  <c:v>0.03</c:v>
                </c:pt>
                <c:pt idx="446">
                  <c:v>0.03</c:v>
                </c:pt>
                <c:pt idx="447">
                  <c:v>0.09</c:v>
                </c:pt>
                <c:pt idx="448">
                  <c:v>0</c:v>
                </c:pt>
                <c:pt idx="449">
                  <c:v>0</c:v>
                </c:pt>
                <c:pt idx="450">
                  <c:v>0.06</c:v>
                </c:pt>
                <c:pt idx="451">
                  <c:v>0.02</c:v>
                </c:pt>
                <c:pt idx="452">
                  <c:v>0.03</c:v>
                </c:pt>
                <c:pt idx="453">
                  <c:v>0.08</c:v>
                </c:pt>
                <c:pt idx="454">
                  <c:v>0.08</c:v>
                </c:pt>
                <c:pt idx="455">
                  <c:v>0.08</c:v>
                </c:pt>
                <c:pt idx="456">
                  <c:v>0</c:v>
                </c:pt>
                <c:pt idx="457">
                  <c:v>0.1</c:v>
                </c:pt>
                <c:pt idx="458">
                  <c:v>0.1</c:v>
                </c:pt>
                <c:pt idx="459">
                  <c:v>0</c:v>
                </c:pt>
                <c:pt idx="460">
                  <c:v>0.1</c:v>
                </c:pt>
                <c:pt idx="461">
                  <c:v>0.08</c:v>
                </c:pt>
                <c:pt idx="462">
                  <c:v>7.0000000000000007E-2</c:v>
                </c:pt>
                <c:pt idx="463">
                  <c:v>0.09</c:v>
                </c:pt>
                <c:pt idx="464">
                  <c:v>0.04</c:v>
                </c:pt>
                <c:pt idx="465">
                  <c:v>0.08</c:v>
                </c:pt>
                <c:pt idx="466">
                  <c:v>0.04</c:v>
                </c:pt>
                <c:pt idx="467">
                  <c:v>0.08</c:v>
                </c:pt>
                <c:pt idx="468">
                  <c:v>0.08</c:v>
                </c:pt>
                <c:pt idx="469">
                  <c:v>0</c:v>
                </c:pt>
                <c:pt idx="470">
                  <c:v>0.09</c:v>
                </c:pt>
                <c:pt idx="471">
                  <c:v>0</c:v>
                </c:pt>
                <c:pt idx="472">
                  <c:v>7.0000000000000007E-2</c:v>
                </c:pt>
                <c:pt idx="473">
                  <c:v>0.01</c:v>
                </c:pt>
                <c:pt idx="474">
                  <c:v>0</c:v>
                </c:pt>
                <c:pt idx="475">
                  <c:v>0.05</c:v>
                </c:pt>
                <c:pt idx="476">
                  <c:v>0.01</c:v>
                </c:pt>
                <c:pt idx="477">
                  <c:v>0.05</c:v>
                </c:pt>
                <c:pt idx="478">
                  <c:v>7.0000000000000007E-2</c:v>
                </c:pt>
                <c:pt idx="479">
                  <c:v>0.03</c:v>
                </c:pt>
                <c:pt idx="480">
                  <c:v>0.01</c:v>
                </c:pt>
                <c:pt idx="481">
                  <c:v>0.01</c:v>
                </c:pt>
                <c:pt idx="482">
                  <c:v>0.06</c:v>
                </c:pt>
                <c:pt idx="483">
                  <c:v>0.04</c:v>
                </c:pt>
                <c:pt idx="484">
                  <c:v>0.05</c:v>
                </c:pt>
                <c:pt idx="485">
                  <c:v>0.03</c:v>
                </c:pt>
                <c:pt idx="486">
                  <c:v>0.04</c:v>
                </c:pt>
                <c:pt idx="487">
                  <c:v>0.1</c:v>
                </c:pt>
                <c:pt idx="488">
                  <c:v>0.1</c:v>
                </c:pt>
                <c:pt idx="489">
                  <c:v>0.02</c:v>
                </c:pt>
                <c:pt idx="490">
                  <c:v>0.02</c:v>
                </c:pt>
                <c:pt idx="491">
                  <c:v>0.02</c:v>
                </c:pt>
                <c:pt idx="492">
                  <c:v>0.02</c:v>
                </c:pt>
                <c:pt idx="493">
                  <c:v>0.09</c:v>
                </c:pt>
                <c:pt idx="494">
                  <c:v>0.03</c:v>
                </c:pt>
                <c:pt idx="495">
                  <c:v>0.08</c:v>
                </c:pt>
                <c:pt idx="496">
                  <c:v>0.04</c:v>
                </c:pt>
                <c:pt idx="497">
                  <c:v>0.09</c:v>
                </c:pt>
                <c:pt idx="498">
                  <c:v>0</c:v>
                </c:pt>
                <c:pt idx="499">
                  <c:v>0.02</c:v>
                </c:pt>
                <c:pt idx="500">
                  <c:v>0.04</c:v>
                </c:pt>
                <c:pt idx="501">
                  <c:v>0.1</c:v>
                </c:pt>
                <c:pt idx="502">
                  <c:v>0.04</c:v>
                </c:pt>
                <c:pt idx="503">
                  <c:v>0.02</c:v>
                </c:pt>
                <c:pt idx="504">
                  <c:v>0.1</c:v>
                </c:pt>
                <c:pt idx="505">
                  <c:v>0</c:v>
                </c:pt>
                <c:pt idx="506">
                  <c:v>7.0000000000000007E-2</c:v>
                </c:pt>
                <c:pt idx="507">
                  <c:v>0.08</c:v>
                </c:pt>
                <c:pt idx="508">
                  <c:v>0.03</c:v>
                </c:pt>
                <c:pt idx="509">
                  <c:v>0.03</c:v>
                </c:pt>
                <c:pt idx="510">
                  <c:v>0.04</c:v>
                </c:pt>
                <c:pt idx="511">
                  <c:v>0.01</c:v>
                </c:pt>
                <c:pt idx="512">
                  <c:v>0.09</c:v>
                </c:pt>
                <c:pt idx="513">
                  <c:v>0</c:v>
                </c:pt>
                <c:pt idx="514">
                  <c:v>0.06</c:v>
                </c:pt>
                <c:pt idx="515">
                  <c:v>0.06</c:v>
                </c:pt>
                <c:pt idx="516">
                  <c:v>0.08</c:v>
                </c:pt>
                <c:pt idx="517">
                  <c:v>0.1</c:v>
                </c:pt>
                <c:pt idx="518">
                  <c:v>0</c:v>
                </c:pt>
                <c:pt idx="519">
                  <c:v>7.0000000000000007E-2</c:v>
                </c:pt>
                <c:pt idx="520">
                  <c:v>0.02</c:v>
                </c:pt>
                <c:pt idx="521">
                  <c:v>0.05</c:v>
                </c:pt>
                <c:pt idx="522">
                  <c:v>0.04</c:v>
                </c:pt>
                <c:pt idx="523">
                  <c:v>0.01</c:v>
                </c:pt>
                <c:pt idx="524">
                  <c:v>0.04</c:v>
                </c:pt>
                <c:pt idx="525">
                  <c:v>0.02</c:v>
                </c:pt>
                <c:pt idx="526">
                  <c:v>0.01</c:v>
                </c:pt>
                <c:pt idx="527">
                  <c:v>0.01</c:v>
                </c:pt>
                <c:pt idx="528">
                  <c:v>0.01</c:v>
                </c:pt>
                <c:pt idx="529">
                  <c:v>0.06</c:v>
                </c:pt>
                <c:pt idx="530">
                  <c:v>0.08</c:v>
                </c:pt>
                <c:pt idx="531">
                  <c:v>0.06</c:v>
                </c:pt>
                <c:pt idx="532">
                  <c:v>0.09</c:v>
                </c:pt>
                <c:pt idx="533">
                  <c:v>0.09</c:v>
                </c:pt>
                <c:pt idx="534">
                  <c:v>0.09</c:v>
                </c:pt>
                <c:pt idx="535">
                  <c:v>0.03</c:v>
                </c:pt>
                <c:pt idx="536">
                  <c:v>0.01</c:v>
                </c:pt>
                <c:pt idx="537">
                  <c:v>0.08</c:v>
                </c:pt>
                <c:pt idx="538">
                  <c:v>0.02</c:v>
                </c:pt>
                <c:pt idx="539">
                  <c:v>0.1</c:v>
                </c:pt>
                <c:pt idx="540">
                  <c:v>0.1</c:v>
                </c:pt>
                <c:pt idx="541">
                  <c:v>0.08</c:v>
                </c:pt>
                <c:pt idx="542">
                  <c:v>0.08</c:v>
                </c:pt>
                <c:pt idx="543">
                  <c:v>0.08</c:v>
                </c:pt>
                <c:pt idx="544">
                  <c:v>7.0000000000000007E-2</c:v>
                </c:pt>
                <c:pt idx="545">
                  <c:v>0.05</c:v>
                </c:pt>
                <c:pt idx="546">
                  <c:v>0.01</c:v>
                </c:pt>
                <c:pt idx="547">
                  <c:v>0.09</c:v>
                </c:pt>
                <c:pt idx="548">
                  <c:v>0.09</c:v>
                </c:pt>
                <c:pt idx="549">
                  <c:v>0.09</c:v>
                </c:pt>
                <c:pt idx="550">
                  <c:v>0</c:v>
                </c:pt>
                <c:pt idx="551">
                  <c:v>0.02</c:v>
                </c:pt>
                <c:pt idx="552">
                  <c:v>0.04</c:v>
                </c:pt>
                <c:pt idx="553">
                  <c:v>0.04</c:v>
                </c:pt>
                <c:pt idx="554">
                  <c:v>0.02</c:v>
                </c:pt>
                <c:pt idx="555">
                  <c:v>0.04</c:v>
                </c:pt>
                <c:pt idx="556">
                  <c:v>0.09</c:v>
                </c:pt>
                <c:pt idx="557">
                  <c:v>0.05</c:v>
                </c:pt>
                <c:pt idx="558">
                  <c:v>0.05</c:v>
                </c:pt>
                <c:pt idx="559">
                  <c:v>0.1</c:v>
                </c:pt>
                <c:pt idx="560">
                  <c:v>0</c:v>
                </c:pt>
                <c:pt idx="561">
                  <c:v>0.06</c:v>
                </c:pt>
                <c:pt idx="562">
                  <c:v>0.06</c:v>
                </c:pt>
                <c:pt idx="563">
                  <c:v>0.04</c:v>
                </c:pt>
                <c:pt idx="564">
                  <c:v>0.03</c:v>
                </c:pt>
                <c:pt idx="565">
                  <c:v>0.1</c:v>
                </c:pt>
                <c:pt idx="566">
                  <c:v>0.06</c:v>
                </c:pt>
                <c:pt idx="567">
                  <c:v>0.02</c:v>
                </c:pt>
                <c:pt idx="568">
                  <c:v>0.1</c:v>
                </c:pt>
                <c:pt idx="569">
                  <c:v>0</c:v>
                </c:pt>
                <c:pt idx="570">
                  <c:v>0.09</c:v>
                </c:pt>
                <c:pt idx="571">
                  <c:v>0.04</c:v>
                </c:pt>
                <c:pt idx="572">
                  <c:v>0.06</c:v>
                </c:pt>
                <c:pt idx="573">
                  <c:v>0.06</c:v>
                </c:pt>
                <c:pt idx="574">
                  <c:v>0.03</c:v>
                </c:pt>
                <c:pt idx="575">
                  <c:v>0.09</c:v>
                </c:pt>
                <c:pt idx="576">
                  <c:v>0.09</c:v>
                </c:pt>
                <c:pt idx="577">
                  <c:v>0.04</c:v>
                </c:pt>
                <c:pt idx="578">
                  <c:v>0.02</c:v>
                </c:pt>
                <c:pt idx="579">
                  <c:v>0.02</c:v>
                </c:pt>
                <c:pt idx="580">
                  <c:v>0.04</c:v>
                </c:pt>
                <c:pt idx="581">
                  <c:v>0.06</c:v>
                </c:pt>
                <c:pt idx="582">
                  <c:v>0.09</c:v>
                </c:pt>
                <c:pt idx="583">
                  <c:v>0.1</c:v>
                </c:pt>
                <c:pt idx="584">
                  <c:v>0.01</c:v>
                </c:pt>
                <c:pt idx="585">
                  <c:v>0.02</c:v>
                </c:pt>
                <c:pt idx="586">
                  <c:v>0.1</c:v>
                </c:pt>
                <c:pt idx="587">
                  <c:v>7.0000000000000007E-2</c:v>
                </c:pt>
                <c:pt idx="588">
                  <c:v>7.0000000000000007E-2</c:v>
                </c:pt>
                <c:pt idx="589">
                  <c:v>7.0000000000000007E-2</c:v>
                </c:pt>
                <c:pt idx="590">
                  <c:v>0.08</c:v>
                </c:pt>
                <c:pt idx="591">
                  <c:v>0.06</c:v>
                </c:pt>
                <c:pt idx="592">
                  <c:v>0.04</c:v>
                </c:pt>
                <c:pt idx="593">
                  <c:v>0.1</c:v>
                </c:pt>
                <c:pt idx="594">
                  <c:v>0.09</c:v>
                </c:pt>
                <c:pt idx="595">
                  <c:v>0.05</c:v>
                </c:pt>
                <c:pt idx="596">
                  <c:v>0</c:v>
                </c:pt>
                <c:pt idx="597">
                  <c:v>0.05</c:v>
                </c:pt>
                <c:pt idx="598">
                  <c:v>0.01</c:v>
                </c:pt>
                <c:pt idx="599">
                  <c:v>0.02</c:v>
                </c:pt>
                <c:pt idx="600">
                  <c:v>0.08</c:v>
                </c:pt>
                <c:pt idx="601">
                  <c:v>0.08</c:v>
                </c:pt>
                <c:pt idx="602">
                  <c:v>0.05</c:v>
                </c:pt>
                <c:pt idx="603">
                  <c:v>0.01</c:v>
                </c:pt>
                <c:pt idx="604">
                  <c:v>0.05</c:v>
                </c:pt>
                <c:pt idx="605">
                  <c:v>0.09</c:v>
                </c:pt>
                <c:pt idx="606">
                  <c:v>0.08</c:v>
                </c:pt>
                <c:pt idx="607">
                  <c:v>0</c:v>
                </c:pt>
                <c:pt idx="608">
                  <c:v>0.09</c:v>
                </c:pt>
                <c:pt idx="609">
                  <c:v>0.09</c:v>
                </c:pt>
                <c:pt idx="610">
                  <c:v>0.05</c:v>
                </c:pt>
                <c:pt idx="611">
                  <c:v>0.05</c:v>
                </c:pt>
                <c:pt idx="612">
                  <c:v>0.03</c:v>
                </c:pt>
                <c:pt idx="613">
                  <c:v>0.1</c:v>
                </c:pt>
                <c:pt idx="614">
                  <c:v>0.17</c:v>
                </c:pt>
                <c:pt idx="615">
                  <c:v>0.03</c:v>
                </c:pt>
                <c:pt idx="616">
                  <c:v>7.0000000000000007E-2</c:v>
                </c:pt>
                <c:pt idx="617">
                  <c:v>0.04</c:v>
                </c:pt>
                <c:pt idx="618">
                  <c:v>0.03</c:v>
                </c:pt>
                <c:pt idx="619">
                  <c:v>0.01</c:v>
                </c:pt>
                <c:pt idx="620">
                  <c:v>0.06</c:v>
                </c:pt>
                <c:pt idx="621">
                  <c:v>0.08</c:v>
                </c:pt>
                <c:pt idx="622">
                  <c:v>7.0000000000000007E-2</c:v>
                </c:pt>
                <c:pt idx="623">
                  <c:v>0.02</c:v>
                </c:pt>
                <c:pt idx="624">
                  <c:v>0.01</c:v>
                </c:pt>
                <c:pt idx="625">
                  <c:v>0.09</c:v>
                </c:pt>
                <c:pt idx="626">
                  <c:v>0.01</c:v>
                </c:pt>
                <c:pt idx="627">
                  <c:v>0</c:v>
                </c:pt>
                <c:pt idx="628">
                  <c:v>0.1</c:v>
                </c:pt>
                <c:pt idx="629">
                  <c:v>7.0000000000000007E-2</c:v>
                </c:pt>
                <c:pt idx="630">
                  <c:v>7.0000000000000007E-2</c:v>
                </c:pt>
                <c:pt idx="631">
                  <c:v>0.01</c:v>
                </c:pt>
                <c:pt idx="632">
                  <c:v>0.02</c:v>
                </c:pt>
                <c:pt idx="633">
                  <c:v>0.1</c:v>
                </c:pt>
                <c:pt idx="634">
                  <c:v>0.01</c:v>
                </c:pt>
                <c:pt idx="635">
                  <c:v>0.02</c:v>
                </c:pt>
                <c:pt idx="636">
                  <c:v>0.09</c:v>
                </c:pt>
                <c:pt idx="637">
                  <c:v>0.08</c:v>
                </c:pt>
                <c:pt idx="638">
                  <c:v>0.08</c:v>
                </c:pt>
                <c:pt idx="639">
                  <c:v>0.02</c:v>
                </c:pt>
                <c:pt idx="640">
                  <c:v>0.05</c:v>
                </c:pt>
                <c:pt idx="641">
                  <c:v>0.04</c:v>
                </c:pt>
                <c:pt idx="642">
                  <c:v>0.01</c:v>
                </c:pt>
                <c:pt idx="643">
                  <c:v>0.02</c:v>
                </c:pt>
                <c:pt idx="644">
                  <c:v>0.1</c:v>
                </c:pt>
                <c:pt idx="645">
                  <c:v>0.01</c:v>
                </c:pt>
                <c:pt idx="646">
                  <c:v>0.05</c:v>
                </c:pt>
                <c:pt idx="647">
                  <c:v>0.1</c:v>
                </c:pt>
                <c:pt idx="648">
                  <c:v>7.0000000000000007E-2</c:v>
                </c:pt>
                <c:pt idx="649">
                  <c:v>0.1</c:v>
                </c:pt>
                <c:pt idx="650">
                  <c:v>0.08</c:v>
                </c:pt>
                <c:pt idx="651">
                  <c:v>0.03</c:v>
                </c:pt>
                <c:pt idx="652">
                  <c:v>0.08</c:v>
                </c:pt>
                <c:pt idx="653">
                  <c:v>0.04</c:v>
                </c:pt>
                <c:pt idx="654">
                  <c:v>0.06</c:v>
                </c:pt>
                <c:pt idx="655">
                  <c:v>0.06</c:v>
                </c:pt>
                <c:pt idx="656">
                  <c:v>0.05</c:v>
                </c:pt>
                <c:pt idx="657">
                  <c:v>0.08</c:v>
                </c:pt>
                <c:pt idx="658">
                  <c:v>0.06</c:v>
                </c:pt>
                <c:pt idx="659">
                  <c:v>0.06</c:v>
                </c:pt>
                <c:pt idx="660">
                  <c:v>7.0000000000000007E-2</c:v>
                </c:pt>
                <c:pt idx="661">
                  <c:v>0.02</c:v>
                </c:pt>
                <c:pt idx="662">
                  <c:v>0.03</c:v>
                </c:pt>
                <c:pt idx="663">
                  <c:v>0.08</c:v>
                </c:pt>
                <c:pt idx="664">
                  <c:v>7.0000000000000007E-2</c:v>
                </c:pt>
                <c:pt idx="665">
                  <c:v>0.09</c:v>
                </c:pt>
                <c:pt idx="666">
                  <c:v>0.01</c:v>
                </c:pt>
                <c:pt idx="667">
                  <c:v>0.06</c:v>
                </c:pt>
                <c:pt idx="668">
                  <c:v>0.05</c:v>
                </c:pt>
                <c:pt idx="669">
                  <c:v>0.06</c:v>
                </c:pt>
                <c:pt idx="670">
                  <c:v>0</c:v>
                </c:pt>
                <c:pt idx="671">
                  <c:v>7.0000000000000007E-2</c:v>
                </c:pt>
                <c:pt idx="672">
                  <c:v>0.01</c:v>
                </c:pt>
                <c:pt idx="673">
                  <c:v>0.05</c:v>
                </c:pt>
                <c:pt idx="674">
                  <c:v>0.03</c:v>
                </c:pt>
                <c:pt idx="675">
                  <c:v>0.08</c:v>
                </c:pt>
                <c:pt idx="676">
                  <c:v>0.08</c:v>
                </c:pt>
                <c:pt idx="677">
                  <c:v>0.06</c:v>
                </c:pt>
                <c:pt idx="678">
                  <c:v>0</c:v>
                </c:pt>
                <c:pt idx="679">
                  <c:v>0.05</c:v>
                </c:pt>
                <c:pt idx="680">
                  <c:v>0.02</c:v>
                </c:pt>
                <c:pt idx="681">
                  <c:v>0.06</c:v>
                </c:pt>
                <c:pt idx="682">
                  <c:v>0.03</c:v>
                </c:pt>
                <c:pt idx="683">
                  <c:v>0</c:v>
                </c:pt>
                <c:pt idx="684">
                  <c:v>0.03</c:v>
                </c:pt>
                <c:pt idx="685">
                  <c:v>0.1</c:v>
                </c:pt>
                <c:pt idx="686">
                  <c:v>7.0000000000000007E-2</c:v>
                </c:pt>
                <c:pt idx="687">
                  <c:v>0.04</c:v>
                </c:pt>
                <c:pt idx="688">
                  <c:v>0.09</c:v>
                </c:pt>
                <c:pt idx="689">
                  <c:v>0.03</c:v>
                </c:pt>
                <c:pt idx="690">
                  <c:v>0.05</c:v>
                </c:pt>
                <c:pt idx="691">
                  <c:v>7.0000000000000007E-2</c:v>
                </c:pt>
                <c:pt idx="692">
                  <c:v>0.09</c:v>
                </c:pt>
                <c:pt idx="693">
                  <c:v>0.05</c:v>
                </c:pt>
                <c:pt idx="694">
                  <c:v>0.02</c:v>
                </c:pt>
                <c:pt idx="695">
                  <c:v>0.01</c:v>
                </c:pt>
                <c:pt idx="696">
                  <c:v>0.06</c:v>
                </c:pt>
                <c:pt idx="697">
                  <c:v>0.09</c:v>
                </c:pt>
                <c:pt idx="698">
                  <c:v>0.08</c:v>
                </c:pt>
                <c:pt idx="699">
                  <c:v>0.06</c:v>
                </c:pt>
                <c:pt idx="700">
                  <c:v>0.02</c:v>
                </c:pt>
                <c:pt idx="701">
                  <c:v>0.02</c:v>
                </c:pt>
                <c:pt idx="702">
                  <c:v>0.03</c:v>
                </c:pt>
                <c:pt idx="703">
                  <c:v>0.03</c:v>
                </c:pt>
                <c:pt idx="704">
                  <c:v>0.08</c:v>
                </c:pt>
                <c:pt idx="705">
                  <c:v>0.04</c:v>
                </c:pt>
                <c:pt idx="706">
                  <c:v>0.05</c:v>
                </c:pt>
                <c:pt idx="707">
                  <c:v>0.04</c:v>
                </c:pt>
                <c:pt idx="708">
                  <c:v>7.0000000000000007E-2</c:v>
                </c:pt>
                <c:pt idx="709">
                  <c:v>0.02</c:v>
                </c:pt>
                <c:pt idx="710">
                  <c:v>0.01</c:v>
                </c:pt>
                <c:pt idx="711">
                  <c:v>0.09</c:v>
                </c:pt>
                <c:pt idx="712">
                  <c:v>0.09</c:v>
                </c:pt>
                <c:pt idx="713">
                  <c:v>0.04</c:v>
                </c:pt>
                <c:pt idx="714">
                  <c:v>0.09</c:v>
                </c:pt>
                <c:pt idx="715">
                  <c:v>0.08</c:v>
                </c:pt>
                <c:pt idx="716">
                  <c:v>0.09</c:v>
                </c:pt>
                <c:pt idx="717">
                  <c:v>0.1</c:v>
                </c:pt>
                <c:pt idx="718">
                  <c:v>0.02</c:v>
                </c:pt>
                <c:pt idx="719">
                  <c:v>0.02</c:v>
                </c:pt>
                <c:pt idx="720">
                  <c:v>0.04</c:v>
                </c:pt>
                <c:pt idx="721">
                  <c:v>7.0000000000000007E-2</c:v>
                </c:pt>
                <c:pt idx="722">
                  <c:v>0.04</c:v>
                </c:pt>
                <c:pt idx="723">
                  <c:v>0.04</c:v>
                </c:pt>
                <c:pt idx="724">
                  <c:v>0.04</c:v>
                </c:pt>
                <c:pt idx="725">
                  <c:v>0.03</c:v>
                </c:pt>
                <c:pt idx="726">
                  <c:v>0.1</c:v>
                </c:pt>
                <c:pt idx="727">
                  <c:v>7.0000000000000007E-2</c:v>
                </c:pt>
                <c:pt idx="728">
                  <c:v>0</c:v>
                </c:pt>
                <c:pt idx="729">
                  <c:v>0.1</c:v>
                </c:pt>
                <c:pt idx="730">
                  <c:v>0.1</c:v>
                </c:pt>
                <c:pt idx="731">
                  <c:v>0.01</c:v>
                </c:pt>
                <c:pt idx="732">
                  <c:v>0.08</c:v>
                </c:pt>
                <c:pt idx="733">
                  <c:v>0.09</c:v>
                </c:pt>
                <c:pt idx="734">
                  <c:v>0.04</c:v>
                </c:pt>
                <c:pt idx="735">
                  <c:v>0</c:v>
                </c:pt>
                <c:pt idx="736">
                  <c:v>0.01</c:v>
                </c:pt>
                <c:pt idx="737">
                  <c:v>0.02</c:v>
                </c:pt>
                <c:pt idx="738">
                  <c:v>0.05</c:v>
                </c:pt>
                <c:pt idx="739">
                  <c:v>0.01</c:v>
                </c:pt>
                <c:pt idx="740">
                  <c:v>0.09</c:v>
                </c:pt>
                <c:pt idx="741">
                  <c:v>0.02</c:v>
                </c:pt>
                <c:pt idx="742">
                  <c:v>0</c:v>
                </c:pt>
                <c:pt idx="743">
                  <c:v>0.1</c:v>
                </c:pt>
                <c:pt idx="744">
                  <c:v>0</c:v>
                </c:pt>
                <c:pt idx="745">
                  <c:v>0.01</c:v>
                </c:pt>
                <c:pt idx="746">
                  <c:v>0.1</c:v>
                </c:pt>
                <c:pt idx="747">
                  <c:v>0.03</c:v>
                </c:pt>
                <c:pt idx="748">
                  <c:v>0.02</c:v>
                </c:pt>
                <c:pt idx="749">
                  <c:v>7.0000000000000007E-2</c:v>
                </c:pt>
                <c:pt idx="750">
                  <c:v>0.1</c:v>
                </c:pt>
                <c:pt idx="751">
                  <c:v>0.01</c:v>
                </c:pt>
                <c:pt idx="752">
                  <c:v>0.05</c:v>
                </c:pt>
                <c:pt idx="753">
                  <c:v>7.0000000000000007E-2</c:v>
                </c:pt>
                <c:pt idx="754">
                  <c:v>0.01</c:v>
                </c:pt>
                <c:pt idx="755">
                  <c:v>0.08</c:v>
                </c:pt>
                <c:pt idx="756">
                  <c:v>0.09</c:v>
                </c:pt>
                <c:pt idx="757">
                  <c:v>0.05</c:v>
                </c:pt>
                <c:pt idx="758">
                  <c:v>0.03</c:v>
                </c:pt>
                <c:pt idx="759">
                  <c:v>0</c:v>
                </c:pt>
                <c:pt idx="760">
                  <c:v>0.09</c:v>
                </c:pt>
                <c:pt idx="761">
                  <c:v>7.0000000000000007E-2</c:v>
                </c:pt>
                <c:pt idx="762">
                  <c:v>0</c:v>
                </c:pt>
                <c:pt idx="763">
                  <c:v>0.05</c:v>
                </c:pt>
                <c:pt idx="764">
                  <c:v>0.01</c:v>
                </c:pt>
                <c:pt idx="765">
                  <c:v>0.06</c:v>
                </c:pt>
                <c:pt idx="766">
                  <c:v>0.04</c:v>
                </c:pt>
                <c:pt idx="767">
                  <c:v>0.03</c:v>
                </c:pt>
                <c:pt idx="768">
                  <c:v>7.0000000000000007E-2</c:v>
                </c:pt>
                <c:pt idx="769">
                  <c:v>0</c:v>
                </c:pt>
                <c:pt idx="770">
                  <c:v>0.03</c:v>
                </c:pt>
                <c:pt idx="771">
                  <c:v>0.01</c:v>
                </c:pt>
                <c:pt idx="772">
                  <c:v>0</c:v>
                </c:pt>
                <c:pt idx="773">
                  <c:v>0.06</c:v>
                </c:pt>
                <c:pt idx="774">
                  <c:v>0.01</c:v>
                </c:pt>
                <c:pt idx="775">
                  <c:v>0.05</c:v>
                </c:pt>
                <c:pt idx="776">
                  <c:v>0.03</c:v>
                </c:pt>
                <c:pt idx="777">
                  <c:v>0.08</c:v>
                </c:pt>
                <c:pt idx="778">
                  <c:v>0.02</c:v>
                </c:pt>
                <c:pt idx="779">
                  <c:v>0.03</c:v>
                </c:pt>
                <c:pt idx="780">
                  <c:v>7.0000000000000007E-2</c:v>
                </c:pt>
                <c:pt idx="781">
                  <c:v>0.1</c:v>
                </c:pt>
                <c:pt idx="782">
                  <c:v>0.08</c:v>
                </c:pt>
                <c:pt idx="783">
                  <c:v>0.01</c:v>
                </c:pt>
                <c:pt idx="784">
                  <c:v>0.09</c:v>
                </c:pt>
                <c:pt idx="785">
                  <c:v>0</c:v>
                </c:pt>
                <c:pt idx="786">
                  <c:v>0.01</c:v>
                </c:pt>
                <c:pt idx="787">
                  <c:v>0.04</c:v>
                </c:pt>
                <c:pt idx="788">
                  <c:v>7.0000000000000007E-2</c:v>
                </c:pt>
                <c:pt idx="789">
                  <c:v>0</c:v>
                </c:pt>
                <c:pt idx="790">
                  <c:v>0.1</c:v>
                </c:pt>
                <c:pt idx="791">
                  <c:v>7.0000000000000007E-2</c:v>
                </c:pt>
                <c:pt idx="792">
                  <c:v>0.05</c:v>
                </c:pt>
                <c:pt idx="793">
                  <c:v>0.04</c:v>
                </c:pt>
                <c:pt idx="794">
                  <c:v>0.08</c:v>
                </c:pt>
                <c:pt idx="795">
                  <c:v>0.05</c:v>
                </c:pt>
                <c:pt idx="796">
                  <c:v>0.03</c:v>
                </c:pt>
                <c:pt idx="797">
                  <c:v>0.1</c:v>
                </c:pt>
                <c:pt idx="798">
                  <c:v>0</c:v>
                </c:pt>
                <c:pt idx="799">
                  <c:v>0.02</c:v>
                </c:pt>
                <c:pt idx="800">
                  <c:v>0.02</c:v>
                </c:pt>
                <c:pt idx="801">
                  <c:v>0.09</c:v>
                </c:pt>
                <c:pt idx="802">
                  <c:v>0.08</c:v>
                </c:pt>
                <c:pt idx="803">
                  <c:v>0.09</c:v>
                </c:pt>
                <c:pt idx="804">
                  <c:v>0.06</c:v>
                </c:pt>
                <c:pt idx="805">
                  <c:v>0.03</c:v>
                </c:pt>
                <c:pt idx="806">
                  <c:v>0.01</c:v>
                </c:pt>
                <c:pt idx="807">
                  <c:v>0.01</c:v>
                </c:pt>
                <c:pt idx="808">
                  <c:v>0.01</c:v>
                </c:pt>
                <c:pt idx="809">
                  <c:v>0.08</c:v>
                </c:pt>
                <c:pt idx="810">
                  <c:v>0.05</c:v>
                </c:pt>
                <c:pt idx="811">
                  <c:v>0.03</c:v>
                </c:pt>
                <c:pt idx="812">
                  <c:v>0.02</c:v>
                </c:pt>
                <c:pt idx="813">
                  <c:v>7.0000000000000007E-2</c:v>
                </c:pt>
                <c:pt idx="814">
                  <c:v>0.05</c:v>
                </c:pt>
                <c:pt idx="815">
                  <c:v>0.05</c:v>
                </c:pt>
                <c:pt idx="816">
                  <c:v>7.0000000000000007E-2</c:v>
                </c:pt>
                <c:pt idx="817">
                  <c:v>0.03</c:v>
                </c:pt>
                <c:pt idx="818">
                  <c:v>0.02</c:v>
                </c:pt>
                <c:pt idx="819">
                  <c:v>0.1</c:v>
                </c:pt>
                <c:pt idx="820">
                  <c:v>7.0000000000000007E-2</c:v>
                </c:pt>
                <c:pt idx="821">
                  <c:v>0</c:v>
                </c:pt>
                <c:pt idx="822">
                  <c:v>0</c:v>
                </c:pt>
                <c:pt idx="823">
                  <c:v>0.05</c:v>
                </c:pt>
                <c:pt idx="824">
                  <c:v>0</c:v>
                </c:pt>
                <c:pt idx="825">
                  <c:v>0.05</c:v>
                </c:pt>
                <c:pt idx="826">
                  <c:v>0</c:v>
                </c:pt>
                <c:pt idx="827">
                  <c:v>0.02</c:v>
                </c:pt>
                <c:pt idx="828">
                  <c:v>0.02</c:v>
                </c:pt>
                <c:pt idx="829">
                  <c:v>0.01</c:v>
                </c:pt>
                <c:pt idx="830">
                  <c:v>0.03</c:v>
                </c:pt>
                <c:pt idx="831">
                  <c:v>0.08</c:v>
                </c:pt>
                <c:pt idx="832">
                  <c:v>0.1</c:v>
                </c:pt>
                <c:pt idx="833">
                  <c:v>0.01</c:v>
                </c:pt>
                <c:pt idx="834">
                  <c:v>0.06</c:v>
                </c:pt>
                <c:pt idx="835">
                  <c:v>0.08</c:v>
                </c:pt>
                <c:pt idx="836">
                  <c:v>0.04</c:v>
                </c:pt>
                <c:pt idx="837">
                  <c:v>0.06</c:v>
                </c:pt>
                <c:pt idx="838">
                  <c:v>0.09</c:v>
                </c:pt>
                <c:pt idx="839">
                  <c:v>0.1</c:v>
                </c:pt>
                <c:pt idx="840">
                  <c:v>0.03</c:v>
                </c:pt>
                <c:pt idx="841">
                  <c:v>0.08</c:v>
                </c:pt>
                <c:pt idx="842">
                  <c:v>0.09</c:v>
                </c:pt>
                <c:pt idx="843">
                  <c:v>0.08</c:v>
                </c:pt>
                <c:pt idx="844">
                  <c:v>0.09</c:v>
                </c:pt>
                <c:pt idx="845">
                  <c:v>0.03</c:v>
                </c:pt>
                <c:pt idx="846">
                  <c:v>0.01</c:v>
                </c:pt>
                <c:pt idx="847">
                  <c:v>0.01</c:v>
                </c:pt>
                <c:pt idx="848">
                  <c:v>0.02</c:v>
                </c:pt>
                <c:pt idx="849">
                  <c:v>0.02</c:v>
                </c:pt>
                <c:pt idx="850">
                  <c:v>0</c:v>
                </c:pt>
                <c:pt idx="851">
                  <c:v>0.05</c:v>
                </c:pt>
                <c:pt idx="852">
                  <c:v>0.09</c:v>
                </c:pt>
                <c:pt idx="853">
                  <c:v>0.06</c:v>
                </c:pt>
                <c:pt idx="854">
                  <c:v>0</c:v>
                </c:pt>
                <c:pt idx="855">
                  <c:v>7.0000000000000007E-2</c:v>
                </c:pt>
                <c:pt idx="856">
                  <c:v>7.0000000000000007E-2</c:v>
                </c:pt>
                <c:pt idx="857">
                  <c:v>0</c:v>
                </c:pt>
                <c:pt idx="858">
                  <c:v>0.01</c:v>
                </c:pt>
                <c:pt idx="859">
                  <c:v>0.05</c:v>
                </c:pt>
                <c:pt idx="860">
                  <c:v>7.0000000000000007E-2</c:v>
                </c:pt>
                <c:pt idx="861">
                  <c:v>0.08</c:v>
                </c:pt>
                <c:pt idx="862">
                  <c:v>0.08</c:v>
                </c:pt>
                <c:pt idx="863">
                  <c:v>0.02</c:v>
                </c:pt>
                <c:pt idx="864">
                  <c:v>0</c:v>
                </c:pt>
                <c:pt idx="865">
                  <c:v>7.0000000000000007E-2</c:v>
                </c:pt>
                <c:pt idx="866">
                  <c:v>0.04</c:v>
                </c:pt>
                <c:pt idx="867">
                  <c:v>0.02</c:v>
                </c:pt>
                <c:pt idx="868">
                  <c:v>7.0000000000000007E-2</c:v>
                </c:pt>
                <c:pt idx="869">
                  <c:v>0.02</c:v>
                </c:pt>
                <c:pt idx="870">
                  <c:v>0.02</c:v>
                </c:pt>
                <c:pt idx="871">
                  <c:v>0.08</c:v>
                </c:pt>
                <c:pt idx="872">
                  <c:v>0.08</c:v>
                </c:pt>
                <c:pt idx="873">
                  <c:v>0.1</c:v>
                </c:pt>
                <c:pt idx="874">
                  <c:v>0.1</c:v>
                </c:pt>
                <c:pt idx="875">
                  <c:v>0.08</c:v>
                </c:pt>
                <c:pt idx="876">
                  <c:v>0.09</c:v>
                </c:pt>
                <c:pt idx="877">
                  <c:v>0.21</c:v>
                </c:pt>
                <c:pt idx="878">
                  <c:v>0.03</c:v>
                </c:pt>
                <c:pt idx="879">
                  <c:v>0.05</c:v>
                </c:pt>
                <c:pt idx="880">
                  <c:v>0.09</c:v>
                </c:pt>
                <c:pt idx="881">
                  <c:v>7.0000000000000007E-2</c:v>
                </c:pt>
                <c:pt idx="882">
                  <c:v>0.02</c:v>
                </c:pt>
                <c:pt idx="883">
                  <c:v>0.03</c:v>
                </c:pt>
                <c:pt idx="884">
                  <c:v>0.06</c:v>
                </c:pt>
                <c:pt idx="885">
                  <c:v>0.01</c:v>
                </c:pt>
                <c:pt idx="886">
                  <c:v>0.01</c:v>
                </c:pt>
                <c:pt idx="887">
                  <c:v>0.06</c:v>
                </c:pt>
                <c:pt idx="888">
                  <c:v>0.01</c:v>
                </c:pt>
                <c:pt idx="889">
                  <c:v>0.08</c:v>
                </c:pt>
                <c:pt idx="890">
                  <c:v>0.04</c:v>
                </c:pt>
                <c:pt idx="891">
                  <c:v>0.02</c:v>
                </c:pt>
                <c:pt idx="892">
                  <c:v>0.1</c:v>
                </c:pt>
                <c:pt idx="893">
                  <c:v>7.0000000000000007E-2</c:v>
                </c:pt>
                <c:pt idx="894">
                  <c:v>0</c:v>
                </c:pt>
                <c:pt idx="895">
                  <c:v>0.1</c:v>
                </c:pt>
                <c:pt idx="896">
                  <c:v>0.08</c:v>
                </c:pt>
                <c:pt idx="897">
                  <c:v>0.1</c:v>
                </c:pt>
                <c:pt idx="898">
                  <c:v>0.06</c:v>
                </c:pt>
                <c:pt idx="899">
                  <c:v>0.08</c:v>
                </c:pt>
                <c:pt idx="900">
                  <c:v>0.01</c:v>
                </c:pt>
                <c:pt idx="901">
                  <c:v>0</c:v>
                </c:pt>
                <c:pt idx="902">
                  <c:v>0.03</c:v>
                </c:pt>
                <c:pt idx="903">
                  <c:v>0.1</c:v>
                </c:pt>
                <c:pt idx="904">
                  <c:v>0.03</c:v>
                </c:pt>
                <c:pt idx="905">
                  <c:v>0.04</c:v>
                </c:pt>
                <c:pt idx="906">
                  <c:v>0</c:v>
                </c:pt>
                <c:pt idx="907">
                  <c:v>0.06</c:v>
                </c:pt>
                <c:pt idx="908">
                  <c:v>0.1</c:v>
                </c:pt>
                <c:pt idx="909">
                  <c:v>7.0000000000000007E-2</c:v>
                </c:pt>
                <c:pt idx="910">
                  <c:v>0.02</c:v>
                </c:pt>
                <c:pt idx="911">
                  <c:v>0</c:v>
                </c:pt>
                <c:pt idx="912">
                  <c:v>0.06</c:v>
                </c:pt>
                <c:pt idx="913">
                  <c:v>0.06</c:v>
                </c:pt>
                <c:pt idx="914">
                  <c:v>0</c:v>
                </c:pt>
                <c:pt idx="915">
                  <c:v>7.0000000000000007E-2</c:v>
                </c:pt>
                <c:pt idx="916">
                  <c:v>0.02</c:v>
                </c:pt>
                <c:pt idx="917">
                  <c:v>0.01</c:v>
                </c:pt>
                <c:pt idx="918">
                  <c:v>0.02</c:v>
                </c:pt>
                <c:pt idx="919">
                  <c:v>0.04</c:v>
                </c:pt>
                <c:pt idx="920">
                  <c:v>0</c:v>
                </c:pt>
                <c:pt idx="921">
                  <c:v>0.05</c:v>
                </c:pt>
                <c:pt idx="922">
                  <c:v>0.05</c:v>
                </c:pt>
                <c:pt idx="923">
                  <c:v>0.06</c:v>
                </c:pt>
                <c:pt idx="924">
                  <c:v>7.0000000000000007E-2</c:v>
                </c:pt>
                <c:pt idx="925">
                  <c:v>0.1</c:v>
                </c:pt>
                <c:pt idx="926">
                  <c:v>0.05</c:v>
                </c:pt>
                <c:pt idx="927">
                  <c:v>0.05</c:v>
                </c:pt>
                <c:pt idx="928">
                  <c:v>0</c:v>
                </c:pt>
                <c:pt idx="929">
                  <c:v>0.06</c:v>
                </c:pt>
                <c:pt idx="930">
                  <c:v>0.05</c:v>
                </c:pt>
                <c:pt idx="931">
                  <c:v>0.09</c:v>
                </c:pt>
                <c:pt idx="932">
                  <c:v>0.02</c:v>
                </c:pt>
                <c:pt idx="933">
                  <c:v>0.01</c:v>
                </c:pt>
                <c:pt idx="934">
                  <c:v>0.05</c:v>
                </c:pt>
                <c:pt idx="935">
                  <c:v>0.02</c:v>
                </c:pt>
                <c:pt idx="936">
                  <c:v>0.01</c:v>
                </c:pt>
                <c:pt idx="937">
                  <c:v>0.1</c:v>
                </c:pt>
                <c:pt idx="938">
                  <c:v>7.0000000000000007E-2</c:v>
                </c:pt>
                <c:pt idx="939">
                  <c:v>0.08</c:v>
                </c:pt>
                <c:pt idx="940">
                  <c:v>7.0000000000000007E-2</c:v>
                </c:pt>
                <c:pt idx="941">
                  <c:v>0.04</c:v>
                </c:pt>
                <c:pt idx="942">
                  <c:v>0.03</c:v>
                </c:pt>
                <c:pt idx="943">
                  <c:v>0.02</c:v>
                </c:pt>
                <c:pt idx="944">
                  <c:v>0.06</c:v>
                </c:pt>
                <c:pt idx="945">
                  <c:v>0.05</c:v>
                </c:pt>
                <c:pt idx="946">
                  <c:v>0</c:v>
                </c:pt>
                <c:pt idx="947">
                  <c:v>0.09</c:v>
                </c:pt>
                <c:pt idx="948">
                  <c:v>0</c:v>
                </c:pt>
                <c:pt idx="949">
                  <c:v>0.03</c:v>
                </c:pt>
                <c:pt idx="950">
                  <c:v>0.04</c:v>
                </c:pt>
                <c:pt idx="951">
                  <c:v>0.08</c:v>
                </c:pt>
                <c:pt idx="952">
                  <c:v>0.01</c:v>
                </c:pt>
                <c:pt idx="953">
                  <c:v>0.1</c:v>
                </c:pt>
                <c:pt idx="954">
                  <c:v>0.08</c:v>
                </c:pt>
                <c:pt idx="955">
                  <c:v>0.1</c:v>
                </c:pt>
              </c:numCache>
            </c:numRef>
          </c:xVal>
          <c:yVal>
            <c:numRef>
              <c:f>Orders!$AA$2:$AA$1953</c:f>
              <c:numCache>
                <c:formatCode>General</c:formatCode>
                <c:ptCount val="956"/>
                <c:pt idx="0">
                  <c:v>-25.484063461993845</c:v>
                </c:pt>
                <c:pt idx="1">
                  <c:v>-108.09716599190284</c:v>
                </c:pt>
                <c:pt idx="2">
                  <c:v>-264.68906361686919</c:v>
                </c:pt>
                <c:pt idx="3">
                  <c:v>-4.9789621318373074</c:v>
                </c:pt>
                <c:pt idx="4">
                  <c:v>-178.72721840454139</c:v>
                </c:pt>
                <c:pt idx="5">
                  <c:v>-49.458518486561118</c:v>
                </c:pt>
                <c:pt idx="6">
                  <c:v>-5.9680611478878038</c:v>
                </c:pt>
                <c:pt idx="7">
                  <c:v>-12.538680287436154</c:v>
                </c:pt>
                <c:pt idx="8">
                  <c:v>-41.927396651355764</c:v>
                </c:pt>
                <c:pt idx="9">
                  <c:v>-235.87555555555556</c:v>
                </c:pt>
                <c:pt idx="10">
                  <c:v>-89.31740104555638</c:v>
                </c:pt>
                <c:pt idx="11">
                  <c:v>-143.89502385821405</c:v>
                </c:pt>
                <c:pt idx="12">
                  <c:v>-211.88961760340311</c:v>
                </c:pt>
                <c:pt idx="13">
                  <c:v>-61.248752155368003</c:v>
                </c:pt>
                <c:pt idx="14">
                  <c:v>-5.5880960432871154</c:v>
                </c:pt>
                <c:pt idx="15">
                  <c:v>-938.22749999999996</c:v>
                </c:pt>
                <c:pt idx="16">
                  <c:v>-24.932448791826062</c:v>
                </c:pt>
                <c:pt idx="17">
                  <c:v>-41.138423634462264</c:v>
                </c:pt>
                <c:pt idx="18">
                  <c:v>-42.430733451655492</c:v>
                </c:pt>
                <c:pt idx="19">
                  <c:v>-173.25940893804491</c:v>
                </c:pt>
                <c:pt idx="20">
                  <c:v>-39.28767411863506</c:v>
                </c:pt>
                <c:pt idx="21">
                  <c:v>-158.89206418993186</c:v>
                </c:pt>
                <c:pt idx="22">
                  <c:v>-144.36705027256204</c:v>
                </c:pt>
                <c:pt idx="23">
                  <c:v>-3.3013061101936643</c:v>
                </c:pt>
                <c:pt idx="24">
                  <c:v>-5.3361441417701512</c:v>
                </c:pt>
                <c:pt idx="25">
                  <c:v>-1.641909642266403</c:v>
                </c:pt>
                <c:pt idx="26">
                  <c:v>-7.1464806594800239</c:v>
                </c:pt>
                <c:pt idx="27">
                  <c:v>-24.301886792452827</c:v>
                </c:pt>
                <c:pt idx="28">
                  <c:v>-214.19255849635599</c:v>
                </c:pt>
                <c:pt idx="29">
                  <c:v>-55.873524114468687</c:v>
                </c:pt>
                <c:pt idx="30">
                  <c:v>-365.49364613880743</c:v>
                </c:pt>
                <c:pt idx="31">
                  <c:v>-3.9503105590062106</c:v>
                </c:pt>
                <c:pt idx="32">
                  <c:v>-139.92639213438565</c:v>
                </c:pt>
                <c:pt idx="33">
                  <c:v>-32.433557476785147</c:v>
                </c:pt>
                <c:pt idx="34">
                  <c:v>-3140.3272727272733</c:v>
                </c:pt>
                <c:pt idx="35">
                  <c:v>-6.0918782942022034</c:v>
                </c:pt>
                <c:pt idx="36">
                  <c:v>-55.115316380839744</c:v>
                </c:pt>
                <c:pt idx="37">
                  <c:v>-15.568443854377753</c:v>
                </c:pt>
                <c:pt idx="38">
                  <c:v>-168.81437650668417</c:v>
                </c:pt>
                <c:pt idx="39">
                  <c:v>-1.6187719217411838</c:v>
                </c:pt>
                <c:pt idx="40">
                  <c:v>-85.073099415204666</c:v>
                </c:pt>
                <c:pt idx="41">
                  <c:v>-8.5261862254798686</c:v>
                </c:pt>
                <c:pt idx="42">
                  <c:v>-19.15965485824535</c:v>
                </c:pt>
                <c:pt idx="43">
                  <c:v>-30.694610778443117</c:v>
                </c:pt>
                <c:pt idx="44">
                  <c:v>-44.5210843373494</c:v>
                </c:pt>
                <c:pt idx="45">
                  <c:v>-49.135780628040685</c:v>
                </c:pt>
                <c:pt idx="46">
                  <c:v>-250.22942173835446</c:v>
                </c:pt>
                <c:pt idx="47">
                  <c:v>-47.073770491803273</c:v>
                </c:pt>
                <c:pt idx="48">
                  <c:v>-374.77021276595747</c:v>
                </c:pt>
                <c:pt idx="49">
                  <c:v>-155.84566965846832</c:v>
                </c:pt>
                <c:pt idx="50">
                  <c:v>-378.30777967064171</c:v>
                </c:pt>
                <c:pt idx="51">
                  <c:v>-78.709706959706949</c:v>
                </c:pt>
                <c:pt idx="52">
                  <c:v>-62.304984998846066</c:v>
                </c:pt>
                <c:pt idx="53">
                  <c:v>-85.717663750295586</c:v>
                </c:pt>
                <c:pt idx="54">
                  <c:v>-14.035639470405412</c:v>
                </c:pt>
                <c:pt idx="55">
                  <c:v>-413.66751700680265</c:v>
                </c:pt>
                <c:pt idx="56">
                  <c:v>-44.509006391632774</c:v>
                </c:pt>
                <c:pt idx="57">
                  <c:v>-37.711864406779668</c:v>
                </c:pt>
                <c:pt idx="58">
                  <c:v>-640.65573770491801</c:v>
                </c:pt>
                <c:pt idx="59">
                  <c:v>-320.92956336794691</c:v>
                </c:pt>
                <c:pt idx="60">
                  <c:v>-12.669746710238014</c:v>
                </c:pt>
                <c:pt idx="61">
                  <c:v>-0.42064864728384105</c:v>
                </c:pt>
                <c:pt idx="62">
                  <c:v>-504.98433693003824</c:v>
                </c:pt>
                <c:pt idx="63">
                  <c:v>-4.0324274845815644</c:v>
                </c:pt>
                <c:pt idx="64">
                  <c:v>-242.05831903945113</c:v>
                </c:pt>
                <c:pt idx="65">
                  <c:v>-715.64240520470537</c:v>
                </c:pt>
                <c:pt idx="66">
                  <c:v>-120.40707016604178</c:v>
                </c:pt>
                <c:pt idx="67">
                  <c:v>-99.642625081221567</c:v>
                </c:pt>
                <c:pt idx="68">
                  <c:v>-43.672801635991824</c:v>
                </c:pt>
                <c:pt idx="69">
                  <c:v>-64.464678923247106</c:v>
                </c:pt>
                <c:pt idx="70">
                  <c:v>-84.118985695708702</c:v>
                </c:pt>
                <c:pt idx="71">
                  <c:v>-12.048192771084336</c:v>
                </c:pt>
                <c:pt idx="72">
                  <c:v>-53.06487588439861</c:v>
                </c:pt>
                <c:pt idx="73">
                  <c:v>-61.838588989845</c:v>
                </c:pt>
                <c:pt idx="74">
                  <c:v>-151.08669108669108</c:v>
                </c:pt>
                <c:pt idx="75">
                  <c:v>-45.879227847334583</c:v>
                </c:pt>
                <c:pt idx="76">
                  <c:v>-131.81197581431636</c:v>
                </c:pt>
                <c:pt idx="77">
                  <c:v>-54.867880284632697</c:v>
                </c:pt>
                <c:pt idx="78">
                  <c:v>-167.66480965645312</c:v>
                </c:pt>
                <c:pt idx="79">
                  <c:v>-40.81141998497371</c:v>
                </c:pt>
                <c:pt idx="80">
                  <c:v>-50.578799884046774</c:v>
                </c:pt>
                <c:pt idx="81">
                  <c:v>-62.408159017587671</c:v>
                </c:pt>
                <c:pt idx="82">
                  <c:v>-102.50175685172171</c:v>
                </c:pt>
                <c:pt idx="83">
                  <c:v>-61.166645815708321</c:v>
                </c:pt>
                <c:pt idx="84">
                  <c:v>-9.378596087456847</c:v>
                </c:pt>
                <c:pt idx="85">
                  <c:v>-60.961313012895666</c:v>
                </c:pt>
                <c:pt idx="86">
                  <c:v>-207.56823821339952</c:v>
                </c:pt>
                <c:pt idx="87">
                  <c:v>-6.3110720562390155</c:v>
                </c:pt>
                <c:pt idx="88">
                  <c:v>-195.19820670127416</c:v>
                </c:pt>
                <c:pt idx="89">
                  <c:v>-134.60511255246089</c:v>
                </c:pt>
                <c:pt idx="90">
                  <c:v>-581.5858452987494</c:v>
                </c:pt>
                <c:pt idx="91">
                  <c:v>-255.94268622153612</c:v>
                </c:pt>
                <c:pt idx="92">
                  <c:v>-1.7152710805484508</c:v>
                </c:pt>
                <c:pt idx="93">
                  <c:v>-58.137629710540686</c:v>
                </c:pt>
                <c:pt idx="94">
                  <c:v>-12.279969996705246</c:v>
                </c:pt>
                <c:pt idx="95">
                  <c:v>-9.6465457352373587</c:v>
                </c:pt>
                <c:pt idx="96">
                  <c:v>-136.7747332133533</c:v>
                </c:pt>
                <c:pt idx="97">
                  <c:v>-214.28978007761964</c:v>
                </c:pt>
                <c:pt idx="98">
                  <c:v>-21.500197005516156</c:v>
                </c:pt>
                <c:pt idx="99">
                  <c:v>-225.93865030674846</c:v>
                </c:pt>
                <c:pt idx="100">
                  <c:v>-139.70408141630446</c:v>
                </c:pt>
                <c:pt idx="101">
                  <c:v>-429.70936490850386</c:v>
                </c:pt>
                <c:pt idx="102">
                  <c:v>-260.08269720101777</c:v>
                </c:pt>
                <c:pt idx="103">
                  <c:v>-29.738349589719771</c:v>
                </c:pt>
                <c:pt idx="104">
                  <c:v>-30.624011033280723</c:v>
                </c:pt>
                <c:pt idx="105">
                  <c:v>-275.43358104211774</c:v>
                </c:pt>
                <c:pt idx="106">
                  <c:v>-409.40801950690877</c:v>
                </c:pt>
                <c:pt idx="107">
                  <c:v>-4.3850162225936424</c:v>
                </c:pt>
                <c:pt idx="108">
                  <c:v>-29.030271469649289</c:v>
                </c:pt>
                <c:pt idx="109">
                  <c:v>-13.039283252929016</c:v>
                </c:pt>
                <c:pt idx="110">
                  <c:v>-51.974170898376279</c:v>
                </c:pt>
                <c:pt idx="111">
                  <c:v>-150.21476888387826</c:v>
                </c:pt>
                <c:pt idx="112">
                  <c:v>-77.82477341389729</c:v>
                </c:pt>
                <c:pt idx="113">
                  <c:v>-455.13216284005404</c:v>
                </c:pt>
                <c:pt idx="114">
                  <c:v>-127.53086419753087</c:v>
                </c:pt>
                <c:pt idx="115">
                  <c:v>-387.66942839239721</c:v>
                </c:pt>
                <c:pt idx="116">
                  <c:v>-37.977546549835708</c:v>
                </c:pt>
                <c:pt idx="117">
                  <c:v>-385.8686656671664</c:v>
                </c:pt>
                <c:pt idx="118">
                  <c:v>-79.179853209475937</c:v>
                </c:pt>
                <c:pt idx="119">
                  <c:v>-238.13158041334748</c:v>
                </c:pt>
                <c:pt idx="120">
                  <c:v>-24.856518174364581</c:v>
                </c:pt>
                <c:pt idx="121">
                  <c:v>-272.76122448979595</c:v>
                </c:pt>
                <c:pt idx="122">
                  <c:v>-321.30570196454238</c:v>
                </c:pt>
                <c:pt idx="123">
                  <c:v>-30.894941634241246</c:v>
                </c:pt>
                <c:pt idx="124">
                  <c:v>-3.1784107946026987</c:v>
                </c:pt>
                <c:pt idx="125">
                  <c:v>-31.829493087557601</c:v>
                </c:pt>
                <c:pt idx="126">
                  <c:v>-26.482361771328495</c:v>
                </c:pt>
                <c:pt idx="127">
                  <c:v>-137.98530954879328</c:v>
                </c:pt>
                <c:pt idx="128">
                  <c:v>-36.17420501678847</c:v>
                </c:pt>
                <c:pt idx="129">
                  <c:v>-12.183908045977013</c:v>
                </c:pt>
                <c:pt idx="130">
                  <c:v>-67.856414131872285</c:v>
                </c:pt>
                <c:pt idx="131">
                  <c:v>-52.969140950792323</c:v>
                </c:pt>
                <c:pt idx="132">
                  <c:v>-229.33479674796749</c:v>
                </c:pt>
                <c:pt idx="133">
                  <c:v>-32.400824145227752</c:v>
                </c:pt>
                <c:pt idx="134">
                  <c:v>-44.791666666666671</c:v>
                </c:pt>
                <c:pt idx="135">
                  <c:v>-0.60910382115495298</c:v>
                </c:pt>
                <c:pt idx="136">
                  <c:v>-3.1317197934921666</c:v>
                </c:pt>
                <c:pt idx="137">
                  <c:v>-61.282000787711702</c:v>
                </c:pt>
                <c:pt idx="138">
                  <c:v>-123.97158244528474</c:v>
                </c:pt>
                <c:pt idx="139">
                  <c:v>-100.08745476477685</c:v>
                </c:pt>
                <c:pt idx="140">
                  <c:v>-177.81333333333336</c:v>
                </c:pt>
                <c:pt idx="141">
                  <c:v>-106.77205453291603</c:v>
                </c:pt>
                <c:pt idx="142">
                  <c:v>-234.36209764210938</c:v>
                </c:pt>
                <c:pt idx="143">
                  <c:v>-54.387208140274367</c:v>
                </c:pt>
                <c:pt idx="144">
                  <c:v>-7.3247386688175293</c:v>
                </c:pt>
                <c:pt idx="145">
                  <c:v>-192.74123539232053</c:v>
                </c:pt>
                <c:pt idx="146">
                  <c:v>-14.649498782087317</c:v>
                </c:pt>
                <c:pt idx="147">
                  <c:v>-406.07282383325452</c:v>
                </c:pt>
                <c:pt idx="148">
                  <c:v>-12.353503145200314</c:v>
                </c:pt>
                <c:pt idx="149">
                  <c:v>-185.78186796470951</c:v>
                </c:pt>
                <c:pt idx="150">
                  <c:v>-208.14212328767124</c:v>
                </c:pt>
                <c:pt idx="151">
                  <c:v>-66.347215030697541</c:v>
                </c:pt>
                <c:pt idx="152">
                  <c:v>-1736.1963190184049</c:v>
                </c:pt>
                <c:pt idx="153">
                  <c:v>-26.376695929768555</c:v>
                </c:pt>
                <c:pt idx="154">
                  <c:v>-9.951058384061982</c:v>
                </c:pt>
                <c:pt idx="155">
                  <c:v>-227.67467715727361</c:v>
                </c:pt>
                <c:pt idx="156">
                  <c:v>-39.653857436198301</c:v>
                </c:pt>
                <c:pt idx="157">
                  <c:v>-83.907230559345152</c:v>
                </c:pt>
                <c:pt idx="158">
                  <c:v>-262.36622484045165</c:v>
                </c:pt>
                <c:pt idx="159">
                  <c:v>-126.83486238532109</c:v>
                </c:pt>
                <c:pt idx="160">
                  <c:v>-11.71624527564186</c:v>
                </c:pt>
                <c:pt idx="161">
                  <c:v>-44.208047945205479</c:v>
                </c:pt>
                <c:pt idx="162">
                  <c:v>-232.91139240506328</c:v>
                </c:pt>
                <c:pt idx="163">
                  <c:v>-53.090126871241061</c:v>
                </c:pt>
                <c:pt idx="164">
                  <c:v>-31.054137710644614</c:v>
                </c:pt>
                <c:pt idx="165">
                  <c:v>-14.75713448006255</c:v>
                </c:pt>
                <c:pt idx="166">
                  <c:v>-118.00564019188697</c:v>
                </c:pt>
                <c:pt idx="167">
                  <c:v>-98.865940991120027</c:v>
                </c:pt>
                <c:pt idx="168">
                  <c:v>-111.51869825863545</c:v>
                </c:pt>
                <c:pt idx="169">
                  <c:v>-79.040503544365691</c:v>
                </c:pt>
                <c:pt idx="170">
                  <c:v>-84.446808510638292</c:v>
                </c:pt>
                <c:pt idx="171">
                  <c:v>-165.22841083290751</c:v>
                </c:pt>
                <c:pt idx="172">
                  <c:v>-282.9869565217391</c:v>
                </c:pt>
                <c:pt idx="173">
                  <c:v>-366.21610169491527</c:v>
                </c:pt>
                <c:pt idx="174">
                  <c:v>-5.3815517711702583</c:v>
                </c:pt>
                <c:pt idx="175">
                  <c:v>-18.642705822193005</c:v>
                </c:pt>
                <c:pt idx="176">
                  <c:v>-4.9713747686713345</c:v>
                </c:pt>
                <c:pt idx="177">
                  <c:v>-30.372324831427733</c:v>
                </c:pt>
                <c:pt idx="178">
                  <c:v>-128.38671034160035</c:v>
                </c:pt>
                <c:pt idx="179">
                  <c:v>-18.273641618497109</c:v>
                </c:pt>
                <c:pt idx="180">
                  <c:v>-122.68018246325391</c:v>
                </c:pt>
                <c:pt idx="181">
                  <c:v>-20.479218247392534</c:v>
                </c:pt>
                <c:pt idx="182">
                  <c:v>-335.20873474630702</c:v>
                </c:pt>
                <c:pt idx="183">
                  <c:v>-652.87564766839375</c:v>
                </c:pt>
                <c:pt idx="184">
                  <c:v>-56.220256943816146</c:v>
                </c:pt>
                <c:pt idx="185">
                  <c:v>-13.094187339576585</c:v>
                </c:pt>
                <c:pt idx="186">
                  <c:v>-212.20747264132615</c:v>
                </c:pt>
                <c:pt idx="187">
                  <c:v>-1.5628543741366241</c:v>
                </c:pt>
                <c:pt idx="188">
                  <c:v>-135.20335223071237</c:v>
                </c:pt>
                <c:pt idx="189">
                  <c:v>-197.13155291790306</c:v>
                </c:pt>
                <c:pt idx="190">
                  <c:v>-101.75151706202223</c:v>
                </c:pt>
                <c:pt idx="191">
                  <c:v>-7.6315586007827427</c:v>
                </c:pt>
                <c:pt idx="192">
                  <c:v>-59.601686972821</c:v>
                </c:pt>
                <c:pt idx="193">
                  <c:v>-295.17795637198623</c:v>
                </c:pt>
                <c:pt idx="194">
                  <c:v>-177.87592852840791</c:v>
                </c:pt>
                <c:pt idx="195">
                  <c:v>-35.883441761711623</c:v>
                </c:pt>
                <c:pt idx="196">
                  <c:v>-105.46218487394955</c:v>
                </c:pt>
                <c:pt idx="197">
                  <c:v>-163.08453237410075</c:v>
                </c:pt>
                <c:pt idx="198">
                  <c:v>-45.046615100280654</c:v>
                </c:pt>
                <c:pt idx="199">
                  <c:v>-25.721206098810672</c:v>
                </c:pt>
                <c:pt idx="200">
                  <c:v>-40.771419538412907</c:v>
                </c:pt>
                <c:pt idx="201">
                  <c:v>-21.930995043842934</c:v>
                </c:pt>
                <c:pt idx="202">
                  <c:v>-51.292307692307695</c:v>
                </c:pt>
                <c:pt idx="203">
                  <c:v>-26.346801346801346</c:v>
                </c:pt>
                <c:pt idx="204">
                  <c:v>-45.725957316840379</c:v>
                </c:pt>
                <c:pt idx="205">
                  <c:v>-80.304616849119469</c:v>
                </c:pt>
                <c:pt idx="206">
                  <c:v>-6.7635198857823307</c:v>
                </c:pt>
                <c:pt idx="207">
                  <c:v>-256.46153846153845</c:v>
                </c:pt>
                <c:pt idx="208">
                  <c:v>-84.309764309764319</c:v>
                </c:pt>
                <c:pt idx="209">
                  <c:v>-141.09262258872036</c:v>
                </c:pt>
                <c:pt idx="210">
                  <c:v>-38.488427386093456</c:v>
                </c:pt>
                <c:pt idx="211">
                  <c:v>-216.28902765388042</c:v>
                </c:pt>
                <c:pt idx="212">
                  <c:v>-603.08228730822884</c:v>
                </c:pt>
                <c:pt idx="213">
                  <c:v>-150.10554885404102</c:v>
                </c:pt>
                <c:pt idx="214">
                  <c:v>-67.991275714576688</c:v>
                </c:pt>
                <c:pt idx="215">
                  <c:v>-56.823645697159073</c:v>
                </c:pt>
                <c:pt idx="216">
                  <c:v>-6.7114837475136575</c:v>
                </c:pt>
                <c:pt idx="217">
                  <c:v>-86.045998739760549</c:v>
                </c:pt>
                <c:pt idx="218">
                  <c:v>-266.19265323257764</c:v>
                </c:pt>
                <c:pt idx="219">
                  <c:v>-87.233612923268097</c:v>
                </c:pt>
                <c:pt idx="220">
                  <c:v>-50.055224210293794</c:v>
                </c:pt>
                <c:pt idx="221">
                  <c:v>-85.163531534486992</c:v>
                </c:pt>
                <c:pt idx="222">
                  <c:v>-18.825118839129349</c:v>
                </c:pt>
                <c:pt idx="223">
                  <c:v>-100.00107573149744</c:v>
                </c:pt>
                <c:pt idx="224">
                  <c:v>-10.497752311741552</c:v>
                </c:pt>
                <c:pt idx="225">
                  <c:v>-19.099865651589791</c:v>
                </c:pt>
                <c:pt idx="226">
                  <c:v>-370.7476966690291</c:v>
                </c:pt>
                <c:pt idx="227">
                  <c:v>-16.153005464480874</c:v>
                </c:pt>
                <c:pt idx="228">
                  <c:v>-21.937267272638579</c:v>
                </c:pt>
                <c:pt idx="229">
                  <c:v>-6.6246884428702604</c:v>
                </c:pt>
                <c:pt idx="230">
                  <c:v>-204.32345876701362</c:v>
                </c:pt>
                <c:pt idx="231">
                  <c:v>-58.079345088161205</c:v>
                </c:pt>
                <c:pt idx="232">
                  <c:v>-129.7869593285991</c:v>
                </c:pt>
                <c:pt idx="233">
                  <c:v>-18.805809575040342</c:v>
                </c:pt>
                <c:pt idx="234">
                  <c:v>-85.971609437943599</c:v>
                </c:pt>
                <c:pt idx="235">
                  <c:v>-122.3073899371069</c:v>
                </c:pt>
                <c:pt idx="236">
                  <c:v>-24.208871055200092</c:v>
                </c:pt>
                <c:pt idx="237">
                  <c:v>-683.84964355152306</c:v>
                </c:pt>
                <c:pt idx="238">
                  <c:v>-2.3369995600527935</c:v>
                </c:pt>
                <c:pt idx="239">
                  <c:v>-38.43360176851413</c:v>
                </c:pt>
                <c:pt idx="240">
                  <c:v>-196.70432743551481</c:v>
                </c:pt>
                <c:pt idx="241">
                  <c:v>-48.644067796610166</c:v>
                </c:pt>
                <c:pt idx="242">
                  <c:v>-4.9265978776468291</c:v>
                </c:pt>
                <c:pt idx="243">
                  <c:v>-62.030920590302173</c:v>
                </c:pt>
                <c:pt idx="244">
                  <c:v>-15.377599822044269</c:v>
                </c:pt>
                <c:pt idx="245">
                  <c:v>-147.04353476283302</c:v>
                </c:pt>
                <c:pt idx="246">
                  <c:v>-291.78455723542118</c:v>
                </c:pt>
                <c:pt idx="247">
                  <c:v>-125.18181818181817</c:v>
                </c:pt>
                <c:pt idx="248">
                  <c:v>-175.52036199095022</c:v>
                </c:pt>
                <c:pt idx="249">
                  <c:v>-193.91733703190013</c:v>
                </c:pt>
                <c:pt idx="250">
                  <c:v>-12.827745131927641</c:v>
                </c:pt>
                <c:pt idx="251">
                  <c:v>-100.29145125148288</c:v>
                </c:pt>
                <c:pt idx="252">
                  <c:v>-188.81291245925104</c:v>
                </c:pt>
                <c:pt idx="253">
                  <c:v>-75.173922806444523</c:v>
                </c:pt>
                <c:pt idx="254">
                  <c:v>-320.06820917480275</c:v>
                </c:pt>
                <c:pt idx="255">
                  <c:v>-26.062123464517644</c:v>
                </c:pt>
                <c:pt idx="256">
                  <c:v>-94.769818043008001</c:v>
                </c:pt>
                <c:pt idx="257">
                  <c:v>-46.714119611353624</c:v>
                </c:pt>
                <c:pt idx="258">
                  <c:v>-112.90205999277194</c:v>
                </c:pt>
                <c:pt idx="259">
                  <c:v>-136.20525815647767</c:v>
                </c:pt>
                <c:pt idx="260">
                  <c:v>-1.0925306577480489</c:v>
                </c:pt>
                <c:pt idx="261">
                  <c:v>-401.02286401925397</c:v>
                </c:pt>
                <c:pt idx="262">
                  <c:v>-30.192252010256237</c:v>
                </c:pt>
                <c:pt idx="263">
                  <c:v>-68.573058546673323</c:v>
                </c:pt>
                <c:pt idx="264">
                  <c:v>-90.578335949764522</c:v>
                </c:pt>
                <c:pt idx="265">
                  <c:v>-342.81639928698746</c:v>
                </c:pt>
                <c:pt idx="266">
                  <c:v>-175.00821018062396</c:v>
                </c:pt>
                <c:pt idx="267">
                  <c:v>-126.6144578313253</c:v>
                </c:pt>
                <c:pt idx="268">
                  <c:v>-28.68325048897135</c:v>
                </c:pt>
                <c:pt idx="269">
                  <c:v>-141.23733117857554</c:v>
                </c:pt>
                <c:pt idx="270">
                  <c:v>-13.222106360792491</c:v>
                </c:pt>
                <c:pt idx="271">
                  <c:v>-208.77360948287094</c:v>
                </c:pt>
                <c:pt idx="272">
                  <c:v>-44.755244755244753</c:v>
                </c:pt>
                <c:pt idx="273">
                  <c:v>-49.22711058263971</c:v>
                </c:pt>
                <c:pt idx="274">
                  <c:v>-30.381133873272987</c:v>
                </c:pt>
                <c:pt idx="275">
                  <c:v>-57.152590191488088</c:v>
                </c:pt>
                <c:pt idx="276">
                  <c:v>-48.860395264898159</c:v>
                </c:pt>
                <c:pt idx="277">
                  <c:v>-4.3576494427558199</c:v>
                </c:pt>
                <c:pt idx="278">
                  <c:v>-88.099459168331038</c:v>
                </c:pt>
                <c:pt idx="279">
                  <c:v>-15.302619982373209</c:v>
                </c:pt>
                <c:pt idx="280">
                  <c:v>-35.581442307692306</c:v>
                </c:pt>
                <c:pt idx="281">
                  <c:v>-171.07195335354857</c:v>
                </c:pt>
                <c:pt idx="282">
                  <c:v>-136.26373626373626</c:v>
                </c:pt>
                <c:pt idx="283">
                  <c:v>-119.65811965811967</c:v>
                </c:pt>
                <c:pt idx="284">
                  <c:v>-36.766233766233768</c:v>
                </c:pt>
                <c:pt idx="285">
                  <c:v>-59.91440798858774</c:v>
                </c:pt>
                <c:pt idx="286">
                  <c:v>-7.0695092894820206</c:v>
                </c:pt>
                <c:pt idx="287">
                  <c:v>-18.822693661403338</c:v>
                </c:pt>
                <c:pt idx="288">
                  <c:v>-242.26363636363635</c:v>
                </c:pt>
                <c:pt idx="289">
                  <c:v>-271.0471747019181</c:v>
                </c:pt>
                <c:pt idx="290">
                  <c:v>-119.56622280898739</c:v>
                </c:pt>
                <c:pt idx="291">
                  <c:v>-37.125981778196667</c:v>
                </c:pt>
                <c:pt idx="292">
                  <c:v>-56.461248231410153</c:v>
                </c:pt>
                <c:pt idx="293">
                  <c:v>-0.17112200536490821</c:v>
                </c:pt>
                <c:pt idx="294">
                  <c:v>-31.855500821018062</c:v>
                </c:pt>
                <c:pt idx="295">
                  <c:v>-10.707373415745771</c:v>
                </c:pt>
                <c:pt idx="296">
                  <c:v>-395.44846050870149</c:v>
                </c:pt>
                <c:pt idx="297">
                  <c:v>-88.936112834065966</c:v>
                </c:pt>
                <c:pt idx="298">
                  <c:v>-1.7501458454871242</c:v>
                </c:pt>
                <c:pt idx="299">
                  <c:v>-96.666329370098651</c:v>
                </c:pt>
                <c:pt idx="300">
                  <c:v>-66.201077095873046</c:v>
                </c:pt>
                <c:pt idx="301">
                  <c:v>-600.86092056864504</c:v>
                </c:pt>
                <c:pt idx="302">
                  <c:v>-1024.3582317073169</c:v>
                </c:pt>
                <c:pt idx="303">
                  <c:v>-4.2661957430988009</c:v>
                </c:pt>
                <c:pt idx="304">
                  <c:v>-12.461937155814706</c:v>
                </c:pt>
                <c:pt idx="305">
                  <c:v>-25.357332995309928</c:v>
                </c:pt>
                <c:pt idx="306">
                  <c:v>-196.51843405549224</c:v>
                </c:pt>
                <c:pt idx="307">
                  <c:v>-629.21480650588899</c:v>
                </c:pt>
                <c:pt idx="308">
                  <c:v>-17.642754194375325</c:v>
                </c:pt>
                <c:pt idx="309">
                  <c:v>-50.850311637499637</c:v>
                </c:pt>
                <c:pt idx="310">
                  <c:v>-26.344701144552779</c:v>
                </c:pt>
                <c:pt idx="311">
                  <c:v>-33.966480446927378</c:v>
                </c:pt>
                <c:pt idx="312">
                  <c:v>-106.80632694866219</c:v>
                </c:pt>
                <c:pt idx="313">
                  <c:v>-430.8265532544379</c:v>
                </c:pt>
                <c:pt idx="314">
                  <c:v>-85.36498516320475</c:v>
                </c:pt>
                <c:pt idx="315">
                  <c:v>-172.49757045675415</c:v>
                </c:pt>
                <c:pt idx="316">
                  <c:v>-51.528878822197058</c:v>
                </c:pt>
                <c:pt idx="317">
                  <c:v>-1.8570260324383261</c:v>
                </c:pt>
                <c:pt idx="318">
                  <c:v>-155.27296082209378</c:v>
                </c:pt>
                <c:pt idx="319">
                  <c:v>-114.74027112453467</c:v>
                </c:pt>
                <c:pt idx="320">
                  <c:v>-72.262773722627742</c:v>
                </c:pt>
                <c:pt idx="321">
                  <c:v>-50.175504322766571</c:v>
                </c:pt>
                <c:pt idx="322">
                  <c:v>-122.6252292249783</c:v>
                </c:pt>
                <c:pt idx="323">
                  <c:v>-8.6667269752960774</c:v>
                </c:pt>
                <c:pt idx="324">
                  <c:v>-140.3011525220775</c:v>
                </c:pt>
                <c:pt idx="325">
                  <c:v>-20.47535776166335</c:v>
                </c:pt>
                <c:pt idx="326">
                  <c:v>-65.413449072769296</c:v>
                </c:pt>
                <c:pt idx="327">
                  <c:v>-10.825094400528492</c:v>
                </c:pt>
                <c:pt idx="328">
                  <c:v>-44.473933649289101</c:v>
                </c:pt>
                <c:pt idx="329">
                  <c:v>-127.90318302387267</c:v>
                </c:pt>
                <c:pt idx="330">
                  <c:v>-84.175570505210402</c:v>
                </c:pt>
                <c:pt idx="331">
                  <c:v>-34.640562128400695</c:v>
                </c:pt>
                <c:pt idx="332">
                  <c:v>-169.02017291066284</c:v>
                </c:pt>
                <c:pt idx="333">
                  <c:v>-26.555145721855677</c:v>
                </c:pt>
                <c:pt idx="334">
                  <c:v>-137.93227990970652</c:v>
                </c:pt>
                <c:pt idx="335">
                  <c:v>-8.6294435350948717</c:v>
                </c:pt>
                <c:pt idx="336">
                  <c:v>-15.997763581044177</c:v>
                </c:pt>
                <c:pt idx="337">
                  <c:v>-16.817572997589071</c:v>
                </c:pt>
                <c:pt idx="338">
                  <c:v>-0.7175602110124214</c:v>
                </c:pt>
                <c:pt idx="339">
                  <c:v>-33.121724092058002</c:v>
                </c:pt>
                <c:pt idx="340">
                  <c:v>-1.4351204220248428</c:v>
                </c:pt>
                <c:pt idx="341">
                  <c:v>-169.23240033927055</c:v>
                </c:pt>
                <c:pt idx="342">
                  <c:v>-83.362692593570742</c:v>
                </c:pt>
                <c:pt idx="343">
                  <c:v>-15.507279870580076</c:v>
                </c:pt>
                <c:pt idx="344">
                  <c:v>-8.5178875638839746E-2</c:v>
                </c:pt>
                <c:pt idx="345">
                  <c:v>-8.0198671215111794</c:v>
                </c:pt>
                <c:pt idx="346">
                  <c:v>-32.881411430843471</c:v>
                </c:pt>
                <c:pt idx="347">
                  <c:v>-28.800938562467078</c:v>
                </c:pt>
                <c:pt idx="348">
                  <c:v>-48.935611038107751</c:v>
                </c:pt>
                <c:pt idx="349">
                  <c:v>-200.64655172413794</c:v>
                </c:pt>
                <c:pt idx="350">
                  <c:v>-346.57319992633967</c:v>
                </c:pt>
                <c:pt idx="351">
                  <c:v>-165.36098310291857</c:v>
                </c:pt>
                <c:pt idx="352">
                  <c:v>-7.9912822375591247E-2</c:v>
                </c:pt>
                <c:pt idx="353">
                  <c:v>-0.75576032893999612</c:v>
                </c:pt>
                <c:pt idx="354">
                  <c:v>-19.029611667669649</c:v>
                </c:pt>
                <c:pt idx="355">
                  <c:v>-70.681414765630123</c:v>
                </c:pt>
                <c:pt idx="356">
                  <c:v>-297.95527790751987</c:v>
                </c:pt>
                <c:pt idx="357">
                  <c:v>-53.356501344316683</c:v>
                </c:pt>
                <c:pt idx="358">
                  <c:v>-147.69939003337552</c:v>
                </c:pt>
                <c:pt idx="359">
                  <c:v>-33.406870002961206</c:v>
                </c:pt>
                <c:pt idx="360">
                  <c:v>-126.61033624631057</c:v>
                </c:pt>
                <c:pt idx="361">
                  <c:v>-49.237029501525939</c:v>
                </c:pt>
                <c:pt idx="362">
                  <c:v>-27.201985604368335</c:v>
                </c:pt>
                <c:pt idx="363">
                  <c:v>-262.23642172523961</c:v>
                </c:pt>
                <c:pt idx="364">
                  <c:v>-5683.529107373869</c:v>
                </c:pt>
                <c:pt idx="365">
                  <c:v>-159.10489510489512</c:v>
                </c:pt>
                <c:pt idx="366">
                  <c:v>-103.52144962340356</c:v>
                </c:pt>
                <c:pt idx="367">
                  <c:v>-2182.5146953405019</c:v>
                </c:pt>
                <c:pt idx="368">
                  <c:v>-116.19934143870314</c:v>
                </c:pt>
                <c:pt idx="369">
                  <c:v>-27.539135279121336</c:v>
                </c:pt>
                <c:pt idx="370">
                  <c:v>-3.2909501563784826</c:v>
                </c:pt>
                <c:pt idx="371">
                  <c:v>-196.78571428571431</c:v>
                </c:pt>
                <c:pt idx="372">
                  <c:v>-580.94765723934142</c:v>
                </c:pt>
                <c:pt idx="373">
                  <c:v>-117.0408931259408</c:v>
                </c:pt>
                <c:pt idx="374">
                  <c:v>-12.752428040035991</c:v>
                </c:pt>
                <c:pt idx="375">
                  <c:v>-7.7118122692916149</c:v>
                </c:pt>
                <c:pt idx="376">
                  <c:v>-33.278867102396518</c:v>
                </c:pt>
                <c:pt idx="377">
                  <c:v>-63.448826759860211</c:v>
                </c:pt>
                <c:pt idx="378">
                  <c:v>-6.2618259224219486</c:v>
                </c:pt>
                <c:pt idx="379">
                  <c:v>-182.2038179714616</c:v>
                </c:pt>
                <c:pt idx="380">
                  <c:v>-306.36201991465151</c:v>
                </c:pt>
                <c:pt idx="381">
                  <c:v>-12.906024096385543</c:v>
                </c:pt>
                <c:pt idx="382">
                  <c:v>-22.503887129283044</c:v>
                </c:pt>
                <c:pt idx="383">
                  <c:v>-279.03854790419166</c:v>
                </c:pt>
                <c:pt idx="384">
                  <c:v>-157.41192884548306</c:v>
                </c:pt>
                <c:pt idx="385">
                  <c:v>-412.8468742090609</c:v>
                </c:pt>
                <c:pt idx="386">
                  <c:v>-45.232211333617386</c:v>
                </c:pt>
                <c:pt idx="387">
                  <c:v>-325.36636427076064</c:v>
                </c:pt>
                <c:pt idx="388">
                  <c:v>-132.35103101152782</c:v>
                </c:pt>
                <c:pt idx="389">
                  <c:v>-399.75451263537906</c:v>
                </c:pt>
                <c:pt idx="390">
                  <c:v>-1.3819095477386862</c:v>
                </c:pt>
                <c:pt idx="391">
                  <c:v>-9.5678849717564596</c:v>
                </c:pt>
                <c:pt idx="392">
                  <c:v>-1.463218940908195</c:v>
                </c:pt>
                <c:pt idx="393">
                  <c:v>-29.661105653299991</c:v>
                </c:pt>
                <c:pt idx="394">
                  <c:v>-5.8528757636327802</c:v>
                </c:pt>
                <c:pt idx="395">
                  <c:v>-134.73088431909341</c:v>
                </c:pt>
                <c:pt idx="396">
                  <c:v>-3.9844218726326956</c:v>
                </c:pt>
                <c:pt idx="397">
                  <c:v>-91.778663125276665</c:v>
                </c:pt>
                <c:pt idx="398">
                  <c:v>-135.46044825313115</c:v>
                </c:pt>
                <c:pt idx="399">
                  <c:v>-238.02331067155987</c:v>
                </c:pt>
                <c:pt idx="400">
                  <c:v>-263.81709741550696</c:v>
                </c:pt>
                <c:pt idx="401">
                  <c:v>-152.84829929432851</c:v>
                </c:pt>
                <c:pt idx="402">
                  <c:v>-135.46132339235788</c:v>
                </c:pt>
                <c:pt idx="403">
                  <c:v>-62.580264976022114</c:v>
                </c:pt>
                <c:pt idx="404">
                  <c:v>-40.624137040737288</c:v>
                </c:pt>
                <c:pt idx="405">
                  <c:v>-299.35848111639768</c:v>
                </c:pt>
                <c:pt idx="406">
                  <c:v>-8.0710448733021032</c:v>
                </c:pt>
                <c:pt idx="407">
                  <c:v>-9.6756971058543684</c:v>
                </c:pt>
                <c:pt idx="408">
                  <c:v>-43.949834619625136</c:v>
                </c:pt>
                <c:pt idx="409">
                  <c:v>-49.784507260606688</c:v>
                </c:pt>
                <c:pt idx="410">
                  <c:v>-14.801267346809455</c:v>
                </c:pt>
                <c:pt idx="411">
                  <c:v>-93.835390946502045</c:v>
                </c:pt>
                <c:pt idx="412">
                  <c:v>-162.17330626744484</c:v>
                </c:pt>
                <c:pt idx="413">
                  <c:v>-181.54648956356738</c:v>
                </c:pt>
                <c:pt idx="414">
                  <c:v>-71.661931818181813</c:v>
                </c:pt>
                <c:pt idx="415">
                  <c:v>-36.174190784092239</c:v>
                </c:pt>
                <c:pt idx="416">
                  <c:v>-1607.7783754706832</c:v>
                </c:pt>
                <c:pt idx="417">
                  <c:v>-247.92112867584569</c:v>
                </c:pt>
                <c:pt idx="418">
                  <c:v>-1.7944224028350215</c:v>
                </c:pt>
                <c:pt idx="419">
                  <c:v>-2.8236884802595998</c:v>
                </c:pt>
                <c:pt idx="420">
                  <c:v>-29.694273544723149</c:v>
                </c:pt>
                <c:pt idx="421">
                  <c:v>-44.386529248955306</c:v>
                </c:pt>
                <c:pt idx="422">
                  <c:v>-163.78776075478228</c:v>
                </c:pt>
                <c:pt idx="423">
                  <c:v>-3.9701222616505709</c:v>
                </c:pt>
                <c:pt idx="424">
                  <c:v>-3.2905964668418406</c:v>
                </c:pt>
                <c:pt idx="425">
                  <c:v>-558.80935506732817</c:v>
                </c:pt>
                <c:pt idx="426">
                  <c:v>-76.268071882178077</c:v>
                </c:pt>
                <c:pt idx="427">
                  <c:v>-3.3330700755822082</c:v>
                </c:pt>
                <c:pt idx="428">
                  <c:v>-81.000432367712108</c:v>
                </c:pt>
                <c:pt idx="429">
                  <c:v>-46.589269425325483</c:v>
                </c:pt>
                <c:pt idx="430">
                  <c:v>-0.44899874843554455</c:v>
                </c:pt>
                <c:pt idx="431">
                  <c:v>-12.055788842231554</c:v>
                </c:pt>
                <c:pt idx="432">
                  <c:v>-244.60545193687233</c:v>
                </c:pt>
                <c:pt idx="433">
                  <c:v>-108.5420977240172</c:v>
                </c:pt>
                <c:pt idx="434">
                  <c:v>-35.907595611342877</c:v>
                </c:pt>
                <c:pt idx="435">
                  <c:v>-146.77068557919623</c:v>
                </c:pt>
                <c:pt idx="436">
                  <c:v>-10.389488503050211</c:v>
                </c:pt>
                <c:pt idx="437">
                  <c:v>-57.797660013764627</c:v>
                </c:pt>
                <c:pt idx="438">
                  <c:v>-159.44216349108785</c:v>
                </c:pt>
                <c:pt idx="439">
                  <c:v>-22.567164179104477</c:v>
                </c:pt>
                <c:pt idx="440">
                  <c:v>-287.86957636090881</c:v>
                </c:pt>
                <c:pt idx="441">
                  <c:v>-406.79376770538249</c:v>
                </c:pt>
                <c:pt idx="442">
                  <c:v>-406.23267663043475</c:v>
                </c:pt>
                <c:pt idx="443">
                  <c:v>-181.0682412332101</c:v>
                </c:pt>
                <c:pt idx="444">
                  <c:v>-28.133164343050275</c:v>
                </c:pt>
                <c:pt idx="445">
                  <c:v>-523.31311380704801</c:v>
                </c:pt>
                <c:pt idx="446">
                  <c:v>-156.62139219015282</c:v>
                </c:pt>
                <c:pt idx="447">
                  <c:v>-110.75064820084741</c:v>
                </c:pt>
                <c:pt idx="448">
                  <c:v>-146.60751565762004</c:v>
                </c:pt>
                <c:pt idx="449">
                  <c:v>-13.424899946935531</c:v>
                </c:pt>
                <c:pt idx="450">
                  <c:v>-5.4646840148698885</c:v>
                </c:pt>
                <c:pt idx="451">
                  <c:v>-36.243216576221016</c:v>
                </c:pt>
                <c:pt idx="452">
                  <c:v>-197.47483134405815</c:v>
                </c:pt>
                <c:pt idx="453">
                  <c:v>-4.9552388144232538</c:v>
                </c:pt>
                <c:pt idx="454">
                  <c:v>-48.471547794574818</c:v>
                </c:pt>
                <c:pt idx="455">
                  <c:v>-32.39178863151843</c:v>
                </c:pt>
                <c:pt idx="456">
                  <c:v>-41.449036511156187</c:v>
                </c:pt>
                <c:pt idx="457">
                  <c:v>-179.34846461949263</c:v>
                </c:pt>
                <c:pt idx="458">
                  <c:v>-118.7948350071736</c:v>
                </c:pt>
                <c:pt idx="459">
                  <c:v>-46.90113236273671</c:v>
                </c:pt>
                <c:pt idx="460">
                  <c:v>-77.703220858895719</c:v>
                </c:pt>
                <c:pt idx="461">
                  <c:v>-23.931736920840716</c:v>
                </c:pt>
                <c:pt idx="462">
                  <c:v>-8.2128397917871609</c:v>
                </c:pt>
                <c:pt idx="463">
                  <c:v>-31.776845050717036</c:v>
                </c:pt>
                <c:pt idx="464">
                  <c:v>-13.491282339707537</c:v>
                </c:pt>
                <c:pt idx="465">
                  <c:v>-24.935835029648644</c:v>
                </c:pt>
                <c:pt idx="466">
                  <c:v>-27.425587467362927</c:v>
                </c:pt>
                <c:pt idx="467">
                  <c:v>-97.660311958405543</c:v>
                </c:pt>
                <c:pt idx="468">
                  <c:v>-655.87188612099635</c:v>
                </c:pt>
                <c:pt idx="469">
                  <c:v>-122.06530818391967</c:v>
                </c:pt>
                <c:pt idx="470">
                  <c:v>-6.9748246980911572</c:v>
                </c:pt>
                <c:pt idx="471">
                  <c:v>-325.10319345473738</c:v>
                </c:pt>
                <c:pt idx="472">
                  <c:v>-8.3766252654236588</c:v>
                </c:pt>
                <c:pt idx="473">
                  <c:v>-145.6643096390026</c:v>
                </c:pt>
                <c:pt idx="474">
                  <c:v>-195.90705573568013</c:v>
                </c:pt>
                <c:pt idx="475">
                  <c:v>-308.50424757281553</c:v>
                </c:pt>
                <c:pt idx="476">
                  <c:v>-131.91042687193843</c:v>
                </c:pt>
                <c:pt idx="477">
                  <c:v>-485.98056537102474</c:v>
                </c:pt>
                <c:pt idx="478">
                  <c:v>-743.09608540925262</c:v>
                </c:pt>
                <c:pt idx="479">
                  <c:v>-11.631752207092624</c:v>
                </c:pt>
                <c:pt idx="480">
                  <c:v>-2.1808080452899188</c:v>
                </c:pt>
                <c:pt idx="481">
                  <c:v>-5.0171433264212535</c:v>
                </c:pt>
                <c:pt idx="482">
                  <c:v>-112.84788886287367</c:v>
                </c:pt>
                <c:pt idx="483">
                  <c:v>-55.612767238783498</c:v>
                </c:pt>
                <c:pt idx="484">
                  <c:v>-20.714797619418565</c:v>
                </c:pt>
                <c:pt idx="485">
                  <c:v>-19.984724078670993</c:v>
                </c:pt>
                <c:pt idx="486">
                  <c:v>-3.2192128027210143</c:v>
                </c:pt>
                <c:pt idx="487">
                  <c:v>-66.980228203118202</c:v>
                </c:pt>
                <c:pt idx="488">
                  <c:v>-32.479953089496441</c:v>
                </c:pt>
                <c:pt idx="489">
                  <c:v>-31.257725732942056</c:v>
                </c:pt>
                <c:pt idx="490">
                  <c:v>-7.3656588705077022</c:v>
                </c:pt>
                <c:pt idx="491">
                  <c:v>-106.2752646775746</c:v>
                </c:pt>
                <c:pt idx="492">
                  <c:v>-15.9596558884604</c:v>
                </c:pt>
                <c:pt idx="493">
                  <c:v>-28.865723834185424</c:v>
                </c:pt>
                <c:pt idx="494">
                  <c:v>-525.79545454545462</c:v>
                </c:pt>
                <c:pt idx="495">
                  <c:v>-1108.5510717601626</c:v>
                </c:pt>
                <c:pt idx="496">
                  <c:v>-26.651036282183828</c:v>
                </c:pt>
                <c:pt idx="497">
                  <c:v>-1.5551263750104962</c:v>
                </c:pt>
                <c:pt idx="498">
                  <c:v>-232.35715930902109</c:v>
                </c:pt>
                <c:pt idx="499">
                  <c:v>-112.7904948768258</c:v>
                </c:pt>
                <c:pt idx="500">
                  <c:v>-40.862231355848273</c:v>
                </c:pt>
                <c:pt idx="501">
                  <c:v>-17.667892925430213</c:v>
                </c:pt>
                <c:pt idx="502">
                  <c:v>-61.444935956688241</c:v>
                </c:pt>
                <c:pt idx="503">
                  <c:v>-473.36604514229634</c:v>
                </c:pt>
                <c:pt idx="504">
                  <c:v>-45.570177425443568</c:v>
                </c:pt>
                <c:pt idx="505">
                  <c:v>-1.4453387566570726</c:v>
                </c:pt>
                <c:pt idx="506">
                  <c:v>-196.96467318428944</c:v>
                </c:pt>
                <c:pt idx="507">
                  <c:v>-50.575208782959571</c:v>
                </c:pt>
                <c:pt idx="508">
                  <c:v>-8.2971265053058278</c:v>
                </c:pt>
                <c:pt idx="509">
                  <c:v>-369.37566137566137</c:v>
                </c:pt>
                <c:pt idx="510">
                  <c:v>-196.68045172121856</c:v>
                </c:pt>
                <c:pt idx="511">
                  <c:v>-45.983754512635379</c:v>
                </c:pt>
                <c:pt idx="512">
                  <c:v>-75.854952558168137</c:v>
                </c:pt>
                <c:pt idx="513">
                  <c:v>-372.21755123489226</c:v>
                </c:pt>
                <c:pt idx="514">
                  <c:v>-83.794054629301158</c:v>
                </c:pt>
                <c:pt idx="515">
                  <c:v>-21.485948180590235</c:v>
                </c:pt>
                <c:pt idx="516">
                  <c:v>-20.041245214324068</c:v>
                </c:pt>
                <c:pt idx="517">
                  <c:v>-153.19470363458635</c:v>
                </c:pt>
                <c:pt idx="518">
                  <c:v>-71.455399061032864</c:v>
                </c:pt>
                <c:pt idx="519">
                  <c:v>-199.63774846739736</c:v>
                </c:pt>
                <c:pt idx="520">
                  <c:v>-105.17857142857143</c:v>
                </c:pt>
                <c:pt idx="521">
                  <c:v>-100.25349044459848</c:v>
                </c:pt>
                <c:pt idx="522">
                  <c:v>-1.323384485428692</c:v>
                </c:pt>
                <c:pt idx="523">
                  <c:v>-19.976076555023923</c:v>
                </c:pt>
                <c:pt idx="524">
                  <c:v>-362.54237288135596</c:v>
                </c:pt>
                <c:pt idx="525">
                  <c:v>-225.42293233082705</c:v>
                </c:pt>
                <c:pt idx="526">
                  <c:v>-32.416299957089798</c:v>
                </c:pt>
                <c:pt idx="527">
                  <c:v>-67.42285714285714</c:v>
                </c:pt>
                <c:pt idx="528">
                  <c:v>-438.88717576637032</c:v>
                </c:pt>
                <c:pt idx="529">
                  <c:v>-41.630084869768801</c:v>
                </c:pt>
                <c:pt idx="530">
                  <c:v>-110.54138145612944</c:v>
                </c:pt>
                <c:pt idx="531">
                  <c:v>-234.71965374778671</c:v>
                </c:pt>
                <c:pt idx="532">
                  <c:v>-70.132158590308364</c:v>
                </c:pt>
                <c:pt idx="533">
                  <c:v>-96.756329173667609</c:v>
                </c:pt>
                <c:pt idx="534">
                  <c:v>-48.806366047745357</c:v>
                </c:pt>
                <c:pt idx="535">
                  <c:v>-258.03846153846155</c:v>
                </c:pt>
                <c:pt idx="536">
                  <c:v>-4.4957684093965034</c:v>
                </c:pt>
                <c:pt idx="537">
                  <c:v>-14.077877620881472</c:v>
                </c:pt>
                <c:pt idx="538">
                  <c:v>-0.8222405599977235</c:v>
                </c:pt>
                <c:pt idx="539">
                  <c:v>-2.3821414973908759</c:v>
                </c:pt>
                <c:pt idx="540">
                  <c:v>-93.356862604582844</c:v>
                </c:pt>
                <c:pt idx="541">
                  <c:v>-351.48986889153753</c:v>
                </c:pt>
                <c:pt idx="542">
                  <c:v>-153.55029099398283</c:v>
                </c:pt>
                <c:pt idx="543">
                  <c:v>-181.50096375524399</c:v>
                </c:pt>
                <c:pt idx="544">
                  <c:v>-203.03222282905517</c:v>
                </c:pt>
                <c:pt idx="545">
                  <c:v>-4.3240787644725058</c:v>
                </c:pt>
                <c:pt idx="546">
                  <c:v>-30.335097001763668</c:v>
                </c:pt>
                <c:pt idx="547">
                  <c:v>-6.7270487742833813</c:v>
                </c:pt>
                <c:pt idx="548">
                  <c:v>-499.68297405447271</c:v>
                </c:pt>
                <c:pt idx="549">
                  <c:v>-27.390623470686108</c:v>
                </c:pt>
                <c:pt idx="550">
                  <c:v>-32.152640264026402</c:v>
                </c:pt>
                <c:pt idx="551">
                  <c:v>-36.001367212149262</c:v>
                </c:pt>
                <c:pt idx="552">
                  <c:v>-34.750363901018922</c:v>
                </c:pt>
                <c:pt idx="553">
                  <c:v>-141.16019417475727</c:v>
                </c:pt>
                <c:pt idx="554">
                  <c:v>-732.11950394588496</c:v>
                </c:pt>
                <c:pt idx="555">
                  <c:v>-100.9094927536232</c:v>
                </c:pt>
                <c:pt idx="556">
                  <c:v>-17.057160169662698</c:v>
                </c:pt>
                <c:pt idx="557">
                  <c:v>-154.24061213758588</c:v>
                </c:pt>
                <c:pt idx="558">
                  <c:v>-275.69188613183132</c:v>
                </c:pt>
                <c:pt idx="559">
                  <c:v>-88.805687203791479</c:v>
                </c:pt>
                <c:pt idx="560">
                  <c:v>-70.900183710961429</c:v>
                </c:pt>
                <c:pt idx="561">
                  <c:v>-70.269360269360277</c:v>
                </c:pt>
                <c:pt idx="562">
                  <c:v>-175.37039999999999</c:v>
                </c:pt>
                <c:pt idx="563">
                  <c:v>-206.46206248373056</c:v>
                </c:pt>
                <c:pt idx="564">
                  <c:v>-71.80911357968715</c:v>
                </c:pt>
                <c:pt idx="565">
                  <c:v>-22.099776619508564</c:v>
                </c:pt>
                <c:pt idx="566">
                  <c:v>-255.55852128653407</c:v>
                </c:pt>
                <c:pt idx="567">
                  <c:v>-97.046659713054069</c:v>
                </c:pt>
                <c:pt idx="568">
                  <c:v>-110.10893246187365</c:v>
                </c:pt>
                <c:pt idx="569">
                  <c:v>-28.984985770828565</c:v>
                </c:pt>
                <c:pt idx="570">
                  <c:v>-135.9724303266407</c:v>
                </c:pt>
                <c:pt idx="571">
                  <c:v>-86.794546607482559</c:v>
                </c:pt>
                <c:pt idx="572">
                  <c:v>-9.4020851448532703</c:v>
                </c:pt>
                <c:pt idx="573">
                  <c:v>-43.819173318580582</c:v>
                </c:pt>
                <c:pt idx="574">
                  <c:v>-91.650972575434736</c:v>
                </c:pt>
                <c:pt idx="575">
                  <c:v>-56.398713826366553</c:v>
                </c:pt>
                <c:pt idx="576">
                  <c:v>-371.22937195773477</c:v>
                </c:pt>
                <c:pt idx="577">
                  <c:v>-56.589051063647652</c:v>
                </c:pt>
                <c:pt idx="578">
                  <c:v>-104.62410803345354</c:v>
                </c:pt>
                <c:pt idx="579">
                  <c:v>-3.8286616604343702</c:v>
                </c:pt>
                <c:pt idx="580">
                  <c:v>-1.7359693017863855</c:v>
                </c:pt>
                <c:pt idx="581">
                  <c:v>-250.51063829787233</c:v>
                </c:pt>
                <c:pt idx="582">
                  <c:v>-91.157679180887357</c:v>
                </c:pt>
                <c:pt idx="583">
                  <c:v>-180.32786885245903</c:v>
                </c:pt>
                <c:pt idx="584">
                  <c:v>-12.76397966594045</c:v>
                </c:pt>
                <c:pt idx="585">
                  <c:v>-59.421455938697335</c:v>
                </c:pt>
                <c:pt idx="586">
                  <c:v>-26.217137293086662</c:v>
                </c:pt>
                <c:pt idx="587">
                  <c:v>-53.821964771249561</c:v>
                </c:pt>
                <c:pt idx="588">
                  <c:v>-21.139842472878584</c:v>
                </c:pt>
                <c:pt idx="589">
                  <c:v>-42.273402674591381</c:v>
                </c:pt>
                <c:pt idx="590">
                  <c:v>-910.1693889897158</c:v>
                </c:pt>
                <c:pt idx="591">
                  <c:v>-1.8986195858757628</c:v>
                </c:pt>
                <c:pt idx="592">
                  <c:v>-10.046791114613605</c:v>
                </c:pt>
                <c:pt idx="593">
                  <c:v>-145.89101620029453</c:v>
                </c:pt>
                <c:pt idx="594">
                  <c:v>-134.89779718198056</c:v>
                </c:pt>
                <c:pt idx="595">
                  <c:v>-57.187417772993662</c:v>
                </c:pt>
                <c:pt idx="596">
                  <c:v>-533.29404466501239</c:v>
                </c:pt>
                <c:pt idx="597">
                  <c:v>-81.957513203598538</c:v>
                </c:pt>
                <c:pt idx="598">
                  <c:v>-93.893292682926827</c:v>
                </c:pt>
                <c:pt idx="599">
                  <c:v>-3.8968000293912333</c:v>
                </c:pt>
                <c:pt idx="600">
                  <c:v>-65.43337084070086</c:v>
                </c:pt>
                <c:pt idx="601">
                  <c:v>-96.127877947295431</c:v>
                </c:pt>
                <c:pt idx="602">
                  <c:v>-46.693189427659824</c:v>
                </c:pt>
                <c:pt idx="603">
                  <c:v>-357.49239828693788</c:v>
                </c:pt>
                <c:pt idx="604">
                  <c:v>-399.22534435261713</c:v>
                </c:pt>
                <c:pt idx="605">
                  <c:v>-31.638178415470993</c:v>
                </c:pt>
                <c:pt idx="606">
                  <c:v>-4.6548323471400384</c:v>
                </c:pt>
                <c:pt idx="607">
                  <c:v>-1051.231884057971</c:v>
                </c:pt>
                <c:pt idx="608">
                  <c:v>-55.956221198156683</c:v>
                </c:pt>
                <c:pt idx="609">
                  <c:v>-12.717655992249483</c:v>
                </c:pt>
                <c:pt idx="610">
                  <c:v>-6.2074126590255627</c:v>
                </c:pt>
                <c:pt idx="611">
                  <c:v>-86.470809388259312</c:v>
                </c:pt>
                <c:pt idx="612">
                  <c:v>-30.11858833101671</c:v>
                </c:pt>
                <c:pt idx="613">
                  <c:v>-616.38348805978865</c:v>
                </c:pt>
                <c:pt idx="614">
                  <c:v>-32.653791130185979</c:v>
                </c:pt>
                <c:pt idx="615">
                  <c:v>-82.219851301115227</c:v>
                </c:pt>
                <c:pt idx="616">
                  <c:v>-92.977693851056301</c:v>
                </c:pt>
                <c:pt idx="617">
                  <c:v>-1.525593087522451</c:v>
                </c:pt>
                <c:pt idx="618">
                  <c:v>-63.874027149321265</c:v>
                </c:pt>
                <c:pt idx="619">
                  <c:v>-13.585065853924021</c:v>
                </c:pt>
                <c:pt idx="620">
                  <c:v>-116.83069224353628</c:v>
                </c:pt>
                <c:pt idx="621">
                  <c:v>-219.31524654425419</c:v>
                </c:pt>
                <c:pt idx="622">
                  <c:v>-150.2439024390244</c:v>
                </c:pt>
                <c:pt idx="623">
                  <c:v>-26.48359804067092</c:v>
                </c:pt>
                <c:pt idx="624">
                  <c:v>-39.958463136033231</c:v>
                </c:pt>
                <c:pt idx="625">
                  <c:v>-589.56063907044302</c:v>
                </c:pt>
                <c:pt idx="626">
                  <c:v>-313.80631578947373</c:v>
                </c:pt>
                <c:pt idx="627">
                  <c:v>-374.54425209103294</c:v>
                </c:pt>
                <c:pt idx="628">
                  <c:v>-675.61408614668221</c:v>
                </c:pt>
                <c:pt idx="629">
                  <c:v>-11.77374765011611</c:v>
                </c:pt>
                <c:pt idx="630">
                  <c:v>-16.23260792008562</c:v>
                </c:pt>
                <c:pt idx="631">
                  <c:v>-2287.64087870105</c:v>
                </c:pt>
                <c:pt idx="632">
                  <c:v>-60.686488348065659</c:v>
                </c:pt>
                <c:pt idx="633">
                  <c:v>-117.63299663299662</c:v>
                </c:pt>
                <c:pt idx="634">
                  <c:v>-204.2431537767078</c:v>
                </c:pt>
                <c:pt idx="635">
                  <c:v>-41.074964639321074</c:v>
                </c:pt>
                <c:pt idx="636">
                  <c:v>-4906.5896119402996</c:v>
                </c:pt>
                <c:pt idx="637">
                  <c:v>-5.4522753751717179</c:v>
                </c:pt>
                <c:pt idx="638">
                  <c:v>-48.155737704918032</c:v>
                </c:pt>
                <c:pt idx="639">
                  <c:v>-110.67752831313334</c:v>
                </c:pt>
                <c:pt idx="640">
                  <c:v>-44.79246926401126</c:v>
                </c:pt>
                <c:pt idx="641">
                  <c:v>-41.837900603808642</c:v>
                </c:pt>
                <c:pt idx="642">
                  <c:v>-37.666189670872903</c:v>
                </c:pt>
                <c:pt idx="643">
                  <c:v>-22.696743192738918</c:v>
                </c:pt>
                <c:pt idx="644">
                  <c:v>-464.15584415584419</c:v>
                </c:pt>
                <c:pt idx="645">
                  <c:v>-7.3035161231554016</c:v>
                </c:pt>
                <c:pt idx="646">
                  <c:v>-2.8720477611940294</c:v>
                </c:pt>
                <c:pt idx="647">
                  <c:v>-167.01745723858224</c:v>
                </c:pt>
                <c:pt idx="648">
                  <c:v>-0.98437301434386748</c:v>
                </c:pt>
                <c:pt idx="649">
                  <c:v>-31.840731684378827</c:v>
                </c:pt>
                <c:pt idx="650">
                  <c:v>-249.25816023738872</c:v>
                </c:pt>
                <c:pt idx="651">
                  <c:v>-22.515219791216097</c:v>
                </c:pt>
                <c:pt idx="652">
                  <c:v>-162.91659267152073</c:v>
                </c:pt>
                <c:pt idx="653">
                  <c:v>-61.892886830542693</c:v>
                </c:pt>
                <c:pt idx="654">
                  <c:v>-69.708311822405776</c:v>
                </c:pt>
                <c:pt idx="655">
                  <c:v>-63.753716163354724</c:v>
                </c:pt>
                <c:pt idx="656">
                  <c:v>-164.22967497198036</c:v>
                </c:pt>
                <c:pt idx="657">
                  <c:v>-45.066803699897221</c:v>
                </c:pt>
                <c:pt idx="658">
                  <c:v>-17.173184357541899</c:v>
                </c:pt>
                <c:pt idx="659">
                  <c:v>-894.46587215601289</c:v>
                </c:pt>
                <c:pt idx="660">
                  <c:v>-7.3329641729885378</c:v>
                </c:pt>
                <c:pt idx="661">
                  <c:v>-132.05613178767538</c:v>
                </c:pt>
                <c:pt idx="662">
                  <c:v>-1.3210504309356494</c:v>
                </c:pt>
                <c:pt idx="663">
                  <c:v>-147.56369032896365</c:v>
                </c:pt>
                <c:pt idx="664">
                  <c:v>-35.174175789407073</c:v>
                </c:pt>
                <c:pt idx="665">
                  <c:v>-117.97077468572044</c:v>
                </c:pt>
                <c:pt idx="666">
                  <c:v>-221.32510614208886</c:v>
                </c:pt>
                <c:pt idx="667">
                  <c:v>-5.1863772629034885</c:v>
                </c:pt>
                <c:pt idx="668">
                  <c:v>-2553.1785976056685</c:v>
                </c:pt>
                <c:pt idx="669">
                  <c:v>-4061.4840989399299</c:v>
                </c:pt>
                <c:pt idx="670">
                  <c:v>-88.034912004578629</c:v>
                </c:pt>
                <c:pt idx="671">
                  <c:v>-54.214285714285715</c:v>
                </c:pt>
                <c:pt idx="672">
                  <c:v>-21.666666666666668</c:v>
                </c:pt>
                <c:pt idx="673">
                  <c:v>-163.5503344754446</c:v>
                </c:pt>
                <c:pt idx="674">
                  <c:v>-240.60467246907928</c:v>
                </c:pt>
                <c:pt idx="675">
                  <c:v>-92.022091082703923</c:v>
                </c:pt>
                <c:pt idx="676">
                  <c:v>-23.005473294837469</c:v>
                </c:pt>
                <c:pt idx="677">
                  <c:v>-107.48940178991992</c:v>
                </c:pt>
                <c:pt idx="678">
                  <c:v>-144.15956593629636</c:v>
                </c:pt>
                <c:pt idx="679">
                  <c:v>-24.479166666666664</c:v>
                </c:pt>
                <c:pt idx="680">
                  <c:v>-7221.3696969696966</c:v>
                </c:pt>
                <c:pt idx="681">
                  <c:v>-3.7425373754843427</c:v>
                </c:pt>
                <c:pt idx="682">
                  <c:v>-15.579599421845963</c:v>
                </c:pt>
                <c:pt idx="683">
                  <c:v>-7.9101417096584594</c:v>
                </c:pt>
                <c:pt idx="684">
                  <c:v>-16902.591743119265</c:v>
                </c:pt>
                <c:pt idx="685">
                  <c:v>-5.3987214606124594</c:v>
                </c:pt>
                <c:pt idx="686">
                  <c:v>-14.415608547537936</c:v>
                </c:pt>
                <c:pt idx="687">
                  <c:v>-22.873004857737683</c:v>
                </c:pt>
                <c:pt idx="688">
                  <c:v>-362.56343984962405</c:v>
                </c:pt>
                <c:pt idx="689">
                  <c:v>-186.14835254017206</c:v>
                </c:pt>
                <c:pt idx="690">
                  <c:v>-4.6097046413502101</c:v>
                </c:pt>
                <c:pt idx="691">
                  <c:v>-5.9708592642724376</c:v>
                </c:pt>
                <c:pt idx="692">
                  <c:v>-93.002942750133755</c:v>
                </c:pt>
                <c:pt idx="693">
                  <c:v>-15.48860759493671</c:v>
                </c:pt>
                <c:pt idx="694">
                  <c:v>-14.114414541355503</c:v>
                </c:pt>
                <c:pt idx="695">
                  <c:v>-14.398249452954046</c:v>
                </c:pt>
                <c:pt idx="696">
                  <c:v>-6572.4693140794234</c:v>
                </c:pt>
                <c:pt idx="697">
                  <c:v>-130.16501650165017</c:v>
                </c:pt>
                <c:pt idx="698">
                  <c:v>-131.59144893111639</c:v>
                </c:pt>
                <c:pt idx="699">
                  <c:v>-1.9275099428777449</c:v>
                </c:pt>
                <c:pt idx="700">
                  <c:v>-89.708237204558728</c:v>
                </c:pt>
                <c:pt idx="701">
                  <c:v>-15.374854299928927</c:v>
                </c:pt>
                <c:pt idx="702">
                  <c:v>-219.68652037617554</c:v>
                </c:pt>
                <c:pt idx="703">
                  <c:v>-54.938852304797734</c:v>
                </c:pt>
                <c:pt idx="704">
                  <c:v>-20.008478263921059</c:v>
                </c:pt>
                <c:pt idx="705">
                  <c:v>-25.183209207853757</c:v>
                </c:pt>
                <c:pt idx="706">
                  <c:v>-43.649435843610597</c:v>
                </c:pt>
                <c:pt idx="707">
                  <c:v>-46.23997681383441</c:v>
                </c:pt>
                <c:pt idx="708">
                  <c:v>-236.19394548423563</c:v>
                </c:pt>
                <c:pt idx="709">
                  <c:v>-185.13088123895295</c:v>
                </c:pt>
                <c:pt idx="710">
                  <c:v>-42.165652628576858</c:v>
                </c:pt>
                <c:pt idx="711">
                  <c:v>-14.159625829812903</c:v>
                </c:pt>
                <c:pt idx="712">
                  <c:v>-3.5398931054122422</c:v>
                </c:pt>
                <c:pt idx="713">
                  <c:v>-30.476669486294327</c:v>
                </c:pt>
                <c:pt idx="714">
                  <c:v>-17.329769274057401</c:v>
                </c:pt>
                <c:pt idx="715">
                  <c:v>-31.174170935562145</c:v>
                </c:pt>
                <c:pt idx="716">
                  <c:v>-36.045920090039395</c:v>
                </c:pt>
                <c:pt idx="717">
                  <c:v>-64.693589381530643</c:v>
                </c:pt>
                <c:pt idx="718">
                  <c:v>-63.759328358208954</c:v>
                </c:pt>
                <c:pt idx="719">
                  <c:v>-323.97266729500473</c:v>
                </c:pt>
                <c:pt idx="720">
                  <c:v>-178.62646566164156</c:v>
                </c:pt>
                <c:pt idx="721">
                  <c:v>-57.3951048951049</c:v>
                </c:pt>
                <c:pt idx="722">
                  <c:v>-32.302306276392251</c:v>
                </c:pt>
                <c:pt idx="723">
                  <c:v>-6.957988835591765</c:v>
                </c:pt>
                <c:pt idx="724">
                  <c:v>-28.701771968046479</c:v>
                </c:pt>
                <c:pt idx="725">
                  <c:v>-105.17857142857143</c:v>
                </c:pt>
                <c:pt idx="726">
                  <c:v>-292.49169435215941</c:v>
                </c:pt>
                <c:pt idx="727">
                  <c:v>-201.42344642257308</c:v>
                </c:pt>
                <c:pt idx="728">
                  <c:v>-171.04200341491179</c:v>
                </c:pt>
                <c:pt idx="729">
                  <c:v>-44.19140625</c:v>
                </c:pt>
                <c:pt idx="730">
                  <c:v>-12.73040307879279</c:v>
                </c:pt>
                <c:pt idx="731">
                  <c:v>-137.71080474511061</c:v>
                </c:pt>
                <c:pt idx="732">
                  <c:v>-1.3711685699334568</c:v>
                </c:pt>
                <c:pt idx="733">
                  <c:v>-157.30544412607449</c:v>
                </c:pt>
                <c:pt idx="734">
                  <c:v>-16.453457855847955</c:v>
                </c:pt>
                <c:pt idx="735">
                  <c:v>-2.1152805340068559</c:v>
                </c:pt>
                <c:pt idx="736">
                  <c:v>-36.395525307048423</c:v>
                </c:pt>
                <c:pt idx="737">
                  <c:v>-0.90953140967493773</c:v>
                </c:pt>
                <c:pt idx="738">
                  <c:v>-120.77582103760113</c:v>
                </c:pt>
                <c:pt idx="739">
                  <c:v>-35.772703731911655</c:v>
                </c:pt>
                <c:pt idx="740">
                  <c:v>-276.70999187652313</c:v>
                </c:pt>
                <c:pt idx="741">
                  <c:v>-37.633308984660339</c:v>
                </c:pt>
                <c:pt idx="742">
                  <c:v>-101.02793296089385</c:v>
                </c:pt>
                <c:pt idx="743">
                  <c:v>-703.47751290243309</c:v>
                </c:pt>
                <c:pt idx="744">
                  <c:v>-241.86304618485801</c:v>
                </c:pt>
                <c:pt idx="745">
                  <c:v>-11.247387399802475</c:v>
                </c:pt>
                <c:pt idx="746">
                  <c:v>-16.941275027226272</c:v>
                </c:pt>
                <c:pt idx="747">
                  <c:v>-85.444455168420035</c:v>
                </c:pt>
                <c:pt idx="748">
                  <c:v>-12.181416817178405</c:v>
                </c:pt>
                <c:pt idx="749">
                  <c:v>-83.991648059863607</c:v>
                </c:pt>
                <c:pt idx="750">
                  <c:v>-40.279639915724957</c:v>
                </c:pt>
                <c:pt idx="751">
                  <c:v>-15.154705101087117</c:v>
                </c:pt>
                <c:pt idx="752">
                  <c:v>-286.56759906759908</c:v>
                </c:pt>
                <c:pt idx="753">
                  <c:v>-314.34872824631867</c:v>
                </c:pt>
                <c:pt idx="754">
                  <c:v>-53.671769360466094</c:v>
                </c:pt>
                <c:pt idx="755">
                  <c:v>-243.03188289552838</c:v>
                </c:pt>
                <c:pt idx="756">
                  <c:v>-6.7582537471256661</c:v>
                </c:pt>
                <c:pt idx="757">
                  <c:v>-0.7056307192509863</c:v>
                </c:pt>
                <c:pt idx="758">
                  <c:v>-7.8269372957759931</c:v>
                </c:pt>
                <c:pt idx="759">
                  <c:v>-43.361111111111114</c:v>
                </c:pt>
                <c:pt idx="760">
                  <c:v>-8339.7519083969455</c:v>
                </c:pt>
                <c:pt idx="761">
                  <c:v>-675.73893473368344</c:v>
                </c:pt>
                <c:pt idx="762">
                  <c:v>-375.11904761904759</c:v>
                </c:pt>
                <c:pt idx="763">
                  <c:v>-14.588853357697582</c:v>
                </c:pt>
                <c:pt idx="764">
                  <c:v>-46.585304155948265</c:v>
                </c:pt>
                <c:pt idx="765">
                  <c:v>-130.67983289023928</c:v>
                </c:pt>
                <c:pt idx="766">
                  <c:v>-6.2905606802791878</c:v>
                </c:pt>
                <c:pt idx="767">
                  <c:v>-430.35468145906879</c:v>
                </c:pt>
                <c:pt idx="768">
                  <c:v>-72.216459197787003</c:v>
                </c:pt>
                <c:pt idx="769">
                  <c:v>-71.130173737997211</c:v>
                </c:pt>
                <c:pt idx="770">
                  <c:v>-24.297652684199093</c:v>
                </c:pt>
                <c:pt idx="771">
                  <c:v>-233.54192740926158</c:v>
                </c:pt>
                <c:pt idx="772">
                  <c:v>-9.6750330250990757</c:v>
                </c:pt>
                <c:pt idx="773">
                  <c:v>-70.591993986092831</c:v>
                </c:pt>
                <c:pt idx="774">
                  <c:v>-366.20032573289899</c:v>
                </c:pt>
                <c:pt idx="775">
                  <c:v>-23.460585027268223</c:v>
                </c:pt>
                <c:pt idx="776">
                  <c:v>-29.657873042044518</c:v>
                </c:pt>
                <c:pt idx="777">
                  <c:v>-68.510383386581481</c:v>
                </c:pt>
                <c:pt idx="778">
                  <c:v>-17.432331760615842</c:v>
                </c:pt>
                <c:pt idx="779">
                  <c:v>-12.270531400966183</c:v>
                </c:pt>
                <c:pt idx="780">
                  <c:v>-35.717242536687245</c:v>
                </c:pt>
                <c:pt idx="781">
                  <c:v>-264.62591240875912</c:v>
                </c:pt>
                <c:pt idx="782">
                  <c:v>-234.43866099995225</c:v>
                </c:pt>
                <c:pt idx="783">
                  <c:v>-17.591792969542414</c:v>
                </c:pt>
                <c:pt idx="784">
                  <c:v>-689.58029197080282</c:v>
                </c:pt>
                <c:pt idx="785">
                  <c:v>-190.82487869430963</c:v>
                </c:pt>
                <c:pt idx="786">
                  <c:v>-11.278745113965176</c:v>
                </c:pt>
                <c:pt idx="787">
                  <c:v>-226.24595469255664</c:v>
                </c:pt>
                <c:pt idx="788">
                  <c:v>-139.1870908814127</c:v>
                </c:pt>
                <c:pt idx="789">
                  <c:v>-362.54619936276742</c:v>
                </c:pt>
                <c:pt idx="790">
                  <c:v>-94.915066059731316</c:v>
                </c:pt>
                <c:pt idx="791">
                  <c:v>-26.202619752274476</c:v>
                </c:pt>
                <c:pt idx="792">
                  <c:v>-19.539473684210527</c:v>
                </c:pt>
                <c:pt idx="793">
                  <c:v>-12.416373000813229</c:v>
                </c:pt>
                <c:pt idx="794">
                  <c:v>-72.695285010555949</c:v>
                </c:pt>
                <c:pt idx="795">
                  <c:v>-38.978554057041784</c:v>
                </c:pt>
                <c:pt idx="796">
                  <c:v>-36.382451010988653</c:v>
                </c:pt>
                <c:pt idx="797">
                  <c:v>-64.376852170916607</c:v>
                </c:pt>
                <c:pt idx="798">
                  <c:v>-14.830417473245916</c:v>
                </c:pt>
                <c:pt idx="799">
                  <c:v>-659.08561183325867</c:v>
                </c:pt>
                <c:pt idx="800">
                  <c:v>-610.55200729927003</c:v>
                </c:pt>
                <c:pt idx="801">
                  <c:v>-554.81233386496547</c:v>
                </c:pt>
                <c:pt idx="802">
                  <c:v>-16.907536764705881</c:v>
                </c:pt>
                <c:pt idx="803">
                  <c:v>-224.5981829733164</c:v>
                </c:pt>
                <c:pt idx="804">
                  <c:v>-100.97838452787258</c:v>
                </c:pt>
                <c:pt idx="805">
                  <c:v>-0.25480100363910307</c:v>
                </c:pt>
                <c:pt idx="806">
                  <c:v>-64.872971065631617</c:v>
                </c:pt>
                <c:pt idx="807">
                  <c:v>-256.80888575458386</c:v>
                </c:pt>
                <c:pt idx="808">
                  <c:v>-513.61777150916771</c:v>
                </c:pt>
                <c:pt idx="809">
                  <c:v>-100.85580127234171</c:v>
                </c:pt>
                <c:pt idx="810">
                  <c:v>-3.0466321243523438</c:v>
                </c:pt>
                <c:pt idx="811">
                  <c:v>-154.02845706423167</c:v>
                </c:pt>
                <c:pt idx="812">
                  <c:v>-87.678754850490762</c:v>
                </c:pt>
                <c:pt idx="813">
                  <c:v>-1.7147459436379167</c:v>
                </c:pt>
                <c:pt idx="814">
                  <c:v>-68.982666666666674</c:v>
                </c:pt>
                <c:pt idx="815">
                  <c:v>-201.68924569325975</c:v>
                </c:pt>
                <c:pt idx="816">
                  <c:v>-5.028100412139378</c:v>
                </c:pt>
                <c:pt idx="817">
                  <c:v>-476.13782463358189</c:v>
                </c:pt>
                <c:pt idx="818">
                  <c:v>-255.44499723604201</c:v>
                </c:pt>
                <c:pt idx="819">
                  <c:v>-7.7922621028459593</c:v>
                </c:pt>
                <c:pt idx="820">
                  <c:v>-48.133185349611544</c:v>
                </c:pt>
                <c:pt idx="821">
                  <c:v>-22.59726944039717</c:v>
                </c:pt>
                <c:pt idx="822">
                  <c:v>-237.40036787247089</c:v>
                </c:pt>
                <c:pt idx="823">
                  <c:v>-5.6216699938046402</c:v>
                </c:pt>
                <c:pt idx="824">
                  <c:v>-47.71231383944788</c:v>
                </c:pt>
                <c:pt idx="825">
                  <c:v>-114.25364963503651</c:v>
                </c:pt>
                <c:pt idx="826">
                  <c:v>-27.217243107769423</c:v>
                </c:pt>
                <c:pt idx="827">
                  <c:v>-46.944069218205094</c:v>
                </c:pt>
                <c:pt idx="828">
                  <c:v>-1.7269020551502157</c:v>
                </c:pt>
                <c:pt idx="829">
                  <c:v>-95.296409886343127</c:v>
                </c:pt>
                <c:pt idx="830">
                  <c:v>-12.76158585439978</c:v>
                </c:pt>
                <c:pt idx="831">
                  <c:v>-88.002341853491359</c:v>
                </c:pt>
                <c:pt idx="832">
                  <c:v>-23.588960286526913</c:v>
                </c:pt>
                <c:pt idx="833">
                  <c:v>-99.089086221712989</c:v>
                </c:pt>
                <c:pt idx="834">
                  <c:v>-52.359693877551017</c:v>
                </c:pt>
                <c:pt idx="835">
                  <c:v>-4901.6636197440585</c:v>
                </c:pt>
                <c:pt idx="836">
                  <c:v>-17.208564631245046</c:v>
                </c:pt>
                <c:pt idx="837">
                  <c:v>-26.028905712319339</c:v>
                </c:pt>
                <c:pt idx="838">
                  <c:v>-6.0941671861583879</c:v>
                </c:pt>
                <c:pt idx="839">
                  <c:v>-160.80088987764179</c:v>
                </c:pt>
                <c:pt idx="840">
                  <c:v>-201.5304997030627</c:v>
                </c:pt>
                <c:pt idx="841">
                  <c:v>-24.740407501373159</c:v>
                </c:pt>
                <c:pt idx="842">
                  <c:v>-82.370096183505794</c:v>
                </c:pt>
                <c:pt idx="843">
                  <c:v>-53.295915050384657</c:v>
                </c:pt>
                <c:pt idx="844">
                  <c:v>-185.61769352290679</c:v>
                </c:pt>
                <c:pt idx="845">
                  <c:v>-21.946208442286142</c:v>
                </c:pt>
                <c:pt idx="846">
                  <c:v>-64.964157706093189</c:v>
                </c:pt>
                <c:pt idx="847">
                  <c:v>-143.397695068959</c:v>
                </c:pt>
                <c:pt idx="848">
                  <c:v>-236.33944411590778</c:v>
                </c:pt>
                <c:pt idx="849">
                  <c:v>-68.994320080187094</c:v>
                </c:pt>
                <c:pt idx="850">
                  <c:v>-16.747977153736311</c:v>
                </c:pt>
                <c:pt idx="851">
                  <c:v>-31.370668366127617</c:v>
                </c:pt>
                <c:pt idx="852">
                  <c:v>-18.28897338403042</c:v>
                </c:pt>
                <c:pt idx="853">
                  <c:v>-30</c:v>
                </c:pt>
                <c:pt idx="854">
                  <c:v>-68.498736310025279</c:v>
                </c:pt>
                <c:pt idx="855">
                  <c:v>-138.71350051528682</c:v>
                </c:pt>
                <c:pt idx="856">
                  <c:v>-39.632623215503834</c:v>
                </c:pt>
                <c:pt idx="857">
                  <c:v>-13.699654930716559</c:v>
                </c:pt>
                <c:pt idx="858">
                  <c:v>-29.421315414070126</c:v>
                </c:pt>
                <c:pt idx="859">
                  <c:v>-1.9418473235384772</c:v>
                </c:pt>
                <c:pt idx="860">
                  <c:v>-43.563267333759136</c:v>
                </c:pt>
                <c:pt idx="861">
                  <c:v>-13.882863340563992</c:v>
                </c:pt>
                <c:pt idx="862">
                  <c:v>-60.473828085451039</c:v>
                </c:pt>
                <c:pt idx="863">
                  <c:v>-25.384865329512905</c:v>
                </c:pt>
                <c:pt idx="864">
                  <c:v>-8.5412711671349388</c:v>
                </c:pt>
                <c:pt idx="865">
                  <c:v>-945.48785871964685</c:v>
                </c:pt>
                <c:pt idx="866">
                  <c:v>-18.592114582513574</c:v>
                </c:pt>
                <c:pt idx="867">
                  <c:v>-13.652907713461484</c:v>
                </c:pt>
                <c:pt idx="868">
                  <c:v>-3.5101413986816703</c:v>
                </c:pt>
                <c:pt idx="869">
                  <c:v>-136.23693803159176</c:v>
                </c:pt>
                <c:pt idx="870">
                  <c:v>-79.471544715447152</c:v>
                </c:pt>
                <c:pt idx="871">
                  <c:v>-100.1116054456717</c:v>
                </c:pt>
                <c:pt idx="872">
                  <c:v>-434.88430268918086</c:v>
                </c:pt>
                <c:pt idx="873">
                  <c:v>-12.449270339994611</c:v>
                </c:pt>
                <c:pt idx="874">
                  <c:v>-539.46967364532031</c:v>
                </c:pt>
                <c:pt idx="875">
                  <c:v>-173.83826429980274</c:v>
                </c:pt>
                <c:pt idx="876">
                  <c:v>-223.20675105485233</c:v>
                </c:pt>
                <c:pt idx="877">
                  <c:v>-11.535711964645481</c:v>
                </c:pt>
                <c:pt idx="878">
                  <c:v>-18.85056576279953</c:v>
                </c:pt>
                <c:pt idx="879">
                  <c:v>-132.69417737928055</c:v>
                </c:pt>
                <c:pt idx="880">
                  <c:v>-101.70493685419058</c:v>
                </c:pt>
                <c:pt idx="881">
                  <c:v>-65.912113562956335</c:v>
                </c:pt>
                <c:pt idx="882">
                  <c:v>-48.374704491725765</c:v>
                </c:pt>
                <c:pt idx="883">
                  <c:v>-632.60805369127513</c:v>
                </c:pt>
                <c:pt idx="884">
                  <c:v>-47.90565631944942</c:v>
                </c:pt>
                <c:pt idx="885">
                  <c:v>-9.8127357217371003</c:v>
                </c:pt>
                <c:pt idx="886">
                  <c:v>-116.3957288129785</c:v>
                </c:pt>
                <c:pt idx="887">
                  <c:v>-29.439720812182742</c:v>
                </c:pt>
                <c:pt idx="888">
                  <c:v>-88.147550896996563</c:v>
                </c:pt>
                <c:pt idx="889">
                  <c:v>-0.33349664644962912</c:v>
                </c:pt>
                <c:pt idx="890">
                  <c:v>-11.644051751341115</c:v>
                </c:pt>
                <c:pt idx="891">
                  <c:v>-35.79334022445363</c:v>
                </c:pt>
                <c:pt idx="892">
                  <c:v>-104.57780008154818</c:v>
                </c:pt>
                <c:pt idx="893">
                  <c:v>-7.2141106180190571</c:v>
                </c:pt>
                <c:pt idx="894">
                  <c:v>-249.44706933980333</c:v>
                </c:pt>
                <c:pt idx="895">
                  <c:v>-211.2793217145549</c:v>
                </c:pt>
                <c:pt idx="896">
                  <c:v>-302.96725784447477</c:v>
                </c:pt>
                <c:pt idx="897">
                  <c:v>-5.7990108880505122</c:v>
                </c:pt>
                <c:pt idx="898">
                  <c:v>-15254.335260115608</c:v>
                </c:pt>
                <c:pt idx="899">
                  <c:v>-60.062161620212549</c:v>
                </c:pt>
                <c:pt idx="900">
                  <c:v>-9.7089862488007661</c:v>
                </c:pt>
                <c:pt idx="901">
                  <c:v>-77.872160293495128</c:v>
                </c:pt>
                <c:pt idx="902">
                  <c:v>-68.829113924050631</c:v>
                </c:pt>
                <c:pt idx="903">
                  <c:v>-11.123720219136196</c:v>
                </c:pt>
                <c:pt idx="904">
                  <c:v>-1194.7516556291391</c:v>
                </c:pt>
                <c:pt idx="905">
                  <c:v>-462.27312138728331</c:v>
                </c:pt>
                <c:pt idx="906">
                  <c:v>-107.92575531770763</c:v>
                </c:pt>
                <c:pt idx="907">
                  <c:v>-58.846703733121529</c:v>
                </c:pt>
                <c:pt idx="908">
                  <c:v>-17.887644541564235</c:v>
                </c:pt>
                <c:pt idx="909">
                  <c:v>-6.4430994056382573</c:v>
                </c:pt>
                <c:pt idx="910">
                  <c:v>-587.62437115707098</c:v>
                </c:pt>
                <c:pt idx="911">
                  <c:v>-89.013010908135101</c:v>
                </c:pt>
                <c:pt idx="912">
                  <c:v>-58.801725737613651</c:v>
                </c:pt>
                <c:pt idx="913">
                  <c:v>-2.6356338993989761</c:v>
                </c:pt>
                <c:pt idx="914">
                  <c:v>-102.71685761047462</c:v>
                </c:pt>
                <c:pt idx="915">
                  <c:v>-722.68909168081495</c:v>
                </c:pt>
                <c:pt idx="916">
                  <c:v>-31.779414615235506</c:v>
                </c:pt>
                <c:pt idx="917">
                  <c:v>-81.473829201101935</c:v>
                </c:pt>
                <c:pt idx="918">
                  <c:v>-63.558829230471012</c:v>
                </c:pt>
                <c:pt idx="919">
                  <c:v>-177.23171434056437</c:v>
                </c:pt>
                <c:pt idx="920">
                  <c:v>-98.295707791050091</c:v>
                </c:pt>
                <c:pt idx="921">
                  <c:v>-14.448297840431913</c:v>
                </c:pt>
                <c:pt idx="922">
                  <c:v>-1780.9968275171148</c:v>
                </c:pt>
                <c:pt idx="923">
                  <c:v>-90.35187287173666</c:v>
                </c:pt>
                <c:pt idx="924">
                  <c:v>-141.72251178952595</c:v>
                </c:pt>
                <c:pt idx="925">
                  <c:v>-98.775187672856575</c:v>
                </c:pt>
                <c:pt idx="926">
                  <c:v>-144.93588328550501</c:v>
                </c:pt>
                <c:pt idx="927">
                  <c:v>-280.64957264957269</c:v>
                </c:pt>
                <c:pt idx="928">
                  <c:v>-60.325178544294175</c:v>
                </c:pt>
                <c:pt idx="929">
                  <c:v>-35.74437019149773</c:v>
                </c:pt>
                <c:pt idx="930">
                  <c:v>-194.86706056129987</c:v>
                </c:pt>
                <c:pt idx="931">
                  <c:v>-1186.2326499620349</c:v>
                </c:pt>
                <c:pt idx="932">
                  <c:v>-45.939656872411746</c:v>
                </c:pt>
                <c:pt idx="933">
                  <c:v>-5.3481198741424674</c:v>
                </c:pt>
                <c:pt idx="934">
                  <c:v>-271.96136962247584</c:v>
                </c:pt>
                <c:pt idx="935">
                  <c:v>-42.215270413573705</c:v>
                </c:pt>
                <c:pt idx="936">
                  <c:v>-7.5648326479621053</c:v>
                </c:pt>
                <c:pt idx="937">
                  <c:v>-10.799865681665546</c:v>
                </c:pt>
                <c:pt idx="938">
                  <c:v>-167.34143049932524</c:v>
                </c:pt>
                <c:pt idx="939">
                  <c:v>-85.384772402531112</c:v>
                </c:pt>
                <c:pt idx="940">
                  <c:v>-174.56189047261813</c:v>
                </c:pt>
                <c:pt idx="941">
                  <c:v>-6.6574799758849377</c:v>
                </c:pt>
                <c:pt idx="942">
                  <c:v>-50.52131578947369</c:v>
                </c:pt>
                <c:pt idx="943">
                  <c:v>-41.853432942013519</c:v>
                </c:pt>
                <c:pt idx="944">
                  <c:v>-140.61520506835615</c:v>
                </c:pt>
                <c:pt idx="945">
                  <c:v>-0.31712191872085593</c:v>
                </c:pt>
                <c:pt idx="946">
                  <c:v>-108.16934306569344</c:v>
                </c:pt>
                <c:pt idx="947">
                  <c:v>-180.88394276629572</c:v>
                </c:pt>
                <c:pt idx="948">
                  <c:v>-76.16894848837677</c:v>
                </c:pt>
                <c:pt idx="949">
                  <c:v>-8.0399412797145825E-2</c:v>
                </c:pt>
                <c:pt idx="950">
                  <c:v>-140.19108280254778</c:v>
                </c:pt>
                <c:pt idx="951">
                  <c:v>-4.0458852867830419</c:v>
                </c:pt>
                <c:pt idx="952">
                  <c:v>-56.321450967150646</c:v>
                </c:pt>
                <c:pt idx="953">
                  <c:v>-112.45947456679708</c:v>
                </c:pt>
                <c:pt idx="954">
                  <c:v>-69.806602200733579</c:v>
                </c:pt>
                <c:pt idx="955">
                  <c:v>-18.19885108263367</c:v>
                </c:pt>
              </c:numCache>
            </c:numRef>
          </c:yVal>
          <c:smooth val="0"/>
          <c:extLst>
            <c:ext xmlns:c16="http://schemas.microsoft.com/office/drawing/2014/chart" uri="{C3380CC4-5D6E-409C-BE32-E72D297353CC}">
              <c16:uniqueId val="{00000003-2B33-4235-8330-4D45777F367A}"/>
            </c:ext>
          </c:extLst>
        </c:ser>
        <c:dLbls>
          <c:showLegendKey val="0"/>
          <c:showVal val="0"/>
          <c:showCatName val="0"/>
          <c:showSerName val="0"/>
          <c:showPercent val="0"/>
          <c:showBubbleSize val="0"/>
        </c:dLbls>
        <c:axId val="630439328"/>
        <c:axId val="630429728"/>
      </c:scatterChart>
      <c:valAx>
        <c:axId val="630439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29728"/>
        <c:crosses val="autoZero"/>
        <c:crossBetween val="midCat"/>
      </c:valAx>
      <c:valAx>
        <c:axId val="630429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439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TABLES!PivotTable22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Acorss Regions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TABLES'!$B$396</c:f>
              <c:strCache>
                <c:ptCount val="1"/>
                <c:pt idx="0">
                  <c:v>Total</c:v>
                </c:pt>
              </c:strCache>
            </c:strRef>
          </c:tx>
          <c:spPr>
            <a:solidFill>
              <a:schemeClr val="accent1"/>
            </a:solidFill>
            <a:ln>
              <a:noFill/>
            </a:ln>
            <a:effectLst/>
          </c:spPr>
          <c:invertIfNegative val="0"/>
          <c:cat>
            <c:strRef>
              <c:f>'PIVOT TABLES'!$A$397:$A$401</c:f>
              <c:strCache>
                <c:ptCount val="4"/>
                <c:pt idx="0">
                  <c:v>East</c:v>
                </c:pt>
                <c:pt idx="1">
                  <c:v>West</c:v>
                </c:pt>
                <c:pt idx="2">
                  <c:v>Central</c:v>
                </c:pt>
                <c:pt idx="3">
                  <c:v>South</c:v>
                </c:pt>
              </c:strCache>
            </c:strRef>
          </c:cat>
          <c:val>
            <c:numRef>
              <c:f>'PIVOT TABLES'!$B$397:$B$401</c:f>
              <c:numCache>
                <c:formatCode>"$"#,##0.00</c:formatCode>
                <c:ptCount val="4"/>
                <c:pt idx="0">
                  <c:v>592171.48999999964</c:v>
                </c:pt>
                <c:pt idx="1">
                  <c:v>526776.56999999995</c:v>
                </c:pt>
                <c:pt idx="2">
                  <c:v>448284.7</c:v>
                </c:pt>
                <c:pt idx="3">
                  <c:v>357105.12000000011</c:v>
                </c:pt>
              </c:numCache>
            </c:numRef>
          </c:val>
          <c:extLst>
            <c:ext xmlns:c16="http://schemas.microsoft.com/office/drawing/2014/chart" uri="{C3380CC4-5D6E-409C-BE32-E72D297353CC}">
              <c16:uniqueId val="{00000000-894E-465B-BB8C-04CC0FC8CB98}"/>
            </c:ext>
          </c:extLst>
        </c:ser>
        <c:dLbls>
          <c:showLegendKey val="0"/>
          <c:showVal val="0"/>
          <c:showCatName val="0"/>
          <c:showSerName val="0"/>
          <c:showPercent val="0"/>
          <c:showBubbleSize val="0"/>
        </c:dLbls>
        <c:gapWidth val="219"/>
        <c:overlap val="-27"/>
        <c:axId val="1094155375"/>
        <c:axId val="1094152495"/>
      </c:barChart>
      <c:catAx>
        <c:axId val="109415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52495"/>
        <c:crosses val="autoZero"/>
        <c:auto val="1"/>
        <c:lblAlgn val="ctr"/>
        <c:lblOffset val="100"/>
        <c:noMultiLvlLbl val="0"/>
      </c:catAx>
      <c:valAx>
        <c:axId val="10941524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5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TABLES!PivotTable15</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b="1" i="0" u="none" strike="noStrike" baseline="0">
                <a:effectLst/>
              </a:rPr>
              <a:t>Sales Contribution of Each Segment</a:t>
            </a:r>
            <a:endParaRPr lang="en-US"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2.463079615048119E-2"/>
              <c:y val="-8.293428330467958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4.8232720909886263E-3"/>
              <c:y val="2.188114377754626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1.4662948381452325E-2"/>
              <c:y val="0.1009442791567259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0.18713407699037621"/>
              <c:y val="-8.620361990202468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2.463079615048119E-2"/>
              <c:y val="-8.293428330467958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0.18713407699037621"/>
              <c:y val="-8.620361990202468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1.4662948381452325E-2"/>
              <c:y val="0.1009442791567259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4.8232720909886263E-3"/>
              <c:y val="2.188114377754626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2.463079615048119E-2"/>
              <c:y val="-8.2934283304679588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0.18713407699037621"/>
              <c:y val="-8.620361990202468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1.4662948381452325E-2"/>
              <c:y val="0.1009442791567259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dLbl>
          <c:idx val="0"/>
          <c:layout>
            <c:manualLayout>
              <c:x val="4.8232720909886263E-3"/>
              <c:y val="2.188114377754626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TABLES'!$B$314</c:f>
              <c:strCache>
                <c:ptCount val="1"/>
                <c:pt idx="0">
                  <c:v>Sum of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FA0-4A37-B783-375FE7C89CE9}"/>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FA0-4A37-B783-375FE7C89CE9}"/>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FA0-4A37-B783-375FE7C89CE9}"/>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FA0-4A37-B783-375FE7C89CE9}"/>
              </c:ext>
            </c:extLst>
          </c:dPt>
          <c:dLbls>
            <c:dLbl>
              <c:idx val="0"/>
              <c:layout>
                <c:manualLayout>
                  <c:x val="2.463079615048119E-2"/>
                  <c:y val="-8.2934283304679588E-3"/>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A0-4A37-B783-375FE7C89CE9}"/>
                </c:ext>
              </c:extLst>
            </c:dLbl>
            <c:dLbl>
              <c:idx val="1"/>
              <c:layout>
                <c:manualLayout>
                  <c:x val="0.18713407699037621"/>
                  <c:y val="-8.6203619902024686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FA0-4A37-B783-375FE7C89CE9}"/>
                </c:ext>
              </c:extLst>
            </c:dLbl>
            <c:dLbl>
              <c:idx val="2"/>
              <c:layout>
                <c:manualLayout>
                  <c:x val="1.4662948381452325E-2"/>
                  <c:y val="0.10094427915672599"/>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FA0-4A37-B783-375FE7C89CE9}"/>
                </c:ext>
              </c:extLst>
            </c:dLbl>
            <c:dLbl>
              <c:idx val="3"/>
              <c:layout>
                <c:manualLayout>
                  <c:x val="4.8232720909886263E-3"/>
                  <c:y val="2.1881143777546262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FA0-4A37-B783-375FE7C89CE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TABLES'!$A$315:$A$319</c:f>
              <c:strCache>
                <c:ptCount val="4"/>
                <c:pt idx="0">
                  <c:v>Corporate</c:v>
                </c:pt>
                <c:pt idx="1">
                  <c:v>Home Office</c:v>
                </c:pt>
                <c:pt idx="2">
                  <c:v>Consumer</c:v>
                </c:pt>
                <c:pt idx="3">
                  <c:v>Small Business</c:v>
                </c:pt>
              </c:strCache>
            </c:strRef>
          </c:cat>
          <c:val>
            <c:numRef>
              <c:f>'PIVOT TABLES'!$B$315:$B$319</c:f>
              <c:numCache>
                <c:formatCode>"$"#,##0.00</c:formatCode>
                <c:ptCount val="4"/>
                <c:pt idx="0">
                  <c:v>657784.53000000073</c:v>
                </c:pt>
                <c:pt idx="1">
                  <c:v>464481.03999999946</c:v>
                </c:pt>
                <c:pt idx="2">
                  <c:v>401778.37000000023</c:v>
                </c:pt>
                <c:pt idx="3">
                  <c:v>400293.94</c:v>
                </c:pt>
              </c:numCache>
            </c:numRef>
          </c:val>
          <c:extLst>
            <c:ext xmlns:c16="http://schemas.microsoft.com/office/drawing/2014/chart" uri="{C3380CC4-5D6E-409C-BE32-E72D297353CC}">
              <c16:uniqueId val="{00000008-8FA0-4A37-B783-375FE7C89CE9}"/>
            </c:ext>
          </c:extLst>
        </c:ser>
        <c:ser>
          <c:idx val="1"/>
          <c:order val="1"/>
          <c:tx>
            <c:strRef>
              <c:f>'PIVOT TABLES'!$C$314</c:f>
              <c:strCache>
                <c:ptCount val="1"/>
                <c:pt idx="0">
                  <c:v>Sum of Profit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8FA0-4A37-B783-375FE7C89CE9}"/>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8FA0-4A37-B783-375FE7C89CE9}"/>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8FA0-4A37-B783-375FE7C89CE9}"/>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8FA0-4A37-B783-375FE7C89CE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TABLES'!$A$315:$A$319</c:f>
              <c:strCache>
                <c:ptCount val="4"/>
                <c:pt idx="0">
                  <c:v>Corporate</c:v>
                </c:pt>
                <c:pt idx="1">
                  <c:v>Home Office</c:v>
                </c:pt>
                <c:pt idx="2">
                  <c:v>Consumer</c:v>
                </c:pt>
                <c:pt idx="3">
                  <c:v>Small Business</c:v>
                </c:pt>
              </c:strCache>
            </c:strRef>
          </c:cat>
          <c:val>
            <c:numRef>
              <c:f>'PIVOT TABLES'!$C$315:$C$319</c:f>
              <c:numCache>
                <c:formatCode>"$"#,##0.00</c:formatCode>
                <c:ptCount val="4"/>
                <c:pt idx="0">
                  <c:v>54444.191002399981</c:v>
                </c:pt>
                <c:pt idx="1">
                  <c:v>54433.520870919972</c:v>
                </c:pt>
                <c:pt idx="2">
                  <c:v>49894.990272599971</c:v>
                </c:pt>
                <c:pt idx="3">
                  <c:v>65304.909691229986</c:v>
                </c:pt>
              </c:numCache>
            </c:numRef>
          </c:val>
          <c:extLst>
            <c:ext xmlns:c16="http://schemas.microsoft.com/office/drawing/2014/chart" uri="{C3380CC4-5D6E-409C-BE32-E72D297353CC}">
              <c16:uniqueId val="{00000011-8FA0-4A37-B783-375FE7C89CE9}"/>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TABLES!Monthly_sales</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Monthly Sales Fluctuations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TABLES'!$B$357</c:f>
              <c:strCache>
                <c:ptCount val="1"/>
                <c:pt idx="0">
                  <c:v>Sum of 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TABLES'!$A$358:$A$364</c:f>
              <c:strCache>
                <c:ptCount val="6"/>
                <c:pt idx="0">
                  <c:v>May-2015</c:v>
                </c:pt>
                <c:pt idx="1">
                  <c:v>Mar-2015</c:v>
                </c:pt>
                <c:pt idx="2">
                  <c:v>Jun-2015</c:v>
                </c:pt>
                <c:pt idx="3">
                  <c:v>Jan-2015</c:v>
                </c:pt>
                <c:pt idx="4">
                  <c:v>Feb-2015</c:v>
                </c:pt>
                <c:pt idx="5">
                  <c:v>Apr-2015</c:v>
                </c:pt>
              </c:strCache>
            </c:strRef>
          </c:cat>
          <c:val>
            <c:numRef>
              <c:f>'PIVOT TABLES'!$B$358:$B$364</c:f>
              <c:numCache>
                <c:formatCode>"$"#,##0.00</c:formatCode>
                <c:ptCount val="6"/>
                <c:pt idx="0">
                  <c:v>306572.06999999977</c:v>
                </c:pt>
                <c:pt idx="1">
                  <c:v>271696.67000000016</c:v>
                </c:pt>
                <c:pt idx="2">
                  <c:v>355368.79999999964</c:v>
                </c:pt>
                <c:pt idx="3">
                  <c:v>274766.92000000016</c:v>
                </c:pt>
                <c:pt idx="4">
                  <c:v>326101.46999999997</c:v>
                </c:pt>
                <c:pt idx="5">
                  <c:v>389831.94999999978</c:v>
                </c:pt>
              </c:numCache>
            </c:numRef>
          </c:val>
          <c:smooth val="0"/>
          <c:extLst>
            <c:ext xmlns:c16="http://schemas.microsoft.com/office/drawing/2014/chart" uri="{C3380CC4-5D6E-409C-BE32-E72D297353CC}">
              <c16:uniqueId val="{00000000-9B00-4A3C-A3F9-1D538182D387}"/>
            </c:ext>
          </c:extLst>
        </c:ser>
        <c:ser>
          <c:idx val="1"/>
          <c:order val="1"/>
          <c:tx>
            <c:strRef>
              <c:f>'PIVOT TABLES'!$C$357</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TABLES'!$A$358:$A$364</c:f>
              <c:strCache>
                <c:ptCount val="6"/>
                <c:pt idx="0">
                  <c:v>May-2015</c:v>
                </c:pt>
                <c:pt idx="1">
                  <c:v>Mar-2015</c:v>
                </c:pt>
                <c:pt idx="2">
                  <c:v>Jun-2015</c:v>
                </c:pt>
                <c:pt idx="3">
                  <c:v>Jan-2015</c:v>
                </c:pt>
                <c:pt idx="4">
                  <c:v>Feb-2015</c:v>
                </c:pt>
                <c:pt idx="5">
                  <c:v>Apr-2015</c:v>
                </c:pt>
              </c:strCache>
            </c:strRef>
          </c:cat>
          <c:val>
            <c:numRef>
              <c:f>'PIVOT TABLES'!$C$358:$C$364</c:f>
              <c:numCache>
                <c:formatCode>"$"#,##0.00</c:formatCode>
                <c:ptCount val="6"/>
                <c:pt idx="0">
                  <c:v>67002.732858400021</c:v>
                </c:pt>
                <c:pt idx="1">
                  <c:v>103.15958674999388</c:v>
                </c:pt>
                <c:pt idx="2">
                  <c:v>66836.970610000033</c:v>
                </c:pt>
                <c:pt idx="3">
                  <c:v>1043.6774996800048</c:v>
                </c:pt>
                <c:pt idx="4">
                  <c:v>35944.658780320009</c:v>
                </c:pt>
                <c:pt idx="5">
                  <c:v>53146.412501999992</c:v>
                </c:pt>
              </c:numCache>
            </c:numRef>
          </c:val>
          <c:smooth val="0"/>
          <c:extLst>
            <c:ext xmlns:c16="http://schemas.microsoft.com/office/drawing/2014/chart" uri="{C3380CC4-5D6E-409C-BE32-E72D297353CC}">
              <c16:uniqueId val="{00000001-9B00-4A3C-A3F9-1D538182D387}"/>
            </c:ext>
          </c:extLst>
        </c:ser>
        <c:dLbls>
          <c:showLegendKey val="0"/>
          <c:showVal val="0"/>
          <c:showCatName val="0"/>
          <c:showSerName val="0"/>
          <c:showPercent val="0"/>
          <c:showBubbleSize val="0"/>
        </c:dLbls>
        <c:smooth val="0"/>
        <c:axId val="564211743"/>
        <c:axId val="564220383"/>
      </c:lineChart>
      <c:catAx>
        <c:axId val="56421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20383"/>
        <c:crosses val="autoZero"/>
        <c:auto val="1"/>
        <c:lblAlgn val="ctr"/>
        <c:lblOffset val="100"/>
        <c:noMultiLvlLbl val="0"/>
      </c:catAx>
      <c:valAx>
        <c:axId val="5642203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1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[SuperStoreUS-2015 (Updated).xlsx]PIVOT TABLES!PivotTable10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Shipping</a:t>
            </a:r>
            <a:r>
              <a:rPr lang="en-US" b="1" baseline="0"/>
              <a:t> Modes Comparing Profit &amp; Sales</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TABLES'!$B$197</c:f>
              <c:strCache>
                <c:ptCount val="1"/>
                <c:pt idx="0">
                  <c:v>Sum of Profit</c:v>
                </c:pt>
              </c:strCache>
            </c:strRef>
          </c:tx>
          <c:spPr>
            <a:solidFill>
              <a:schemeClr val="accent1"/>
            </a:solidFill>
            <a:ln>
              <a:noFill/>
            </a:ln>
            <a:effectLst/>
          </c:spPr>
          <c:invertIfNegative val="0"/>
          <c:cat>
            <c:strRef>
              <c:f>'PIVOT TABLES'!$A$198:$A$201</c:f>
              <c:strCache>
                <c:ptCount val="3"/>
                <c:pt idx="0">
                  <c:v>Regular Air</c:v>
                </c:pt>
                <c:pt idx="1">
                  <c:v>Delivery Truck</c:v>
                </c:pt>
                <c:pt idx="2">
                  <c:v>Express Air</c:v>
                </c:pt>
              </c:strCache>
            </c:strRef>
          </c:cat>
          <c:val>
            <c:numRef>
              <c:f>'PIVOT TABLES'!$B$198:$B$201</c:f>
              <c:numCache>
                <c:formatCode>"$"#,##0.00</c:formatCode>
                <c:ptCount val="3"/>
                <c:pt idx="0">
                  <c:v>149751.7918963198</c:v>
                </c:pt>
                <c:pt idx="1">
                  <c:v>58758.022440830006</c:v>
                </c:pt>
                <c:pt idx="2">
                  <c:v>15567.797499999999</c:v>
                </c:pt>
              </c:numCache>
            </c:numRef>
          </c:val>
          <c:extLst>
            <c:ext xmlns:c16="http://schemas.microsoft.com/office/drawing/2014/chart" uri="{C3380CC4-5D6E-409C-BE32-E72D297353CC}">
              <c16:uniqueId val="{00000000-EDE8-4160-BF04-AECD935EC575}"/>
            </c:ext>
          </c:extLst>
        </c:ser>
        <c:ser>
          <c:idx val="1"/>
          <c:order val="1"/>
          <c:tx>
            <c:strRef>
              <c:f>'PIVOT TABLES'!$C$197</c:f>
              <c:strCache>
                <c:ptCount val="1"/>
                <c:pt idx="0">
                  <c:v>Sum of Sales</c:v>
                </c:pt>
              </c:strCache>
            </c:strRef>
          </c:tx>
          <c:spPr>
            <a:solidFill>
              <a:schemeClr val="accent2"/>
            </a:solidFill>
            <a:ln>
              <a:noFill/>
            </a:ln>
            <a:effectLst/>
          </c:spPr>
          <c:invertIfNegative val="0"/>
          <c:cat>
            <c:strRef>
              <c:f>'PIVOT TABLES'!$A$198:$A$201</c:f>
              <c:strCache>
                <c:ptCount val="3"/>
                <c:pt idx="0">
                  <c:v>Regular Air</c:v>
                </c:pt>
                <c:pt idx="1">
                  <c:v>Delivery Truck</c:v>
                </c:pt>
                <c:pt idx="2">
                  <c:v>Express Air</c:v>
                </c:pt>
              </c:strCache>
            </c:strRef>
          </c:cat>
          <c:val>
            <c:numRef>
              <c:f>'PIVOT TABLES'!$C$198:$C$201</c:f>
              <c:numCache>
                <c:formatCode>"$"#,##0.00</c:formatCode>
                <c:ptCount val="3"/>
                <c:pt idx="0">
                  <c:v>990052.19999999902</c:v>
                </c:pt>
                <c:pt idx="1">
                  <c:v>789235.4600000002</c:v>
                </c:pt>
                <c:pt idx="2">
                  <c:v>145050.22000000009</c:v>
                </c:pt>
              </c:numCache>
            </c:numRef>
          </c:val>
          <c:extLst>
            <c:ext xmlns:c16="http://schemas.microsoft.com/office/drawing/2014/chart" uri="{C3380CC4-5D6E-409C-BE32-E72D297353CC}">
              <c16:uniqueId val="{00000001-EDE8-4160-BF04-AECD935EC575}"/>
            </c:ext>
          </c:extLst>
        </c:ser>
        <c:dLbls>
          <c:showLegendKey val="0"/>
          <c:showVal val="0"/>
          <c:showCatName val="0"/>
          <c:showSerName val="0"/>
          <c:showPercent val="0"/>
          <c:showBubbleSize val="0"/>
        </c:dLbls>
        <c:gapWidth val="219"/>
        <c:overlap val="-27"/>
        <c:axId val="1216648735"/>
        <c:axId val="1216651615"/>
      </c:barChart>
      <c:catAx>
        <c:axId val="121664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651615"/>
        <c:crosses val="autoZero"/>
        <c:auto val="1"/>
        <c:lblAlgn val="ctr"/>
        <c:lblOffset val="100"/>
        <c:noMultiLvlLbl val="0"/>
      </c:catAx>
      <c:valAx>
        <c:axId val="12166516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64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plotArea>
      <cx:plotAreaRegion>
        <cx:series layoutId="regionMap" uniqueId="{DFD876F7-421E-4B30-AEFC-8C9DCC1B004D}">
          <cx:tx>
            <cx:txData>
              <cx:f>_xlchart.v5.3</cx:f>
              <cx:v>Profit</cx:v>
            </cx:txData>
          </cx:tx>
          <cx:dataLabels>
            <cx:visibility seriesName="0" categoryName="0" value="1"/>
          </cx:dataLabels>
          <cx:dataId val="0"/>
          <cx:layoutPr>
            <cx:geography cultureLanguage="en-GB" cultureRegion="US" attribution="Powered by Bing">
              <cx:geoCache provider="{E9337A44-BEBE-4D9F-B70C-5C5E7DAFC167}">
                <cx:binary>5H1pc9s4s+5fSeXzoQcbCeCtM6dqSC2WF3mNk8wXlmI7JLiTANdff1u27MiM7fedK5+6pbqaTGZs
SWATD7rR/XSj+d+33b9uk/tV9alLk0z/67b783NoTPGvP/7Qt+F9utIHqbqtcp3/NAe3efpH/vOn
ur3/465atSoL/iAIsz9uw1Vl7rvP//PfMFpwn5/ktyuj8uyivq/6y3tdJ0a/896rb31a3aUqmyht
KnVr8J+fj1eZXunPn+4zo0x/3Rf3f35+8ZnPn/4Yj/TbVT8lIJip7+C7VBwwwTiRnKOHF/78Kcmz
YPO2JcUBFQgLRG358OJP116uUvj+ozz/9elLpsz93acrszL374r3INzq7q661xru7uG/bw7z4s7g
U1efP93mdWbW8xnA1P75eXRdpXPv8QNevr69L/ANmI8/XiLy2y9ghkYf2QJtPJ3/7q3fMJvf51Wg
Vk8T9wGgkQOHCSKYxK+CJugBY4xyhsTj+/Tp2o+gbQTaGbW3xhnBNv9rL2Fb3refDldpoUNV3T9N
4O7gMXrgCNvBktrP4GxrHMcHNucOkUg+vk+erv0I3guxdobw/dFGQC4P9xJIb5Won3mVfagK8gNi
M8eReIPSyG5iLA8czAnHDD8azpco/pJpZwjfGWqEn7efinhW3Qd59jR/H6KBkgpHONR5hEa+3PMw
QQe2LTCmAOrjRvuoeo+C7AzYG8OMwDq73EtlO1VZdq9zs3qaug/AyzmgsNUxKjfb2UjXJDvAUlBE
ychUPsuyM2RvjzRC7XS5l6h9vdfm040CN+VjraQAR4XYXGDy7D1u73UCgZGknEq0cWRGjsoLsXYG
8f3RRkB+vdlLIK/vuw8ND/ABc6hgYAxf9TSlPKCUrqOHDcDiSe0fLeaDODsD9/ooI8Cuv+0lYF+V
vs0zrT5yf2MHDpXSpg56dX8T8oADZrYt6bMHur3NPYu0M3BvjzQC7+tiL8Fbe8/f8yp+WvQfsNeR
A0klYaBUz9hsW0xuHzjwDsQP7BFb5+nav6KDtUQ7Q/d0a78NNEJu+X0vkHufNthmU1588p+yKfLA
BqaEQ+z9KnpgLoFLoaCdG/TYS/RGbMbbYr3Oooy+/uJO9oMqWeaVCT95qypPVPaBLiS1D2wqKbfp
xiQCjfVCreQBFjYEBY7zCNxYrV7I9ZtObAP1Qj8eycDf6K6Xt/nbcC+G+PPz0tsLFXshNVCVZ6HK
n5b3BxhGdMCwbUMg8LpqCXLAEXAqgmzibQjqtje1tTS/TfQ/xe3VQV7cN9z2fpIkX8wqfJqx3dGi
4BcSuqaxNiQXRGbb+oYxPnC4IIQ4I01by7EzTq8OMsLpy/VeatUiAcuYK/1xWDF0gAnDzLY3thF8
+G2swF3EDMgSW2xSACPNepJoZ9TeHGiE3OJkL5E7VbehClYf6+gLzriE+PrRGRwjZ4OjjySXwFI+
vEa69iTRzsi9OdAIudP9dPPP4mQV5ukH+yOCMuZszCMaU1ocHEmgtBAH8B5eT/q+YSI3Eu2M3NOt
/TbQCLmz4/3UuZXKPjJ3YwMT6TjM3sqGbptKRx4QDKEZ4q/796drcX6b6n/qhbw+ygiw0+leAvaU
6v6U//zk5Umd/vjQrI04kIiBuaQQeG0DxzkEZpBzA67rUd1GgdlrYu2M43806AjWyX7GAqd5ZlYf
GdAxAIxSG0tIcj+8gDneBhQjyL8xGxNnDfV2ILARZWf03hpnBNjpfrqZoHt5tbr7wAAOKk2kFOBk
sg2zNdryMIIYHXQT2JGXgD2JsjNibw40gsw720vT+b+QvgEvBBMhqbPxQkb+JYf0DuTkGH3yP+2X
yD1JtDNybw40Qu7mr71EbnEH7uXT1O0efDMGNVsScQjqHjezEWwYQ4IAyH8u0AiwB0F2Ruv1UUZQ
LSZ7CdXpSuvVbVjre2M+MgYnB1AsAhVbEK89vEbGEYqCHATUMhWj+rsX8uyM3PujjRA83U9lm8HG
pu5WH6duRBzYkEyD+oRH6MaxHDCTTHDKyDqeW79G+9tGoJ3Be2ucEWyz/WRPLkMo6Py00Mkqu/s4
7BjoFRGQC924/XJkKtfFeFgIBK7koykdYbct1c4AvjvYCMXL/WRSFtmd+tA4AIjmNbnFbfKr1HU7
DhDOARFQvuzIDdMyigY2Au2M3VvjjGBb7Gd50PL+R7XS8QcaTVA8G4oj1ymCR6M4ShBAplRgcGEg
ZHh8f+SpPEm0M3BvDjRCbrmffMo6jX9636nbD/QvKTtgBKDDbIMdGMVtncPIOcDAXkokwI3Zjr1/
SfMBuD3d2G9DjZE73UtP869KDflHUiYAG5FQIymeSkdGOfCHnNx6o3PsR1xH4G0E+m26/yl9+dY4
I9j++nsvYTtdVf3H+ihr4gRsJVDOL9WMO5DxhsLK52KSkW/yJMnOgL050Aix0/0M6b6u4IRHFpgP
LTHnUK2AoRJIbJiTsa49lJjDIR7EHgsrR7r2S6ad0XtnqBF+X//aS41b3jerj4zn1rULtsMgyfN6
PhxjB+gTKBbiEBisXyPsHuXZGbc3hhlhtrzZT8we6qkmq/hjDwqA1kG5MrgdUP768HppMUHVoJx5
vQduiLFRJcNjWdajVLvjt3WLvw02RnE/Leep0jqvK/Xk5O1OXcJeB2Sz/WwW0TgsAC6Fc3A9nxAc
hQVPEv024f/USXlzoBFyp/uZK7jK6/+dOksKCVZwSMjTeYFRaAAHPoSEY6ngaz4q6Kgi5aVcO6P4
b4YbYXnl7aUtXeTt6uM0kJEDqF5woIb59cSqpFCZgpCD0eb9EYJraXbG7dVBRmgt9tVbaT8d3Vf6
vv9AzKCCD6JtOPGxOaUzspoc8j1c2NClYLMtjkiwdVj+KNPOyL0z1Ai/5dFeatvXPoeODMEHggcn
PqR0iIM3FPOIggYWDE6jYvBH0cYffbr2YynYRqCdkXtrnBFsX7/vJWwnea30B1PP6EACR4kcOMv/
+HrpbUoMex2GGmexwW2kdc8i7Qzd2yONwDvZT5t5c1+lUED0tO53dzMhQ44gZQD/jPwTDp01QBWl
A+zlw2vkX24k2Rmxt8YZ4XVzvZfK9uh2fXh0B7QzheJK6I7xiM2YU4HojlAEJ8WdkaZty7MzdO8O
NsLvarKX+E3uk1W7+simJ8CpICTgOMhT4SxE3tspAzjWyKAhA6N4k4gd6d2TRDuj9+ZAI+Qm+5nu
8XLovnBr1G39kdZy3ZHGxjbUWz7wXeMCBzCanEI7IkxGqG1JszNw7401ws7bT6u5phzWf4riIwkV
wIaA5j2f3RkpHhzugXQPgaLMTVXmKJzbEmpnCN8bawTh6dVeGs6/ktWP1YeeEwH44LwBnJMbbXZQ
1yAY1IMRtGm8ALhuZ1o3kuyM2VvjjPD6az+Lis7vs0z3SbP60K4ncKBOSGgNtalceEgQvNjs+IGg
Qqxb7j06MhDxbWO3LdXOAL472AjF8/0MD/6q4o/uisgAQcCPvhGTS6ChqYTjyMBUP7xGG9+TRDuj
9+ZAI+T+utxLe3kN+gd9IO/vnxRg99AOTvoLBjYRbZJz4wwCGE7KKPRue6O93rNIO2P39kgj8K73
syjsGGxWfRv3H4gdMF1Q6EAgFHgZHggbqvjAXEJ279FijgK8J1F2xuzNgUaQHX//f6Nvb3cpfW7y
OlmZ1fShO+xWo9L3333qcDr66mZTelUnH/erxd2fnwloG7Aoz11n14NsvvnyrOrTOtn60v1Kmz8/
W9DADSI/DIwMhbaYECICvC10JIO3MKIQOTqQEwQ3lsA5dHgrW2dWoXUtHAFDcLyLrx1YMMB6ndOC
X0N/zQfL7IBk6++J546853nSQyfB58nY/Pwpq9PzXGVG//kZmNbPn4rHz60FteEgGeUSDAoGCaAj
oIClWdyuLoEDho/j/6qaWGSdg8sjZqxuQlkyM2FjZjQ14sIOszBf2DKwMtfocLCnceXU1pfQ2NFd
AuFwrt3Oqooh89JUKn9u1Ratruu+TI5FIFV0bpys+rupFP9uD052FOIgOTZtRCbSiqtJiZRKj0jn
xzMnls3ENFF2EhWllX/PwiI/bfq6GOZpj+dBOzReMISkmKVNW8nvjeqpOBQoDNzKlL3zrWm7Wpz3
0K1twnMVnkQkN2xKnSbLPBkUQq0aY4Xf6irR6WFe5XEwK3QdOyfGRqEJZlaSIubVKFZh56atErRd
JiGoMp+JMhmKZQ7JYu2Gna64x7M+Yv6h0Q6tummal8hKjzKb2SJxS+JLYk/imqf+UpDBr1vXT2A+
S1f1ad2Wnm9L1E7qpuHYw6GP0W3bJrodpnGo7Ba5cabtoXKzKPdjL62rwepdp85o5maCWKnXGcn8
xA3FUDI8saOCDV7sNEFWeFVQkJDHrojqfIjuBr/vtR17Jg16e9IEuWIunKtpgjmJO79a8tRYC9Rm
1TmKhO8O0qJu27DKjXSYLULLauaBXZCr2HJq5VKNBrfBWXuBk9aeObLoV7yI4mmb1InXx304Ubku
Z41I45PKUnSea5Yu8tzU8zhrSuOWWe64SZPUC9F0Hq/DeJamWT6hThic2URmXhMm3cRhQTxhxqZu
5AT5oR6kf1GlbfrVzyxTuLGfCHewmuIsiZwvcZ4GFzQo9XkbNvwiKeLme5iKbhJI7B9VRdhdwHrI
Z32Tq5tEd/55QvL+axwWFvHaum48nxN/0mLFl1LG/k1YdPSwCx3rzOr8zri6suSs4RU98R0/mVuR
pYYJ5lXc3xSlsF3uJ86X0sHZle67GLupHwadZ0cl7TyVVrzz8n4YFlkFzUJcaXQ6revMLNpuqOZt
Egc3tMjpsRx4WLi4sNtroAB174qi8qNJHVfJT9wyJ3EpH+zOBQOQTWOSD24PhMU5VFnyRdXa11HJ
JzqqGXUZ7fgJ7osgcCM1JJnrV3VzVgcBOcZdlx8yJmvXRD1gXSe6uggTJ7updJfNG58XP1oSfsVl
1XgmEeIIkE6nfUGZ1+tCnA590l34jg6PMtZV1wGmw7eaDmk6k21HbqO8QsfWkPHILUvKj9qkkzMW
FfeNLP1DbKNyGnbxAAjy6ErGov6GnCj52seD+kpbo2zPLkX8tbQyOWlj0DDHMtUcQb3EVPLWzFTh
HLd55HipUMk8qmh/lsnMPmo7LVs36+OocOG71hmOVOwO9hCFLlSDqvPMj7qjziq6ysuDmMIqDiI3
tEWXuMpYesKssp/mbV14rd+G63kxLudJ6AUW8gpbt0c5ktmE9ja5YdyiZ8aqvqihuooKi991dh4T
F8kGxa7dQpsmjxRDdM2riB2nqPdPkGGF60Tan3AVLCTT/LRvqxJUo9ZXQyKSiV2h/NapkXCLdsjP
qS+HH2WbV6WLraRzZdoWx0EUsC9ByGzPKRPC3DYt+8kwyOAUChbq78a2JlmeBJ4fp8gbYowHL+qq
o1oVwUrTUN0nLak93ZQnpPbbqe203SRsavqNhL46pBYnwu3atj8hXSEmLHZa7RpDLNA4FqIlLjtr
VuXYCl1wT/OLONK69AqD5TSpO7xsoAug7ya+Qo0bpm3UHZLQdJd5y7Tw4qClV43xxY+4Ta3ErVVN
qCeSVk59P+wvmeWLk7zJ7FVtV/mxdPzKcXuDwc7ViHbnAc78wq1FqF3SMnTKJcbXPbb0kgey7t2g
pu0EKhaTytUqXOSpaJRb9FicWJjkS2CmYliidu4Z1N2WsOdd4tbpF4Hlaw8GDbwg8vXCjgs5NyXr
TixDlCdFIW5ZXtk/c4vdqaIkJ5g32nh9mfZuIqNpWUUWKLkVn7ZdKE4ljeOTEOVO5EbDbYhI6ZYo
yV3WdV9yVF115YA8gavQy/zUd1XthDOFsT1HapAXJa7yqeWQkHpMt/owsMJlEjfBjNXKn1RZhb+q
0mbzKLDRDPT9NhoycVkS3XphmeTXAcdgQcKqOGqjOJ1WlW8np3aOA8/WWQMHvlFwaLVdr1wndcwc
KjzzC1i56SRDsj1XfV7dlZ22kEsKnEBnDSZuAsdnRyBhPyFtkXm5XdiFm8R2ep76lj1LSJ8vcGaI
hzTqJr1G6sSqAu46WZbPTd3VE1Z35jupqnCSiDxzGx7/bTT+EZVF7A2wPZ40bRrUrqPb8JyJMnUz
nceTLg2J19NO/8S0iac17uurCDn2tGFtNc0DEc+YyMWEVpZ/pRqslw7iZt5KWoIUqjprgojiaTTI
KnAZSYVnVaG1aOvjSrHQs7P2R4VY8nfZtfUsaEV8lwqOp/2AAFch/g5Fcl/FSi+oBds94nE8KW34
P9/m0u1t2zlslEELFCVs0ihMZsQofDIUVnQrI2GD7QytubEzy2XaTy4ik9AjoiM1K0xULmpwSKZ1
mchDynI94x14Xlab2/OYhM2xSvME9KgryonBljVB/WC8rsibKeU6uzV2qzyQ/VrVAfbqPnQO24aW
nrJPB9YWhxlLYxcVksxybN+WqLioawGug8oij0XDHEy05fbU+oYV690wdNRMxQN4GAlypjHKl7yo
LjjSc6nL+dCmtYvSuJ2gMLsUlomPonwIZllVCLeUiLiOyojLwvBID0kw81lySlPLupS6a+eJU8tD
1kfBZKDphRVn532lwplJkXKH3Mo8J+kvZFPjSaziZK5NkU/MUGQTFuTCtcMaz7OGDmCEOT2zTEdc
sO382jCiDofIzz1p4/vSd6yp3Uepq9I6dYkqbNjI4hD2A1pftFBpd6vSvpxyC5Zfrq1Dp2uyC8dq
BGzGQ+g2do09JIt60aWVPIyywHIDNYij1PQXibL/Zj7/sv0Yhhdu+G1ewD0F4ebZGM8//s91nsKf
h+cy/Prl+tEav36CtkOPz+R491PwlIJ1IKLHH1rHUs9j/XoCxDp+eX4cxCgienyKxxvh0rtv/mex
FLRkBR737VDqV6v37WDq8VubWGp9uBtDx14bOYQAP7U+NfAUSxGIs+AUMZxmRAI61zMIdTax1Lrq
C3PoiQ716FKShyjnKZ4i0DoRBoTT4kLAmXGJ/0k8hUfhFILjJVC8Cbk+OOkMZ2IZBG7b4ZQZaF6U
dd0ts5bKadP64NTlNOKxF/O2gWVn90cRLMB4ilBsvpucNV9iprvS1TIrv27N3ivRHQYWfTu4W0sD
RBDhHNqIwBM1nLW0W8Edy/oilmHdLEmZ4WUQD7BB1zx3Qq9rTC7dpmX1d94UlnKrVJjSK6MqDlx/
0Jx5wPBmd9IYdAZjhPWEJAn+MtiWwPPesf173Fu4m70vMYF49zeJHe4ICEltjgRBI4kVDwHb3ixp
ZwfBxOmG5EvDoD36zPA+t92m73A0UdyHCIA7sJX1MaLztKl6PKma3NxBgKaxp6zCnmh4fE3jmjQE
h4RXdhxMgzwKz+NaHqVahnoCrRjljQ7L4xjimW6qtOWcqips0vn7d/U7DNAyFUGYDSExdoAAenlT
vLeC1ioSvcyML29g98JgMsHWF26R1d1521XyqvBx8u39y67X2lZoD24x5xiOZksoG1j/tRZrC30b
dQErdJAtMzHgJY7DepnpylPCD2/ev9KaJBhfCYw9VFYKqBaCBkQvr1RkrB/KKsyXokBstfZbk7lv
RE/cuAinqKyTwaOoF7kXUbtN/92iWS+Kl5eHhQLlLmzdvQqsw+jyUFGtwiBL1ZKXsb1Ko9pexXBM
PpnbQ6qnTpXnbo8Aegi3ypa4ZZzze5NIvWhlz046COKRR9soj72IZ+kXWhWETkLR9/cFRJkTZA0p
92yZs+oQulIPtfv+7OHfgYLaATAb8MAGAvXfDGzaNlDIqe3Mtn3rFNd+ulKV0QG4/bHJmEv7PguO
2lDFPwIhi5NuKMOZk7NOeQQ3/Kfhw5B7fRhwj+VRc68qyu8auwg51Cc+W+Lzx9ncZoqAqxjP8ppY
pnxNUcIRO5sDK7YtpVMJharQ0NOIlYUvxcTIcJh3pqNyZpq69qquRBdN2ts1uBUh9yqczTWpinnC
CuLFSZleFomddi5P2uBrG6X5otfGuIVdFl8cHYuJX2a+V+dRpCAsoxEQJ5HOlm1h6bPSGug0CLCM
XGvws9QjTZge2o5JLkkUnAd9Rjs3qXm5NH55bUhq0YnTEJhI1ROwDaweBhe1IjpJIO777qOaHYWO
AKct6BrptShkKXTY6dXCElWfum0vIMpvIaYaou620KW5qpHFQ4i6DJ/5uqwXzCfkugxxG899bmHw
acLY/wFdyavGVVlp/V2nPJ0UhSaLOM+KBS5lcqeawgG9p2l8paTfcbcpWXBUQYzu9TAPcwx85FnZ
pt0UPN1yhnGHm2lic/DimzYQpddAtDZNNa0mdSHPQt8K0AQ8eXMIWw1pvQxFjisMT751KQqPSSWL
K5sae17LyCIz7aTDSjh5NQWHPRpmQP8B99V1aEV00v7UQVHY3kAMqt0sIBB7dCbKQTnadtoHTS0g
APTBlTc0Pczgoy5sQFUOE502HEijCKIh7rfc5bndDS4zie9RY2XpvHLiacDqHl20FDNoHVahxI1g
JQHVaFqp5x3l3YkTD0PiXwBJZtLU7VXSZ9Vd6IeEDN91a3U8hdizAlOe35I+jQyt3NrUdYGWJjZp
3B1JVQ7zRtbGX6SVUoUbkSS/QhCxL6Ke0tqrAQPf7UskO4ArFWKS+T7shyaJ23LqxG2AvCqBuPMs
LJHD88O452046btEmhNHGworqvVzDDFXDXvhzLHCyD9rQHWcwCshXoQFR2OdzrJEVdJNSti8/GnX
KMezfDjqb7u9jzLm5dpPUy+UdevP2oQn6VT74BXM7CxIB08MNljMjMSs9tKwgni50X2gz7Wy0hTC
HyV+WnXDFZqgnJi5YqIWS9vyA/8oo9xwO/KyTpdDf6iBYq7CaRGEPJ36uhnKmax0pmZ94qT9IdI6
LTyb9InyeGf3ybxSpbI8gJV8tYp0wBNKHQgR4V9kAd+GLA1TnmVfI2B80wWtpEmAtzTO5VAbSmeR
lRN8HLah5pnLQ2AA5n7VFMCNGUWPomAg8awuQIJpbpJgmArcDdITUV+0p6noYWmDm15UEx/j+qii
tp1MAp8G9YRnDcCpuAb/JBsiOtwnMZXORIAAKRAzaVguMFLsMFA8djwSxyUFOhIC56H2Y9u12qqQ
55HfRsyjqowGNy2iwTpGfsJmuPADIPJCyYsp7sMhX4QKt8E0lgziiPXnXCwV0JN1GUCo1bXKGlzT
KevvKuvz3nIV6BFZ4iFTg3JFwyx63a/ZlqVTyD6fZLI0p3adwZYUaB7DF2QKD56Y+SrE2fcBJ1l4
VPZp0s10aw/qGJvAXLOI2Cu7WxMFAsPindVZx+lUO4MC4WscpZOEljHwF60/VViV35O2Bc8iCqLm
SgO786OoQnrY8DbwpyK2IVjLhA/j2EkedRDCNXg5dEDtXWhj42tsLPhE61jA1hjc827akDRSh1VH
SLvIeKDJmbK4vMkQ8OFeFkWlnvNEh/q865kRHipbwCZsMxAs12B0j2EHkzfw/D1Y3SlYyWoCjba6
fGG09Ml5VNVxfElEJtmiY1Fbn5rOrJ3PsO/ObWCcOyDkUrh0ng9D43YkNcMcxXx982vRW7BPIFeR
4iWzM7iLurRhqsI4jwdPxg2oTpEEsbrIKg4qX9XgFQTwHthUYrLwrMSsrzKXFsDXLMK26urT1AoL
7SpUl92sQxzRad+UQJnBz8B0wR2BAekkXvvJJktvfELlEfBMSrgitGNYF33grNqMghhdFfWX1HRI
Hwfg5kbHeZHF0ZWA3WKuM4SXpQzK7wwRp3RDFipylEPGpD72wzxoJn3FyxYc3J7OCwLTCgxE2d/G
QLycd7VG+WGJ+ib+2jppoA+BiUl/9oNc2xBVJuEE4gBBp4r0oZ4VTiq/WshPZ8AgBqXLGZi5vmrD
S5UbfSzTOLInNqlIAGYP+te5TUjkDbBaTTBNSAZqMlg+lQuW5bi8T8Eg90cCw5KatmuLPY1sC2a0
awZgJ4CZKI9xVRPH82ViGthpaYPA9S6jvyvZyGurBzf9aJCmwndGZ712U0ibNQvVEhiqS3E4eKwN
nGBRACytZ8XSmQ1505jTrufJVdTo0hVcH7K0a+zDoXUAnBhhPcyLJM7z08zpGFB3iOXTsMzS5jjo
2yL0hK3T8Bo8EX0HLC6YETCdunHjEFg2V7aNKGEX6MurJCix+obzgYrGHcAD678UhloSBtN+NQ25
FQdHll+0P8IAWY2XcO3ECwWP/7kA3swf5lVdajVVQw2LVBET0fMuTgZ7mTpFApmhokHOKcMh64Db
ilo9bcMCUGtFpiCNNfAUbIfWyRR3tKsmTUJENR9ECas/Zl3AJ73fI+35hXbKr63d4+sorGCtwU4n
b2Ctp/oc2HAMBpYUMpqJNHRat6u/E1G3Artx3PAvNsnKdtLagWGnkEQSzWXpa1nB5g4relooCmhC
4NB3J4qaOD/hkECh56RDibPwu1zCfXWdFZzGlVW0k1T7YDPAG6vNaZL4IH8lIbGmQxGHk7ZDaNGX
DPS+hwyocpkfcmhm8euBlhu39DGhuc1lbFMb/18yKdRx1qniZwf+t6z086NptpmUzbc2VMq6xg5Y
FKh8JTZUUEoEtZEbKgUKgIRYN4yV0PzwIQP9i0qBtLSAEBYOIUMhCoRWIMaGSgGWhUE2GQ5qgXeA
hAQJn7ikF0gG9/krAQdcvfgV1DEoUIKqXIogqIPRIGpev78VvRKMwri2Q+dYBnl1WKUYdgWcVYdD
D+kiz1TaXm1N0H94QU7goULwIAYgkPAoSo/hrgtSpPYxhW5ME9y0aj5ICM+dRJSHQa8x1Lk8A/LK
9V5GfY83CEcRH6rkoF5uTHXIyBk0UAbsmOehs4okXIBGEb7WdqP+DQHxMnR7uBRADVgDMw37Fhvd
WgX+WFDHmB3HaWuvFI8gkDUDGEKHBHhpIId0w+MILyFj0EEp1j+8S1hJ0IAMCpaAGsAjGNsybnpk
VexYk4gtMlGAh2LZmZikkLBOvfcvhteR/mjRwArEkGCHPc4Rax3ZXjRdDtl93ikGWUIIuF2gsoH7
aSME7m1jeASuI42K8CjtOvByeqB69DeGc9gzuwS8XkQyCZWg/+z2odkMPHcFzgRzh0OTvJcCRZDf
r5PAZ8eiZXC7Mi3VHFkx/PV/d611mQlUmTAMC2fEnUHGAyVh37Njqlu8rJml77hJu8s6IgUU/Lx3
W+t5fDnPDjwTGmhYIOmgSNCGE5nb86xMUVlOXrPjxg9/aqLltIaI+9+g+buCwEWAMYPjgwiSYGPa
DDUR44Yk7HiIdX4ciQYIM+EUloeHGBjL9+8IvySR1jriwCMWIZUMNTcwheNCGPCMcTNYmB5HREHA
Qxu4JvYtDQULlS6+izW1xJwelFTJ7rIHImQRND5d/Bsxfl/BDnScBS5trapQGT1aMD7BBALSmB13
wpAjGmfYcktgW06ABIEVWkoIAOOYrLOjQw2k54Py2oVWc7Ag1eH70ryGADxpGR7ntEYa6NCXMMeJ
dLo0LkB5G7+7hFLR1m2zOj9mRSWn//xS/4e8c+uOU3e2/SfiDEAg4BW62207dhI79k78wkjihJtA
4n759PtH7LP/K15nJGM/n/WweqTd3SCpVKqaNWch6U/ug9M7EBjfWBQV504T9Yrrwmd6oyhjy1L5
xtWHkpX488V+P1tw36i/6SAbeZwse5vYNxcz+aBV2xrrioCKENeCw/SlEcp82eZw+TARmYZ/sWXn
dxe8X5Lez6QMEKf3Bfbf+EFTbdC5nCC6stOuuPDChqS+h3VxJ8E17oodDjgKf1s+5GHpfioytlS9
DPo6sBoCrbCQ7XlrOf5+eZDBq0hU1s0lzkxziyy9cPTfJgno8rddTrRPY2TYCr6k6YFAN/hm+Ztw
Kb2lFt5Vr+z6ZG/5dtKFtE6Z01djrO16XbJEqRJMKNGlWeUR5pr82AFYQBopFfdI9spCpsSbz9QA
h+fFhUIWAxyyr9zWwvPaXelMsU9+CHSSRcDHebjcKdl2Z7vkax0IxmWw8j34La64nN2y/TJMgYZi
5omrrmQCqQKU64esUFZ3BH+PHinsWSXwSto6ZwcGVBb3Qd4RsEa5rBLVFamAMlAIeaGalmuEzDSs
lvVD24a2HXuT58ICKYxz2+caCzGeY76sOiAFJc6P5NVshL7uh6wmuAXnzK8qlQ/PVanaL4FpXHNV
gzveOcAbHyx3sEgnTJUVT84asWTBBqZSxTOJ+yOFe2xvqOTXqnCx9l9Z/+pE/XPvmP2EniYg7bVy
v5stdc9TG7R3nRzqC38O2gQ6iTfF+N/Jj+fI54RxVogRlmjZpEsYvvPSykrE4jGjaZE+rpROL8AA
+ueuH8LDDtZ8GsBkMtKgNLjr+2x7dCe/fzaRxzrVco4enaXrn6s6cyn2iiE6bn3qQN1Yu+hxpPgp
YytdxWWUNvxKXZKVbAPz5o02OfOvU67hpIZsJ5WIgWm68px5y6DiNQiwbC+XlKHrZt2Cq3wPTKwy
gO7R1tE7u3SXu0qvIAHKtix58BtF4vwrx62E7X8NZMVsrmVphmTS4Qp9zE4DebWj0++sKQCg6L2p
VRfu4nIz9LPaaRHwfZ6lztl/2s7W7FhvoXObW7ViKX1oj0mqQ3KkYPU4b4YqhYLiNAJbnkqLcpGd
8rPhMIaHxYKYYpyQs2gYgmoBU+NcjocGImhiRLbdbIHassQpav/rpFv/q8zHyI37potg/KxOd5+J
zT1v20xy52bSe2qmqfkUbsV6A3KoDm2/aCcuLeWEJwf0/apQerrMFNSvuFfLkszNpseD3afyk1Jb
Mce2DJsqBgBcbyl42te1l2sT11UUQRDoRbL4FlSuZls/VZHtH0edG3NV2RTSGmwyjze7bz4Opocx
UKZj/UP73fAz9EDEoDaPtzTXG5tkXcp0ScYKz5RsCsc126ZjEqzVfJaq6vpT76/y+7IFDkW4pnmn
e7vLTjY9p+Y4Gk1xcEoN3UyP+jYqJwfUeuvzp0xYgHB6MDerzOVF26zptbMOQXsR9rP8Yop6OK2N
2Z5kNusr4UFqhK/kbU+Naquj77tb0jsTyxim/pRU1dw8laYMhkMzUeyr7C642IPRPg6WtncPXVdb
EHjyKZ4IXk516A67Y0rjRtvp3Vj11mVTteay7MBRKGqsP9JMz8fcKqyPa6TrzwUgUwIiQgWjgW4G
HlbEQdV9DQaP/VFs1iF16zwZp8451UbzQ6F16y25jfsXKUWpqhO5c5CBEnpIqjaiSV7c0eoi0/vK
m/kdkW54hlUMebMpppkMOuVCnopSeDVZfhlq0ycKau5hA4U8urUeH0wlW5NMTX8a/WpNmtz+Dk6h
P0eqcOMiomQLVCEOo+I+onSoP3IqbZDlcO/vpAfsZDKbFQ0yt3yng6j5YA+j+QAhDqO2JBHZ1zUd
nFvLLdkSfU/GcNRmAOGSS0qA7YoFfAxvOzxnnY1D0lsEU8veMFl7mMCWgnHJjuG4+PZxJ9tCLYY/
O8U1PMotcX3Iv6njLR/U0lJMWFUHzTbiPA5HPy1ieG/6mtLe/mvOYvqLqhhwQXhjAjOj8bYLeVTf
Q4CiKrE5nybjsfXH3G/PHjDjcvadynwx4C7cWjBB6a1Uo764us2I53LIuo7QrmbP572pn/wyD83P
1Uxe3E/BkB5VMPTHpvTmH3U4t1CrKsv/L+hq0WWXR/1Z6TXL42bJijFWTpl/66fha2l8cfS9IoOb
t+I+PqsNpvR9sUH8PIduHt5OXVnAhimqYz7P7bm05HZaw8Y8wO6rg5jHhMwPk9/VdzIzP121fV7o
jv++GtzhjF8NVOJG3Xj0RuM+Z0OePW9FMd9nY8DKsePhqU1VFsVeFswweCkmrnGr+uBK+kWvD8us
TJ30Ej+eVGOfzechWuxrr9XrTUvJ405uQN0wBKrRian8FxCJwBMerWZamuPiDOpm6TrvPbi02mHV
8a4uKFRBFey/e5OlgPo38U1HcroepNnc2E/dQsZ9KIqkyjtKauM2R3HdKtxFlPqHsg69q3WevqXG
mu/nIas+OuNo30C08Z+qWVY7WJlHnJUNVbd2Fdlt5K3FTbf44sqK5kjG+ZT1X90C1mRNgfzYFP54
7UjbSilK9XV34eDyThbB7HRYHNeFiwfNZznlqhGfZGXMeWrEdm+KHPLmOm4fB1DiOJqy+cuohnY8
UjjxiqsFMMxPQm1b1NxSaGS3crFncwHnoj+T5VrvymDTD3bRuRFo5lg3sWsFdnUeMZ7bmRP+pzO1
/c1ozHSxcBBeN2Vfq4OJ8rSPtUN6kePcLqDCOkViiCysJJuC6SOluVnAEE+h4/W4vC/VMoiY1p3+
u6VwcaNU26MhAXFs5oNbd2OaqEa7N5AoNkpQUeuEx1AFHg7RmX9oV47pKbLa7ZSZzLv0vNY9CiW3
cz8GxV1fO+3D6Kz9Y6hW7zgtG9S9ciniKpBe7Nl57sTLVgYHYeagSJx0y5/teuAcGoCpk9SaCnXw
mKoP00ae0qgt6BJfp8V7GAXLg93N1o1PvTeLC9GKU4iGIIgb0/intg/8OdFuQYFwxHZ/pipf/suE
Yvg++2nwPMsB+ppt5NgnvXJ8lZRaBV2chkL/3IatLQ5dvq3jORjMTz9fsg99WQtOuaIfrgSUTR1r
3bSHfCnaNfaCrksqTuf3lprLo2vLdDhEGTF7tq3LEtu5pv7rjxQ7rqsRpqDlBdPnXK56TIJsK9/b
QRrYcWoa9b6JlBrixl2sj7klWDUFgOSdawMlenxc8nZJvZcM9lUT8woo/f+LhX7XsOK79e5HVvyn
lemL2AZ04n/Ai38hoW+eGvxPZQ/fe8VCpfw/nK6CvmA8oAd6w3+wUJ5bsT8lBkYzT1/10XuQ2L2y
yuieL0iSeKLPa3OAVxzUoaMtGSy4BSgMmBfi5v8FDip2XsU/sBau6Lg2tDLACZo70ojg9yScU6Rr
yI78H6GTDmN0dI1nLJXYZiq2R98fTfXVszq/PzXt2q/eYXAXTD2xdGp/y5rOw2dod6mCqyj31/FQ
RVbTnueoVv0NbAyDuERXi2+++dVQLvpgSalKkWTwVJwfwaLX8Y5NF6ivYeib9LuoRStvM1m0RlC+
gTOlEs9wNL3PHXuYm0Om/K6C9Db7dQ1dem255ayunfXarUVT/rT6SfOdfyzpq+n/k53yO8MK2Rws
Nzgp0tuFyUzXG9wvcOpizGUe/khn3ZTteag95Z2VN/VdcN76bCiIVAujip/KTgs3Pf358s4OGPxz
jRA7i13ZJ0Jqzmiq3gAK1KPDXtqyeC6dSlRFMmjh42fgIlpteeqWOesGXNGQeTlew4Lj+mH2xNq7
ieNtchZXg8ybvsIbtaJzbnmgAxHqX+bIeWNIAZ1dwZsFDwsIYUoxWb8bUghTfFh7qb81yrewipL5
2GYodfawgnpzllRf+2xEjlyXnF0q6UzdOf45RPIyVXGbs367LVEgh1zLYT+RY1ZG/xXF3flO/5hN
bnR/JhPqttAFXqTU8fuNLmJuTNQQM/SpK636WA69UeOHdhsKSOhzuwIcJFZQT/xNw8XX6yGEwmzd
z8akl5SzVJkl9QaZ+xpaAKQ7eMO7M09G37bUHSXRbINAJKKFSXYtctbmyqaAyq9WRTq37Ytnpgr1
/y5l7BP7n/H4YIs2j+TDRPAtMFS9N+OZV+KnbvOrc9BYXeUnQU1Q8iQ7gp/m8GdL/PelaJsQMne/
ijOcv79PXU3GsY5UUM94Cmu4nKDKCJvieVvz8udL/Y4OeWBZQsD3Y6mgg+1u7vdLLXlhuXknrGdp
dZPtHrItyIL2pEJv4FpNN0j5VPl2OvwFIn2z1/frgkcG0H9pDgGm9ua6ZgSH0ZYInzMYE8BIk21U
/zmHjdXAzSmLsXjfpPkAsSzPtevKvwz7rXHaPMaIHvOhCyZK97PgDZCXUZ2x7CUXz1agwCsTf0aX
8PVluvVWBOq2sBzt3IiqRbRQ9TaJVUyLbvXXBXiDzrI1XOnxyLlwV4jS6+vNRBD62OVaNel3xEKN
313o1tTperRS2K3rxRp2C6vy5zX/9+CpFEr6Z9L0zQYXfoMI5kGeqnK1u2dPzpwap9WRGwVnv5vH
3jvCLPXkUzcy6/CZJQ/HeNJEgGDFU6FtM//FEP7l0OA3A6X+cvw8EQwiye8WmEVb6UdmsL7lRRfU
1nkh9cHB1ovOe52MUH02D3UOXBQTL5EruCu/sPPxvjayJDW2nK65j+q8Zhu2vu7cu3oqmv7bn+ds
393/2f0e3oyuXfCvQbaJCahm/n6XMLzCzm635dvSDR1GYI+VzWTZyyx8C6KImKx740JXYtMM875d
oShk418my31bWMBaQ4boS/wPamT7jRNqRVNvumzch3DIRWtOg8n2qsFgCdhy8ExREj7SRGe1nVOa
LxbeErx6xRd2puVIsHJUQAgI/f0tDe2o+ooAKvDOBREtb7UrJbfbtF34VJGLnp9Zs1r2p8oKOnEC
3p9En6x4drz1nyd4bxbzzxmmDBXhX6mM8CQcn0d9vxnagOoyUKNeH0Q2VTNpR9fK6W4DENPfBzus
3AYpmW63x8Bt9pOstrRTd+dF1ipbj1st4VudImGN8wMepWM65gD5UHMlpo2IpSmsaJkuPNJk/tSP
hWTUrpk5PAashwsWQ2rzL+Irh6moM4+pABLMrSHx1VhyXOaRW/Kvl/nJikXvT6P5n6D2w4s9/TMC
euMMQg52dkKwl/IdqNhv3ZIzbxSnZGt9mupA44ZfXBHYwjJVCVElBOm/xBPumwNgvySFDEpVBMC7
6OKNYdvokz1pluBTPzpYyLDyTLniglOa+UH06Wn/mM6WXnq0RRD0urOaAIm/1mwWZgnGlRo+BLIP
0/KUDh5UFE4Md7rraDZTfV1qy+edpenl7euyZS1wJ4wWBTAi4q239+XIqmVfCKssHF6itYymO1vX
mjvxK+Dhx0oOe4z659mG1/DW5lAp7PQEWkEjlPvX6cfW7WHeLuunPF8l/LJhrIRJ0tlOy1vpbl63
Htu8k8ikIteN0KF2Hcj1la1GlA2xIS6xrrustrybtM4DkUCaX7LvdqHs85yOnjxUAWLOZ69UW3dX
a1l3X2eIgvN7b3LsZTuEZRP5JmmJ9PrxNM9+ON12bQ5HJ5a1XTvvoCE70aEBa3aQgQ5jl8Z6gUyE
7rWZOihI2VJNbIZp6+ZVoeP3S688IZ4ZvXuphtXLEntxxnm8MNGcOymRVpoNl0MeEEMlwabmbSOk
xRTN5VKt6Ri3vSnlaYqCTBz82lq2T7Mkd38cPSrgB+ENrpOsxBIasVkGqHeIChduW+ar7MzTA4dD
q+15u06jxrYvnNnJ3VMGGzG3jwaRt/ew+lNWWQ+Rtpfl0847H24s4GXrzga7GZ/9TsruYQvgFejY
aA2A9zFCPwI7uyCzgUjmhTUgDhGRmydBt/Vt+M2py7B5zl3kdcsBU1nbH7CH59mGrw4+U56HtGn9
EB227St5kSL1lLeRAxOsupikgTSd/8jDhrqIkyxQZjrvBgnQhElvDmXj/KOQ9iDtY9N4xgQo/6B8
qneNv1RtdiynbJind0AZWVGgnavn0b9LG1e0l7L08iw8YStSVLGZNjvqEtWHBUBZZnmyHQ552m3l
ejlnvZUXF3NRL1InVTR7ONjJFKP/WVuj9FE5zP5spcks6p7cYjRLyY8MqwgX+V5B8eFleHnTKgoU
uSiZicC6ZEO+337bxjZyp6tSdiZzz85iWUGQrKVfjcHF0pROrWIflG+l9uBbBcPJhM+h8nVJV2lH
SennkZ+9X2czmwD+rVXO6hRUwnLNZTWuUTi9l4hCigg5IVhLewq6wc+rxyBLU2u79jzVM1PW2uKy
b/Dabe5fWyKF0/kOymvhqA9lOdO84IjgeO6zoy7oJd0luKz9llbgR9s92lm+Fu3BNhUY/KEZbLC5
z27mNlyvLlUUPYxQ64EsiVmYWQhzBSdI4sh8/xHuX3TQ91pQUZeCVc/oEwNzV8hTmc/7jAk1VLzo
Ph+s+6YOdpfvTUMWBkk0DxoD2BpC0Yshoo9BFJuXodJHY2P62jLgP86SPuVqKncICAA29+VxjJe7
/n85atnnufGikjwS7LhjKaymCnPvBxXLSLYn2O60mEkg+q3UBQsIqaPFCnpjOz4OZTMWDfNlQW2+
yMfNc5abEFEat1Kw0ma7l1gWVxD8qf2WWstuYJLGB6y8j86r/aaiep+aaUL8Rg1ioETGPVBm4LLJ
63i6Toj2G8l2zns+klV5X/leGqFnRmnDz5sgB4SlNPzLepCZwYs+BKW1Dy4d1l+TMWI1XeL2QcXi
RP7m7/8S1HBvBDiqdf861dbLx//vJL98jqjOrW4CWFzcgNNY+fStKqQpuouiESuDbt1t4VqZK7LC
vidVzlDB+S8LpbdpwNTIkccuu2ycaE39GNXUtMr3UT1qZglGtOIj0Csd7oqQNJ2imOpZxnJnNQ0s
2KNBZrffopcZpDzjMcL2ZUy5W9AaJTG6kbNzXsdwz6Ptl6V9MQ+ZVor5kR7KcPvoB2of/CLXnKnI
nG6/DGRhyZsrNZMgf9iswhuHK0Yq9ul9MaRtXOGpHxnk/itO0fV8j+KnwLr6Id9v/WVCrW1GII3q
RWgvOFq2D0X5cqOFymIusj37sI9zMWr2dFRme5Taz6xvMQVu+82RWYP59H5Y74PvIIjI9z041v6D
7rS/0Gck5EUhSeEj9ebv99+MMsvnB0hRKitOTRbyu3krnEycq34NnOFavNhKUfbREFy8Tjllwo7b
WQpR8SOcAJqLl6aoOOcnp92k/UDkBkfoQPuYoUEh3WcpF6d+o4nuB2XIQxWpPeE1y5SPl4HO9u2M
NG0Pyqt1lGV4qggWl/VKRFRX9Xnw4DjUiYo8VU9x2mdk1E7kjHw+H9qeF4JGX93W7cj/13om4fHt
2SGsb8Hx1O1UDSkw0NyVXN3JMz09yiZdgC1SCNtYxhzhysvTIloXDxN2uRrDo6o5YuvjYjUpGjU/
4qhavthyKfE3mdK6qs6vUBK6curpp5GyhTbfV6/3hDibMmc6Lijys2daHSomrE/nKt0eRR7qeXho
xZzP8jy8DH2Jsp4pEgZcnxHRqaH3j3KzHbzc0NH+oDlQadutBmRpN/GXXDfsq5kZcEZ3H+9QFJTu
YNmv7Z5MFaStqCLUBgbA4zSqJoq7vFhlfSOM0/EJiFT7/kZ83WNXNt39WxjXtG9IkTm0XepeZmmL
wCbeXtKkFEo7GR7tDypy29SpfPlUQ4vQDdIdpcCv6kru+2nw5gIALqvCAVcpZAo947Zf8TQwooXc
Jw/eh8P8umNYgcOVqqE5zjW1E0b5ZSY8S62rOe27rriNBC038liPOKyboEqFHD56AE4rkp60tFak
eLPxVU/fDYu2zXHgpKF88jLhMBwOw2ivNVjexqhkU+/HRu2nu7l1budgfC8zWQ4a1EAUdiGmq3lD
xRB8rLZxtu47gmlSxc20kXzC32Jf1mw2ZqD07H0M1BosnP9Wd/sEqoJ4lcg6qvVsnpDR5q3zzVuU
VLeSovCanjxX94P1cy6cckmPnGhC+TAJwCosmnHQ1OYR7HCuhk921pZ7udJfRb7czQGxTfscTQV6
iC99GiLfuuiqcaopa7lbXz1u3khlNh45HRY0twjSiCmDwI9GZ8TK6zJyk4k3rQAtLg2HvL3jwa+R
vKxli8iG6eG5VOs+rF/uRqlp938RqgpeiP73zVv09f6J5hfSkpbu/h5driw+sWbr/sFUjD6fmCgn
7J9XqWErZ0SL6e02rI45lmzUfVdG9f6XV5MlpsQTwUne//SCXezu1KLUuKyIKmPH7ezww5gHkA/i
GQ0XC71u9Hq6nFEt8qXMguIF7gFGzItHWDZc0u8D+/YQDqpbEMb9zquCKsPT64X8LuJIazEV6/4l
Y2uKcqOBU9mY0fuIJm0fX6XG/Zdb2vVjDZZqrf0eO9l53qHO6lYje2lpzHU/Fr7h88MMgj9dFW62
h3E5nXqs+2BS+22NvzacpSvOkTj1URERyrh7ieHQzMtuk0EKH6ig+0Lf1PUxh9GE9b5MCIjt7vSq
UO4hltc7Vnmdu0IF4V/IgG8SelA9/AMW7OLcpPMvABg5GcFpZdz7XGvJXQdZtrAbaJGhblvL23eQ
mqp9d01Iubj3v2R3v+d2++XpSit9mOy+w/XfJLbduGhr7gN5/+oa6eix7yvyAHbSny/1BlBjN8HH
trkWnFP+L/e0/h8sd0rGLXJseke92ohdLVon6Gs9730QgS/ikWW+L+pYlKwwGmSPJXt1jn++l98h
BB+eMqgQfbD35gUCO3+DJ6aTcNeBrXcP3QA3VvjOHo/3PRLz46YJnf82z/++IAoDgINd7g85PXoD
pQJ/2w5t19K7dmk4KLKKEx+qH2Xlp9ed/ecBvuH47iMEhrcRy/JQbJ7w81ZTsKjSy5pBybtXjzHn
W4gRrZLGTv5p8fpwOpUm3TokqGItD/UId+3JEx2uweo3j/PoL3f0u6VzR6RS9JwAxo58noHyFsJc
I9uakXm1d+plU83EdezxZaxS/HqBuowlyD2Es/TMExwOhBYWLaAsgh/RjlsytWT2J78W2gfnx7Ws
dIcyLR9nf6TOLX3yyCeT+QV7NC9u9i+DeAMtUm2gr/3Oa3XgtfKw+DfrCPTatFMzmafA1/7uUF7O
8zQdI/yEsyG/xdmsL+WBF182/ipPGM5L/rTMg2C0zPnfEWvvDUrFzUH4BCl2HBfL/lfVq1pQ46Kq
M0+oIYuuPQqE5t6N6+RihShPvNLGUTqp7bHOl3UN4hGeaJvDJHRneZe1W2ohPqFxzmNnjWBRMHH3
iuriTbWKLlCo7NUn3YsIKGWdAjAr05XV9rgpxMQ04iE2AZcqKC6BqOom2uHCF7A1RIWwI69w9XZY
cbMzGJn0GhP9ScKR4lsVNCIqsu2vy0dhtiejoSZ9p1BItZU7LywiD5UMxq+BzHrZAOxG8M2me0/o
bXjXdVXaxUrVnVsnVpbWy06+nLMvTdik3uNkT3sUAeMMmHOiOx+42p9t4/ctDh4pIT3vbSjYeOBl
b+UfIqV9gRMZ9bQ5oA8ZlSg7gDdGEzetLsXYzhj7n6/4Fm5H+IBsEvUHZXyKU2+vSGTS53Mt5i9i
G3djnEdvx/dfE0o5tUSOKfphHPrsjrRauEG0EmCnf74N9+3I6ZQg3WDv3UlvCiD3N5tiE9PYWpGs
H2uEH5BzBk1Y8kO3eUu0mUMzcY5dSqvKD1Mf7omRyX1N0hYO7qQROQazIo5ys/ZaEVPeLyAQ4Roj
7ADZHkLLLpIWtri+xojsPC6BwCALe6l09lpmbmOHeso56S7Tshr2wubECfR+78Ru1ljAPATR/vOI
nTdnWUgbHeLLfdSMVkCi+P0sq2SaNzOUnQdCL5uqv9917nrtoqrAbj2qiN45d+a9WLDgm3jJhl9U
AEua3aTFWM5uek8euZu02xZEteeCVhxYaNkC9zqnVk17zWLzCfzXQ0oDPAzWWUlBoRU6Ldvoz0P6
fQ19vAanE0xi3BqP9KNJx9sR5e0AhWe6zftq92HbrxTP9H4zflytcPT+V2qhl+v5NkfU/p9ENfT7
9YKFPIvnLY23rwH9kuVtGduamFHHXV9k/6uigU+HmBChC+MLBUHIvwIdMSOzR1df3r4E3KT/+zkT
VIoTv+nbPRT+84Q6vx8VwFgwNCKKp1wPLIDo6vcRNvaQ04rRRN8hd7MRX45WV1Z7utgJSObnaQ4n
aKN27XUujSTo1xpUsdpsp08GgQL+oZxtAqG/3NcLReQ/ZTqfOgZl8wjizq8CL5T03+/MtnF/QZH3
F93m2nl/dP1lr2qPiHRG/bOnqWUoaduQUfeBqwjHzZHxgK7Bqa/JJKAGZYmuDKj0O9cDF7XpkEcH
I31eyVt8fZsuReUsa5K6ePYvfdvWQDRd6XpNe6zVSMuNxNa27OtD2PmUAd6JxdFCfohejs1KApSI
90htnXa5qbKcJhf0mJ1k4YDXooEQZ0CQoKAngFUa/N1r8hRYfC2P0f3tiwl6EOL35K8Q6wUGqX7N
5pzXLr4S2GpPUeaJNrPWWbshGEbjjkw36Z8cg1vRqz3RtF7yLgPFgnWzTejQ9qDqh9rZ6N/XobE+
SBOoEpHIKxzbEtLn8WuS9Su74wCbmd+tDfcEI2gnUG9wj0q6RxNqLkk/jz2LsXEKBTKTpebhIhfU
GlWpHgQpeSRu5UorXBjaEDt3oLKfOk7N9QUjiua1pxsgItKakhDocEAFNC7zIUStYo06m+06bhFm
+u6HqI1MMB+zVnp++8lfo2nTn6iF7gcH+antylvU8hQ4PxWGSlh2wM4pS5/yrnWcMqkdEuKfK7BY
H175cpndJ8df1iG8BdJPzccmisrKPZYNzRVB6dj6y5DQBBpGzrHRK2uLWNrdujW2rb3RX0La6PgI
FL01nd9VUT/0WwypZS5A+qKwI/wocjr0ebYa5m+S/ny03k09wIAGGnVTd58bUGFrpG/Er5Pt1Zu0
sGoy+S6siSnLU0PfV+TzrzkgRbk9h4XMvgdkL6ZB8zsy1SZQFXBSF8GsQDnf2bJ28EWZDrgN2mzQ
M6KyEPcTYOrw3tChT53qwqefRp5l872/Fn55WIs5pU3JJM6FLTZ6syzTGZRV3wWddOmp4Oe3QTEo
m3rW1H1KMeqzl/mQs9l9+beyM+pzZhdQlenpC06mxHABEAfc7Tb+NU2nnnTFdmxmI9/JuTCHgI6E
rC7C0xNyEu9Y6mJ8v5VqsI8gBsMxXG2hsFhZf8/NeE9nbnPdeVZ2XU/9cPR7ymMQGrIzEoXokEdz
+DEweQs7yBTPRd+mB5WbLF69pjn4adRehRsKgjVtCLYa43v89K5GgZ8cnGZ+8jIEK/rWLXq8gD2V
PrcR7Q6rxVGoV6LSP+Wlre+NR90wVsDHfWwJnT3QITj8qqyGLjtirD/NoVscbVrzXCFuy4tYW5Z4
51FCOHU0U/jRl0H6kcJGAe9lENGzQxkarMUxzt3kljmtJ9fGOjp9Pdz1kwcYiis49OsyXom+W2lc
W89IX4IozcPPxeRG6yWB/vi9d73SOerRDEAwRZ2v8ST88Ec4+PQ2slKru6ojov6D5wzlx2USFRhO
ra/9fnDodB3m+qtd9vStQq563dMkGQtN/T1Uyab5aiHVvqG75nRJZc66KiqRu4cQ7/fszDP9rjek
OTmQnrG+zKadf7SWtSRu4WxfYfhrl8DdQGvcEI/Ea66MimHedOPBbDO9gOSYtVlso6K6XR06+azA
PfRQErTi5MH1ylzRr6o7uWZ0r31FVyqqUI/+vH63xzS99Ry2z9SPw4GyB+0qs4UOR2h2tDgigWhu
Te51X1azkC/aRJEZXXEqUo1qV2TBybZG4X0lANSxcFVzoQExYxdO9MfFaaqPCM0GGgIOQ/bQ5v9N
3pktx41k2fZX7g+gDYNjegUQMxkcRVF8gZFUCoBjnh34+l7IrOpOqYa0MrsP1+zqJdMkksFAAO7H
z9l77aV97VRTgiVTowpjo2uAx/L7Udh4zAN48NSGxVDefO+bfVrglZnkuywbfIs4NV6qOmuDppmM
BwBl3qkxOy8cOz0+i6wS773nqBu5GiCpGoZBvGg8BPGogTNJxuTG8bQaU4WR++8dwnQ98jg7ysCW
fXvvILTfs9A7TohpzT0ORp3eo/bjCDWn3RcTTs9hGpVxkM3kvHdW/GWmh/dlbTFUHdoGV5dsy+S3
hQtySAd3HHccUZenofNtcCyiRU2SJwOq6mk6OX7eHFrOyEaQuL3/xa8G/8MCTvMsu7j+AC+y/jZy
g0f4/kzAFdI66OwUUavgcnH21QJ7ribYs33+tup4i6zCwM1QMeq6posu2MsUK5IuM49etZ07R1zy
cdj0lTzk9th9QSNk8ftP5tnQKzBGjtV/Y2bQ3vtV2h2NpfCfyrJbL0kv251yWXJp0UGcq4Q+nLtR
zPcViJDnDkv6p5VPLA5mu0xXsZQ8PPTb7wxrGC+qc+dTBjkF3TlQ1kPslCKidYfyk5asf1q1Lr6B
h9w9rKaXfvFo635rV294ZsNPjjxs7u1qaANKSGTvuIDsG9Q3mPGGEkOZt8JA437vqv2aaPV9znjw
PlHwKEMOYPq+mzFONsMoYOzY63rT+WK8IHfM6VyW0IOt1S9ZsyGPWW7uHQ30COHUrOLOmxKLqWGn
fddikCT6zWKLNfPDpcQ64UWYTOBo3eS2hUFmp9ddjvK98Jv4Buhhck8HuLhqYqleiqF753vwYgLL
felLKhg5uvKqfImMz26M7OzXjfk2ajDzwyKd9VtO1OOXzJym9pCaBRRyPzXci4jrztv7ellBcky9
JkJjIjC2oMWJPB9YH/TlwcdSZMXVtdY4OVwWrXW51o4+D91N608MofE1GgCERFveYZDUHtzKz5rQ
UXAMd6nfdI8yySb8glh60kuZ5XUWaV1lo6yLY0M7AILu10dMOt2YHrbSQ4/8FgABFMGpqeckP+f0
C7siNFwql9Aux3i6pZMr+9AajeR5xhmyhDVglRtkX7EBgZ4SEYcMTLsXO6Mz1bGOdM1gOxROScXp
/TgNjnu2obFU8nm1lticgkW1uj+eTRY7/eQJppWHdsOmQfbu7fHJ15JcctBNCr8LgCUnRR5qwldP
mcXhNDBTUTzUcLTXw0wTTG6gIVO/mX2pqtDsmDHeugXLaYTMdo1quu5nCeo4xDOWn/H7qV7eFYvm
+CtM9bLSVRnRQy7zrRnSmHZ5NwxCegMAGOkU8KfGvuZ58JBehBhKzHInDIxoN8D4odaVFSOocB1U
C5apXBhKu6PMj1Um7HqXIGK4zTNOnhHWE3W0EmF4EcTX1KVdLzvjlCddg1RitN0lMGeUOQ72qKuG
ndwNSxkLfH8itxgTME94MRqt+z75lCbQHhfzUNeYWncYwMzRDCnhUg1UeL91fGa4YM7jogncYmE7
elDpQlbSgS/A95Op7JNFqPWcHSyfJrBBCCl/l5fAOcGumaq27VtDm5zxC0KTMj7K1hPvyTS9rWua
QHNv3hK/sSVIurl8mtGd7WIvhnnP5qGzSDgdo3l3vRSLWVw7Kxv3U9r5YdM2axO4iL0xd5Z2+dRV
hYOj0VmC0cPKFHTTUH4OSbzu3XpDDyUqvkX94Omhofq5jVY2G3Hv96n15HJO76Jsog/N/cANE9B2
mr8bdZM/NG3Ve7vedZObvq7qpxE/WLLDwDfFJyZakL61UvmnspZtBFmo2OdtbD9VMJl2/pDWlzy2
tVuyJsTFbBBU1EmPsMbnWBThuSK3DIfaYVWmWQQE2sJxg6Hf9rvGcEC25948nJpujgO/n3UVtnmC
8czppybwDaBXYU3fcTwBQ0rUbmEA97Rirf8eo8lpD5LZf9TxUILRWvLuyi7P5p85eRFlkvqCXyF+
ZNfJ9qPrO+FYNemLzBLjjakA8K/c8A8Q/8u927jyXpN6F06lk75iaPwCBI+TFAe3vWvG8ls9m0Md
2FZdf7Pw9p9H04oVmQtKemFGs/McNyZvOtGZvmVqChFuW3eSY8l5InPiM08t9y2PE+M1N6z5hngN
xFNNW58sxlkvDAbNfFvTVBNYUm9vnRjneo7qCFuUGMWnyDdh91KV266Ny/mjnvAj7won2xypJUeW
U2VXWR32XaYG5uBrzSDDnaURWgXrSOBombRvseqbH0A7hzwwC36HQBaAeMOcnxvSmueeSJfGPpXO
aLoRR3gsZ9Ra0LDwtQ5fG05taZg3lqW/sfHOXeBr3jwdwYU70dBI7Qi33vyyaZr2xjrBDsgWrbmz
bSU/xslr2B44ee7rMUapWce2dYOsoLs0C4K3YIs06W5UPzYfuQlzL+wZgQDYnAr1OQwLzwoPJee0
EZOl+D4xUZ8C1AITJs3JOjNAS5BzZmqlmKc7+xu0iynel246XMTC+S3QKEeGqIhbzd5pbYlzQF8n
+2XoiwIrPzElOR3ZCAN6q1/H2TWemPx7PopFarjAGea0OMwUVWdWv2reqTZNCb9QPqUnCjOtvlrp
bGjhGG8Nr6XU7WbX4cpLAtRy3EShSMtUinzaJ5PDmLeEQZtTpEHk4hiLeW5pwQKEtlXF62vVj1V+
Z9bG3IPP6eOcJc136pXcF2PEYXaA4CcrceeMFnzk3Ggz672gOwtpfdKAOcR7hvm50m/ztHZqP+S0
rQimGAFh9ljY2HDtJUqZrRNjM+IJEQvW6SUu88viAbvTw37kAIYZeMLpYAUKs4g/7ruxabPXJMlF
nUSwdjpGvLiErKoLJtXWzrBPqNWq05iOgOp6nM2TvUvRZpbVzm7RATwBEWMufGgQcQ5V1C1C0+W9
HElysV+EhpRzlAGZKTOTZdXx9n8rNd/VuY69rJbIJ+LFfrU720yf/hgkac02DIXwu41tTCNWzQWo
7SYrQsu0TVJ5Dlf3eyJiXTkHxhcrz1tr9H72bWzmlICLysO0oXGyjeXssEWwHA8vY0pDwbsZKCjV
VZe+vhAYlPRjmx9WJu98Wmx5spYfljdWUxnZxTAu1cUaeXtw02oUYH2IIA8+4BOwvCZzdg79YLiY
+ji2S41GEhckP9MSSbtvGk+yHmtDHeUoJG9NhKaU7o3PiglFgiLKE4dscMtlaZgQTUx5shC551jM
YpdUSmTFrplRA8Js66rau1kp/bxdrBVOTGd5ikHeB4ZofbHDFGqJA5qE8qXxxuKLhvJvCMwaU1wg
Rp6dHUq48rte5VRZeGjSLt/VDgjtaOrQ0KlgNVuEEaszLr97dcCwJtM97c7pyIwqu8FPb4W56Yy3
0lgWMHNWiZB08hGpNBpYP1/N7qmlhHMDq2oWEahqzqtDN+gorJXXzORG6FP+vVn1OGdpFUDvHPbR
MRqsdXmEijorCgScxlSgnBBj2dj2oXPEUEYxUUAfEIPVQjZGMrfGo0fYgB3NWVV9djrimqCX0DP0
atUmTiPQSNId5UTXHzGN59P3RFNbx4WK2qxIVUmTPf6xKdb2IDg9hINmCxc01kVd78Si9+BGavcb
GUeChqUbm0kd0lDMbE6o7tJfS8/RQanr9ji8IstC0hV0DQrgEL1ZO1EgGSaaR5pb14STdxmIljr8
ViEGUMFs5e4OuGlx1pK+ZmI02li00P025BuE5jL2kVfZPuNybUgPuJ/4YFxFnIGF7vfYNkUrw5GG
2ceKmIp7I/YfRg2Y5Jiuzd4xGnW/8GFHAGs9f0eA1PybhrCS5qFskhuNZbh/43A5pw+uLHHo9gze
siMVjHPuhGtnHyyR1nKwJiEf69mKb5FwJ0AADK68N68KKS0srADEb6aCJtPnL56yx/sZKzdvAXsd
Axm3rFlNN8yvym3/0aB96Ea+rOeTQdMii2Z0e19nS+BvtPNeEHYhJdLpzn5qgTPsB7PSX52uN3DM
o5FOu2JlENaTboGPZrni9TSzyBzx5HNCqZhD+dnkA9QAEb4Zf1ek6kk8K35dv9hkW5yGw6YCPrNn
eo0GhETNrI+SiUwSejSMFYFeNC7SZyvpW4oCwEG31tiMNwlwbi/S7aRx94i0mudZuQOOiKHiXaJU
ct9El8IKLinAQVtvFW/vAQUKqKlhcTh57COVy9ssjdjQJapQ2iX3a0kHIFidpiGpY0L8G1l6me3W
VvE9iY3UF0lb2UST1fyYSfDamXEPI2Swl28uq8V0UQPBHRFoEe+xB+xBDJRm2y0HgowuUGnWt1YR
mxcvLXIXCWMMBrszYv+iaan5ASI43yKU+nt0xBKoiWe+460bKyYFrr9seBHZhe4ssiUa50X2cLM8
gAljmnkF629nFRdpmIu9H5zZftFicraudK5IY0JktuXpgHL9BmQXqkeJSOxao37Tdy6gSw4Fvsnw
sI11e0PJyvQ5t1U3h+ybVHXU51Fqda23XTfnbrZm2tCWWRO/VpTWa4sCLAmmsfhm9WX92g2QN9Ks
oveI2hsRJ7xV4Rfdt0Sb9YTaSmmhRuVx242YBHv6Lm9VMmqnTvJQR12Wu3fDONTnwW4ZqXZufkNf
wD1qse690DHOXG6DxPloTHjlSuj949QtAMD7mpQcOXnzVq3pJbK+ihaP2/fekWymyokIX6NwKoGL
HQDITMUjLl7s6zS3oo5bXYStZYN4ILf1AnM4Rbc8G69pvKhXKB5G0PSjjgXPznelV8Q/sDzokbDF
8AV2SnswAAh8QJbNX3W+BRqy4sIxWXtltO3dKgRIh2YaeOq88R3zxHDfjORWwRGvdYPnYL0nAxC8
T2eI8sB+ADd39Hor8lyEc3z3zdya3VdJsyPyFAeVljjCNVCpUb9oXiGeZAqtBUA9l7FpKoNhFirw
3LI+l5Huf7fLG/pB3QcbVF5OEVNLxAKvnGjrsnnsRF8L+26Qacsq3xM8jG6ya/FloylQ5L60zBoQ
Q9R3grA7pHGzyUjUjKxaV0N60se0lOsJk8kyfIkzNdufdiXq/ChrrxxEGItOH7TIm2x46yxeOUo7
/Jlot6RvZI4eIQo2VspGD2JE2OVOp6vTuCi6mNATlb0Xopq9NwKPBhYVUo0KMsVm1051O6LOQ0MV
aYuTJIjtSLWZsEpQxqP4XPBo89BgsREAGUDb1b/prba4fcRIEhHxrm/mJU+ZOWZJjpKxSeLN4MI9
CGbmQBTYqrcPk+UNHGEySzld91LDk5pkhEjE49zHZD5T8ipl3Y91BEAH5OVOb6yxbz/GfJ0MQrNk
0mRLOBMnwA64NikrwzHGZy1BcmtEvRWMbRPdLw4k2oFT+jpqALztIIu9nH/Dp+M66qINPQfmi1xI
OnJCpfueO+3//Xju5zksU0MXrQ5eR59JJU6QX9l8mb0waQfs/T2vm21UX/4h/gJrVPCBazVjqb8Y
VP6sy9leERs3w8rN68lw9FdiJs05byBcsvqt/OMVpz+UdZZddSgWwNuIESHspCtCBNNMMhT84y3/
RzSHfxXt838Nf/v/YEYQGtZNb/c/1rd/4Dk8pvX33/7PqS/eq+9/htv+7Rv/BnSAzWCgu9i4sb5j
/gS35Z88yH868yGf3gn32p9SgjY7F7Nfg4cM5cb/om35cWQOwedHumv/RzgHfRvi/2nQLDz+cEfh
nuWGZths/jxobjss9qXv10eNOK9ALmlNFCJNNbQffgm2235lZDTdFlqTBRyCXovE3kI63atZj3Tv
SlImInwFJclZZXVfjPqLHesJaXfUd/tazB7Ee/IOOjyRoUBwu5eLQjfUu9cG0WRgKuNeqrl7963y
1pnJ69JmwlqaOBo628c1W9qIK0ePUV/2Y9TH7FpuHZIW+EwwVnQPdM1jbbfNGVL6euGQcO8YvRX4
3fzOnEMFds7hVTBR6obsR1/IPCotbJZu7V1dS2FUcimqkuqHn1e3szE9xmx0ARUI4uT8dlzWeyGX
i57wVWDI2USy96XhEIR/89Mmf4z2xGftOmzr/Z6gNCgFZWp9jVs8mZ3noMyFnEi6AoNozbsag/Wa
T8W7C39qryfzo97lt9sVGEoAbiIvfsiNqQMgQu6tAlK/VdIPHxM4L9M80ROfH7d43JBspeTUFf7n
HOf+AYL3MUkWIDBmfVqLjVQ5QyZH8hAKOzubKT1Elatnh2DDuRGvqZWfE1W8A0J/r8GBu1QrTuCI
fid4Q1RMP+phuRcFn9ViDXuG0bQlRH5exQhJfmCSWZnkVZo1FwrLfUz/voNVhkxhl+VgfkZtqi8D
S/ku0bZrmZbvdFfxliyAvbAUIwnktRoqMzoc6/3c6/eDOR+o+y+Gl1DFTPqlcWstnPL0h1XwZbaR
3TLPuph8OEcPdBNRorzDWiwva4zMphgcGmm4H6K854WmzJOMSQVDBVueiTt9YT9HlGyrZzoekVoq
EG8pu1hcZ+8VPRrY8urTq9cLCS1ZCMY8u+at+5op/cNrrTufaUjozBTMAK5W5jPHVk3Pa2sfyfSg
i9VZR7BYoDR0D2XTwLltHNeLQ6N+N898nsjCrLPPIGmn1m1XNkuLAkl/QYv26VvzgEWcEmZIijP4
+ee2G59Ryf8osdPjcaiHaCzVM+JJjj6QbvfkxUI9JOkjNIyMVMjtuhsVNkBfvNZtJfeoBq5Mfd09
tN1ni/dJTLDLrWg5r5nbLSTOcTtqhro2hGm+4YHzQ1emS0Q/fsIgyG1XqCQmVZJoT7BN07F1l+nc
1vZ06kvHO6FM1+7ydCl27dqUd5XWLHs9LSaGH20fmlphfQ5G/4bT3rkxMDXQ8VJMBQWFI431CGSo
hahnnd/Rm3Wk2zUmVkayV6oX6AEvpSLdN1oF7Q/OI1moUsafVf7WWcCb2Od3CsRRuFpZ1AxLt2sh
2JGng3pJ0kfpkrNXDzJwCN4ptPS+qmHvz5p4oR+b0C+yiWwkeEFVS/dZISXhqZQp7cmN47/IAAeA
g1qg5EhM/+PeGOyB8pnbf5XmZ00LOujbsoHmpTOYMY295RLix29BjNnKbdgSnhyBQvPukFmPBzAX
ZLvk7qurOVcO5vMpnroflNUX4eR/kYe0CZV+XsV90/VhIfDok8L9q5Apkw6n9DknTnfSNu1ai7nb
U9fMbm/XGC3Cn7a4v3R32+wZOGvY0OANodOiR/DznuGLeaycxa2OCY96BOP/zDQsDRzq1b94pZ/l
k7+/kmXZmMjx+pt00X55pdl1lSXjpj6aQ/7ub9PBbTmWxryEFrw/4j7nRf+L8u5n4eDfXhPWi0N0
l7/99+d3l1jIYr0+ro4L1k/UF9MzTmUIL5Y4zvir6I2w7BfrBeb7XwnSrJ993H97bZRotEENCA2/
sgOgss4cpL3q2JedFUmCY+8XAoG25eJCLy8/khT0OdOz3OfzhA2WIJ4IgROH1nT5TB0M6NV6GRNO
+6tlH30fCrYcu53pzZcZqhrAarMJcyYybS3Jp+j2JdJMVSYvup2CKFTiOnoFSpq69g+2DQuWc7wT
Co/l4T++hSzB8A3NnaHjV/jlgzWLDFsQU4tjavZ7jG33ur/elysd8L94nX92RYVhbaUVnCGoEz9/
mv5s4Fz1tnvVL8SpB/u2EDW60zmLB5Xjy6j38tshMcqHYlru3UEvH9KN9izW5Ec7sS5vpYrMKSAM
U11wgDMAmsdnxpVXhPiH1GO5p3lahkmyUUKVqV4T21wOiAcbDIJLdhn1rn+k0f2iOrb90czEecg8
dG0OmF9RZT/izEYtlHMA75RXH5Qmf8T1+uIl434dOGUhPDimi31MU5yEBDKh0m7UJXc3Xeq43gO1
Qs5h8rN9jwigDbPpGtRY//5C/pMVBtE0KYu4Mly4Dr98YKjm61ZoVnVcZ7zllBOKlc1uTIC7qP3+
/WttjpZfVjNIDuxTHspi/x9Q6+h0Adcwoz/S8XwUfXYu679aMH9/kn55jS3lTiAEh6cGEPvn+yJL
2xyFl14da39q9n2mzFDE6+e20mcMsw9DF59zUxx9zbzSm0x3bkWnU8VfiRX78JwJdiI5j4i/pHWc
JJs4uizmvQu2cCP5sVG0di541GNBRF8gbWsORn3tbwra7MyYvngDf+2gtT6BilzCwqZuAd0CJNFH
NG92AJ8tvzUPo2poA5vZD5s88aDN8ttJbbP8ZAk9R1KgGiAobKOh156SKqAPjzT2Uxoz619Ayn/P
Cv31gvk2alm60JxAf6WUQ5EewK+V1dEoOChMaZmFGZgJEJI57znlCmSUW1GxeNfSdoBP9J0eoLOn
V8K9HOcVYdIVbIgYdfngGHU0pvrrTKsEiZVLCPsEr2V0GX7G9nXjk0R2x0qEdqHGk728YID4XHsc
dG6G/Jzq0GdWEXaaOuSp/rJQiAUNTTykNvPBb+bHBLlYIDvuT9Gw8PUOwFpfE7hoYpwSpr2+IKqY
/giA+ZdorX/ykLBnbH+w9XPeM3++qeakddFATtWREJ2IEodwwZlfR5BfFzfJX3wiaL7/8TkhqMNi
WcNO4v3DMwltAzuNGKtjZxJhZkCmBzYszzE7FTPpDMM9t+RKdGAwmSxTUlIBJsUtfUkGJ3XsBHXl
NyCJpnbnOyuRxXB1g2rxPvrcgFjt3WGz7+GWU+2rqrYw5faftK8eVQHKzN02Y26zxMrf43mrUmda
iqt+244Voogaw0g27KYBH/PAR/r78XIVihg0my/0u/zsEGsO9m2e9k080gJfaZApT93/fgiKK7wm
M6E/52qcn7OBg6SXJ2O4thz17HVG4ZnQvBQ+csTp2cyNe9qGZ8uiWjPcMcqqfIm2/9FK/iZmmklS
0TjtDdH1u+0x6pV9rd35GfYHBwi4uTxPhDkULdUS1BS6kCRAug1f3Wn2ayuhm4Bua298W312A17p
kQssi+w2sziz+IpSHMjfq0ynRyYCTogDCh5BedYmeV5Lpq1dwgM8DMWZQ/GhjNlZGEtxY/J0OPNw
Cy/0Le3n6pwbNuH1U2SZ3RJuByManAA12g7EPJV9MYhXs6Or/e+XXOfnptbvlQe1jg3DCoaHsH4F
MhVEQLWmsMtj7y6fVT899jr73hZxFds81lv99ftRu4YtskfOxH64PfNVCgV77mewEXwbXLeImDW5
83OfJiZGVcIZE6ZBBKvtfDUux8LoNQ5oeYnfQmS7tiqST/h5/m3TMcBbE/ZFaPn+DbQZqnzXupoa
a4wclheEniiPOrA2jp6RfJYw8Mamdh0TDobsh6lV84Hgyz25cnweJlbQzhweOyL5Qn8sbqdxfBT2
mB3qAoR71uVW1MJ3QaX1LBnLRSWyo8Cul0+nZwCF0ukRPp48Qmy4TmwiHDLHZ8tR91s1P7h/31//
ow7b/48p3DS4tnvtX3fYTnQsUI32f+6u/e2b/h4d5f4XrVEasQa+uq2Lxs/7e3SU8V8Mdh0stD5n
Ftvdwnj/t79GjcHQGKcJhTY+l//pr1nwV2GreLi2/ujWmf9Jj41m3a/rNORVy9/slUwe8VZu7d0/
2WozJwOcZPTpWbUGyWNzU9sBPjvn0rQuCZaESItom7I+NXnbFgHLZRaH+uTZKkr6oW6PHQqjGLJz
4ZzX1RVwv6d620Z1XT0wny/FwZDkOj/kEFm+tpjBbVR/FgKlhSY4MnmzJ/5uLj1M+SjszWAs9VUE
MYIuWBqOy/SWqcppNdZBgHHe+gt4brrdhC8/JW61js+g1ZuJuaXWfvhycT89xqTRwLhqR+sfbTRy
swGgmmebdsRgW5g3vjmkUe+Xzu3McTgop/GxL0xt7/YGbOWlmHSkRY6RPTVSLg9w6IcrHJnysZQa
HG9Qr3Q4pLfpZCtbT5imyeaxsCFTb3PznYFc8ZjMjn82gf1fjNQ7gJqmnZDWWU1uKacW5Mk5F3Nm
b4iUHbd7Mbjm14LuZpDhX3uinnd2firekmlB/lMv8KlWy7ofTdmdphp2bWqY96nDyMuuHIgkC5hw
hUTg3qL0vlrV/AheAy1lUUDLaJSbfjqx2RyEW1th51b5xSihZ2eOapm60XkNGD4mtz1S/uucEvAC
pWsdb/R515o1lpymK39IUCX7KRfLvrczL0w6t380Hf/TjuM6MmIjDmn8YJkhJpx+1vrVFxr2B7es
SJe0kXBBP3UZWj7JrrceLeWri4WV5D7rGc80Od4F00rf7dqZWWrVpdgUNvSzaJiYAKDhg2kPU63K
p6LLy5ATSX81rZw4Wq4IIYr5A64PNIwqH0OyTPsvueIsInpTXRdACFFDG5bMFX5TDVNnpE9x8rx6
rlayTm/BlbKqfX6slB2Tn8a4WGmrnxd9/F7w9XcJYK4Hd6oIYVlU7D+6zDgePBP9FMAKGRMEsK5X
TiADJcOkHXKgKwfA9dUjineytZxxuCGhVlwWlJ1NZxGjym1/Wytr/TZ1CAJ22jCkZyFpFzW0WtvA
QhsQtQQzHEYZEzvcjhcH1Ap+Red2YuNzmW1XiBVrTxIJq7SjVW0d6557MFLMVoMxhqHnrMOLhskk
RX7rZTQjYhTBE3m+fVu9LvMo72mv3mlD8WIsHZCxQjwarV7syB777BvXPZWyfgFrUREm0L+VOMz2
RK8MS1hmOAGg/IXV9kkt31HcwjE2hiZYR/2rGH1mzYsfH6mftNuZQKldPDZJJHXxjcWwvzObUu21
Hi1BkSc20Ye9eBGONodKMtajANHxdRCiIrWzG6d2AIj42+TG7W50IdIDEzVPsj8Dub0ZSmax7YA7
pEJiHpMrgdUVMbAoo1JJDrJzk9GPkIoJuOwfya4qHhrPTk4TuAZygXLyWHxHPZSqWA+Ey5hR0zRk
SebKuRXddAZoMZ/QWcU5quN+fpgF6iZj0Y4a5tTrTEQlUbUB+K9Zf6qkRuBE1BqdKWmNzFZ5A4fh
WnbeR02Lcuc4q/8sLURIwgT5nnpZfA9bLLuDIPEO9UycGJTT0MuMd6eZ6O/h+h/e+o63rJdpE+Ht
MS9JUREwhGA4avSkQGspil2BpeN+Ydmlm8p6R6A7ZAS3Wt7WkU7lFLM+U2EMN9miljd/UWRolpne
PrWdeqp0OowJgtu7ukypWCe/IAohsWPjZKHw6g8NLMWGKpR80n6V9QmtWVyT2j0UEUmt/uMg3R8N
OLowYVqwn1OvGAPbgzgWaM7gBQ3iV2xkgs4lKnmcvVjd0HNpyBsJSfLMATfQH4z36g/ie/oH/32Z
qt+VgunI3qK1n7kmoeGlQo6wjdLZdO7yDvNbIGmAHfPRk+uNEp3zoNiwn6wu5hHJZ269UzdM9msP
2+mcriVBqiQs2B8Ddz/8feBPtKq12BXB7DTuY1toWH1olXbn2tS9c7ugXhp8WWEpaIcTQsPkDvBQ
8QToGZELsAP3QJI5N66/zum3xmN4MCFGOhpZkoIB57walF6H8iZZBgHvrSOFwRUNJds6j/Fpajye
D2ua0AGqVXtoWNp/oB1DiwvFc74dUM7fLzRr9ch1FtVxZq0wTEh7JMJdqHX8il6sfW87PfvGnpxU
wVyOt721lncxRJgf0HdHxD1FbD1C85y+amSsXkvdPdGlLX4rS8v5bgNHJEM+RX6GYG0qdokvspPN
/L1ktQ17DyFKRLaIV+Ih4ipyUku9l3Fa7JvC6YvvKH5lfC5HE70N/LD5gfmS88I+4u/QqCf7cVlM
BMgkGMWhkUN2OiGvVZ95lvmCxSiJX5huTfcK7xB35ZJq9zSM+yYwrbL7Jpc4v5I2lqBKAXzpEt5R
ricfHeF3MbT5I3q3p4I0drABaxWfcoMsEzhkPKyIbdu7tbXaOCS6Fj+42WcxUVsAEG4bNMHf8C/N
v+G6at88IaY95TSyfy3xEz9Q7aKdO0NO9xXWrS7A9aV9Cn3p74hBZmJgaR6SN3dpuqMLmufNT1SF
BXGNx1PDGG2OZCYJSfDdUn5t0ZgLUATW8CjFJurSlNVenaEpTjxzmTyMpt4s+BcVZ8M89XGUdPq3
2B9iQRQHjJPImDQi6QuRPaJD1A8Ix1zcOmOFdtYT8sDyLD24PlMZWrnp3izz0J6NdHDQegg9Wia0
bgWN5GBzJ4QI9MSu1VEyOdLEvpeSKR0YffNgjP0Q9RzBbgptGsvAjRnuKFc2p94VnAfLoiI6o5OD
y9Fw7I0Q7EL9msMLrnaD8BeMVTjPf3MooG5jfW44IjofIkn9L25ale/I2eu9xSCmiFjiYxLrp5w+
ycxZ7FliANVPGXCEW38V7ttEc+XYpM2ShGZirxBpaSV8uHOXXgasBy/I5VGTeaWlRNB2U08KkQm2
CJoSCTXriCFHWowTvTxuJ3yXqfGOcs1EnWbjIBDx8GD7A0JECWDhG3EqdbxL9HnkXtJ7fKCVa3yn
udXiLiidRGNmI+PXzB/+m70zWW4bS7fuq/xx58g46IHBnRDsRVESJUuWJwjJstADB91B8/T/gpy3
bGdmZUbNa1AVVemUKZLAwdfsvXb5aQLX2m7NMh6v+rafdoRcabSFDQ4NIOXZIY2yW0Gg8ee6dM/R
pNZVXKgAkflm8Hpkizhw76zORxvt4ouNoAQma6DMxo2TUxt6IGR2tUNhsbIbZb367rzMhyoZPZYW
gshFom4Rrq6RcRTobUIkUR5F57Yz5s1gzOHBQHW1A7zSrWdp5tteiP6ka/HGYYf+LU4NVBiw8txv
TpoQJKPaMl4ons2nyHbDV8eqwq2qBARNvs25DZAZ9dexMWaHiDKLdLrQxkCRNFFqAZK10jeJAaFc
Nct/SS3OOVrM4boK6/gpD8f8IUH7uhOJDRJED/tTI7EucYE75IGw0g8iQY1YDKzE5kIjj6Gp+72X
MDZb9rfZZ0A6erOKw0HFCNBstHGSae6mDuf5KtN0eRwcSz/xDnMs5EnyNZyTjuVY1xEbUiMQ983y
UOfAVcmJe5Is9ftAN/TmJTJr9xZ5ufZNh5D4nRv93y75YZLf/vd/Xt6KpFwT99IkX7ufG14TgAUT
m3/fJT98G19+aZF//4nfW2TfpA+GKe7rS2PrIuP6V4usC+c3x4S0IXjMkIu7JHr83iLTBwNI4I8g
u7PpYwH3rxbZsH/zTJuxkSXYB3woWv6DVBEdTvqvPTIDTJs8Wtp4tkIMoIxlK/dTj4zqTVN1VQn4
ZYj3FGE2qzafvn4I+GZdqzexprerkU3AxR2867aV6rOj0vpeViDLRNMee3LaOK/d+fpD2jfBxwtJ
dUvjWxh+2kvv0ufiTxBEb3nhEp1jG1F7W7pA5e4sK8mMYqUR6efSBzeeQYYT1s1PbU7nkq60bK7M
ncw6Ka892QgXb5pCRTyuMh9vE710mKXWdp4jgd9ADuCVPwGG7mwmwGWR68fYHx1MtQZPnY0bC6sl
3Mky5LGzyIk0cG9mHkmPozFN/iZhxqof3WoyHq0JKS8zXJbP4A+tcPR2TPEm+9An2FdDQJHEJz+E
k6b1irlnpkAMVHb1kpYhiQROSpLfbLRjW2/wEQqFdKR1QY0yUkwlzpncIrKMUe2Vhw++DXrHj6/C
FFMMMl2XDBcl0lRB22IlueaQ3hcRK8GxTDpaOijDJIONHnF7nv08oVhceWYU75M2uY/yJW1z7FMQ
p2W1T43hEc+7uUu7gROKwIt9NkTxvMKRGz9hWhuizaSSg+uN1yDFruKh75/aiK62zxeB7xhHq1L5
DDIi52s3hgNkx+EZQh9yg9pHFWAiNc4eR9XxIPP19Ijv9ZXgnmZjhll/P3s9D7BZK3Y9Hyk7LAxS
rhx26OZcquNyB4jjoubkEVPge5Un3dXcVmwLsug8xzV2vb57ror2WKiq3GekfqzdxFyPMy7pdpJM
cSQwGOCIt3EE0TkzskeJFW/dN1qF9U59c5LSuS6cObwd/IqkMWR65A4uSwkzXIP6zHaWspbQKnVj
QNWEaoscNgItEFgczicqmubaY46xcdnHQwqFzlyOBGehf4wDzIvea9IbalcoO3ml2Boxsk/TRta2
dokW/0KZRt9CIv5ubK27t7uEhqSY8p2QBTmLMAT2ZeY4EN2EszKrCYRGaffbzrOtA+dCvG0aw9/C
k7UCO9b8nXKI6LKzAvY2OqiQs2PFXD7BdTAmr5VpVYEi+XMTRUikMcW266oyC1ImaWntmWQyW1AA
6xpdpGeMD7pdwp/Ms0ctDw/zXA6romVgb3fakz2FAjbQmB7jGimYhmLo3ezt5ks/u0Gqs8/IBot+
XNWwLkGSIX3GzHXlOB13fI9afm1as4aYyWE/rsg1slcV8bvRuknVTDmI0mRvZKK/TLoa3PucFNtb
RxikotU4984SqcWWmTImFYK02kDHLPsAoqELOqHP0S7B8s9uImqKAJkUr8aFlRGAO3Rf+5wkDhEq
dYsmQw+U4rKIfJXrK28cpzfc6EJsIteajn2XlGgbqJP9XcelRVDS5CzuQn5bsFrt0L3D8B/Q00Pu
2Dpj38fviNkpKDEF1DNxZ7UczuyG2ueWYYEy6N5o+ahUxRV1Z4G+zZNBXGvGTmCRX9UZ4/EpxWYE
y/AF4Z2BbTTSNrapsA3IGUKBrM0NER75DqtasjI80v10y390EwTyeaq9cEs9GTiMVmWeVZui7nDe
1tYZ8EC2bnKSF0sN22PrYeI0ZPJYoFQHAi/t5JqFhtJXRT+ba/aCLGyK8FONoxAovW/6J2nl1VH3
O2Q1pjqpPpEXZIvafWa17otR2Mk6yvw6mAufgRV5k9zGcEqMTViVS9jpJLAjTtUG9xumiK7rzjlp
ueh9knJbaWLaNctdi/bBuStmZW7DmqxIrc7jnZur2zxmG5FM7X7QRWyAfyYmpfZmb4X8orwDv/dM
0rSNvKbwvzZGewfGIx5W2AUwFXndZwflNwJEQeqlqQ4WCangcHQTzpYuO7b5FtAPrdOupt6Ot57q
9XUJgHNDRGSymiIvAreucx540zkBwngza0JdTwnlXDn1Lsus0cDflnJruUZPL2BEO/Rt40oMhhf4
6dLu681u0iIW0nDoad5cJFIT/ZEB7lqQW3DoMpTdDt6UVaQPlx5EyCrzKpxTFvAA3pu/r8dxB9mc
bp7JXVDpo2Cq5hdfJxgwG7EM3npd0xB7ZjWZiIgdV6hn2gc/Sf216bFuq5fJTNvVB1/zUedr8n2s
3U94EKrNjGZiK1qZBMPkz1g80GXF5Rhve8RtRy2r31Q2X+ddSC7iiEN4HmifaKnKGzb44gQFudqU
Ykq3Q9KJw4wohUBDF0q7ZMiDrj0JvIhhr+bxnntyj1nOZ5x3tYOxmWi8kloXk1/3xYC4e0VwWLjS
J2Z7oTlM7OxT/cQ1QDxvYsXBkGXvvZP725Fs1wgFPQ2Pz1mWTnZ4HZKCaBC9y9GPcfgVZ8gQgL1p
bsPMCINY6S3zKrCNcU7IiyOi50q336Vff7O6JN/mNgWDGq0nIhDjoMja+jH3+KvmxmpWsh+7d9gN
rETJC8UtAR/IbYf4FsxoeucblTwIz5hPUJz5GNzsS1+EgiErdxenlHrypooHRmfeJ4mDwzIamduM
SFB7J8lfjZJVa4Gq7QB/Dk68csFREL22Zf1YnFhkDxsI5lagzOm1xZPBysBxV4PP7zBgjtwIv/Ye
W2HMt5nZMiMqZ3Asq9jtMeYPmeTXV12WPnPbZ901uWveQ+3a/CzBj/fEPR6cfBwC1nzRXc8o4ZZu
I312U+fedhysw3l0XlDAe7P3IkKB41Qiuwr5oOMktj75dsbQ0nYaYlO8jTWHMHrgumHM6dUwgWzC
rZM4isiDqDKYtYylvZ74nleG1KsbxVJjL+bR3buj7X0ZspaOVIxfAWt2N6wuiCNVKlb7VHbmjV04
itUCuAFOVtkRBB5PKCyVv9BpQXJKUVxqfAEXVGd4xzk1NUoMQ2LSt9r8vW1MD7tgm0Z8p4jZKlx2
jbNj1m1zy5ToffZN6899gCvbWU+ReY9KFqtrJ06MsdLPLeuq1zKqj/kQhzPyrzgK6sh8YwiEjd1J
jK96lGpFMDN/zSA69+NBDhWaqSSL054lxzR+FblHYmfVt/f4+eoDoAH3WhEvvfNL55aB9lVIbri7
VjwOxj0rz5TL2VHuWxi5RRAbrXvjd3byZNOcXusQfNdEBOQbO2HvKoHO4zkCXUGGqlldGLI3CQAD
0Z7HDEIIe3MWW24n+4iW3cPuqMZ2uim9JN/BiydXxR26rY7YbwNRtkVi42i71Gb7ukM3kTxxmmVP
POL6z/kwivss7UJC193kIOyBijesnWNdKg2hJyoskA7IxR8jI0EQSOADo7M5bo7IdbghYjFkG5nk
bIeYXgQxaJBsNVqlXDsqIv1AtM1dN4/dk/BmojoYoe+9tvKvqjTtbpioNJ9IzGtIrm6rFGx3Tf5J
YZO/TXWFbqTpIAzQPrTDAzRJslTpkwAzzb40mSbkclKbJOV+uIK3C7TYYwf3idil2fkcZVoyr5U3
8mT1epBdWB/HbkVsOSHEVmY5Z/I1Ysbwg6NRrPT3+VxOxNDGpXadl2PyHBZ2uW1CD3hIMY/5gRmV
WKdeyn7MsjLNW7XFUDCwHMM7xb+6HwuOV4YB90NBbdyWdf9aFiULGsLNt043R1eYcdltl6ruVl2h
ige2+kiPhGvsBq/ITvh16u3EAmBdRXUeSG3OW4Yn0t4Oejnc5Ra4hrU9M21K2epvVKr3p6Kc+5WF
95sBHiGnhsRAdfFIU69uQAiONimmo6idLPBcx6BYKGTsT62HatowJFnwhp94Pd43tx6s+6qLHMhY
FHiV52KDTf248FdDOikwFIBSAqeFCJXPEsiI2caco4g1R0onx9x3sWM/Gd4i6J0HzI97oiCl/soG
OVwLjaXPKVEgm1dcwg0Jq140rIGQKRSSmjtw+sAQO6lOk/u+9fULcB96Ab3WdjMQlLXqmGBi9pQH
RtTpuu/M5CRTO4Gp17vvRVNZX79blJuk6dLdWMiHNiNw5RnPRx8Uls/omfsRfeE822ukYN63ypPR
3ukLSnC9i7WgJkjscU4HsUkcTucNOQDZtjXa+UVQWF8NQBDYGuXoWBhaVvy1xw/rs5SJ/ByPVnEZ
Bt0+zkyMA6Ow5NqOdRPfMcmJG+jGHcEFOKEF6Vk7wnf0oGnS6mxBoFmb/I6fWqrITTeOfjCXerqJ
eNZRnNfTZjSabtPn7kGTJRM4GvdLFyX+tgFN92KTa70vMmgxYcbJlFdkDrlJFe+SyISBUdneyUyY
+mFtjIfX3NfULjcsmDexj6W7uWGEzkZz8VpLw5j2tZ7XlFLAoRCHe+NKR3y84brBke6P9qaeMvob
LkrQ/2mC3h7z8oYdW0w3omVfWmr6VcWQeK8loQnjnSdJOTilh26PdbUmtAksmmluyY7C1uC72s2H
h5ulzL4fM5KkMwLm7ag0GypwHN1sgeJvGF7JSQpJpyHega1FpXHvthz8vWTjngPFmpscVA9WAB46
w3QXd8I/qzHKgO4lzj5jArkxcrgdoq2qYyL0W88j0qFt25GgOBm9tG6ZQvFfmA5Sr71zptUkbxQi
2+g5i1oyYsznCC3EyhzgorMqjItnvLDPNawk5OnezrJHHWCLVG+sSVvGfmI+wA8kR5zGk3WVjdt2
LNltTRk7wNSNGGXP+Qu24nhJx8PYUY6fpUcTEXnraa7fyjT//OFMz41eVJuePOVqNZrmBuaNAerf
D494MuwXDKshkWPCCaiZdRFo5Zjmm4btbx8xfz9VTlpytbTuThcZu4bGSk7MWLNb5g8Av3prJHJC
SaGYulJvp0KB1VrGP6PXyoOPPGIzD2reR8Bjvg0lLVrapWpfWB1gf6027pieMxGQzdcuHrujy/h/
JTziZkFiruN4kgdPOuB+UC0eDbdQdx8e+iipX+nXKMVYcU5ra06LQ9lLssoiFNZPqiP/mnnPtQks
4ZFS6iHRyOdxm869ih1zCOpxpnCs4kM4zHW7Ai3RwKrov/h6jaloMlfMhh/JRgCnoSxrKx2oaAPu
wqd41IuVuYRUIFRRyHlD+wG4OfKQOTNw1sYnmMrPuLrb/dTG942jv+NJpP6DtrQqI1nCpDeezVgH
X6xK660ls2ItIrTjUiseR9C471JClNhGoMO7FVMPim/8+xg5neLiTR0LoSpKdbgoXvhFEQYI1EIp
ZuX+NFxqHZkFy/swZOxEDNXWblGrUvwXOj3OaAOcNv1LyYGF+NJEVsDbC10G/A3BQ9wJxcYRWXME
yrAaMI6OtDrhmq9KutcZgrob5VgU1nqmVStjzhLi3I05L9HHIpbZ9CKWZyx13oH/wR9lpfduRMbF
SisODy+Jj6xqsuNk83DVzeFrmMmebHKMwZvR6Um/gAsA9GI8ks0AZUroj6yMyyBfNui9scwCZRlh
cOnBuoIxXu4JqrxEtxdxqBV8Bx7A31ID5lwyu1X9JfLmI2JyEeSJFBCetGtM4dQ6uV3DBHaPUlfd
9gcXAezDuKp90SKlYIFBZWpg8K1PTaTu/LR9EyyI1z0GaKRx5V1tSVIPiskFAoZE5Qc1wWV8fzMY
1lOiWy3rGU2uh8ZBCZ6b5S4WMtokVaHvR1Yl68bu20OJMpLJBRwgkdlvP8gKaTgkQVxNX7IIGoRB
5hbRVw22vs58DW2l3w+enWECmIYG1wDABbt11T1nHyoBx8ZNL+r+2NQMowSYUT0kLY6dpcachbiV
TSMIM/Gd8trq8jYIYXhgoyF0pN+4qOuBoIk4O9Y8H3V/rtA4TPKl1cEULbL9Yp1p8/w1M0iMC/Qp
016WiLkbV+TaPuWBx34QJ8jeg/p/cjNaJLwwabxmyX5sNCvawOeaXqmzuLUiWbwkqe7dVAv0AUlp
/1VLnPfv4Ac/1tpjzRj6bh4B7tkJ4R/BD/iDYcTWfF5E+HI1/IA/+J0p1/PiDfpOgHAyuBTSSEq2
PTNKg0SiNbREqJ3Z3drqOwsiCdXDFNmfqBB+x0FE9dTtuQ+mzQcTYvC9x8FzOOHj0riPQEAG8K9u
PL0NX4oR21hahB64tgUSkdOka1eDQVFz+iBF1J2CAmf53bj9wEU0aeL0R6vk/Fk5nZDp7k/kiIxg
yVVJc0N5N1SS3F+nah4badVXde15CuWU6xPsIJjxTTLFAMa58OxUI2TbgVXTA8gp3Vl7YP6ferTz
/4Y14XL11IGQQ4dmtUxO86L1WPPAIuSt6SMqJraneCkQlfCYXyohTpnnnyAUWZ92ewmqc/UziSLS
coUPxRzv7V52DJ9EJvG0TQJIvaH5j4hnojc7xkO+Zn0cjWtmatNlylDLBz9hKdyWxpt9ZU7e4C9s
ClYEd5NGWT+3jjhKtnZwr/phFyVhfQdgzHhKieYZ17bFgT03tn7bkgEHrPIHvYKzrLrN4bY8fSdY
AMvuyZnyvetm0rqnTGriLIph2hkSETnNa2vetXifLn/JtuhaT90bxqJnHtkrAlgtOVZXhe2VBjVj
HKOj/iPiwmyQap+Z8MMt+hPiopEF+9aO7eKaEILbOWotdF9w8TYmY6gHMbvRMbU4KlFgTe/5gr/A
40+hNiMxWX8wMGIflM4qShO8945dbQeNp24E55OHPTJ9mh2QsDApYScNniCGq7hqwtE9qEF0G9k6
2UmCXGWDjMnkVKFO/0QWXDeunBFSdKwNVkCIzAd3CJlGVsszrghvX8Q6/AE1yx1WUSswZQaqRGvQ
TH8ANZjeAgQjYuhBUN+dmqoetj185z3jTPQpvhZfpjiFdLagNUZ2GUEk2+K67/yvmtL1DYdTuHdi
drofnA1fcWuYKR6KpDYPBBt4t1hux8Mw2QrFuovs0gnztdXRdfRUjAHz5ubYxn5//YHfQFP6Wnqj
vlEhYrDUm14Iho4DwyIGKkRBE6/0sGBW1kyPWmKCmm4g/HzgOTTP8naxkm2gfjA6qqycIMt6KExA
cK8XTADEULT4mpib5wSXTECrMO+nZsRQ4uptf+u5FXNg3c/z9U/ojinmYUNwVJUxz1LZSXPr9WCz
vvnB8NAznAJ+NZ/tbOafi/CuNcfpZiDAbGWo7NFvjc9mxGFta+UmQfu/ZlLy4peNswLIAQ5niKP1
B+qjxC20NfQMxxyIDitKL7OHag5yBlRvfDCrKJpvTFhTqzytn2Rbp7dO1IMUJUewrrudmi315V9U
EFPoYitmKmTgHj+hQQo/re+Gvr4j4jmHVl15PNr1pRGMc+3GM3345sKID3UpjBPGyDdLc/trwEmw
Jzn/V9/RIaR7f+4GuycybzwpKUec1fXTxy72v2vrf1hbGwReoLj+92vr87fh/z3DYP151/37D/1A
J3g27hYXnfai7XZZg/8u7nb931wWMhYRD47HjMVhZ/x/4m77t4VJbgvhuLpJhBDrZir8Lv7f/7EE
S23fXEKaWUzCSfqPAAp/sk0sbglE3fjVbPy3f7TC6sqplRBRdUCDwh2elZF9YzaDPM85jpWfPpq/
sN3+yV3Ea5HO87Fvt3T9j1ZG1QrQcJ5eHlyYQudZTfo5pQB/nPgETnXNPuHvX4/F/682PBspu7Uo
A+DH+yBlfl3JN8hDXXpAXq8ArgjLgEB3Zsqzfu5Gy6TMDB1zY46eTrJuYjz8/Ysvmvhf7GZk9wjX
sVAkOMj2/+iErTVBM0wS4GHGbfNW5AUzoByM1WnS5/GChd1/DA3xT2/5Lz5im08Lg465XGt/pGF0
bZc2g+cWh6bQx9ssj7s3TDwJx2LSjLeRYDv/92/zTy/o6FykvBxXr0BQsfz5T7KHdEHsU9/6+1gL
qyvXk7TbceeDTTK1LwR6Os9//3r6nz5X1xa4YSGEkSbyZ9/j1OpijsIFeF9hcWI7ELbGzTzXQrFS
tBgmQF3TQVWVFovCTL/UbHMfS4mKPIidDKVY5LbupZsM3PONspEdSBm3Jx2t+efJ8P7hKrDdv/h9
0YZw71t8m9zsCFd+/oDKgqShtOj6ve0C2X3QCsMOr9ooF2SQVjWFSc0+6wgMfMojKIS2/sA9OF00
GFp70AiOc0xacmcKZmVIk1qeVbGTcy21oUFcDUT3M+kFRXxkIE6/WjZKPxcGYFUAr/asr3vqSuQf
TUKwwGTM3lYyWTnzpNcahNKiupJghy96hzEoZAjC5qpRlf3qKVNOa4fHjNoQqsZWtDHt8dbhlHDW
5Ghl/jLa0J7SPPYJHGuMhksuTGuUxW7LHm9piGNd/8ZVuiiJAT2k4zWqMWXdAS8YTiXABbjHdgrt
ArILI5zlIGimgvsUjd54qw3deOtnNYOGMazlc58a8nluhHlwWCDVAU2+fEbfp25F2+IaYJnM8TXC
kdykemO/ANYeL1WT6wbOjVAyYujGi1Zr+gOjI2+dzInNtMg2ykM5+SNtQseIB8EYIQltaI+X3mp4
pzKzmBniKgT6XSbhowFNtFn33mC/5D2fozcrPrfG0h96ny9t9mr/cSBo88XRnPGSRCAzapNByXaq
ko5N56gxhG8Jd718v1bjNDL7IDaTob9OsrF9y9NKQ55u82aNiVJq1w6EaQFGA14FgiNMigPhkjW9
h4MW6mOVGj/FIEAeqU+YtHcZI+tNMaFyZq3oWC9V68nnOIJGGNWFf/LR8D/KHC7rCuf24oukrA8s
uOZXjcBsww69GlEfTHJYK4fkQqaYLZIZZPI4xKtsJmS0b/iSfEaxMEjThE5TLu91gPq28qKq2X98
/tbYUYb2nsXa0gU66GlxG9QlysaPfwd4YRkUk0g5N+Z4r/Fe72K3U+sh8v1tXy9TwXi5PRySoOWe
fIIwvAJaKGSg2oGslnr0/Atjfr1hRw0gCPhezgrq3NUIg22Un5kx3qMrFwxowmoM1RbQ8MTCVOMH
yjzREWrpnatGyiatjI8tFHVth5kjHdZ1pE3hBbSandNU2qgty7jvwpNB5OQzoa3DmwKAjsYobefk
dpg0Y3hq+fjjXVuWatcaBDetZsGAUfMUumZBAKRmK5vPuX1gmRAvvnpmNaU/bYkMDQixoj43a7p/
LzXPNpJ1NBfDPkSGf9VFNDcOgclBLNm6sHCYzhbI/QD1j/6ZlWa9lvFEeA4urBvNibvLAMYkwoSl
7C+dlfkW11c7mEHkJ+OVcjW1t7wqwv3BBg1QNOWyR1/7BgdNPzssu49lEjtnKUp/wYJY04k9ScEX
PmpQMmco7rtSzt2bjwN9oFruo2TNxe0fUc2OtG2WItBHd93w0SyJk1/rmvWpiyMtIC3updQB1KfY
dqx9zW51kXyZXHQs7Lmkpsxu32Kd/8Msqx8vPOa4lo0QY/je0UKe0ouRdGo7+Wzrnf+IEBxlm4vl
knGjUuNlhrXyiO5fP0tLl89Tu2DVVDa8jJUXPaa2w4FZGdlDChD3KW1mbix/ssn0EjDgEtc0ma36
TLV9P4SbO3jVgwMgcU7Sct3yNqKtbhaefbSJT/Kf5lbqX4pG0/CdgS/zDmjRZ0apumzHLRr+xR9s
mObrHCnb2TQlzI1/QfybNo0Pkec/uHHMCv0/B/lLH8GP4TAXXidqONhmr2G4HWr9F6J/aZQ3I6Ru
MAyWQSDfr2h/azLwP2hswH5H+9P0WK/kH/DvS55YzScbG3v46nsDiv6aEM1qO3tVgjYhynoLwmem
nYo86fnoCqw9M/FNnyfXq/aJVXo3UJno17irdoSmNFkwQc98xodBLSK7ZYkyJFqQ6YqvtabX3+Dd
RmQCQD9qzo3XTgcMvR5erYnHAutKuH9skd9EnvonG2AToi1n5qKpe66UNmKMQqbpcin1EaLlKK70
M0GGnKW1w2Z+lfr8PQos2A51lX9qB76aIM8J4kbPk/I7uR4Ag0Ra/IM4K7kERzPyT04OGWMdGRnn
faOa/RQrzkFlR227Q0DgnYiCYNBFBlKO4cLg0DLRAN6CT+Resoc637nYIvYV7K6dGc7WyzylHPgf
R6Ab93CpicRdLv1B5PHtojuACiYH64SAUKDrsWfFkElr30rWqvSGZsOT35hr+wWf/njbogQf1iiL
GJpPdYXzLCdIhophoq/Zff+19BKp/K6OUyqJUNN4fLkk51zVedPs1dSPt52i9i2QYyEcyMvpaAyG
w4yjnwprvCaX3GDF1vjV82DUMr4xbMVvnRSS98oeg5csMXO7FwsgbsvTwumsCnFlHNUITxiiKNdl
VGU5xz4j6yOAXD7dh1plPzuxzsE6NVp6GmSDjOivwxys2fRazkVXv89RQR0Z/WvvXVP7RGgMuNT4
nalyEs31H42RsTKLsWVZU/ud/gDElMdT1Ixltm1IK5j5TZLlEwWoSTSQPfFY7zF68cBsOKruw+Ub
TVOyZua+4IrLW75GTUfmtUJBL4iksFu54OA9EHGPujZBBOVzorS8hw6p9ffKIR0aIAFzhNi75Jnn
g4LKJHEOrN6jekq2U5ZokU54AdVytBuByTLzoNzIBd6vhBCVLAjzImH6hzxpcIhSAM5NDeIasThm
UG7PwJ5VkGjxtOE/9Xq0bP+Yp7O85uuvL3j94kOGXuLzqPnJUSOzABl/zKOHWL99ZDBCnUZX2+b9
YPM+EAaUAiaxcH347W0YYIC/Q86VAOmG3qKLCDYVWjfALmN9qFTH9KzL9UtJvhXzTQ4J1ubM9vDU
sH53iuxdI14CgVgV7pmSo8/saghL3IFDwKnwjob/XcunG3+0hgPXNYVBXwsUG1KgXcEOoUTBQnwq
9mPPToLaOLxnGTJtUx6i67SOQcIT5WuJzrpmqlje8W3zXC7H/MiTj0kNY2Y2D0i9vMLBpZRf96jv
MOPE042YZPRJAud6birDPFcK42JgRpB72rHe5X5OjLpCrKtfqPyA/cKvfbed0IbJACt5gXn5KYT/
EiZv6O21dP6GPIsvxELGmm2J2h5iEm4F6g0qAnbwGk9gvNG9Wk6QWHBC8LziNOzS6qqvDe1AQkgt
r9uMZcyqiDltEqfhipxVyHePPyLG1oUrESoKZfc/tOJL1/FLdwqZhobDZrCgM4L4Y9s/k2Hl88ST
e2l/FP1qZAvaLIXv37drf+p+8K+BfWGWQdtv0bj92v0Qf9X1adXJfV46HMZo2PWHGqsUKNRRr66Q
59K6fByHf/+6f2r9eV0ESsiv6EzxAPyh66Ilz01cf5KtUu68dBrZl0U75iPCs5jzqyrK6eI4MWdx
rZYq9+9ffdH6/+HTxa1PV8wNzi/xR5rZhCgtH0jd2A9YJJFSeY3x4C2nLs5VTvsOVd4iVG1oS5bK
G+Iah/vHr/Dfid0/TewsPPc/fVt/Ap7eNN+iqvxlXvf9R36f1+k6phEHAA7xla6JseQHjIE2/rdl
hEWIIWMdvt6f5nXObwYdFz/HsAluucGc7f/mdfpv8HQs12WMZ7mWI/z/BMaABe7Xi4vaeLlt4RAI
AxyY+CN5LGv7ORvw7N6mxL6CFjZ1gS+wiTLnhgA3y7qznLppoYSgRtmGIY4aezWQ1RJkoaqG8Vyb
wOlXbsbwhOos68wLdlwtH59smpUMMiDmqxWs5WwfzaUYbru8Fm8FCzEMp25b4upn4s92xOj1KoqJ
TkYArXaVzxoTgGJ6LNKSJT9VGBvqFm2/ttxfbJ2jI5vPelVVERbDzs0vNoDlXTRX89r0c3FDhAVZ
jaXp9D0+kwZV75xL5L4sYrVPrtBe4aBxwtro50rTd89OjOMimef0NGa4UV16hi9D2hsM/iWEzaZ0
4kvjehkQh2qcblU/hz67tqHAVSF5xwjYZvSYbZ1LxAtxfFWHGbEhhGN2cBlek0F1n1rlxOnZJrR2
3SbSvUkawcN4SsCoBrkzYWmhgqeT80fysVrRJdO9a3fL9iqU02fU3CVQTR9pOkSA6N61zNAH+odh
NcDrow4JGb9X8zCOn3nAsLh3rFEcEOsocEYA9APW1IW+dTsH/wjib/nEloTcwKgm9QosNHCetkSk
qdmeZA8Zzt6Nlw3oF8x8sYqmc2LQH404+1mctG2zdnJ3eiZFo3ZueSfk6JCyUYx4+uNxnYje3LSC
CqqAKfmOj59qPAIAhqgY6lWE4NOuk37dV7F7VwNCwtISZ9GakPvqLmPbfZwquHyCdegdKVHDhswO
Kk7LnYiibWznbZA+HAtumjPPJOKW4gkzOWlpk+8RRQyF82RFIEOvRfn/2TuT5biVbMv+SlnNIQPc
ATgwqMGLnsFgkAxSEqUJjOrQ963j62uByvtSou6T6tY4Lc3ScpAiIhCA+/Fz9l67N1V1hIUwIv33
HSKTvC03wq4AVUdFdWendQQotkBOsDJlrHE0R+SIN1BBWipnSF3MNaOC/vOiPrLlIjXk7qHcDRcA
uDWoB8rXeNwoY/KrdxT2CsNG2WKEjXwQhI0Z0VCS07TQw7FYlcekDBoOA1UYfclrPL1wk1SqEJbo
3DjhWgnRC3gTIUuGF5/wpEfXblCMaP4j4CUp/Yqtpl7WV1OoKcXalwkOxxkzOugEHOrBN1HcI7XX
nbUeSZtD8NvkaleEcXwXTzSMcUAMBOGUTZDzZgeeWhB6OobcjrRjXFewTYYTSRA9uVGGLddlxK+5
qYZ8sNZmYTQQ3IzCD+/oh8Ttusn7XN3g/xmxGDiEkaZwpqIQrDBPnG0M60TRxoWfG5+NssyGHXQA
AhzY4t1mk2fe+CTittx3/lSHR9tsOXjDSLv3e+OzMfsF75TB2H3tgYhxzh048XnX1VFOcg0iyKcp
KE3sH7qPHgmkFOWepNWGUEdzOXsh6cagyUqkH8hSmcorQX4bx4YsE+4exZnA/pEE8kqWVfMNMOpb
p6dml7HTzg9DKobqMKZw8ulF6mnjVQaQjrY1YYgm4h6yPO8jQHaQD0nIaub01HOprpP9PEnvmKC+
Jx1qNKbpNFkj3WxJiAUAgybde17QbjMrDOhj8FuVu7CagUrNtrwHH2sOO9lH2QYco7gu3QKHtpcY
/taIqzzaEK9hPVYzeRumzAS/c8pA8RMyZHInsQ2+heUyfMBURYoIokubd82ehg0FpiScAcbYVROG
9joj0LvdulEbNtf8H2zSZgxYLitHuLigV643U0nZreEQTa+Z+FQmiv/MZmTckyYlUAWEKzToId2v
oRoYUzayZJyOvxYdJXF69g0JlHCqSbLPHi203e/wB763eYQB47UTBYvPGPLgeqO6d53YwqIS6E0n
InKG/YL8oGLuxDYznACCA+DqC6AN+5zl6FFXOYQX62aEOIGgZXaTvVeX8qnuQE1O04Cwwo05xFlx
kHk0vsyO0+eQTP1NzhD/PGurBapTgnAp2b/Ce2viCErH2M70rA+5RA7uEGVGGl9wBBIyemfbS63d
f+qpoos7/cd6SkjmZv/zBPQ2isufq6mXf/Cvasoz3zi4q4Dfmsp54b3/9/TTs994aOUtZ8m39y0I
8f+eflIyUeG4vrRQULu+AxT1X9WU9N6wuZsWoioOqySue/+kmrJejz8VhR6zJEcxNKO8816dE4LR
CNlTHOeKAxDMdpHM6YXo2+DoAHxYS+207ymy5h2MJlxp4xQcEd5WH3xe17cOCJwPtpu07wFIte8R
5Ig/DNden2L4dMLk6/MBMVTA+Xx1euq9JrBG375CdVk+O5E93dVmVJwKZ1o6WzEZZWgIh3VblciI
f/gV776fVv4X0sY7wkO69v/8bym4yT+fYhZysQVryzUVpatcPt0Po72AiFCSv2I8GGHwlNdIrXuA
KP5N6jflQo5w1EmYXgEqULvqerL9+K2VNPHHaS7mL6pv64HoYC2PYRa229Tts32XNX26pf3i3iu6
kXo99cpBc5p3J6uSIG/MymYAhbM0mXL8MPSS89tIaLr+ik7h2vRqmBkj3eUNhHJsMzATjHolmV7h
aXLFBxg1i+sQidjceizgrT2zpmb9JSpaXHTaLoaV0WH22oU0HaM159NkLWPbfG80jcGkSz32eIvx
Ic3kI66UWxXnhlKHXosx0jgqscsR6R4gsCeiM5mppTDKjAN0HCjHa5Rw2KIwez0VydKVNpDdn5wx
CZik6e499a5qcdllo7kyrYj8NX4A9+DJVMPEASI++QDDiVQbUeu6or6woyb3NKdZbQEDmh8yIu2J
DVVms/EicjHHXjbxbmCEjYOIV4mxsodKNahrl0GeHXWPFuXatujU2F8BmMsQl+Gkukxx78G0QXwd
4DxCnMJ8nIi7IuhSOlWOW1kowsNZXhdTwz4ZhjHMSsAjC5AUZcuGDEL74AxCGKvMpvAaHedJ4bHe
Ro5b3KVFM+3akBoeWAwmaRv7AGNXE/IPduxm13SjcwflCh8CloUvdSSgQZvxzu+GYcOb6l8hmMgv
MwMwZjtE0x9nHCIbz+nUMzOi6jBDf0MkX3UHHTclxYXoCP5SidAEKwxMntYDQZsofhPrOiCp70iF
yTgCvMWBvK0RUBGBMl+hMQ23FjZBElgKlX8VdAiXsSUwYlSeGMd8K6xxNw6zI1euatxkw7v3wCiD
GU2fxj3tS6w/7vhgNXk8VataFRxgMCrXIeCQoMAtW3UpyvMoiD3Eg8lemOX4JaXmthhLAP6Ai11U
g3nT1n4TPw9UOdXBLwZb3FKtB8cZp+lVZsoEUgBTVJ+kYFE+z7S3CJr3e44CCjdH97kI+gRfk0+R
tcajhRG06xvSySkU9Q1TwUKvgWF26L0GY44fNCZpfdADYIC1EZCiijSvybEV98wJP+LrQGafkpNe
oKF20IiGY2oeZihIbAVdcWqiEQd5bcryuS2VvLIanS0RSGZ5pZkJXCzFohlOFOAIteLiNpl7dRZ9
idHdAM1Dfb18N3LbnYcmmC3ocXjl0JwPdvu+i0m1XDXxwKefQjUf6nKaDzHiuA9MZelBD8InZsyh
gtlA75SUmmaPGx1DXP/JTJrevIFc4phnUOv0dipRlc9Nm/mEBxnZzLCNpdznm0e4JjgpwnZlHU2N
bmCILuZ3WSsNwj3TUc6LpyQQQTajmLQt/ezgyDarozdgkq2OKVNKm+dIWyEixNJC0v8E5iyLyTEz
nOK51x29T93M7XXZzO65bi0+8VAOpbEb8UwnK5ss4n3tiexWFxFTSLeMgSO1AAvv+zgUtwTg8WIR
DZTdNk5GNhYpWOTCe5p47wkHnEDPT5TFKWeUTyIxn4BnNwcPViC8ISkbbBdaUOkE/aZoG/XRGAqs
otyc1F9nHOytTem5GrlspD0oKmSYYvUkXzNytZ9vQDOXq4AWCGSXSWzTsS0/tVb3Vk6jezX4fuLs
mcCN9/hMZbYxMCUPey/yajhBuJWGJewQnBfOuJ3Vm+lNJIcA1Jehi1OUjQ20234CNhT1pEcxpU5W
g7SiHbDfbSJKY0bj7kwnm1n4dRABEOjV3MDkqr3saqq9ytl6U0Nhb2TdlS8EIkkeIINQb74XX9nH
/+DXtGFp3CuBxqBdrFml4CysO4Bn+wJnB6vfQMzxItsO8cc49m4KWPDbXLbv/1M4/j8Vjhaolh9K
jl8acTfx5ygOn39uxX3/R38Vj+KNbdGFI6rB8RV1CPXPX1xURHDwXnwacZQnP0vnvDckRZpLM066
SJKW7uu/W3FUUyYzuP/W4v0T6Mur5rbwJA54WyLy4k34tbldT8bU1VlLglxlD5xSh5B94NA4Q7wP
IrNwc5pjOi9PSWoZ49t4QpI0VTqqyMj0UfMoljlhbRBBSBYAJ3Fn3awKIMzJdShgCsNSK3gm2cpo
5/1wp/+muOMW/FjaQYvnA3vcWnMpfqktfy7tvLZnvtTMzTXzD9Q/2DPXlClsMIMyzyPqhz8FgElv
qVV/6IlzSdu0UEEtzB2XX/NVpW3EmayMvgzhW/inslNGQvoazViSU8hnNVeLrOXA8J/imoFwPa17
e1BwwN2egGEnXA71gYpZrudBcVcKN+jnvVh0S14RK7ktC2aZBONZj5yxu5muQkG/vbXo9ofE5yE1
SAOaW3VT5/PamYj+3YUjgZfXhot0IEOYuKEt5Tx3RbXMi+tlZ/CJZg63jQoYBn5v5Y+u0XpMqF6A
Xl3b97ugNfSNXvSDjSV5CEaZOc+NzFEq2AZz7bmrLAbaJU1QFdKs2o6xDy7mRXFlMu5uNnUUikfL
wlkLHH6ZD7RNUn9gZIVmxx35GJOIvWkrX0RBw8gY0y1FHd1OUc5w4UXBoGfKybdNTbnFuYCQ3kcB
J7S9FqWtxJl+MSM/V2m3ehKyR+3SNVjdVNgu0iKhnOFCBqF4NGhPTO8R909I98SSmvz94E+Hj05M
U3nL7LsBD7gOXINLZxjMQnz/KZ9OJOgM19OLDg95BdCiAJgAhPamWFogmIqAW6eF85yM4PxAHTGO
/y4kGimfNnXs3kccEea1iUMTR5C2+RVcu+vap2ikY3GAZrR4kcuUfR03N7clNjIUKJPT1fODZtg4
rwfhCOs6nGloHuflJ4E0BLsTXDq/H0P5a782EEnFWWfAl0BicxORV3JvEHs/ceTg5UWiB/qirmOr
27bYHojl8xftaOOqUREeKrKtHahwg2PKIkJqnPSjS/l5puM5Ya5NsIWvZqcvn8Okc260Dt13xqCs
8zhUYHdlGj6L0Y4PJbIL8swxlj0XIczFSprJBO2SRzYazeluoPnsraNk5I7nWZAylZ9c5tQOFpd3
hlu33b2IgdFsnEHx2MCH5faO2FKbW7Ob0Ju1TggLCvJPLUnv1AyYgJYkPJHi84iZfCEIV/YIikX3
DKEqO0++VUvTJs5N6zFxlxAucHzOcytIGUKJ5VuPWiy/fIaVk8iMYOS3TccZyeGsYCpxZ3i5VFLw
UqZkHgQ7xL5V+/SipYOaxYtg0ISdDjGwAXefMu++dpAI4rKd2uYQDkmZ7pJATHdMP+olQ1dPJ1n0
3HpFThtGPJIeZ6wHLW2172o05WNm5IQBV55GtGgeicI1jHcG1UJ96kRjNFAxfT4JaHiWX7qd2n/L
US9PL+Q6NljLDYw+wYDsZx5sFoiZuFHygzsyIBESUuQiBFqSVCqT6SGtKaaHjL15e6paIYp4eZBT
wk6IWl/UmkyPl5eiwxFKoNu46JpIxsRq2RuWXHuWF7lPU+b14jYBokVUamil5ecXKXTk4oBHuZBz
Tfx/yXRQQdgkH1ERYfumTxl2X8gg79L3DSuEhQMomJ0GGGtRuN5qCo3A36osRNIJK5q/ZPI4Hdta
8Ztz5EZlDc90eu9BIEi/Oorg7Hpla2br29zkEHeLipIXl4FOErpXQSEWpAflp2leRULODY1fRfKZ
EYfmRywHnGDj0DsX0vSfnKGHtDJbDwpeB9qnvOzf6lIb27Rrow0PRosGMIyuZOZji8FynAKVHUgK
kZZ2NpHKnYNBluZ4Ku0Ea8T7ECUVcToVx0jK6koHgGorcLKouN/BLRZrmZsfjWJAVwC9h95tQXMy
GqG7WqkIP2VtoL5OoQzwiTXFbZe5px43l96mWTPdu6UKP4K8KLY5mxTn6FZevDooPlpMoXeiMAkN
w6tIeHWnGiJadbpWuHjIpplxUsdVmL0VSauAQrXdbjbw/RjDNK0LUqe3Qz5iB81gkTj20G/7UWXE
8Ajiyfw+ehjs7G5U5pTsGxqUu1rXoG+SsthjVQY21rrZ2zG325CjcVGcfDawTZbW8zEz/HSH2BvD
cz2iyckU9PV4kOUjm071VDiQBzbJTGsDg3T5HrHwcmsJvSUnycH47cI3OaPOlKswJkE9pP3wDUs+
drbetg8CMd9uzIQ4o2dS0MJNMlpWjBsi9G6NGK5rAn73XlbrjIGHLK9UNIld6Fj3SVBWexNu7Abi
efWUpE1FiosYXMS0gTVsda76cw3u7YE0eXdvtDMCCRKH1kZiIEHW2nXPRtTV1yzY+mAWhb4aDc79
M2LPrW4bskCJBVnXvUYfWrTu4xAP8xcT8RdICn+G+dD42eb3JdEvxdwyoeU/FosRZr7X5gTCcenZ
L52/qYPZilk/W5ujZBPipOZBpSYTMFg02b+/6lL1/FwVKeU4DiguKl2Fnv3nQozEnkhFIxIeDizV
h9iOWRiqTlBj/P46r/qcVF9KofVAMU+1JxDs/3ydISpdGBA0yDH6L2uqifYA7BRKyilgwfjnF0N8
YXE7aav6r60PcBxaI6QIpFeKqqwsI3KrEK2vAb78Q/sB3ws8srf4ANCYIGl5VcjWoa8qWg/uUbq4
SQrENntn9LN1S9bydUtI5h+ekl8LZ8/iHELj2TeXfKdXlhILiGBZZDlQikVr+n0LKiIEvrij20UP
G2tu7+9v56su8PIdcfrgmhFgJWnTvvqOOg/tDmaLfWwY3w3Im4DzUZYE7MA4stkDcWewHxnQT5i/
Ggnbx+8/wK8PqbeYWZA8YChBd/DqS5eFXZtTlqLh6+PmMI7Eob7Mx/4/roLYzafR7Sw0z58fUaLS
xyKIW/cYdhFKy7hAK7WIMv/5VThQYrdCq8GL9+oqbidF7Rh8F79uUZeT07UWE9PO31/lbx4Tkqak
KVGKoFJ+/ZikINrhEpbOUUDi28PS5aEY9IicWZMufu6qaZj/cKT7df1iTV/ecjpPkv/16osVMX7N
MXPto0Ew0pPVo7eYzYFSpM/Iwyg8jcCLZBgekd9/1V9XFqRODGoQeUlf/PJGoIaHzVE54gjkBIQ/
La7rbtGrzQmD2d9f6m++Ig8HuYbU4AhpXi+WitYRl8oFfMiIIWeOgGxe1ODgUlixlxMcYPf4D/f1
776fyyvIgAo1mfPCff1hCjKYcSGRBVhHUjabQ5FjHMtML9pjOPrjm/4iDPt5O1gijOko2oSsLO6/
n9+BMvIaz2Q9OdLw8r1VYuUOY2owApdqmJtzid2GCbamTEbryqmCWqs9D/UwBTvbaG0OFyVK5VC0
X6yoReHszZih77zUrbI/3JZfn3BECWR++KxITO/Eqw2lIAQr1gbqSJFLLhQHcfWBjAn2yyGxedQS
n7L+9z+/9es65OPko66UPqH1QHJ+vjthRr8kYI87Gp5BrTt5kvMDgJ/ui9dYbJmLQYLnPcHIUIOw
/DAMiwNKxv50qVuBGLsOewwsVEnxvtMW2uXff8C/uyeslDwrFnZKRp4/fz6zbqN58HjrX2xZiekk
H63QkMcW0AWpObX5pzbOL8/m4vLjbVhSU+mvvL5gHbdL0a/n42AH9nNrJhh6dF3wmE6LPvv33+7v
LrZIOE0aNCw1r59NgIu+ydRMHyeG9ncAf/2T2cKsWAH95pT0+4v98lPzzdDZwVKWy473OqwPGa9V
tYGpjwhwOViGcceTxYvIKfH3FxKvMujEMtl0l+IBTgdb+uvKiNzXeCLWYaSCaFDcmpzhGIt4bZe+
RadOA7+CCdMwDrO9E2ixfOJEoiSGiGzZBst6ukRxSp/AGDksrVuUTR9mhbbeNFxaWXS95M7Mlu7H
WKccjkcR6ruOIBlU8r//Jr/+PsukHasx+xrGp9elUEzuXaXytj2KGdrxCBLzOh+jeP/PTZ/cM2b5
3Dg8jbT0fjHWgmcR3TBBq2tAYV95IuH71wx4toZAzmoX0x/7h8vu9cPCaLOtKQ9hAf+N3/SXX6mY
c2nVjWMf3Xqyv7quGI6QFvx3Lw0RV7V0dWowNm/LaRJ/WOnE60fE5sou43fJlZFcsgf8/F7bWdDF
9hgnRwKr03zemAnYk3av3bmXYo0owPvkWmlqM+BpAWj6iwkO6kwYH0Sni2DF6EFfzBdLwZwu/Zq6
UcvBAioGAwvk6rh1ocDte/7+nQLLVvCXQJaQ3RmmCxHfk+W9g9nsXbM8XkTZUz3oroFxD2mhalfC
xTHpjBOtMcCC9P1SGkeMdusBfjZUOJLgHXOxfpgI9e9Hug3nxu2M/WTH7l2poSjuS/KeVnSxixkz
QC3ME21ps8Bk5vQ+TN6mOiFbUtZ6SYgYN6WuEUYVc3wcPbLF7SFziK3oraj2MbDU0PjpfQOcKp/l
TGoS74yV0DzqKyuzvoyNl9IUN8hywhFZLc1QHabR3QCDP8QQU8/lFX5Mmt5+w4D+8N3wWdQg8LZz
zcTxpfgc0oDOiw82Fyx5xbsWFTg6vtEthxaXWmHDwR25pE84gWdMF3JG8uhOgn0tT2lYDx1siJa2
rqjUoge38iq9lLPJftH0nVVjfcDUmJrCO4WuW6YXVVntl6k1+RajTJz5qyQM1L5pajKy1mrM+Jkn
M+Yf8tVxlo583IcK2Ju/TUVinwCRU7qXVU9vDs1tOu1QbXF5+iB0roD10gj3co0ffZABfxHNVmB9
msclo2BKeuOBBHIuXaeL48Y3C5sWTpRJrM/FCPjpYuEIaTcpj0t0x3m1bNaWViMmBPwYV8PQtCrd
9B1mxJmJ80IJZAl35pAnCMfi4ilSY6xgTCA3uYomWNbsq9YQn787aJGXtvN+yjjDrkTs02UMmbg2
j9+9RV7s8IAVkeeKsxFjM/9eB9Cz5+mbQ5dWQ+SW9M3IsZP6OqAR4pFgpMvpm98BFX8x0X5vwTlZ
z4eRi2DOToTzHAdRFGzbvsUD+v21IugL0+LyzowKg9hz8WJ+Gh1tPVqThVOQbi+sKtHZLOON6/AU
1Z7LySzKHO6raJeeuUza/pNmrDzsppgJwvfRDJqj58CRSyER2tR2Xqns59xKlk5sQ3ue9BKOPxPc
t5koMLY/5cJJu4voXakTARk9IbBmPCW70kvN9hpKPK9pXhlMGjJtc2OZktpyl/gijO9BWfJBLJPe
ya4C/nMpZquePvaTksawCBTS9OKVRE7eOFNmPbpJUtjrvgli/RVQA49sQiSZfa8tHC2bSFMbS94/
oE/sx4wBEF9HtCt4VmymOTD17E6q9xTmKRYep+nKCnRJPFSIqYNgXpJAjcxJjlnT0q3XmRytHR20
2aMlQSTNMTfNiVYbHfJu0bXMyPPG7zv+fwwLfxDYLcnwVD//s8Bu/7Vkq3j+UWP3r3/z15jUfEPp
wlqiSOxFwrYItf41JvWcN/gNKAw5F0pIIstx969sDOqHvzR15hvpLAcqzsMcwBnd/YOpKP2XV3s1
DTRyJ5mzuhY1Kfvlz9slpOfCC0ovO0gv/IAcd1p1LaR1V5lPIAQfoI0eCrOvn7zcetIjTxoxSTsi
4Y+dVt52BoJ4JUfU0ug2Zhq5oHP9Ps32DTIwJNt1se4Gv/mmYUuQnqM8hAyteTLCrPrICc68GALX
HO3ZfkOU8ryuPOIGAjCO2z5UFyCv3h0Ms03qdfl1MbJXdANbF97ZGtmyEBs92s3R7BqURPmtboWD
XdWG1Z/B1WnVfI/WwNkQvKtYYcf+keUQyCLy/itYzxXNQut+RHaxb7vwvWvngIfGERdonkU3HfvD
dSL5TKZZxHcWU8StwzDnjg7C1o6zd/0EEpqML2p41znkangue6ZMgxzGTWNX06cYDTd7uz2vJO66
VZXV7t5pwas2dqP2Y6Hb9QjXcEvR+aVLJrmzexFs4pR8AbCGz4IWBLa04Zj4aU4UDqtigox+P3dF
uOVXBZWtiktet7su07u5NG4D9Onb3qinQyV9WryqtC5+JbKnbnCq986Q7HJUILPV5ZeUXsspzrwG
kZinUnyMZNY2hHiOW+ENJt7/On3q5zK+TyUNQdmSPShlQQ5tFQ7NQy2N4AGMhnNtpxpJh5E7jIU6
tz4Rih2fEfGNT4HPwRY9gP9uymVaMKPo2crIRDhFg59v2zG1rzj4efeEVsOEp+oOwcsOzqGTKDVV
nJDOnaghe1cwiLx2QFfsgWZYZ7uYTcISrYzTRYgt60QBBJYtlhY3zxe9BRCTAORWVMWxgeuNsKY0
i2NtzH29qkmDAmCdpSPQWxyPZ7Mry2uNdmAnRpV8VGJghcb+UWwdAUIige/84LHJb6c8Lh+YAeFU
dpeyeRnAc7RKPlZVwG6DQykOKRZma7dEim47U053QLzic9+leB4WHum2Ja1kP+NpOchuXM5i8aAh
XLOTIdDK3hHNbn5qemomQ6IfBwrZcVebkv8PoqM7bqCxHiZNGYqE13qE/FHQ/+ZPgunX/caERHLH
bpW9c8A8pgcHdAWRYhrUhcqWLmReIh9A2kmvtXSgg0rEQ1vMNfxBq5uieps1cUE0CsCwqcup0Xj/
9jEkGbWaAKVuiNxgv1cR6ZKQ1eKzru32S1zPhKT2svrqTFQTQV8yWlk+WRIklQd/wuLPM7ZQ9+EM
ZDh2GsJSoSp49/bEM2gbXf4tI6fwiIStf2wTG0K7y8gBAgFfvIO1eNG9071VwKW/ZRnWgCtnYBHZ
UGZrSPHtsE9GO/n48qQlTsfVZtIvENxr4VzHEz1tOtLlLYYW/CQg+xhIz3X2zvZH8X4kPYIMh9xW
940T2ldlCuzDmqDLNQ0IexH2iBqo31n1ers4GvnMryaCsdqRb9t9wU9ERKVZunAUXY0lyRKXgPPG
ZayNfBvxRGKL8p3goy+AE49OTspZEUz8ocHjikovxUYYGQ/lXJP0hYzroebQjhtsYfIsvxZ87fIh
DjVlTpsGRbe2usFblwl3TqPeOFlMqALsBEs+rhvy5/uRkDWVLXKymf+KPe+D14BtE7io1zgdz6SE
0YPSd73RPg416JfBKT/iE4Os4UKf925E19+aY3gXDSaR1110yJPmG236a1+WYBgNf10IdZlauZND
tO/c+V2Iz33jUCeeXJc/WAXONm2Nlah0uSbwprx07GM9+X9lv7diy73YVQLvOcF1z0Bzk1peuHFV
JcFPUjbFuT7Hk78Zp2TTBuVRFiq4szpjurUmkeygYWgkdJ4b7an0k5UHpQbDTkp8QUXLbxggW3ZA
cKKN0VhfkPkhLxVfIbnjoo/i6hqBY7stBExZKZzPjdUdCs+5J/E5W6dDL28Fk9YPRiiesAd91j0H
/7lo8x05d90q18WwNXKpQSXMTDQFc7d1xYnjocfXusb0M3/JIYcwKi9g6kZY4Tvib5K+ggaT7mXS
RdDbZ35gdLy7qV6k06NOT6lrvUXeB4bVr6/SSedL9oI8cCxJN6bXV9upSBkW+P2RWNpqh83nQ20C
nZ2KkqNfaqpjw4O/TwhzQWMQfDCtvGbCUFNj6m9SV5cq9tTXWKj4YNPY+qhcg3zfNH3srDZ51tqQ
W951RsWy9tZmz+wyaP3uaPvwY1fDPLMeyCE7hJhcrBVNZXs9YxP3g4c6hwGiCXMzaVmf6TGM1Vbi
yuvWYIuXJAzk4Vvsy8WptFzsS2N6z2NFIK8bWDCYtb0d8YWXKB+W7PMirTZ4YvDmWaL62nJO2ZJ6
BEkaiqCsqmd64+CZvdbfJNbwZAYER5klu73PkGCPVfwzrYgPdST3pq4DML2VXiHiIFZBjum6tB3j
prGdt4EusE3yGqKvLMInL2EfZri86fBEn8j1Q87ip94XTDnDhSBf6y2eo6WGYHy0bm1XH8cuGJ3V
IDCRAWxO3iaKzHi7tfOvDLSTr13TZEcfRxjE5DZAhWIgmHbtcZe2/NsQGjqxg+YZmVJ5j16N0O2o
prKSBsbPqvHO1VCNH0kfyT6OwpLnBdGA3Av5PBTemeBH4jdWeRf3ao0VAklEmns+TMskPA1Tl1rH
VgTWtMJG6J6FX/c7UAa5ySsRvkN+Zdy6FpAmMNwT3nUC0NZBQyDPkCb9STkNgASrCOBb1ozvV/Y8
sg1OfXku8YYcbScPtuTY5NugrQn5rGPoNYiGk+1M+nCxIoLROHeh51xRKaR7yyzrbTxlwTobnRJ7
YjN9K3IEDFYedm/HJh6JhFT1e7cGHYzVsdggBYJrrcZ2Y9hkt5hqvkpzqrB8GIyjWbKAVZaoD2VA
EleFTH2dBDrYlbFFaFKd1Ui4sk+qzYglaILxNnUN86YJsNUyDW/2tYiGdT+mRJ1Xzc1UJvTgjX0o
QnedefOHpGnKitSMIVtPI/jzmWRTxApttstts1sDFbT3mF9vwHeR7YMiCAFGIHdO1g53c0qNl9JO
YucavFsNSeQB0+e4eAWMD7Lzz2S8tl9HBfy/dnW38yuXGNUMDIsha+RKTbzkd5FuvfRXCY8yL+yg
5W2hSFWpfFwLrTk672Q1waCYgF5KJFSuVIsMGoOa55EZWlh7GuUtYlz6I0MZfq0nvZfkaiJGKLPt
ECf9djKn6Rgj9FpjTguIvgtOcVhf7MBxNgpa6JWe3YlENi/yu01iRKm1deV88VNWV+ta9YYbD9uk
ijKr2qf5mIT30k3gegpO/CTWtCPhr3gCjZAtIaxNVIL0oPVLw0VPVxP173xyKFXgkod56qAdSDC8
eRVaX6cneQsN5dD35SZ3Y5DULV4f/TlKvXGwVy6BYuKwpE1MuX2/uHR3eeH369Dux4dAzTNdqbk9
hwmc2GRw7JvOmZ/qWcbbuXIvsV/CfZm77hL5hQAP7CS3taqcT0D/9DoRxfzJaq3uZsxR3sXW8LUJ
tdiOjhhuvGGQG8WA62hPnH6IaGnvfGQYp1G59SWkVIF5hHtTG+oj0+8AzEafPI8d7szYaGz8ewEH
cpjQgGxNc53CysI0R/JWAHSYrZJRz9TZ8d6EL+QvKhUnta/R/4yrLEu+KIGPxa7z5kzLcp0R8kDU
T7uhw+kfdUieA/i0pegPddN9wuzcfVGpA6IF+Ql1fGsfJPD/qybxH8yhB7dcU8sYm5S0ENLPAg/1
24KMsuMGAm6Wz++zxsxu2ij/zAE0JHdF1D3EsG52rumMliRDRZ/rPGfXB2r2RQ3usmYFXbfrGWju
GstsPlC+uFtAwtOlI9YLmJV1kXECpTIBAQyIOZNHE8H3RumZN60vxncuPqXrupLFac4GPMRwq7Pb
tKiVs56ZGX0q6hYzZJDEE8YXRgrsg40qVhwN4SePme998UKThWNA63KJ+9B73zWKtr7Mi08zMYTk
+AWY0lnycT6ue3MsHguK/q1jzR7xNF25a1kYt541X8WLhKkaOWSBnEnPxOKOH1CnAsKlkZmuHNhW
a6KfF/E+F7+FPDbdJiVqPYLt/O4RKUeDTKsr62KWJayVuCP5bYpHCLikhRCC0NTt8C1q8/ygZBcf
mppO2WQUX4m2j1etDhTHx/aUNsT1VmHjXVwkX3dh1FUX2AHzJoVWB9SL0FgnLL1tE0jw+L4XHPlg
bzn4BRvlR+XOSHLvKnOXfK6XVsZ/uj5/6vqYJlOE/7np81/Z86fn/Oemz8s/+avng3kS3QvuPOwc
FmMrZpF/9Xy8NzTiBUomxhbfHZL/7vm8MZkMAZc34XW6zJh/7AEJYTNYZcjNcI+g1X/SBHo1vltE
+cjS+BQMTAQqiGWc88PQPLEqYbe8IkwwDAwyRBzNh963/y9757VduZFt2V+5PwCNgAceGzjekDw0
SfOCQTKT8EDAm6/viSOpOpXVt1T1Xi8aKYnMYwBE7Nh7rbmax5++k7vf5z8/exR/GXldX4YiacHq
opDRFlTHzy8zq0h0+5l+UjOj+05Ljpl6J5zbfOiVvxuv/TLcXV7LZa67SHAW9fqvQyCuBbGFNOd3
k1q6tzjh+zNTMv2ALhngF+C86G/meYyXfm2kQehBWWBiuncQU4lldPnTtwjlHJWxXQe7eKopoYKq
bE8lgLPSK5WcPFXHhfsoHEvXNqIL2VVMVviJQ8xAJmhlhpxL+x5eBSFnUKeX5rVbLsbRya2J6Rrj
+lS5jbutgtDdXtl6nNc0/3qcnGo1v2Rp5m4zpW6fUKsXB7evOSkEtDiCqY1vMLGbxWoBfWynSuR7
KAjTumqb/AKCYP7hQlX7FoGs+mbL8Cy6KV4jimS5lBluMvKizzQPLVrrANEuWtPlX7M+l7cg9JIn
TeCQAkyVbcwqKnwVS5HflcWwEyV7RjVX2tbpAV/U1TSsUb7jxGr15mirbXmDTH2ABZnq74Lh+C6z
hoowL2XYIWO0oV6ObkCKrKKVnw169pM15+MFZnjUeaIaALPXjkHQnwabPFXcIV1xBLGbyiMWIBya
V+R15tScwFAkG/u6/A/XrQBkBNuCWHaIbtkrkmXXoM2m3bvXrWQQjfs9IQKGcd51s8nJskNTu+xB
NeUZmt1lZ0oj2GJ+jAnkVly3LssIy5O97GfTsrM5yx6XBnG90pZ9z7hugcayG9Ksuo/GmOp7ZNjI
HM5aQ8qtX3O77DflKNqNc91cR4IpvtfLjotX9XNaYnRDVEzHEJoogLnZjGik8eVECCDP1bKDG7qm
XBAwzCdx3eAbssj2VtELtv04IeJUIcDYWKqCgLntrl8qBX2K0xNyhO474tb2I72WFPO1vFCWSoOv
oFlFgfVZtZk/qEN9U2TMx0Y7+06XC0I9JUuw1C5pGj65jRJzk1LXKEuFMyv56DcjwRelZggsvFRC
tmyPybU4Gpc6yRJO8s6pMuCHbSjEVFMIIAl+WiqsYKm14CjcmdfyC46Uwa3N0zMu1ZlOOgclUP9j
XCo3s1bac7pUc+1S13FlzQ85pultvFR96VL/VUS9cjZ17qvKjdcdRaLS1foNB3ZtrS0VJMh90tdd
fKLFtb5UqTRh612gaj7b1yI0/r0iba/lKTF5lKrBtWy1fq9hGexT0M5LbZtey1zrWvJO1/LXGTJK
4ez3uji6Fslg/iiY4Y4s1fP4ey09K2W16qa+SR6NOnGguBE4NTr9gEeijdauSiDhypwiSI1KkMYQ
NSvidN3WKYotnD/LfhkhYDobmMqauQcXCC4lzpTJIYGxiTH+hXlrbUIsAeF9n5r8pC7jPryxKmyl
XpnXxYCbBVmo7kn8C9HRDZSec2fDyfdVk1FXk3NUBGTRDwxttW9JNyjmphpd0/4OwoY6OWoJ5Tmk
UNy6+iHNMa5WW9Vt0lfFlOmD2+O4qemrLy9mmzsoEtk3m2DpGkeuRiDk0Fn6wRzJryfLpx86z1To
/5qtrh8GLagAQI/mTsuVpTVJKvUENAbTgxaRLuQ10Lxtzw6s4GGauuHT0sjyYjRRYFlP8Q+UGYc4
j37eRNRXZuxlQ3v42ihsSYsFdFsRrw0MFqZIZRiMJ208IRsGAOXq2iA1pUt/oxHkgykT0jYFbNPb
VeRWtUrxMDeCtqtZKJ0kW3nIL6NuyB8GQiTQdwFN4lQzADnTe51XnRVm0bqehnLviMy9zczYes+Q
I5Kagt8Ku5KdX8iZICcjdXLeGzIV/p+5NE01p86+6aId77IUN9rKmWkVhrQYYRYzSiLhuaTXy3P7
h/b6v1Xg31SBdHgoWf73KtAvi+LHZxt/du3P47/ff+2PStBWf1vi65mdo5OCVrZAIv6oBG39N1tD
HYikkPJkmcr9Y/pnaL/hmnSu6ifeBH/4RyVIvgAiest0oLlTwQHs/48qwSvg/GfpjgM4F4wFcA0V
dPs/qeJMXPku7uZ+VxbQJLUoztbRXBA62bYvk5V+OKJPPFnO7RoHH9FniUXy+jilB0dNpS9a59Hp
nfSA2zc9j1126h08VrZCL6qqGWILBeR40rtw340RIEQxbwxcIkCcGXFjSXY3Egysj4/Q9W1Xu8ig
J3U24liWgIlZq5UNAppH0VNCSBoJzzTjuQp0bdq89Jn72JkxpEtZLk7i5MNSpFhlqHW8dEmZL3u7
3su+fsHdI/3ZBFiQzKayzgP7G/zI+0RXPwgjW0jn8iUr468ybHUeIxszoKVd4Kgh3in4PJYc27Wo
qxdLTZagIY6jw5VUHTYawXmEZPaKva9rBzxY29Iu46vp3WAdtrnO+S390lIFE7nFV1k6dbMSDFK8
rOcrQMnwxEfgaxDOPo8bzvo1P9UL3kMvDWUdBRq8nQgMVYLMZ0OYLSCjinyuPjUudC9JvuE3UQE4
XuwCXJ7Bw0Lt4iuQmd6uzVadL2GZXdwp69dZswgLQo73poEAB6u1tu4q3pAuLTrPc/iUNlBbmUY6
K7csvqaiKneVXhNAy4BpNaSTRsMnCz+DTKERVdPCEGTv6MWSLoWt0I9yLPwGHapFX6Rxdnabx8AJ
UkpZK/CvLn+JjGc3ONwcOpE9GDftvaMqj9ebJK7Qxk1G1aykzX2gTvol7x3O4MJ9HByVBLuUf+TC
vPQxbypMGCmCDHc3atKRBB+SRmq7cI4AEHAXtfwskrWbuFHTVVU22tqmY+9bATySWePGwrkGtcw0
b7ifv9Ai4SXSeOvZEH9wfOLaz/xbAnbT61VUX0PrNOwNJb+T8y0BDcCUasv5jLTU9eEmvFyvdw7m
xOszbiswsUTjRdwyOOy49FXFNsTs5iDU8IuHnLva4mediLvTsblVyuVZCKt2esoi/hUl2AcMHq7/
iNy4lynDRb4u27Afp5krT0OPp8seAnRe+XxmPAyRzW5ebGjEuIu4wg5SEI9QAMaefBmQwcGiM9Q6
0+D7yDmIrANhkwesNSbGSW7aLG2APxTEkeZNIn1NDrRcOMX5eivlhuY8QWxpKVZ5bfCVwjhYD2HU
HJ1GGbchxoyTXgWxX7UzVAKbh5I29yke4Iugd+QuYzuk21qkZ0fjQSU4S6ycPsrW6RRma8Q2X5TV
8aWPTFzOyw2SzPNOqKAgRiNzYNuxAwMcKcHYcbmNyE0PoFuL7Sh0smHV5TEkdNy/XlumITpGyOJk
wfNnCeEWKCSQCziwBLAud/lsp/OmlLW7bRAU4YoilNvS4YSRxCn96w2w3OE84pfYmIutPrGMuT3P
tzG78+56mdsOYU9bcxsRUdyuyacN3mVsKjsTqog/kyfgF8Saw4rXWb3M+AP2M5dATb/Cxbrmsp2v
kaLGfk7X2NcKNTiIuitOdizGG5MIRGdIPhSMyR6RscWJGPB0ndk8Ed0slF1o8pyWs6kyG4zcjW1x
kxU5jTXINrx6wfJFSuF70bA44F714tHYuhEJu0IZ+cvUgcyzRreWhGidAajZeJXW1PvBwnthF7gE
CM4SnOpMfa1k4eKQxnfLMFSsFDt1t0GnXSKEwtsZhslWtiwm0ugJqKv42EHPWxg6lafIluUuByWH
ZiLD67asTZoLt+L60IK+7H0lVMg6bqM7s+aWQEh60fC+bi3wMJ7Zlsu2M3AzVaPcNFbM9QOfuYoq
UZxGoIw3nZ1+uVD3yU/lCbh+1whgUlKV+Ss7letqFFa6Bj3DpMGBFwNVnTNjpgR3mMpzRAqoz52g
+qrQCtj0c9c89KCpY9YTQ8nijVrXn45QzHWhqPDTKvtbXhIxnyrI+QaIiWWboFHB0wF7koJUyZqM
HmI3CRyfAyVtMTKtIshxfkvNDACHRUVgreHeMDWd5zr50KDhrlSZuBwvhfZokja/apxBJucpbLpD
PAguoS5APXlBiINrnYgqIf0gbu9Qw1m0Hyw1C+1NjVCHkNi0FWvQ7HWzBjMkVd+qKuUgg+5doRH6
nUbJp4EjkUwqfUy/HMQdM2RuIhIbnwdj2LVFXW7cPIW/6NVKpfsyga6dJ0avMLzSGAWqTnB2h3IG
Va0XQ3NDtKJDsiQ9pHxH0nurvEwhhK6IvkeGRMTVSeOrMxUA0JRW8Y1JeMW0DimPFfI9KR8i2/qb
5tPSXPqlrjGAwSIMtgWg31+NIST/gv+jHbOz44kBzhx9xSmbi052fAcoituKp86IudN/KgH/P02v
XxtR1FOU9irkV5I6bV384jJwJ0ObAGZ3O3W4LnY8g3oMZmhQiAiX6de/frVfe1DXV7Mt1UJ74y4W
sL/2oNDcEgY4F90um7hBlkrATQNlHSqc/66v9N9DwN8cAlycUz9dk3/ipKxiRDnxZ/s/5df/+LDK
8o+/igF///0/TwPWb1wlDBpANq6HAa7nn6cB+zfE+njtGfn9wtsDqodrDFMNPi5MF7bFPfenNtD5
DYUfUQmL5wP3H//rPxAHXol1Pz80VGvI92l1anRQLX355D+3NGFRpSpgC7FLSYrOwy9adLfjFOyR
n6yKodiRKHvgtLt2g+6FXF0v0Zu/eXyWE9ZfntvlLfDQ0srlM2tYAf/6FtApWdJhwEMqwyRuAuNl
cuWp6dN1kdO/0OjitVW3ciUSK5T/ZynDBDmUUSAseDUoOWciD6RCS3NWvLh0Nq0LZhbEQxXBjjUI
02CVXSk9aGQhP40x54coyooIZ/9bQom4/HEyDM+Ip6dmLrdxDvdJWU+muzNKEF4eJOcTlQ9e7Bkt
WecpdaPrK5F2/qQX3yaotjX3xG60HC/X6Whq+pGxkk2Xfb4YbUPUAAPr2FHOppmwptMZXTcpsqju
gnuMmW0ReiSOthfLfVV1Zd2E9vvc8A7yRPVcS/cNC5JF5Xowkdddma36Mffh9t2Tr/GYVEONFCdf
96186zj2beOsu8M+fuTkRNZJ57dJ6lcWmkfyuB0mfTSa9KL4zEdDbFPiJL1JDJ+FEa5CHMmnokH4
kMH3kxaJybDc4lS/DYkn+q+6+Me/Q2FaZL//anFhQSnr9+9/IXj+/jt/LCiqoFOApHgxFfHM0F/4
x4KiCpcmggUgkvkE1k+bJ+kPcbGhEl+IV4bphbuQPTWWoT8XFFYo/IIsJxjfGVL9Zzh0Y1kwflpQ
hGPToIWvvriDgEH9ansVeSQJLp6Vo9MGVcI5jYVs6l5qUsWK+pCIfJFIpHRAIp5ixrKxedLdLB/W
YU5BZ7eAnydDhosyyUn1c6FoGOAohtsIGPXyKNVxs+3SpB2DLaHdZhyfzBDgI31o/mtA5idqRdd4
EmbPKJV4jC7vxuik9rk5Ac0gi0+hC6Ggu+05ieUH3TZw6aT6kFFy0xbsxSt5ngF6EKut5fSQVDNT
KASG4WBfgDx2kXsbx5yCWtdAKUiVq+Q+bAeC1jIEHsrEZIKGrR+apGX9N0Tgf/6tpwauGLf5/96X
+z91ypnmvfm5Kff77/w5nnV/Y0RowW51DYsW2k/jWdf4jWoKH7OG3ouET9f4x1OjW78hmncXDgRz
U9y1Pz01Og8UHsVli/6jX/cfbMOLpP8vj42q8rcJXdDgU2Gd8BD/dROsYswjUuuMvZk5jt+ZSn9T
Fy2K0SAaD1lYmTsGBsnkl8MwfTfLBoNLaiAswvo63CMbBhzYSOU9QwZ8Tnkub+Yi0BeXSsxBgdi1
VdgY9k2U9c39hGrhMW/MbJuCZ9jnoaW+lTJw1lliJwdm2Ot2aqoPJhMJygWHNJk4GUYYaZ2cP4VM
UfgGnPwZbKXaQ93E6cEtsgIbkZ5tO53id2yLc4m22nezgJioBA622jfDvohzHD+5YulA0UP7kCM9
ybwgG29LJMpbmTkAz9AEwci3Ru0yKp17Y8epOKtTLM6TToqL15d6tdFsNduqpRa+qG6M9EpJ71RS
ac6Bpj7OYkL4CIzMKyrDVRgiSh2B5BR5COwYNKp4lgGu1+2dO6ngERNQZbphjo1XL9FZJnvf92Hg
RfQaPUgVk9VEJyN9qozEIjkbGNxW5mOyc5u2XQ3GkK+EPal+i0v1uXTi4LbtouHSoi75dKcB8Gzd
keCTOtNOnxJEPjpASYAWaN/IYd9UgdkdxWhVH7nejau+4EQn+6wnoyvlY6A+p19YZDtgkbjqUqP7
rri6B1Fz8nVXHrUixMSEFr2LM7RYogQUYwbnPJX5Hk/2PmOssAqrkqFhX1fbqurNr9ClndIkbQwW
wBi22FWCPWD8/E6d7VnbuErC4YzoIWWNVbA7SmNKvoVT7L7alQWnPbbkIZAMzyTr6yPy0fg8C0uc
mT/Bz2XSFj8HrdGcEpJ3HozSkNuctjdWhqoUO6xTdkKwlK5f5smOz3DU581k2xl2XUlweRFLtfcK
yJIU4Xp/Qu8m7tyae4U+Le3EZDayz24c5U1gWdluGjv9aLUMInNpxa+dY8cvZGLBHQmlecmdbN6N
FLc3Qun1ozaY5a4GeHeL3LJ5ROjq0shtsn2udHtJ0H0AUN106GJL7ZV+mHWuaBLtYxUGLFHtRu7l
KVrBwYjM20wORy0aDG5HBMkKLR1Qre171DkoYqcRVZ0mA/u90ocfZjXm+3CSQNen3NyXVWBsfk9l
hfv0TTfSTzpmMqQhYmivtlM8lr0+f2saOW1nUYhLCUSo8ICbKAeTMx5heNh/b6KegB8ae1b13gR1
cmfTXCLChxL7E0RptC36pSc8x9kTICIgcbRM1/AR8iNEqXw96Hq8B+5mrRwjyx9shEsfVBx9DQpf
fWzLAsroYB3KodoWhWP5TBtzeklZkl7gThAUEmQ7axpazOBzsTfSvFw1UOe8jsXyleYN4R8ISTcT
YuMVezzt5WJM7mUjjB/zWBHyhCuSsn1KvUSa6QtZIuMTnUwUalpe+lxQW3ggOlACk4yCfZKUIGAP
x4rBfOITR2m2Sb4N8NmcHceFIpBdCEToX4CglasU2/AlEaG+I3BCoJaEKoyAv68/dRIZSRsQq0GM
9rZUh3HdZ2pHw93WnZfWJvyJ8/ScQQawpxJ8/hTezk2ZbqFKot2aJtP26360XNQK6MPCYOLoQKGO
+aRbuudu/xSid068LHUlc8RwyX5oiOdzZS2OoazkGYmdWEMWfEm0tEaPD9KZnD2XCadVMTmvYXfT
RX5m/CyAWjRiXYoEDliSlh+ZFc1o2SL3YuaOtW8ak5PMEk1xiVslXdl2AfFGNu9WYo9bUAfOnWis
vPVlrosbIAjCd4J8RtPqZNY610v3m8uucUO3KHpGYhGf8rl/c+fW2rEjzv6UNP0NXVLCJfshOTWJ
hc1rUtwTwQT1XZsE1TkRQ/VNCeLspklziWUXXpbqluFq1iK5NptKf8b2rO0sYGcI2ZxyE42J9mO2
w+48mK58N/Rq2VzItHyJyC18ajW1zzzG7e4GLVy47eYoXZdTSK2mBtEdZmwWcYpErw+r8UF0fPVF
ZM6raWrluhk154gNxExWY1ZGt7qNI1JP1cF3laX3JwVmf1IUum2BaXKfurN8yrpgG3M6pBsdzHdp
rxtrcjvQjUytmBO/UwoDGR7W4Krsb9Q+1A4gqNO3odKYYtANYkjAdhvziB9J/5U7FGBjCTizdl9T
y4pXeTGIF7iewY6VKdoHLW42zTLv5i5RPiX2wYNsHWWTk4B8q8ZFtjcJTdggMWku2TQ4T+HgAOxl
+PVAtI7g5exA8dHyWxs9skllnKqPopmnTzF3LP9d3c7MmEaDHDv8oiuC+hhvNMrRJCeibz1yAQmh
6UpMKjijCHVBZJ7G4oKUq2bvT5KQ2RqFCNG/VTYR/MORFK9KtivBDQK9lJjIED3UAxOIwKm+3Fqm
+z6LUJGPg3KKtXw9UVHf9T1RRa3ZveID4jRcNtTmDoqZj7S1Xs04ehdB92Vn86tTjvcF3VhfmXFG
F3pFZHFhT2tSAh/xaMgD4nH7kSGI9o1ucPG5ZBc/g6h+dXrCy7jVYzz3KYYJPgW+iarBRb7NrLGa
rTOlFoBmhj6pIMdPK1tjzcwzOo0cm1bdgNfprmqryXpprOCro0fv7LJ+4MIx79dQVaFi88lF2eK6
kpiGI1kCnKuU8lWygFJ7uf1KhVC8qRhk5AccwPWqGRJtRZGXHtVwKg7ABOxXczKrNwE8MLkLxig7
2pGp1o/QFKNgm0GxY94/NsMMfCBszeQ754tGeTKrYDSRUfXMekgfTst9RVzOqlAEbU2GdJveap6R
hwxePTIbFBNXsg2N55Hc2x3NchsUT9vd8JOLH9+mnAS/GdfGif4AgipB2qOXhuwyio1Uj1rkqZgZ
yUSWZh/YQZSHCLTgCe2P6oeFOt30qFhuaq7mYW6RckXx8E6M7XSoXUvxGvoYW7XAKVl0S7mlz1oH
EFyvj3G8T4NNalsT9ISg3TmZTkhp5cTbBsGjPwXGJcdAQ4qgEu5nI2z3XYCSus61+NCK8ER/G+Sb
rcoTwqR2NYV29dbpYMuc0Zy2sBTiTdIS6MycOFjXcVauhwBTJozflI0skI2PscHZdQKfQ5tp+dYU
gfgyuoAyWqYyJuISqo36nWOg5Tw3mGLs5rMzbHK6n4LKoOIgHTOLMXD/t6/677Q+VPSn/1Jju//+
Hv2l8fHHb/zZ+VBpYpAOtfB1OPPTcv9/nQ/V/k3T6WLSP7Sgzv3jBGfQERGCDiOrMecqaxG+/tH3
oCVCD4U8QPoUBIvThf1PGqk0Zf96guPoxvmNt7XcM4b6TwyWVA0qRrWBdUMsiLIPKXmqI6sZLgPF
Aa6J1HHU8lTHz0m/OHuYY5IeP2AQ/oiY5z0YdqqbvlpyZrPU8Tm1lfhIt2ZsMVY60B8k9ygJCHPj
lisFW1V7r2RaCHMiHIbqSRRVoJAjBN0mP6YuHRJMcklCsFfk4kqsMmcTN1Gxz4NJ923Wdz+HlL8q
8sxYLafcTRSrDHphY15IR11CRMUQnABE04jttHY7WX110Nx6+I4p983IW8xTRK68ZkNpb4WM5Vud
k1SHfcjaW3rzrteJyud1Inx8tlaTqTZF407I0thwoZSbIlGCkZql30RAxevAr2Ew9MQnyE7N+43Z
ZCjpNcbIt0oUac+ASE4G/lMSiUZkB3Ek7qdmMR12FWSWVjwjqnKfRnOcbsdi1LdSc5/H0bHWvZhQ
m/X5xUiAWRtdrd0gtaz3HX5fXyT0jnLALnvTiuKzq2TvblvhYoTIsTaRRxyrnJknKbf9R5PawX4C
RrEhzCz7QbUCSDpx1B8kDzqgY5ua0DAt/tF1Wr12h3h8MVWHjTKMgTlW0gn9ipyuN00jbsW0iUMZ
nfI5j/PnSuGli0pCeYmG/jVoGTnirSrXRhrbvimXwps5cM/Gju1QZbLkUrDPo2F5gYjkfrkjnyqI
IRsiNaiPMHmnO8zCBGWwebIdoohh50BOuRU9TMaVzEa0dhZAlnsjVdO7aWrm22CIhB/NRnWKEJcu
kSijyasQSOXatrE1kqyeiKHT4wcmxdkJzOl0IuNcP4MjSzagUYa7oa7qTdE042fLoaLw2Ahbv0sV
+eUSFs/gcTDUbU5RdsIFFe9G8IynNnBwzY/WEH4n20bxMynNXaTifiemVdpHFUNv6cWtDQO9IBvB
ql0qWMjYgHAqi5yqEHD6N31EAuhV+qRtUj2tsGMgpVlpYUROWqSZRMMQoIcIUXOPhEXjmG2lAYsV
01S9cYfxFFe8KQ638kAt1TyFaH1yr2e++VVij187TuYyUmQGUJvKd2s2BTyUKGHmSxfE01Eya944
hwTULYk5diLcZzzf6cKAPsoArkBOrxMPsCk+era0jRar1mdaBfNhHkkc8a0+srZDjc8Gp+rw4paG
fgdQxKavQPXXcZwK/SIdpmNJvBo5uqAcDuCOBrnKF3Xm1GnznW0ym55h/fiWReZ7O+ravuGIQYyx
iaIgG7pvZmSWlxh7D6ETwRLK64bxUZH65Jm56+S+4/KRrBKDk6dlbuPn9gATpu6nNbqqBAcTx514
cOanfgSWy9lf3UQmKd8RMiMPGGZwjpyivrOsaqUGTv2IWtu6d/VuVxf6fDtgyiGFzD6YHY818AZt
3MdBjn9usMq7JNeUtTqoDXox6UwPnLPlOW967REycvIWC7VaKRb+2G6oh70zxVGwL9D5PIxJpfku
rjx9lOKMQBiXajlcQqOqT1MiIdprHJabjsuNXz3yizwG6CMqF401R6y5Ur+Ds7CIp6+KPacPbZ83
neXFagM6vZAaGtEg3NZaEK3g6T0qNgRkb9L09gEf4/SDEE5EZoo97UAHGRdOkPAlCOMk+l3XSLSI
zXRrd6NcxQELudDm9hhH3fiEthrosCxC30IEfgblosBOYCFyw2hYBXTHX/VyCSOUA5DWMXPhSXD4
wpJsWq9sgvOO2aHyQ6Vy8sYh0v3JMrqvBDzajYG07L7h3OzDECespxLv4ZyH64piitjnnliQvkGD
K4MqetXmsD3VeXbf0EE8AFUsfL2uaStlYXs3FxjthtGZ74Qau7cNSuTKa7tgBr1m1XR1ytjHBOas
GuJGV50dGT8oe3tMBeMnBWfvp6yZtPfSIVq4P8opUpa0UWkOz3JEKWKocr4nvc6FAFBaNG8ing3d
kqvZJFcEsNcIwqhTWLAodAczNt5SeIOeY6MmUANU0LMo1fcBGCsog/kJTXnga8Ok7ZAayJwqlzwb
gprGFWd6hHZudj8LdU/1IDy31lVrnQoI6l5B1MWK5IfLQAbwszKauZ+QW+lNVhHdJVkzkRhahcM3
EVrVwdUr+xAiLXRYQQN3x7qp+E0rTg0ApPt57u46yHig6ER27PjCfJN77zGZtPwQoK3mkeA87apI
lGYg3K6j3KeIhBFI1SWDQZ2kPqMInR0AvG4TOm22bvQu94UTEFkh021pNd1+oQ/guhbxapA5/eJO
izZdXsKVI9nZ0/BgAmIM8lMIiJ2tKBjeo1jIrdIL6zj3jf2p0m77qOkW35hNDXUrNx9mh4HJZKDq
cFFe0/5E2tgCIXM6u1tXpt0/gSHqDqaVvydz0u6jxA45+sTltsfruevmzLa8UQmbQ4xVEnZKaNw3
YVHezRWiHIedq/eS5KKGtNaUoRhOLrty5EFP6J/VOMYVMvfmKZcg3bTY3JQ6yfQIVzH4Gt9GhT6b
cPJsDfgz8Gz0JY+uE8pt1zrVrXSI6BwbCdSvCn44cDh8IAnRFgs5tkbMvbumzOZTZBjDkV5T+NK7
TezZDSHocs6qFcO0+cussscIdjtiw8R+wM5hblo1bX3e3+RZiX7uWVXXNBbfiFBUgGwY0W0iy1NG
Msd5tMYTkG3jKatSGCQJTQQI1f0CmXU38ZgGb3U3jVsDe88bRkBcoi5cVvj8/d4ekm6TWc3boLKu
uIJsWUZZHnGU+TrronelMwGDTLrwbCeZD67LcIlUnePYHu3SMjh4lznRQlkZ+gQAl34k7OwpISz9
gaIqPRaVs8jqVTyH8ZA6yW1ZturWtUN5k4XGJrd0uXVGUZ8H3ShWxWgq2ygx8g2pnuGJ6ACWHS3p
diHGTHouQ2LdVaYc9xF5m5vR6erVlCSmTw/8DWFk4pd2bcrtQPTRrQS04qdmrR5Kgiw2BAuP751D
dpLXVDNFSsoJkDZwWBWeNVXGyizn8bNAw/hmoTwUlLnveQihnjfyRTZqtUmwApf+RHLqfkKWT7BD
ihhurlOkbFWaY+KhTX6WowbyJEVoNfQ5mVIYJL4Hba2tAMoMbGlWzXjRhbmRpsktda/fkv22oZMz
b0Qg2UGHQD3MrAOgBKg2I8cRu0BXxBdDT9Nr0dN6XUuPkdEgjLw4r4Gzd/W6ydKLCZFf9xox4a4O
moWuoyV7waV+W/piO20MgrVddLABIX2kUGu6xgcL0qyqAfY7UWWB/VJFYhG2EsHnxbO42PTCNQ/Y
R3KjDq36SQMmu51Hhv8IbTMAK6m2CYo5K9QHZyRxLFgFvROVn3GX9wCG8iJz80esGoAQD4HpxOmx
HR23fBymnm+tbL+PBEDR86ZSJkbOUme0C5lqIxodEnNlunFqE8AbFiulDZKWpts0/oDrF30fXN4h
NYL5wu+Ub0pIpsOk9XKPV585kdo74woSaXzoeqc6V5KfLhurfNV58ojWqze8okJqIR7hDhf2NiYc
lX6qHIvvdSDUcxmPDpFzoBU9cq4Q23XW44xiFkwjscVGBogUKecsj8ESa2zObn1fL9rPxCL0WCGj
9CKGKFpZ0GPgHERDtzOyFulD1NCJqABMlAYljDY0+ZKkl+6smmhlOzO1oygaqN5L5nKMJXMNc2Vc
mdaEMNdWeD1BksbTGPfGM/piNMJEUMOAaFSF2YzIUpJ9h+R+wL1FPm47vZJQcxsmDl8rxo/xAU5N
uOqTMA78FjHnGeOM5tPBaFa1ntGZa8ge7BD7SVKj2YWRhIMP2ScQTJnXgI89jHmSPIbkXb62lJ6c
mWjRTsUcPuTm3GAn48sOcsbqaEk4fZE7G90oAU0t4uTGfm11Uuxp61YPQZCLdoUKBsIl7Jp92tTF
fRu6tRdWavWtBq73gtK5einK8FuQ2+JkIAsm6KdAgaprUjJbc+mSdr042m4uH3raVsUqCGRhnxm2
G5ci+r/sndl23ca5rV9lP8CBB1BAobk8a2H17EmRlG4wKEtC3xXawtPvD4qdrcbbjs+59UWcjCTk
aggU/mbOb7ZvHrGNCHGWGeGNkZjLlqE2j/10iXFAmkXk3uaFLl4yE1KMn5E8zpYIqaUeLHGgFerf
4ZGePhHhgRhROPGlK+Mm5B1V+0zhzw5nBRoTaqYEm9GSkN6vO9QwSuT0caHqo+I3kLeqNWq8/Zo6
XgVF+qDigEqsXYD1jGviXOcbLGu8JTgBq0pPyRpfLtcg8xLX6U2xhpt7a8y5S9554dfLO8SXkUR7
6fLh4K7UO1Pmmok98kCu/MncLpm33BqaFPViaKJDL8bioVrrJJI7SEFfoJlYrRmfozWGHXg261Tg
BccqiywCeayVrlOthawl1ZW0Ka7TypTrCQYSTLeTl3DZZWX7WvdIwG+tPOtsVLAuzViLfcFkJdUl
jPwSF6LEhpHI8omYN3O6s9jsHV2StPmFo6FfepjE89MyGbCVkFfQ8PZ3g9mBmN4Ng4eEl02TmqcL
X4ny/X0do6fa2p1Vs+j5P6UzdokDsedmiedDZHjtU1GU8/M3S/w/UFZ+lX59JyZBnMaqAiULwxUW
40hnvlWnNe08EXRhTTfIG2VoBCKBLwBxn5WagUAtij9Auz6MmTjbudwbjtrLxNqRxn3dDMuuq7Gw
jMYhIBkaDepfYGgZKn0vdFnfmyvwAkNAJxf2h419aZFpacLIv2kadeM11Ir4gsebP/8G/uhFgPZB
vAWZYP7EEJbIXGh6x+kmFeZm/ZdrFPvKq/f/jCT/o5Ek26Jv/iA/ST3/L8Dfunr7Xlay/sjvI8lV
cQWH3gYexdTvqwn9N3WnZa1xyg5ZeF89W1wp/x5K2h5DSX7KhyO4SlG+FWNZvyDpQuDp2T7JC9wQ
f0NVIsQP5EfkwZL3tdrJkJc4zo9JFWXrMZDJifOxUuY+5ET5U18ynAGaXpuXuhl9wsmz1uuX4ZCL
sijNlx6BtbXLq6bsnkTp9MQNWWyISBJXGakyGXYYxlX+Y+qybXQZ8WRVapHsOc1OhdFrAnOOrVYf
M2OaDDpuKUQ5nhTGm44h1tIPVd9cV4XOmNwB+CA81G+qKwk7+IyJfjRPKAz0tXYitI12Cw7XcF+N
rh4PE5OseGuCDWPH11xlJVS8klBygC0yF08J6KRqS3sN9i8opxUXq8aAVXcLVbFQC+eqy27oYclH
+cZKAP8nMczjdYr1jJimpKdUVuOwkvfI4EP0MY9wW0aFC0UGNevyMm69m4BM3GzbsXE5tAaQLrQ1
uj+whYJGZxRGgR3KyY9NpKZ9tiiPEFyj4hcTaxfN23KMxlsho+p9P2nrYXKTajxgJOjDpOtwBscN
QQLbLtbLho2qCjPZjq89aLfnaKlBJbJRpvye8cTkm0hJPqgTmYN4jYqMpk2iiemECxndynnas2+2
KE3U1VTXFpxOx5tgcq2A/jSH4OniO30OMgarop+C7pBmTtvvkw46DIASy2HIjJnhvsVEIbC8loCG
wDy5tYSGOWY9HQXyIEIKx3L0Nr7rqDoEVwab0x1LQmIZmMzxOPggF6cJrVy2iovFGFMn9iZfdMyk
b2t1xfTFi1LzDUMLplnJ3bhfzfRMcRwN6ZdTdw9mSx6Gem4erYpBcu72xStb8XX8ObLcRfjbs7lD
HBgK5d2WpVYhHTELoaT2iO6BZMRFY82EIMVx0e41uVgs/FVwO8uWwNdIDduhdWKmH9HsbWq7zB/d
wsYLIpMB83tm1CfKX3HqSw/bCAP+D+u+FJFKZgUfo3K0UAZ0/ZjTfrfiKUJDdJogg+1FMfKoDqqo
e/Sd8VfoTkY4an8JGY7pEhimTk81RDxyM+IZm1Hs+tZV6RbOOU8kRD/U5AeesUiYZYcCEegbRrwO
P7QNMq99kk6hblrfXD4WfRmFQxvr54Fy9BgtGLHBTJsBJk5CsXHGGd0tbOfqppWAbZgJIQrbiJEy
VDK6Ca0kqt+5WNAwOAYVjo40fukBDTCL66PiIUeWtiUvqjmMfXnoCanFdR859JVObt7LpEUFzbwx
2JNKIyZOlsiKLk3jZyTB9c2tKqMAB49ZfK6sXJ/gW9RbOJRrcasDyEn9r5mZOqENd3ZLj+IcsyII
aL/E2zzpF1koyfAzDuYwGIWncKDZkr8jjFIcR4N7N3UM6HjZXOK9+YeF85+pLQVO5D9d1F2/dd3b
r8nQfe777zSXv/3kb09HN/iFhTJAnN+FxZRIv3sf7FVZyeJNrPkcPDfZ5f0uVRa/oCC2/+VOdnh0
fbeyE6vymcn3746Jv/F4/KG24ldb3vqglUxMfWTPqyTzG5pLYGvXyBujOfpp8QWsQHAw/BpIv0/d
/E3R8Ad17B+90kqVtk2k3BD9fnilonIqZ5ktXkks04ap8YdmZfBPUTJs//4r8Rq4CMkRdRx/fSff
fKa4N6IFWUZz7CfsCdFg3nYj0xG3Xf6iNP+Dj0Tii6CK4eVMXuv7FxoRBwQkaTdHphlf8iL/AiH3
S8a//+3Pw8vI1S3PX/ynv1GP6KlL5NwcIwPKa+Cv1N81uSyf0/+Hr45rFcG6xzIY2ewPvUZMqqRT
J3yiMSrV1WzS5gCk869Ulf3Fh1p/0zddzXrhgd5nNcbfCVSU/8N3542lb/QBXLBkxSJzcD3wCHi2
DP2M+uiv3Gmre+anF8Neg8GQXCCgSd//oQxL1oj+a3D9a76W10EmhlRPxLyRvpk+a6vUwXfL/LH/
+5ciz31b0ieDMv8pHMpV9SDwtzTHpgWrPKzxDzIw8mcj4z/9+VWyfmE/fUbMUJwKa8yd94OJCTkV
NKO6bI4G1vZjOTSa3HIzevzzV/mjS361XP3+KhxZ395bSA1xQw6oQY1glheh5mdCJqvzV7PA/98r
/XBeTHmZ1CMO+2NSDDoE/PkG+3vNfPzL28v8+UOt1jSfK8PDfCW8Hy6POiqlX9bUDc2Iy7MxR0yL
uoE4sjilxvVlokIOlLVvYdUfTTXXIQ15sLNbWMlji3VriwQAtN6M00hBhPoVXjI4yCyyTxjfVpR8
/kWDyD/FizVeNx6jO9Usa8BFULdsg/i/6AT2tplj94UII4/e3Jb3WgUCEYSoT3QG0QeqTB1OJUAY
QJD5ptYVgKyM6zlnOBNTjw/gxfKKIcuIaPfU90m1A1Ff7XrhVY+9kTlnhsrTr1/JWtbKzmIVy6tk
YFomv6OkTzxGpzvwoubHLF8h1h3vxxABgRMRHxqeIiSGIG5uYwEYt5dI+FHVruhxa2C4x/q5D3Av
w2tozWjeZS2KUEM1BugCPt1ScnCVmddjvEZ+Dm2BBAhSsHeuyyMACKi175GY9dsRI9nZKYFyZ2qp
LxZ+M9YnzC78oDSAPpuCSNZRXubYyj7Efl08u1NOL9LZzXvk2QLtNb8IxYDVvGc7hOTRjUa2cIm3
Em1sW3OvY6CGOcawpHjuJkhTvgEijFyS/kPEV3NJsra5dYfsC8gCauPMFS+ln35BphY9goKuT9N6
NNKxAFUvBIR2VZh0WzIg3eKO5m1+ILjZOXGi91jCgQCNMR5wygDUCQUo4HMar8JEh03ZTWw3wW3m
xtUX1wisG6vO+BKHAoyZMCZIDF8v+wIZKtF5EVR5l68MsR8fcwDrgHZVY4xr4ieysPhIMVt6JKzg
qsqWAWEkEwJdin6sFyJxlVscUpQDzbU1jE0QIloYX5OoIb5Y4E7wtxWJ4MvGNSt1ZaDef/GNSj5B
ZQbD4yX1mc+odyjTIbiaPloSyv/nWrjWE2INrh+pTAm1ArthTkp5Mtb7YS6DKzWD36CN4U/Q45eQ
aIAaOlFihAz0J27w3LV0To2Dd3ELGS7YLRp3fW839JOymJrkua+MeDwMfpW9BZMw9kHFfeTC/Y+h
f9CiQoCfHyZmRK+LWvKDbIaelYahMBdkjS2XVabC4lZ1MX0ooc2E2ARN90ks3FuoTclpgt3bvRu9
vnkfZ468eJpQ1RKyEIKEgbA018QYGRK3ZGwJ3nbOMkEC2+LkPn9l6KsZIEquMmBFSQBhAKgTbwSY
Ugz8z8BIQtJL6SY3cR6siQ8A7GDng8AD2Mw/1o7ZJ85V0n49ZqMa8jBp5uRz1QTyWOXuyB42gSnr
WMNr0+nxQGAQa5dg4EJYJr86T076pYtW6q7Rm9uOHhi7wOce5htNNWDuVhz7evw4JDo9l5XLbBPz
woVHoXf/NUPAqnhbplWM1yPoh12cc587ND6gzb38xWdHfTEDsKQL8PB4mZt+y2yhI+k4pYmiJ+ai
5lQk6L5odFgNWXBrU1TuW7B8O9BTLBzGJoJ7kundojjdyglTDzT0kv08n1uU2VsKhvwW6gNBgXPn
39sjgZR1PBH77UT2eR64onIOVNydawRugb1lrPj4tIXcRiVAndu+goHFVr9ggs9ed5s4uX9vucy4
HbN4k5KDUinODzcxvPuFneRGKKXDyGtJSZL24N9Hda6urGngJPtaaQ0BdpEC6EaYadr8UsDsdUk3
DFVNlhYe+n5LEtn0ayIrvBNMlGLkYFzBzIlQYt7aDczVZLKRh3Rlc9sxEMB1K+oLXGEupqlNBsTH
FnJQj28njYIJIvBgEW/PqUtG2vs+R1tlTpxWWBeKrSQH6iaHiXuTyTnejzphLM/kut0YTK5vslju
O9h727FewTX2wonY12DhF7d+h+g5uF28qArRBaktsYzTduAvjE7fJBYu5mmAxpioad+tqnO0DOV9
N3D2GDGnxxRw0+cjBocRuTyydJTkMTq7GzsS5sfAGvrLaEjq0Xq49ZGtHGl1SStAMH0gbsi4xkh+
a6c23oQsowufk/46ypaX1LSnFz+HTuBrNvfOYuHvCtJlx+KkvG0MFUH8wnCjyjC10SHFqzKgT99x
Pz+r0WSf6Nf4FmIY8IA8mluHXJSCxyLKb9f5aEhMysLjoZcHPA2NNCme24qTF38BfMrSt56Q1DRg
U/iTNv86ZF2ng/bC3wBzik0/7c6oiH0HmZQu5uFYCumoQ5UEG2ElDUOELgDxoouCwyyjyUNQKDKU
DFZs5qdqak0Srxuysascq1WoRxYuxPTZabmxmTSYGxlNLQDcUiAsQBwxtXZ5roGSNNvaH9qzXXRD
iBRQiyKMWvBM7kVPYi4XHj6F4vxDnRQ9tIK4GHzYWWIcHPK0kzOJHfbIaq9kE3p2RhCVm8gdiEVG
qRIolD3sCr0vnc4Sf+Njh/ncSDfeWGnsnWaffeuWSHoQGnYrzV37L7AG0Skarg8p9HeVi4hTZc4A
lbrz42zXN4ly0NkP1lhy9nQfyJlCNlDPxeOU2XOxaSwXOAjFNYnhjafHc4WHJkwb86PjD8cGzT18
ObvcAK5PUEZyf3FwjPf4xI1ry66MLOw9BjEGhIkD96mAF5R1ZNIUfn8ULTyguY3emBflO49MuZ0w
yVdm7GW9lr0AksIzGkZcDMmD2QzJIkFhLzfcrvGvceFZA8gsaCSFB+QrKwzjlM4IuvZeXHK+OS7H
txNTndAtsbCbnKCQYcMHPuYDYXZbX8vxLzYqP8EIGIab9P4IdqUtVhXt9xV2t7AbHIh0O7Y8QENX
TON1T7AZA0ZFnfA1ikPbKELBNFFX5IGqL9zw8kKESJxurOCvGrUfJL2YqHk/62SfnI212f2xUQMd
zz3A+1Gl9TyY+qLyNeTDS9+qYniINI+5Py/8f+oMA9NiH8ArfU09/zFyuXNGWcZTg9+vpQirItIj
rIrHcVUl9cVwdH3689f7iWjLJ7RYK7EhgClh/yRarhQFjuPmBQdKyzyZUwIEeFeNcPJV+dYbJBXn
XUI9iITj7utjBwSM5R4SQUxUYqHZjPJCvn0NN5k7nut//v7sn9oT3p9cjeuu55lMkn5oT5o5rQ3f
GfJjUpYOeoKu/IIBlHtq6jEcsr93KLYLKLugcTKrvxmZ3ZLPyDsmvkYQMFO+UcpUuFqxFGpB58nO
nvloQeDMxRFpcFWx1iCdAx9BP5IRvSrcJJIXTmV7pnHdOV4ZPdqAVN9s11nGTcA/DiyNvXtEPzyA
Iz0Xz2aaIlNcn4oVukR/Oy3IR//iu7B+cNavVyOYDtdaJb0I1n9kOIOUiOCCd3hrXETFmAHrTU8m
xBb1zmubesbRoGzc+Fki9lKBFYpVf/7zP8dPfTZBv66PIG5lCXCZrrOGb6ZLvXYn4JRWeiSwID1I
IwZy6Ux/dQz8NLHgVRhUCOINHOF5P/7Nh3QYI7eq06PrUDy7MQdXxXJ624qAPsPNQfloVBQ3CSac
1z//gOLn75gShew1H0yCBfDrh+tNWzlG2WJKjg55B9GxcOrg6iv8E9ubJFNpkvo2MGTwzILiGQ9M
+8VA0IhhepTxFuMk8Tyct8iM2gKNOTRAGGqOk6sj9XdwRVR994kIoag/GaTF/8PU+M/m1VyK60n5
v+MBXj53/X89p4qO+ntUz28/+du82vPAczIpYyrHjYbRhF/627zaF7+4EkYGePd/8zN+n1ebv6xx
xcykAXraUDSY1vxmMWHRu8bygnhndrlaU4K/s87FsfLjnOtrZCAUDI9t7jo7/P7+i7VDrmmGcrQr
veFS+xVgs0o03cWGXxwWzprJnA+Ap5EkbXQZE8yJyyksTGs65okysl0UDSDD+kA9giJjUWoXwXOK
0PSQEG2LuWAIeKSyGdsPeEdzEHeJPHUR+cl7ZmzRspWGM0Eh9mUhMaZLl7IYSqTEEX/E2HyufJAC
G6WJJYhLP35nVV0QbUaJwyNws9dgmp5Z+kUui8tOv1v6cdnykfQ+HQ0z7J1suI+n2jpzI9FXzbBo
dn1kFCMa66h9kLpNr/gRtpnK9MZDUxv3adRkgKvnbDoqu62vlwm9LsFV5sui1Ei4n6mfokbbe626
5E4EHR7+YFk/eVHlBGiUuDRTonD3wFEQFyeTLh/jREqUyDhNMtBzoWe21iWw0nd1jm8OVS6JIY7e
+6RFbY2W+Vg81ixvu9TpH/Mm8+6i2rLvI5YBWNFc5Vj7WlN5gjM0ljAYIipjjzwr0YzWKn4sQt7z
1+wIZ8tpU4IC8rxNNNsvQ84cH8/rlecgkrOG5DYmmbUPhTadIgRsKTDcoN2hnlucqx7NabTpKrdn
Hbv0m6jsj8FU9e8cyl1Wgeli7YxR0ABla8Wpukry95DD1eLTImfm+5R813Dgs+xotJ4j/BbnYFLv
dK6dbaDN6oOaMn2m+vdwsvtJiOxpF1u9DIssjh86BwJKOHp1ce2jTropqoRwKsAuiUeZT3xaTJDs
XW4bUWgkHkYXFYl73dbZTsargHZpPvfCjnERklBD1k8a3y1M+M5zgLsgA4KEXmK+KlYTAFA5Fp6V
Ed1bdv8adzXO597LT4kLlP8y9RAl72fCads3FcfdB1zKw5c0G617t2wkBvjWfkRXDBKKNLor2XWt
S+RkyVeGnlpdD8L8gJZhuDEaTAliMj87VfnBmyZcBqWs2tNIA0BUq23ewq+3OsCYmnUtlfLTYgz1
lnDyYue2UTFsl3IYyqPpDDLbRwTuFtuimqYPSUxaIaRT1rUkXNJmbPJMWZuFv/IOAE6JzrkbzXvG
VvSVZmJeNS016namjbgfG3HHpv89PrD3pmKRTnDETnkms+8A52ewdbykVSyOuWLMWLgvMvKf4qj5
bJJlhPODtGi8BMhaZcGq4TYpnAYtH3TJDPfnMebMeeA3xBvP7pKbrk0vTI4n8p0rFPEojpN5O8T0
6Ndd0C0xAMVZxdtBNe/L1GiGB0VgKG+p22fGEN2NxH4hzcuxvY/2GHaIqPeDGZDhZCenPF/G9p4p
lF8eh8gqMdUPOrvkNkxQxgA0KcQ31/K6kzbCWbtOTkkZWbu2wYHqeoYRWg2mTUeVGmHucqlIIKaV
75JD7hckM7hMygDYUq6Zetojv2A6OBf564yiDqxhO1381IMR2dOEMgMbNiTpMGZRmbxHIZfvcH/B
bCRdfkub6CCRKdtzlttkbA8Dm3Cng8ZrlfE1Wc8T3wDU0idE//Ike5/kKbM3nqc4REBwGZgbhiUU
XnR8MYEus2GXDOYurp5fRTSTmKo6cZoXbBUETTWXQpr1tVXY+LekY6CmbetWEPk2YAY8MQ/zOalU
e083az+xN8M+BDwtxFWcTFvdLBotXlR7dHp5/n7Bz7dxZm+C/UtsKQfEhwIZ+CYZh4QUIgi1eyFd
OsRlvCmWWH/Blzzyv3oe1p7YKTZe2gyHOep+dSJsPS7EUQa/bmWFtTAxIpS62NZ1pEgZHT7wYHH3
U1+Mx2ppYWkUUW0sWK2myQWem/a/ioqnzQ4dSnflrKKAMbYeY8/1j7ZRmpfU9JqtqvzsUHjM8pNF
HbsGNaPFA3aH4E1vLVxsR6Eq82Rqcs+jIE9O7kTkJpsvEwrIBHSzVuDvG1NcDZ4VXObKS3ezKB4i
d9FbD67aYWqCzkc8k66e76HeaLCcm7LpHQitYxHC3WvRKFjlsskgaoTmbN8pq94a9Sw0oZKOvk4a
Sk/8cSSsFYzaYEoFIawb66yZDe+nob3MZdnuzGXu4PQo8uPKZtplRUFgu40UeBmc5KSW4KMf9IBB
pPrUBvHAtmL6SIszMIvUFgJMHjeWSk6go+PjMBU2Zi//ZrSih76r7Bu7FIi4hlHeM/8s98ogF0tn
D8g3jfspye5mvtczJnLB3VjcxF657Gc3Jwp+TvGhbdzVL4hmWIX4uMHqyXHomV3P+p2T669k/sl5
aIc0ds+4PfRwjeY+rneCJ6fCljnbtEmmrRH2OlMN8tSt/MWEWx00y2OZmoHxOnVi1mHqeQheUsmE
2BzzCjkU8+diFVv3lqWPjUwfpafcLFzGhVKmywvnZswtxWUlLdgFzEcg/1qq/Kxra5YbEA7traiF
kYTwSZcXuxnmlzVE8+z1mXXBDdodWm1M7FFKFkNbS+fj2cQrx9FfwCGfx6Q/6tIkSqzkxPTx47zp
zCeEEsbweSR9kR2l8MoHfxkYF5slAGNb7sC/TwiX/PhTyxTl0PWTvOu03+4nHxecTUxdhdqe4zVv
bb6gXJMmn5hx/OzoCOVVVoJCbXJGLUFpO8cUCfAIeVsOm6keLMxwJLBNm5pm56KaoUxYWqlmpejq
AQY0Ty4TQyzPto2vE/gnncfsFHRActadVUHbYH81nMxED5ciyY2T0bYuhR/KMHK0EC7eWtKge6r7
pU3RWLV4T/xgUWFiDy7xFa35vpNZYoVzZmYAzlT7kAXZhC7PZe5VQ9k6dNjX9so33eNCtssIh2ge
zY2pyQzZeEr3L0h2gpA8SQRM2RpHjrtPv5LM5uzdTqIciwYCeZH+6Y0PgJyfR3vU1fZ4jFMDv4uR
dvHOno3yxtFra0sF1Ba4NYR/clLHfIkilj3s56NkGw+2n+8b7VRESMK8pcPv+1cO72Vn8yVd6sD6
iJWaHaYnGQ/wF41aeCzYMjB95WRZ4JFCLz5Ise1ZZjVbx03KW/LHfJC5eTLseplc09E1OEPL/mrC
i3FyE79ZcRi+vO8KNhS7TlbFAb4wTl/+aGd/ADwRIvLQn2bYOx8Cau53QrveJXISiC6pHr2rzqQ0
Q7BsxcF1iaB0K7T3Ciu+eyENnq42ls6+MJZ4KxjCnRRBJYos18x9bzfOODFubBi7M8jkWSKCa1KF
9GeB9GmL6t164zxNIQajZMdM476OIzmU7GRKL9obBE34ITgTAWGiVHtd9fbDgM98J138ybX28h3C
9+AQzOWwI45jvCweemM4XNND50FSyKppBmRNBkqdN8kbEnS8CqLGym2lde8y42zUrgUwsi1rkAp2
1Lc7g6XNXoym90lUYr5qunS58duleWwmxEIsPOvsC16k7imozOI1tkgGCqXOgjMj7Oicsuc8mzgU
90TdtRezjd17G/TEdjKb+iQWkxcA6r9hbNfsdOVZ1P6mu5MyGjAh9QlJGkVZ7ZlVyAODzeo0m9Ti
TVBMT7Uq7L0B76Rv2uw2jVWCLw0PVeZ54sIhgZGxTLhZvFFQsHDy2blKt4nRNjtcRi4LYgtCUT7q
FkNxx72unOxCMHW0QzvbUkD1BXmGeMqOXpFMu7Qd3C9jX0+f3HJGld+wKr4ehSAJfFLOPyru/6z/
X2dRjKr+9/7/plZ98l/hW17332m5f/vB39r/ANqfCyNQsqNkpi0s1NS/tf+W6aDzBiptCul/1Wz/
j1ztK2Fi7e9dE/kbY4B/t/+O/IWCmbAPfsxfY9f+XnCH972am/kfKMpVQOYJa1VE/Sgjc1BKd+xl
xNWCgC9eDhybBPOuxRgdWXdt9E6ww5BEivHoS3ZjyC6W94YoMANToBw7lKBXEY86TgkDtC7dFzaw
pbvGU3NMlD2cmQF7oVMEnKP0V488TtnHVLFx6VPf2mAodh+Jb5zfZdQu5J3XmXGwmrbekBzQbt2O
zQS/j5j1tk0rgj4j+5C1Aa0/P7OhojzmaXLt2pi00FU0m6SN7ice6DOpO8zgzY1TNtaxxctJB+vn
qB3cs+XgahsosZK4/TRIawqHDLBLOapsq+xKX5NtG3OqmyGPpF8T/LVM3kDnRlmGsMRclgMYzpiY
XnFgnV+9BHrMdh2xCqDZnV0xq1tFfwtCJu/flOjtfeGV3KaS09YuXV6/5EHMN+WEfeUHiN2G9MGL
EwJMLWs5QiYK0L/g3ZyahqdZn90qHWD+6/Jlh2rD2gwMhVjCNqQvc+iHPO+I0wRIikun6M4gHq4T
iwmJZZcP2D/XcYd3CEpWQw7r8aigytPI7LYOkvRQRObBSDNrKxP9LPtRb8d+/RBN3oc97ueQoXa8
BVLg7gp/+FgSomzjFjw3lZVeGpWCDBTzrl68vZEWDfUf8IwhB+GTMnDaoOU5BlFw7vWKCluxy+kS
Gc/aJm3FNgeJmwbXsw18b48bK9gYY6lPAg8ZOR7NcuosTOAEU7R74sgYn3SGDrvZdMIKSdpG+mwm
B0yJLUP0XYB2pZkb59Ia/gkkWrkVElLc0KmJTKT4QGXibYK2acOiMHZ51j5hH3z25+UqE2CVY9yN
e6NKIamZS3LwmhL9ePYha3vnkNGObCdgUTv0z8aZkfFnZ1nXaGMgQ66Jp4J22524JHwVEzOXodOI
c7LTY3brOcSfkZBQIhLAaTHaOLUisz5o1rM8TbvLbOQfAbzNO47yBhJipo9ApsrtQu4C6n+uhbQi
LBd/rXMEpoEPGvggG3v+O4paXAx9uQqWotClwacA0uRl+fwFazugUsp4Okd29k4JN76uzKTc2/7H
da1+niEfgQJxjaeCxw/Rvm7ihF6Rpg/lmCNcYee8QbREIEMaqCdzlUERPpQ/LDQ3Ydct1/DMi72f
5RNBtjyYl3wo6VlMb1fNyEh6YZh3qasWmpa83FkdXeXA8z5MehsXnZe5J0swwUtjnwZMxKceLfql
M8whNCC9vaM15Vv0I6ieTuZhv2abLyemP6YEEUBxab5jAWpueoM0gJJV8Kp1okUdFgs7XF495oat
76JmMM9W302SyhMeC3BD6jWa2wl7f+nCsKpyYuy6fM9bJcnaqBDWuMYVi4LiQAzWjeHkH9PRTbZZ
BT9gbNnVDj7xBd7C94nkDGVZUhB9aZtf5oiaaJ5qeSYsV1CA94+mn54GqIlnf2Ft7Sj54EZZu5tM
GChJQMWzTOASHQIlNqINyIcqHlI930XWcFdgadkAk7EOOjU+l86i9/hNLqr3CELh/995JLa59FXI
gCvWq9AXStU1oY4wxKzsQczL6VuL5IPp4vLY1WI+eiNFIfROY7MG/mzJLdc7gYIiVFXLJRW76loL
D9+/eAta2jE/zWyank4+RiKJgXcEu0FD4+JWO8xO+3nEarHxFh3dSJWBgiks64wdO99D4mDgpxuA
Bz3Z7FNQ+seE2VZdiA+uC8YzdrITrMFnf+pIXEvpJAptuyfocdUTyMMX8HYTe2Hvs4uadTtGBMNP
cfEkrOHiOb26aXxxTmv8mbJmNrhyAipT3RXkPYWRTUkUte0XpQbC6+Apb+Qy1AfHGVLUWzrbtQwU
rnQxqYMzK4JBbJgLBd1WZ1Nma/KUtaOPNQ7oy+JipR+Fbve9TxU3+7xitU5lRie964C3EIE6gygg
GSafAu5nKy729AE0lfAPCMfB4kktfdFtd4oVJEiIOQYl8yA2RcLjhWmm+77I59cpGkiY0N4n5K0M
Swh320NImg6Ah4x9XEVy65Ujy+pivDNjHCAtKm3e+HQNnw7jrxRkCUUPdQZZZnLTPTvGacOBBvEi
MV6GANtva8yf7BRomV0Mw8kfF8VZgylGR5F75PxNzwlSsUMMSGE3+YZkAAcayi+EfUgXW+5jb7Kx
nzSMDJ3GOsRe9jKNpEEuhv+k++7SASjEGhJ/sY3GOxdVQZcAjm/jNK61l7Xn7yynNM8+cxS6Up7k
C6fqXiHoDSfyLu0KFmW3DpbTntgrrlkD8MwRBGDqEIoDu7WennuUfx63Yut2ZH63XH2lfxuxlpwQ
JyYiX2+yOitlZx9bQRaZBfrJFdE7e5gq26V9Y17vxzvZETiSgeFd8B+vrI5IPthO6bnqfT3O1YKk
xQZpgX6hRlcgMeUUqZEUm6pRzP+vv9aM/+Rh/EUeBnveNajuT8rrzx/VW5d/X1r/64d+L63lL6s9
0gE8vRbYzvr7vi2tYaeZRAZLWNrsvH5frIHYNtGBsFIjGNmnLP+fytr8O4s04a8C6m8E46bvSMp8
B2m6abuSN/b9Iq2wB8PUUTJe2YRKjsn1kiuSNjB0O22mq6vRSx0NQjkdo+QzDBofYj2uuSfpK8ir
Sx89FqUfEQnO279WVubeCtW5V3OGSxjUoEGMVgcBZyOgQ+2rJR1eSckpbxTsmiwcRTDsyfFM/5u9
M1mO21i39aucuHM4kOhxI+6kUD2r2IsUNUFQIoW+7xL59PcDZe9D0cfy8dx74N0FWawqIJG5/rW+
dWlIz1woGVG/Wp5Dm1rEMAtn27zso8LGJaw3W330iuss08vrfpqGWx8LI8+wOcoeqJSc6CpqvWEl
W6f8TFtuiEklXmAEXuXf5rFX3LKnfWAvzf6M8QlQaTe6dhpb3eJ4bG9lZIZb0+fPV2EvN9pk9kfw
bwoejZkFOKQlOxj0WhKDAFKGJJXPrls02P8q6ocs5chrbCrdNfno+BFW2jAHekV/rRmN5PZiV9y5
FEPd2tJJN6O+dJ9qbE5ObTQZJ6/pPkFR63FfCYJdK2s0EQnNWt2X/QBJQcivmZQtNHHEjL2ujcmJ
QwVLQVnb3ZcEngdLK9/hJ5oxi0tvGuOt1sfq2BaWMFbxbEbrfPRcNgNE8yFeacky/Uv3tFpdTVlK
WXAqs7WKbQQ1zPF7faqmk6SO40ThE94CUYB37YtpvkPXHbYZXXFB72QGaAbZ7XGSlGe30aeT1ZXz
nkJw8zm1zOqY+qK/w0KRk/bMNCpMjLqnHiRGyipqazgr0ejbRrjamjrf8gbPqnnXz1b/RGNj/n02
Ov3eIIS6djJZXvE41y5N5hRotv1nPitkqEaW/jVyVfHZbJNxKwjPrsve0Dd0rKndpNN1qJmtfGmm
DqZsX1enVPYywBa3gF25cGjz03z/m2mmQxs0rQDOSkqQ2ZREPdxYUI9ulvETuRS/6XnmIIUXOpXF
XherlYcfHnCNd1FCjt8R/qgvrZaA5VACmaZ+aQjiDl6uFEQkNqPmp6daWdY+h2mx1/HmvKYlJFS9
RolOskhdZSR5awyEofbNq0yeYmHUCX/VTE5O/NCFjV4mDtV3dQzANGtpLinCdJ1quf05EYSVW5nK
k+NniM9WN5wTt4bKUdXNeNPSuPvU5LVhszOvJeyfJLr3GVlfeXTjtl4d7cbRLa8TvetvDWapm8wG
EL0aRvbAXJOly4alGdQq7qW9djoGjKtuKrWJfJgTHsw0hZrui/bANqXLVwjBlmJq20hM1m1YPLCM
1NdzCYG8RGLdjEMBhpauyrMbi3LaYUGvIdckHjnVubkqoiK6amPLWFP0aH7JYUJjwQN8/diF8UKO
ZDh25ziZGQVMxjQ83SLe205YHAc1lqjPGn7IYNQae9yW9axfkb8QImDCmRWXWuZFD64gtQ1XvwrR
PJsmZCVJarWmUPYlx3HkrRj4y7Op3GLmq7GTDOPvqD1EY4czKiWqHkKmjuTaZFqOcTTFWA3GpVHM
zzjd3xh4DB7bLiwHhFrk6wasUWXr8oyS4UkY2GbEqdfYtjhtmfVF0+zweCdk1el3WAFQSz8xpaj7
296MB5pJmbcl5VHVnCNV0DNRBqJmjVSr3bWpjLxvVpSFFJHHKIWT/akY06lxN15ta9lWG4Y+fZnd
uhYZsQnRtjy4eLj9uw/4m33AYsjEL/XX+4C7akBmC57bKk9+hib8/qN/+Gy83xg4YopxHBxtb/iD
P2w25m9Y/ZZkKNarH//P75sB0/4NdY2rxaAsyzJwaP1nM2AuhTgeQUT4IG++HeufbA7st9znu80B
KAc2B+Qn+Z2w4v/U5zYkRoYpMKn2cnTFtPFjymHw9aGRx9xDW6c0LDI7gH1u/MRkYGrgOrqcHFJC
wLA9rPb4ge/TMDEfnS6eryvKqe8YuIVffEvI61qZJP/cSdn7umU5Y0It7IuE7u21m5EKDSaADcUa
tErK6RBt0Tx5uRZfZqIimkWNock93wB5o908AoAzzxOnGSQByRQtLb93Bb4C6I6ztc20zrqKRSqv
szi0liHmCFemIdPRhjOMS76CEhuEGRvxYYShhig1O2cD93kd9AYJrqFYyriJGRx8mejlBrbc+KQX
/FHrpgj7V16FuobWAmlH1rTsEO4I+8X84pzsGBuZgwwZkwSE9ium+tpk78GY+y7NEnrxHZyJvbdD
W147JVN0OJNJ+KIcm6gU2PbusYasyO/lL3u0eOg/AlPPblnrOXXT7g1SMizv686rrvoOTOUFa28E
Jwf/BoAx4lwLMTUXYF4FzRMrBbPvRkIc2jROzQeZCihIzMcYba2sVC6xCFV/EZHnXYd5NUElVa0u
1iGabLlmclDhi8cDYSuc4jWRhkw0/rXdxdhzUja9+47Pb0sbhI9HJWl24KqmUwxveytjoKNBYpfV
nRCNd6NZXC2oNQWmGo88CDkZDoStuCeCYR2SmW+H/knrIAe3usraZtTu1BLFc9xUHHElTkGTZ4PF
VNWwO0phip73LMytWSbN14mg2VM7VMZjrWOzCHyFrBfYkd29CK3gYUNl+wIBmf0bWTO+nWfLvzPa
JLqRJqCmjS9bjSLo0fyCN6HrOFRqtrHuY2169hRSU8bT+VTXJvQ/6BDR0ZLQP8jkUf96GAaW8V0S
DtrJoEqeaQ2T1A0uKI9+tY5tJthAO7MROSasIszn7QzarPSva9y0mHZbQLbQxq1zjLSEqcLMLU3H
zpqCRw4c0SpzF8mZtpIVWYqpphKKD6LdzwAvvacG3xIQI39qgrh2zJDvZ5ksYqIbmgkgEACjqBXK
oB6qarX+2DvITYe8aebkEQOd3x9t/tXCMDf0z+Datbt5ajt4gOHZLYrxIhn77pFsxiVVo9GJTsDE
/5YChwLQZhBJsrRjVOhuuXZ5EH6yTT3ZJiCPV7rq1SZs52yrO/zX3tTzA6VU00PSGwk8o7g6d2nc
oEj3t+kg4jXCrOFQ4WoIb5VxDT04NH1y6ie5c1+yXd9VLSdb0AomBbSgk0GLpgbWjIxUjNYbXfRi
l/wNewAl7ETGwRjW0BnkhQYQ60Dfg72e/fK2Ut6pTzta/kbRIc9X8jgl6bBxeVJvrB6DfVPJHbhZ
7QWVeNOg8QQAa3fSQ06aE0MsEVH3spvlHZUDEYrntPP61H7gYYvJaBiGlcJdcTV5+i21fwYsXMXX
1vnxGjRrRFVyiGRVOxH8OgpIU7uEvFZ3r+nsXjKpDJ+aNptQFJr8rsTycpXCtKLilB2WlXfjtRhC
c9uQiF1NCaoniKvLpPHmXW7pfRDDfNzi48XWovFTQCcyhsRtVa8zTz1VIeNHfFtXqm7PZORpqDYW
VKlZtbBAynabOpp+bttwugJ0zPS9q776rLaURghvkwC42zJrSgN0no7huNHsVYXIiZlKO6ZFIohE
Yjoa3OhLlRjdOhIImZk7k2f0cZvkfdU+TriP9noR9Z/YgfdcGJO2i1r5fVgSigSb5k3fEv4ahRF+
gWqFGQa50jo4qUWQX4P0cxicasqYT+BILrGsb32fRvMVucJkRwuLdfTwTAbA/dyboY59RKEltbvg
coitFlwVjnKZ7zbsG8dMJenGa5L+1u+a8MFvbG5ZultQ+4f4UhG4/0ousqL3QSbZZwCExZb4ZLsK
E8PbFh2Z10qNRE2nUH8keKdhol9Yu1OpLkv6f5HTJsKEZrHE2obyzPhKu0LYeXCjptAD4XO0ijrl
XILYFbRzS/pnjjam9pOfFR5859JugrxPBjfIDBOCKjXoam3R5ESbq1UFoyEww+APWKkixiyl1WWy
c6vQYyrgUlHfUo/Q1tGApjZoD32td49ccWWzToYJnJ/ZLipvdSNVr1+aaVauvZ5Pesi5DKxpq0uj
w3YXW6je2C9G2J+HNnTTV7OzitehIJ3lxCgIzGFCZOvWcuZjiZZhBunccGiwE/GpYjt7i2/Ke2EP
H21qv/FOTWh80XxMiUkZfXYMuskXQlvQWfankiTQmXsqCwwTB9ooWOfU3IRQqS1aPdIvxJm+EWaw
d6oCJIdtjKLuZP48jzMc3RyB2HXbZ1jj8KdN/ZDFMtu0wqhfo9AFLArNZs2oMt2PBHGrwGCasVFO
KK5zDCYkPabsphQO9Ul9SR9MO2wKjpbzCjb7IuvG7YRjEXMUZqM+ZNTYvQxpfE9qia0U+wvUR7Ga
zDHfuyJVazvUDSygy+LKGH/ZzDQQNy3O9JKn3CamGvzZyLJ7zXCqtTk1+pfYcJN9lXjuayva22EU
30PGCDSQNZS4uE8lJ5V1Y/fJTma6e/QpbTlR62LhVmyeqkgRYPOHIwfhkLWzrjeAqoDPRqO5T+Vc
HEwIlfaMqJk64lOC6faUc82vOGGSVm07f2ekfRzUerprx7w+Vr28s+in2AoV0+03orPGqXrpTcsK
enOo7kJPjuTEFZ91WGArpIp6xFVR9au57IqtHEDttZr3DUDNZ9FE4ZPe2OYVmhTeFrwkjSDDZdjf
yL+JQ6KGDsBsUl/U5VjhZDJe3WIK2Be8dMR3Y4y5NJQLHNF7rya62Fm1hbuAGOToOTGU98m9BSCB
5zCf0i3+Q3lllG543QILb/nSq7zdgc2/pNjLCmywQ0FKCBW8p2SkIFJxaUJhlFnt3FJTMuxQW+0B
cj+M/SFeTK2Yl9wRi4VD3s/ikX7Ct+qsO0c99GmyWzabjSivMF+QU5z8C6OuvnPgRtulPSPWdADz
3dXSrISW3gUtk4S0Lr60OTqA6uT91A3XteivAE2d2a0xNFoMezmJadpuUIPCkcHmnHKbg4aGrm2b
iR2uJKmtU0lR7ckpGs6CDt40bD8dva6FusYpmF38e/D7X1HyHGEQxfvrg9/F85/KF3/8yB/yr/Wb
zbaec5WH2Or/7Kzg9EZtB/IvEJ4fBL0/9F8Omzxm+vj//R/ToauD7YxHOAcOlkMy8B+Af6DwfdB/
SRgBraGow1lyfRxDf9Z/m5AhURpJ56IwapxfhsNBb+2IaWb/OHRa3Tdc/CocCMJSlRVeVuUsbEbr
utb6a8USIO5y0Opacew6B7kNP5JsLWqewoEZ52COXIV42FR9mcXYStxt0Y6FNV32OhYICUHenXD7
d/jyom3f5YVzGq2m+5ZF001vJW4YCDxwgRU77jYH9T5vuyZa1yzXd5qnlDgpSnjqAKNqqePFooNB
7QyWMP3EQDe3uV31lhu27ZJunzcEaq/p28ju2ib0n7pcmQDZu2YQARGJxYoMVy2kZ8v/rHH0rniJ
2VEbjPcG+wlieeXK5LS44fHrXWVN6Tw1zPnZvFbTF1C46bXCfb+thhnqLejYfsWmmKlnZcYaCmql
1btMFfkhhQn/BTtg89noTKNaiYotdOV733I5X3o6B252I1gK+Ed4HiGBXCV2ou/hlohNny5dfaYO
XX80/eYG5iB2Z32eCY1MPJsYXcGhXVVDRcoYrzIWVmFjRNZUcT2IoXuQmMcPBor5Til3vvE7Yz6i
TjIHYzcrtVWIPgxsJU1euB7smzRj+rcZMZpegQX3dtJ2sCNXUpymsC/vY6ZXO+UN1XWlLDcYIdxW
AdAA42wxGX/UsHZYIJcM86qyoqW5Ood+57ruYUyEush7ex7ZgOAPEAb1z1q8UJ4ZTG7NyVREzlKa
uGdabL9oc1FvgVNpO9C26mDFBv2bheEeYnjbdxRdhpeD1lSnSqPklhC5Rv3JoJxRgOcerX4ZaPzx
731mWMw5OM3V9RBQCbi08Da/d/LWeP3KY0GhXo4I8aO212i1W85lMHtX45RTUbWBkyj0b/+uqP+b
FZVw8+Le+usV9fJ1+q/zq0y+/dSH9PuP/b6q4ixjQGaxhLGYOY71rtMWmhmrqgmaQ5DWXKS0/0zV
3uCjJhKNZwiuOXYr/73KLvBRXzCII32sG4Lu5n+wytof0qI6K7aFYAcKh9Gdb781Rb9Lizaplasp
KtNTa2C2f7Yqi1WxtFyq2HTiZqW/MqclU4SvteoK7VBhJrHbJW9e7iuKP3d0vM0vrcnFHWg6vEiJ
JK1w9Tvua9Pm7prRAK6VZl/2kQNRHqD8NFt3GoMKttrL4ZeT/UvulswN9DlinLDJwDvT36wnWu8S
sGGHaRL16Ft6ns03jpMzUSf0lP9og1aWZkA1iisd+Db97VMAJEADnfijSjpSdibjk/ODh8reVVXg
UXVvgaWKH+TU9A2j2kGUgkrMgCjXH5MftNWyfmOvkmEuCT/QdjFs8LXiYOvardvU87Vt5KUbqHlK
+VFn1hTMOJ3K1H9vwP/NDSgY+3JP/PUNuH+enpPkJ/Dvjx/54+azwfvqjI/hBy4EwQXv+8dE29F/
Myz2KJZgzryAq/9z8xkGNWXCNXxbdy0LAztz8N+3OML7zYd7sOxw9Ddi8D/a4tjI4e8m3FhBsaMv
w3bDgaiAxWSJkr67+ejwzFVqR8YdTbLw2mtV4M4cBVuvQOWAiWoram/iJG+/cVCGnkty4Nbwm3lX
WtpcB3kCxB6vHC2yepjztMdD2vsavViS436n6/weR4OPgA+wSq5TOEd05dQovhVHzu0Aaoxxduqf
8JYBx/HLCaEqm3eVMeNLS3nO+ZRermKhDa+l0pC0YmuyrrRF2JUl8y8AU/30DHBrfnZN4D3rKOZj
C+JoROoAw6C2jH6aoz1r9Vd4r+lzz0yJ3iR4RoaXzk8zMlngUw3pBuas+texjQRMn9yi2lYXN1Hs
3IheS3Ch5J3xaTClytbvrpfrHwOD/yqH4rpKAAWzR/3ZZPD2FTjs7fhWdTL/wuMyeP8VFEw+2XZ1
zh3gH/9gm3goa4NR/cqvcBKuiBotGF2j8K/hwBonGp4XFcfxKjZSGRQZtWhBbKqrg6+G8azgWV0a
g1W9sFpoj2Vjd7fxTPeznaTpebB7Ea+8uM8f8hz9I4pBkQ2dWV15Xvuph2i7t2tqrpi93xuxsSPL
9YI7p/n66zft/4zM4E1burtcwAAl9MXvsVyX7667GuduFOp1SfVzET6J5duPABB/FoYlrzVXbw9D
araHIp16zAVlYTC77NW2M1N1loPUv9YotxQz2pO8ikorO06Vialt5j81pmG8crIUFxFFl1fx4IgT
NBl5bXvhQ2RJY+cnSf6QldNIliPX90k5lbtYa7VdRvXZeka5Y5EtuKbNXh8vdGW+lM5wmlpD7N+w
DzNxq55ssrlO5JxtpD0ZG4bV8dZOnvLaT4+WVU3fkhgCQd6b07e6ZUjyxstqewYhIdyvAHLXtsf3
d8tNmV26I2aQvMuSfWa+sH9N2xWQOKdbZ6myqatF/KevWQ7rJOmaxWvp73QFw8hI4Me5ZSlvZcm3
tOrLJD0XKCinGaPX49yX9auXN6CwSnRqDLa23+ylcsW2hMy292WdsNHs9XOIBfXaW5hhdtbw5gxz
yItNE6t0P7dx6gNRi4xb4G/yqiOUdTKNJEK79tR+spd7U8vUTTFOjGDirvnqR1l0sqzWx4Io5d+x
7n9es2xdp+EBvAU9juxoDMM3f752UJnCMBpd7RbDnbrp/aHcacTFH2Y5MVVzB9KtVBIcirZS3ybD
U0HXd1girGmOX9K6kpeLhewIXqh5dBuLCuY413eNV3+WDP7XRDGKT0XDb8nG1s45ppjlLue7P1WL
gKj3EY0BtP1u5qIybqXeZghLcAhppKDlx4pDciBILNvRsmk4rVVFi4td92Jj95qxoYGWAu5UjvKy
zSp183bZ1tjfaXeAZ942tjiBXAq/V7mnf/a0onv0U8FQS1PNZdIlbUoMMcaFSPlf8rXUsx31dFoR
DNIfKEoaBmdnkTV0N5kXQwvTm2re/PrW/ci+4ONfygpd3XMYyRJzWG7td7fu1EADolInvGV+72jr
Xrjo/G2j3aXK5x0IkJqB03QafVYJ5U1QWf36TAtHLHeenvB4MbkHAU/lTXj0srF+zkaHcYDfTNSb
17Q8PoEy583oRi4OTTJo23/+Bqzl8SrgQVBTYX+4fkpFkYmII/c2JwC/kamQl8ABKapyQshoWBbV
NiS9xNbKYYmhOlrb0P1a00es2xdiogiYe89kYZ6rZ1O6gvp5mR1jox7CLRWa4X3uMvZcxWXEZODX
f/tHtMPy4TNxhusAgxOX2Me/fSraJRc42bcVntRyhXsn/M7VHHqQQ9r8gdmoOqcQdq5y+Pu7HoIs
DO+ydA5enYzHCkJjMPlGe8jtqYUr3mj3vVOQ6prAhgVtM5RX5ASTk2vw/ifK0KjE7abu+8hjgq8o
sb524USKUCmPaUij5PVAAqHcuSPItDq1SW4aoI/6YQgfDUbKe83TvGNH48om9Aj+5p0ZbWvqcp6w
oqldO40hs8yYkszSLVF9iTy9iqhjvaJTQMP8Xhtio6A/bs0q+yqA0naxWTbUA9X1IbfG8Kl0udXZ
E8jrt1svhE/x0lJ4CNo+438cUHkpUGyN29wA/0mm2xwD32jiF73u1DbltPrElTe+WkyBWUGWjyZ1
wyPgQHW2dMXHZ0Gkv62TVkePKbJ7HX0FVxsThs9ukX4zq6I6NFEsD5BJ0SxbY6RPKjdOsZy6te3m
8jIVimfJry8ENoncZu/sB+wVCGVizKav9m07+GHbwFpdDF02Nreg63sgbDo32Optbc5J3u1QBuLA
jREsCEnH0ZatWP3sGL26URQFZRvoXQfyauAP8zQ/Nglnd1AgeoKhT0vhr0UU6PQNAcEVd5L+dQao
9onlv/9qTNb4OiSupa19xy7cNTUyTJRKtmPnseztDUVANBNQ82Dmq9zMw3zLeJ3Rug/nYO9FmlxD
cWA8bhWf8NZT2+PGHQlxDRnJbxzthkHgPK27QR9eaIVjiczKGJ5gU+2lUN3O4q4lNUevxEpfvlc0
6P6R9oo9ph7or9IAjwez+1HUWN7MCvQSf09crLqUGwLOHRdraqBuOziBv4EWKtYtQchjJVIdtl6O
G56cLZP5xmDqSh+X5QdMy+IHngPJQ6eR0F7hMsaNXyVF+thRJa9w4DdOtIeaqOPnM1kNoE9TgKUh
St0y4l42OCBxj7oneVR1hbNu1WLcx8PUb3pEJ523m7Hk5VXHB9VNLf857JkcrWgZVwtysLMAtyhR
3kfQC+j2s3jqKJGaX2MzJLETCafOLrS+X7Y//nwT9QCxNgpL2dcir1hX+6YAbMXKrgdaiTIY2VN2
nLkQPObs1Rs0DHHKZgr7WVQq8bieBnVDt1s4kJ9M5W3L3nKP8O6DMAHA9h3VyDt4g9JooCsyzAKM
hyiwatW0sUZ6CjyYKFAHmIOtphZq7Cpp2GUu1KN1z0hfW9l1iJnfVPl3ZMJbGijzJLDZthKSytwy
yCcsadhIobEA8Qt4GPh8Mv6sbt5upH9dWn/j0qJUhhXjrw+269eco237+v5o++Nn/nBn2dipfPA0
VFwLB6bRf3u1Xfs3KEew3pyPECTT/w0RA1sWi9fbkZfD0B/avfcbODuBqcsBBLnEIP+JqiTedoHv
1kfWRmxenKx14fkEMj9q91k6QnpTbHdnLBWfaU8p67VTmxM2aNyMgXTbot/WzXzNNFRNwdJECqDJ
Z2Sv19t0xES8UqYSn0N68uJVCWQ2SHx9epU9mx6PXx4QZcJpFQF89DSNsDiN19is1ybGqm1JIms3
m3q0aaWP0MyHiAGmsO27tJ/Kk6SK9DJPbSgl3qCznhH6sIKQbNeRnW+2Hir8RqQt8IKQtF+BW2sx
LrH5cwpWVdpH0x0iMA5ms3Xqg4sj6lBpbX/L7UkxXZd8SXm0f07yQrunPJFoIX7gHTYjJssRucna
62oqAuG9FrK7GSEWsHjyJqmFW4nYuIEjmWEXyOI15iwNxkXZg4nJvuNEI4ai+9CmSzwrGxtcEDFO
WLiAO/tbFOobx5Q0ULn9mTvaXKGt3eCIuGcydxYhY7xYlndTwwIkJyIseUY+38CVzT+KUzUXJ4tt
eMg0OVCil8dsjr742GidBttObpo3uDS+YF6F6lpVtPpq6gl6t76uaVrGt1EPgGMohmRgzvDSv5fk
rZnDo/iFzvInNCvH5lf7Dd3frnL1KzPTtC2lLNVd1Pn5AwAm60FI9vsYnZmbRPhHHOHJVdkz6Ynx
onWqvtbh++1DrDy9NTfPlSXae6DZZHyS0IA/VOekbYz6Glzynt5qAKJ231zN7KA+W5l373S0oVay
TXaim6OTE7JXV64v4O47GK9y7xPjIA0irzl9glqId6qoOjdw2RTdGKzG3zS9aUs8wbp50xu5eVkw
3hXryYglj6S4URtg+nemhinfbJnYUOZr3tKTTruKR5bKNGMnCBeaS5qMCQ9/NlljAfp215IPyw5R
LQRt5DO4VjTbVe+NTnVpCDlcRJHWD1vWcvsToM/kgpSv/sXija+7mb0jZ1asSmCtqwq3eRu2K/q2
9YsJh0N/qFLd5uwJI+Q78Vql7Tz4wOH32Xenc260ZoyDw8o2uZuY1EjlHAOKVPzA8v+70P/NQi98
VtNfrfSnauDg+PyzE/f3n/p9rfc8Osocw2e5Z6FaHLf/UTH9JfHuLrZaz2FY4S2w1t8HsyZzBwOj
ESxIZzmtLCLQ74u9wS+kQkP3Xc7vum76/0jFND+MEMTCYDSYpuLtFZZrf2wZSeZ2GqpkcdmXoesR
4NXErc69cPZG1uKqST0KXWu2sZ3mhvdoWtTDQmLB+JOEx27Zsrswuk6V7pQ77GNjYIwiJysH+eXe
w7+ydhk5JJtK7/1AxKm8AjI0vKaLKCCJ9j1YrIH4XDhcRUwQz5UOAWtdGu645q5qF9pxO3EY09Ti
WHfuhnL4O1Hkw6SaT2DRiRHSDIwhCwf150N5iiSFtZFDkWwxD9Pa5e8iuDCB0ffL++LvfneJ/A+q
5aILv3u6vr0e4yTGQkzkXfGRQGtoQpcR4LnDpHEUllH+NVLoaYhUyd+80s9Kob28kmsyg0IZpeiO
uf7P70wh39Ht4uSHKWy6NawfzqEzFcQeG9+70citxQwX3v7jt+di8NYZ/Btcpm91GO80jlQ3uqko
uxwPXTyjWA88ejvdcCHfSRux4p+/Gk53rA3sVxxMpj+/xcj3pqQsUrKdpBSyc9m+cZhaMV3RGXH/
69darPgfvzmc67wI+itO8o/Kq6QYOi4yPTk0scx5XsVhl6+bBnS5h/OVSFQsr4Z2YIbN6XJPY3df
A1pzun/8nhchj8oX9lT80/3wteaic+diMNNDMyyhWtnN3dqJaPPznZoz0K/f9J+vIZtiQyoEQZ0x
5XiTtN59nW3j52YPQOpQC6VuKuRbjPPcwXVcQwebu8ROUVFx3/3N6/75LmGAwy6UYanDeFVf1q13
r5tF6QQcq04PoM5HfPN8mxPR1QkzGR3sv36PH17rLTGJx0MgDLAKIqr//FoWtnkxxn5ySDCRrRsJ
sWdV6+18Ec2T+enXr/VhvX17LXDLy8DI1a23xOX79wWpykEu5xpSs5rAvIVucQR1OIr1r1+HI8T7
a/XH65jwVJYBCZer8fN7Gpy8ax1oQRx42fQRxU95U9ZcGqtwRO6PkwRmlmx7HJ+KJuRwg182/jH6
/Cb/b/SK8yKfo6p8P5/5cO0sfwPsOBY6DjlMyT5eOyMe4WQxEx6I4WOuEWMDIklp0TmEpnqsIs/G
32bOfyNyvzFa3y2wy8saLEGOYzKig1v74escIwewY+hSNcwx47FNneJIGma+rPG07FqzLjtACbT1
UfwN9yFAlZvHw+SU8oXK4YZx3egXxywsw320+I/ChBBYqFLtx/H5Lz+d/+nvtPlill4gnzPXn45Z
ZO0nBWhxj9TqfMWGZ7XB2OQ+X1HuTA7mmhQSKOUQrrvR8COfddL35LzKMDwMWWVd+L0fHmTimZe+
5nTu1hnjKl1XsQ+69ddX05+vWk/n08QfZrMj+ZObS/dLwLf5lBwKX8ftnUWezKBidP3m16/z5zsR
GytfGSwoj39+fDYmGpJzqHX0Nk4o/NQ1oH6UQGEv8PvYP3a1f/35f1jOuU4YL7uYNBYdkJPuB4va
7HV2R7yC5byi9jDyQphxOd4dVMxsGxqLpC6n+UIM0n3SihK+SmX3f/PBCt1e7sSfL1fPZJ63EPn5
or2PyO+cCiODOyPcu8PUzgc3N1hMex8E4CEaanWDZUz/ai/DkYTzNLpWHYMkTwhrepxp0dU7pjpH
n3DINQwWxgNdk9akCfJ+SIhXFOqcx114jFGSb1Vuht9HOeQP3pyrs8qpn2Z80Dp3boMQb+CavRhb
nQW3Kybj1gZec+fEtb7vGb6eYgBsw1qvE+2eNKS6gSRmAmot4/GqaPX+OQ9n/St5mfCMwQ8h05dl
+B0d3aZjtmiIuUK9D/eqExb8Ujdepi4uyY2VRi4HtGRjWM+U1IhvjITNT5Np1g3G/JFWlQ4t8Xs+
9hYlJr00400Hg/0cmdzZOF6itWjHhAIaFu+qi+zvUYWJPygLto2LJuEBcE8gQG712LF2k6WzGaIQ
qnvxXOrJ4cm4T2CZWu8WIZPrjbs/yrZZ5fPyFE9rN54BpW2ld4P7pGgmX0uIjmd3+dnOrvgzOOhb
GyATyMAuVrJ7vzLnM88ZKkGaebp6+3hDh2msUcb6TW02MZopbTfxAd2PMh9DL+IzDZzQ4Rom0jUw
1mW1GgRtCL1ihSJYrn0hJMAVCYkRHTLPQSOhlfDZzVR6op3renxvUQr1OICj1IDt6OW1mVHNtU4t
fg+FL3Ch+jpad42bfG11uMUwOsFIU92Nj2HFuAR9JTLNT145tsYKx3hxLBhVfs2jwsC8XVnPqd0Q
COGmYdQTJoW6oR9X9kGftfJaHxt5lcw44NauJZIvudOzNCnBXGWGpbwxl+uwmCrmVkNK9GiOvR5C
lBRsYOC9qW05ggxYuUWvztE05+Eq5Og1M0IZmY7amk7rOwSu9RAv88iUN9DR9jUh8HZcYBsd0fg5
niJ9X0mPq9deBhhtGMtqj7taXjp2pd07MRrISo9AjEZanh7h2G58pWX03FvyirALZJMU1F00QQ5B
VSLGolUtgnCcHHSvLS+mCE9pQqZ+7RAjX+pD1HFogDbCXAjvo97dVBQpPDdOmZ0pVcJVHdoU5ip3
R+8VokgZyp0ORuaJwC79qlax06u5x0w9mGtdkyowOPMFArfo1pdVEVhtmROtmS3jwU/G/8/emS03
jmTZ9otQhhnwV4IzRWpWSPECk2LADLgDcExf3wuRVdVWZd33dpvdx/uSZpkpUSThcPg5Z++1YenV
8zm3xD5NFXQ7nTZnEiegfBlaoqIdcXVXfCwAtG2UFkVJKEzPsLAD+tJ77kcbdM41qbL7durDFb4y
rWm5bsQDx9l7Knv1Y7/azcyNQOQSg6QLL5I9TupCYCQpAFMyDjF9xJa4hDKRPmG9/BLS/pTa6Ha5
UTnb2XdrkkMG+2SY4bvycSsjJ5VlNE8hTzUt7e/wOc8LpOnNYMMA8EmXIR3jZRjiS1MHyXvPiAin
+Tyd07JiA3bXM1Jlzzc/c5zVtqEeLQYuZ2PwYAss/l0RqDmUTJryoBOwC5SddL+UCdd7JuuMXGjC
2dRmTpz8bDVuYxG+lAR32it5Q01Jj3YzzPby6i2us5/GMoZPCT7iwqBe3XNQctPtyEQWqBRDHAZ5
ySv2tfF5bjzOD00nw2QFS8zXIiAHOK5QE7tFH/7EqNSeJsKwT6kSFX+UU/S1Tcyn0BvHp2CcZwya
Wu/W5w+JZY0c0iiTqnrABb+Q7eepkugwdN4bu2jiqJ05ixRrN62o/S7yUamxFdUY/VySNDdBIgKi
bih9kLwW24pj3l4spnvQ4wAwppV2dd+Z/RsIGrW1xmy4uWqBc5qUDWRWmAtuvvdyu7oYEvgTCAjv
wdRTBwdZJ9/6PBkvQMm2fRaP53zUJhKHcBTfHYal4IRqeyU1s0+eatGmZ0dxbt/YY4hzciAncpNz
dqBEKI3Hcm6DHenR73UTenuz6ocP7dbh796dinkD9BjdTOUF36ZxEcvB9IhDm/VIXFajOY/VkzrK
ZRG3yVD+Y1vC33SaRkZGr4IjFbRAkmHZcD4s3f6SdhjuiFKf0So4+Atd8yqgKJXIG6w71xM1R5g6
OOigFI9lrBAnxE7sUPznqUubAq+okQGRsvpSnLmo4nnyNHabNIb8ByTZ/TEtZvcY9AZdAxh+2xCE
9Db0WQI+gsTNHCfeYQwMoPdhP9DUzNzXYu6aByZQBIrFVn4CfWWv4+Zs61RDpIbYOgyex8IW9ZX4
BDOKK2E/JKpEVaQC504AWt+Q64hSx1PWtgrHhvQwDDnl0oWfuucjsdGoaOjGzIlCbHAZvVsvPKRD
TXBVPa6UvS5O3mpzcm7axNRrLjHHfuE0EEaZztW7uTAad8Xhlgfay8GHB7ruhY+WwGXzQuL+YiBK
syHmXz3lOLDlUT/2rkH3lDHz0EVGUfNMd2HaE/U3eDcqdqTp6LIpAKzmXFozMztiHq9jXpUPko7y
fdhN09FRXYqKQ4SE4i3tidA5AyFdHF4aNcXXXKMPd5Oh+ipqFfi7AofXNzchQcH38+K38CpYtzKA
W2qACdvJvGzfgk5+r3jpXasat0TwuthlRMrC8GlKNx/ZBDqDhq3mLEtuMcEnaY2xOV/0xYph8sJY
QZqks11R2T/I7MYDqiVx9tB1ul2dJPM1wGz4BfFhYEKeM9QQPANV6iyH2ZvjLbqk/sEyh+4rB354
zhnQ4dKJ4eOu/Ds3UIX3Skh7HXQ/cOLDxzbdekp/p8ZM2lgG2IYbu68pk3rjtyLD/jp50r5lo6df
jSQevtw2Cz8SEuRqpivCKMldW0KPx95cQVeEkVfVR8N357Nt5yLZVf6AngnmillUamuQq0APWwF+
zsbCijhFJbcZXw/uNkVXw1bxyWvKyeFd9dPRrXPzSte63JbFyDMDfeFMug9yGZ/TJea7jZWr6WjF
Y3+GIy01KRNAC3lsLckzRjio3lCy9ckT0+pHpDvEuiwFu0+3GC9gOMy9gCq6kzwUDo4p+7ME5/ND
UhtRYaTltjYqvoU2zL7HoG4Z4XDEuabo+WocJO109E0nfptJG/k0bGkwXdXjXRzOyYtXL3lkNbzs
5E6CpIyMYYn22u+xJNKwBEYdqS575WAcQ4WE8JcW6sl33pJkAQq5sL3GZcyiqt5Mr4bGHBpPwcCA
Og/qJcL7sscP4G/aukcgVYBCnjicYA7E22vVLfhDauxN7eChxNr/VZQ2NA2DOnmjU4ZAM1NvfBE2
MSDjr35xSOWk7Qsuxhb7wgKrU1T+2e6AFFmwuzaVp/dhIhIS3G2AezHL2cwnzLBedYDy97mspua0
0eEBQFuxqQDHH9ClTM/Kt9PI1mFyzeuBKB0TOPRS1QDKB6hxNHZ3Hd2sc9bO5VGYtAfsaUC4IFss
aojEvoreIk7DcXnqcBA6u7pxd53I1L4a++7O7Kf8roB7VPh43R0OXOS7gdzv0RaOoCnQnE7+0WsR
VJjVEFKaoBnTIfFiHAUfJquDWVjmWDB6gtBx0e2k0SwHy4eIWSnxvZ2hqLaz9C/AhO3NkpgnuNmP
2jE+MwiVDdI7ziniRnbCuTLUx1gt9xrVSt/4rygHgao3NIxgIF1Qsf/OVfJmCfGE6Y5kk0JGsMw+
hZlhWSGWYBP04osZaxct7WopIdb5FQpHuzMb+2uC8neGzsImn9qn0m/7rbDNfa7lZUoDsjYT/wdM
Oon2hq72xjOoCJJR62/MQX9MQ4a3WNt7hfaCDAExJ9+Q0KxoiTYszm4ryeAEXpg1mXOwlt2gsndU
bt0R49adp17NcNAvKgQrnnbZc+AkKXALUaA5GvS7YbfhbkJTT6DZ2N5p3RpHmD3rbT6bZ2x8wTsK
iPqQQdcLEZygXcqUT3t0zNdyIhBoy5rR4gidrXK8xSIKtB88o92n1fSEjkv8NP1gNs6GLGnobArR
hebBHuzRufTwGjpoeukwPTCLWl/PVkX+OdN0RhIDAKI/JUwkxT4YC9lu6Gq6+QpyLLGDdlh6NgXn
oWPg6MC49boPsm1nNDmRk4Kmqd+NlJyFQFylMayH8GjIIfW5AfmrjBjI3aAQQW5XMqkLG8qihGWv
tw3bC32mdaYxNzr+0ODzdrEBFLNuSLLLMWvfFM+4t1DF89VwCZW1swBf9ax885YbXjbs+lUtUemA
bWns4D7W1lqdWNk0/MoXlLG5P1t3plUshLC2CNgKhCoJiCAP931gPVmd1+98DxQP/a7B/Gqa0feu
/ZoKwUC6J2oh9WT3TdUDR4fS8M2DtNBicbbnpQ2/JniyoUAH2J2gwrYC6qvR77/7ZWVvs5bj38ZN
5YPXLkAWh/pUy4SoXh75J7voeJB2Tnx2Uo+mAFa0a6gDegTrpObP3xuka+zmxm9Psc+4ljphOCCl
r97//IgIK/sJnr///EcpCxBmOeKTlp9d1VODoRqiS0B85f24cOwxKDaZ9Sy1/ywKvkzcadAe017t
/zSKZUnuoT2RmKiBu27LKpMMuDMM84bgLVYpQhp0hPXBB1P4rcl6PkCW84rsI8tjR+PlwctK673S
Jle9LpA2x+PUnlqvBrhCVuV+MVKkR4VG2SznuY8mk88Fqz1+kR5lnxqIfI7gR6kDRzVqe63LoN0O
RTwWwHfpitC8ZDPQyAFiE+Nh4w6eOhWxWVWsfzRsd6JJ5CfNv+xACiYdxXC5iLbtbGatgtktz46e
6T95M/u+GEf3rkQce4Oi7F0AUDIhWzyaV/FSnP+sOwNt3H7IuQLOsurI23J5xK+LIGuAJsD7S2XM
nJfuGlJ/d3ks9fqdlJopG/SrR67VdIOcztdGkzJyyc692rVVH5q1FddphHfBDFhhKZHzQk1Y9mAv
l2vvmry2GNYXLHP/ObGFAXRnCLcS2RQBmOSbkORhviNiW/ZF7banoF7/b9PzbVlwd8gGcYL5OvBC
O7j5kH7JMjTfU8sj5afoCxAIHes+NTheo3lCdfan8WQZdvx7saAoDDm6a1A+TBiBRnzSSqyB2db2
8EqMpnUnrDE+D2ncfMYpevYVHCg3Rsot7Dqa2eTYx+dYWs1nEXT9CRWCQUJdN5QmbJwytp4oDviE
te3T/oqTpOAEHKNMh8Bl31G3tN9wVvADlVkWZyJLl+vQoUAeiz7npMUbt7si/VktlfxUYcafnnQ3
nMt+jk89Lddqo0Oj+1zmJEpMOnK94vdEmxUXNt8v7XUDuuWM0qOXP2ozFJFgmHfohjY+mz1Xp4fi
+U1N3IGxngUdC7LV+3bod0mDcNmhBX6VFYLMdgRNGC3+Yl3KxLbu4XTGZ690eOc9lY+3rdkOD6bj
0fxgLBqSCsYqGCWtOU96tBSwBqMtDXtqwlFoVkmwmF+JmSPA9UMDFnkqBfCG1gNpTnWK5IP9Ubh8
U4mfGC8LBcHvIJZ8YOiJrMF2lYQEyM1IFCfxlXPAvByNYBXOhwFlH8b44VfoUydHFBjTe9dk0/dp
CFclHgfyllaqTOByw+jDGZKrO6sb6ls69volM8fwpxzc+HfWTOI8eGk5o6fjyeRmIK5nL5jh6NWs
gEGo+CP3V81u1zptvA0aGtzbUmb/EGj/f6HD/0XogBFxFR/895K2a1bXv7p/Z/v/9Vv/EDqIv7k0
snkiYBHAP24ylvy7XUsEeLJWIVnIWfzvTq6/Cx1c8Td0EWsYAAd08S/QMdf5G0M5FjOAMObXvPL/
StVm2f/WaEfwi9jCZmXie7AwX/5bv9/h5ql6FzNgbRrIfXSEq93YThaDnqy3JvInXKcnsAiKRbtn
h8G56Mve+TVNJUaqasnqDRVjd51gbYtmozDUfJuA3CN8or1TbMfO+kpCO3mtIEvB8va9b4Pr9ldl
InSjQWHE+6zBMYbWyAjocvI/QYBOQh6MPC2Oa8jNBb3oQhXsPZZt73wZoxvPF7NTlNhoGPq7IRdu
/eoUsSbvZFGLCbTbHzXxxpWjf+bLjFvF7qaILDRUwxysl7kbt6j2563Tmg40P0d/jLk3pqBg6Kxf
CzgPy0YRZCL3Bdf2GUo7KHAHLgURXWWcvVrQEzdJCm8mamkN+Cfsst3PAFXxsw8K7NQFfXqwp/xn
qUjyzoIMtoSpMrAZpHAcUDa9zIVTPPhIw/MjP+JcZ6LWwa9NTnbsa4bLYF08Z9dbxudE23YDR6ka
T20XGNFCoBUUNlsQNB5CpVjSQHm7hYjWJ9rr3hXk/LSzeqKoTloI1Vz6RcRvSxUGz3JtyZKWBha0
jXvH2Oad9Mp1jtSpKGjj/H0Y2xSSp02pBR6X74BjuNJTffZFU1JwgExlEDFiAqCPaW6IbRovHFKT
MDISme4AdS9Pqk5cbLRxgry+sHCD9zjgN8CqjzPNaWBVIeq1yI1Vvg+BSx9depnv8OnmCiqHsbyI
Mijh2SYEHh9hcYUlEZuhrl8TJmSUZppQ6ckgfKEUXXewCdYxkZ4nHmQ5NA/Abz4potuEK0dF73ml
2FXIs20l3dtC/vduMuN657OLwtldnsI09nns0w8pitVHm8HF3bjIaqLUFwQo6Z7grnIxnGzTefa4
K5d4iNqJ7mptBC8FkM7Ks5lJtVdvJuNsGRfmHc3aSwTp4BUHd6riM4S9fY1X+NUw0scJAfym5c/s
kwVgQTXMH+g0ONIGWbyPh/kZcn93Um2awshR+Z2qDPMkPbfYY5G3zziY+w1AtI4QPzgsFQMOCtCy
IRWqyS5GOS8nU3Fr2n5pv4rZ/l739LOVlQA/SXsjcvt82NNW7mGPQWM9ddn41ZJPc24zN7ko2pu0
kCtzR1/30EBl61xkkC6d+qIwABhVRh0lyhAGPcWcYKQ0/QWr6z2YSHoTcSMBEJgMudwWbBv4xJHo
SWSJ9doZ7rJZHlS+PPeZ0a0ghrXf7cV09HPrgXefX3J8lYxRpl6eUI6jpyjlTHHp8OVwsx2VHOg5
ozflaNkjfVLoILxn5ZRPRZjdLVZ8EK02o9xeXgDGHxqzE2ech0+U5qd6oUwITbIjc779BF5/OLiv
nVKHcJ6uuW2Q1MTpeN/Kst8N8UJjMHbfkO5nm5FKmnlM+QvQF7VVPfrbvEz1cwY2BgCrFYmeykz1
HptgFl5dyUkDcuhEc0Rg/iTg+9HUab2rMC1FgRhG1pYkQ4vr4R/oZtAjTAVWhrb8ASUC2BQSuLPP
dnnWrQNvhnSGWyr6/Ei0L533IFt9pOpxyLsdI71tuDT1baKI/CzX3azQcQDlDHTORUrbfcps5Z8b
uSKGrLzdS+xTH4FK302jQwNrT7/TvmK8E3SEy2d4yRCoEjlnEMlB2LKzQ0csHmlqrkWbL05FHhBr
1z6ufvU92wTtyNwYgwjUff+NfUVv7SGIh410+vyW25zRVV/0B5MLtTcB296AAqZP5IOIazuZTwtQ
PFqM1UeXMOQhN/B+nqp9raADT+ucn3rqiUKA3YUGUqzNfJ87nGM9WrKfqZvdCifl6aBiEmMtjtt5
/0JcAxFQ1RI/jwXwe0O10WT1+Wtg5K9eIkABGcNnt4h3P7FPNL7WICkt91UJ+Te1xz1miVPj5wfg
JhztcuWiVk3UYQzbHzUH0R31JVzo3n6RcQDsDX0qoue0HC6eGuEcWc4TMH0IT+kb1OYFVxoEi8aF
TtfJnW8IFK5jFyFmj4p1L5VG+BB2zqHLsERMXDq4tkOiIrbR8HtBbNd7iSoetCdQ+8RgZoUGkGpm
oB1SnBmb93uPKfkFKVK4QREEsCoWtBmLuQwPJVCOU9r0x14SMpfFxaEvTRSF2Kk32QAgvCnKaIE0
CZjRFWBMXO3+cA2u14pPCW8zw5LHFNvUhhxedS31OnoYB9pRuZd+ycknvNDWd1MGzqQey1fLBX0S
N1fB6Gfr5ELs7LZ/HubuRkp49QNu/lGE8zs6gnI38HloWjRFhKw/uwyzc6JNau3xXDGkTiiwb5Pn
lgP9DJpjekmti5d5yR6A17zpdOJ8MP+QTw7dhnqDUL2WO7SVNdJjp35IjIF8gKZFmdzzXJPZWB+Z
TeVbtIEo6bXUdzaJCVFm28SXkijBnMN4BTa5Pp7Jz2x8YmZC7zaagf1m1GV9byZymLbuXLpJRhM0
1091ToaMIG/nPA3OqzuZ8oucSyNBk1/rYu8FowNDvLRGEONuMw9HnrP2bujFj8oYHqw0yECSjf0T
mW4P4J2NSBXGYzWn+r6Ysm/rkX6vJ785q8X/FnZu+QIH74xKst9ZfDyKxFJ9Z3t1jyPxrJ85AYm7
0Yvbk0P3dJc3Q3rwAYKiOJUFRHCXD9sNH+u4ZEctZlyTYSzeUJmjcxi68LevvWSraadvvNQpP5sw
mJ+DkT5uocMPYIBkR4RV8BZgDNgaNIWZyaY5YEgawNNodgfYYtXGceD9TdBixj0XLEev7RR7Kkc2
ZMHbS9qu2lX5T9kWX7NpBE9C1MM3pxuYtsD8K80CSOTahCfXxyL/NGvdNFpk666qs/KCR6g55hrq
2tLVydUCNtkXcQFrOpA7TX70E00aGI92mOpHQznhcQl89c1YxLHp5+kFsRXJcSKjcyaWIrtDgv9T
FeEPdudyr3CjbHUb69cstwAT0XiWop23zPKzXSx9HhCZoIFrY/ZLPdukZ93k9q12HKIKbU+R8tHh
2uq7+Q7ckjhiQ5vQ+Kof6AQsvLRlZj1IOVjPbJAdQnrt4OT0+zFd8/ySbu9WbsHDqzNqIEfCuST+
7O0ZNmRv5tg6c9SEJXNOw52dZ8zY1lddev4XERkAM5eeUKQ4pT1olRwYNN+5LdgsF5SLHICHc4Cn
apMRdFI7NlEYnutw39atRvwiym3FySNKKe+TFBysVY3ppdVjsC+qIXkWBgdR68pBK6rq4a0Vy8m3
x59N7PsHJYMF3YmcdhpS6CmmjQis0ROAkGjcte7ZywEFMqGnt900Of49/R2tSg/8Dy5ELTG7eyXm
rBYVLjOy5pi6f2aEko5BaJVHpyfTIG3z4VybIyxT55anufOauX57KKEVXLK0ai6Q8ypAl+J5XtJ9
Oaj2qU0H92BaX2CfODDlcbPLq/iVhmS1KRlHxobrQE+UctuBXQ2HPD63/lzvoGYdFyyQUdVO8Gdh
iUWNUcsoIzMzLMnhYXRI9DhlPe36ge5ekX4fRX+HNk7szZCvuBLydWrqZoeoiaFTVl3IWZm3uRVW
qCc5GpY9Ps5NEkieiWVzahr3SYyVe/AT50dZ69dGzt694dNJqahTbHBNzN5rl0l1v5UuGFdHeu0V
49+wbxfDfiOeBs1eWWF77DuyrOycR91suDgtoHA5TUm4MjacjZ03zR1KE0zocto3HWe6rImzn0Vr
ba0pwMCZscrpfGwQpVQbfwrj18Aq71Sq3VuLIyPSCr6zZxPynnY7EIsNyYTkMk7ucD+lXbpfsOy9
kkhI5Lur8T0DZt656DQ4dIfeZsbjiJKHzWXGg7cXpqdufhh/mV2bbEUx+QdantOjmgNjT1C6Fc1l
wKnHkuLelPmtnmZ9s01QVo0ao6VryQJ2zfnGEO8MKAoJjN/g+RyGYYMyeLwLHTJyqDdKy/jArP+Z
SJ8Aik7fUeaClMyL/Vgupxin+G4xjEOZ/iZngza2D8bM6nJ5VEX7oDLnwvCR7TEFHknogLmXkvJ2
wFxCsOhwsEmK3UDjv4T0ADknEBxZhK9ekOLjzpbPKdA/Yp3Q4y5YP43zqPsrfNDXZiDvm3Iq+W6g
b4s0o+M+W5YocYI7qKfvoWy2rRDNoeDhCP8ylLc4tuGv1iYjelc+5kThREaXm1Gvl45pdpiYtyJm
ooOG9EH7inlSwcCYR0JOMqzNk0BtTEOm+zkMu1PLCv4OgOGXU4yskXicwWPaHZ0xt1wtR171UTZ5
1ewycg5uPLJQtUyNU3LAa9pga6dt/Tj2NnMVY1IM2/zikGdGglfbbs00aopeftijlUUMXyCTelK9
jjokFmtIhxOn6uIkgrQ+uKJ294jhiE03tb9va/0COCUB/yvuBVqohzozLEiOnb4saeafGYO2R7uc
1z5lPO9Jn29f3BoAaNjan9Tw+ZX+LAV+Yt4vS4IDqWuSO6z0TkQT27taWKxQkU3TwUEJtWXM0ewH
DMf7nvyXLRhqDgB1fRiYS26TyaCoUglpJ12PPldj4K0JpkpcHUZIr52dnZbxvW/1Pq7h+SustNgA
R/sMkpJvjEPttSYz7Njm84lZB+Oscbgh5lpVeGnAs1h8x8CSbRUCZei4pLWAr6k5BrXLloAQDtxi
jDT3DvH0HPeo+veundd0BuyomaZ8nzZmeeLceAqqOkf0VpGRQQ+JtDB6hQVR8buyyA55Ku8ppsIn
nRvugVKYjosz5R9DIQQnadcsrjyqeQqNVAtQecUFPm24kUXubm1gxRtU9JExUH6stOFLQBIzYbFl
duwKdwX4YbYr+s689IXqz2Tq/lYLcc2C2dNaW9hLdrPY3XfTklRQeriMRKWheilAVJXlGBmExm58
hhvbQoXGZQTnB5HG3hRNdU384I2o4O7A+VpFk2T5I1rY15Z5SEb6HYDsqGUII9zrgsmhEWqb+Un/
a2nkIxTU6yznfIM4aLskzo4uA3WW7SAEQa26GXua8DEyIt/pIjOd2JU9Mz6mcEp3SyG91WR2HrlT
I82Ye2Pqnj3Ss9otB8CvIci/ssA7ha56mPpmOqHFI65VqQtb9JuMh3rv6mlHqcVKtuYg6gfm+twN
5m2xtH1A30YbZeGh6/bOqZXWEzLmUwgAexn8IlKgTAWFzlJ/U65B22Qcx5BALeuFvfPJnpOZT0R/
vPBHKq9wjBKMbvgOgMwvcqPpCGytOBvPacjgxnPrL+TJ4jFPoHlwmj2oEZyrD2/9FR7mQ7CIfjtJ
y946nbnvO4/pWYsqPOKgbGz9MpgJqA/yl4okotBSt26xL0Xof4LygLfw2VtM2PvwdzvMkjI3m3e1
ha6gqyD053Vk5ZJwbTX8ln1bEOBRfE+Vke6UC9esI728sBuo1NBeyIZDi7El5YCpOMBbMr/i73mT
P7QpG3TUAaeeIolh7L7SjOYNzvTMIRJGmSOpc9tBzcQVo16gaiI+RZhS7epuqkmZhnE0Kv8iK+vS
moDc82mFmhSl3tPFSc48srwN8r1A8YSelb5jxE7aW4ctnBgBZj0ZOJGHkF0NpGRntR6j1VSl4Wbi
RN6/GK5fdfsqJG6SFPQCbY9jpbTakJdwF1bK1tk+R1bFfL7mO/LgjjM/N2aThPgQ6EUxBUV/F1tQ
ilu9+dOE/n/drz/8am6f1a/uTwDJDw4X7HNp/1ceyT//tftnPsn2s//8l3/Z/eGdPepf7fz0q9Ml
v/qXynz9yf/p//wfB+1a/0dz+e1P0O5/lQCCv2v91f/0mNNS94nY8L3Atv+w2P4RAeL+DVcYHXqT
BjeFk4Np6h++QwJ6Q57jmH1M+EBwW//pO8SSyI/iCKdP75lkB/yvTObBHx/Yv8jeLQx3OO4wayCx
AvL2rwaVoJhgK5XkRaFGTeXGwjIdbEHdq5G+Sku4UT9Is6EbHKScudkT3FNt14In08KgM7JH1vme
SIWq2DVekyhyp5q1BpVDXSHWSZ3uZ5V54R2zRPfEJNO6NR5ssp4oB45ndq7gTfnOCgyNodwTYl1C
N2SGVnE4uROMIj/qLoS7jkqu3dGAyiTdMVRvmLzdT1a6davE2iEkvddH09PYoTzYZQCQpSuM9Vec
mFSKgkCoByyO4k0TF8S9LNdRLI3W6SmhhHgDaD89tezap7iomLA5Enf9fWJjejg3XtuEbKNB9xPN
BcGqdQX5wkprA0w1DyjUsZCnZoonTStM8DEkzUh/Y9tJezQtx3pZ6ZGfgT1ND01j6KMzpM7rMobT
Q+008GAcs0FmUXXWLbFXabcMkvgt90temnxhCWBX5PSdySvrfuZtxjdQu439gkBNfjixYvg6OS0/
5k5Wc6kaz/ucE34PNQxvgBk473akmnswncQmriVF0qwdn5ArX0x8arfgb4aFIz/K3FxjWkqPrBc9
ms7Ndykq6jRIb/jM87sQeSSni4ziNM6Gk9OI4lTTaYk3gbF+n5wfCLWvpsrwt6xr/stfF7TEec8D
LYvFm63XK0zeOPkw5tJ17/7czNPdKGN4dlPB6WNrdhwnHo3K5iM0PK9AxQ0p/wy7slwir9R8LyPG
eQ6Pk8EjExQm0ZCBESTZQfWVR+cDP575rUVwQ8xxtRicosfld0q8MnyPoRZvczk+IWL29nONFyFi
vsK4wu7yx2AAGLGh+jLoXVb2S+2yADmVr6u2YqEXFJXxfoa2l4Ckt/nn3wE16yLqTQcCICkHGSKm
gdVgtx1XVjh94PwVEoN9UrtEgwY9TaKkY/ERWp1u4wEg6CYYZf8zoFuX7MxeWsxnFTdhICYucCMZ
qVEkJiv8M5cI0GuONiQuCI5j8Hs91huMXXHXSOG7RyY7zmnN7HDonyEQhnOmM+LNiniig0UnivZZ
xYqJLd39nCaXPwmbkGs3rOtkFpP80OslCh2ODWje5EdodbxYr0wQN54tdoTFZIcZTMpOIn/4WK1r
b3+WcGYEfL9F11ya9WYnMkx+xP4wPY30IDT9u2R+mECqPVSL3VzclNi6ve274g1gK19c30jHiWQZ
smB0YDaXsl4RVn9uCc2s+UCFy5dH24qLbbJxQBRVH7QL26Py5Jptitv2xUXW9mbk5sDMgNgRUAAK
/lzZBtycPvzn3WKHGYWYB7dhzCo+jkkQTQaDh3MUtGHuB9NkgRkONzkmUr6fuHWtl8EGyU/YNjsI
9imIeGkj7samFHcL+lC56bOZV2hoe9ObMcKWQi4A9/SQqyEJkOmQI7KDviZWg1NwRJlk7hm9CNRl
k7F1Rgh+1D4Fn9eZ2mTcL/Ce0h19Ye4wG0vtAM+DHauymzF9mrtJXpNci102q+zgzNzLOGLcU1gX
BhMoq+R1ODS4p6JY9R49W4ZpxtZL70nNN8gY50n+0WvYCC4/CjNWR4Ec7ICSxn4JHNY8bMEx3odp
3hLWKwDfHifNFgnxRtxNBWYKFGI2F6qkTfgSg9SS56QJmAU6dVWmcJYh5ufmkh20SxBqxKSvPZZZ
7H52mc3WjMaXNRUDQEF45y9c1rYrvU9zFNzhU21ZL0rPBEx58zhvi5ZGK8qRhvViEcexa2pW6Ugz
0d9UvrJuWSOsl6qyeD95JZN4NxCazJ1IVTCf3bzl5cm+7n4mBaynLCWMiVmJ9QIIXLzRabHyC2On
9qhhRaGqXNe8a7v8ktnzmekrrOtfY5W96WwQb5CAAz6nuW57w2ip/nEA9TTtwcOxvwFXDIHyOet6
FHMXRlKF4s1wFi7kX1ta3llZtZXByFJCQdfqUx52yqCl7o7tTlqG9eD63F1lWaDR1SNfr1NO+z93
HApO922s+8mKJuW16f7Pzto0qeUfxjRUb1ZGcfk2IpAuvnkkXBLb4q4YLWsYyTJMe+9TlCNhd1pV
j1aq7ShM6p/At8SplXJ9GChzfTjHCTswriTrRoYXGxmhFNzBYRNKImfStLbSe3tO5/9g78yW5Da2
LPsr9QEFmTtmvNRDzBE5MGeSeoElmSTmyTHj62t5JKVLpiSyb1u/tNk1mSiKUmREYHAcP2fvtQ8s
P1YxbmREfY5kmo6UXLvVElzgP0eVZXrhFHFIkiC/XVKSEUWSez6hBwYq+IJgI5BbBaeoFNw1WT+x
1nJPUlCzxFQrYzRJrrTwxr1UZfFURVKdgnDqBcpGf5yoQyz1YNr+ETUKR5fRTf6QzFFNh7/3b0g3
FBBU1GDt4Bgw6JKyu3aIur6gvoyYZkfxY8IwOyfJIvy96cytYVbNZYtLcK1gkgkv5R5Y9YUsjPHQ
dfOxjRGbQq9URXgjYq0qDjoQpT3dmrbZGZgUbmp7YBrH1AragXg/uzkRxOBeCjAwUlYFqyoIeMt2
3c1iid7c1KIuNmimFmZ1bYcwwW3sdF1XZnGQOKHjFXHDzKPszEIUZg5sF5CHiZ69nYNggYY0RhYk
1WXNBnV26WWhIDYShbK7JySSxjk+Gste3vlT553aNOAxl+DiSCaD1mcxykdbDtWVATriXUL21ckz
Q65e3IErFzDaNvLTGpZhPZEnknn9Be1Awh2tCAlzazjTc25X6ePsFY9kojc5yrvWvm0ypo8G4D1/
baNT2/mDNXxtZxV8wnCGeQ2C32rhIts2DGPoqcyKQUtKOOnQDJt56ujb+/XEyN4mCLW32vTKh+GJ
SIvmzUva+eVu6QmBnfNEbKNkfAy0yCJLPLX3wvH3gTgNWLHeJ5ip813skEokacXurMxLdZtT3baC
w8pEnqCPqZg+owp+MFBGrCQ4wis/iVGdLmjAKq8vdhUdzn0YDN5lDT5wGzXtQxP09GyUS2W0bYum
whEVskTR8lyj6ai3sGAA8BVKIh1HCOwEVXvMgt6+rCy0Ihy0cjtkjXPPvAWgWNP4W4MRAd0K12BK
XWQ3pPOir/JPxpLJdzwEZko+NvtIaN1jTn/+NqIDaZVWeTCNVu2JjaRmnRlWTxFzXSfjhDH7Nj62
BHVusKEGVzCSb/uEiXRXluIOobUPrSjvHs3JNC7B7+f0832P19Hpcj91GP2pS0xzOXVwWWm5ddUH
yKOk2BZ9QQ5BWpjZA1lBPhpoy7gWzODXPHk9GEb2DqXrvEurrDgy0PKeSSn5gFsoy+Gw5cV6UKrV
Odw2Gh9vhEm4dP1ehFmMqD4j/yZPos3i5DyI2D0eh9J5qePI3pqdHNeyFrlereRxTpX1HCr235uw
aqcPVMRbqmtFJZiIcjNnItt2DZ62sGFFYeVXxTapZLIyEtM7iBaAEkPUedPio+CkMTcjxY4YvlVt
9UyFWUjIv202nSPumFzlchs5uZp12AVOk7uEECftuChsIoCWdgA/pYPJ4pSIssUnrIxcOHr5URwu
alXpOLNOB5uBeUncg5/145ORtabPYy80XWYlBKLR0WEHQkSaR/74FTrOBLZcNz4xeciPiw5VYz6U
7RYdtNbHRP8FqZfsXB3DNkZEz23kazxb8hrWlp2T2xB2RZcRaW7x0LXv9dD/olD+lZuRRsbDK7wv
dAwcA2KXqDX2LgQYYZZlHHhOjYOKR6SR0Zzj5Fi1YFgGlo6ZS6XOnKPPTf5ceM6iq3Us3XROqAvP
aXXht+i6cRYE2dHQItXOe424g3hCCyl6Db+LHNHjxETl2+y0ssZlDueD2CTm1SkuGqH486yi5NoI
p+h8rh4zUFunpwaNVUy1VY4thYg7oFBFBlzn80nIZbqbaQpjjw6IINIkVDD81Gffae/+hqvwhuJL
M4VRsc24zkR2wDb6DfSkx4aW1F2SkrRHG3JTVJU1vV/spW8/QLBdGoZsAdVIVTo5rUjEAcmvXOtv
pHT6E/iW1P8g4oVP8QaxMMYuqEOziw7OFGCBJPErSjZ9IEPzWpIOEFFshvU+sZI4QkkVLiUZAG14
DQxNPviil9d2lVFV/tuHJQBS4AjKdtcGIfBjR6G0+rCKUzs6QPylSJ94+m8nYI4BFVmYY6wyqXx6
VL7xxhii+uPP3/2vOAeOB0nq+m9KcPk2jKGEGtKXw8IxmXO2Qqls5ponTuMXKScknh3UBdboWw+Z
FxpHqcvv0iaL5GKwm9p8R7QZWXErkXX4Ozq9g64boh2wPDjsYUqdY/qLD/zXk+h4nnQ8dJdC4CJ4
c7yGIEoMy/BzpAwDOp5gRvWMFAybOeOMgFg4ohWQj01t88zQdr5rEEneNTF7eSS76q4om1/wiqTu
+fzYEyKZ1rJRPAMukjyGfzyDhtMYS0/dwEhBy7Vdw53uIA8ETy0tHmaVht7+jqbZvtjSs471wP6i
HFF07SX+JYSHba33YBzZnx8q6+8+mIsv1HV96Yq/UFu8QdSqUE18IFGRCjUCT5H3q2AclTdRFVlt
eV8zYrBxnFC2biararPTYJvDXW8PqLXjYQyehJjZLdvnuliCG98bCZuoyF4o35OIEOg81ImLSvd6
ykBwZ4NSoFuSeWpi4kBj8OV1U5oUwM/7RXcByrme7mBDMMQZUpjCuo57TsqMawtfaIZl0avZAf38
cJh/AbtooItno4+yaSFCI/vxPAHpbpJ58Iw9LhPWQLNayhhjv97qlBOfnoU/uEQiNRj3pbnQPJmK
mI81J/1yD9ORoxVZkt0JPDtGt7nNbzlY/DoxZ4pQLLKltMxan2yGS9NlP/YRsXURHbA1CeRDtI0Y
gB+WueDdHZN8evI554ErhA3By/nL/r/uMV8lnxWI2a/d2yYzneI/e8z/8/9VJ1pKzvs/a8J1gM7p
i2q/zN+DTqGD65f90YW2iNygCx3YtoWSW2u4/xCFQzp1+BPU2Drjg9nkn01oW/5GK9tD0+UE5pv8
HCI8+HFQxVizCLhmEf6jF//tuUkb/x8JMKjT3y44AsqU40Mp8rmeGaH/eCGb8CARTjvqEAwGtulS
Wd0W6pHKLuJwcC4moZrhPnIwClUiiXu6xWV3G9fGUOwzhil48AgyLDCOorXxwt5CuIeT0KwnnCKI
KpNb2gSC6V5praKgwaQ1GeN1lMnY2iBmCh8ms3Q+uOXwjDd6HfGjHoYmdO47zbdvVfAAf5jBZ1nj
zKvcPCQdWaJ3VTrKoR9tHBF+6su71iUuoas7CqpMwuxk7TTvyhJ3VatdJmd0uVvzwtHF50ZtMV0X
E8YfNvvyLlxMA9mwEXxtTYUao6aYGFcD2ZTHaICqSncX+xeAKpIdRtxli43l73ygsqVhpOzFnzj/
ydowNIAZkJY6OoSH+HtmcwG5hkV/XBi1rj2r54WtM7Ymmi49uHRpoAfvWbaaaF1qZv+Z/nF2NtHp
QwYv0MJ3Y4sFxID2vEhf479S5lBtApVvTCo8eXEXKNQqSWIyRWxJPWGD0bOrrSPjY99bzj2puQVS
D9rvl8pvA7EfHagkc0YrYDNEvfygzqT3bKLHQJ41CDe/zo2vSzzqQDRA+yR8wqMmqeW6ZnayP3++
Vn8qrmydxcuvWLQ6TkZJp2ztuV457oQiWgEkz4CgqV7Q/XOQWx//e7loE6BHMXIZ+RJG3qrvsmy8
hEQfx4cwx1N4cNtOWbvY8ZhuWwuUg1UaIrsp4eScFrs6DsruoMun5xwMoi9rlOPuTtYzzkwuFdAw
XcG1gCDulPZtu+HdkYK1LRxGEJDOfVUs+ZMyrPw+rtX8oanj9tJHCfaQYtDaoZJQ7qYpGutUOn10
ETZ2/D6d0SLn0ANhRHCyfZz3NIQ7vJMDkr81URvGFpN9W+4d0Hkr0kgR3FHEu1rcunzETD3vfbsN
9nluWl9HF5Ut0ZtFQUodMxxCi800gZubio4c9rziZwV0XXcu0e6jubatgTNMxjGmRErLrL2DjjBf
JcuYAYHIAMl0Irwq3CLBKBCN/l52gdwpGmFPuI2zfeFjOltlrpaBTV1S+PtMiva+q+wPTpejl6Fd
guluTtczLtqYfOXFwIeb5VdFFC7dupWuu0t8aDO2Z9brXmTlKaJ/yDS+9xVCjLy6IVCzuG2BNe2g
exQYF2156iMiuCRaPcjulITI9IAABfZyim29K80w0a7H3LEeJ6qOFc0opG86u2Q1TsCW7TbjxjCx
ra/ZlADm6IZpa1Yd0ioRpgvNuZbcutpqr3qyv99NvpVdlCTA39DKQYDJzov/0WtFv4qKnERT3wjw
JwbkQmzGSXgfhsVIrkIpo8+zStMvzNCP9ENoDtVBtildCw9vKqmocfJabrkWvOZ5aQJueoM0ovIQ
VUVz3zCJTrfjIGM2hwOdLiAQy+NECux2SZv4GvyLOi2irp4M15n3ZuOR3WUB1sFwEDEM25bzIjXf
r0ONEZctisESvdHIQiFXfT6KzeC6AIzCurrFFUqmB9/fOtohu+FjXVQe7MMlUqcedMfamN2eemkE
v7AqSryjK9H0/RrbCJ1Br4SKpbDhP7heJKhJcgb2dLcpwDuCk9jgJXSbUhMtqeXWMJWCYdrHDC2w
tBfP1SKarUpm81iFjXcN79h4wDurvYFmvOyCccIm7JV5V68Z9qsbnN3IlrWL8owyM92BVal18dud
V5Ym68KvEBGyEw5M2Jxywb98vovY29Kf0eQkNQKedw3BsjpoddPKm3nCqArS6kSKyLEuES1xOwDq
IouRNwJ4rdmp2rCcs5e4GsWIlzEGYFFe89ier1GUVTPGUPjTZ7Oogvf2nwRXrvykm39hoaNtajIs
/+dy6bF7jr8vlL694Fuh9BonSJCYL1xom9iO/yyUpIQTDD0x0GhKKHU2Rcwf7jnzN0G5BQ6C6ukP
GLxHZKEQFrsUzSrVhdWbkuhnJdIZlvjdlgxHfmDBpbMZadlkB71lyJIdQRjT7M9XgQ4RA5cyYrTe
FS77maKwrWM2TXrCEtH4bh27fZHzTHh04jLNa0p1UM1YXZAoNd0gaGY4lLCFjOfZuSlq2dLIhTOC
V5aoLtRxA4/8wrXD8c7wZpp/6z4YYGI8xuEUFPWhL5BHudjmcEyIPDTeBYU9gJFUKcnSa5MOt//V
qnGV9Afc9mIajpHXS/DuoYfQ7YT+jVoOZbIgwLCsPNLTEHDTVk1HtVxwLG3rnc+ccg1QgnuNtcll
3TQjzG/2MtMiK2zG12OeXDPXj/cN6bUs3qUbPpQFa8rSVdaBL1WRNdEbn8a4SB781FbMW4s4vQUd
eN1NqjkuhDYjbAv750Aix0cpzsoMyy+B6sR9G1QDfXSIIQuUilNK8qrjMfHNxsncjiNd6gtCEItS
rlOeV9dxlA3GkSgQPafKjGi+N2bZL2LD3DuNdqFdO6a3NxMdOD2EouqagxRRCEGLkSy+iunOxSeh
ruqprUrOAv4usxiO/9lA/R+tCA6745+tCO+f25j8+a4qf1gXXl/2x7ogyWWWQKmJhMAL6+ib/48Q
RNP+zaNVgnzm+80TsaTCJAJa8CLi4XRUxbeVwWbHBXGWVqlks8PO/d8ih/+I6iTuEDY5dF4WBjSl
GIjf9ACWamngvvXubcG2BVRPMvWayqUrvrFpf//uwPyy43l+M/i8UKUpHsm9PjM0Pz/fcfSIBZT/
HTmTjbSmw6RDdOLHswpl7piGZjAj3BX9uPpjJDz7ORhSdfi/eGta0qzNhJ1yUH/cIiZGJlFASvt2
0eoEGGe6nziPDGE9PfFnLk5DqBWKKS2AKbpWP397/eP/tf7qb+7R54USDqGUE/f27U0L6l+Q5tYt
gRTMU31jeB0NM/JOKv12U+H7v2h36ejxv74plwpdNMlO/Jy7+N3hLusSRXcdmLcOiIaHkqbr0Sxc
GstYq4OnukNWZScaS9ADW2v3MbbYF0omlA2Gy3FokLvuUU6k06E1FBPxZVnsZ9c3sSiFziDkBRxQ
ZDfJovtd9OzoyE45FpNf9Kl+3N2/HjtXO9Jdk2cnz7AfT51Ps7WfvNi8lb3BtdIj/5rynm4b1DHk
VEQ1XEwZZuafn7Efycvf3jXg9sBtzhsHby4YCjZM3I6St6kcaOSde9FeGX+F19TcznpE4NiobEjZ
oLd31pP8/P3/emPSO/VprLg43nHOv2miDpiNMpZ2eXtunyb6hpkDNDW0zOSvUMt/c6GQZMydhVyQ
IuQtfj2cva4U9PNv7SSY7tDeI5J4VdSFFgI8/Nz28yBcfXeCVIHSpmUHDDwpB7LY+MXp/rsvbtEV
AjHgOQgK33xx0zaqoCFpDgdCw01iI7qpLk22wsPq3BH9+WH+u5uE4Yu+L/nLA3b/49Ula/QEhjWY
t2fRRTnH9DntaKouzvKhQqX20UKdf4GUjqv8LGcAEUVnCDCSMTLDW8iO0gKlqHGYVGTCBKmXIb1A
b8/cKGYnuinPMjTHL5m5B7Ho893Pv8SbocX5YtUNOKJ+eFRQAr25RdI8Cnt/DuRtGKYMvM56pvN1
wygcdZWCoJtT8n0sZ1rKQAfpVyeL7rTPATjGWQsSk8xu8j1ucBrWMhTti6/EdPfzz/k3qyDQW7Sq
Aug94oU3H9Mg9XBwQ1veOgCzURfpwyxrVX+UWljU5OpXV7Z+gv6wBNLl56rmmSukIxCovnnHoqMj
IWA23o41og0Hed9zGEz6Fwu5Wq8Vd8py0QAh4UNSJIY0RnM/zsF9gla/htI9dy9WNXClayGSMLgJ
Estm4dTXxPkQtTw1UM/BQ7psB6+6mNHlXtK7s4+mxxda5r563Zz9Y8OTb/D2a/FNOM+WHhuSHPCW
jb74WeDRu49uKx5C6wBjCqolDMPvsJbP3aGkazCuU29Iu43pGDnBTQMziF0QRxAdcr3tgOVaU26n
Jm7GovN2TLyM7hC7bS/BZEWztTJCJ1zQYS4Engl2n4+1UUTdRhA8hPsmmmMHDCfJdRthCu6MtB37
LY8A5O5ZmlcrcozK277s4gu/LdJLs/Cra8xryNf9StHMqM3c+IDnIHsnERJ8FlkrNyDeFIIfhp81
n2+IX2anmt1TN8flJul4fp8Q1hSg76y0vmmEVqJOMfFI4A9ascHL5DerwfOM+qkv83TcWKHn3UOU
iMWqSSNaXeCz8MIVTqRw/COtIpu5M/1PqGbR2mGa77LDMi105eg3IKk3mWUbOK+kjf8WqNOqBtEt
3AD3Hq2Sfu3ZA+HQxsgYcUWUVelAIjQRIhRxVNc3Hv0aDG4BFuGNn7LTiuKex27GNUILgFvuLCVs
4GdFW0oDVISyY5p6VuC2BLEm69JHPEUJiKBwwNN5hyaDl80eaMkNBiCDjLkQ8AQkg9y79DMmlzyZ
ZSx9uhdlL7z6hMwG2YtrIUoyJrKXd9FcFTG5CMnkH/EG09nJgu4zmj+3WkVmLDTZWG0CC5ikMm21
UxjQ2T0ilUPR+IFpT3IyB3/a+NQBn+augstFrt2e8Jtwx1aq+r0IWudDZRnOqnFJAORCmb5EtHW6
1RJH5Ub0nJ51HIILo3EEi0J6xEUWUYG6mAH0BCJlNgziwqruxUahCXUyieoHwKVwmobSx81zKss8
KB68gUxFmruoMCpvU3j0f/GBz4y6caIwBEQZkdG1Q/8FCYJwCMDHSFpmt9j4WO/rDyRkuhYfN0tx
X8zNXPg7Q+jiZ2FSW2UZRxpGbHUhgMGgg8WV9Nz4I1JcCPpEgdJSzB8no+WMzSFK1WKeURAMaK0B
HhEguAf4zLATbwsPUxugMbtC6dUfA0XI8ZpIF05qklbGWggi08YA3Q+UiNZ5Ri/Kkg3a4rb3fLqW
Czjm5xDgMDA8Qb3aaY0tLivneQqX4Ok8R22X2D4iXWXhsVmH4MCxSVdxA+SBO9RfF4XFjyeJig/H
jqO6eBXEurSbMlJ8L7KSaPNGOPp/0nLUrmOQsmI5C0PssZDUcaJ3/Em0MHBYESmEJEZo7eLiYYnf
+Q4HRyHUy7F3MjRdqVim133ZsMQQ8+BrCUlwGXjVdGc6Lg/1xGBFPa+R1HD+ZejwEIWKoJBC+O2L
xsv060ArZtu257fnT1v0PeNRqwEJjqWOAqR3EOU351okY1Sv3p3VgFGEpr9fOCODTWV41nEMcsHb
b6bz3Vl8aeWpFrKbPJ67qR4R+1A9zibHXhYzX4pbknfK4qF9SSBE36X6dwMASxAbjDmPIhucZ19L
IGm6tC91rtXDQdR8TLOC6nfCZXV3LhSWrEFqPaW5+2xO1PdnNbNq+DCT6acvNjZFjoVnEQbfGOJa
aE+AW4WCDl+eVUDrGP6uTf1py6rhwYOl8XAWEohUUIRXFTBJR2YopHut9p8z01DbkNb0s9tqrehQ
IY8/Nq1W9w+8BiE4PYbpsjEYmKFGRR/d61IlW9Lu5XXzY+ln8ozIr9jkzgxkxjayBqpm7aI8B2zm
X8aFA8rCsxjX89jhA9Zggxba0uWYEgElw0+5QQYUoD99C8nQQT8+0DOhDOLJ023UeOvbY/sCDIdz
VIc+xR3/GkSSB3BpO6xtld6qZPRe9nLWMl66WkeXM31dtpZ35OtUF9ZguHfJ3APcNAhwLTZDn6gD
k3x53enL0ylzeS2ilCdThuZebdOBctX207m/qsfIiA8F0bBUaW7JVdvHi29taevxYUKtUejsjGN2
Fi3A/fQe0sxvcgRh6NdfheZEZjvPcUEvZzWR1cYWQC8CWW4hHUqwnKwxIQSXuOKtI+hwbjhXvz20
VX+NiolyrEP2Tl++uggYVB4o95tDE1qc1YQJ+gaErz4OI2cI+h1idJ1OPs2R+6z8jvsVYGOxJegV
pwR4kuBSqZZPcr4SYZHL9uIsS0eVzIIh6ZZb1LRN1N4EU2iOR7/SJyhtbJYmk0b4Aalh8JR0yxSg
oF/gwC8uOMMV5n9qIHOMivtZpM4z9mH5YBo+e4AgZRtiT74kz0dxkC1zlrg+wjRAC5sE9Uc3qrnR
G4l46vwNeRJRI7cuK5DCmr4/b3iX0ag/LtrjMkRsUROWboaPbGkf+oY/hGvKaTn7IhZ/5DydK8bz
Y3OmkT8CPjTQk/sx331xatQSpk9YY28Sadv37GT0UVP1MAWbdJT5slH648Qu3yLTOvK677hfyzgK
LiFlT3dimS3AdAzrdn2bS39FKgXLUZJxc6ERZnWMW+VYq5hLHiSAtkOQeQgvfBw8YjYTBzOFw8TL
uZsUxAJoejZdVfCazrON0Z0gYu1hOWsr8rxHWd9UwHID0q/yUzG4vDrvY7O5l8IcuUS0lwjeCddV
kp7XvslMjT0SZhZ5ShFG00C0OvYrccE1cT4Ar2uR3rgPqcm6oBdWFTGBfPVehJG2KExdrQ6Tl8yf
yLsKb8/XJ0bHcJ/SCMBU3NjZFXRALhFEXupgO9lwiqOZoJLXC6JgovG1hl85AB8Y1AHoOKqXuXae
8VCh3NFXBawULcc2Q2wACLH3silxczi625C1RlKt3RLiJYkGJSvRvGTG2mtMmhDKgbC5ItWIXdUI
aXSVEEG/VqjaSROlEFIb9p7yWtp8BS45+eDEboV4nBRSn9l9wxOGdDhrhw9kuunTCmOIlch3mOsI
ookXLmphSEydnTYTnFdASP9ZcU5wKtZdqF0skIs4SpY3ctvoBxAY6ciax3UN9LxFjqkGYs4NHx1h
2etPm/adFvM3M+8b1TMOixkR7Kpmq/YUTDOFnxPxvRkj+1zduALAmNlqwgtFLbTcD9JPpkPXD2X8
Dj+/qCDBFvJaCZ2Q7BCwsfDkByWwERI5KP6LniIkMjKkSCOOlrKe9Pf1gvHGRnV13/tT8Y6AvM+x
EWJcxft1cPJGrJAfVReYudKvkdVWKw9AOBMyttTMfolUxWs936VJzRNpTkBsdLQ8AyqU2X3KUmwU
TlJzQitnXKa90afWTpRQ0VZRwwgQcnBxTOo6vbLsVkpoDU5xZGc/HUqJ2Wid1zUY9MqqmJXl1Auu
9rIxseAKU63ZQT6e2k6cGr34n1IwbMsaIgg1FWnI7GDyMj8alanlVB6nrsnD0biPUpPTA6mcX5tA
cpAsB+UUHUASZa1RHSzUZ/mq0eKyQpd0eGFxuJALDWcIfxY6VO4ZbfzJclbZ0Qq4VYEnYG4Sio8X
Lh7NJrOiPmCWwSedzg+TMGbdpvtfZV8qakyeLkGNFUI/w6WBiSn0tYftvDGMGDrWJ1CtWonXsaZV
7uSFF/TT1OHs/CHNxj6OdYBxb8L/JRG8v5jLzLTQyuwjezDOa+maPD9VysOtLyJWq8VNzIezEvK8
bgZpNt0sCHSs7XlSg/uaRb0OcT+i1EUpGTIreRgnuyYoFkVI1bHuqYZbqNN2qCQ0spNROTs30isz
yBqeQOzt4oPpxMkXe3BFe+HUSD2p/7CQOVkTXBqvFQbu4d7gyVxkJZI5UDvCO7Jhm7pDy/5m5QOx
3ldd2+9y2zR99ipo2gQO5gffx2jIN2ZVos/DIfFSg8cG3Ah2EmczjjvM7kNMx3qzkJpwhIrK/bBo
P8lryeyQRAsOCwJagE10F5FO4G/duTN3vHP8EKt+epxiGNixPSePdR9lm5Y7hNWZ3c6CpMDsPVzT
hTDXs10bN8pwK2gMS1D6W0tZ08GMHONzX1vOC2Lu5UtOVfmVIVdLuT3mWLTc2aRzoQEcFGWoIfzx
AzonF9NZGML9bxryiLZNNTUg66bkGrWbv4lSN3lf1F1071LjT+u+QD+etY7Yz74zXwdWHcJ08rLP
VTPzk5wSMxCVMonGN0tpsGPFBzkyAO8E4iTG2u6r9PU/ErlfzHxNBqP0jf555nv9ZXh+ef5+uvPt
JX9Odxjt0teyAgQ651nKd9MdOk7fjXkFPRvPNalg6MnTcv5j2kuUOGnduAJRm5DR+O8J4qT5RujK
MAewpGtCSCUYm1DON81rRizTUKqazJSw9Z5mKqrjbEnsgc6Si80cF00DS6E6uTJoJMCMhi7QAmpr
xCyw72nwXzqh6M0PTrxkkKpzFV800wCHyawbAJK9sucnxDzDBx6dxNlHM7GZ9WxOa0a9A1k6HY2n
icSLgeyaWd7hwMGHPYTDO8w8zGb1XqEHZqA8oKUEuuwSlMkHT6VsSlQ2ECBVz93eZVJTrYhJI6Qu
iioQ1cbMQ92eZ8/dEfY8RofAlkuP7zcVn9KeLJkVxJXspfGMhpglZyho5RXTuxCHB8ZMNuxiU9QF
6VEpcDLvWM3KBj4OoLzeA8bgv1otSLETMQtsLGOnmY8Rac3pBiD9ZJx8PiCWU6ZDoOcattS3mMWr
28BOo7slzYZ3DVavOoVcsmFuTFxZ2FbDPkVcfCiCnEF4alfoypOpoyj1+6zcGFQB5KiQ8PXY1TWZ
QfVmfJ3vhtJJ+n0RmpHl7X2nzHA0qEQwE54Q85UEOenBsfU6RO5mxsc8eKuexk7UQJFLAQYQ2L5N
wNLn0/u2Rpxr3Q1s81Edugh1fCcJgZBn+AWDcEsWlgqQDMKc2tW+TkPqtbybmAqAnVg05Gzs6LbI
dlw7bWeZHMx+8Dp8bgZJYRH7M6/CEzPK8MJUwGY2jd0O+sLxFvppqbPsjCmF1U4YxpgPp67r+1pc
y7lIOwtubNviry4Q/JhjKz9EYYxv6OOU5HOpXroRTzYoiwx1Vnh7vov/s+D9esHTSdQ/W/DG/zo8
4+COE/XlzbqnX/lt3fPEb7AqkNIzPTZZQb9NtD0TSTCwCqIfQVdpYPS/lkDnN0srYwjLpCf641jb
/M0NULqwZOFmIPDz3wJT6KnNv+atDqmsUOcsGuN6SWWA92asDY1migAWLYeshL1jLfSITTd6+u6g
3Lz+uP8CDnxToQdmQv3jcOHbmwQs+Q5zKv7xZlLVVQMqysBHqJmZZBx67bKJvcFbI978VaLmj9PI
17eyOSzoV9BZO2+HYlWBEY9cv+VAN6JbJbmG1puwjmRVg4mLku5QwFDbT4tjr2BWVtuff9O/HE4t
TmBI5kkp0SK8fZ7ABPWd0TWbQ1qOpHt570kr3Pz8LX6cDfHD9VtopTiSB3rHb2NUlTLmnilQo4kT
D5NjPbWBrNa9CXpYLA1X6Z+X89+cOaaaby8QmvYmY1VtMUIcJfRI9LvZuBXh7ZsQ0x4wcjQnCkhZ
r6uAnNjMISc2h7RL1d9A5I6aDk2nBWNsRagrdjwsxzzzWoB07KEiYnXi1M+OIAgDvIkVmHskiXlU
rdo2SInRa2QNjSQOVioNzCNefOuTmY77aGi7r6Xtsy9UnTCf5jYgBI0Jb7EBC2pdAzYPNrDOrU0v
5ulpTkN1mSCbYl/KWCne2OzaH1xsju+T2atWQaGs2zCqnHeMIbI7FxPfarBBCPZRF12ztZSooALy
Avy+WTmC1K2hX5YjMLYreFvDziqKr7aX31WJ/RmS622nmK2Mtl+cajH9HuEq5y1Sd2s4/MwC4fom
q5dmjwmVXJdSbpw2Hb+oOGiOXhq/q2eI7ElQqa1tEoeJsMm9noBrrgm4DU880548Q4anNE7I7CJi
ALrr8MVyjeBhKolSm2WaXi9BEz10BF+skf6uRTBEOFojtmFjSCh3kofbVEzxVdk6a5x0SGl9wN5O
ROjJdoTRiw5/nKPg2EGrwpdD8f/QeGwFY4qvNfQG3LgiTYHI1zKUu3JSyn20S894H2cDneQKCvjW
nybzoZLZcJEr5GhUkS3tCNUVnFUnvgiLRl1VuXBIBG0ykpRA0qK3Tm+aiqSNFMwMChPygoYkF084
5Xxooc20NuLE7D/2iYBwvRYE0BiLFz0kcbNsMawTMghzYRM37BFgS8jguBgqvAzDWN3WS6luCtVe
hjTIP5L91z3Y4DMPkKrklZws91CUXAvwnpJd35XTHlfExzhTDpi1BMwhu1SCwDDS3wo3SvcGmt4r
xn7VTc9GxGx7AjWnqsZCW+dip0bYOpXrRIyGXXawkkHMXgV2f0GAYLYKl9i9Sbx2F4ZWRdRL58lV
IKPf0548cV72fhqiExEuus4cb4k4faQrGa2MgQ6WDZvzgv4i4S101ldDH423RjjKPTIZgbStzg8z
7MOjU7fNxVwJdtkicqp3xcxzgyvadH2mk5G4hV4zP5M1RJQqN83lwA79ootcc29N2I/d3HAITi3Y
D2eIfTeNaHg3UkVQ4pMjYq0rc4Jfju39NBk+0URZV4KTiII9KezjxZSm6dqr+nHtYv7ct4MIufcL
Y2XaAuB62E/rgu0kPZR8PC1mLC8ntuG7MHWDpwqAKOS8pNy4XvxMJuH7QC6QvLtO3CXTLA7mYP0O
vv4S3150jz/VXkmPIw2J8dTZFXOkMFMrCPndJhyHbNP4Evzwkl4ZbQNSsQnJU2uWlyTyYb3HDLhX
fhgNR0IxmcEa4hYC5a6bquiQ0qpZkYGrw7H4sVHoNo9KGl7B8jQam7pR1a43K+uZFBYIxHHtbttp
19SR9eDQUGUUnCmSibyhvemN2npm3faPGNesvZBxvmZGa27jGPTcCjXMch3mGcNTK6znx0r6+SUL
0nKUU0BdbDofVTVCeQ9o0Y5+WNEVCoHRiRgHRbmPeQCsikEM3SqK6LbkhSyv28I/5oP5qHk8K1qJ
MAZ9RdKWb0B8N8JNmBn+VRRmX5CW4sppWsRcYJ16YdfsB6zhXW0DeFvhn0Xs3v0ve2eyHDeSbdt/
eXOUoXdg8CbRIoK92EmcwERKQt87Ov/6t6CsrJcMskjTHd9BpVlZZckFBOA4fs7ea88u0bbpdO67
Rn5wC5MWEUNFmuxq/FpNI23dBCrDSvdTLN0k35YAbMsp/eXTR3o0xka/C4WybyyVuhsr9421kRcp
/UCiXfakVxEVRRAU74k7/eDAoF0x/EEW1RFS2Yr0wYkdoM5+AuW0afMltWKyORGwe+SMFva9Eqj6
LUJTgEep4aroPC3A6eSum0a8CMOK5Grp+mwwFqUg+Dxxh5fF2COPL7ZMaue1GOYkMDMbYKHrx0Gf
MFuopp7gSek4V25iZEGsRdGT52yLKJn3+Rxz+4d4ujfYuTYmouUdNylHCxcZa9hh2F41mZm3duNu
3bEoHuWc2eTCuPGl27rqsSP7B9cG0QoQAtrL3qglFN6UJ28WaWBnoBVJtdA2fDx/ldjVV2HT0vsD
onLg+zgehtRiz2imSrhn4Pk4gNHq6/q/6or/LfI/K/INaul/VEUL5O7f8LqFovd//89FVcrv5eu2
xl//n7/bGjptDZNijKIMyJwPKu7vEt8w3H+hYtcp1XQDKc8S0vJ3l2NRrur8T+zCCF3dRUz2t3IV
Yt1iv6Xzq6Pmc/9MuQq17nUNR8OEswTHVTyJ5K0jK3pdw9UgOs0wnOMrUdNEhdpYUPWMsemsnQYj
aSCqzCphbkYxwJTEAneE5mQNHyL+0YWEEJC4W+AD8vS4IeFXNeA2q064LwpGwLYoE89e2UU9n1cA
dvPHRNnNedUp/UfKkBRDEBLEfrXo9+cNiPTB2id0Ee+FlII4lcYfhuNkJe140dZuuY1lRqAEzzjf
4tnNLmqDmEijD+UK6Om53s81hSAnb0iUpTI3zdw+Db3ZMrWOgX8Okz4jQfCMn0jiewjFFmxw3+Ok
vCUgixOO7cbJRT7wVvV5LwKtJW5rqIoUimNSTsCFtL3JXGxTmf7jWAKviLVcwo6OquVvBSD+cXK6
em31FvB6JsQxHfU2WCjthgHllQjATV/lBN2uGPw6kmhMmgAmEFJyFrWQpi6fQXDKlOq9ARg1cUAm
qe66I7zXPRsR+r1wR+Yzcu0oZO+UW6uDbO1Os89Ey0xqm7aQM+zRpRPTeniwt3BFxosqtfNkQWTk
THr0ckdlWgwGdWkcSytIEcRXFFRdVg+9OFNQiltfrQ0mEOa0HeOsZ3C/8qN2MoeDUSD6oJAb/ZSk
DSQzrk/VDhBFiHrDx8n+NkBb/NJ1TAwhZGvTD78U9bL5G92vOWQgZ12aFJuFcQsnyNi5MhHMiWsR
iq/1yDCP0s8fzscIv5ALsZ8b1WZhDBq6Tw8J+GBry0z/BnsDKjPwRBDQs/Gqm0kM0JMk5bGEn7yZ
MUuvNdMwjl6agc7B4LRTSZLtSWi9MhJM4pI5fAIeJCdC0G/JIiWpLjp6nhT22ra422i6vDDQS76k
29yanUMx6e2OKObue2XW+YspG8Pa+VnngjsmqH4lPRIYV5EEiLIqOXQdOwvTn21F+ZH869QI7LJ/
AsgwIEWpbOda4w46ZC/U0VPU2jrzDLvYkXWk7WkQkpXDche5a9VkYBrTTVlJY8Fle+kVOiYBadRb
Wn+mzgGWmIqReVgHcDpzy8Mw6s5lIsMUULfM7XPXS9WxDBW42FSnU97H3/k7EsGjk7vQ59GlG3fk
ZPe2ew4mpvsaT1n4BNTD3+GMHPaQj+0tEtry2KO7uU87hShAODfLk01LC8EYhmbACI0B3AZ6bAyM
Y+1ZtbPzktrEMGvV+q+K3Purysmir1GdqLO2scfzCkdh0OUI3WZOZPs0HbJ9mBCiHTY1A5wx6/a1
2/q3EVzBlWt55iLNgg+okwSXklpEHsE52AznnPQLLUgRzj06DUg28EjTSDqFZX4rHHBsDAxVtbAX
desLLWUqO+QPvzQB7GQtuRu7RbZx6GX+Qh/EJ9YpRDig9XPjr7LBtW9rawSBZIqherG9JUgXqIa+
qjgPPANsZ3DI8Zc/o9YOuZebazLo4Yf1Qw51hxyHBey59qiBt+HABMoqIy+YHPooY40dbtW7kJ1x
KJJHLXqZnBl+3N/hXAOey/2566bmhseajANzPkfbpK2dLPQDTcS1x3iuEUev1RJ/5du592Nyy/ja
z70koMlY/gDA429yfcYKXBe67hJzaYP50Q2iLtMvkrEWzWzSLTKe7ltDWzogxjibBGNY4XqU6p7o
KWMzTw4BQgKZ5GWaD+zsiD2fqjxaDuM9eWGjQUN50l3nm4MedmMRwviFCLsEwXE7PsKNLzn1p9WF
mdcZZxQxvWhTSYyJaclfESzyNeZYta3yuNtPEF6+muT1XCkj8a+GyVPXc+lUu2UqfW22bX0WaqN+
K6DYZOuOKohkTVrS265q9O9e3bcbe+qrLynSZwlxMSbhK+21lW3I6BdAah1BJznelikVhS+P1lax
5axj+r7uCgQZyhp0PQePc+9KeIN7YTYqQjinWTs7Msz7qPHrM2904mPltwgnDZjUSFkG7qwfzz+h
CslbhxCXdN1gX6Ykn6E5xQaIfrpOSFuNwTyodp77tW02P4uCkB1jqjj5OGZ1gTE4XWsA1s5VWY03
OdZ08rj9i2YwHTokcxKHB4722UWsG8TWm036lHcD+ivIjheMxeZbfTQ6Sm1svV9sn+nh4MnpUE1h
gls+tMf1ECf6VTvU2WPhV80jp4X2GmJ5iJQyTM76qSEHZ/TUvcFUgpTCKt3P7TBvQ0CPK6BkHc0S
rrZaT9LU5aHM1UA0kOjvbRuUB3C0jkZ8AtHcdexqi6pUv6YnAYlbcEg5lqNGBESRjfOZkyKUXict
2DGvsi3uo2TqN4EedwZykeapICSMs5k6Gonhvpj8+dq6CsuEvPiYU2Sq+4+zcgjjsRUfeq9ECL5C
YAKFKcncc8EAnRPGQJoXXRYOx1iTE3sDpO68b6p219U2wNzfFd//FsefFMeQIhYbyX9ahm+LY+gq
9BT/8owefuBO+uv/8e/S2MXOZfE8YNtiagcSg9Lz7+638S/doyTG58mIj4bt/6+Mxb9sOrhEGQPT
gLdEh/s/lbH1L4TqAooFdbaOQ1P8iduTJd42vynBObEx/qM9/7ounn2GN3LWVADPHlipM1/w9f3H
3Xingfp2Cdr+zoLcwM0FT/5kiXCEw0v+rGLHthjk0Y+ZoVi43NL/3PP/wSrL3+IfTdoWqf6Euk0F
onzqtKdq+imdv96A/6ql/+xCTialJN/ZJU1bevjqRug3MzkH6vnjq8Cj9E5zG8gOLKvFpEH5eXK7
ulyrMYGib3W0sn3hwEtCTKKP5pYEcBU4YZZ/sWAnH/WclBsLr/9u6qxpCxvbYF8Zxn3CCfsBh7qF
uEZ16aaV4sZ0isHZoL0Zz/2Wll8Fzm5jSdJWjCEMbxPdXBAVRZ/ezRlEApGK9KxzmU94Vf0EH3GT
ErCxBbc9BD1JLM5vnbzmGy4daBFfINrhrNL01cpNWkDxLYVsrOfijPAY95tWCHrKsTPHF3qjuSTd
YkRQRLRtY82huxcV/bTKqOM2qs/6894nziWR/Ne4jslNE82LyxzhGCYFuksNamPHLHMPPejczkx5
P5WzfTOGvYHWSOTbCjHPwS70bJX3hr3rUGOuxFQbF56eFVsKvWk1kXj/xRKSPyTz5DmY/nlbKcqP
FYFexgVtSt6H1IfoUvXxTZgO44svi/lmUBBN1m44CTooKesl6ufiB/4a811m9IuQ997FiWxtRmX8
bFuY0QxBbflLQ4kcrxH3ygffTLx4N7k4G4dB5w9abrBjGxfV7JgwDGRRr5GCukyfQ3meu6HFDMeO
im1IRYrVoTNojTvwQvs81S7TyP4pORpBppZLGuh0byvzp1/6zrfJdKK13WsJg3fACfrccEvQedMH
Gu2fmJcZ48Zjo4K00adVmtf8CLg45EOv8+dB1q7XKSD/Y+E73QOeMsGxoxFnhdfHZBeP4dbC8bbv
uzG+GXMzPUSlNWyoGdrdyLhvXzGYhUXlMhn2wzmkQY4sdK1yLzqiFTYDYudZwFRL0yqVe2SCWZA6
6UCHU/W3EOT4l1ufjz3ph85NjhdhsYBnR2xwHLW1qgfx5ttXns/tXCEADTdFW8OZYe+8lJzc0gNc
B0bUeZMwb2tgvqMXIDcagW90MyOPv03JMptW9Zg4Vyih0n3MEWpv2G34HGI283lKtPDSHH3yMgDV
C+gcRtnDZQntqzluzQ2ZFVgOVGQf57ptEEoL44vBaeLg+rV7HQJa23d1bF0Lo4jOkVU8MAQg/wiR
/UjBNehBT+feJAsTaAcK1HxaZxRAz3LiU08XFq2cpfVoOOfY+wWb1PulRSFgEq0bz1oEI88xk6pt
1Dc2nTHmmlsNVPEKPuByP0I9czcYD4lo7biT3TDlW4wmdMw7Yw4K2jjn6JTsO1LWFdWPhx4XG4ax
90TZ7kmgGb96Zjg8laET3+hFowdDYubuhgQQAtBFMlirArbSi5F18tiA6bzsQQh9by2rJCAm8q8m
Q1l3xKWjn+joTm6nBuzEbyC3BaYC5WPrXaNTK79jDRpvqBdRLBPgeQl5zj03JoLH6QE4Z1lNXr3R
OMMakYd7W8+Wt5FqVkEzat5A49FkgQaNZrzKzVDetOjKSmivYSZWJQbrDXxH0nDCUf9lc5QH25RX
8W3TDukPR7ldYAxsQplWoCVFRYEMxXd2Ndr9vawQMm+6mtElXxV7S5u4oSFAW31FHwHvP9nY0Qp8
E3+mE8ZkZvoi5PxUqiN/2+jOBJZ4nLO5oRI06RA7IemFqQt3GOZL6h88KoZdldIdFjaTJ6fzSZMn
dX1b65G2BzaZFFwAGGZOmSkBob4ut/rctgcEwgt9qvHmXYgofQuCCsG6qZNiNoSS+zBVChAvio/r
Mm+bZyQRkm1syG7yyvb2MafjNcap5ilJfI4kOKACaabDT6ETU08kk3P2O11+rBLiczyNHPEuq4xn
KcpFMUPK+a8O0TIjyGm8wotKbN8SRm+WrnNbxNig5ok+GQJrMV6NKp2uuoWANHhASLY8w4q7C67a
NkjPXf1eMlEL6Qp8PnlRswk3z8ql/pxlIETFJAlBceIFSNVaGqlN7nxRLngsk0DNL3Y5ERJux9XD
kBTFXvrglxxHhdsEsMoq1XSGkg2mH31aYtGr/jtyAnnAQwv1IOpTZ+OFmR4gNWF2xiHg0pfkmK7K
GKwRCvfkws2m4QKdJQl0s1FNAVTJGS5+bVgHnN8ol3QPFgVw7SmDuOzKfkMbC3oVgtx2pU+uCnxK
9Vtj6vSvshvUDacHfrq68JK1UzPGEOMCDVd1z7JJNobHSXnMBFpiRSvRaHd14mLk0SZ+es9SxnlF
O42WnRX/8A3+7SxP3duidZ2z0KiYQ7kLVKaJAFk0oebtqUYJTKy17GEkF3Bflo176zcuzCa79dee
xFQVLQyzdvnY0crp/jLp/uaFWQYh85XfMeYIMaZa7Wxjd8HUgE1cHXFlAqXiiV4LHfFCYevlz5Rv
+MHs9O6uy1z1wIMUXUOhja5k2vu3ZVoMa3dhQSVtXe691nK/SgpS0sKgs5/nYxnNxOuU/t4Mtela
yozcNk0ffg5lqN0Xog7XSkoO6jCJ//07ZXIKf806J8iJVtaOKQ4+jiTX7hjxzNeWlc3HFOUmQ+gp
+Vb2nXcDZ2PCtdU7j1Y/249Dq9mPqVPPl3yp0Ig1sbaZk0TbaEBCAsxM1TLvbL9gfyi3Jh6YrZZZ
qKCWuw5EHMNF53lXZgZWvywrPnxdekZ6h0HMV1yty16N64oHcTc5lX5GbFS5xdQvD8UsrW3dEJw4
tbrNSyz8+dibc36FdTCi9RiDmPv9LCvPQIau2UiSOW+cKYTfl6IrFwWWoPVry4HpPGqvK71Ji4M7
T+5XPwyHvQx121ktfamNrmx+ftWoC0IS1IXRQE2JRrTUzJKzmC0QGBxxF89tNk+XbArzwazD8kq0
SkEQgwS2mrt6ftBBmTirUuHZUaSh74SBMxgyWEqOlkivLHzdu94yM5KaC+csRfV9bYhRg4VeT1eN
6Ph0k4sm9wILg7WaVCEy8EctoghGlaAVpnw4+G2kRqK7uvqC7GtoJ6Uoq7uelvOuZ8OhBipFd4ZO
Q141Ecy1tncHmMe5uphHoz424e/cKAM3IF087a7T9apd0wGmYrYJK82Z9671qOPVJJOAJOsuQavn
DQ0GUeJj9tIo84fFb7gtakVZ7SfGsx7Z84VdNN3GHkf9efY9s19Bl8XuaoMHjDtezASyz1FNo7pp
MyGO7khbwZNze/Bmk9aBNQ91Q3iiO0wrOVTsdLTlFCP1iXceGhuz/5D/ckcwLTM7P4yH815q6Trk
X71m5IUGD+hGGHRGau8T/LWg+0PI+4QwLFd0JWKC05TvxJeGSsxu3SfFrTll7bby0pLOT6ztpVOR
t245ZGXP5UxSIwKEW2uwZuToiXYWhcN1X8+CJm0TL1knP70Gi69hl1+tnrzSPJ3Dcy4jo8tWsXM6
UdfuPK8daWdF5j4knAUrYijROjptT4dZF1sqxPhYK4fWY0wUTo2DgxZy8SJK7aVTztVkdtbOnEYk
EJbRHLxYmERlJXdjFZM4D/I1YLfacyOGNeiechOFRUsX2vuK2KVdy3QZyiddg1OW3IFVZrU4jT2p
HUqntre5qLnekkhxqiqwwezY5cVUhxc13p11hndo6yZ5hVPVGvq9Umn8FPWDE4BPyHFm9dOwpSdX
3dbQn5BRRzrGSGg/Z3Hq1tfoJOuvIGmX1LWZXGet7l/qQbhLu86eNjn8vUM/zOpoJj7p6ORoB1qc
OdOGtCL72vZadZ1GbntbR0m2HYpezOtpakGZKtfdTgz5IeTF8R7tULoD1sORXM+TY5QaaOQN2Tz7
rSpon2pWoLLc8TG4APwe651H+Fd21pXPlPfGN3qk3oXh91Jft6ZTMdFJ6faZyBNwKmDywyPt71Mt
7nYSaenGLAodIzbCBbwHLb/iZgqdZxtg3dJPUzPNeJnelI5k/E//75vbUl8xFYnNy9nzJV6BWBxx
zZaPwCEQPjRlbz3oyxfSNQoC1GIvDqay7M9ipmQXMc7px1JaDilQzXjMnWg4G7U5e5E2eUG0Evlx
q16G14Ooix9FJ/T14BrkeHRpZfKK1OJoZKZ93sqYjrnGAXs1DyWxfUlH23vWpH1vlaLYZiFux0Us
FF9W2vwzG4T31axEudV95aERztXO6fJ0nQ7FDE08VnwKY9q9q16bxo07t+xkaZ4GaT0QkwSglJ+X
r+1x5lSxqUhtB3yJTr+r1aZLijstT75OJV3EiF1+ReMGTLGP4TAz6kcGEdYmQ/rBzMsWTU82rE+A
u+8Wd4Drq3OpcvPQtiGl1DYqyMLAgZfVXq8FFsKLIuC45Go/Z7CFNXRc52D0rvcgNbL/OHd6e04x
44oEpPA+tzR5zkcxv6ZUTL9PhlXdp03WfK17Qqb2tebMxioJMantCdIIyYjLKGlQjpQ3TFTHkhzM
ZHrKWtfEnoeo5ziY/c9o9EiloL2DZsUrzywq25eyRmwwhwuJT8suVUXm5KqztHwvMzxBIz/VOc5k
xhR+U8tLcObRJbBHMhLtnFx3z3OaC1Lqw3VHDtYX3v8fMEXAYvJN81e9oJlvhVIdiTLorzOdJoMd
5fHD1HYWHy5hMNwowpsOSsOzpdVPNlORJ3uebhVqdHsnXFrWiMaNfdoodvYa9Q6vWn6LZHGU6zhu
2i+Oni8da7fbuXGv79SAjtzhiQ80urX7OHbFuZm5M5tL24tDjPGb2YsZPZOR3q2wplb0+7Vo50WT
uOOow/ck8ounsBD6po78R+Qa45leG+aeP4UB7dTIWzuxf4gcdORAYvNzpMJhN4AtxDltzemF76tx
P0BWxQ8OcZSEzqkl8YabApfgUQyxfZcMNHbTHhWK2ZJyOZbUVHPs+jtHc/bSis1rziAPbMjZ1VQr
99ggC1vJUbrbOi/D7wRoKWKJRi8gPzq9JD9LMbVAGkXcD9Xt1EH/joax/AJFOqLCJbC7KCSauLm4
CZlWX4tGjzZu6pqXzASsX0ZUkoSWjvW27ZPoGJZxf1U6U3yeO5lza9epX8I9UaHWf0tLbRlh4tdh
u90ONXNjJScdAEnvBhjk+3UF/paIJ/Ckkh13xXS2xuo46HvUL3dRr5DyCd2FUFDNe9x4TzED1yCN
Yr5YFIJHNlItKCxmqpRy4jjaEAmIlcuof6vyVw82lfBeWT9bTVp/6zzZNxwBmjh7rn7r+oy6D5l5
hOmGbgkWrqgz73pTm+Y1mUOOf5nkbUQ+adkwPbDaiqlfU06Ko1nc+pfl3Obw4HwCg5zZ38dJt+Sq
LoJLs/s5TZKxv6JUaRurPepqfBEOpwayZ4s1RRWHpGaYV8rI0kOR+MaW40Sg4T4/8v47X0XhPhRE
66yJBosCqsJ8Q7vjpTPheVZkR5FRy/d1Hsegn9zvgiMI7upzop5uqKFQ9gvaRFrvGS+2n49nNtk5
jDAtGilZSeJcaASDr4W/YhBY146umTfd5P9qJlt7iHj17s3f4lGHwVOy8tsp3HQeAltMDtVe96ce
S3GDZk1GBEYjjP6EM/S2C2r6cJoX0rhvQGo+6bW6U26Wg0YwLsJSQB0azbgEA0VRNHvO48X+47br
m86ut6wGdQ1TziI2Oem5ismZqJNEG8xV5Kz0jn8kBT7NPKrzzZ8vhQkHN7Jjonk5TXLQO5d0m8ng
wmIvuptSm09GOhgXuhyy1cdLvdUtmz7ctwUtCUhMnGKpjMxhOmexVEkG8XmWQyxx25SSk4cXi8tU
7KuBh+vjRd+7laZhIbTxbAc22MkPh1fEMLUq6QLwIw76R/7htrTsOJPan1zfG6E7vxovNPp9gasA
+dDrln/G5q/qWmuDYo7RtwOITNncvPSAZGBa5bQ/ruvZoIOYq/iiz5mSf3ypy1PxyjiwrG9ZzG9Q
LjGjOXlq5siu0VNGXeAVGg14nI0rtxnvP17kNb5n0brjzMJD5oFAYlYkzNcXSc6inKWPAFEixqBn
EFNFRMIKL3NTxzGDkQpRLNmZFUrz3cdLv/f8WKbrmDq0l8Wr9nppQtgmIzIttD1jNm9ryyGSBxY3
PWtNZ+prRVRgcyzD7cfLvvfqQ26jNueXNZFsvV7W6ny3ImAB42uT5kejGO6h76ggcnlqfcHz+/Fy
7z2wFnuMbqMK84xTu0TUNrqheTPLYTq9a8yGXKdw2jah0D/ZZYzlhp0+MESpIvpluIf66vSGEqjz
12/pqn586X4/m3PY/8DlxVAbisAFLWV973pK/06cz4JCpxX/8eW+99BaGFGgT1twCN68NMKSaox0
BK0ism+cvqKbH7HFfrzKezeVn3AZXwHcQBj4+je0p9DubWwmf+0CsJwYRZA2skJIUX/y+713QfYC
S7QtuvKky75eCmFdCUAVE/c4NqhCx+rJ9apPYJSfrXFyOYkjTZcPdRsYprxAVbHH7fCXwey/Dhff
fTh4/oB18ig6qChfXwexYogyTNkGNbXrRdTr5tGsMMQrkvS+xho7TFMORLW3jFlqCBkHL7Q+29He
vnpgLx1GKLx/Pq2Lkx3Nxr1tLUi9IAIEAt5DuuvRyJrzXEubQ1b75ebjx+TtfWU9tKc+dRTunNN3
r+FY5c21BVQE3N2Z7c43IjbEJ6XE22fRYobuGA6tXdPCOnRyYyNQWW2Wk0InoyWhu0rWVT2cC4yd
nzyK76zERXhg5PCtWcDWTlbqkkTNs1cFbG0lRUt3Zs3irm7Th49v2zs/k4GQFjktiNhlWPx6Hbcu
Mstv8VEqMuna/DvOgHWalWRShcePVzLffmOtV0udfGPpUblhsVg2+8GncV/apLKN6FZXkz/022aA
/D471GMoecN209h09/W2Cb+Bzta2ksCobcr0d49NuGNAZ9EAL0i/OTpeWh+lNWmHaIzVRQi36Ivd
kJnRI7Pccq5CkGjiDD6KIZ8ux6qngz33LnQPOo6EWuB9+PhC0ROf7s18wZnrIUgGmIt17vU9Je9X
s/yy5552sXz0ixLT6eB9mV03+V6oXhzBJjE/zcNvLVyUnchmeiaTe3Bdwt6I3FkbTQ1cvr8vQg5G
RLCty6r4Uo/eBfQu8nCrrCEmGudAk1gC5H9qESo0kmTWDqY4apgv1pNd2fAQ1LiR0jPXrJNuaOGJ
czyCDj+wH66RfsUbPxrX+ICmjc3Xx+dumRrnRtXpzyQSlp98tN551kA0IOIGJOxR8p88a2ExNFQf
M/cl1brzwfCBFA3lFEQpDufVFFpj8PEv8bbgsbCl2bZjE/gCuPDkdW0qexhGMP+B7+Hrod9abJuo
leeuVcs9lht5HtN6vQM/Gn3CSnzn9aWa013Yxh5RNKevbxvhjY57t8QPMc9fB3c0nhrmPXdY8NOf
f3yRCDzYjeh18J/T0pG5KOfNuS+DYmiZigwLz4pJUEfOQtke8HMl3rpjwD4vmlf/z7cp6ioLRrLD
yQCdyetHXWRRT9upLOGDIe1sxvIumiKkHunc/nEZAGZ0kbWjMBJYX082RHpAXVRBHAxMz3uc55Kg
dw8hfJtb1h8/ppQbCKYQRnH60E8toXVXVX009Dm6gn5E+Ejj1UqvxtEhxSNzf3z86719UGwdSij1
jU0MyBuHbZTkNTluDZcFYTLQ6rmsmCEy0+lyCwHox4u9fQFZjNKG0sBhoH36+WrQhsQu/I9AafZd
bGmPmPl+pJN1F43uJzXI8i6/rk9ZimOpy6XxeTnlCAP+S+ZSQ4hh1fnWolfqY1haiXxQK1UOR9qU
n1Wj76/oU4riF+alO/282LXwqmXFxhiO4HG+V+CDLESvYNbcfBX35ieg6/d+Ogpv63fVwYonT6TT
ce6QocgCre+PKOoD286uElf/ZJm3hQ1uLJ2jIW5iqo/ThsLg6VOS8EcHg2Zqd5oo7UM98UX8+NF4
u1WyCqiY3x54TAgnL/KkmVMJZi0LWouOFp2edZ72v0TpYvuTDNQ9tbbgGn686AkFeTmRsiobB5Rt
B8P+6asWFkr6HPuywHdgeYykt/KtI3LuAk+jtlVwN1ewgnOoz5UN4FQoH1plp4u9nJrokDNH3o2U
RYTeNl/8Pss2UV1THCxlQVOZzhmyOPfeN0c3iGT377CS/1pmv/vDeATT49AgSeL0h0GSEOdMNvKA
7nS5TWc/PWoTfc6P79G7TxkgYVpKGKLelJyF3fAZiSpyFqXIASkOgZ7BMhLys6rlnRcW3Di1LfuQ
+ybMzBG5VdZYBwNzqi2ELGF8mFx92n18Ne/tQBiwaMPhtafZsdzTf0grcVSYU9RrGeIh8rwGwWdq
cojn6rr8eUjtP6+iOTM6RGvyQ4NkOD2hAjFzBwRXGWfH8Mdy79rEvSna8PHjq3rv5fF42wWS3Hcg
AlOXlYbCsU1MvONdZ7PBiC10fjBsqXZt5HgvY16nB7qF3Sefqvf2vAWEQV3tv3PooXWqx5Y9ZEEU
mVey1L4rgjvq9AFm2i3b9ServffAc+wxedg5Wb5pkuVcowDUnwV1VBOL5TriZjRTbfPxzTyhiv+1
KfB0CNxP2OyQL71+RvweyqFDyz3w+lF/SJDW7zQUx6swtYac2ZwYMXV7QBoqCfxmLrNLJxdYyzw0
nWquXQbLab0xmrDf5iPRZnHfp5+dbpdUwjffNw//6/JmWkQEnOyXbdjpDuZUvjaTzZhANt8NSWAd
qrLukAjvscegsCaYmiFGaSUP2Th0h9CvnmIUHfjQ5LEeC/tAF8lfubNGYH3MdXx8I99515hpU4KS
gkhz8fSDmAv+Dri+q2As1Y9aGXKn14gpwxz9yvz947XeuR2LIXOpK2jUUnW//s1M/Eq6DSI0UKHx
Q6fhsCkc/Ts+szIQfpluaZXLTyqMd1463HeGS0VjAoI5/fwObT5PbVRxeanzNU4ibY3zI2eOAbIM
LGhz37QjSdhGOQR/fq2GQReTjhQF4umn0l6caIQBVgFntcvGHVu60vkN3fiIKMfoAapa9Od1Gwsu
bQATiA1b2cnddZk2dnZTBZoewUkkJXFVlpa8GaFxBIQefbbeO98c1qOGsviwUSyevIFF2NoxPu4K
7EvE5MJugUA2VbMhNkp8cmnvLuXrPrnHFIze6Ue0FnYii5IjmuFX5TXESAWeUrpnSW8Yn2xf7z2j
MPJ5PIFILf3g13dxQBJXYqblrFL0d31c/XScBjc7v18SNTce0Pg/PhyxgWG6ID/EZHxy+gIaE7M2
s1NloEyFxk+MX/DHbqCUuJ8s9M7GTEsdPo9F5xkbx3KT//FVrdWIAizkCJhHzmM0TXtPNXcfP/SL
6/p0w3u1xskz4WspOZxYgQIE/cYSmVkfO6dzvpg95rwwB7GQRPq4csa23iy43fsKAhliIWa1pBxm
NP961JBlwqTXnlDAESm3Hb05DxJLtgRT2vGN6UfTupyH8FtY6+W+AHIOXNoj6H6IwkPsgDxSOoxM
xyBSfpUyvv+i/AKxVWl0Ge7Lrt3rJKD6HKCm6CrNdarDiuTHMsN6GZPlsjfabj7kDhLNwYqLi0Fr
B3LtfSKps27NHQanQq+oXcUIBQPEiRDXRlVvwz52EAsTtIkBKyE7FNrAx7f3vWeTr7gweE4Wa/nJ
s+k2XQMogmcTmfD3ZpLfof5e2ZYGIafa4uKr/gevHTU3xR7tewZCJ+s58Vw2VjSXgWziped0OZrZ
YZTlJ8Xr25Yf9CimhjT+6BG8QVXZUxZb7eSXASLym7pOWjSD3kuT3TOEvkCQsu4dEztv+cmRyXp/
Xbq03FEO16fnCr8umqIeHXoi1axw6Oq4hFpbu8HooudbNDOccRqnCLdEpjSbHCYww+2SjbzBs02y
wMpJR+1g6b22M6QNngVhKA9cvWfeyQTbT58dY+CgDpx1nQkVbXxpuPRehNrAE78Fh9GtPeU0q0z+
P/bOZDluJO2yr9LWe6RhHha9CcTICM4UKWoDoyY4ZsAdjunp/wNVVv2ZTFWqa1+bspJSZJAIhOMb
7j03d4kHWFqyFvh5ttBPoYYE1l0elsuhJexqj6OLv4cVGwvV57vACOznzvF+9Vb87KD1He4xIpA5
KFYK5B/PiMzERF4XQ300+7eZTeFmHk2CTPvhF3fWz86iP7zO+8JoaIeqbKKxPoZeaQK59jW5FGL3
9x+Xn5U2ZDPRrdrs2/AZ//mXMTtCATtX1keWTmE8k55LM/7SFMSNCjX/wnT20xdjXknPEuFue99E
+JLDqIYKiP7Or+hEl8PgtnsUoGip+18ldv3sIIBgwQRjtez9pfgt59nxc1RUJBHLe1sFfmwl8wvE
g299hmZB+L+4ktbP7ot1500Di4SAuLA/X8oFSCPXlzotn0qBy8sGArDI8WQzi4eID7Hebbs+ntrI
ecjMRBznFFNDCrvuOkxDUncbd/4QYAnCnpEQdviL2+mnPx4HImMk5resr//8441TooxCUOaMXfvN
idJnYQ+PpYOO5O/vqJ++zj+QbIg2/lIcqMGYRYse70gn2jLNgWEyG+O20fIXD9Kfla0MpxBtmOv/
BO8+h84Y4eBAe3ns8YwIhcR1rO9l412B2bgtm+6pKqNfjFl+dgP/4SXfF6z54oLo8MzqaIzTIdXN
N+zviNv9K9kMv+g5/pKJzkRnRTOyJKN8pBd+1xf1YwiQaQoqjhl7/tSL9vuYRX48gLWPGd+CmWiN
LAYOUe+ybvUaGNaqzJSI/kg7f3EZqrwkXaiO2saxgKsNn5Ho5WO6RM02rMsyruAN7KdgDJ9Dj1Nz
g9UawZShpu1SrKPNxv5ujgRmB00IBMz8lDf6BilOu+sp+bJwwIk/O9lOQ/55bBFd87C3vV/cTT/7
FEerU5cRB/ft+wVsWbYAmPAnHBeII0sPp6Q33Rev9c7MTF/6bB5/8YI/e4tXZxZCmYBh6/vL3uZk
JxHwUR0zICLo4rRs9wvd79YBP5ts1KpJ//sPzA/txLsJL4oZUl2JgmKM9v4ZmxpEjcLtrY5+tUSx
GLX/6ApriGv4CGfRlOVzS/oSyHmUkz/sAqHoy+dKEx/cI+k7GOOIcv3vf6ifXHeKjdUCHWEM/EvL
G/lzWPW2Ux4LGOc7IWf/uhaUjXPeqBdgLwS8kzj/969p/XXdB2iB6obmh57pL70vEPWlTQY+0WpJ
kLKujBwEqc5eJYQHRKRCbrhTUE565Q4qDGwWdjI4L1xr+/c/yEqPfl+ir75w5Bhrspz7frxvIo3w
KwLK8S3nDquR1deQOeVyj7a69s5cmeAEb8U7Y7GCSFcyRLaMij1qJsVwNzqjuZ9hznwULoU31Afz
I2UxjLSRWwrHVLFH1OcdkOR/mxFjc2QPO9fPBbwXw91Ko16DvLpgR15ssA3Ts90UziMopOmWjy0m
tJkPwosIdXRVmsEr7KHiF435z35/NmCOyQKA2u/94IhxW17CCeb3L4vpUSBLO0JFy14yyxD7v7/W
P3sphNdoDXCj89h499Rk6dR10DWrY9Q4Ap5duLr5prYgZw825t+/1o/37f0nbZ3+OnSvPAbft/+1
4ZeaUAqag8FLwk3Pwhiz1+JaB3LNh20dlNbZgld410MvurFtI723eyMCzFO2h7Y25enHD/RffMMv
8A0MX9b35l8ogb/iGzIFc0xmfyQ4/P5FvxMcQjBlpHsyyGHi9Qd4ceT9BjqYw/RP5AZzBR0z4WLu
z4yL4N1/kRscQGgAG0xKYMtk+EkF/B/kdLMB/PPRwSeG0RK7GDbIDvNM892ESbKW7nSXCsx45tQh
eEx9kIjYKDCyt747vJppFdwYntc8ZOwobxbOhE0XVibuqkjnOwt6zmOO2W7eSVxDtyIkzARPRZ2j
s5MHADfOVV9rC9Zi1nZbL5xC4rsTQuo2STEGe7y74jyUY3MxU/LKNo1dXlqwPncBoUyHyozEIYF5
hcm+hIuSVlAYgTD5hyUT8lQw77nWak7AMyqYP5jy6OGrMbTPc2n7LxmoSVLzSACPScJIY0doAOmG
DfOlbpIHOgk4sxnF0UmvftGleQuKErFFAUFzI6ew3/EP0t04+BNIz8m/HZMpTFfeIR2OIA7uZM2J
eyxQun8ZG9l9D1p4PA4h26cGv9G3dLKTjrScFkYZNgsU9o58cJU7XuUFMKjNTNJJFTu5/Y0UFjPG
ur6QqYSWCbxF6t+kZp2eMYcYX2of9cLGahv7xli6+jRn3cchmrqHfLT9QyHC4YNo+57swX6Cz2ws
8rObBOlHaRRFRK/tzhtM9LlmBRstGx3Wp9IsgmxjE+PNfCUqgtjGTffWzdOoY9sdX3jsQWsk1vAz
IYn9MVqyHkNXln1ZoMhcMlPeGkvqXRWyb68kMsNzm5SUAB6E1mAKlb2FEDGTuA6QVvKmpsVHHKRE
sHOVNN+Nsm1vK6ckvRLPM/Bfn18UqCYFS6IJufAAVXmmOEygR5+a2hUvRZ8Jhkl1i+ZlnppmxxoC
NyepkRiPhL3uzDNuQKzwrr7WLlIW9gSmU2C8JT5HrJnHAABMhbOkFqStOxZhN9E0fs9yW8uYUJua
gVGpaM7J5LzLfG/auN0cXFLZLFuPWE1MDmF13eKtu9hMsea4qEbXwPQ2Q/PymjZ9htdp+5tIp+7n
bhpdxD2t58PqxDnVtJThFIVpsB2wawNGJp9oqbzoPk1mLAgollqBG0PMw9aXcMnKaPhSB05xMiUR
KZjqDLEdlJ4Pbi2mMypQjCd51NcfoiZPPhqVnxpXCcrTfIevwfrajabSoFpH/TAsI2CWYS6s1z4q
E6CmdafvLeLyPsmZRBI4AdZbIR05xMPczw9qxGNydJ2C0Z4MI8bd9qzAMTsTCuxeCJKFEst5dgaT
lAZTuJ+13zFnsVxu2hjfJ3vRtA4/5YEZXONbm83TFDFqW4aCHLI5DxIo16IcSmwuqtmHoq7evFRE
H8gg/GyYY7v1W+lcY1Cav3mtnDvuCaupdyTd1B/zVCvIizLvMeeXtXyFQychCgZ5i5ax6Vcyoq7w
Z3rRRdhTv8XId28piiY0U3yeJSjqeGYktAvLdokrtgubZViXkW6bbcky1LuFnc4VfvXgyjNVEC8O
vG2ug5sfGq051iR6PEwdbFSG0s0e7AHrTJOZxbQ1IsJudvC8zFdSOaFmuZyog222RKbWoO0OQd+W
a85Od1PA84XQ0Dj9A6k5Lhc2qPKXIss7zKdW7yA/WRJ9Ij+rJsnGGNtPQwAh4ugadEg40gFTI8xX
t66SxpfGC/Ck4u8c7siVNDhcFvjfjZFHEuCZO7BFw6zvj/P4rSvF+Dq7tXXtqCypdv2IuX51dmIb
jBKnuxVzlBTb0G4xFIqR4attjDYWyvYxLVQLOC+CHOFLOrmy6LZ+HVy52PG3A4OS+0iocjukWXLK
C47NxnK7w2RWT2nt6YOSYwIU04USoWTGhNgo5jqOeqhgnTktXxcQa9VusPyO4YOudmYjBpsIGlBC
k2mVgz6jlvEZ1bOUaLOXxUgZXcwBkXLmx3Au/MLeCOlYff9R4y/Ob5Mpwa8Y5f6tlY8JqRulfPCr
0nwgyyS941icDkFYLKchHZ89t64fOtqsB22pxIaQSLLSKH38qwbJGRt8xOOVmNPiOVzzkTaKDuYB
d3R9Z+qpuqMP7PYqrby4J9X4JkorFTfDYu9yT2LJtXjkxVM1ZzfajvS+C9Gkbx1VVTc5SIaP2i8Y
NhKxyoWB28NHPUIiw8Dav3QWP/4CR+wak3bCgmTpk0ccoP4JJ9yIqclAdC2GRHxzFmO+rcExAzEw
ugYD35zcRE3bPi7c4yeSYc0v4P+WE5gC74BrEuJP0i2fCvpu9pId8KbUKud97mLmm6weWWbPGrXo
Pc4jnVnLmbYAF1vGFrMaQY6XmnCXznZuk6ZULodskTyMSwKKO7evSf5K8a8vbsBnTTd36RJkh/V6
PmETsy5RvqCCdo0Ad52EW1wAM93Z9giiJVrE16R3M1JLjNEAGDm1vI7Zz1fzEsz3diHHQzRH0Wmw
tHqWSVPdDZY3HPk8+fMG6SU25TYAjK7GdKBWnmdz2+c1ODTtRN39CPUIt1zuQC+gl9gJDwB43pXu
LWq25JoIrumkeDBmm5aCuo7CL2aTRV8s5djY9bC3fcx0KT6ZY1KcVGO0h9oRRohDlKOG20/wkHZL
x4tXxfI+G/LijtXv+KkNgnFbMCl+tZsMw/8MCaAX66HJUMjODgsas2UnpW03j/Ucfcxs7NC7AdNr
e2ZBoK2Y8DNbYEEco9cM/umjZ0Wqu/OlwiSDa6czNrh/Cy+ucqszL8iTMp5jkVWb3WbuIU2Szxtx
5Rt7mR9ll25XdPi8d4Qf7Fsi6WNRgyCK83S8Xyy7yc+9xNx41L0hPnqYNrI32+cjHsNIBCAtxwXn
5abwJ9Dv15Y1TQNW1LTITH3FLWvLAslt7RssNJLlldp3eingpX/Jh8l+jnodPFldit++y566Oph3
ldMR39bBgw30UEEzmh78cnnlAIS4AoSz918DPerPJL1SQbiSNavy9GvAauroB2EJGa/cYdgzLrw5
4DUkDuq66LvvzuJBYuzbbuVzdNC3N5nOyqNs5v7e8TCkxFq7otu0MkrTp9DXclexsrsX4EszpOuj
B379vy1U3Wf9/IsWCilOyNDm37dQp2ZEevAHAN4/vuD39ikyf6OzDxhvuM7qzvgdfhf5v/kYlxk7
Aiv60Vr9L/3O+c1D1Rau8jnkRj869X9yoU240EhJoZkztQxoyP6THgoJzPseiskTnQYeOXa+zIHW
DeoftrBz1fdDHWThldlV09nIeU6OhV08TCxBv5I9wKnLmYblCaM6duA5KW4cp5KvoHtUy5NfGXdW
GgD5J9NquIOllzwXi5245y6bpi+iz/L01HROh7MfW7wRdwCj9tpKol0ylcHz7PXjPXM/EBVyrkqo
EuyYvg7D7F2GTofPYmpy4P5EjlMYoTObwXdOcBWc8SQiNzsN3lDucuF0mpFqBESTGAf/K7Pe8ltN
xF6KrJ0n1TQwvuzchwI37rLVBOl+7x0QpKkxXBfEiFKE1VnOh9bp3lzCAV4IxKliKkfx3XAcAh2i
1Os6uqrgrvUHAPDT7Ki73Esnjl1pkfcBTvN7UBnGfVPn47AJBhy4SB+Tk4/C09+kWEezzdg47sUW
7KQRfCykodCwiDfWbOzA/UTtPJ6GrxazuCl2wio8KOT6AcWrXz7OlhC32tMnr9FYYTOC9Q5Ml8Mr
PCzDwWyQv22XqgKII1LytJdalAGsaspIEstsTeQYaq90W7tN9HW2zAmQWihBC1DL6rMfyT62k6K7
0kmRrx5cfwGX0PjgLKboLKl+2S3Ofg3vvw1viIqOsn2CDu5hCCq8MrNojgV54J9J0Qz7OMpYpsUu
gqFHUr76K0DqsD3tiYsTlZBMjLYub2mdAhMg65KjPp3XuAUvGD6y6aTbwwcfni3R4AYHv4A1LEmD
6ArRM2TtlCf4rmROfYvhWsbZlFF1Oj7tuQvBF2tvBpGrJzlGbHwxpXdh335XfBciSfqly7aIsprv
kKeJgndGhs2w5Zb+Sy3Brh4T4M7PZFXkp8Gpu90C4YU8xdof3lorCu8QzQzbpq29PQAKisDc6Zw9
6CHC2KfMGm+XXqX5M5S5ZBrA94TEF+ysxegBv1hD9oDmU9xVdjRb5VfeXXt06a5lxrWdaIvwFphw
Y5vsxvSBZt+k8L8IfAf5sJJuXkcihWCqWABqQ14jUd02L5dHV020+DUpRHEPepaVNSGie4MGfoMw
lg0G6syruXeZghLHwccbfsgMGKaFyrsBSghZKgLkqsy2irveSva5IB/DCHp7l00R09jUIdu6sKig
Iuu6MRlyTI37AE0T37rpXZbWTeLZlOaO3ch85KHKddcTKc8k6jDaqEMGKxsS3U3GMM3sb5XSTuwA
q9xn+dJf2ZXEPYIo4uQQfHHRzpJtx64qDp2ndb+BTd2dfYqIK4Ds1cNs1W69yUhMOfh53T8Ykbpf
BB/Mosm/L6HzwTI4Bsqw+BrKxt3mvk/PnuXqydB2eVOOYAtVzVM4mzzrUboFp1ZYkTsRKTfamAAk
46SwQUuPaRgPtkuIhC7u4HQ/R64s43Thg200sNT79MEHw7yr2A3FSUdtkWfm4G0mRe8pF7+Kp8Jf
r3YzPiEEE1tzmKNT0LjLDojccAjt3H7wV7cDx1Oxm6kKTgEmIgRnEZ176ip9zVzD3HUTERxz5S0v
Tum62OFh9gj4+psJjd4VLOngCT+APrejX+INTRVnyjp7YjjuJcYXkwR65gtFutyCw+PK1Wl+t5Cd
/K1I2/DYoF85aoRhl9EycNCmKp32ib0Q+Fuv8DAFPxFOS0e07JAdAlmFZ6ZFb2xlZ2xK2UAVXi3M
IToYWGoAruhwUWAhimKXLE5dxn5acrVtJ+eDGhpR9CXLZh4ioTMgVsgwfTKHIoom84S6zVU4fh1M
4GNDXSwHxv7mzgRdwyom0HupwupjBxmCFPqUljTl7f+Yh97e9rRx4xEXcGsNmjQk6AlPmJbL72p2
+9fASt3HoJvq+64T6W6mvtyXoIGvh6UPT7npkhtEGk6xw/kDag75v37MXKe5CoVy3hzFLc3MfLxM
dsfi2GrVcQISeKuUV0BIpg9R1Tg/plZFyE5lWNkN/I7+YkbJcFFeCVleeHk85IrgFDfkyCzTW2rf
/EiSbHZnFDoIoY+HASGyTrp18t4m96MXC2jTVuyrIq9uoA4SdAp6Smyq1lOfZvICis1iDNnFHgp1
VAzpFPyE6XPV64KGv12egBvZMfzIgEwRBmDphvL0Q5eO9mURyXhhogKapvTNVeDYiQfP19ajnQ72
fmmQoM4Q8+aYfFjx0natuiMPjhhwIrzA2aynPU/06U0UXfnkCDdQG+1bBAiMBFZhA1jinLvyypP9
ff+jk03/0daanR/R5M5Yimh55x/9bwPvJ3txPTuhMe4bX/MkKtaWefnRPddrI63XlnoFmFe7dm20
w7XlBnBWx/JHH46OmJ5cru15KmZ9GOnYx2nqDrSY6Y6bNIGuRGOv1xbfWZt9IKJXOjXabbcOAv5b
H///1MeYc1ZN/L+vj58zmWZ19qca+fcv+r1GDrzfbBeJD+uF1fH/wzHwe50cOr+hiHIRi2O4CD2a
u3/VyU4EJRrBNZ5FZ3WtmVS3v9fJ7Br4buhckVMhg7H9/6hORiP95zqZGjwKiKPlW/JTQCJ4tzsL
Bx9p6ZxaxzCca8qGAQmPZGtCczp3l2x0dlOdQBhDQMSMOhUfTN3i+Tad5pyJVN84jb9SRAZn7wWJ
lexkgOiesUzLRKpex8QzYdq0EKcu6Z+SgVl9POvuzXTaQmZbbvb0A+Oy+tnu+Tiu+NmS6Zwhv3pJ
TXSRSKMLBCDvjaaZjHsAY96b0/r8o9XQ8Nz7jfGtmILpA4Fe1fQtCvCR51cQo8YbyqydZOiD5zQ/
mznclYM/JPXT6LjkXGxSQ7s3usfpvrVFg5UHj3S/WQR4/zYkBTuA0L9RFdX1FknddGPJqdxKpvqf
StYR9ln1Q8hlgTF4tKYxveStpWOWIDwYyNNBJhgyP9hzMDNGVMVnt1rqczoSXo1w0t16PKU/ylzV
O89K3K1BPxSXWC6fQcTMD1XjgQzkaZkdCDZomVeAPz1MiXBP5jQYr70qs61W0/RBmJDtmVBS9XXL
0AXPrcrI6Aj8yWDUKRfRbqY8YRKWRGkJ13Fxe/sWo+rS7Q3cYk+yC4nKAoy4UF+M7aubuuGFeGPr
iSys9SoXqEQgo0bWU1RgYiO8ZrSeiJok9qRsPb5975QmJxUJHzeKbTybnV610D6phatd6A0Wvb9g
0hobsiOEbWQcdMaDTmD7j/8Ln5f3NWl96W86TrMK9FHF13jOXBDPV08tswoagNjrq+Q5d0Pywj0w
WZd+cNftAV2BtWXpHz2HLLh1XPdJ9Iy4laeDDEliXDsY64m1IL/Gj8f9GDR6YdiG3dURhJG3EyTd
A4W5JHtnUss5qqlGN5j+mjPJjrCV0EzwC+EI4vuwyGAOUyxE1IOW4AcYrY5KNUhzrm41JO1riQ+B
QzsZimrLBNcBRjgFJQh/UKL2TcJWLdkrUI7pqW8HAuvTJu+/5jlT+KxY+LM7rd8WFq0sD2We913c
GESKDazvTP4D/vM1ht5ff/lw6dlNLTYYlFiOE3+zdASluz5ehmkSvC2L6ttXn5Fk7Bp4sTaJts27
MBv8y49X9ANdTPthzW8fS5JlNt1gc32pE9dJa9GHseMSoEEHYg/LQUpobeY8qzB2yQg8+6ZsXwmR
XwbUm8TZp1nuufcstKJd4XSiOWUkH6ld4msS6zsbjfImdUp+rbkKw4tISv/F7fPZeP7xU6LA1Omx
nMHNxZT9/LBe63OXGbZj3USyhJhYFspBW+iPvM8F9uXlsR+LBq1xub6ltrleH7yuprrp56g5R75q
zrNs+HM0Z2m+CSkk/VUymBGlY3BDRBW8xWCEogUYvWOQzwZ13mddW35fFo87MveN9Z6ybDBohMGH
gHX0MDZnyM+TjkVbTOwwix5fd2QDW1388cEcIfQOqFNfHe40uGaNtkLu07qC5uxG7QU0H5gCjwm/
Z8M83yh8wOifauBws1TBjW8GyTlnnvrMm+mLLc5m6yEXcw+0UKr2tXe1SvZBbk+PA3cx2dJhtWdz
ZsfmkHr3OuvVl5xVmLMpeeg8l1E5PYa+wQjPltzYthyRd6VcgItvupjT66qAfLk0Xq1iEFyls/Wi
mu0WlwzIJhqT4Dgy5/nSkWpN5kfdhM6OWFSDw0EV7ikl+ufEmo7rO08ieZZBwAlCWMXAC1ZwsCyP
9cuQ2unOYLqxsbuEYr6SbktrlDmHpgyxGUqeGPe0ePUD4jgqetJ1MKEHhbBZpS3B3hjl/M0NKucq
kX12zIfQ+lp6wfIcpnoK9iZH4KVju/nNYcf3pD1vPrUYGXZzXiZxkxkfZG5I1IquIjOx6BuIx2F2
mC2ywujfS8jU9cjfASU1w2re1WQuEYmSFnwCxlKdQ2+ETjDkwQxAnWnKK0tide7HBCgenah10oAo
riscuFtvHAnvSNgP+HGWLMEF89QNy5nqG+svgNNLKOEOTuyErup+CunejAerwvC5M8EXyLgIB2Vd
SrKBuvvFdcRpMKMD1eEEzA5AiOoKQKoaX3Jh6OSuHsgEIWpvU2cgKx+smu1IOpIp2kdqSQ+0Ds6l
LWrT/pBA1XseRSkfy9G9E97QPTA4JlmI5uohQcP1WAc9tG099eFth/TlmAVluzNTYX5M7XGCAxo+
LSkLfHb79qEBf7sCxetmzYdkP34c5LR+8Mcj4lQi3Fv7TuER3/hVK4g3JFHlMjZLCVyw6817JVgW
T3Zg7so19YvhvyTAZUChiEvMrM2tSMT4KWmnqoSIq718b1ZaQ0zsSmITDcstd4PTNXE4mf2TXRfh
awYITPEodMxbnbt6U5lGexp8h7t6dPJPE4/3MxFd+oYG7NMow+66VcvMImicWj8Oapj8Cgr4lix0
+3EGz3uep9y6Lyy//z64k/w0R2nTvU29WQ73mS+TlHn8QnpYCZ+j7eRHGybevRDw6tl7kTQdWtNl
6C0nLhUlTeDLKw1J8ZboWH+nbOT+LEirb2VPtEu3ZCQsQXK9zzNmImHmJ8yDyFaN2giqqh4JMSpq
UXUbVG/tDeFRxbXJXrneCpj+927ReNvA1eOOyxUwoPCnqxbq8qdM927MEvxDolvzqjDlM6zaYSdy
7lOVm6+WnZ7yMVcXA3nxx3FkKMJnbpaonJWF0UGIs0rd9NYJG9b3UNTwAPabIiDOgCAfzanZtJN7
GUXv8huGZOoKVE7Yfm1NQzIbNz6bq4OZiQvyj+YIjP8loe1dxW7VRtqNG9djX2xhwpVbqx24D2xA
rwJaO0+KKEG+7xI9VPs8wveR68D+su3WuQ9T178Lme09NugKeNDXQ8PvI/q4WCBBB/1w3cjC27Q6
/eCbnXWuiZnaWg7DwbSemXIRJv9ILhVriJzyYw+eM9tO9kqwpBkzNrqnf4SQLBhrTdLZF445P5lS
DudZOeYLNhUOKD9trjmBBpZi7HuwDET3Tm+SOFZrwR9ttz07THkehFehwZhrNe50U2dM/sbGutJu
rsnG8s2tTJh/9Xl4aYp0/mCqMsEyWelnocXHPKmSGN9ISEGB+evD0EZEXqgJm0CnnCtwMWjqzBTS
ZyTCva993ode5qO/gfxKCl4YaF/uIUJ7fBKqvkBQQeizm2mejqWI0k0XVOWhHd3wuY34xYd2ko9J
3gRoC7sk3/E4HI9hThozqdcF8bIEo04StHSCzJcsa+FulzlVZ9QWrgMPdtbnSbrNfrTtydnzNdN1
UE0ijAPOm69omvzvIbvuHeAGbzmKiNQytnDdMZJRsivX0qrFNrQpB/QFCOoq4mHXvOnM6NpdXg9Z
HOpQX4/wN7cJovCYKOVhC57ZPjNSGG4WFbbOB55vxXVfg1Mf4ipiE5z3mUM+IGIpXU2p/1Ay5Vxi
z2ARP/Q5ZQGxGZ8LyzbTfeTXNR8gk1qw8K3iNuUhSxbAdCG6VO1mzYI6zlUIo5QyYE0Fazl5mXEw
wUK8tF2cnBrLjV5TbTUPSzISvVilYt8Ver6wqfRuuhpKKfDUziBK0dNXTlP258nq5kNYZ9C1vV49
ibG66sbu3IbLtO0iuyMHtlFfWLegbug7eWUhPDzINHymUBv3gZKoV6R7n0PLIoJ3KIpin08V0X3M
h0drTx7AAm7ElWR0NWXd5GCP/eVBO2b7eUKkTY4xg6Vh09ZVuXFIwghrJ1kuhZZG9WUeJkXa37zc
GmKR2Y4EPE9/Zvj81GrMvgHRktpN7APaIcc4Icc6dMIJHhqrfGlJORDnuuwCQNO1+daPUXs9ATbf
ZCH3wqkYIdYS6zcTsl3kInhgxe6ZL/AZHyI5bmRRJ3dNq7o9RtKNXBNX2vFlES4jeEeGaXCX2m13
x9Pv1Fc8QX+Fq3kv4o5MEkXxsziro9v9i9EkjUY92yl1bSClexodOlEvEzZ4g0B9jaSVHf4wObj7
h4L0/8DLvMOM0av/93+99ypW3Cw4PNlrgKphOvTeBYbWYAYth5O1rmR06QWlu+JgfiuMHio9orkv
osRxeJMOoXbACvtOAlwfNW11jUit5OTjg73DtubK20oO1k1l+AtCMNuKngfRw2NHQMNZsdQJZVvl
q69majoRDb3bL4+2b4Cq6aZCHjOtKTPb3HtrvGHsH5m+emq/MIgfVUz6huN+WugnCnKyJxq2NPEc
av2UXqTgxHiqAqd9HctZfeWWqb+Hy1A/4hWhou87xb/Hvt2+mpU7TYQ+T4Gxnp0mDZZlJGwXlFb7
1dKrDmHagJnjH8pbt2lxdElh+dNO4TZ//dELV35n/cIxsU47/ijuBU3gQQld6T2uyXDmnfKyoEJO
fGU2R29e+2Uvy+kNtFXSrv39u/1O4rkyEGCgsicNmX04sC7/vJ5ELgIaHt7wsRQlb3EbVqgP6o73
h88eUOwMmQG94UQTsvCUff1PX33V48PwhPgRAS5c7/0/LEdbA4WfiWAPX1NrP5FGEW6zLpupH0t5
bCaDV/X7gCbAQOnc/mPb/m9JHdZ7iX4E79K1TfTa1uqFf/+74xA3EnKqmqOyWr77MKbavQ6Kzn6q
GSlXpIj4/PLsWRoipAhD3ZhgTmn86jQojynsyqcfV+O/Cupfrv+ZSP7hxvmLgvpUf83epUNzt65f
808BtfvburIHh8NM608igDAkAQ/8n097GgKTsTnt/hkObf0W4JtHbRMAA1lVAP873AwQXpvm+mXR
KucPwv9IBOD+xYHC6b3e5sRWc5thGvzzfQ42XGSLAEZHFsq0dWge3jxynlLiSUybDdIyAESf1bzE
ShvDGBepbV18IStYkIk7xRZBDbvEzIavgbZI9kym+lMEm5kGOipSREvaYGfeJP2+qpeauK/EOaF/
sG9lNvr9Jh/QTCJyA9dDgZJWOxWVGFP98DGAW/ggJz3cmsNb1UhMzkoUlOemfCVOfTCgQ5b1cijM
dnpThBFNBCMYUHkMJ7UTlEI1iEinD9Ji1/pdwYK6YFvryGptw22Z7Bp7zk7EtxLWnJSRhj8K0W2v
TQ4Xho8EaZP5hn0mlg7hxps8zJ1DFwmSgOnhxcXJgyHcoanMVi40Qb4xy6TmS6va9rXpzeWGHtBE
vUVrnEZq/BJS/ry6feaV8RCm8zkbi+5+Ju7uzRbsflDzNpuKtRIyUELQGELFUxaON4s3NXdM+ogR
ZWpCYTSDIDyUU1bchE413SPb+hEstJ1VcwqCkVqfUioeanRutBaH0c6CO6tTkc3OuvrCmtLaOFPF
Rtuz2lMCZvDRmUe1xSigdu44O8dkaa1yUxsEAgO9Dbb5vOhzOFGJnBZldVcDk71iY6YexXHmdcEl
NCubpQz2qmfnf9g7k+24kSsNv0q/AHwCM7BNIEcmpyQpidzgsCgJ8xCYA0/fH6gqW4Nbddxrb8ol
q8hMAIGIe//7D2UzPAxW3m6yQZ9gbOej/il18+hTrzXzEYWz3FaVr52nBTpiX6UOGR/KClBNLucl
1oePBd6Ckoy9sj1PUSuvEs8bv1L8IleJVa/lYVdYye1oVcW2kRh1hNXkEwZAcz5eFxqV98Z3hvxV
gmow1JylvY/Tsi43RjZ1L4QaoMebIimhOCMnv6s8v9IPnH7pBaTK/GjEZXrvLzafho1K+6A3RrYb
ZGJd6QRFCTy56gRztT7uNqpuQqMf5WGCqH2JE7pwp8zmZ62KW/gKpf9laie33TmijKFFmtjdbycp
/QvUTvJxuj6uNWjBpnOXgOflm9FjHso4esnfsDbEPWZIjHwLyFKGvt3rAbE51SPPMX+a9C65c+es
u+50xSi4NUZ/q9eTBDCsAMrx7i/JLMzqR8+Uq2kqSHSoUS6f9Tq2ruVoDfU2qcvmJqtc3Ko3U8lb
ToIDQSsZZHOi5VZ7R/RqzckfU8H/1BBIvvleqsy5dLU/i+JcCUHqAxCX1i+HchqIsBmJH7uoiYSV
E/qIjKgy504nojtsLBc/LjMlVcci8nkueHu2HWlvz1HESFkvQH1DF/p7F+SNAQez7OyHAdLLGh6t
MyO0FIKEKhU3Fh3dubedZG/JzN5Q9hcBUQ7xlskrVbJJ9mvL+3KJulm4MBzH4mmOJrMEcOtFduem
3VL4uEcug3iwlm4qGam7TmXfGDop09PQfiC6ZLrXcs/PQ1rb6QjB/ER0inMNLbVlOp0bYTGvYngU
mfcMpo3jkGEJXWOjAk2jK+6nFrlEMcEpsPKM0a/pF1u34UGadO2oQdONLpObkmJwKMGTRJ+exwx/
nZTfZGqkv7iR3Pqp8exEuEzbGcxosr7BC8UGKWvHr9FI0ZOd9QEswTpGXVsHOrdlh3y3u02F9ewz
gCKH0fS39TRq1xCOokO87tZqEB8rvYe9FUc8ZPW57QihXLiHUS+ustRg/qtDP9gxNHmaTdhRgIwf
PBeWBkmYbzZPbDunxkWo1g8j5JGx2d46U5bd9bL6RA4O+IO6clMldqWoH8YUuKSc3T6YhCo3YsrH
0KgKeC/DDAsBw9scdSE0jGHspMtoybmWqd6dWhPoEHXgjuChcW+YoxXqncIZD0E4eeR+npzaGCcW
Lq9ZnpO5666RRFg7Zswbg2V05fC0Uea0cKLxSbggEar3ml1pewtRX9CrermBOp4hNK0ZIpOy2NxL
pfyLCUiZhAxvivucLJRb6FGf3ToBGUpj/WopfbnVOtDkoLFnhlljJbVy47H8Hl3RxiH+FTWRF7ax
XdKuDGMnVjfFTISDGvX2acF8MtBsq7sx/PTebjXJK4FLXDuO3U3Z5mXQIm58GIsoumc0TtQjyZoo
NAh1N3lMfiRg4xpm8lrM0Ss+oPLeaNzpzpj9+YpuwLw4qV89DFO9kuScU+eWFaapLJ1MEx/tDsKo
rfGPJJshzTt8UyN336Z57C4wNFAMDDPUWrX4uwElxVeni1bZ1LYbluE89aBWCDQ764Y9RjsDGLjG
RoK3XWzK81C6VX4Fmm8GdmQ0e3/ukjcLF/pVK9B1gZsPFxZhAbVbFJDniF9xKsfdps7ShQjG7lzU
RSBCWXssF9O8K+g6QyLam1sbI1J7bCHb61r+QBgJc6/eRZJMZtOuwwREZ2UkOYbNI7EsuuVWO3gS
CFeYEO/1pk2vtNHxT3Y3qUNFjNjR6TkiSX50jlqhO39KWv9bJ/9NnUwAwO9pstevrSpeq8/fU2X/
/KF/0QAEwuzVVBHjGmyI6Lj+pAG4zPp93IJwURWro+C/CmVYAC41q4cQZjUJQXP4faGMawFGLti6
WWh2+Kv/QHH4K9QB6ZbZP2auGHb/kpJBBnnWlklOxHKs2wsnnVWdcY5VT6U+E8YW238XuPxrm41P
m+uhjeeb/+pd12Mt2WuLow7zjLGG0EZSBJ3p7xCVnyjA3FVaEIbzeGkA4RjGz+4HdocBkZ3MB9Uz
55uMWd7nNYKq1LUYbGhTsdERwIQctdoFfdX89F2v9O8AHf/XRneVi5J3aHkG38ancfq+zUbzwqxV
uT1FGDy23Ywj9q5wE0JXsWSGfJW0J4hwQB0kLjEebCIzAlZtUjwZOtCpB05dBHF15Klr0njX+SmD
D8a+U75jdsN/S84co3ETbeEIdY4YUjJLOwVn0lPqK3Sn/GJmXh4uBJ8dEou01ch15AmRnvxEbqna
R2PJzLSJdc6vlcwsN6CMy0FIemzc/5ubdsLe0pjH+a43SaWe4Ea/AlWkIujqUX2laVl2I2feh2Ko
1L7L5uoc6UB1ZAAyDphqo6JuExjtpQxE9Vjwg9Oc+udOzgaSTSe6+FBtkSp1jaiP3KoVT0Jjq4Mt
WZa5h77FZQq3IyWbILxHVSsvdOc6ubXJgMIAiskwVZ1Bkpebtvd1MdIGjS5xUIjRPGbFeJAvzBmx
PCqn0IzS9pQPhrzvyj46Yf4978GQiqPE0Hyrm/34IRPl+EFmi/PA0+Gkw8lmWxn0NQMc0DdFxRHE
sF6DdKrUExEZ9fMgFp6MbCpxcNYgb3dqyRnsK//s6Fp6gKCnvk5DA7bf8iNwSruPDoS/czTH1pF0
QP1xKBb8EPqpOiOh9M9liW1C6GeSgtUqyQmDOLwIwk4Yx3UoOiFOjMa2lpDZGwdN2aDHRAIZdftm
RfwxzokigEiIy9lBQ/W5qaxB0hvxOntar/YOapkjhV1zo9xmCjlDiyRksN6SoOZ0xbHpPFTti50z
UtLmvaZH+YWRYr5zEKzdgJrBVPHj8UsulNhURHri0iUEm4Zev6SzHD+grlmufTnyq8xE7ZsSlTxy
K+/sT1pzEyEsChxN2rdaLMbA8rkWx8r8Te8nZQB4zVIcYeF80fNU7TnurNvY4klE2NRDuG0UakLT
grwL/vx1gu/56hawlWZSnrKwhwRREeIWRReHAdkbNrfLdTUl6skAyNozuybusJX5jgaw/ywyGDCp
RTJUsqbGgT8WQRfzHLNhvdXrEi2qefyiWq5+IVGN9nPhSVgOaVWWzvpvMcJ+LmI3OhVd/jwBXp6S
tIV/730Vgy9GdMwlXN0uKo1j0tkvAifETwbxWB9ig7W5MbQ8hbiAN4plFS+og8cvvcWED+yVRTkb
YzAnPCjH1fpdJK3mtilN69bvJ/t2UJH+WKUQAgbbqV+Ix2O1ugTxtkZUv5hkVl1lJD8/zJ7yGiJg
PdRV1VS/xh5ZoxhRKA1qDF3A+8V5CS8B3YZ2mVVT9eEMifl6ot7/2GD4c1Gwe7wNtm8MYyFTn+hw
gHEnkR76mul3MEdzurfntH3DvkjwmEoooBB5PPlJT4kUJZsY6gBaDXnTO0TIGh+RLOq58zzWDADf
0nawnlOy3/L4MJpLZRHosGjVFsHWNFwrOUX2idnkYF1If0WKCUXmSSd+OIBbSRGvQz4JJaqnHevQ
FhvYpoR21XPP1jRUN0MNPEAGoX+ytPyuFx10fVFcNHu4scqmROvq2vdLi2uV7c7mDUKmh8iOAM+l
GQrcxA6xsSTH0sifOhh726FAgjdY6o/UKweIDcNnSArlkc74TaFbOiYLzpOVPjTnuhynbWGPc4AV
U/9ZTzu5jdPuCoJttCPXRCcXOPdDXbUksLt2zNw0Tm+shXBSlKyjCloCS53MO2k5KoC0kBVCdD+S
R7BV8lC02QokSMWmTHPcz8qi+Bo30H8RjlbunmIWgatVXRQimK1Rav5VRk74NWaAE9l4vLCEy+pX
qSIRZ/C9+MhYg/mtPoqjqLTxULpEmDa96dGFaLBuV+71SBO9TwSRCIZWiqvJTv3DEOsPZgntHRun
7qxXvllsDe79W9dMkxPYGOCQkbDwDJn69uOB0FB35+jTC1r/9jx0RhFUhhhIi/B1/Nh8B0VGtHJj
o+7NrKdhH9sxZx4HuLcjs3LcrAJihoGOvGAEq2/0Pu92+MMn0Ady2By+N7949kiUhJnPV9W8hpgV
ef5MHlrtBs7sqL2fjukERa7xAB88fKxHy6RCNOU91Zm3g21gukcczQwRKjYRYpfp2jvEhyQHW0UH
jWCJSNg2hHHEnZmONUl4q7ptHNPDVTUrUPW6fYLSNj8tcA+Cdk1Jxu7yMBWhOWr1SW+d5bUphI2v
V7k8NllTE/zb+Yd5sf1jOUTqLs3NJRyjAdVz2VjMTApy5Zx83BRoPLYdrfG922FmV0erv3Hckrkq
Gm8ntRE3R59cigmcILR8M/vkOiCVnlDTzooU+Y/+qO0keelw3cv7Qtc4y1MxHdPUnM0NGQ1hrMXw
hrxY3xcpK94x6+TojXO09afIuq7xGGM8Cm2lXPkrulzQgb6TWqx3ggv84/KLBemFoCP37L8TYax3
Ukyx8mNKK8lX6oV+RFoPfSZNnPaqWDk1wzu9xn2n2hgr62YV93oBI3rxpSGzsAhpgJw5FJkYjwto
U9CUWrtnOmMzbhrSFMspaEAWANZbaWaOuNY7a1zijQ7AYz/7oxBks+UgFKKu8LvWZviI62T6jzrT
66AvprUuaOQ94X5F6BCGUW+9saTJgp+Qb8hAzVyWX5kcW3Nsz77sIDBAGYTeMdV2ShSqF3UoJmr7
VhlReoBL2vxhNJ7WBW2j8vXZCJgulEhZZnIO4eCMn0JXnX0jstmcm/6zl0YTJIUJsx44TR0HTsMu
/BXHHi9slBZdGvwNeQdyygQ3Eg00EXugIEpSZC5JY98uBF1fNLAcLjc1k92QpzlhpnhOBiVFXhLC
DWHq2wz4aCYrM0lfOJ0JYJGnb8WXTA39MdMZ3kH3yrzQQMNAnVyuvlWzUsaWMtR5mHOUOoT8SkmE
9mjlYZYYxdEEajoXZEwfLNFNYVlPbMZtBiRdNtC+wsTuONz9stYuVewPH1JYMLdxSaVR2U5zEy/v
38KXCLzXAHWQzHVTXkr1FX4Egl7fpTxhdq7fsQ1Wn+EB47ej4Y3CqT2yVUJfiVZmGYda16h9gmrm
Q5IKnh3ol1cFomzVnsGnuhJjxvUzww/jmLO8pth6JtGiDDq1lr/klD27/VwQfM4lYCGFxXs5q6+e
atI9iEe9rbLU3+jp1MHisSN4sTXTbuLpfHn/+ybi3wzLaNSx315J2t6vIUet4ed1HGv9IdYMecKj
pVjLYbcKJIzFe0B8yntTeuHIg3npVEs87VRxs4fe/ruGRv91aPntm0AV1/k6P0cADjUk6yaT/QEF
cJcEhJ3Zt66DpiqGCndSFgVh4nNn+1jMd25MwEvW2UQa9/VLHFUszMqUp84c1VU1NRJPAMu6HVNj
fpqouHd/c+N+Jrb7uFGvqW+4C+MDzxDox+YLn6jcHTWzO2hwwjZjVzkPquFFE3qW3GoDq46jiAWm
j6z4vO/IN+KcOuXVXL9mDXWza1EE/f5LvbecP86XTRtXR5wkPRr3X0kFg2SNpCQLluirzQB35DV9
c5CIV7QRhu2QhGzNy1Yhz8GMZ6CCypqVpJqsryne8pjLWPJEeNNyGCK7/tykhXvvOTGxqr1cDpHW
1nIje/vvfOBxbeN+/fjVXczmAS9oqlHq/mxKhB6J8BBFHNtMzGzAaKjJtrL01a5WM7tTSgaMD/Xj
62goSFGeGe803XglDurjBLcVW1vKJc2e4nBoyvp6bA3reWyI8E4XM78SojRfDFIlZkLrmmq8Ii3b
O0ZwcEJhpcsunXmhS7aSQ+yn9q3QIQq2c0m9WpT+mQJy2VWzqa5wyp7CVg54Ra47jGEN2mWMW+dB
s131tfRiQXRlZeEQY3bssY7lUPdOdXEcBjaw1T2IRhrGAgznnP8IswRWSBuX7MTvtfpcLfIeSsu6
pxDoG1o5Bb1fYuBmiRTLPTNvtsYcNTc5g8lzNkhqUB3IIR6T8UOMPwZ5TrZRvLQmUoFTXyzueJbR
FHOTUuYH2tz189aO84TpWgMBn6RoVGbQQm08xEARuaDK+FBHFlw5iYTi6DpLER+ZGKYh2jT+j4iC
PgoFulwniFK02CMO/OgVYJ905BSvJDhroqZvRZJVYRStNPG48mFjsgnD/5wp5d1ZF7gdUeTTTgvy
E2lEOs/qPgpCzgPocnbQ2Rpyy9JvSAdpady8xGr+UNmQ79q0T/fDSHUl8okVufQ0FEnlDB/6tHhx
0YcEy6w3z95UmAhAVDrSVHLv/DU0+bQsq9udnWiXNjPMIzMqQBt0dfuI5Igq8Oy+OPa2V79Ck69f
LTSn1PsFM0Ze23xnQuO/oxP1zkoKgPeJpt8pqu5jVdLLzORmI6BgN+rX3q5K/AKlas/c11qKmUFw
MQ07fYnLY9tldC04/Wyondz70myHDxAeja1RGfWrjVfKHgqPump0uuewrRZOgL7Wu4+AvBO9SNHc
9MxOeYMtdpM+qrB+9Ho6o8iyejeocS4aD50YKh1fD/6Skap8q1exg1cuxaajO9zYCHgPOPbKk2wk
qJwxceTM/nqEJoxXdrZCpFaUhvyEANc76xMwS9ck/jkGGT6lyq3ODnYbe9xN1R4GsB1gbzR+QA9E
ez+pdO+tCBAGAc1NmYMPuSltMvany1fYzvGyTb2leUbueTfObvNHP/S028JG6FdZHXZeyQpI80sr
bS2c1289Wz4gFupgFkaNw+hZwZ0+6uurOq/7u8jzKWwAS15sOWN10sLt22S4g26RYYKMrM1rOgsa
+GS25L2oWp5MnVGKvJ/FTRXDxQHrUVe56bFUKXrBdUzCsAFWubrCVVdL7KjreQRde1+GxgwEw/KW
4jAPmrq2YhAPs1Py/h3xQV9ccCku000d5IQpZHEsIIMe8BAqgwJH1fMQocx5hwc0xHV/9JakswVw
5NavQN6S4tiRNwBCU5J8bb1FXS+8bowmmFNGG0QZReDFoFeimfOLbDBbx2cp9+lTKMmG2p3v5ADN
Pql6HnE8ieI4L1wRWlQUMojIqfp9FDewkqDExBh9BM2g1Vs/YwlWAHfTtip5Y8j8tW8NaJUPFDwC
3yEH+1bcJUEEF4uc+MVE6ctwYZJvhBIbCKN79VRpvOaR0RZHbQVX8FNgW6Ojj07vSA0CF4TslBot
rjEpv6k0AHvkwhZn6nz8O37zfkjOUPkAV5AnoVH5IsSylsvuSqgoSool2WHl/m1pQgzYNRbQUFXr
0QULoeqMf1oeStRzZ6/v5KdaB0PTuxhMjaCQ6jyheGckTqcVxAKlRasZ3ee6ILxjjil2WiH98+Sy
z9ZTwi1MbNm+icrkgeT5oG/hEwHlOJTnUD3987qeZbtuw0SkdVdQs0Ek/dSl5s1bfpxDFPYC4svH
ZEW9qUvWU4AG7UX3WBLWMnSfBxnVr/C841t3aICN2nX95Njj0OoARjpcTrSiX+/lrQepYhfnVX4p
pxEUyeKYdFzdeHw/G/QeCHhV1d0idVhxJ0BUrKusWzfWbI6KyffOEmeea6ly4xENxBj4pQV+xmD4
iGgLazIn0x8bB5uJdOBB+gDER1WI6rwwLD7bBkUseiRG4pSHzx3xCs2uXWqK80lnN7Pi8YOaKJOb
HHxO1IXxqJUVmy372KcaOu0zYV3RCfzCCd4hwbEHtPSMJjrF+PeE2Uz52bGbNOigcf2Hz8cKqWeK
E0ZW3wRXPZPxg0TmgVONGOuXwtAAqCcwYxN9xMHqKZxNR5IgB7i85bBn8bxvs7PL3QA5UleI3uOP
dPWKgbmxUlzKbgaFas35rgW0eWpcqnYN/a8KUEpxMwXbWzLyHuW+yanljA09nsla0xjhzxN4GbLo
Mj1Wli1PE+qFV3fdKomGM7Ztbua3i2egN3JSG9RL67amxGpjkwCZ8E62oNNV76rrd0mYKd3hC/KB
eY+9D9QSCjwzSH2akKaomz+6Encz2NpLccywLtqkTZrcGm71Mo42d21xNfNoeAmvyphzD3osAMNq
nOQnqpLMYpKsIg5lUfvULYOd3kyaYJOdJOVEXUdUkGpU4TjwwBXGWde5AaT+/sf3F1OVGUeMpg/t
mz1xpjYcKsdq6ee72dDUrkwyFIZTzQudUlXG7irog1wc32LugZnzYqfLdeMsdGSTq3YkK30drKV2
tqjIub4VKHa75sUy6EyntQpQjKIJsUVqvwdI4Iqno1tkpNh71jP2REm4rJOYHkBlO9guH5bXg3fq
IwQ574X2f0eVfzOqhGRh/NbR56Oq8aaNv59U/vkzf04qCSn6B9NIPPYg7Qlddxla/Tmp1HWdv4Jn
Ya4WpzSB/6L02f8g2MHg2LVcy1nzY/45qbTEP6ABukiZPfDa98i0/2BS+dPgkBGlLXTMfrB+tSzQ
K77C9xO1aJiwoYzkdDOUn2P070nxx+87tJ8Yg798wE9dYzubRdnMfIBHcUKIFXDZKxVqiqd2yfz3
n1Lxu2+t0w+E73X8911HxRSLQx5hnmlavm0hvv7xYpTeAV3hPA19u1Bi1QogdhRYpvnsPtJ+ASuK
vbeE+V8v9gIMUluocmyVVie6NBmXn2sYOi4YCsAzprL7qI3FXnnV8CX1BOfVeWitDiWTcDA+Lzo/
i9pHDzD+CvJxHT0q2e8yI7VPXZ+RgSHrLN2oDN8PTHMqOh7PbG0oUCOMHHhUo+kj6iHlL8kfUCXE
Yxs4VjW6cEJqBlYb3G6oWqvBOLXQep/UXAxXRbSWSwvChGmH12xhllduj9eHPTvLjafn9vSi1QLX
Mg1u2sbrjTaglLPMW3zomuUqYyakPUxCSy2mAcwffKz4+jzr52iPgWf6Z4Dbf3eNv9s1bGGwOP+5
eH8hAn/40pIb2/+wa3z7mb/4Dfo/LJdtwVmPyJVuC3rwF7/B/AdoNBwFZvCO0G2HT/qLCbxuGzYU
B4ZE0IDfd5S/7MAMuA/YbHv4IHgkzULt/f9vG2Qw2TqbEN+QD7Gsn1N5PTxUlpRp+sHzun5DAoq3
yWJpbr67J//mhf4ZHvNIxuAaaaBWggc4yY/vczSMEuV/HB2GjAwbZESc997MNK7qGaATtm0ei0Xm
bVgvaDt+/9nr8/p+M7HWD7cZrsEywJKZm/3jh1OnFbMJrw+CvE8n7LYgsOOs87m2ADXCQPA19svG
h0afmiHSx/TLTLJJtXUQkjAU1RdgYMoBbA2KwJSaPA05Y/bOyyotQEVLzaZaSuk4XnB3dqML7l1T
+P+4CJfILHLVULv+ogwQqILNsl/8g1xo0InNXnalhpo9dSf1JE3mxZGeM0rUSiphHbev58kH/7br
eCU9pP5851TGfEfl6m3EiM7bX8vv0ctpq3zKb2+klyqRRe4UVRAjgLXY/f01rCfQd5v6+3PwXCwS
vHcbu59JJ0xmoH24k0+SFr1mSy+0mUdwZ7fOvv7+k9aj6JdPQsdBa7Tah/wcaGaPOtMKnU96B2ne
OS6948lT29OR06mX31xg/k/dxrqCfv48ZCuetVpr/Br+Yugd9gxawefFUC3YUfDnGVBF/f6q/s39
I1raMuH+mx7cnZ8ORb9lu0ATjd8UgMfe4641pp8e8s57/P0HvZP/f7oe26AuwUiFfeGXTSGLif+a
WIMHA/LecQHl2iZYTO6V4sEpMB/mHgk9RF33jMBXTIHpdh5aGZ1rMlTLVWnb8p5UCyAGZwQRaPQU
MG3UTXxbC1okxHZqn7I2n8aYXiYwFwT3mzjDqXPzjkTMDUN70llT7I6c7uPkLOnh9xf5Lf/wh6sE
soXwAepMAoyPWv/HfSEyInwAl3YmmNHE8D2uKcnjqDtq+JvsSJQwNsz3vs5Fq4V2XrQbFm92QHYJ
WV9verCNtr1p8nTCerMyMReqxEcdk4gb21fWi4vZxUdbOlu8Ao0HHT8FeJRYSQQtFi2Phsh9TL4B
dPoxwaskroywimF15PEOX+T4he0sPzi9bVPBGPZhBDq64nRJDmUTGVszdtKDVvkKvCwtt4lBxEJn
1t5jG9nZMdOyMqzgGvcbGUdvCQdPUHY5tinNMt42hT5h87y41rn0ZLEfgXG2Dd5n1CzNgATBqQuc
5WL8/doa3QWUCObrtG+l0m5tv1GfFUYXjI6Tfhvnvbm3IwttZ+YkRgAA4uDYslj3dmIKdJBd+dGN
k/xrg7XfvMmFrxi9twlo1YTZ+abGG/yT61UQakqjPdi+Ty+osvm8SN+5dQoGdL2XVv7GLNPpdkAF
9keVIQoTsttq2K9jJpZ/0XLNu0aKoYVWnGKl4LYnXBH51o4ut8wUjvjCVDd11KA8nyFVgI7BEyWf
msIxO6/3M6wLQlCp7DV4wRR0emk+24kzbSysQo5xXpZnK4KmpBV5jzlficoDHxU8YNSYgF9xvgRZ
OUHJqn0PvwPLfEW6jFkk96k69tBdAul25mNu7aqkYUWM9PGDNM1XrEzqHSQJLTSbmYoaUlj7VKkO
G4x8nng0M+bNmBMjNhh2SWLeGxGjAva28dhDcNsoDUuCTZsYn00m6XjY6829aovrNLITBGpjjr11
MYRYPK5Rgf0QtEKc0DagG4sta4NLZvxQZfE1IMZLMitxSPpeYHlAOgIA2UfV569GWVXhBOobaJmD
rRDBHjuzbfWzi/j+VNkAdnhHz0EpoJcNGc6+wBvI330tYYsapkAvqyywshqnUS/293k3g3ZoXvSs
NYniy8y43ZNDFyT4FNUbQKuRxTVObsgxlO/S2HMwhGMEEA6xY+zbrtOu7KWuzz3lMTNmW71mUycw
9+hgtaFhJzFOGFmDpZjgCdFIyCuldOuYVHNx0E0MlN2a18XRVI1/nS+NJR+2xoQJYOLCkl76JApm
kVVv7WjF6Mz14bPjduoTg+3phD3LeMxxfAP8aKxzi5PCXvY5UvSIyfuA4cutpnLwOfLRYnTfmdvp
x4rx7CJDXToluvG43MzaMj9Zo6h2pjCSo4CqtbUKRuaZwjnANzE3wgQNl7y5pm0QdBB2zR+zasib
MIVtd8LOHXOAGnt9zWEe9w4jRhm0q7Fvp/pGINEMyaYc1wZDYEEE8PYecpTis7R/H2zDLIHpOQIx
c8Xt6X1WCYqWY/lEF7RABvq4+JN1a/Ci3qhUyCHMox5sWRDl8kVfwXxSJdbEoqx9S9w53jl16jJU
7qszsQr6oyZWSmfdJBhmQw18J6nV69zbiX0mA1Exw6kcaJ3xkXTySxFbDPTW6X8ulilMNepCzWa0
hRUlHjwWzLRmnVvVODwdZWp3nxcNXLDIgNwzcgGgGVJ+OUUNedFnPEA+XXNjJvCEUIFzck14xQQO
DrdhVleMBFugXkgRya2/0h/twTS278C3ZePqsLgNQ/zcWlbij190H2MHrHtoTb5JDnttP45kzUea
Awe1N2FCra2XvTX9xL5958otVZfumx7nG5h0ReC7MESpVYCoI7Qg1JHtacTEDH0QFEhq4PFDythv
a9YMsjNF2MAKORt7XZRyz3jYxlADaoDiA5JQKzh5F/xV+NoqsV/ggLXYqjhJf4GAxL8hN2CGZciQ
DCn9EwSHqw6vqr07IoboID9O0BOEeWXPAryJTUFvB5OcUWntmkTOxxKkjBy0LNnVZpRs62p41COI
TlNPiKCdT/aWDJW7Nqr8cZMnMbNZGFnJntvv5m+t5cnk3HalHFnN9Mj9XA1q04P1ha2J/O7sR6Xd
sLOqDjIY5ODkZoZ/XC7fVMT/bVj/rmHVrZWc8H83rA/10Cf/E77mdf/6Q9f67Qf/7FpxqkbrrTs2
E23bZhrP7/wL61phMLSpJqQlyzVWO+rvulbMRlZa9z9hsH81raxvwtKRr37rdf+TphVs58eKGzo+
3fFavjm6b9AQ/VS7oYrHziyS2pUF2/QeyXpJfAWequXqruquPqsCBesFNgDeq6sLK5xU/wjshMon
x6NVMe64MjujDHTZewe84DFzhSdbBYxfMihweL3mmL7GjXmwclxFotUP1sIYdsIgdjJwisVu0gu0
1T2WUCJ8ZDscZf3VWxbyGTaz0iqMByqWZNM0xprLEZc3FunqjxVv8aZzeytUzCU+I1TaKIxsM+p5
s+nlxo2Ge+Wr/pLVuN7KibSHDZPu8gLzdDjVjceB5mIItJlX11xYoSm+wBWmsZODWotx1zZbfXat
1XG37/DZyvJ6ccKY24nbEnZKGF7g0zu+W/a6UBaSjVqdfBeBp69Y3X0bW9pn0XqHojAujcAB2Fy9
gEtMgUHzERmuPsExmNQ2X72DpfSiXb/6CbNgIIatHsNydRtOJxnEOSN6HlbJmYInsWtr7qlcfYrR
uQMhQundzXhJVHDE8DYL7NXdGNe2BwhOMpxU8gHzZONpKm3nOFvu+Fyt/shJh1OyUGYd3TStwja2
qCEXU2ZpiS6uxgpN8wP+zoy5tulUe9pbXsy6u2zqYtCW3eB0GIxjFNUtgbBrC4tfi41wA/ymLtKs
PCIxfKFtJ08iJWayJKd9aXTtwXBtUjgoiPDVRXJ0O5erI7Hbix61olZSb3sLHJ5NH6f22c1bIpJ0
FLtbLV80xoe4iBcIZK38RlO0wFqolfMcL/u6aZe2va4xytOSAuAffQsKR3PsXIh8I8SK6uTimOog
gIYPd2kXNIOULh3uXYRXofPE2OY+6vNyX31DPTmSxnHa+VAYsH/DpK/tL4zHDeU8TWLoxIOGoYZH
rcxJXPoB8tdhNnaC0K0ZQ5Hcgak5X09ppRq5k+jBOCMKoX+svWa+n0hRICMvq6SxM1I9qxFAx3NI
QKUfEU7cYdmWqlH7kOR2SjWxuCXbv1PO1/kKhG8qX362l1guITTS6FIVCcAl8BfSXIwokw8RLijl
jZYpQw/KRonbZZyccVdo7hQFSHJraElgMyeV6cmhpurfpotrxsHkDeqhjRIXrff/sncmy3Ej2bb9
lzdHGvpm8CYRiJYMBntRmsAoiUTfOhyA4+vfAjOrnkTpilY1vgPJlGkSEYHGcfycvdfWOhIcSCRC
MNu61hd8vFg34zI+Yzhozy6C2U2PwGbtJkY17vgA+mnWhbMp4xaqdVXM+1RVzbUrOjjQGMUlyEuD
xFhbZYviLzC6g5llhM34LrDZxtOIExek3a3ifnJCQzMA0ukGuJx+IOpzlTlWj9d12Sskuuhv5eBV
163fxDuvtVdEUTrngD3ffVQ00wUTN1I+Wy2e/26D/e8L8YMXomHo1h87uBShXfr9p3fhP//mn3eh
r//Fj+AlozPEMem+/P8Oru/9hdnHZWNq0C8Jfhz8WEyEdANuocUH0E3Pomn0z8vQtP9yEN/Rl9J5
IS5N4f/kZbj0Tn9sY9BZpu9vGw5GOVqrb6mMPxBL4nHSZ7+p5d40ZdyvizzA+GSbyF1saQWI9Rxy
y3NX0mwIksH/oDH5rilFqxsH1yImJCWYBvZ7jkTbEknA/q/fjdIcNp4q3Y0BwTpEBVd+0LH57aEC
n2kQjWpO3XIifviiAEMHwyidHoMJFX1hEsJgCSQ0SEPb/+JbcSoXNZ/BRX+f0DkbU94oBEkQFxB9
TUBhww4/z7qfPPl3ofo/9g6Dny/f2wkkyBDzo8VNwRL787eaBiDehcMJDNKIrQGku6qDBjYNvLKr
iFKEbOtVG0UgynQATz+Uftd/3yU/Dtq4B3+8d/45ODOI5S6GVfRupteDtIgoOvqdVtvuyiDUeFMR
g/WfNS45CrWaQZcNPyOTUO/dUUTs42NuI7nrsHN23JsVowZnamEBZAuL8oMv9W5Q+XY4eswMXTEl
UKkuX/qH+8RpB8zSRo9BQkEaSfLuBfnmK8ykEuBAeeFGzBP/09PIqAbGPP1mqmj9fcRwlOSgRq1a
7jKSK9dVhHqu0REO/vko77rab9/LZASA8EwPbOf9hNcmxq7KoXzsLKyTvOW0SwQYZ8ojk4ZF+R9G
Q/9ytHcXzbX1uI2dQu6WycAqqhGLDXQiGt7Sq5rgRihk+dc/f0GThfTd7eiYqI+x9NKQ5YZcJjk/
XDmV5C5saB47uss2aCsb0IAuSVSpZ39PCEoeyvbWG5S/JgNLfHfRDR4bZNSS0EOInsGwoY6BjzZ6
zbdpgrqm6NevzKhv7+ZOLbo0zCQ5YuA/f27j18fIsTAxI6smZPdXl7AvaE3VPY9ROlLerWxtBP82
Tc6w0TQU1ilNqHXjoy2yOHsbBDb2F31G4CYNH2ZlP6Nno7lxNpAGf/AsOL/9aKzPyxPu8Ovdw5CB
1clnp+jhOicbE7BEmHbJtG59t8fHF4sHSLNk04xkhNIGpdKcqqy7xJZH87BccIq0qeiEYAppVYXi
38BZgWgTf6MJzYbmdHcFMk87zPnIuHvo+3D0nIZkkS54lGOqAe7xwQ5YabvuGF1vMXOnq8HqfJiP
07HPO+bnGuDSPnLQcBYkctv5gxx9QeagInLUmtHN0hELR60/1zTS9m1KJa8A4KwmrBeXsBUX8GRL
UmqVa2tYoa+5sm57v6dEhgK0p2nVn/nJ1fbPV/3XZYaGDYUBTz3p6aAUf75ZsY060qEpsktFckWy
Q7JGWnAw0ulezhEqHoka6b84IvNeWHcMLVhvfj5i0E2DH8x5v+ui6GAIQEVG/C2o6ENalb3OA/fp
z8f79YWLFJ/VhooWk4D9y8AuDoaKa9PvaEk1qB3s8cCQxNr4ZqfCPx/q19uUSZ2JrIZBjG69ZQv8
+OTHEmPaONS8Bf3Buai11iCAS3ofnMDfHoVmBmWKRQjW+0tW6pFWAsbmded2SEFbutR72cb+9Z+/
zHtDAGsn38Y3mE/R6fR+4RXmqTYbbhOIHbrqOkT9nG1dsJOhK6AT25GAWG9x40MCiI+d/6kz411t
5x9NuN4HGLx9DEoYA5kAsgNik3++X9qWxkc6eDDcp8LbjG1QbAFv9lt77NMFYD7bB6MCTdzp9UtR
j95t3mcjtkJ9OJXzbB2dvI4+uAKmxTF/qFb//kzIDfxFCkDN+u61EtuapkWJJXZVLKuD3jmbQAch
NFd9exUJBlAJ0tHPhcOjXLSERMomJZok1c0w8OGIelXxUoBeuMr9iczR8YskH3ndpn1zpyqJYR/S
1p54VkYTqrjS9P6j4uL3XyBgbkj+NMqkRc7x450aGV1QKn/kpCbqNu7oX8jRjh8SVrF103pZCCBY
X5c01HljdeVRJfOzn3r3onODg2wipgtYAtkJ1sEN/G5oTfb8MpPpcLRIA9iOTayIY8sYCWV9gWWg
bT54JRjvemd/X4IfvsG7ZWTEzmfj7YKtAOn9GM1BdcQRxZRFI3wy7VjkybJdZZl+sGrEBKKxyw/u
Auu3d0HA/NXhYQTV8e6t5CvWEuVIQbo1ME/GJb7zlbJq4cGAHgp0ZMzD9MkzjeSb6Na9HOJ1Vpvk
OSxooiEmjBkaKPMuiMljauDw9EzZrBMOuJucbJk3xcaLqgyDpdK78yzifvSsDl0t+ESEBWmeg6Nf
kutT7BklPXuDfucqDoSdTa6bMRAfUT1+Ld18l90gzUjapTq7pZ9vmqXqyaOMBaHNik8VEq2BEYg2
64RVzY71QZ34m2XbpeRm50l7llrx3Y5CFAQ/dSw6tOSr1yAFkWwZ2H7taQ4+ONLyk949zBwJHGGA
YWvRMf38tdoolo0XOdxJXXzPnCb+RGQFU7dSsZtwFFyGle5q/hG3UvLBLfSbty/AGBrKlsWLicL7
50PTYqN9lOkCapb6HPX+9eS1t7odvRZe/5Utr/vBC+qt9vzluzr0thHfICd6z6DFGiymNOWWZRte
3WI8ujJVZIWqAqZsDfOLHpX3dVpMYawaihvCn1Bcx91ilP/gq//2ZnLQjAFwWfCS75Z1NDqDAxFX
7EafBGm9IWzQBk240hBUrMGvvf75bfablyaCVwxuCHcWu8i7i+wGWb70B7nIqpt2cWNEIKP85IM9
4m/PL2IMtKvL6X1DX/64rmYCyYFhN2LHHpnssGEiP7zKgrUb+dphFHSRYwh2oQbnfjNGSHjoBgAl
GzTCxd2P1shfN+WIxtgVsim3PZSo755Xxu3OnIicDzP0+iaJvXgruvmEopx8tNLQ1gtEfpd4yAHq
XOofPFbG755gqiFONnU7Or93h+/x7JpwoTtiGOzka+N1mrMayWY+C9qs5QqVvuuua8kPwIsWILIZ
3LZwsH83cLLK1luS5zU1nobEInnb7HtprJ2Ymemf74zffEyySl2XNcajzjHe3RlECafKgTewc6eo
26J/HzY2nfkNtXz6wSn5zaEY+dgeKivacNiLfn7c08wQJAl47a6fo/LVhr95Q+AlMeKaq/8XX4sa
FMqxu7TUflnVmgpWROMTBu6YqLkQXLsYOZfkkW6ZqP178nb9a/vlN4sYR6ItQokIUvl9p8Kcozir
JUfChxvD1auaO3rQuE90QQd5KkHB1Yn6YPn47alkf21jnjaY4b27anGsV4iHnXZHix0OvDMxqMlK
E0EesrU/fz/Urb++Iag0YGd5Aao1Vqyfr5uf27Ukh4hbxEbasXWV6knwTOxxDp0yWgIDO2GGLjV5
sW6tYYS/0Hdy2syTZ5U3pe/wcAHQngNwh4BGzWYAydORaiExkeBCWfVgKJ5JPtZOWN9gccdJgQtG
YFVLVhVfyWKWx0AlDAYH4PvI4FtdgMMLdilwEVgVdpeAGM0TqE4StVtY2GD8tplRTu7GCprEfMJk
lpYv5ITbC3SAHUxyMSUd7uQuzbvkQRS1oRZvXODsktQo7Y2mN8axnKdJ2wlIqOLKKSvpn+weMM2N
i7K92vLfGrrvsRP5xBAsyKuwytGbnHwP8UQIZ6POttJpi7tBC9zo2FVavTcW7vtKxZ0JJz9JH0sB
b3w1SbvOEK7hlF37skbgqsADxRuGJ1V3mQ1sJ9O1GzRjscPktMAtsddMIYyqSL+ATR/p9B2gEIRN
6SzFVQrl+NkTEf0SLyKvcfbturvDHkP+OeKLTF2T7TLcVand9RultYF3q9fYhzdSDbE8UMRO29af
iIu1q9hl0o8wAIgwttHdEjZRb4poaf/pGvZ9hCuO/5AlbbHGrQxFUNjJAHO3aZx96csb+rxbOTjN
p6gxi6dC8/XbvkKXFUFc3ePCLRb70RmxzbZqxXbCBnsbeTRR7YQh4oyAFd807MQgL7exHI7Y68e1
2YjnLHftlSPBBWOks7alZX23LW0kh1IJPkPn7VzwBhvSht2dHcxk4oyMf3ApxRfCbqavXo/4wpYq
W1Xe8Dy3Lgo9a5pXw0R0UVo86rq7cTW3vV6AthtDr9Jr4l/mtdRT48Ivi+RkjVwPdguAktPocZot
Z+doBrkXOH8SgMQHcAYETma5pKgQUHB4S4RCePMNo0ygXMyf01k5/Jafc7pLUDDhd02TGc563m6m
HolmlkTDOvcIgR0JJMUH7V+DDrsttWTaGKOfbGdi0NBi9TKMTNJIZkrX2wh95pfKF/pllXh+iHbW
DSe9714BU1VrjblZ6NOwRrRbO4euCGYyZaPpYOlQTEFE+HjPh6NpTFvYmsY2d9RTqcv2qUqjPfaF
u1SqJ2eKqs2oBzTqZPRUulrc8QSW/mGQYBwHDUTD7Gj3eeAv/jqc0ASK+Bt98RsCImEMlwVzmLBv
uE07bbhu486/FRL76GiJyx5gHFZt8tCVVr2Idmz2vkUuElzOkvgAqMK26Jm4pyMRx2E+wFMiVh15
1WyxNTeheUKIToP+njEs0W8mN8+nEv7gFHot+whepiwSWSzHzw3n/qoducsyFVXQQI2DLmO10eq+
huMz+xf8AfM4DwQJNqajxKWviKUQn1XSeYIYFVifI4wKYXafNcPaYiH3MbqbfOadp5n1t8lDULm3
8sKUYUl2Mz7s2sDQrGkuCu3c89H9FMhvtSPtWR2cdd2m+67jTK36vCrCGfj0fUJX/5oEF/M+Kqs8
PYyZ222cIAVwMsL0qdMBYDPmtAk+l9C/AgejnqS/24CV04sLUDTdNxAQsbspVFyTgOYQnDRNAkv/
kEevAc19uaYKwKXSRIMezspH0Dr45WvXLCZbVQrjSzV5XcgWjUlnZTaf4ZWOoUiE2vVULPe+srPP
g+DnKK2YNnWPCmqu2U+nU2UfTBujIl04xiDZAtXrB8mdkFhB+5TEfvsN63C+zSetffJa9MJZB5/2
YE2LeFChYkM6hy/cq0fcpZEDPk7OgofjzWuZ65gR37RdGQXXQbYL2o0W8oZdadCRbmMMJYrbmr/f
k/n1uPAIZqL7UphfQTxG6brWbWg7RMosqdFJsdyD2nhE4Zbc6SXD/NrrpLkVnE7tsUI7QwhgkwfJ
BeQsPirUosfBREh5ikGvn1MfWkmtAw6oe0ynNphfQHGAVd4oAENvYsOlEmmJtyEaHNkj3lsGkxsa
Z+iEOx7VTUV+8naWeE3HerLLnedhggKPN3ioOlCn8RDBGYm4ujThF4JSgKM2SZqvHSyIG3vujHuR
cr7TLFe7WaHS9hNOqtbZ6kLj1rxpnK756iw7TPIu5oaQmRZrBGc23TsThmJXk4S1dHgmGwNX8TwI
rOGq6Z7QOS8YNg83vxF3CC1lwmltyew7vpFmZNATHkIC8dmeWybqQx3E5yl1cDuPblmq73MGTHLi
DTxakF6s0YjUJcobk/T6IIvXGky1FkP7wm7wpVwgPDWRG42hnHPq1NEDRMD4ynVk/cWNEav3aL8X
zNwc4UfxKSLfNIBxj01AdTr4IE3C2ij58sSETgACcTpXMfAi4DqoKXUtPsugJTU98R0q8Ir80LMN
R//Q5WQTweyjiROmOfQXlLf8hTcBZByPRR9mM+PaFeQvYBg+CAalaFr73oCdP7addUSCz8Ho+uUu
l0kjmbmYzl1aYmy16x7XGJKW9lgs5hW/75pnK0ugeAQzCvMGot9ZuSUeG2FX3VOBW+Tad4V81BeX
fbpcbkR4/qWzSPXbxW5u5NhdMQjBaaDISM624Kz5pOpd67GmXvW5xs8+2cA+aNpHt2ZJqF2rJyAU
rJGfWM/5LSX79PBG0SAv29aOM/6zBCcK2kavoc23jiT8kBX9FtGRWaWNFZjD2qtYyeeSdEcNZ66d
sOVaIdxq1aEcBoSmieROmhHjs/QiTR9C1qzkXORZjTLEmOtrzcpo4uKg41rrwk+GA3p9vNSB6F8R
/bBnGvQyg6A+tq8aIKvHN2fBMArjxR0yCcbZhHvKajG/1iiGMe2ZlcphkjnyxfQlLl8C77n3m4bT
4vImFztI1oib3lJAZ7PQboNeZzXz3OEFrnV7A86Cxn8Ll7AfoHqSL9reGL0fn+G24R9aDDmp8K0D
61jQbZTP811pcf+pTdNKv+k0kAIDG8rSOdTgPF+pqL0Te+Jo28ioYxEDQUrftLckA2HL/zILv7+K
SoQkQ1EMe3tJt2x5bV5akJ7kyvHi9Nq1RbNtAFM8INOMVuSevoKg53+JpmnCaGisrxD9na3dEJXZ
ECwSmhYKbWdYOMowIVZMNO0w7zuew94q1a1RdtM1RcgIPTOLHk2Eu+tCq+/6wD4NHkvipOsQV/qu
C0cZZFfwpY66TIZjVjYdh83dsz6WxlXigZ10Ua/tAFtop8nVmjPy7ejOjcz6EEwpvOY+JW0cch5G
BsPRD07aHwelCtTBcjjp8dhdEnxSHeOkUitKfUrAgPEfLdTnwEnaQ+5V021eD9b3obCPbaobLGk+
v1nwBivXaEj0ti8A7dqfqLeB0+lT/TUYlzlT3W8TOstE8wKieAOI7YesVp8IRIhvdQz+W29q9lgl
2hAiBHyatK33/jg/0/8rP+elN3u8czhJpmbHLPTscNaeUnaCGi8Xh1zD/TBEmn7OS7vZCimdizKS
U4hosLzhDwT0Mqy4l63mstQF8a0UHEQ6kXctdRiONKaR/3uR/Rykgfvoir7Yp+ivJyitIGYWP7lO
KbcqUxI56nRMTlBnyXs0zCXww/ia6NGI+0tDAkxMaein0gpHkLd0e5GxjTmtwlgp94Liwv6U2c6u
cqZ6y+PEAlxn7E5jtw12QREErwPY2E/4dcgiLYNFaFja900yZbAvA3vrsHbx1UTxaDied6MGrpIz
kNCw9agLEa918SZGivgyM2qCphj36RWA/+gurQrgfJDoGpa1RiWgMzOxnpqsWzNAWAVzb66l51LQ
23H2nKkpP8Zjte+JKQeeDqu8xkhyA37mU482b8ujuCXcN6NQcxwKMk9elbYTPRR5TZlhD1vC0vRs
1fh9euvr3RzmpeVfCBzF60hPIMLh2UDK6JzJZK/rdQKUkaFFMR+UqoeT62i8dkofjCbgpOrYkKx8
LjIrqYFJzgDiuq5iW1poGY8RM7ThFJDB8VSatrvDn4mcrVu0/u3c0NKQqTZdB5HVXhLvjDGFNwNy
P5jwOfSRVL8Fn3XsMm/aR+QZD77ITwVX+UJUo8eqX2NLYcCzqkbRX9L3VSvkjnuD1OOngJkp+5zn
Dk33uoQJsm4bEHGZV+H6RNJuPE3K7g6AS78as/tCDlH7hYq1+FKIsmbREtqDVzja1hpkvOk9Wd4o
l4qlgKvE0DvoZ2ArUdJQDk37wcTVfNQAVdrh4OnC23vQd3nHgIg9a5AaUX8rrz7TviHfwCRXGuoi
MR34uEkk/lKCZ7gxW7+8cVP6yKtUsYBmydh/L4SpfwVSmHxvI31egJv8wBYVABH0WX2nyJUanzoq
Hq4bUVGQHFy8W29JvkVDAO0c4I3kbUnvbC4MUpljGpKHOkrNe+pjdqZ5mdjHOJ/Ed+Jf++9CEkm5
FkqWr7m9pBSKuY++6CIzvubE4USrmhTua5C40Rcz79iE21GqoducI1K+nAZGsTkPgYfZwKnuinZi
YRDJNNZbLyZycmsHIx0NOSXcHokpKXAQNdZ3CWkmDjVmHX0hXIB/EzQY0UIvI2s6tCud26iy8OeE
g+BTbjIHuVRYodLy2MRMHDTDGC4u0tnp2Tfq1WAk6xHZaExkHOby1az5U32wR9qPYWIHSttpaikB
eiakxHpNoMOyRLerEGQlRSvRi1wlbeZVty4mGX0ZuiGBMyQxlpIp4ZSvppQcFVeTMsIRTMGXv0+m
M2ixxMxgGel6FjrKNM+Yp3rFfqLeATOIMdS6Il/TC+LUW4Zd3Tnoxyr4mhntHpQFKRvMfMr3jUEX
6Gy2BDBsIQI55Bf39Z0zoqjgEjJvXQJe+H6559AP6TDIZBcCFcOwKxXCj1OAZeN1cOmNrnDUNcnJ
1YzkPleDuSNCq/pUGoF3k3tBi/658fX7MWmE2k+04aOzLfnSe3NAvUmrneDndVpFXDxXTZXG/K+G
gs014dml95+okL4MZ3HQev7+XEHlSdm9YJ4YqYiVGMRLmoms2AWyI2BbBmWa7cjpNad1ofP8rIgB
w1lT0f87jmQbAbiueyo6B5BYRohSRxOFkKQlBhgjTMejbrPh5iXM+2tdEmSUY6yQyKrMeZqLczJY
OkhESsjCq8gnLdAGPkAOxfBS1PqRmXS3H0tp3ZQwai7RMqWP85yMD4jch79Hj/+rQf1Ag2pSndD5
/Hdr+BeKwCkVRKGKtGnSHz0Z//y7f+lQ/b9AkCAwQyZo8dQvuIB/PBmB8Rc6N54ik27vPwiBRR/2
j+DU0v8yaMCi4gC2z8zM+Y/Cw1x/aRH/MAuDybEoXpEjuRg9bP39fCL1UnbKlHKHMgNojshm3sKe
Yi2dS+B2To8xq28XQL9p9KxrBowmYnAX5H1t1+phBt7brup4objWucs2MDAUaLQ8wqHepezJPaU1
n+cm72YTLmwq54so9ZTcVKLBJYW++oS0R38zjNIRTewpv3ojo8NlZbWinAb2TYcAaxjazlt0BB5l
PSAi1GW8ARac2huA3RtsvMjOkg/vVhC1+Jjsc6KxYlMVVPMWpADMIfCOB0Wzz1i5ia1VDVHs7GpI
iYpmqR39KRkNmk3oY78PMc7c7RjQvXnUhyhON6UkJ5NeTaI5nxPsr8jogjHoE3pDIAksMpjaZrxu
Ca9JVl7sj/HVjHOStkyujPh2jHV3C6W1bO1VGpe6vzUFA6kQ55vlHAx7+ZsxfDbvaeryptq5LcSQ
GHI6OSs0mYihNIQXhzT7ZstH+YZfDX1/6UYMPdh6x19LQmrPg6fqTY0dn2akpxDiG3HrP9FE6DXU
oOO0gZoKNtudw57/WgGChJmUtcOVBzGF4CY9tvYEoRk3xBDU4RhFA+/fG1Lsil3ZlQtr2C92frBt
usHPcJa5LfvqcdvabXMNMsXkhmk8eLgyrdeMs6KbgXX1IW+c/AlxV77yiipZW2zc4RjkzotWTdkt
sIppBXqqDYkVw0pNv//Q42X6DDY4X0Gcq8PU66oDnSasMFGxNw2juE2KLL8ZJvwDK0+LPTKW251m
jGTm1BUYBHUP0W1gphQE4quzYNhK0IrhBKbrkMe4N/URH4unF2KziCLWGLiLh3qgydXyLtnFUx18
c0Fd4/SOuuyamqN9jgfDAQOPk+EqUD4dB4Ay2hF44dIaI877huB64tqAtD9aZnGfaQ35T0BLY+ra
/FuKSPLR9XmobLoeW/Ru5JPm5bBy2wkWozW+RJHwn+cpNzZBQ2IQAQFx/9zNYpPNKTqHZLRXeTNe
0BJ32DuLguJtJpzJjSMiLmM7P9T4tU7scozPE+XHleFVAMnNsT8w9wVGZ6tgzYRB3Av0l2drdPCF
W6V1QXLAdFX4eCXKuHFumiYxrkBbZk/k+GafuaIF4idpXUiSzfe8X2l1zDahxnHvRmtoPN4x7az5
unX64bLsqSJJ0ySSKWp871ZlPU4ZpJMsKyRUnHzVWcSz6S7sch6JfTF1kUapnqbHCrTxWfpSXA6d
lX6ahA6NjGQ7/dTQ2z31Sd7ey1yOdyRKN0crj6uNRsrGZ4q27LEb3P6id+pA20zSy45oMmdza5RJ
ee3oQXRoZkzY/cxoTs8Cf4vG0HkllKjdMVNRn6YMV20caIcqb0rIm9EJGBncUJnoqzFgj2FU8cEM
mgvl6GodBdaqyW35XVYjSaa0Z/c6+55V5TQ1UUgCG2VaeVvct+iaJrf9CpBXXujtmG4LWzHBqezx
Jqsd4OG5r/Y1ns2bSI3qSdbp/M2JcMFxQqLzVDfy0+wpY43Epgx5TvqwLqcMwrqd7Ro7c1vgc3X+
0KRdseOy87RoY0sHKG++Q5fud3SNiUacIt3aTO5kw37s+muCPSpzPZRqydMYEuCHjvk6YzLQUHhE
9NN1OgcBuGDaTMMpicrrZuiDK7M24ydyfAqGC0G7hUOrDSsQdPrJTXP9FPR5cKXVpXmjpkHyohAq
uKxJSGZnOZ2LVrL3M3hQj1LGBGpD0SzX0dhPhzQ34iMb0SrEH56uORnVSWLhCjyLpaYqqgvNdbKj
2doGyp7SMdd6r0Vr0brqW5KNU8eX9omyliLL9kKJ9mtOLBW27/zIuyTYRG1tfsmAb8KGchjU2Gl6
b3SZuI293rsyezWtNAi2cFRJJ3sQlQyuJsebT3Q7tWeaezpvNGO8LdK6JUO6Ft5lNY6QE2hDKaI0
W2dfVc54hO007NCLDVf4tq0jtNZqC3u0fRwdR1zjbY9CyMYzgu8pueHN1nx2A1mTMV15ryplZkoW
LTbaIIi/j/mUbUAEBiuauzR/fXmhJuGE9Ob6tYZTPF8HmtCwQKJVp11WDM9N6RukUtJPZQw7a9mx
SOz2MZJVv6m9pj74TpnibHez/LWyDWK3gqH95JOI527sOi6/WnHs4zibopM0Iv9i8CsGNNPcHZLA
3wcyN9mJmrzfqDj74qonb/ec+aXACKb6jfRFfWxrrT9FveaGmZ07V2NB+0sjw/IT0y53ZTbBsIzj
tMnHDTfKmyYW/uVM5PaLbslCrgKZ8roOOMcXxdhr90niuJ/btGbpyTE0rEjtyIhuGfuGqOA5ijbo
xWt4kpV1lepRxbIEITD3C8XIMXL8nYeTbrknRlLRzYCYthJsxXqqPf85Z6u51VPr2ZaiPmlx5dz5
MXGQdD4tUtICm2VQmdeqnXVSn6vTcgGPbWHRbMJhPagqXWJrzJMk0P4Qm7UFtaGqr+vYtB48vx82
pD0XWxSbDtrUrGqIs0Rn6y6Zg3lKjGNtNQc16+LGI/ThG479oscH18yhHIfgjh1zs4xA8fAldPCd
iPz5dak19nUetTRLzGEKboqY8Auykur1qFuXfgSNhOhKWz+1unHqod8fg970ce9o7UsiiQREWwJC
B/E8e3e632tRCIW5QYnrZi6a6yWxcw/d3txP5GqsISJq63Gcg3mHRtL7RC1g3k9kqCraVsCv/VKT
n0tIU9sob54YbXsbLQtu8ISLjO+nIwOkThF7xl90urI+S8BPdtoBbJFI17D1OqgSWjt/S5uubJex
6Xg06Zg5Na83lftgMGNbbMssd64jatOtkfKyluBHs+3I8CwLrXam/phYhK+sWLahaLtHRDbleaBr
3awjGDQ73neMIG1JCEFPX1xLDW9vQug8o3+ZeCt46WcKNFdAw2Cr3iqIVk0WrWGcEKXiGTRCDk4R
E9vJ+Op6rJuBmD97IrDS02vK10GoDXmx463bdcmKpMbx4OqqOtO1GnlOLLfj5gi87xS+yca2c5OY
W5YVTAcU0xOVarXqTX28G/QiftDzunhgM0cwRyxmGwZF256bvA8u5tylWomd6AARQJarWM+wIZDw
1ZL5MUSHVA50uKbYyo5ZHwQteZlGKikxg3pftmYsXqwy8wQD+rxXeBRWVksq08B0DN5IdyT6r71x
NWGdbLtTV0HbGWFAUuK6j1vGiNU4b2IK/6fZ9S8y272HVjOG0kyvqtQx+Jb2scw94wthYyb2Wugp
beTS0/RK9wmChnlQwFlWw5gA1ZEgRhtrfu4SYmU87cZvGMRjY3PDYkZTKGjqrtkcjzvd0pDAsw+f
2CJcpIVRboosfuCykO1Lp52pQCBDq6C40YoUbG5qnYRjf0ZGT3wDJixG0HkR5jnis6YsODHlGACR
Vg2wPwvLi2cvjebWWrQbW4A96kiC2Tmh3/RodVWRr2molGudwdgWGQwsHG2a11FOX3WuVU+XiGEc
3ePVnGbWZ4UNe5eltK/KwN8FkYOZ2EW11bhVfiKVKn/WhLfBbxzdl71w940WqaNjCv1E4GwK1WW0
EWZ0vOaIcT6kjedvlaD/1ghoZMpGUN3UfXxFS5U3e56pM8OignDYArdsX7JPwBG8dhsw2T/sWn8j
aHonCGVj6DKIZQ5nL8I19oc/y32SyFZFKv30kJXLkFWbyH/qZp9V2oHqfmfrVfutoZYirFVCMPnz
wd8Jm94OjhyVYTyKPdxs7w4OTalz1dykB2Mi8WvOsD2SAZCcfWb4t38+1DtN5HIoKPX8Wna//i+a
SBLhM3dKwOQajUnQB8+IgpDEfPzlz8d5r4p8OxDg0IBNP1BMpHY/n9C8ZmbQ5V68KMfVNvE7++Au
A+qiSntwzTkRUkOQ6CkXvXxuvJgd9TgDTaZFvmyuo4RP9+eP9Osl9iCcIT7FGcme9r2iS+q9nwCt
ignhqubTW3CIlTECWdkFVv1Qj5Pu2yQHrrNB2tvbsf+3f/RR/4jHCmXd/9w/un6pKvRvw3OVIkF8
qfq0V4fv//f/YPla/uG/UJT2X9jqfPT2PrYenz/9u4GEx5k5gwFMw138yDSS/t1Hss2/+F8u2nmT
+x3bDGLZf/WViOGEw7GYZA3Mx4to9z9AUZpvPskf+0o+Gkh8FUB/bM8wUL7+fLcXpSXoIOlq79Dz
VaE06tQArDpaV2bE5noTmBkBfoQsduV27JlArcAydAfbrw19O7fdCBGs0Om+t8zDnDDhMQbpBQ8n
7IJvbEii8+iScVMqQw/tVE6McJAYwn7TSEHPDMUew/1/7J3Xlt02tq6fiB4MIEBebq5YOcuSbjhK
JYk5ggTD05+PKvVxW73b3n3fF5aHVGExABMz/KF08YTztGOBf1laRF7TeJO+ztOVVoHbfOhxkkF9
ACdnJxD2QVnr+hK7lrdtAJUe+hBVsc1mu3tKih5dC1TYqW6d2VavIBjQJSucBshhIz2AbHZLg6ka
Z4BoaX2G2JZ9sxxIXRN975uZn/noL00+7ulxiGtCf0yNpHBHiBTNLaoPP8Hu0Jr8e3zKyit0aPO7
rEmHG4bc1smJc04gOwYt0QxmPgRTXBxzhco9MhtFspvnaYysHjWhsqro44dtjBtM6XsvQc9jdizF
4GWkIt2qbJIXpvBn1+2SA14+YSQy4VyS7lX3g+XJ4yDX6oEeUnOfj0F/hykLh7uxNzd55ba7PFjj
XTGlVLjouQy7PqhuaoXt5WFhhpdCJm3XfFf7SOgpNVyPjfio/WR4crSug1OAlsnm65YnKAGPQQGS
cPQ+zGUBUnP0ghMjcBRYDCn+jWiKbL94NiOFhvjkM2t83BCg+QFLTf8SdI79XVuyPojKgUp6X4Vl
vdfoS51EYt+LcWtC6cb1bh0sCz85dPpemIDMd0bnPgrzEh/oYNj5VWFFKuUo9ZAVuwzLTdioZWTl
24O4KYT7ezYJuS+QGNsvctzwiUn8BKq8AyDjV+fJJlVoMDgvijx/pB1q35HpqH08bxw7RiNFjr9c
hTnYLh3tBgMTtKuj0DTxOSdbQMKkKr6H0/TmIPx7bIQAXpEOpfPIIk+QjJu7C3zEKiZcoYeMog8I
0nPFHr/zh4bVtqNbfIU+WhohAYhiX6o/rhVNQ1C31jGl5wR5I+AqdervkhEIuTM62WVpUuujAFB0
0ZIAYgDdtjcLAONLFegO9lC6IHaIK24JpvbWMx3rhmU7RbMEXMgEl7lSnSJWA0tjy3RG/wBvbcY3
fti05DNqSlDC1ZI4LwHqYBn1pjORefnOKuSIBlyapMHjJOcSuP9ihcH45LroJD/5WkIQifwOFO8H
4BJJfrD9PLuSva0eOK3i9PdZrHCXRycvyd/ChtMK7PDC55vsNgwW9/fQo3uG6bmDI00fe2l/EE5j
+R/n0KvzC9xaGcuUzUrpzIQdq4ITely9weg8E9PTUGQjmlZ4UeUe9jZYaH0qQEys9R6MYQ3/A3sv
d7e0Etyi0e5MZBuzJPlUOVmCdGCKW9aegrVieSLUjwTJsjr4MEAl5fYDPEySfZnXQYCpkDfgBLkM
gfg0/jCIVO9ukTyjcMQBbxyaSxTYPPzY6xhxRv4n4+IitxvfqiPUYIb4uS5GuezsDkWAnTvgicnG
cub3LOG/J/XfnNQeUh/kpf/+pH7mpP6m9TcSwT+O6Z8/9Y85D8McsBD/X/f5HzMe+zcUkMirtxMc
Adjt9P7HqEf+hqEXI17hMiBCGovU9x9HtPgNpiWsWk58H8rlf3ZEo1z9y+gnQH+A3FpAYkPN/l+k
dRWtWCud/PrCMoV22hOQHw6UQ2xNtDUHRhQYT+LZNl0PLlqfFXCuvaNn74Syqjp3Ff6IWIjq6rAx
Z291R3U4F3ZxgOFJLy+RMO+m3kOJR84fUUfqsLtkGPYaJrVz4bY2ZsOhP4HHScRBxYpmajtcAClJ
Tj7S/nsZFN0OV950t9J2OS0GM09FMttETP3BnaQd3jU1msdRvjQfRdsFr3Wvq4sRGSa6O/KIfLPa
24OxdybPMPQBKneulwzB1hSnpchoQXhl4zQfU2fsTq6x1ktt8OxGXkvKL3Gg2jQCBlnSZO2T5Kbp
l+EFVXYsrfPVfhynHp1XbMnM6IQ3FOXdPqiS5HOJZxy6j4U5r2oEUpl1MWJk8H96dJ/OU0Zl23vL
Q9M26qKvaRJKC92tdTTOXa1CDEcK2iBzcY+sJsdSjEGHs0zBoUw0oIqi85962wNy3Ql7R/AS12E+
64tRrxauaKtzibmYhU0v2LXC7dZdauXrXhMzbjqJJuahA0u3dd7HZydrxYGhpbpOUPE7idapjm7n
4Ry36vUBEVl9ozIrjkAEPUN4nt8WYs1BTzl2T6rQDyskyGhaZHmUsP/3VjsvjyLL1ZcxnndtvXy2
q0yfnNbLz2CY3BNSc/EHg2/SEbkliQekLJabcXHzGyAHuJCgR5WSxgzVAVC92WdpEJw1rZVjJ12y
ADRJAOv67qZVxkxm6cMv1MzT92RawuNq1zM6EoCiD+wb8SCWSZfXS96+pJwTL1TzyysCj+C06tW3
b6ymMFfgpSB8VTYvOQtRnmkTxDelG4OhWAtojlT/d2CGm5tycl7S2SJ9xJG5O8PLKB7mpmNaiP/O
nVv14ZXoUPKMWrryEGIcq1Ln0Rqz5QglBB/LEB2JAp7dPF1Khpl57ZqQ47n3joAAgp3rdBwQNKmr
8zLS1KpXoBSRK3A72YEWr/awDYy7z7tE7bVD6jC7a3UPJPIcckwCray7m166r+DXVHzdeeWcXrVO
+bvMevVY0YSMrcCxLnQ2itg9lQO6FSoy4VSHb5jwdtkhiZcVaa5Z3+vRDSpUCLx4vRb1CPRgGF/8
dvbu+wCI73goC/UM5z1HcxPXoaSsw8upUS52l6DCln2byvaxBbKSTzuEw5JzK5BOe3GhXBR098gg
h3RfS9Woyxq2iLb2FZgy+45AyXOvDD5DMR1TQO3oy9uf1rTD4txureS2W1Slfqd+d7v+oP3FeYDs
PsZfgYLpHf4tYUSEQ39LWOJgj80TK9cvoiCsaJ+EvXDgX5gSoI09hPkXRQfGOmMThhm73yDDHdFi
p01oxh4oUzyno7iZkir8QMfIfy1gy7FSbIa4F046oH1dd0ye8cYRXxfBIX6ioDHtmXGrqvfGymi1
DU4chwcUdflInOt6GVUzUFzIT/SVmNwxSLcnwODEPj4R0VmItm6ocS6tEnpKMHfCmu422Uwjd8vY
pd5wVZSTb++bxiCurWaVHADuyrvZyPnoi4m/2iXMYByeBzwrAVQ/lxOGeKgEAtTd2oU2E/1wOm1T
9Bvg60AqM2hOUKTiPZLYAjeM0WM07LjpCSZMcGoYOt/Xbnm9JkjxR73jN9dz6qdXcdsqfKgGgWWP
CHCPq02GdfNYjw4TUeleBqqHAVPDxaJDTvyiZ3joE7SPjvRc7SdVUlVJl6R2xwzSiqRV17cqHZvH
wCiJd3ZnPvmA+JfI9cKrxWO0Xm5tyWIWyWnohxXJ1HUsMV5C3/+tW7ovnFH9LUAd5vUqBoRsMtTp
XLuzn+CrxUdmQcELWrD6AUvEmMOhxgAtUfoOaL6FHN1iX5rajt9W1MHuMRzfayWTC0JnfAb4Zn+k
wZntNd29T8bpADwNsdviadvNV0BD1xs4n0FEtxQk+bTkn1NK70sfh6BbkczHwarhdeF8l+8GlIxQ
xjOeOMAyWe9h41JdFuFJl3X7gnzAgMaNGU8OTnsn31R+F+UOVcOqLXy+kEW8o7mErUg/uwHuXZvy
LeiSfYtiSDTx+U9zKPBP2thyCeow9+2S4Le0psUBlg35ODewYXYRpHUmkRIaV/ERA07GJMYP21cT
uMMNyorONzO6zdFHyuZQOLFzlrrzft/AmxSLTbJvsS07gn3EmrJmFlTYU/dhZB/ejABA7zeLimtk
SBgipHV+jdVldkKWEpEH7AB3mELKc7maz10gsmsgtOnvMRO22zh2kJjJtSQT2Ez2xgBB6Kby7FtN
a27YZez8ex+c5ImmR/8Ks462ANB9iFoDU3fYCkBKA3lR0Rl+KGS6XjkoZX6ZdNJF7VzZhwKF6IvU
Tn6P+xpLv7qySR4UlFtrwbQTsB9OCo71ca5j+yBA/t34WWZfeZbeMBZ90u1nfEH3wklFHs3O8GK5
4xDsR51oPDHVfAitqYm0mSX9CiYLu5VKBCJB4g5g1gNsiCL7J2LDfgdwoBdqmObGmf/qzhBEZpHm
8K/snEjQ9+i+savAfagn1MCDhCMP65gkfdYSc96H/3bifnTN/ia/x8MkgG//7/P7K7L68a1Y/jm9
//lDf6T3JOMgtUKEfGiX/9GDC38j6UVMyN3IshvA648EP/wNy8gQhUzbk3KTGvwjwUepFyzNZvyE
usSP3P8/6MH9KmWFmB8qVsjX0Ogjz6eZ/ucWHIivFK/GOLk0Tsyh4MHpfZiAXh69qUbqqCPdNPaX
3Jrmi7YTVPd5E4SPpjHDuVdMs70Osq89YLX4jh38tzp5vss9/gl1hlIIugv4uNCjpMr5VWqQafbi
Fy47VkEJbe7CsLDvglVyWuc/Tm5nO8N/nOYZs8Ih8cLIapkgVz9O/QDjmQeNVg7JQPsjM1i3JGH5
kS+IVDufML8ZSCPKLaVYDboV+/JHplG9px1CDnhvTEW87sV7VuK85yjNj4Ql3XKX5j2PCf2ye8Ty
nPRGoPxfRVZB1hNs+U/jLvlh7sPn7j07CqfAuwe9Or6EDWiHqe9A94QltIponPLuS7VU9qOI4SdA
a+3bHPL0BvMJig0Hi0xAWl4OXlNCdoMIs8nLksoyCd4XMA2PdQ+3NE4ssCVrf9kluXMaR0+/ZYyJ
7/Dmnfcy11cIL4ClkBr0UwZ3K5yxZNHjcIUDrrmcLWMBpaK5GpVhLm87uPewLlJGo5sSHLly82iJ
8JPt5RoFCt00eM2X6Uc3jlsV2aM/MS1vrId1LMJ5p9JFH6bMzNeJWp+gS5Z3/YJsD9IkyKXqCYDa
MSgs8YWqLKchmQJEgX8CcxaCqXzEFKN9NFlNDzgOAOngYrGpbzB1vfHqUiOinDBW3ZxN79a1OyBz
7B5RPULu2bZphaQeKC/Z+qeyrOpjq0AH7ZxejjvtQdhd6Ucyyka6SzHijbzVhkdrg4MQ64CNQZfI
B556d8VUvqeNWtqXCU3xS+BTwSWywyUE/touP7aDo5+bzdOmmxzMV4vRap86na23HgY8156x1ddE
pfIomKwfqo67712A/BA5+4ObNYOMeO6CdvY0cxChiftasOypOvt5N5AaR6tOpkdbmekWuKe58idN
ki2y8CQwyD4M1lqD38o8bmjwHulRIs1gg6NMeuoj7IwqFR+xhmCWv1J+f/T5JTtrLq0oDsLx4IeT
8+omebqr8K/4Rrs3vulAxO+Dee7PohX4MeIXKj9pd1n7XYzE/IVrZI510+QtFN7D5k0J1tPNI+Vr
TU7VVcrdAf8pm8j2wmVfJmWyRlLDb/EBbIFYt0rgZnPvXIWQK3wkeO3ywqgViSx8Z9PrBLohnPuJ
p4cI4roTJsc+3aTHcnF9ONhBLN6qSUwyysqpf16ntr7eqCk8Pkyl6AHn8dFrkCd2g2zbXTAFRZSU
IjYnI0uPzjJsvQcFgts/qaKRFzTvXsJ0Wr8opE0P8aTFRSiBW2PkFlYkM1ZzSyScPpl0CXqAaBL/
gSpZa/LNjHN4BxFlWoCf9OpzDSF93Puw2Oj5A6k1t17ViovZWTn8ya4UHX0zpNX10mxqIphWmouG
DjCofYIIKidxUN7BOJFwGLLEvdMlODDZG4eEFumZOVpqXd4JNsYJOi+DhakxjUUV6cCYQ1ha3krC
wVWVhsA7x7isPiAz0T3C9xngJpeud4NnYHdtdUOj98qjEZ0FefOsGtcq986Yib3d8HXJGkUozFnS
S7P6/Q1+Gel95k7gyCqnfsZ82tklcCT2VTshttQ2BF+GDMVbnpDNRpnI6oJauJf3OltK62NLWTPt
6O+Ej66Hu/VB2VXCS4Ey3B+FXYXf+hV+6lI506ckSIEpLY55dAbTnUG47VdLWpDGxyY9Y/aBn+qA
yPNVGpr8qCbTP6GfsOZR7Mj0gfmV+3tjquxRLXPlnHWvk3ukOFr8PCFQlDtXpfozbdeafNCpiQ79
JiwQQ8B4TZnd0AunqX0zwKVuosSZMJ+lvKCFVCwDc1ZAsjRfjObjSggdMAmX8BEIL/hWJfVnFKf4
COTEKY6Jzcd88SAnFO586CaGAcSG+SJHG+ojRAWHP1h0xHk2eeFBNl8AFJLYrqm1w6bCrXcUEOra
SWDsRWpxoTLYSEtehvOUxRdm6MarIZDyx2s7W0F6Vdm9lUYj+C7XOOqgU/kGEGTaTwF4l6KbvQ8Z
IKKLvFXqPqTS4FOrN7fTYFlCv/Du6GBck6UTcvzyOlmC+G3WcPNg/kQwnuZd4lTWPrDJ8luQhbeL
36iTaKyWH1hn965mo4toyoLpFrEFe+e6o7uHFepCZuIP5BKtz/lUdA89nMMr4SOZv/HP6k8MFcyb
8UqNnzVyGDjwzactL/lSWkXzxir1vZ1AYZjQkVN2HpgtpNe6MQATOU77Ky/ogDD6XqoYY2msjhCn
sJjuTTRevOOyyVDs53W0P8h8GOpDJ7viixjAsR8WGhlzlAiKoX2urWWNhnKo5ihI1fRaA2ReT1g+
GWs3Grv/BM21+ECPlteVvloiN3cWjPLHxZZPxRz7pzyvkurgISix7mqdgjjJJiRp0WVx7+ICbjsp
VvN5aeLhOECf2TeDzfuKbbqTbJa8/uz5XcXvzMxXF+1XrIZwTecQ7auboNPOtSacsYv0AvOKfg/K
8wjlMagIhpgFotziFVLLJ205ck/7wxM7CCjtZU6XEEn/KbAEUFkYW7uxBPOOcEFXPU6pPdw2eb48
oB+TPc2lsT10C9H2ino483RIAUGGE4e1H/g3qd+ke3BJrnu9QZX9PW1WrXcT6BogH5VIDmGZmn2c
L+ptyufuSxB2rYGFajE1EnraEkzf7Q/wCMLD4mARgHhrv14EOQ0fkH2jvKanvIoIIMfobsY5CoOE
PDfXnbMycpmII/muh1Tm70hP+t/dXC3WA+VyJU4jh/4Du3ZlzsoaiA9hU8pLk/ecBAA66+5cdDzP
/TzFeP7QmiH/akoveEK1USBPryzqtBwSZNAXBNqUGRFeErLMb0AjFTNQOFXdMpeZP/RMRB8db1Kf
uzjIT42EjB8VWWG9wR6i6deorj51up+rHZBPWoopFktY1tDAOGVV69y71GnVZdBmIX5fqv0e1rbI
YAMl9gV6daWNKwUtHBQSpL2f31s78r3R89+y7v9U1iG//VdV3f+Ur7r4E7ICJg4/8bOkww7vt1BR
enBeezYCo4Bm3qc2QL0wUsEBOETiCZ08SVHzc2ijnN8ASvHtSoBXei/3fg5tfL4EwpyvgoYQ4C7+
I1zFD0nKP2AV2+WgTu9THYLYEZgN/wKMgj+6VPDCxLcUFGv+vazW2LP3DGw49ffDkLvLhxyy7XDU
Cx6/aPUsvv+GuC5plNOgn+EeW2sjtBVMAhrIZSGgAiDgJY2al96uMGsA5IgZNvlXPCcER8P0F/KY
V47L6u2zfNTuHXP9VnFm05qdXtIBQjsAPQTroTYsYeZughA0bE7MciAXRXOW+2G/K6eZmcaxNrlu
wTjpFDOkv6krf5HDFDJEnMMlSec/dPTR5f9zxdto6aBrtPrfWg2WltYN2Tlk3x6kSnEDNT7kI2cn
q6vvHdS75RnRxZBLc9Ox534gyCTzyz+trf8FRfejyP7nF4bcAtqoShBCJUqpvwqrqdydK7LH5Cu2
G35x04osKS5XMVJGYFcBmrKIKpWh7MK50wZjVORzS4M+p1opXhvOA+hVaoSTfFnaRkNfpqBfx/1a
zryKwzCs6fohxYjQmg9yLTp5u664c6QH5CE0HUQ70SMySn99U3+GzCGOzUP2BRNDjBRC+S/ixfAK
58wqyvqbjTSdfPLrzGoeQbQ06/1ff9Cf2wTbB3FmbJLMPgQ1ZGZ/6WAs+DBDQ5/jrzjeuo53aMu4
EFCMbXb47Klc3E26ITeIFumX1rCDWKrMI5yp+u+UE2nl/FPD4seVMFzAR4ABEr6nv6qccmYudjjn
8qvRQS9v/RZiC7rpleUp7zLREsGl//QhA3zcOkceGCq1Sdj9eS1bTmKpplTeWzliLbjsu6VlTou+
yQpX5G8+a9sX/7RIec4ELgEibFMZ9Qh/f/4sl4540Wa++3V2Ep2Jb+5Gs00v4nZk3SUNORq9fsAv
49+pjv7LSvJZQ0A6NulR2uS/YiJxH9U95CT9NtsoaqDLpcrAPILByni6f72WflFi3F5h6MCaRpIe
5iSh4pcHmkNGKSa47F+pu3xmdFkY1y+lOxCjyBiSOGnv5nCN7eq6yegS2wffpMX6Ideqbb0IrG48
x9gAxlX4QNGsSMFSiDTldYHcDjQepINF1Z//+qL/5cX44Gaw5kJXECwAOLI/vxgnLAJ3du36rUZs
j6voqUHy78ZZwLM0TSUbb4+8ezP8nbbzL71DHpaPNzH4wYDBKpTjX8NWbMGGaHvf+oJ8l+Ou2N75
CKbuVNCmeCE5Xunq8sw2KdTrgkzfjGB83/chIGhrds0zYh9TD0oloEH/hYF/Hh69WrrLlV8tQgf7
v3lKwa/bkwtU9NXZJrjGA5/45d36ydT21dg3X9IgA0gZ5cEyrPdazjRAI/KzZDGnULda3lpenLGb
dI0BmLWrUTEkWIaFSJY3FmCVf5d6kzrm+BMF2aZxkOT7/h6AMQ4luvgz7pUfdRIi+wCLShWsVFMO
mrdT9wyvBrj7tAFiXDrjLUQD6075QBer+OABSvgwf0LtjfZohIAAjL89/kMeQd5eM9nlR1d0Pvu7
SycaeK0UOXqFE5AtB+OuWK/3bP/QR4OtZmn2a5NzjQ4wbKa1DgO4j4VuwK4dRqBV64d18JR5huUm
zaPO+ZcpYihDBInSVDa8Mxf1Aj668tKsWHY5RlZs9Bg6DzfT2HmeJseFKWONhdWUu3wndQSIKpon
SlfIXZg5HR6GSVUcZks354Rg3SPYjOdoEvLRVjZRi0ZwI7ZPsxJwU7ce9ILuUxdkvjnHwnTZTSnq
AN4k2JL6KoXgO16O8zizlmaYLTw65nnOchUYnXJY2vGwnZn4lDF6P6PUM4DHakTdFsX55w34+ZBy
qzXWGzLf24iv8EB9u2b5YUm2BbGyUrZVHfDDkvwvU+2CuJBuC+Skf/6Oru2s/uDhvpqlO5ZcA1sW
C0qfZzB62cJHzy0TwkuMy7in5P2pMuenion8AKIGRPyJpuRlXfYj8mcwe7dP9CxF1rZgHcljoXXd
cXsE+m25NOHAqeUVCHoAYGUOXj3WEBqVOuYeYCIZtXSw2VOmhtIaAFLpS96ZR1uTn2LiFqvjkAwQ
kS8tMWcMRqvZ8Ayb2eR8vr9h0uOnoLQlzwRoCvbTF7GsTZFRbyJEFOxzZ/b42oKp8XYTlJdyvum8
2NQJwNQNSYc0tyEKHOjnGG4GB7Nt/fZeJ/hbEnidZy5DbQS/BdEjwVYYwT7yN4SRFGdXj7MGl7Rw
9/zjNObbtYgwZXK7k4ARl7cl6ApWirdKAKpGBh6Xl1cZdDQkaICgZrdaBKx/wAz8BS+KRXFZuQi3
Z9wZ/Gm/g7MAGhetAZo9zb4kBRTnfJgFzwcK9rZEt9TaPLdBzZ+dE5RsYJUPxAZSx5UsQ0wZ+3zp
l3ULHmlBIpZ3Xr9taVzn+aU9yC3ehK/JG2HxtI5nnlVWuDyFFLodWhNmRlWkukGryOEXdr3uub6V
XGxb1V6W9cMe7bjV8c9zgGNQD5LyGSHXLDR7oMhqi0xpyUTwKG3r6Bdh0nrHoVgSgax7uqIykhi0
5e79BWKguws0CsTiEFZTudQkClNDqxC4LL0nWgAlo3+McrzsrnHSDIEtcvXtDdeMGWznCCRcG+si
0zbSM9Hcb93D3VyiEDNdFbEGNA6ySPNuOnSwG5/OiQMXhYo5hyPxhBl2LLBk1k0IBEfaYCjLA4GY
cHMYKOgXbAPbEZMZEJsygNAbu3JIzzEuiH6SMPsgzMq3FRwAcAKC7cI9A2kqVqbYmJukaXJdNEwm
1O0wM9xl8WT5FlLUMEFvPxYLpkcY2Y6zZg0hMNkVyVWzNitf61wAHc4touyESt0hhAnGBOEa2hmz
bTljd8uQwiXk4n838pZwS3I5C5qF/rPchZ29RcGRh8/KRaQlHswRZtvEd1LCdHxt6OMtLhW2qeaH
kE46CykVY0J4agUiWNPVkFpEB8NTZC847qBZUKYD/9Vc8Pa7xb8KloSVHpR65cKBGY18tHAw1G2P
hEuOI8THFKd8FfstOy8Q5XbIDgMMWbhO0s8ai0O5X4gPS5Ba4m62lx7nWEKUL85tN9TcUtD0DX28
yt1SLBtHm+UNsDDVyM86hKi/PZyp6Witn4qeqIpmFORabHfGHGlRoKv42ezRTKzjg8DGp3uKu5mb
B6FeEu3NMimuWEEe4Sk1VarY2Pm4kk6fgwwzH1Ag78sa8+/ta4toPBbums1b4iwbawv32qIn98EB
j8Ez9lQf9mhuLWWCJyMU/4ydKwLoVQ6aAI5qb2m01PkeZls/gJRbnUV+tuqp7J/sai6fQ9dFuZFZ
epchsli3psDV2IztW1txxlz1SWWJm5gr9XaYCGfd54yYuyI5UzflV4H2fQ94Slb967QyG7xjjATi
BGOIoblqPZ+xRBQgIrvZ4whP6PE4TT4Dgb5LYxAisrIr59orOVYPcTAYSIS8IyaZzRx0tJfT2kAl
RGKpMFtKv/YTnCOhltINI4iSy/AJ/vUonmQ5LAK/hA78lLWNEhfA4W3I/aNsusTJcDGknGTlTq3l
tK7I6pWr3R9jl4nE1czmGCM5FDcTfgbtEeWixEOqGTLbc5K7acPBJwd1qRdwZ5EnBtfZLQ4RDpmp
ZNAhTE5X4SdE8xHBdqiQZ0Tshz1SjBMaHrS17JMzOal7jNvZqfHcVOWaYePu+dZ9WzSVeBl1h47T
yW4V/FJadvY8P8/D7A03lh5q6xG0ll4/DDWrOkLmX/agYEyCr0o5SNXToZv9ZJ0j2yi86EMEcIpT
nA35fFwbEVQ0FYvGc9OdQiOhC744VR7UX1MXU+t5X8hh6b6Fue8hDkgbrlGR62l/QCQtrjsf7EZh
+6U8xZVVyFsATlaBAatsSWvTbynQPlxSd00A+hFKvz8sKyrA3uAxZe5dbia//5l920gWSgd1j6pB
9GtCgpVjqa0YDPkv2GLQS9+38dTHaAHaNrTE82KUTzYWA5tpjz1G7az/2oKPnp16bzbbsRISSNjc
XbCljz0HONshFXKLcBXiUISSzAKmFDOBKJH02m6snYKrtUssUlKQsYajx0+rnFNmqOGVrKcFJsYQ
H0e/2bI/VJq2ykHlDrbZ0M1MVYansasyRoi13vyunRbGSHhKrIFeQ4uYKmGSCSCZPSNdntJJuD5Z
8GSTuzHQWKaWWJYH2XZogB+OMZDymLXbB+MgLeqdQ+GWpES1S8VvXVQj04yaUX8Z0G/y/arfAmJV
upzRNP0FqQmwzoEH1NYI5pe7gAEqV9onqeKzR2BXzfpkmDLwtSZm3FhTmDUxe0n7Tc/1axrIRJRC
qJJvgWoUckU1XGKnfw1xfeFbwtgQbdxh7OWXaepqJKDoONfXScMQCl2qtt1yqZrRMr8oDZGxCE9D
U8vB+T5aeinC/VQ6ZsQj2KnpG0T4jM8829DufR4/MXzZUqQf7R6pq+2U+nmCwUbgOcIn2ToWMkTB
AB9UL7Z4kG0CVKs5LVlF0YHBLQ+WMAOvt92N2kpZPv94EuiqIkg1wqclI0X0jd/YVAMc8H3h1EvA
pMkqt6UIcorl5leMMD6WvUPv6f01cmA6DnIk0Aiegy4GnXhkSOHwjkZtlNPf1kkBbfd+nXI7Dj8Z
pLjy4py2MqmmC0E6ap5XhbsG1Ia13ZpPfY/EQnrRYj/M77IHGLHIN7rLVsgHkok7CnkwPeddNtm9
GvYQoslSmM1s2bzBN7f3zzaqACa4x8XebbJrGTNI7M/LyrRNHzyvt7lVU5BkPpeAt9kiXdVtDa86
7/iG2MAXes2dktI465xtgXnxiLXICUmekjw7eT9dU2MAMaATDVNcMrNgDP4smWaSbw5yW49xmaOY
u7N5Avn3eN3oazv+fftuspJ+vZ/KQHFcOinX5e7SVG2pYSHHZEvmvXa72vftUQw+76VEVIyX2gOd
H6prb/ZM8tkgD4Smi++oAhm2qmMtIJG8kBPkR9GLbe2WtRvWNxWAHYBiSakDZ7zkF1QeSS3UEt7t
aJmKz6rXnluwW5NtzQqw/jkK+Q0lX6LCrH81/ZgBW9HF2A4El2US3rWYHFSlge+7rLPKdrciMG99
KjYbl2NeiBYh6SWFJ+95WPx1ufIml/pJqhB5j9Psel3xalJn5qGgfrhlPjqxDbmGboKeu83msCAx
+FkRByvCn+Y4Y1hA9VUnncffEmoWlFMty5rfkCHs1nvbAuW/81J0K4O9SftEA9OVrTc+y7X0Rmtn
TQ7P30rDreiGGrllYf3sbEW+CtFRGJg6N6yPWMcJb22oaOgyHgysNdxlvfFrcpTQb9YPPPUt4q5O
R8170SnEdvVWP7CcJIJy/KI+XrdQ2RKT4Wwrf/Pcq9XM0j/DoEwpVYqAPOp969Wm3FKr0qpCRs9L
15SwqAZj9LYw6mnrH1mxt2xLEo+fqb6zxTzXiKgk61Zx+6GFaMMOjMm2xamWASBK1A5IXpcpT05x
Ws/jg0RDXF8EUB3Lc6BdagoONkuQH6CQbQidEgFMfk0oUIwPTzmiULxJF3M/4gxw761qnIukYJd2
uXEIUiT8o9xpOldueQgTs1WB74VFGa/bRTeo5mCTwi5bQDIPwaYsIlB+YqFTJNms/imtUUw5ZM64
XfpYz5yEBxDU8TCgzlOL4ka1NEf4RhiY6/3iFlvAGniNFnD/QjO7AwCc6ZXJAJie4tVr5q1Cx+B6
ixzMILdEt3KKbVX+ddfof+kZBfQEQ4+BjgJx90vPCFYALMr/x92ZLbdtJWH4VVy5HrCwLxeZC4mW
ZUfyFlmJfcOiJBr7QmwE+PTzHQJyBFCmk8AXqMFM1VSGygHO1svf3X+TUXTXrCDwosWPJ0X0VJRI
io+cs4J0Vrb09CvHcCcwlY17qgs4j3ZOY5y1zRLaLZZmeWeYOxG96Y5GRFEGquufvopKXmxcOuaq
gOfjzlGq52b7GnTiztdXQj6lpq7VGIUIa87B6Xcd0MCn+DHFxsDUhHctssePo1LQTBfRLgq1u0aL
KxyZyhN0qOcGOeJcQ2LcFEW83JspQqNKdKMARKmjrU2XtVLF7waFEJENB5dXyJ5OMvexjyR3hYuQ
kICETrBMci3+KdKuaMDCGLYUgOCOU3Y1BFlhoIpLl1aX69Knttejn0Eu3EKUKy7U6ZU6OnN0IaZw
yzCJBNFteYx3Y0ZBiIkBtSZxSavay1VrB7tbZW+JK2KuXJKDf3AOxiEU2oUq1JmpBu8kdj/OtMy3
hWa74PfrDFpuRi8bLtv7ykeyf3RVWEnb5crB3seYaPnnTaRacv4OaQdz9em5jw8/UVOyvwFpCZMa
Cq1/hstMzmlTQ3+sfQGTwHVsPQ+UyqboCQl4+k3jVYa3Qma2mkwzIyJIY/Aa5r8tDWwC5UuVpFZ4
DYGZUFA+pQ8oeU8VVuPpFw6b/xA0ofUOsDNBXkPkCI5PUElJNMKkzb9ADSzwZFrKCDGHUGzZ11W+
jahP93y39ZxzKzQ8NOPpDzi0F3p6AzG1qKCSSaGx7Ge6XOElepGSWcmXrSe3MKMRy9qHL0E9PCd4
1Zktde4J0xjySSG/e1BcIs8f9yI2S/hwX++6xYkDQ0A8QP8ttzilOx3ewj6yE1RCQXNYu1jaGhm0
dBtSwhJpbe0MoSzrtiJjbemtqJz2yHIkhh4sS4tOGvfKLiezCfMNiO6ljTGvlq99Qsv2fpmGkrCt
CsqyERZSrtKr5rzwt0Kdm5mPbUPerVDxWZZnfJbVAfQFpj1SMwxVYTQFdnmw+FRFGMurgBIkkVFF
iw7gMTfIQSbVuqkFyJKEwLKnl//owEFvI3pMWfTP046PdoVn4Unyvv2celsNm9XNSuECQWwtLIAe
sj79SnFbBhuOqKW/KjEam1yAI9oSAmVtuS3s3WfHNQXGWPmOSX4k9EKh9FYuZL5A0HhUOFGNshJG
oRTF4mtOf8Z45hr9XWUkp+DJ586Nc8zpGJbs2Evvc0iWYfwG3twy/qSGOzW/Uovy7emXjSWIhnFm
aSBFpmYTrzTUoQShgs+lqU5RfKm3WbC/pSBEHIsgyIRldfpV6uhKM7ptiQIB0yLyRlHvyDpwd40c
RUmtfoLMWLahAlTM0r1wgVHxdP1gh3agScs+5n8sABvOZUMHsltMYYNikgxYFwgGl0fE7zNo2bBD
KX4Xhrrv4qFQjMmt8NLAE7BWIwkYwC7NlEtY26aAicOY6MhNTTcZJieFBrqIqnQRKVLqWMhrHIIQ
cgBJQo5GF0kqu/r16UUYrTdrQDkNVdD0hLSoOx6vgQFrAzQJVfOpiuHrDpkvoQpyP3d0l749/Spt
dJ7FniK8KCeGngRcXxRMPO0ZCL8WmKqir27oUXV4V2UAnYb1Vpj6FaIeEdTF3iOSdFgFSF4FStr/
U17TKMXHQZBZXEO3BJ6JL5gh6dS4WIEoSGFQSXvaYVOlSAQri8Pdq1arcJhe0osL99jfI9Tqiz7w
R7RIBJEkuu1wd/a2vOe3Oo3Fhu+NgLdIh+i41UETtQICWi4lwxM7GShYLbszq0bwp0saLghguQ+h
cSM5uzRAEc7zisRxBmyVeAcEcnpJ7eH20Q6GbiaqLCpMDHShMd6+LTOobTlb3Ue1Zv0JhxLd0FTC
o5dmCPcWGL9XXrh64/zW2n60WmY6BcqxGka3MDiIMke7SgiautqZI7WiONYrt59W+K/F+6ghZZse
rbV66TvBh5hQ232d6UV2ZpKl2p4TyzHf1cYq/Q0+o+IajeTt8dY92jRJRaD9sSeOXL+Btg42tYwe
sfoS1DC8lfZSiXNABevuvHDy95RpJOGFHknaNcXq9bLM2u1LYuLRrUcM/00UqUQJgqwEzkvDHSG8
Uom+kDVhwJfoQgxR7beystSy3LpR0c/rzIOQ/myVmx4QBqVbr9QgSW52llbd+poGCTpZrPCkS+B2
n8PKKR4i8l9/p+1GgVm0qi6DpgouCBO02XlCvKihVZfjS2eVHtdvoiR9We6cGsDGC4I/KpJ3Qc1X
lJWWuzy92QcVkJiukBOaSNCbyab8QS9b+U5ty+ILZXc6BXkGLZMbM/4ttAofAsjW/+30iRgKaw4E
YWWEmYGpoNOkcJxOQ7Oe0NoabvLAftGWQF2Rh2pGKQ2ozFw2P51+2fBCdy+zSJQTah4bThsJ6xXM
GvjkTvJgylZMjlAj35CSrVIHEIfXta7RZL1x0/gDIUIr/IE9dnTyD9MkV4eQDUJ8nDZRGYWThnoe
P2yTBMdVi7KwoTWcQuLb6UkeRvpLDR9mqasqiQeQaKOQx05ko8ahWpMr86DsUu6Mpgrue3pFUzHa
eJH1MVHj1Uef+ghqjyPDyZZaTf7rq9o36MUWlaR9kaxnvsvN3HmTSFvrE/q2wE6qovI2jjFe1DKJ
adheKvoHyEiSr7C721cJ8OyHWhVkJwF+6pkCaRLU+SGsvrHDOZbg3wO9CYnFKfDXXsq50z4EqVsS
SqggtXMNeS03pXa+Z/9+YAuNkvBYEmEGYAaxLnTVPio7g2uoaHS73T/olVh8z9e8V9Q8RZfNvlnT
WzH6rElOA4mgS9Bjm0vmpU6zmGR5emcMoaAHO2OJZE2RD6KQOGaOGxortG4ifOBRoVMROABOy8Oz
xjYsZ0lR575c1nrcXFpx2UCWKGUx0Z40vkzBra7rzKzh1rdc6R3kLfqlRvMs4hMr50sMIYtxnofS
td8m1lWrta8SGJRvwECjd6nEpp2ZBMYoxykbwi5BWqzOrcyxPmI20mOAXOqvrRn4bzWL4u8QpPjS
d9PsXWyQmU4xaFHdtZFXfZINNfwgJTYKwmyU3YWmltA7abnv3uwgqIAZayszAa9RnLO6dAkBWMGW
Mh965CS/64ZkX/mQGf6hgGqvBBciFDKnF3eYlsQWs7aUF+Lum3izliru3/36I7wcxa+/KP+hLwHh
NdlaPWx93XgrbbXgNvO1FgbWbSLTjE701jj9RgVGlPF2Yhvg4kCZTwreuEk0NYSUO6E6N0EW6G+A
zWhRsaIUgDqjPaygMndpqRlu/pBpcnTru0155fuO/EGqKRM4/S0jbjMxfUxNxKdK5S6ZuONkwHwX
G3TRgxzGbQgw4LfT2iOF5rNebuPWONvKagjCEafU8pYGWOGSrl7GpUc67BKcxKERckpHrWWemtaf
fhnVAvoFQk+kwrsOTb+43Gpa89asYOZz6fwE+60lmiEVLcX5IJxyXFGOb6fndkzi/CuJZbkIwlK6
pgqUsgmgDOnKLLz2fdvsUGcBfdcu3B3am34sfngVE+bFotTimpaD2wgC9XoXEMMl6Hlr1Lim2CLF
76XaJK+9ONLyM4pB4XQ3G8JF55C7FO81x4cf2CKjDgr5hrhSaUaRC9eWlV3vMoea6NTPTPJqbTVV
XpOcsstfyaar/lHmqf8nrNnlV91XfaCeOqDDxendOZY/lo6fQMa1qH6lCHdkuWsqkdCw2YUb2wQf
EBz9wR1ZHi1RQ7YMn8p62BfVCjZa6a6tgx3k7WadxT/6jGcOrC1SkFF9tqODDQzvCJlSBQQFVrRZ
xWZbUXfBhph0youu/MgsL2Q6ydxs86S6aE1v9TJzVs1nOCEhkvBgRrj5wZo8c2FtXWDLiA5yLR11
+DF7eDBqWGWCjWtR0LI1leIjPc8kurFhZKAXq7dVtC3fZHoSv44aDRLhxEKRWVHZvPctzyYhOdnV
VzTr0r6SOb81zuytH/7+g688Mhm4V6TPc8XJmcapHC1ZHa/a2Nnq1QbUe+t+wrIwKPlVdWiHC7l+
q5p1SEypgIt2aedG+tWj8094toeOYfdKs9Li1nAi90q2KGVTc70iQoIWuMiDPGK53cA617eEe7uN
/r+hx+onIvqUvDzUT3yoNnn7cVOgjYrH8nLx6/vUT8qb9N/90emBen6smzbb/PrLfVolpfgC10+T
p7X1qkC1BuX4h086fO+pESKA2bJ6YGiNsnuBgYmjfni0X15EaYIJdfiZZg8LGTAcpUX2uni6Fz5Z
ou8twun5dat5+m8GM1g/xH5Cg0Bcv/tysAYylCl/bxVGYzxZBXvhAMVjkw5nb5kLi7sFv0A/e1aH
5Z7R7A3M6KmTtxaqoZvgUeAV4kEuPz0ChCoWJqU8KAZ66IhnbouAqhCS7+9chO8eAV1eEF9QdMOA
2E08DPh0FWxBQgHpMVUp3e+zWwVgex3/ddIqaMqigwrBJp87C4gDwgO4p1iWh6db9hldCJESwQGe
tgrGAuRRs8CAulkiX56eBYuzQLAEQMLsVgnjYV5iAQv7iKnlO6rhuzdCsxZCJhJ2HF8FYyFCsbJO
+djhmZ1OwCJSMdgmHQJdX8igMfxnpBIpajQFTzSYazf97tLN6Q4gsrsj2RHMfLNVjg2D7+4+04eQ
WnDx9EL/+BAQlwSnQm0cntndAQAVc6okgP4b5a9S7ah2N318FoyFyS+GCWwyz1VgDdSpq6DZC4JH
iHwu/bNawV5o+I7khvS6sbPH5nQjdCoRpwoEeUGukqERI3j2LNgqxqKDgQB81j2z0woQ4E5eBYPC
bWpJ8Dq7SY50o+ksqCUGQyCWcnhmpxw4CaI75CTlgNtEwE00nXzeWiRtCRpjTATqEB9vzLwsBBVr
frKKNDkLBxS/m+TYc3D0BUgyy90r41kJBGT2xEOgaygHQq/UXnVHfeQ9khi1MIioKIKTYF67j3Xf
ubL/3kDQEHfIARKkRhLANheIGaExex9hfp4SheKdWJowfaxjMhId0tO6zR/ZR5ZNuxHymsgm7H6f
nZXI8RRpV9PkILYwYQ1bpAI+yrmnnpKtQQACtgTxxjedOa+bQIX7VJWIeUTAHUMZppKhn2gBnsH2
QPJNdwZmpwstZNfUI8Dsyc80ZGr9njsCiow3zeqAIc5OCtIPaLIYlGkxwOE36QvQPcMzQHNqMleJ
/NEu+fDM7gwoOonIEw8B3iJnXCau2a/CSBoqCt2XoFUlBDg7OQhspvC5k+Qg8yePG/wN7prDM9KJ
HJAFdidislc8MzKF8Fj0yaaQhW9EOjuptM/P/2AKCVCK3EDxzM4iUmX4j6aeApVO8yraDmTkcZZP
tSGkVzC3YBr1AYsZHQLoiSa7A+hBrCH4afo9lvEvnk7fgQ3Mssiuf3SQZycKoBWfbBjqbDJhesfo
df44kMAhgJuJ/BpyRQ/P7NQidC9HDff+KXhMOMV2iCn1Zt9RUMmyFvBT2QJR6lahk8AzuhEawN5U
tcCNwENCKhJDPDwjtUDjQZNyE40cnU5gzO8skCzf+W//3lXiRhBIYJ5WHy4ZywVngQUlIkr9aZmf
XNDgwZqoHDRMBFXUFun9KrDXT6UjxQALEjg4C6K31bycJGj3Ra70VBOJLAK6a9JXpnuG8yfASrCJ
xGvKCw/P7O4CuKc62VsCOMRCoL6M7HLxjO6CoqA+LNwF1ZxdQIXGZ93N/PeigEtwyG8mzfhZgXiY
vtCMNIc4LM/srgIG/lStIOShSCynfOMwxzFsSoCxa3En2mPMSxDgwzjosGmCQKNfH+groZJu+iNB
KAwkcUGgJu1+7yTvjEwDcgxEAu+0VcBjItUCYd9HkcfgMR4j8XWg879whZmdBYUo+8RVECAyZhb1
l71OGK0CSkG0iQFb6sGl2QlF6kKcTlNNkIogZJC0wNPdHfixQHDAmrEMZIiDvqnOeZ0FgaFMhlEJ
p8AuILgzn5ULGMukBXNhyG44PLM7C6J2YrJ0VEk74SSIWozDM5KOjsZZAG5UILM+PLNbBVHPO3kV
yMbDEha92LtZjswkCzgRoQEJQX8hZoeqEhMUgbFpOoLsE4c6eXK8u2lieQxdBgQDPBw6J6L7g8ML
Z6QpIbmbCi0SapfREEASjzpiuAiWgZ604eJQesBldkYT8myy96jaCwPfiIq57j6MVQTJJ6JzpE5A
o/uD2XlPqkKt/9QLQUANq5m+Hc8LRwp3AVxAMmldOberQPawPdlcotMCEo+0xL/CqU8FAqF3SDXA
Fp3ekpjdKsAL0Hs1k8wlen1TdtTn1ox9aFZBsNsb0Cx8Ux7zMpcU+hVOvAp40sg7Uu6+oxsE2A59
u0ECSrcI/0As/g0F8q0O5tzzo4dDBYy/KZ4rlPneHzzWfhz/3td9vH749RdR4DL4Q1EQ07178621
yX8HSayH6ownPz5Waxze0//r/QSPXz141+OsHv/PS3+Tr/N7DxI2ymfa/jPfrmPqaOiRcreO108L
U7BcEMJ/fcmvvwy+88n+/2Dg55uvfJv+vxyXrodpMvzgA74z+YPzEEbjdfE4dbGN3XmfOvL5OvK/
pnniD766q4CZPHYapfn6IX361V1yxPSRqZG8L/37qhwMfsCRpg6+3ETr3TrfPB25s7kmj9yXWr1I
v744T6Mqvhsue5c3M/UtF6y6/zDYz95amjryq02au8NP7hOepo58yYr7/tMVhyFSsK9MHfj1w9ob
HMA+M2PyuFHkJ6k/vJFdydTkoZMHfz2SIp2dM3nkdDc8Fp1vPXXY345lU5cgP3lgBvhe6+OJovoq
rfziaJm73KWpn3299pOB9CBhV+SITx83b6N18vA40kGZd5Wa04cuivW9VxWbshyc6T6FY/L4/j3E
cuthoW1XUTN9aHRBkZaDk91nYk8fuyh8/ptlA9lEYoewj3/G6GmVj4cWOSOTh06TciRDel9x6shv
N3f5uHUdiXgioD196Ho91Ft9WcH0gXcvLtdxVnj+UK33oZefMf6bTV5s2sdFOFzNDrP7GYNfbxr/
fqDGAAQF/vEzBv+c5uHjSP13izT+yUOneem9OF/nKZpyeDm7ctKf84LlOhzf/S6SNHX4d54/XPGu
3GnysGGERTL0avp4x+Sh84075jI4VGRMHfj9JkmKNqrXIzehT2qaOvxHL33YvHhdHOm2LnNs6vC/
p9V3DmIfYfk5Lzg+iH0S7NThb1j9DeRuA5Oix3ymj90Mvcq+4H3quJ/KtfcoQoRM6dM8pg57u6Ez
czLw+fqy5Mkj+3g2o+MNRZ3IXJw69B9r9A69q4ZXs88Qnjz4pihf3D738V2q3eTx/eI+pdfGwHLr
U5cmj92m8I+4jyt8OCddhOf0yM8hTd8IRI7xp0dalOf+tSG4Jv7iPtqs8//+DwAA//8=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Map showing Sales by State</cx:v>
        </cx:txData>
      </cx:tx>
      <cx:txPr>
        <a:bodyPr spcFirstLastPara="1" vertOverflow="ellipsis" horzOverflow="overflow" wrap="square" lIns="0" tIns="0" rIns="0" bIns="0" anchor="ctr" anchorCtr="1"/>
        <a:lstStyle/>
        <a:p>
          <a:pPr algn="ctr" rtl="0">
            <a:defRPr sz="1600"/>
          </a:pPr>
          <a:r>
            <a:rPr lang="en-GB" sz="1600" b="1" i="0" u="none" strike="noStrike" baseline="0">
              <a:solidFill>
                <a:sysClr val="windowText" lastClr="000000">
                  <a:lumMod val="65000"/>
                  <a:lumOff val="35000"/>
                </a:sysClr>
              </a:solidFill>
              <a:latin typeface="Calibri"/>
            </a:rPr>
            <a:t>Map showing Sales by State</a:t>
          </a:r>
        </a:p>
      </cx:txPr>
    </cx:title>
    <cx:plotArea>
      <cx:plotAreaRegion>
        <cx:series layoutId="regionMap" uniqueId="{DFD876F7-421E-4B30-AEFC-8C9DCC1B004D}">
          <cx:tx>
            <cx:txData>
              <cx:f>_xlchart.v5.8</cx:f>
              <cx:v>Profit</cx:v>
            </cx:txData>
          </cx:tx>
          <cx:dataLabels>
            <cx:visibility seriesName="0" categoryName="0" value="1"/>
          </cx:dataLabels>
          <cx:dataId val="0"/>
          <cx:layoutPr>
            <cx:geography cultureLanguage="en-GB" cultureRegion="US" attribution="Powered by Bing">
              <cx:geoCache provider="{E9337A44-BEBE-4D9F-B70C-5C5E7DAFC167}">
                <cx:binary>5H1pc9s4s+5fSeXzoQcbCeCtM6dqSC2WF3mNk8wXlmI7JLiTANdff1u27MiM7fedK5+6pbqaTGZs
SWATD7rR/XSj+d+33b9uk/tV9alLk0z/67b783NoTPGvP/7Qt+F9utIHqbqtcp3/NAe3efpH/vOn
ur3/465atSoL/iAIsz9uw1Vl7rvP//PfMFpwn5/ktyuj8uyivq/6y3tdJ0a/896rb31a3aUqmyht
KnVr8J+fj1eZXunPn+4zo0x/3Rf3f35+8ZnPn/4Yj/TbVT8lIJip7+C7VBwwwTiRnKOHF/78Kcmz
YPO2JcUBFQgLRG358OJP116uUvj+ozz/9elLpsz93acrszL374r3INzq7q661xru7uG/bw7z4s7g
U1efP93mdWbW8xnA1P75eXRdpXPv8QNevr69L/ANmI8/XiLy2y9ghkYf2QJtPJ3/7q3fMJvf51Wg
Vk8T9wGgkQOHCSKYxK+CJugBY4xyhsTj+/Tp2o+gbQTaGbW3xhnBNv9rL2Fb3refDldpoUNV3T9N
4O7gMXrgCNvBktrP4GxrHMcHNucOkUg+vk+erv0I3guxdobw/dFGQC4P9xJIb5Won3mVfagK8gNi
M8eReIPSyG5iLA8czAnHDD8azpco/pJpZwjfGWqEn7efinhW3Qd59jR/H6KBkgpHONR5hEa+3PMw
QQe2LTCmAOrjRvuoeo+C7AzYG8OMwDq73EtlO1VZdq9zs3qaug/AyzmgsNUxKjfb2UjXJDvAUlBE
ychUPsuyM2RvjzRC7XS5l6h9vdfm040CN+VjraQAR4XYXGDy7D1u73UCgZGknEq0cWRGjsoLsXYG
8f3RRkB+vdlLIK/vuw8ND/ABc6hgYAxf9TSlPKCUrqOHDcDiSe0fLeaDODsD9/ooI8Cuv+0lYF+V
vs0zrT5yf2MHDpXSpg56dX8T8oADZrYt6bMHur3NPYu0M3BvjzQC7+tiL8Fbe8/f8yp+WvQfsNeR
A0klYaBUz9hsW0xuHzjwDsQP7BFb5+nav6KDtUQ7Q/d0a78NNEJu+X0vkHufNthmU1588p+yKfLA
BqaEQ+z9KnpgLoFLoaCdG/TYS/RGbMbbYr3Oooy+/uJO9oMqWeaVCT95qypPVPaBLiS1D2wqKbfp
xiQCjfVCreQBFjYEBY7zCNxYrV7I9ZtObAP1Qj8eycDf6K6Xt/nbcC+G+PPz0tsLFXshNVCVZ6HK
n5b3BxhGdMCwbUMg8LpqCXLAEXAqgmzibQjqtje1tTS/TfQ/xe3VQV7cN9z2fpIkX8wqfJqx3dGi
4BcSuqaxNiQXRGbb+oYxPnC4IIQ4I01by7EzTq8OMsLpy/VeatUiAcuYK/1xWDF0gAnDzLY3thF8
+G2swF3EDMgSW2xSACPNepJoZ9TeHGiE3OJkL5E7VbehClYf6+gLzriE+PrRGRwjZ4OjjySXwFI+
vEa69iTRzsi9OdAIudP9dPPP4mQV5ukH+yOCMuZszCMaU1ocHEmgtBAH8B5eT/q+YSI3Eu2M3NOt
/TbQCLmz4/3UuZXKPjJ3YwMT6TjM3sqGbptKRx4QDKEZ4q/796drcX6b6n/qhbw+ygiw0+leAvaU
6v6U//zk5Umd/vjQrI04kIiBuaQQeG0DxzkEZpBzA67rUd1GgdlrYu2M43806AjWyX7GAqd5ZlYf
GdAxAIxSG0tIcj+8gDneBhQjyL8xGxNnDfV2ILARZWf03hpnBNjpfrqZoHt5tbr7wAAOKk2kFOBk
sg2zNdryMIIYHXQT2JGXgD2JsjNibw40gsw720vT+b+QvgEvBBMhqbPxQkb+JYf0DuTkGH3yP+2X
yD1JtDNybw40Qu7mr71EbnEH7uXT1O0efDMGNVsScQjqHjezEWwYQ4IAyH8u0AiwB0F2Ruv1UUZQ
LSZ7CdXpSuvVbVjre2M+MgYnB1AsAhVbEK89vEbGEYqCHATUMhWj+rsX8uyM3PujjRA83U9lm8HG
pu5WH6duRBzYkEyD+oRH6MaxHDCTTHDKyDqeW79G+9tGoJ3Be2ucEWyz/WRPLkMo6Py00Mkqu/s4
7BjoFRGQC924/XJkKtfFeFgIBK7koykdYbct1c4AvjvYCMXL/WRSFtmd+tA4AIjmNbnFbfKr1HU7
DhDOARFQvuzIDdMyigY2Au2M3VvjjGBb7Gd50PL+R7XS8QcaTVA8G4oj1ymCR6M4ShBAplRgcGEg
ZHh8f+SpPEm0M3BvDjRCbrmffMo6jX9636nbD/QvKTtgBKDDbIMdGMVtncPIOcDAXkokwI3Zjr1/
SfMBuD3d2G9DjZE73UtP869KDflHUiYAG5FQIymeSkdGOfCHnNx6o3PsR1xH4G0E+m26/yl9+dY4
I9j++nsvYTtdVf3H+ihr4gRsJVDOL9WMO5DxhsLK52KSkW/yJMnOgL050Aix0/0M6b6u4IRHFpgP
LTHnUK2AoRJIbJiTsa49lJjDIR7EHgsrR7r2S6ad0XtnqBF+X//aS41b3jerj4zn1rULtsMgyfN6
PhxjB+gTKBbiEBisXyPsHuXZGbc3hhlhtrzZT8we6qkmq/hjDwqA1kG5MrgdUP768HppMUHVoJx5
vQduiLFRJcNjWdajVLvjt3WLvw02RnE/Leep0jqvK/Xk5O1OXcJeB2Sz/WwW0TgsAC6Fc3A9nxAc
hQVPEv024f/USXlzoBFyp/uZK7jK6/+dOksKCVZwSMjTeYFRaAAHPoSEY6ngaz4q6Kgi5aVcO6P4
b4YbYXnl7aUtXeTt6uM0kJEDqF5woIb59cSqpFCZgpCD0eb9EYJraXbG7dVBRmgt9tVbaT8d3Vf6
vv9AzKCCD6JtOPGxOaUzspoc8j1c2NClYLMtjkiwdVj+KNPOyL0z1Ai/5dFeatvXPoeODMEHggcn
PqR0iIM3FPOIggYWDE6jYvBH0cYffbr2YynYRqCdkXtrnBFsX7/vJWwnea30B1PP6EACR4kcOMv/
+HrpbUoMex2GGmexwW2kdc8i7Qzd2yONwDvZT5t5c1+lUED0tO53dzMhQ44gZQD/jPwTDp01QBWl
A+zlw2vkX24k2Rmxt8YZ4XVzvZfK9uh2fXh0B7QzheJK6I7xiM2YU4HojlAEJ8WdkaZty7MzdO8O
NsLvarKX+E3uk1W7+simJ8CpICTgOMhT4SxE3tspAzjWyKAhA6N4k4gd6d2TRDuj9+ZAI+Qm+5nu
8XLovnBr1G39kdZy3ZHGxjbUWz7wXeMCBzCanEI7IkxGqG1JszNw7401ws7bT6u5phzWf4riIwkV
wIaA5j2f3RkpHhzugXQPgaLMTVXmKJzbEmpnCN8bawTh6dVeGs6/ktWP1YeeEwH44LwBnJMbbXZQ
1yAY1IMRtGm8ALhuZ1o3kuyM2VvjjPD6az+Lis7vs0z3SbP60K4ncKBOSGgNtalceEgQvNjs+IGg
Qqxb7j06MhDxbWO3LdXOAL472AjF8/0MD/6q4o/uisgAQcCPvhGTS6ChqYTjyMBUP7xGG9+TRDuj
9+ZAI+T+utxLe3kN+gd9IO/vnxRg99AOTvoLBjYRbZJz4wwCGE7KKPRue6O93rNIO2P39kgj8K73
syjsGGxWfRv3H4gdMF1Q6EAgFHgZHggbqvjAXEJ279FijgK8J1F2xuzNgUaQHX//f6Nvb3cpfW7y
OlmZ1fShO+xWo9L3333qcDr66mZTelUnH/erxd2fnwloG7Aoz11n14NsvvnyrOrTOtn60v1Kmz8/
W9DADSI/DIwMhbaYECICvC10JIO3MKIQOTqQEwQ3lsA5dHgrW2dWoXUtHAFDcLyLrx1YMMB6ndOC
X0N/zQfL7IBk6++J546853nSQyfB58nY/Pwpq9PzXGVG//kZmNbPn4rHz60FteEgGeUSDAoGCaAj
oIClWdyuLoEDho/j/6qaWGSdg8sjZqxuQlkyM2FjZjQ14sIOszBf2DKwMtfocLCnceXU1pfQ2NFd
AuFwrt3Oqooh89JUKn9u1Ratruu+TI5FIFV0bpys+rupFP9uD052FOIgOTZtRCbSiqtJiZRKj0jn
xzMnls3ENFF2EhWllX/PwiI/bfq6GOZpj+dBOzReMISkmKVNW8nvjeqpOBQoDNzKlL3zrWm7Wpz3
0K1twnMVnkQkN2xKnSbLPBkUQq0aY4Xf6irR6WFe5XEwK3QdOyfGRqEJZlaSIubVKFZh56atErRd
JiGoMp+JMhmKZQ7JYu2Gna64x7M+Yv6h0Q6tummal8hKjzKb2SJxS+JLYk/imqf+UpDBr1vXT2A+
S1f1ad2Wnm9L1E7qpuHYw6GP0W3bJrodpnGo7Ba5cabtoXKzKPdjL62rwepdp85o5maCWKnXGcn8
xA3FUDI8saOCDV7sNEFWeFVQkJDHrojqfIjuBr/vtR17Jg16e9IEuWIunKtpgjmJO79a8tRYC9Rm
1TmKhO8O0qJu27DKjXSYLULLauaBXZCr2HJq5VKNBrfBWXuBk9aeObLoV7yI4mmb1InXx304Ubku
Z41I45PKUnSea5Yu8tzU8zhrSuOWWe64SZPUC9F0Hq/DeJamWT6hThic2URmXhMm3cRhQTxhxqZu
5AT5oR6kf1GlbfrVzyxTuLGfCHewmuIsiZwvcZ4GFzQo9XkbNvwiKeLme5iKbhJI7B9VRdhdwHrI
Z32Tq5tEd/55QvL+axwWFvHaum48nxN/0mLFl1LG/k1YdPSwCx3rzOr8zri6suSs4RU98R0/mVuR
pYYJ5lXc3xSlsF3uJ86X0sHZle67GLupHwadZ0cl7TyVVrzz8n4YFlkFzUJcaXQ6revMLNpuqOZt
Egc3tMjpsRx4WLi4sNtroAB174qi8qNJHVfJT9wyJ3EpH+zOBQOQTWOSD24PhMU5VFnyRdXa11HJ
JzqqGXUZ7fgJ7osgcCM1JJnrV3VzVgcBOcZdlx8yJmvXRD1gXSe6uggTJ7updJfNG58XP1oSfsVl
1XgmEeIIkE6nfUGZ1+tCnA590l34jg6PMtZV1wGmw7eaDmk6k21HbqO8QsfWkPHILUvKj9qkkzMW
FfeNLP1DbKNyGnbxAAjy6ErGov6GnCj52seD+kpbo2zPLkX8tbQyOWlj0DDHMtUcQb3EVPLWzFTh
HLd55HipUMk8qmh/lsnMPmo7LVs36+OocOG71hmOVOwO9hCFLlSDqvPMj7qjziq6ysuDmMIqDiI3
tEWXuMpYesKssp/mbV14rd+G63kxLudJ6AUW8gpbt0c5ktmE9ja5YdyiZ8aqvqihuooKi991dh4T
F8kGxa7dQpsmjxRDdM2riB2nqPdPkGGF60Tan3AVLCTT/LRvqxJUo9ZXQyKSiV2h/NapkXCLdsjP
qS+HH2WbV6WLraRzZdoWx0EUsC9ByGzPKRPC3DYt+8kwyOAUChbq78a2JlmeBJ4fp8gbYowHL+qq
o1oVwUrTUN0nLak93ZQnpPbbqe203SRsavqNhL46pBYnwu3atj8hXSEmLHZa7RpDLNA4FqIlLjtr
VuXYCl1wT/OLONK69AqD5TSpO7xsoAug7ya+Qo0bpm3UHZLQdJd5y7Tw4qClV43xxY+4Ta3ErVVN
qCeSVk59P+wvmeWLk7zJ7FVtV/mxdPzKcXuDwc7ViHbnAc78wq1FqF3SMnTKJcbXPbb0kgey7t2g
pu0EKhaTytUqXOSpaJRb9FicWJjkS2CmYliidu4Z1N2WsOdd4tbpF4Hlaw8GDbwg8vXCjgs5NyXr
TixDlCdFIW5ZXtk/c4vdqaIkJ5g32nh9mfZuIqNpWUUWKLkVn7ZdKE4ljeOTEOVO5EbDbYhI6ZYo
yV3WdV9yVF115YA8gavQy/zUd1XthDOFsT1HapAXJa7yqeWQkHpMt/owsMJlEjfBjNXKn1RZhb+q
0mbzKLDRDPT9NhoycVkS3XphmeTXAcdgQcKqOGqjOJ1WlW8np3aOA8/WWQMHvlFwaLVdr1wndcwc
KjzzC1i56SRDsj1XfV7dlZ22kEsKnEBnDSZuAsdnRyBhPyFtkXm5XdiFm8R2ep76lj1LSJ8vcGaI
hzTqJr1G6sSqAu46WZbPTd3VE1Z35jupqnCSiDxzGx7/bTT+EZVF7A2wPZ40bRrUrqPb8JyJMnUz
nceTLg2J19NO/8S0iac17uurCDn2tGFtNc0DEc+YyMWEVpZ/pRqslw7iZt5KWoIUqjprgojiaTTI
KnAZSYVnVaG1aOvjSrHQs7P2R4VY8nfZtfUsaEV8lwqOp/2AAFch/g5Fcl/FSi+oBds94nE8KW34
P9/m0u1t2zlslEELFCVs0ihMZsQofDIUVnQrI2GD7QytubEzy2XaTy4ik9AjoiM1K0xULmpwSKZ1
mchDynI94x14Xlab2/OYhM2xSvME9KgryonBljVB/WC8rsibKeU6uzV2qzyQ/VrVAfbqPnQO24aW
nrJPB9YWhxlLYxcVksxybN+WqLioawGug8oij0XDHEy05fbU+oYV690wdNRMxQN4GAlypjHKl7yo
LjjSc6nL+dCmtYvSuJ2gMLsUlomPonwIZllVCLeUiLiOyojLwvBID0kw81lySlPLupS6a+eJU8tD
1kfBZKDphRVn532lwplJkXKH3Mo8J+kvZFPjSaziZK5NkU/MUGQTFuTCtcMaz7OGDmCEOT2zTEdc
sO382jCiDofIzz1p4/vSd6yp3Uepq9I6dYkqbNjI4hD2A1pftFBpd6vSvpxyC5Zfrq1Dp2uyC8dq
BGzGQ+g2do09JIt60aWVPIyywHIDNYij1PQXibL/Zj7/sv0Yhhdu+G1ewD0F4ebZGM8//s91nsKf
h+cy/Prl+tEav36CtkOPz+R491PwlIJ1IKLHH1rHUs9j/XoCxDp+eX4cxCgienyKxxvh0rtv/mex
FLRkBR737VDqV6v37WDq8VubWGp9uBtDx14bOYQAP7U+NfAUSxGIs+AUMZxmRAI61zMIdTax1Lrq
C3PoiQ716FKShyjnKZ4i0DoRBoTT4kLAmXGJ/0k8hUfhFILjJVC8Cbk+OOkMZ2IZBG7b4ZQZaF6U
dd0ts5bKadP64NTlNOKxF/O2gWVn90cRLMB4ilBsvpucNV9iprvS1TIrv27N3ivRHQYWfTu4W0sD
RBDhHNqIwBM1nLW0W8Edy/oilmHdLEmZ4WUQD7BB1zx3Qq9rTC7dpmX1d94UlnKrVJjSK6MqDlx/
0Jx5wPBmd9IYdAZjhPWEJAn+MtiWwPPesf173Fu4m70vMYF49zeJHe4ICEltjgRBI4kVDwHb3ixp
ZwfBxOmG5EvDoD36zPA+t92m73A0UdyHCIA7sJX1MaLztKl6PKma3NxBgKaxp6zCnmh4fE3jmjQE
h4RXdhxMgzwKz+NaHqVahnoCrRjljQ7L4xjimW6qtOWcqips0vn7d/U7DNAyFUGYDSExdoAAenlT
vLeC1ioSvcyML29g98JgMsHWF26R1d1521XyqvBx8u39y67X2lZoD24x5xiOZksoG1j/tRZrC30b
dQErdJAtMzHgJY7DepnpylPCD2/ev9KaJBhfCYw9VFYKqBaCBkQvr1RkrB/KKsyXokBstfZbk7lv
RE/cuAinqKyTwaOoF7kXUbtN/92iWS+Kl5eHhQLlLmzdvQqsw+jyUFGtwiBL1ZKXsb1Ko9pexXBM
PpnbQ6qnTpXnbo8Aegi3ypa4ZZzze5NIvWhlz046COKRR9soj72IZ+kXWhWETkLR9/cFRJkTZA0p
92yZs+oQulIPtfv+7OHfgYLaATAb8MAGAvXfDGzaNlDIqe3Mtn3rFNd+ulKV0QG4/bHJmEv7PguO
2lDFPwIhi5NuKMOZk7NOeQQ3/Kfhw5B7fRhwj+VRc68qyu8auwg51Cc+W+Lzx9ncZoqAqxjP8ppY
pnxNUcIRO5sDK7YtpVMJharQ0NOIlYUvxcTIcJh3pqNyZpq69qquRBdN2ts1uBUh9yqczTWpinnC
CuLFSZleFomddi5P2uBrG6X5otfGuIVdFl8cHYuJX2a+V+dRpCAsoxEQJ5HOlm1h6bPSGug0CLCM
XGvws9QjTZge2o5JLkkUnAd9Rjs3qXm5NH55bUhq0YnTEJhI1ROwDaweBhe1IjpJIO777qOaHYWO
AKct6BrptShkKXTY6dXCElWfum0vIMpvIaYaou620KW5qpHFQ4i6DJ/5uqwXzCfkugxxG899bmHw
acLY/wFdyavGVVlp/V2nPJ0UhSaLOM+KBS5lcqeawgG9p2l8paTfcbcpWXBUQYzu9TAPcwx85FnZ
pt0UPN1yhnGHm2lic/DimzYQpddAtDZNNa0mdSHPQt8K0AQ8eXMIWw1pvQxFjisMT751KQqPSSWL
K5sae17LyCIz7aTDSjh5NQWHPRpmQP8B99V1aEV00v7UQVHY3kAMqt0sIBB7dCbKQTnadtoHTS0g
APTBlTc0Pczgoy5sQFUOE502HEijCKIh7rfc5bndDS4zie9RY2XpvHLiacDqHl20FDNoHVahxI1g
JQHVaFqp5x3l3YkTD0PiXwBJZtLU7VXSZ9Vd6IeEDN91a3U8hdizAlOe35I+jQyt3NrUdYGWJjZp
3B1JVQ7zRtbGX6SVUoUbkSS/QhCxL6Ke0tqrAQPf7UskO4ArFWKS+T7shyaJ23LqxG2AvCqBuPMs
LJHD88O452046btEmhNHGworqvVzDDFXDXvhzLHCyD9rQHWcwCshXoQFR2OdzrJEVdJNSti8/GnX
KMezfDjqb7u9jzLm5dpPUy+UdevP2oQn6VT74BXM7CxIB08MNljMjMSs9tKwgni50X2gz7Wy0hTC
HyV+WnXDFZqgnJi5YqIWS9vyA/8oo9xwO/KyTpdDf6iBYq7CaRGEPJ36uhnKmax0pmZ94qT9IdI6
LTyb9InyeGf3ybxSpbI8gJV8tYp0wBNKHQgR4V9kAd+GLA1TnmVfI2B80wWtpEmAtzTO5VAbSmeR
lRN8HLah5pnLQ2AA5n7VFMCNGUWPomAg8awuQIJpbpJgmArcDdITUV+0p6noYWmDm15UEx/j+qii
tp1MAp8G9YRnDcCpuAb/JBsiOtwnMZXORIAAKRAzaVguMFLsMFA8djwSxyUFOhIC56H2Y9u12qqQ
55HfRsyjqowGNy2iwTpGfsJmuPADIPJCyYsp7sMhX4QKt8E0lgziiPXnXCwV0JN1GUCo1bXKGlzT
KevvKuvz3nIV6BFZ4iFTg3JFwyx63a/ZlqVTyD6fZLI0p3adwZYUaB7DF2QKD56Y+SrE2fcBJ1l4
VPZp0s10aw/qGJvAXLOI2Cu7WxMFAsPindVZx+lUO4MC4WscpZOEljHwF60/VViV35O2Bc8iCqLm
SgO786OoQnrY8DbwpyK2IVjLhA/j2EkedRDCNXg5dEDtXWhj42tsLPhE61jA1hjc827akDRSh1VH
SLvIeKDJmbK4vMkQ8OFeFkWlnvNEh/q865kRHipbwCZsMxAs12B0j2EHkzfw/D1Y3SlYyWoCjba6
fGG09Ml5VNVxfElEJtmiY1Fbn5rOrJ3PsO/ObWCcOyDkUrh0ng9D43YkNcMcxXx982vRW7BPIFeR
4iWzM7iLurRhqsI4jwdPxg2oTpEEsbrIKg4qX9XgFQTwHthUYrLwrMSsrzKXFsDXLMK26urT1AoL
7SpUl92sQxzRad+UQJnBz8B0wR2BAekkXvvJJktvfELlEfBMSrgitGNYF33grNqMghhdFfWX1HRI
Hwfg5kbHeZHF0ZWA3WKuM4SXpQzK7wwRp3RDFipylEPGpD72wzxoJn3FyxYc3J7OCwLTCgxE2d/G
QLycd7VG+WGJ+ib+2jppoA+BiUl/9oNc2xBVJuEE4gBBp4r0oZ4VTiq/WshPZ8AgBqXLGZi5vmrD
S5UbfSzTOLInNqlIAGYP+te5TUjkDbBaTTBNSAZqMlg+lQuW5bi8T8Eg90cCw5KatmuLPY1sC2a0
awZgJ4CZKI9xVRPH82ViGthpaYPA9S6jvyvZyGurBzf9aJCmwndGZ712U0ibNQvVEhiqS3E4eKwN
nGBRACytZ8XSmQ1505jTrufJVdTo0hVcH7K0a+zDoXUAnBhhPcyLJM7z08zpGFB3iOXTsMzS5jjo
2yL0hK3T8Bo8EX0HLC6YETCdunHjEFg2V7aNKGEX6MurJCix+obzgYrGHcAD678UhloSBtN+NQ25
FQdHll+0P8IAWY2XcO3ECwWP/7kA3swf5lVdajVVQw2LVBET0fMuTgZ7mTpFApmhokHOKcMh64Db
ilo9bcMCUGtFpiCNNfAUbIfWyRR3tKsmTUJENR9ECas/Zl3AJ73fI+35hXbKr63d4+sorGCtwU4n
b2Ctp/oc2HAMBpYUMpqJNHRat6u/E1G3Artx3PAvNsnKdtLagWGnkEQSzWXpa1nB5g4relooCmhC
4NB3J4qaOD/hkECh56RDibPwu1zCfXWdFZzGlVW0k1T7YDPAG6vNaZL4IH8lIbGmQxGHk7ZDaNGX
DPS+hwyocpkfcmhm8euBlhu39DGhuc1lbFMb/18yKdRx1qniZwf+t6z086NptpmUzbc2VMq6xg5Y
FKh8JTZUUEoEtZEbKgUKgIRYN4yV0PzwIQP9i0qBtLSAEBYOIUMhCoRWIMaGSgGWhUE2GQ5qgXeA
hAQJn7ikF0gG9/krAQdcvfgV1DEoUIKqXIogqIPRIGpev78VvRKMwri2Q+dYBnl1WKUYdgWcVYdD
D+kiz1TaXm1N0H94QU7goULwIAYgkPAoSo/hrgtSpPYxhW5ME9y0aj5ICM+dRJSHQa8x1Lk8A/LK
9V5GfY83CEcRH6rkoF5uTHXIyBk0UAbsmOehs4okXIBGEb7WdqP+DQHxMnR7uBRADVgDMw37Fhvd
WgX+WFDHmB3HaWuvFI8gkDUDGEKHBHhpIId0w+MILyFj0EEp1j+8S1hJ0IAMCpaAGsAjGNsybnpk
VexYk4gtMlGAh2LZmZikkLBOvfcvhteR/mjRwArEkGCHPc4Rax3ZXjRdDtl93ikGWUIIuF2gsoH7
aSME7m1jeASuI42K8CjtOvByeqB69DeGc9gzuwS8XkQyCZWg/+z2odkMPHcFzgRzh0OTvJcCRZDf
r5PAZ8eiZXC7Mi3VHFkx/PV/d611mQlUmTAMC2fEnUHGAyVh37Njqlu8rJml77hJu8s6IgUU/Lx3
W+t5fDnPDjwTGmhYIOmgSNCGE5nb86xMUVlOXrPjxg9/aqLltIaI+9+g+buCwEWAMYPjgwiSYGPa
DDUR44Yk7HiIdX4ciQYIM+EUloeHGBjL9+8IvySR1jriwCMWIZUMNTcwheNCGPCMcTNYmB5HREHA
Qxu4JvYtDQULlS6+izW1xJwelFTJ7rIHImQRND5d/Bsxfl/BDnScBS5trapQGT1aMD7BBALSmB13
wpAjGmfYcktgW06ABIEVWkoIAOOYrLOjQw2k54Py2oVWc7Ag1eH70ryGADxpGR7ntEYa6NCXMMeJ
dLo0LkB5G7+7hFLR1m2zOj9mRSWn//xS/4e8c+uOU3e2/SfiDEAg4BW62207dhI79k78wkjihJtA
4n759PtH7LP/K15nJGM/n/WweqTd3SCpVKqaNWch6U/ug9M7EBjfWBQV504T9Yrrwmd6oyhjy1L5
xtWHkpX488V+P1tw36i/6SAbeZwse5vYNxcz+aBV2xrrioCKENeCw/SlEcp82eZw+TARmYZ/sWXn
dxe8X5Lez6QMEKf3Bfbf+EFTbdC5nCC6stOuuPDChqS+h3VxJ8E17oodDjgKf1s+5GHpfioytlS9
DPo6sBoCrbCQ7XlrOf5+eZDBq0hU1s0lzkxziyy9cPTfJgno8rddTrRPY2TYCr6k6YFAN/hm+Ztw
Kb2lFt5Vr+z6ZG/5dtKFtE6Z01djrO16XbJEqRJMKNGlWeUR5pr82AFYQBopFfdI9spCpsSbz9QA
h+fFhUIWAxyyr9zWwvPaXelMsU9+CHSSRcDHebjcKdl2Z7vkax0IxmWw8j34La64nN2y/TJMgYZi
5omrrmQCqQKU64esUFZ3BH+PHinsWSXwSto6ZwcGVBb3Qd4RsEa5rBLVFamAMlAIeaGalmuEzDSs
lvVD24a2HXuT58ICKYxz2+caCzGeY76sOiAFJc6P5NVshL7uh6wmuAXnzK8qlQ/PVanaL4FpXHNV
gzveOcAbHyx3sEgnTJUVT84asWTBBqZSxTOJ+yOFe2xvqOTXqnCx9l9Z/+pE/XPvmP2EniYg7bVy
v5stdc9TG7R3nRzqC38O2gQ6iTfF+N/Jj+fI54RxVogRlmjZpEsYvvPSykrE4jGjaZE+rpROL8AA
+ueuH8LDDtZ8GsBkMtKgNLjr+2x7dCe/fzaRxzrVco4enaXrn6s6cyn2iiE6bn3qQN1Yu+hxpPgp
YytdxWWUNvxKXZKVbAPz5o02OfOvU67hpIZsJ5WIgWm68px5y6DiNQiwbC+XlKHrZt2Cq3wPTKwy
gO7R1tE7u3SXu0qvIAHKtix58BtF4vwrx62E7X8NZMVsrmVphmTS4Qp9zE4DebWj0++sKQCg6L2p
VRfu4nIz9LPaaRHwfZ6lztl/2s7W7FhvoXObW7ViKX1oj0mqQ3KkYPU4b4YqhYLiNAJbnkqLcpGd
8rPhMIaHxYKYYpyQs2gYgmoBU+NcjocGImhiRLbdbIHassQpav/rpFv/q8zHyI37potg/KxOd5+J
zT1v20xy52bSe2qmqfkUbsV6A3KoDm2/aCcuLeWEJwf0/apQerrMFNSvuFfLkszNpseD3afyk1Jb
Mce2DJsqBgBcbyl42te1l2sT11UUQRDoRbL4FlSuZls/VZHtH0edG3NV2RTSGmwyjze7bz4Opocx
UKZj/UP73fAz9EDEoDaPtzTXG5tkXcp0ScYKz5RsCsc126ZjEqzVfJaq6vpT76/y+7IFDkW4pnmn
e7vLTjY9p+Y4Gk1xcEoN3UyP+jYqJwfUeuvzp0xYgHB6MDerzOVF26zptbMOQXsR9rP8Yop6OK2N
2Z5kNusr4UFqhK/kbU+Naquj77tb0jsTyxim/pRU1dw8laYMhkMzUeyr7C642IPRPg6WtncPXVdb
EHjyKZ4IXk516A67Y0rjRtvp3Vj11mVTteay7MBRKGqsP9JMz8fcKqyPa6TrzwUgUwIiQgWjgW4G
HlbEQdV9DQaP/VFs1iF16zwZp8451UbzQ6F16y25jfsXKUWpqhO5c5CBEnpIqjaiSV7c0eoi0/vK
m/kdkW54hlUMebMpppkMOuVCnopSeDVZfhlq0ycKau5hA4U8urUeH0wlW5NMTX8a/WpNmtz+Dk6h
P0eqcOMiomQLVCEOo+I+onSoP3IqbZDlcO/vpAfsZDKbFQ0yt3yng6j5YA+j+QAhDqO2JBHZ1zUd
nFvLLdkSfU/GcNRmAOGSS0qA7YoFfAxvOzxnnY1D0lsEU8veMFl7mMCWgnHJjuG4+PZxJ9tCLYY/
O8U1PMotcX3Iv6njLR/U0lJMWFUHzTbiPA5HPy1ieG/6mtLe/mvOYvqLqhhwQXhjAjOj8bYLeVTf
Q4CiKrE5nybjsfXH3G/PHjDjcvadynwx4C7cWjBB6a1Uo764us2I53LIuo7QrmbP572pn/wyD83P
1Uxe3E/BkB5VMPTHpvTmH3U4t1CrKsv/L+hq0WWXR/1Z6TXL42bJijFWTpl/66fha2l8cfS9IoOb
t+I+PqsNpvR9sUH8PIduHt5OXVnAhimqYz7P7bm05HZaw8Y8wO6rg5jHhMwPk9/VdzIzP121fV7o
jv++GtzhjF8NVOJG3Xj0RuM+Z0OePW9FMd9nY8DKsePhqU1VFsVeFswweCkmrnGr+uBK+kWvD8us
TJ30Ej+eVGOfzechWuxrr9XrTUvJ405uQN0wBKrRian8FxCJwBMerWZamuPiDOpm6TrvPbi02mHV
8a4uKFRBFey/e5OlgPo38U1HcroepNnc2E/dQsZ9KIqkyjtKauM2R3HdKtxFlPqHsg69q3WevqXG
mu/nIas+OuNo30C08Z+qWVY7WJlHnJUNVbd2Fdlt5K3FTbf44sqK5kjG+ZT1X90C1mRNgfzYFP54
7UjbSilK9XV34eDyThbB7HRYHNeFiwfNZznlqhGfZGXMeWrEdm+KHPLmOm4fB1DiOJqy+cuohnY8
UjjxiqsFMMxPQm1b1NxSaGS3crFncwHnoj+T5VrvymDTD3bRuRFo5lg3sWsFdnUeMZ7bmRP+pzO1
/c1ozHSxcBBeN2Vfq4OJ8rSPtUN6kePcLqDCOkViiCysJJuC6SOluVnAEE+h4/W4vC/VMoiY1p3+
u6VwcaNU26MhAXFs5oNbd2OaqEa7N5AoNkpQUeuEx1AFHg7RmX9oV47pKbLa7ZSZzLv0vNY9CiW3
cz8GxV1fO+3D6Kz9Y6hW7zgtG9S9ciniKpBe7Nl57sTLVgYHYeagSJx0y5/teuAcGoCpk9SaCnXw
mKoP00ae0qgt6BJfp8V7GAXLg93N1o1PvTeLC9GKU4iGIIgb0/intg/8OdFuQYFwxHZ/pipf/suE
Yvg++2nwPMsB+ppt5NgnvXJ8lZRaBV2chkL/3IatLQ5dvq3jORjMTz9fsg99WQtOuaIfrgSUTR1r
3bSHfCnaNfaCrksqTuf3lprLo2vLdDhEGTF7tq3LEtu5pv7rjxQ7rqsRpqDlBdPnXK56TIJsK9/b
QRrYcWoa9b6JlBrixl2sj7klWDUFgOSdawMlenxc8nZJvZcM9lUT8woo/f+LhX7XsOK79e5HVvyn
lemL2AZ04n/Ai38hoW+eGvxPZQ/fe8VCpfw/nK6CvmA8oAd6w3+wUJ5bsT8lBkYzT1/10XuQ2L2y
yuieL0iSeKLPa3OAVxzUoaMtGSy4BSgMmBfi5v8FDip2XsU/sBau6Lg2tDLACZo70ojg9yScU6Rr
yI78H6GTDmN0dI1nLJXYZiq2R98fTfXVszq/PzXt2q/eYXAXTD2xdGp/y5rOw2dod6mCqyj31/FQ
RVbTnueoVv0NbAyDuERXi2+++dVQLvpgSalKkWTwVJwfwaLX8Y5NF6ivYeib9LuoRStvM1m0RlC+
gTOlEs9wNL3PHXuYm0Om/K6C9Db7dQ1dem255ayunfXarUVT/rT6SfOdfyzpq+n/k53yO8MK2Rws
Nzgp0tuFyUzXG9wvcOpizGUe/khn3ZTteag95Z2VN/VdcN76bCiIVAujip/KTgs3Pf358s4OGPxz
jRA7i13ZJ0Jqzmiq3gAK1KPDXtqyeC6dSlRFMmjh42fgIlpteeqWOesGXNGQeTlew4Lj+mH2xNq7
ieNtchZXg8ybvsIbtaJzbnmgAxHqX+bIeWNIAZ1dwZsFDwsIYUoxWb8bUghTfFh7qb81yrewipL5
2GYodfawgnpzllRf+2xEjlyXnF0q6UzdOf45RPIyVXGbs367LVEgh1zLYT+RY1ZG/xXF3flO/5hN
bnR/JhPqttAFXqTU8fuNLmJuTNQQM/SpK636WA69UeOHdhsKSOhzuwIcJFZQT/xNw8XX6yGEwmzd
z8akl5SzVJkl9QaZ+xpaAKQ7eMO7M09G37bUHSXRbINAJKKFSXYtctbmyqaAyq9WRTq37Ytnpgr1
/y5l7BP7n/H4YIs2j+TDRPAtMFS9N+OZV+KnbvOrc9BYXeUnQU1Q8iQ7gp/m8GdL/PelaJsQMne/
ijOcv79PXU3GsY5UUM94Cmu4nKDKCJvieVvz8udL/Y4OeWBZQsD3Y6mgg+1u7vdLLXlhuXknrGdp
dZPtHrItyIL2pEJv4FpNN0j5VPl2OvwFIn2z1/frgkcG0H9pDgGm9ua6ZgSH0ZYInzMYE8BIk21U
/zmHjdXAzSmLsXjfpPkAsSzPtevKvwz7rXHaPMaIHvOhCyZK97PgDZCXUZ2x7CUXz1agwCsTf0aX
8PVluvVWBOq2sBzt3IiqRbRQ9TaJVUyLbvXXBXiDzrI1XOnxyLlwV4jS6+vNRBD62OVaNel3xEKN
313o1tTperRS2K3rxRp2C6vy5zX/9+CpFEr6Z9L0zQYXfoMI5kGeqnK1u2dPzpwap9WRGwVnv5vH
3jvCLPXkUzcy6/CZJQ/HeNJEgGDFU6FtM//FEP7l0OA3A6X+cvw8EQwiye8WmEVb6UdmsL7lRRfU
1nkh9cHB1ovOe52MUH02D3UOXBQTL5EruCu/sPPxvjayJDW2nK65j+q8Zhu2vu7cu3oqmv7bn+ds
393/2f0e3oyuXfCvQbaJCahm/n6XMLzCzm635dvSDR1GYI+VzWTZyyx8C6KImKx740JXYtMM875d
oShk418my31bWMBaQ4boS/wPamT7jRNqRVNvumzch3DIRWtOg8n2qsFgCdhy8ExREj7SRGe1nVOa
LxbeErx6xRd2puVIsHJUQAgI/f0tDe2o+ooAKvDOBREtb7UrJbfbtF34VJGLnp9Zs1r2p8oKOnEC
3p9En6x4drz1nyd4bxbzzxmmDBXhX6mM8CQcn0d9vxnagOoyUKNeH0Q2VTNpR9fK6W4DENPfBzus
3AYpmW63x8Bt9pOstrRTd+dF1ipbj1st4VudImGN8wMepWM65gD5UHMlpo2IpSmsaJkuPNJk/tSP
hWTUrpk5PAashwsWQ2rzL+Irh6moM4+pABLMrSHx1VhyXOaRW/Kvl/nJikXvT6P5n6D2w4s9/TMC
euMMQg52dkKwl/IdqNhv3ZIzbxSnZGt9mupA44ZfXBHYwjJVCVElBOm/xBPumwNgvySFDEpVBMC7
6OKNYdvokz1pluBTPzpYyLDyTLniglOa+UH06Wn/mM6WXnq0RRD0urOaAIm/1mwWZgnGlRo+BLIP
0/KUDh5UFE4Md7rraDZTfV1qy+edpenl7euyZS1wJ4wWBTAi4q239+XIqmVfCKssHF6itYymO1vX
mjvxK+Dhx0oOe4z659mG1/DW5lAp7PQEWkEjlPvX6cfW7WHeLuunPF8l/LJhrIRJ0tlOy1vpbl63
Htu8k8ikIteN0KF2Hcj1la1GlA2xIS6xrrustrybtM4DkUCaX7LvdqHs85yOnjxUAWLOZ69UW3dX
a1l3X2eIgvN7b3LsZTuEZRP5JmmJ9PrxNM9+ON12bQ5HJ5a1XTvvoCE70aEBa3aQgQ5jl8Z6gUyE
7rWZOihI2VJNbIZp6+ZVoeP3S688IZ4ZvXuphtXLEntxxnm8MNGcOymRVpoNl0MeEEMlwabmbSOk
xRTN5VKt6Ri3vSnlaYqCTBz82lq2T7Mkd38cPSrgB+ENrpOsxBIasVkGqHeIChduW+ar7MzTA4dD
q+15u06jxrYvnNnJ3VMGGzG3jwaRt/ew+lNWWQ+Rtpfl0847H24s4GXrzga7GZ/9TsruYQvgFejY
aA2A9zFCPwI7uyCzgUjmhTUgDhGRmydBt/Vt+M2py7B5zl3kdcsBU1nbH7CH59mGrw4+U56HtGn9
EB227St5kSL1lLeRAxOsupikgTSd/8jDhrqIkyxQZjrvBgnQhElvDmXj/KOQ9iDtY9N4xgQo/6B8
qneNv1RtdiynbJind0AZWVGgnavn0b9LG1e0l7L08iw8YStSVLGZNjvqEtWHBUBZZnmyHQ552m3l
ejlnvZUXF3NRL1InVTR7ONjJFKP/WVuj9FE5zP5spcks6p7cYjRLyY8MqwgX+V5B8eFleHnTKgoU
uSiZicC6ZEO+337bxjZyp6tSdiZzz85iWUGQrKVfjcHF0pROrWIflG+l9uBbBcPJhM+h8nVJV2lH
SennkZ+9X2czmwD+rVXO6hRUwnLNZTWuUTi9l4hCigg5IVhLewq6wc+rxyBLU2u79jzVM1PW2uKy
b/Dabe5fWyKF0/kOymvhqA9lOdO84IjgeO6zoy7oJd0luKz9llbgR9s92lm+Fu3BNhUY/KEZbLC5
z27mNlyvLlUUPYxQ64EsiVmYWQhzBSdI4sh8/xHuX3TQ91pQUZeCVc/oEwNzV8hTmc/7jAk1VLzo
Ph+s+6YOdpfvTUMWBkk0DxoD2BpC0Yshoo9BFJuXodJHY2P62jLgP86SPuVqKncICAA29+VxjJe7
/n85atnnufGikjwS7LhjKaymCnPvBxXLSLYn2O60mEkg+q3UBQsIqaPFCnpjOz4OZTMWDfNlQW2+
yMfNc5abEFEat1Kw0ma7l1gWVxD8qf2WWstuYJLGB6y8j86r/aaiep+aaUL8Rg1ioETGPVBm4LLJ
63i6Toj2G8l2zns+klV5X/leGqFnRmnDz5sgB4SlNPzLepCZwYs+BKW1Dy4d1l+TMWI1XeL2QcXi
RP7m7/8S1HBvBDiqdf861dbLx//vJL98jqjOrW4CWFzcgNNY+fStKqQpuouiESuDbt1t4VqZK7LC
vidVzlDB+S8LpbdpwNTIkccuu2ycaE39GNXUtMr3UT1qZglGtOIj0Csd7oqQNJ2imOpZxnJnNQ0s
2KNBZrffopcZpDzjMcL2ZUy5W9AaJTG6kbNzXsdwz6Ptl6V9MQ+ZVor5kR7KcPvoB2of/CLXnKnI
nG6/DGRhyZsrNZMgf9iswhuHK0Yq9ul9MaRtXOGpHxnk/itO0fV8j+KnwLr6Id9v/WVCrW1GII3q
RWgvOFq2D0X5cqOFymIusj37sI9zMWr2dFRme5Taz6xvMQVu+82RWYP59H5Y74PvIIjI9z041v6D
7rS/0Gck5EUhSeEj9ebv99+MMsvnB0hRKitOTRbyu3krnEycq34NnOFavNhKUfbREFy8Tjllwo7b
WQpR8SOcAJqLl6aoOOcnp92k/UDkBkfoQPuYoUEh3WcpF6d+o4nuB2XIQxWpPeE1y5SPl4HO9u2M
NG0Pyqt1lGV4qggWl/VKRFRX9Xnw4DjUiYo8VU9x2mdk1E7kjHw+H9qeF4JGX93W7cj/13om4fHt
2SGsb8Hx1O1UDSkw0NyVXN3JMz09yiZdgC1SCNtYxhzhysvTIloXDxN2uRrDo6o5YuvjYjUpGjU/
4qhavthyKfE3mdK6qs6vUBK6curpp5GyhTbfV6/3hDibMmc6Lijys2daHSomrE/nKt0eRR7qeXho
xZzP8jy8DH2Jsp4pEgZcnxHRqaH3j3KzHbzc0NH+oDlQadutBmRpN/GXXDfsq5kZcEZ3H+9QFJTu
YNmv7Z5MFaStqCLUBgbA4zSqJoq7vFhlfSOM0/EJiFT7/kZ83WNXNt39WxjXtG9IkTm0XepeZmmL
wCbeXtKkFEo7GR7tDypy29SpfPlUQ4vQDdIdpcCv6kru+2nw5gIALqvCAVcpZAo947Zf8TQwooXc
Jw/eh8P8umNYgcOVqqE5zjW1E0b5ZSY8S62rOe27rriNBC038liPOKyboEqFHD56AE4rkp60tFak
eLPxVU/fDYu2zXHgpKF88jLhMBwOw2ivNVjexqhkU+/HRu2nu7l1budgfC8zWQ4a1EAUdiGmq3lD
xRB8rLZxtu47gmlSxc20kXzC32Jf1mw2ZqD07H0M1BosnP9Wd/sEqoJ4lcg6qvVsnpDR5q3zzVuU
VLeSovCanjxX94P1cy6cckmPnGhC+TAJwCosmnHQ1OYR7HCuhk921pZ7udJfRb7czQGxTfscTQV6
iC99GiLfuuiqcaopa7lbXz1u3khlNh45HRY0twjSiCmDwI9GZ8TK6zJyk4k3rQAtLg2HvL3jwa+R
vKxli8iG6eG5VOs+rF/uRqlp938RqgpeiP73zVv09f6J5hfSkpbu/h5driw+sWbr/sFUjD6fmCgn
7J9XqWErZ0SL6e02rI45lmzUfVdG9f6XV5MlpsQTwUne//SCXezu1KLUuKyIKmPH7ezww5gHkA/i
GQ0XC71u9Hq6nFEt8qXMguIF7gFGzItHWDZc0u8D+/YQDqpbEMb9zquCKsPT64X8LuJIazEV6/4l
Y2uKcqOBU9mY0fuIJm0fX6XG/Zdb2vVjDZZqrf0eO9l53qHO6lYje2lpzHU/Fr7h88MMgj9dFW62
h3E5nXqs+2BS+22NvzacpSvOkTj1URERyrh7ieHQzMtuk0EKH6ig+0Lf1PUxh9GE9b5MCIjt7vSq
UO4hltc7Vnmdu0IF4V/IgG8SelA9/AMW7OLcpPMvABg5GcFpZdz7XGvJXQdZtrAbaJGhblvL23eQ
mqp9d01Iubj3v2R3v+d2++XpSit9mOy+w/XfJLbduGhr7gN5/+oa6eix7yvyAHbSny/1BlBjN8HH
trkWnFP+L/e0/h8sd0rGLXJseke92ohdLVon6Gs9730QgS/ikWW+L+pYlKwwGmSPJXt1jn++l98h
BB+eMqgQfbD35gUCO3+DJ6aTcNeBrXcP3QA3VvjOHo/3PRLz46YJnf82z/++IAoDgINd7g85PXoD
pQJ/2w5t19K7dmk4KLKKEx+qH2Xlp9ed/ecBvuH47iMEhrcRy/JQbJ7w81ZTsKjSy5pBybtXjzHn
W4gRrZLGTv5p8fpwOpUm3TokqGItD/UId+3JEx2uweo3j/PoL3f0u6VzR6RS9JwAxo58noHyFsJc
I9uakXm1d+plU83EdezxZaxS/HqBuowlyD2Es/TMExwOhBYWLaAsgh/RjlsytWT2J78W2gfnx7Ws
dIcyLR9nf6TOLX3yyCeT+QV7NC9u9i+DeAMtUm2gr/3Oa3XgtfKw+DfrCPTatFMzmafA1/7uUF7O
8zQdI/yEsyG/xdmsL+WBF182/ipPGM5L/rTMg2C0zPnfEWvvDUrFzUH4BCl2HBfL/lfVq1pQ46Kq
M0+oIYuuPQqE5t6N6+RihShPvNLGUTqp7bHOl3UN4hGeaJvDJHRneZe1W2ohPqFxzmNnjWBRMHH3
iuriTbWKLlCo7NUn3YsIKGWdAjAr05XV9rgpxMQ04iE2AZcqKC6BqOom2uHCF7A1RIWwI69w9XZY
cbMzGJn0GhP9ScKR4lsVNCIqsu2vy0dhtiejoSZ9p1BItZU7LywiD5UMxq+BzHrZAOxG8M2me0/o
bXjXdVXaxUrVnVsnVpbWy06+nLMvTdik3uNkT3sUAeMMmHOiOx+42p9t4/ctDh4pIT3vbSjYeOBl
b+UfIqV9gRMZ9bQ5oA8ZlSg7gDdGEzetLsXYzhj7n6/4Fm5H+IBsEvUHZXyKU2+vSGTS53Mt5i9i
G3djnEdvx/dfE0o5tUSOKfphHPrsjrRauEG0EmCnf74N9+3I6ZQg3WDv3UlvCiD3N5tiE9PYWpGs
H2uEH5BzBk1Y8kO3eUu0mUMzcY5dSqvKD1Mf7omRyX1N0hYO7qQROQazIo5ys/ZaEVPeLyAQ4Roj
7ADZHkLLLpIWtri+xojsPC6BwCALe6l09lpmbmOHeso56S7Tshr2wubECfR+78Ru1ljAPATR/vOI
nTdnWUgbHeLLfdSMVkCi+P0sq2SaNzOUnQdCL5uqv9917nrtoqrAbj2qiN45d+a9WLDgm3jJhl9U
AEua3aTFWM5uek8euZu02xZEteeCVhxYaNkC9zqnVk17zWLzCfzXQ0oDPAzWWUlBoRU6Ldvoz0P6
fQ19vAanE0xi3BqP9KNJx9sR5e0AhWe6zftq92HbrxTP9H4zflytcPT+V2qhl+v5NkfU/p9ENfT7
9YKFPIvnLY23rwH9kuVtGduamFHHXV9k/6uigU+HmBChC+MLBUHIvwIdMSOzR1df3r4E3KT/+zkT
VIoTv+nbPRT+84Q6vx8VwFgwNCKKp1wPLIDo6vcRNvaQ04rRRN8hd7MRX45WV1Z7utgJSObnaQ4n
aKN27XUujSTo1xpUsdpsp08GgQL+oZxtAqG/3NcLReQ/ZTqfOgZl8wjizq8CL5T03+/MtnF/QZH3
F93m2nl/dP1lr2qPiHRG/bOnqWUoaduQUfeBqwjHzZHxgK7Bqa/JJKAGZYmuDKj0O9cDF7XpkEcH
I31eyVt8fZsuReUsa5K6ePYvfdvWQDRd6XpNe6zVSMuNxNa27OtD2PmUAd6JxdFCfohejs1KApSI
90htnXa5qbKcJhf0mJ1k4YDXooEQZ0CQoKAngFUa/N1r8hRYfC2P0f3tiwl6EOL35K8Q6wUGqX7N
5pzXLr4S2GpPUeaJNrPWWbshGEbjjkw36Z8cg1vRqz3RtF7yLgPFgnWzTejQ9qDqh9rZ6N/XobE+
SBOoEpHIKxzbEtLn8WuS9Su74wCbmd+tDfcEI2gnUG9wj0q6RxNqLkk/jz2LsXEKBTKTpebhIhfU
GlWpHgQpeSRu5UorXBjaEDt3oLKfOk7N9QUjiua1pxsgItKakhDocEAFNC7zIUStYo06m+06bhFm
+u6HqI1MMB+zVnp++8lfo2nTn6iF7gcH+antylvU8hQ4PxWGSlh2wM4pS5/yrnWcMqkdEuKfK7BY
H175cpndJ8df1iG8BdJPzccmisrKPZYNzRVB6dj6y5DQBBpGzrHRK2uLWNrdujW2rb3RX0La6PgI
FL01nd9VUT/0WwypZS5A+qKwI/wocjr0ebYa5m+S/ny03k09wIAGGnVTd58bUGFrpG/Er5Pt1Zu0
sGoy+S6siSnLU0PfV+TzrzkgRbk9h4XMvgdkL6ZB8zsy1SZQFXBSF8GsQDnf2bJ28EWZDrgN2mzQ
M6KyEPcTYOrw3tChT53qwqefRp5l872/Fn55WIs5pU3JJM6FLTZ6syzTGZRV3wWddOmp4Oe3QTEo
m3rW1H1KMeqzl/mQs9l9+beyM+pzZhdQlenpC06mxHABEAfc7Tb+NU2nnnTFdmxmI9/JuTCHgI6E
rC7C0xNyEu9Y6mJ8v5VqsI8gBsMxXG2hsFhZf8/NeE9nbnPdeVZ2XU/9cPR7ymMQGrIzEoXokEdz
+DEweQs7yBTPRd+mB5WbLF69pjn4adRehRsKgjVtCLYa43v89K5GgZ8cnGZ+8jIEK/rWLXq8gD2V
PrcR7Q6rxVGoV6LSP+Wlre+NR90wVsDHfWwJnT3QITj8qqyGLjtirD/NoVscbVrzXCFuy4tYW5Z4
51FCOHU0U/jRl0H6kcJGAe9lENGzQxkarMUxzt3kljmtJ9fGOjp9Pdz1kwcYiis49OsyXom+W2lc
W89IX4IozcPPxeRG6yWB/vi9d73SOerRDEAwRZ2v8ST88Ec4+PQ2slKru6ojov6D5wzlx2USFRhO
ra/9fnDodB3m+qtd9vStQq563dMkGQtN/T1Uyab5aiHVvqG75nRJZc66KiqRu4cQ7/fszDP9rjek
OTmQnrG+zKadf7SWtSRu4WxfYfhrl8DdQGvcEI/Ea66MimHedOPBbDO9gOSYtVlso6K6XR06+azA
PfRQErTi5MH1ylzRr6o7uWZ0r31FVyqqUI/+vH63xzS99Ry2z9SPw4GyB+0qs4UOR2h2tDgigWhu
Te51X1azkC/aRJEZXXEqUo1qV2TBybZG4X0lANSxcFVzoQExYxdO9MfFaaqPCM0GGgIOQ/bQ5v9N
3pktx41k2fZX7g+gDYNjegUQMxkcRVF8gZFUCoBjnh34+l7IrOpOqYa0MrsP1+zqJdMkksFAAO7H
z9l77aV97VRTgiVTowpjo2uAx/L7Udh4zAN48NSGxVDefO+bfVrglZnkuywbfIs4NV6qOmuDppmM
BwBl3qkxOy8cOz0+i6wS773nqBu5GiCpGoZBvGg8BPGogTNJxuTG8bQaU4WR++8dwnQ98jg7ysCW
fXvvILTfs9A7TohpzT0ORp3eo/bjCDWn3RcTTs9hGpVxkM3kvHdW/GWmh/dlbTFUHdoGV5dsy+S3
hQtySAd3HHccUZenofNtcCyiRU2SJwOq6mk6OX7eHFrOyEaQuL3/xa8G/8MCTvMsu7j+AC+y/jZy
g0f4/kzAFdI66OwUUavgcnH21QJ7ribYs33+tup4i6zCwM1QMeq6posu2MsUK5IuM49etZ07R1zy
cdj0lTzk9th9QSNk8ftP5tnQKzBGjtV/Y2bQ3vtV2h2NpfCfyrJbL0kv251yWXJp0UGcq4Q+nLtR
zPcViJDnDkv6p5VPLA5mu0xXsZQ8PPTb7wxrGC+qc+dTBjkF3TlQ1kPslCKidYfyk5asf1q1Lr6B
h9w9rKaXfvFo635rV294ZsNPjjxs7u1qaANKSGTvuIDsG9Q3mPGGEkOZt8JA437vqv2aaPV9znjw
PlHwKEMOYPq+mzFONsMoYOzY63rT+WK8IHfM6VyW0IOt1S9ZsyGPWW7uHQ30COHUrOLOmxKLqWGn
fddikCT6zWKLNfPDpcQ64UWYTOBo3eS2hUFmp9ddjvK98Jv4Buhhck8HuLhqYqleiqF753vwYgLL
felLKhg5uvKqfImMz26M7OzXjfk2ajDzwyKd9VtO1OOXzJym9pCaBRRyPzXci4jrztv7ellBcky9
JkJjIjC2oMWJPB9YH/TlwcdSZMXVtdY4OVwWrXW51o4+D91N608MofE1GgCERFveYZDUHtzKz5rQ
UXAMd6nfdI8yySb8glh60kuZ5XUWaV1lo6yLY0M7AILu10dMOt2YHrbSQ4/8FgABFMGpqeckP+f0
C7siNFwql9Aux3i6pZMr+9AajeR5xhmyhDVglRtkX7EBgZ4SEYcMTLsXO6Mz1bGOdM1gOxROScXp
/TgNjnu2obFU8nm1lticgkW1uj+eTRY7/eQJppWHdsOmQfbu7fHJ15JcctBNCr8LgCUnRR5qwldP
mcXhNDBTUTzUcLTXw0wTTG6gIVO/mX2pqtDsmDHeugXLaYTMdo1quu5nCeo4xDOWn/H7qV7eFYvm
+CtM9bLSVRnRQy7zrRnSmHZ5NwxCegMAGOkU8KfGvuZ58JBehBhKzHInDIxoN8D4odaVFSOocB1U
C5apXBhKu6PMj1Um7HqXIGK4zTNOnhHWE3W0EmF4EcTX1KVdLzvjlCddg1RitN0lMGeUOQ72qKuG
ndwNSxkLfH8itxgTME94MRqt+z75lCbQHhfzUNeYWncYwMzRDCnhUg1UeL91fGa4YM7jogncYmE7
elDpQlbSgS/A95Op7JNFqPWcHSyfJrBBCCl/l5fAOcGumaq27VtDm5zxC0KTMj7K1hPvyTS9rWua
QHNv3hK/sSVIurl8mtGd7WIvhnnP5qGzSDgdo3l3vRSLWVw7Kxv3U9r5YdM2axO4iL0xd5Z2+dRV
hYOj0VmC0cPKFHTTUH4OSbzu3XpDDyUqvkX94Omhofq5jVY2G3Hv96n15HJO76Jsog/N/cANE9B2
mr8bdZM/NG3Ve7vedZObvq7qpxE/WLLDwDfFJyZakL61UvmnspZtBFmo2OdtbD9VMJl2/pDWlzy2
tVuyJsTFbBBU1EmPsMbnWBThuSK3DIfaYVWmWQQE2sJxg6Hf9rvGcEC25948nJpujgO/n3UVtnmC
8czppybwDaBXYU3fcTwBQ0rUbmEA97Rirf8eo8lpD5LZf9TxUILRWvLuyi7P5p85eRFlkvqCXyF+
ZNfJ9qPrO+FYNemLzBLjjakA8K/c8A8Q/8u927jyXpN6F06lk75iaPwCBI+TFAe3vWvG8ls9m0Md
2FZdf7Pw9p9H04oVmQtKemFGs/McNyZvOtGZvmVqChFuW3eSY8l5InPiM08t9y2PE+M1N6z5hngN
xFNNW58sxlkvDAbNfFvTVBNYUm9vnRjneo7qCFuUGMWnyDdh91KV266Ny/mjnvAj7won2xypJUeW
U2VXWR32XaYG5uBrzSDDnaURWgXrSOBombRvseqbH0A7hzwwC36HQBaAeMOcnxvSmueeSJfGPpXO
aLoRR3gsZ9Ra0LDwtQ5fG05taZg3lqW/sfHOXeBr3jwdwYU70dBI7Qi33vyyaZr2xjrBDsgWrbmz
bSU/xslr2B44ee7rMUapWce2dYOsoLs0C4K3YIs06W5UPzYfuQlzL+wZgQDYnAr1OQwLzwoPJee0
EZOl+D4xUZ8C1AITJs3JOjNAS5BzZmqlmKc7+xu0iynel246XMTC+S3QKEeGqIhbzd5pbYlzQF8n
+2XoiwIrPzElOR3ZCAN6q1/H2TWemPx7PopFarjAGea0OMwUVWdWv2reqTZNCb9QPqUnCjOtvlrp
bGjhGG8Nr6XU7WbX4cpLAtRy3EShSMtUinzaJ5PDmLeEQZtTpEHk4hiLeW5pwQKEtlXF62vVj1V+
Z9bG3IPP6eOcJc136pXcF2PEYXaA4CcrceeMFnzk3Ggz672gOwtpfdKAOcR7hvm50m/ztHZqP+S0
rQimGAFh9ljY2HDtJUqZrRNjM+IJEQvW6SUu88viAbvTw37kAIYZeMLpYAUKs4g/7ruxabPXJMlF
nUSwdjpGvLiErKoLJtXWzrBPqNWq05iOgOp6nM2TvUvRZpbVzm7RATwBEWMufGgQcQ5V1C1C0+W9
HElysV+EhpRzlAGZKTOTZdXx9n8rNd/VuY69rJbIJ+LFfrU720yf/hgkac02DIXwu41tTCNWzQWo
7SYrQsu0TVJ5Dlf3eyJiXTkHxhcrz1tr9H72bWzmlICLysO0oXGyjeXssEWwHA8vY0pDwbsZKCjV
VZe+vhAYlPRjmx9WJu98Wmx5spYfljdWUxnZxTAu1cUaeXtw02oUYH2IIA8+4BOwvCZzdg79YLiY
+ji2S41GEhckP9MSSbtvGk+yHmtDHeUoJG9NhKaU7o3PiglFgiLKE4dscMtlaZgQTUx5shC551jM
YpdUSmTFrplRA8Js66rau1kp/bxdrBVOTGd5ikHeB4ZofbHDFGqJA5qE8qXxxuKLhvJvCMwaU1wg
Rp6dHUq48rte5VRZeGjSLt/VDgjtaOrQ0KlgNVuEEaszLr97dcCwJtM97c7pyIwqu8FPb4W56Yy3
0lgWMHNWiZB08hGpNBpYP1/N7qmlhHMDq2oWEahqzqtDN+gorJXXzORG6FP+vVn1OGdpFUDvHPbR
MRqsdXmEijorCgScxlSgnBBj2dj2oXPEUEYxUUAfEIPVQjZGMrfGo0fYgB3NWVV9djrimqCX0DP0
atUmTiPQSNId5UTXHzGN59P3RFNbx4WK2qxIVUmTPf6xKdb2IDg9hINmCxc01kVd78Si9+BGavcb
GUeChqUbm0kd0lDMbE6o7tJfS8/RQanr9ji8IstC0hV0DQrgEL1ZO1EgGSaaR5pb14STdxmIljr8
ViEGUMFs5e4OuGlx1pK+ZmI02li00P025BuE5jL2kVfZPuNybUgPuJ/4YFxFnIGF7vfYNkUrw5GG
2ceKmIp7I/YfRg2Y5Jiuzd4xGnW/8GFHAGs9f0eA1PybhrCS5qFskhuNZbh/43A5pw+uLHHo9gze
siMVjHPuhGtnHyyR1nKwJiEf69mKb5FwJ0AADK68N68KKS0srADEb6aCJtPnL56yx/sZKzdvAXsd
Axm3rFlNN8yvym3/0aB96Ea+rOeTQdMii2Z0e19nS+BvtPNeEHYhJdLpzn5qgTPsB7PSX52uN3DM
o5FOu2JlENaTboGPZrni9TSzyBzx5HNCqZhD+dnkA9QAEb4Zf1ek6kk8K35dv9hkW5yGw6YCPrNn
eo0GhETNrI+SiUwSejSMFYFeNC7SZyvpW4oCwEG31tiMNwlwbi/S7aRx94i0mudZuQOOiKHiXaJU
ct9El8IKLinAQVtvFW/vAQUKqKlhcTh57COVy9ssjdjQJapQ2iX3a0kHIFidpiGpY0L8G1l6me3W
VvE9iY3UF0lb2UST1fyYSfDamXEPI2Swl28uq8V0UQPBHRFoEe+xB+xBDJRm2y0HgowuUGnWt1YR
mxcvLXIXCWMMBrszYv+iaan5ASI43yKU+nt0xBKoiWe+460bKyYFrr9seBHZhe4ssiUa50X2cLM8
gAljmnkF629nFRdpmIu9H5zZftFicraudK5IY0JktuXpgHL9BmQXqkeJSOxao37Tdy6gSw4Fvsnw
sI11e0PJyvQ5t1U3h+ybVHXU51Fqda23XTfnbrZm2tCWWRO/VpTWa4sCLAmmsfhm9WX92g2QN9Ks
oveI2hsRJ7xV4Rfdt0Sb9YTaSmmhRuVx242YBHv6Lm9VMmqnTvJQR12Wu3fDONTnwW4ZqXZufkNf
wD1qse690DHOXG6DxPloTHjlSuj949QtAMD7mpQcOXnzVq3pJbK+ihaP2/fekWymyokIX6NwKoGL
HQDITMUjLl7s6zS3oo5bXYStZYN4ILf1AnM4Rbc8G69pvKhXKB5G0PSjjgXPznelV8Q/sDzokbDF
8AV2SnswAAh8QJbNX3W+BRqy4sIxWXtltO3dKgRIh2YaeOq88R3zxHDfjORWwRGvdYPnYL0nAxC8
T2eI8sB+ADd39Hor8lyEc3z3zdya3VdJsyPyFAeVljjCNVCpUb9oXiGeZAqtBUA9l7FpKoNhFirw
3LI+l5Huf7fLG/pB3QcbVF5OEVNLxAKvnGjrsnnsRF8L+26Qacsq3xM8jG6ya/FloylQ5L60zBoQ
Q9R3grA7pHGzyUjUjKxaV0N60se0lOsJk8kyfIkzNdufdiXq/ChrrxxEGItOH7TIm2x46yxeOUo7
/Jlot6RvZI4eIQo2VspGD2JE2OVOp6vTuCi6mNATlb0Xopq9NwKPBhYVUo0KMsVm1051O6LOQ0MV
aYuTJIjtSLWZsEpQxqP4XPBo89BgsREAGUDb1b/prba4fcRIEhHxrm/mJU+ZOWZJjpKxSeLN4MI9
CGbmQBTYqrcPk+UNHGEySzld91LDk5pkhEjE49zHZD5T8ipl3Y91BEAH5OVOb6yxbz/GfJ0MQrNk
0mRLOBMnwA64NikrwzHGZy1BcmtEvRWMbRPdLw4k2oFT+jpqALztIIu9nH/Dp+M66qINPQfmi1xI
OnJCpfueO+3//Xju5zksU0MXrQ5eR59JJU6QX9l8mb0waQfs/T2vm21UX/4h/gJrVPCBazVjqb8Y
VP6sy9leERs3w8rN68lw9FdiJs05byBcsvqt/OMVpz+UdZZddSgWwNuIESHspCtCBNNMMhT84y3/
RzSHfxXt838Nf/v/YEYQGtZNb/c/1rd/4Dk8pvX33/7PqS/eq+9/htv+7Rv/BnSAzWCgu9i4sb5j
/gS35Z88yH868yGf3gn32p9SgjY7F7Nfg4cM5cb/om35cWQOwedHumv/RzgHfRvi/2nQLDz+cEfh
nuWGZths/jxobjss9qXv10eNOK9ALmlNFCJNNbQffgm2235lZDTdFlqTBRyCXovE3kI63atZj3Tv
SlImInwFJclZZXVfjPqLHesJaXfUd/tazB7Ee/IOOjyRoUBwu5eLQjfUu9cG0WRgKuNeqrl7963y
1pnJ69JmwlqaOBo628c1W9qIK0ePUV/2Y9TH7FpuHZIW+EwwVnQPdM1jbbfNGVL6euGQcO8YvRX4
3fzOnEMFds7hVTBR6obsR1/IPCotbJZu7V1dS2FUcimqkuqHn1e3szE9xmx0ARUI4uT8dlzWeyGX
i57wVWDI2USy96XhEIR/89Mmf4z2xGftOmzr/Z6gNCgFZWp9jVs8mZ3noMyFnEi6AoNozbsag/Wa
T8W7C39qryfzo97lt9sVGEoAbiIvfsiNqQMgQu6tAlK/VdIPHxM4L9M80ROfH7d43JBspeTUFf7n
HOf+AYL3MUkWIDBmfVqLjVQ5QyZH8hAKOzubKT1Elatnh2DDuRGvqZWfE1W8A0J/r8GBu1QrTuCI
fid4Q1RMP+phuRcFn9ViDXuG0bQlRH5exQhJfmCSWZnkVZo1FwrLfUz/voNVhkxhl+VgfkZtqi8D
S/ku0bZrmZbvdFfxliyAvbAUIwnktRoqMzoc6/3c6/eDOR+o+y+Gl1DFTPqlcWstnPL0h1XwZbaR
3TLPuph8OEcPdBNRorzDWiwva4zMphgcGmm4H6K854WmzJOMSQVDBVueiTt9YT9HlGyrZzoekVoq
EG8pu1hcZ+8VPRrY8urTq9cLCS1ZCMY8u+at+5op/cNrrTufaUjozBTMAK5W5jPHVk3Pa2sfyfSg
i9VZR7BYoDR0D2XTwLltHNeLQ6N+N898nsjCrLPPIGmn1m1XNkuLAkl/QYv26VvzgEWcEmZIijP4
+ee2G59Ryf8osdPjcaiHaCzVM+JJjj6QbvfkxUI9JOkjNIyMVMjtuhsVNkBfvNZtJfeoBq5Mfd09
tN1ni/dJTLDLrWg5r5nbLSTOcTtqhro2hGm+4YHzQ1emS0Q/fsIgyG1XqCQmVZJoT7BN07F1l+nc
1vZ06kvHO6FM1+7ydCl27dqUd5XWLHs9LSaGH20fmlphfQ5G/4bT3rkxMDXQ8VJMBQWFI431CGSo
hahnnd/Rm3Wk2zUmVkayV6oX6AEvpSLdN1oF7Q/OI1moUsafVf7WWcCb2Od3CsRRuFpZ1AxLt2sh
2JGng3pJ0kfpkrNXDzJwCN4ptPS+qmHvz5p4oR+b0C+yiWwkeEFVS/dZISXhqZQp7cmN47/IAAeA
g1qg5EhM/+PeGOyB8pnbf5XmZ00LOujbsoHmpTOYMY295RLix29BjNnKbdgSnhyBQvPukFmPBzAX
ZLvk7qurOVcO5vMpnroflNUX4eR/kYe0CZV+XsV90/VhIfDok8L9q5Apkw6n9DknTnfSNu1ai7nb
U9fMbm/XGC3Cn7a4v3R32+wZOGvY0OANodOiR/DznuGLeaycxa2OCY96BOP/zDQsDRzq1b94pZ/l
k7+/kmXZmMjx+pt00X55pdl1lSXjpj6aQ/7ub9PBbTmWxryEFrw/4j7nRf+L8u5n4eDfXhPWi0N0
l7/99+d3l1jIYr0+ro4L1k/UF9MzTmUIL5Y4zvir6I2w7BfrBeb7XwnSrJ993H97bZRotEENCA2/
sgOgss4cpL3q2JedFUmCY+8XAoG25eJCLy8/khT0OdOz3OfzhA2WIJ4IgROH1nT5TB0M6NV6GRNO
+6tlH30fCrYcu53pzZcZqhrAarMJcyYybS3Jp+j2JdJMVSYvup2CKFTiOnoFSpq69g+2DQuWc7wT
Co/l4T++hSzB8A3NnaHjV/jlgzWLDFsQU4tjavZ7jG33ur/elysd8L94nX92RYVhbaUVnCGoEz9/
mv5s4Fz1tnvVL8SpB/u2EDW60zmLB5Xjy6j38tshMcqHYlru3UEvH9KN9izW5Ec7sS5vpYrMKSAM
U11wgDMAmsdnxpVXhPiH1GO5p3lahkmyUUKVqV4T21wOiAcbDIJLdhn1rn+k0f2iOrb90czEecg8
dG0OmF9RZT/izEYtlHMA75RXH5Qmf8T1+uIl434dOGUhPDimi31MU5yEBDKh0m7UJXc3Xeq43gO1
Qs5h8rN9jwigDbPpGtRY//5C/pMVBtE0KYu4Mly4Dr98YKjm61ZoVnVcZ7zllBOKlc1uTIC7qP3+
/WttjpZfVjNIDuxTHspi/x9Q6+h0Adcwoz/S8XwUfXYu679aMH9/kn55jS3lTiAEh6cGEPvn+yJL
2xyFl14da39q9n2mzFDE6+e20mcMsw9DF59zUxx9zbzSm0x3bkWnU8VfiRX78JwJdiI5j4i/pHWc
JJs4uizmvQu2cCP5sVG0di541GNBRF8gbWsORn3tbwra7MyYvngDf+2gtT6BilzCwqZuAd0CJNFH
NG92AJ8tvzUPo2poA5vZD5s88aDN8ttJbbP8ZAk9R1KgGiAobKOh156SKqAPjzT2Uxoz619Ayn/P
Cv31gvk2alm60JxAf6WUQ5EewK+V1dEoOChMaZmFGZgJEJI57znlCmSUW1GxeNfSdoBP9J0eoLOn
V8K9HOcVYdIVbIgYdfngGHU0pvrrTKsEiZVLCPsEr2V0GX7G9nXjk0R2x0qEdqHGk728YID4XHsc
dG6G/Jzq0GdWEXaaOuSp/rJQiAUNTTykNvPBb+bHBLlYIDvuT9Gw8PUOwFpfE7hoYpwSpr2+IKqY
/giA+ZdorX/ykLBnbH+w9XPeM3++qeakddFATtWREJ2IEodwwZlfR5BfFzfJX3wiaL7/8TkhqMNi
WcNO4v3DMwltAzuNGKtjZxJhZkCmBzYszzE7FTPpDMM9t+RKdGAwmSxTUlIBJsUtfUkGJ3XsBHXl
NyCJpnbnOyuRxXB1g2rxPvrcgFjt3WGz7+GWU+2rqrYw5faftK8eVQHKzN02Y26zxMrf43mrUmda
iqt+244Voogaw0g27KYBH/PAR/r78XIVihg0my/0u/zsEGsO9m2e9k080gJfaZApT93/fgiKK7wm
M6E/52qcn7OBg6SXJ2O4thz17HVG4ZnQvBQ+csTp2cyNe9qGZ8uiWjPcMcqqfIm2/9FK/iZmmklS
0TjtDdH1u+0x6pV9rd35GfYHBwi4uTxPhDkULdUS1BS6kCRAug1f3Wn2ayuhm4Bua298W312A17p
kQssi+w2sziz+IpSHMjfq0ynRyYCTogDCh5BedYmeV5Lpq1dwgM8DMWZQ/GhjNlZGEtxY/J0OPNw
Cy/0Le3n6pwbNuH1U2SZ3RJuByManAA12g7EPJV9MYhXs6Or/e+XXOfnptbvlQe1jg3DCoaHsH4F
MhVEQLWmsMtj7y6fVT899jr73hZxFds81lv99ftRu4YtskfOxH64PfNVCgV77mewEXwbXLeImDW5
83OfJiZGVcIZE6ZBBKvtfDUux8LoNQ5oeYnfQmS7tiqST/h5/m3TMcBbE/ZFaPn+DbQZqnzXupoa
a4wclheEniiPOrA2jp6RfJYw8Mamdh0TDobsh6lV84Hgyz25cnweJlbQzhweOyL5Qn8sbqdxfBT2
mB3qAoR71uVW1MJ3QaX1LBnLRSWyo8Cul0+nZwCF0ukRPp48Qmy4TmwiHDLHZ8tR91s1P7h/31//
ow7b/48p3DS4tnvtX3fYTnQsUI32f+6u/e2b/h4d5f4XrVEasQa+uq2Lxs/7e3SU8V8Mdh0stD5n
Ftvdwnj/t79GjcHQGKcJhTY+l//pr1nwV2GreLi2/ujWmf9Jj41m3a/rNORVy9/slUwe8VZu7d0/
2WozJwOcZPTpWbUGyWNzU9sBPjvn0rQuCZaESItom7I+NXnbFgHLZRaH+uTZKkr6oW6PHQqjGLJz
4ZzX1RVwv6d620Z1XT0wny/FwZDkOj/kEFm+tpjBbVR/FgKlhSY4MnmzJ/5uLj1M+SjszWAs9VUE
MYIuWBqOy/SWqcppNdZBgHHe+gt4brrdhC8/JW61js+g1ZuJuaXWfvhycT89xqTRwLhqR+sfbTRy
swGgmmebdsRgW5g3vjmkUe+Xzu3McTgop/GxL0xt7/YGbOWlmHSkRY6RPTVSLg9w6IcrHJnysZQa
HG9Qr3Q4pLfpZCtbT5imyeaxsCFTb3PznYFc8ZjMjn82gf1fjNQ7gJqmnZDWWU1uKacW5Mk5F3Nm
b4iUHbd7Mbjm14LuZpDhX3uinnd2firekmlB/lMv8KlWy7ofTdmdphp2bWqY96nDyMuuHIgkC5hw
hUTg3qL0vlrV/AheAy1lUUDLaJSbfjqx2RyEW1th51b5xSihZ2eOapm60XkNGD4mtz1S/uucEvAC
pWsdb/R515o1lpymK39IUCX7KRfLvrczL0w6t380Hf/TjuM6MmIjDmn8YJkhJpx+1vrVFxr2B7es
SJe0kXBBP3UZWj7JrrceLeWri4WV5D7rGc80Od4F00rf7dqZWWrVpdgUNvSzaJiYAKDhg2kPU63K
p6LLy5ATSX81rZw4Wq4IIYr5A64PNIwqH0OyTPsvueIsInpTXRdACFFDG5bMFX5TDVNnpE9x8rx6
rlayTm/BlbKqfX6slB2Tn8a4WGmrnxd9/F7w9XcJYK4Hd6oIYVlU7D+6zDgePBP9FMAKGRMEsK5X
TiADJcOkHXKgKwfA9dUjineytZxxuCGhVlwWlJ1NZxGjym1/Wytr/TZ1CAJ22jCkZyFpFzW0WtvA
QhsQtQQzHEYZEzvcjhcH1Ap+Red2YuNzmW1XiBVrTxIJq7SjVW0d6557MFLMVoMxhqHnrMOLhskk
RX7rZTQjYhTBE3m+fVu9LvMo72mv3mlD8WIsHZCxQjwarV7syB777BvXPZWyfgFrUREm0L+VOMz2
RK8MS1hmOAGg/IXV9kkt31HcwjE2hiZYR/2rGH1mzYsfH6mftNuZQKldPDZJJHXxjcWwvzObUu21
Hi1BkSc20Ye9eBGONodKMtajANHxdRCiIrWzG6d2AIj42+TG7W50IdIDEzVPsj8Dub0ZSmax7YA7
pEJiHpMrgdUVMbAoo1JJDrJzk9GPkIoJuOwfya4qHhrPTk4TuAZygXLyWHxHPZSqWA+Ey5hR0zRk
SebKuRXddAZoMZ/QWcU5quN+fpgF6iZj0Y4a5tTrTEQlUbUB+K9Zf6qkRuBE1BqdKWmNzFZ5A4fh
WnbeR02Lcuc4q/8sLURIwgT5nnpZfA9bLLuDIPEO9UycGJTT0MuMd6eZ6O/h+h/e+o63rJdpE+Ht
MS9JUREwhGA4avSkQGspil2BpeN+Ydmlm8p6R6A7ZAS3Wt7WkU7lFLM+U2EMN9miljd/UWRolpne
PrWdeqp0OowJgtu7ukypWCe/IAohsWPjZKHw6g8NLMWGKpR80n6V9QmtWVyT2j0UEUmt/uMg3R8N
OLowYVqwn1OvGAPbgzgWaM7gBQ3iV2xkgs4lKnmcvVjd0HNpyBsJSfLMATfQH4z36g/ie/oH/32Z
qt+VgunI3qK1n7kmoeGlQo6wjdLZdO7yDvNbIGmAHfPRk+uNEp3zoNiwn6wu5hHJZ269UzdM9msP
2+mcriVBqiQs2B8Ddz/8feBPtKq12BXB7DTuY1toWH1olXbn2tS9c7ugXhp8WWEpaIcTQsPkDvBQ
8QToGZELsAP3QJI5N66/zum3xmN4MCFGOhpZkoIB57walF6H8iZZBgHvrSOFwRUNJds6j/Fpajye
D2ua0AGqVXtoWNp/oB1DiwvFc74dUM7fLzRr9ch1FtVxZq0wTEh7JMJdqHX8il6sfW87PfvGnpxU
wVyOt721lncxRJgf0HdHxD1FbD1C85y+amSsXkvdPdGlLX4rS8v5bgNHJEM+RX6GYG0qdokvspPN
/L1ktQ17DyFKRLaIV+Ih4ipyUku9l3Fa7JvC6YvvKH5lfC5HE70N/LD5gfmS88I+4u/QqCf7cVlM
BMgkGMWhkUN2OiGvVZ95lvmCxSiJX5huTfcK7xB35ZJq9zSM+yYwrbL7Jpc4v5I2lqBKAXzpEt5R
ricfHeF3MbT5I3q3p4I0drABaxWfcoMsEzhkPKyIbdu7tbXaOCS6Fj+42WcxUVsAEG4bNMHf8C/N
v+G6at88IaY95TSyfy3xEz9Q7aKdO0NO9xXWrS7A9aV9Cn3p74hBZmJgaR6SN3dpuqMLmufNT1SF
BXGNx1PDGG2OZCYJSfDdUn5t0ZgLUATW8CjFJurSlNVenaEpTjxzmTyMpt4s+BcVZ8M89XGUdPq3
2B9iQRQHjJPImDQi6QuRPaJD1A8Ix1zcOmOFdtYT8sDyLD24PlMZWrnp3izz0J6NdHDQegg9Wia0
bgWN5GBzJ4QI9MSu1VEyOdLEvpeSKR0YffNgjP0Q9RzBbgptGsvAjRnuKFc2p94VnAfLoiI6o5OD
y9Fw7I0Q7EL9msMLrnaD8BeMVTjPf3MooG5jfW44IjofIkn9L25ale/I2eu9xSCmiFjiYxLrp5w+
ycxZ7FliANVPGXCEW38V7ttEc+XYpM2ShGZirxBpaSV8uHOXXgasBy/I5VGTeaWlRNB2U08KkQm2
CJoSCTXriCFHWowTvTxuJ3yXqfGOcs1EnWbjIBDx8GD7A0JECWDhG3EqdbxL9HnkXtJ7fKCVa3yn
udXiLiidRGNmI+PXzB/+m70zWW4bS7fuq/xx58g46IHBnRDsRVESJUuWJwjJstADB91B8/T/gpy3
bGdmZUbNa1AVVemUKZLAwdfsvXb5aQLX2m7NMh6v+rafdoRcabSFDQ4NIOXZIY2yW0Gg8ee6dM/R
pNZVXKgAkflm8Hpkizhw76zORxvt4ouNoAQma6DMxo2TUxt6IGR2tUNhsbIbZb367rzMhyoZPZYW
gshFom4Rrq6RcRTobUIkUR5F57Yz5s1gzOHBQHW1A7zSrWdp5tteiP6ka/HGYYf+LU4NVBiw8txv
TpoQJKPaMl4ons2nyHbDV8eqwq2qBARNvs25DZAZ9dexMWaHiDKLdLrQxkCRNFFqAZK10jeJAaFc
Nct/SS3OOVrM4boK6/gpD8f8IUH7uhOJDRJED/tTI7EucYE75IGw0g8iQY1YDKzE5kIjj6Gp+72X
MDZb9rfZZ0A6erOKw0HFCNBstHGSae6mDuf5KtN0eRwcSz/xDnMs5EnyNZyTjuVY1xEbUiMQ983y
UOfAVcmJe5Is9ftAN/TmJTJr9xZ5ufZNh5D4nRv93y75YZLf/vd/Xt6KpFwT99IkX7ufG14TgAUT
m3/fJT98G19+aZF//4nfW2TfpA+GKe7rS2PrIuP6V4usC+c3x4S0IXjMkIu7JHr83iLTBwNI4I8g
u7PpYwH3rxbZsH/zTJuxkSXYB3woWv6DVBEdTvqvPTIDTJs8Wtp4tkIMoIxlK/dTj4zqTVN1VQn4
ZYj3FGE2qzafvn4I+GZdqzexprerkU3AxR2867aV6rOj0vpeViDLRNMee3LaOK/d+fpD2jfBxwtJ
dUvjWxh+2kvv0ufiTxBEb3nhEp1jG1F7W7pA5e4sK8mMYqUR6efSBzeeQYYT1s1PbU7nkq60bK7M
ncw6Ka892QgXb5pCRTyuMh9vE710mKXWdp4jgd9ADuCVPwGG7mwmwGWR68fYHx1MtQZPnY0bC6sl
3Mky5LGzyIk0cG9mHkmPozFN/iZhxqof3WoyHq0JKS8zXJbP4A+tcPR2TPEm+9An2FdDQJHEJz+E
k6b1irlnpkAMVHb1kpYhiQROSpLfbLRjW2/wEQqFdKR1QY0yUkwlzpncIrKMUe2Vhw++DXrHj6/C
FFMMMl2XDBcl0lRB22IlueaQ3hcRK8GxTDpaOijDJIONHnF7nv08oVhceWYU75M2uY/yJW1z7FMQ
p2W1T43hEc+7uUu7gROKwIt9NkTxvMKRGz9hWhuizaSSg+uN1yDFruKh75/aiK62zxeB7xhHq1L5
DDIi52s3hgNkx+EZQh9yg9pHFWAiNc4eR9XxIPP19Ijv9ZXgnmZjhll/P3s9D7BZK3Y9Hyk7LAxS
rhx26OZcquNyB4jjoubkEVPge5Un3dXcVmwLsug8xzV2vb57ror2WKiq3GekfqzdxFyPMy7pdpJM
cSQwGOCIt3EE0TkzskeJFW/dN1qF9U59c5LSuS6cObwd/IqkMWR65A4uSwkzXIP6zHaWspbQKnVj
QNWEaoscNgItEFgczicqmubaY46xcdnHQwqFzlyOBGehf4wDzIvea9IbalcoO3ml2Boxsk/TRta2
dokW/0KZRt9CIv5ubK27t7uEhqSY8p2QBTmLMAT2ZeY4EN2EszKrCYRGaffbzrOtA+dCvG0aw9/C
k7UCO9b8nXKI6LKzAvY2OqiQs2PFXD7BdTAmr5VpVYEi+XMTRUikMcW266oyC1ImaWntmWQyW1AA
6xpdpGeMD7pdwp/Ms0ctDw/zXA6romVgb3fakz2FAjbQmB7jGimYhmLo3ezt5ks/u0Gqs8/IBot+
XNWwLkGSIX3GzHXlOB13fI9afm1as4aYyWE/rsg1slcV8bvRuknVTDmI0mRvZKK/TLoa3PucFNtb
RxikotU4984SqcWWmTImFYK02kDHLPsAoqELOqHP0S7B8s9uImqKAJkUr8aFlRGAO3Rf+5wkDhEq
dYsmQw+U4rKIfJXrK28cpzfc6EJsIteajn2XlGgbqJP9XcelRVDS5CzuQn5bsFrt0L3D8B/Q00Pu
2Dpj38fviNkpKDEF1DNxZ7UczuyG2ueWYYEy6N5o+ahUxRV1Z4G+zZNBXGvGTmCRX9UZ4/EpxWYE
y/AF4Z2BbTTSNrapsA3IGUKBrM0NER75DqtasjI80v10y390EwTyeaq9cEs9GTiMVmWeVZui7nDe
1tYZ8EC2bnKSF0sN22PrYeI0ZPJYoFQHAi/t5JqFhtJXRT+ba/aCLGyK8FONoxAovW/6J2nl1VH3
O2Q1pjqpPpEXZIvafWa17otR2Mk6yvw6mAufgRV5k9zGcEqMTViVS9jpJLAjTtUG9xumiK7rzjlp
ueh9knJbaWLaNctdi/bBuStmZW7DmqxIrc7jnZur2zxmG5FM7X7QRWyAfyYmpfZmb4X8orwDv/dM
0rSNvKbwvzZGewfGIx5W2AUwFXndZwflNwJEQeqlqQ4WCangcHQTzpYuO7b5FtAPrdOupt6Ot57q
9XUJgHNDRGSymiIvAreucx540zkBwngza0JdTwnlXDn1Lsus0cDflnJruUZPL2BEO/Rt40oMhhf4
6dLu681u0iIW0nDoad5cJFIT/ZEB7lqQW3DoMpTdDt6UVaQPlx5EyCrzKpxTFvAA3pu/r8dxB9mc
bp7JXVDpo2Cq5hdfJxgwG7EM3npd0xB7ZjWZiIgdV6hn2gc/Sf216bFuq5fJTNvVB1/zUedr8n2s
3U94EKrNjGZiK1qZBMPkz1g80GXF5Rhve8RtRy2r31Q2X+ddSC7iiEN4HmifaKnKGzb44gQFudqU
Ykq3Q9KJw4wohUBDF0q7ZMiDrj0JvIhhr+bxnntyj1nOZ5x3tYOxmWi8kloXk1/3xYC4e0VwWLjS
J2Z7oTlM7OxT/cQ1QDxvYsXBkGXvvZP725Fs1wgFPQ2Pz1mWTnZ4HZKCaBC9y9GPcfgVZ8gQgL1p
bsPMCINY6S3zKrCNcU7IiyOi50q336Vff7O6JN/mNgWDGq0nIhDjoMja+jH3+KvmxmpWsh+7d9gN
rETJC8UtAR/IbYf4FsxoeucblTwIz5hPUJz5GNzsS1+EgiErdxenlHrypooHRmfeJ4mDwzIamduM
SFB7J8lfjZJVa4Gq7QB/Dk68csFREL22Zf1YnFhkDxsI5lagzOm1xZPBysBxV4PP7zBgjtwIv/Ye
W2HMt5nZMiMqZ3Asq9jtMeYPmeTXV12WPnPbZ901uWveQ+3a/CzBj/fEPR6cfBwC1nzRXc8o4ZZu
I312U+fedhysw3l0XlDAe7P3IkKB41Qiuwr5oOMktj75dsbQ0nYaYlO8jTWHMHrgumHM6dUwgWzC
rZM4isiDqDKYtYylvZ74nleG1KsbxVJjL+bR3buj7X0ZspaOVIxfAWt2N6wuiCNVKlb7VHbmjV04
itUCuAFOVtkRBB5PKCyVv9BpQXJKUVxqfAEXVGd4xzk1NUoMQ2LSt9r8vW1MD7tgm0Z8p4jZKlx2
jbNj1m1zy5ToffZN6899gCvbWU+ReY9KFqtrJ06MsdLPLeuq1zKqj/kQhzPyrzgK6sh8YwiEjd1J
jK96lGpFMDN/zSA69+NBDhWaqSSL054lxzR+FblHYmfVt/f4+eoDoAH3WhEvvfNL55aB9lVIbri7
VjwOxj0rz5TL2VHuWxi5RRAbrXvjd3byZNOcXusQfNdEBOQbO2HvKoHO4zkCXUGGqlldGLI3CQAD
0Z7HDEIIe3MWW24n+4iW3cPuqMZ2uim9JN/BiydXxR26rY7YbwNRtkVi42i71Gb7ukM3kTxxmmVP
POL6z/kwivss7UJC193kIOyBijesnWNdKg2hJyoskA7IxR8jI0EQSOADo7M5bo7IdbghYjFkG5nk
bIeYXgQxaJBsNVqlXDsqIv1AtM1dN4/dk/BmojoYoe+9tvKvqjTtbpioNJ9IzGtIrm6rFGx3Tf5J
YZO/TXWFbqTpIAzQPrTDAzRJslTpkwAzzb40mSbkclKbJOV+uIK3C7TYYwf3idil2fkcZVoyr5U3
8mT1epBdWB/HbkVsOSHEVmY5Z/I1Ysbwg6NRrPT3+VxOxNDGpXadl2PyHBZ2uW1CD3hIMY/5gRmV
WKdeyn7MsjLNW7XFUDCwHMM7xb+6HwuOV4YB90NBbdyWdf9aFiULGsLNt043R1eYcdltl6ruVl2h
ige2+kiPhGvsBq/ITvh16u3EAmBdRXUeSG3OW4Yn0t4Oejnc5Ra4hrU9M21K2epvVKr3p6Kc+5WF
95sBHiGnhsRAdfFIU69uQAiONimmo6idLPBcx6BYKGTsT62HatowJFnwhp94Pd43tx6s+6qLHMhY
FHiV52KDTf248FdDOikwFIBSAqeFCJXPEsiI2caco4g1R0onx9x3sWM/Gd4i6J0HzI97oiCl/soG
OVwLjaXPKVEgm1dcwg0Jq140rIGQKRSSmjtw+sAQO6lOk/u+9fULcB96Ab3WdjMQlLXqmGBi9pQH
RtTpuu/M5CRTO4Gp17vvRVNZX79blJuk6dLdWMiHNiNw5RnPRx8Uls/omfsRfeE822ukYN63ypPR
3ukLSnC9i7WgJkjscU4HsUkcTucNOQDZtjXa+UVQWF8NQBDYGuXoWBhaVvy1xw/rs5SJ/ByPVnEZ
Bt0+zkyMA6Ow5NqOdRPfMcmJG+jGHcEFOKEF6Vk7wnf0oGnS6mxBoFmb/I6fWqrITTeOfjCXerqJ
eNZRnNfTZjSabtPn7kGTJRM4GvdLFyX+tgFN92KTa70vMmgxYcbJlFdkDrlJFe+SyISBUdneyUyY
+mFtjIfX3NfULjcsmDexj6W7uWGEzkZz8VpLw5j2tZ7XlFLAoRCHe+NKR3y84brBke6P9qaeMvob
LkrQ/2mC3h7z8oYdW0w3omVfWmr6VcWQeK8loQnjnSdJOTilh26PdbUmtAksmmluyY7C1uC72s2H
h5ulzL4fM5KkMwLm7ag0GypwHN1sgeJvGF7JSQpJpyHega1FpXHvthz8vWTjngPFmpscVA9WAB46
w3QXd8I/qzHKgO4lzj5jArkxcrgdoq2qYyL0W88j0qFt25GgOBm9tG6ZQvFfmA5Sr71zptUkbxQi
2+g5i1oyYsznCC3EyhzgorMqjItnvLDPNawk5OnezrJHHWCLVG+sSVvGfmI+wA8kR5zGk3WVjdt2
LNltTRk7wNSNGGXP+Qu24nhJx8PYUY6fpUcTEXnraa7fyjT//OFMz41eVJuePOVqNZrmBuaNAerf
D494MuwXDKshkWPCCaiZdRFo5Zjmm4btbx8xfz9VTlpytbTuThcZu4bGSk7MWLNb5g8Av3prJHJC
SaGYulJvp0KB1VrGP6PXyoOPPGIzD2reR8Bjvg0lLVrapWpfWB1gf6027pieMxGQzdcuHrujy/h/
JTziZkFiruN4kgdPOuB+UC0eDbdQdx8e+iipX+nXKMVYcU5ra06LQ9lLssoiFNZPqiP/mnnPtQks
4ZFS6iHRyOdxm869ih1zCOpxpnCs4kM4zHW7Ai3RwKrov/h6jaloMlfMhh/JRgCnoSxrKx2oaAPu
wqd41IuVuYRUIFRRyHlD+wG4OfKQOTNw1sYnmMrPuLrb/dTG942jv+NJpP6DtrQqI1nCpDeezVgH
X6xK660ls2ItIrTjUiseR9C471JClNhGoMO7FVMPim/8+xg5neLiTR0LoSpKdbgoXvhFEQYI1EIp
ZuX+NFxqHZkFy/swZOxEDNXWblGrUvwXOj3OaAOcNv1LyYGF+NJEVsDbC10G/A3BQ9wJxcYRWXME
yrAaMI6OtDrhmq9KutcZgrob5VgU1nqmVStjzhLi3I05L9HHIpbZ9CKWZyx13oH/wR9lpfduRMbF
SisODy+Jj6xqsuNk83DVzeFrmMmebHKMwZvR6Um/gAsA9GI8ks0AZUroj6yMyyBfNui9scwCZRlh
cOnBuoIxXu4JqrxEtxdxqBV8Bx7A31ID5lwyu1X9JfLmI2JyEeSJFBCetGtM4dQ6uV3DBHaPUlfd
9gcXAezDuKp90SKlYIFBZWpg8K1PTaTu/LR9EyyI1z0GaKRx5V1tSVIPiskFAoZE5Qc1wWV8fzMY
1lOiWy3rGU2uh8ZBCZ6b5S4WMtokVaHvR1Yl68bu20OJMpLJBRwgkdlvP8gKaTgkQVxNX7IIGoRB
5hbRVw22vs58DW2l3w+enWECmIYG1wDABbt11T1nHyoBx8ZNL+r+2NQMowSYUT0kLY6dpcachbiV
TSMIM/Gd8trq8jYIYXhgoyF0pN+4qOuBoIk4O9Y8H3V/rtA4TPKl1cEULbL9Yp1p8/w1M0iMC/Qp
016WiLkbV+TaPuWBx34QJ8jeg/p/cjNaJLwwabxmyX5sNCvawOeaXqmzuLUiWbwkqe7dVAv0AUlp
/1VLnPfv4Ac/1tpjzRj6bh4B7tkJ4R/BD/iDYcTWfF5E+HI1/IA/+J0p1/PiDfpOgHAyuBTSSEq2
PTNKg0SiNbREqJ3Z3drqOwsiCdXDFNmfqBB+x0FE9dTtuQ+mzQcTYvC9x8FzOOHj0riPQEAG8K9u
PL0NX4oR21hahB64tgUSkdOka1eDQVFz+iBF1J2CAmf53bj9wEU0aeL0R6vk/Fk5nZDp7k/kiIxg
yVVJc0N5N1SS3F+nah4badVXde15CuWU6xPsIJjxTTLFAMa58OxUI2TbgVXTA8gp3Vl7YP6ferTz
/4Y14XL11IGQQ4dmtUxO86L1WPPAIuSt6SMqJraneCkQlfCYXyohTpnnnyAUWZ92ewmqc/UziSLS
coUPxRzv7V52DJ9EJvG0TQJIvaH5j4hnojc7xkO+Zn0cjWtmatNlylDLBz9hKdyWxpt9ZU7e4C9s
ClYEd5NGWT+3jjhKtnZwr/phFyVhfQdgzHhKieYZ17bFgT03tn7bkgEHrPIHvYKzrLrN4bY8fSdY
AMvuyZnyvetm0rqnTGriLIph2hkSETnNa2vetXifLn/JtuhaT90bxqJnHtkrAlgtOVZXhe2VBjVj
HKOj/iPiwmyQap+Z8MMt+hPiopEF+9aO7eKaEILbOWotdF9w8TYmY6gHMbvRMbU4KlFgTe/5gr/A
40+hNiMxWX8wMGIflM4qShO8945dbQeNp24E55OHPTJ9mh2QsDApYScNniCGq7hqwtE9qEF0G9k6
2UmCXGWDjMnkVKFO/0QWXDeunBFSdKwNVkCIzAd3CJlGVsszrghvX8Q6/AE1yx1WUSswZQaqRGvQ
TH8ANZjeAgQjYuhBUN+dmqoetj185z3jTPQpvhZfpjiFdLagNUZ2GUEk2+K67/yvmtL1DYdTuHdi
drofnA1fcWuYKR6KpDYPBBt4t1hux8Mw2QrFuovs0gnztdXRdfRUjAHz5ubYxn5//YHfQFP6Wnqj
vlEhYrDUm14Iho4DwyIGKkRBE6/0sGBW1kyPWmKCmm4g/HzgOTTP8naxkm2gfjA6qqycIMt6KExA
cK8XTADEULT4mpib5wSXTECrMO+nZsRQ4uptf+u5FXNg3c/z9U/ojinmYUNwVJUxz1LZSXPr9WCz
vvnB8NAznAJ+NZ/tbOafi/CuNcfpZiDAbGWo7NFvjc9mxGFta+UmQfu/ZlLy4peNswLIAQ5niKP1
B+qjxC20NfQMxxyIDitKL7OHag5yBlRvfDCrKJpvTFhTqzytn2Rbp7dO1IMUJUewrrudmi315V9U
EFPoYitmKmTgHj+hQQo/re+Gvr4j4jmHVl15PNr1pRGMc+3GM3345sKID3UpjBPGyDdLc/trwEmw
Jzn/V9/RIaR7f+4GuycybzwpKUec1fXTxy72v2vrf1hbGwReoLj+92vr87fh/z3DYP151/37D/1A
J3g27hYXnfai7XZZg/8u7nb931wWMhYRD47HjMVhZ/x/4m77t4VJbgvhuLpJhBDrZir8Lv7f/7EE
S23fXEKaWUzCSfqPAAp/sk0sbglE3fjVbPy3f7TC6sqplRBRdUCDwh2elZF9YzaDPM85jpWfPpq/
sN3+yV3Ea5HO87Fvt3T9j1ZG1QrQcJ5eHlyYQudZTfo5pQB/nPgETnXNPuHvX4/F/682PBspu7Uo
A+DH+yBlfl3JN8hDXXpAXq8ArgjLgEB3Zsqzfu5Gy6TMDB1zY46eTrJuYjz8/Ysvmvhf7GZk9wjX
sVAkOMj2/+iErTVBM0wS4GHGbfNW5AUzoByM1WnS5/GChd1/DA3xT2/5Lz5im08Lg465XGt/pGF0
bZc2g+cWh6bQx9ssj7s3TDwJx2LSjLeRYDv/92/zTy/o6FykvBxXr0BQsfz5T7KHdEHsU9/6+1gL
qyvXk7TbceeDTTK1LwR6Os9//3r6nz5X1xa4YSGEkSbyZ9/j1OpijsIFeF9hcWI7ELbGzTzXQrFS
tBgmQF3TQVWVFovCTL/UbHMfS4mKPIidDKVY5LbupZsM3PONspEdSBm3Jx2t+efJ8P7hKrDdv/h9
0YZw71t8m9zsCFd+/oDKgqShtOj6ve0C2X3QCsMOr9ooF2SQVjWFSc0+6wgMfMojKIS2/sA9OF00
GFp70AiOc0xacmcKZmVIk1qeVbGTcy21oUFcDUT3M+kFRXxkIE6/WjZKPxcGYFUAr/asr3vqSuQf
TUKwwGTM3lYyWTnzpNcahNKiupJghy96hzEoZAjC5qpRlf3qKVNOa4fHjNoQqsZWtDHt8dbhlHDW
5Ghl/jLa0J7SPPYJHGuMhksuTGuUxW7LHm9piGNd/8ZVuiiJAT2k4zWqMWXdAS8YTiXABbjHdgrt
ArILI5zlIGimgvsUjd54qw3deOtnNYOGMazlc58a8nluhHlwWCDVAU2+fEbfp25F2+IaYJnM8TXC
kdykemO/ANYeL1WT6wbOjVAyYujGi1Zr+gOjI2+dzInNtMg2ykM5+SNtQseIB8EYIQltaI+X3mp4
pzKzmBniKgT6XSbhowFNtFn33mC/5D2fozcrPrfG0h96ny9t9mr/cSBo88XRnPGSRCAzapNByXaq
ko5N56gxhG8Jd718v1bjNDL7IDaTob9OsrF9y9NKQ55u82aNiVJq1w6EaQFGA14FgiNMigPhkjW9
h4MW6mOVGj/FIEAeqU+YtHcZI+tNMaFyZq3oWC9V68nnOIJGGNWFf/LR8D/KHC7rCuf24oukrA8s
uOZXjcBsww69GlEfTHJYK4fkQqaYLZIZZPI4xKtsJmS0b/iSfEaxMEjThE5TLu91gPq28qKq2X98
/tbYUYb2nsXa0gU66GlxG9QlysaPfwd4YRkUk0g5N+Z4r/Fe72K3U+sh8v1tXy9TwXi5PRySoOWe
fIIwvAJaKGSg2oGslnr0/Atjfr1hRw0gCPhezgrq3NUIg22Un5kx3qMrFwxowmoM1RbQ8MTCVOMH
yjzREWrpnatGyiatjI8tFHVth5kjHdZ1pE3hBbSandNU2qgty7jvwpNB5OQzoa3DmwKAjsYobefk
dpg0Y3hq+fjjXVuWatcaBDetZsGAUfMUumZBAKRmK5vPuX1gmRAvvnpmNaU/bYkMDQixoj43a7p/
LzXPNpJ1NBfDPkSGf9VFNDcOgclBLNm6sHCYzhbI/QD1j/6ZlWa9lvFEeA4urBvNibvLAMYkwoSl
7C+dlfkW11c7mEHkJ+OVcjW1t7wqwv3BBg1QNOWyR1/7BgdNPzssu49lEjtnKUp/wYJY04k9ScEX
PmpQMmco7rtSzt2bjwN9oFruo2TNxe0fUc2OtG2WItBHd93w0SyJk1/rmvWpiyMtIC3updQB1KfY
dqx9zW51kXyZXHQs7Lmkpsxu32Kd/8Msqx8vPOa4lo0QY/je0UKe0ouRdGo7+Wzrnf+IEBxlm4vl
knGjUuNlhrXyiO5fP0tLl89Tu2DVVDa8jJUXPaa2w4FZGdlDChD3KW1mbix/ssn0EjDgEtc0ma36
TLV9P4SbO3jVgwMgcU7Sct3yNqKtbhaefbSJT/Kf5lbqX4pG0/CdgS/zDmjRZ0apumzHLRr+xR9s
mObrHCnb2TQlzI1/QfybNo0Pkec/uHHMCv0/B/lLH8GP4TAXXidqONhmr2G4HWr9F6J/aZQ3I6Ru
MAyWQSDfr2h/azLwP2hswH5H+9P0WK/kH/DvS55YzScbG3v46nsDiv6aEM1qO3tVgjYhynoLwmem
nYo86fnoCqw9M/FNnyfXq/aJVXo3UJno17irdoSmNFkwQc98xodBLSK7ZYkyJFqQ6YqvtabX3+Dd
RmQCQD9qzo3XTgcMvR5erYnHAutKuH9skd9EnvonG2AToi1n5qKpe66UNmKMQqbpcin1EaLlKK70
M0GGnKW1w2Z+lfr8PQos2A51lX9qB76aIM8J4kbPk/I7uR4Ag0Ra/IM4K7kERzPyT04OGWMdGRnn
faOa/RQrzkFlR227Q0DgnYiCYNBFBlKO4cLg0DLRAN6CT+Resoc637nYIvYV7K6dGc7WyzylHPgf
R6Ab93CpicRdLv1B5PHtojuACiYH64SAUKDrsWfFkElr30rWqvSGZsOT35hr+wWf/njbogQf1iiL
GJpPdYXzLCdIhophoq/Zff+19BKp/K6OUyqJUNN4fLkk51zVedPs1dSPt52i9i2QYyEcyMvpaAyG
w4yjnwprvCaX3GDF1vjV82DUMr4xbMVvnRSS98oeg5csMXO7FwsgbsvTwumsCnFlHNUITxiiKNdl
VGU5xz4j6yOAXD7dh1plPzuxzsE6NVp6GmSDjOivwxys2fRazkVXv89RQR0Z/WvvXVP7RGgMuNT4
nalyEs31H42RsTKLsWVZU/ud/gDElMdT1Ixltm1IK5j5TZLlEwWoSTSQPfFY7zF68cBsOKruw+Ub
TVOyZua+4IrLW75GTUfmtUJBL4iksFu54OA9EHGPujZBBOVzorS8hw6p9ffKIR0aIAFzhNi75Jnn
g4LKJHEOrN6jekq2U5ZokU54AdVytBuByTLzoNzIBd6vhBCVLAjzImH6hzxpcIhSAM5NDeIasThm
UG7PwJ5VkGjxtOE/9Xq0bP+Yp7O85uuvL3j94kOGXuLzqPnJUSOzABl/zKOHWL99ZDBCnUZX2+b9
YPM+EAaUAiaxcH347W0YYIC/Q86VAOmG3qKLCDYVWjfALmN9qFTH9KzL9UtJvhXzTQ4J1ubM9vDU
sH53iuxdI14CgVgV7pmSo8/saghL3IFDwKnwjob/XcunG3+0hgPXNYVBXwsUG1KgXcEOoUTBQnwq
9mPPToLaOLxnGTJtUx6i67SOQcIT5WuJzrpmqlje8W3zXC7H/MiTj0kNY2Y2D0i9vMLBpZRf96jv
MOPE042YZPRJAud6birDPFcK42JgRpB72rHe5X5OjLpCrKtfqPyA/cKvfbed0IbJACt5gXn5KYT/
EiZv6O21dP6GPIsvxELGmm2J2h5iEm4F6g0qAnbwGk9gvNG9Wk6QWHBC8LziNOzS6qqvDe1AQkgt
r9uMZcyqiDltEqfhipxVyHePPyLG1oUrESoKZfc/tOJL1/FLdwqZhobDZrCgM4L4Y9s/k2Hl88ST
e2l/FP1qZAvaLIXv37drf+p+8K+BfWGWQdtv0bj92v0Qf9X1adXJfV46HMZo2PWHGqsUKNRRr66Q
59K6fByHf/+6f2r9eV0ESsiv6EzxAPyh66Ilz01cf5KtUu68dBrZl0U75iPCs5jzqyrK6eI4MWdx
rZYq9+9ffdH6/+HTxa1PV8wNzi/xR5rZhCgtH0jd2A9YJJFSeY3x4C2nLs5VTvsOVd4iVG1oS5bK
G+Iah/vHr/Dfid0/TewsPPc/fVt/Ap7eNN+iqvxlXvf9R36f1+k6phEHAA7xla6JseQHjIE2/rdl
hEWIIWMdvt6f5nXObwYdFz/HsAluucGc7f/mdfpv8HQs12WMZ7mWI/z/BMaABe7Xi4vaeLlt4RAI
AxyY+CN5LGv7ORvw7N6mxL6CFjZ1gS+wiTLnhgA3y7qznLppoYSgRtmGIY4aezWQ1RJkoaqG8Vyb
wOlXbsbwhOos68wLdlwtH59smpUMMiDmqxWs5WwfzaUYbru8Fm8FCzEMp25b4upn4s92xOj1KoqJ
TkYArXaVzxoTgGJ6LNKSJT9VGBvqFm2/ttxfbJ2jI5vPelVVERbDzs0vNoDlXTRX89r0c3FDhAVZ
jaXp9D0+kwZV75xL5L4sYrVPrtBe4aBxwtro50rTd89OjOMimef0NGa4UV16hi9D2hsM/iWEzaZ0
4kvjehkQh2qcblU/hz67tqHAVSF5xwjYZvSYbZ1LxAtxfFWHGbEhhGN2cBlek0F1n1rlxOnZJrR2
3SbSvUkawcN4SsCoBrkzYWmhgqeT80fysVrRJdO9a3fL9iqU02fU3CVQTR9pOkSA6N61zNAH+odh
NcDrow4JGb9X8zCOn3nAsLh3rFEcEOsocEYA9APW1IW+dTsH/wjib/nEloTcwKgm9QosNHCetkSk
qdmeZA8Zzt6Nlw3oF8x8sYqmc2LQH404+1mctG2zdnJ3eiZFo3ZueSfk6JCyUYx4+uNxnYje3LSC
CqqAKfmOj59qPAIAhqgY6lWE4NOuk37dV7F7VwNCwtISZ9GakPvqLmPbfZwquHyCdegdKVHDhswO
Kk7LnYiibWznbZA+HAtumjPPJOKW4gkzOWlpk+8RRQyF82RFIEOvRfn/2TuT5biVbMv+SlnNIQPc
ATgwqMGLnsFgkAxSEqUJjOrQ963j62uByvtSou6T6tY4Lc3ScpAiIhCA+/Fz9l67N1V1hIUwIv33
HSKTvC03wq4AVUdFdWendQQotkBOsDJlrHE0R+SIN1BBWipnSF3MNaOC/vOiPrLlIjXk7qHcDRcA
uDWoB8rXeNwoY/KrdxT2CsNG2WKEjXwQhI0Z0VCS07TQw7FYlcekDBoOA1UYfclrPL1wk1SqEJbo
3DjhWgnRC3gTIUuGF5/wpEfXblCMaP4j4CUp/Yqtpl7WV1OoKcXalwkOxxkzOugEHOrBN1HcI7XX
nbUeSZtD8NvkaleEcXwXTzSMcUAMBOGUTZDzZgeeWhB6OobcjrRjXFewTYYTSRA9uVGGLddlxK+5
qYZ8sNZmYTQQ3IzCD+/oh8Ttusn7XN3g/xmxGDiEkaZwpqIQrDBPnG0M60TRxoWfG5+NssyGHXQA
AhzY4t1mk2fe+CTittx3/lSHR9tsOXjDSLv3e+OzMfsF75TB2H3tgYhxzh048XnX1VFOcg0iyKcp
KE3sH7qPHgmkFOWepNWGUEdzOXsh6cagyUqkH8hSmcorQX4bx4YsE+4exZnA/pEE8kqWVfMNMOpb
p6dml7HTzg9DKobqMKZw8ulF6mnjVQaQjrY1YYgm4h6yPO8jQHaQD0nIaub01HOprpP9PEnvmKC+
Jx1qNKbpNFkj3WxJiAUAgybde17QbjMrDOhj8FuVu7CagUrNtrwHH2sOO9lH2QYco7gu3QKHtpcY
/taIqzzaEK9hPVYzeRumzAS/c8pA8RMyZHInsQ2+heUyfMBURYoIokubd82ehg0FpiScAcbYVROG
9joj0LvdulEbNtf8H2zSZgxYLitHuLigV643U0nZreEQTa+Z+FQmiv/MZmTckyYlUAWEKzToId2v
oRoYUzayZJyOvxYdJXF69g0JlHCqSbLPHi203e/wB763eYQB47UTBYvPGPLgeqO6d53YwqIS6E0n
InKG/YL8oGLuxDYznACCA+DqC6AN+5zl6FFXOYQX62aEOIGgZXaTvVeX8qnuQE1O04Cwwo05xFlx
kHk0vsyO0+eQTP1NzhD/PGurBapTgnAp2b/Ce2viCErH2M70rA+5RA7uEGVGGl9wBBIyemfbS63d
f+qpoos7/cd6SkjmZv/zBPQ2isufq6mXf/Cvasoz3zi4q4Dfmsp54b3/9/TTs994aOUtZ8m39y0I
8f+eflIyUeG4vrRQULu+AxT1X9WU9N6wuZsWoioOqySue/+kmrJejz8VhR6zJEcxNKO8816dE4LR
CNlTHOeKAxDMdpHM6YXo2+DoAHxYS+207ymy5h2MJlxp4xQcEd5WH3xe17cOCJwPtpu07wFIte8R
5Ig/DNden2L4dMLk6/MBMVTA+Xx1euq9JrBG375CdVk+O5E93dVmVJwKZ1o6WzEZZWgIh3VblciI
f/gV776fVv4X0sY7wkO69v/8bym4yT+fYhZysQVryzUVpatcPt0Po72AiFCSv2I8GGHwlNdIrXuA
KP5N6jflQo5w1EmYXgEqULvqerL9+K2VNPHHaS7mL6pv64HoYC2PYRa229Tts32XNX26pf3i3iu6
kXo99cpBc5p3J6uSIG/MymYAhbM0mXL8MPSS89tIaLr+ik7h2vRqmBkj3eUNhHJsMzATjHolmV7h
aXLFBxg1i+sQidjceizgrT2zpmb9JSpaXHTaLoaV0WH22oU0HaM159NkLWPbfG80jcGkSz32eIvx
Ic3kI66UWxXnhlKHXosx0jgqscsR6R4gsCeiM5mppTDKjAN0HCjHa5Rw2KIwez0VydKVNpDdn5wx
CZik6e499a5qcdllo7kyrYj8NX4A9+DJVMPEASI++QDDiVQbUeu6or6woyb3NKdZbQEDmh8yIu2J
DVVms/EicjHHXjbxbmCEjYOIV4mxsodKNahrl0GeHXWPFuXatujU2F8BmMsQl+Gkukxx78G0QXwd
4DxCnMJ8nIi7IuhSOlWOW1kowsNZXhdTwz4ZhjHMSsAjC5AUZcuGDEL74AxCGKvMpvAaHedJ4bHe
Ro5b3KVFM+3akBoeWAwmaRv7AGNXE/IPduxm13SjcwflCh8CloUvdSSgQZvxzu+GYcOb6l8hmMgv
MwMwZjtE0x9nHCIbz+nUMzOi6jBDf0MkX3UHHTclxYXoCP5SidAEKwxMntYDQZsofhPrOiCp70iF
yTgCvMWBvK0RUBGBMl+hMQ23FjZBElgKlX8VdAiXsSUwYlSeGMd8K6xxNw6zI1euatxkw7v3wCiD
GU2fxj3tS6w/7vhgNXk8VataFRxgMCrXIeCQoMAtW3UpyvMoiD3Eg8lemOX4JaXmthhLAP6Ai11U
g3nT1n4TPw9UOdXBLwZb3FKtB8cZp+lVZsoEUgBTVJ+kYFE+z7S3CJr3e44CCjdH97kI+gRfk0+R
tcajhRG06xvSySkU9Q1TwUKvgWF26L0GY44fNCZpfdADYIC1EZCiijSvybEV98wJP+LrQGafkpNe
oKF20IiGY2oeZihIbAVdcWqiEQd5bcryuS2VvLIanS0RSGZ5pZkJXCzFohlOFOAIteLiNpl7dRZ9
idHdAM1Dfb18N3LbnYcmmC3ocXjl0JwPdvu+i0m1XDXxwKefQjUf6nKaDzHiuA9MZelBD8InZsyh
gtlA75SUmmaPGx1DXP/JTJrevIFc4phnUOv0dipRlc9Nm/mEBxnZzLCNpdznm0e4JjgpwnZlHU2N
bmCILuZ3WSsNwj3TUc6LpyQQQTajmLQt/ezgyDarozdgkq2OKVNKm+dIWyEixNJC0v8E5iyLyTEz
nOK51x29T93M7XXZzO65bi0+8VAOpbEb8UwnK5ss4n3tiexWFxFTSLeMgSO1AAvv+zgUtwTg8WIR
DZTdNk5GNhYpWOTCe5p47wkHnEDPT5TFKWeUTyIxn4BnNwcPViC8ISkbbBdaUOkE/aZoG/XRGAqs
otyc1F9nHOytTem5GrlspD0oKmSYYvUkXzNytZ9vQDOXq4AWCGSXSWzTsS0/tVb3Vk6jezX4fuLs
mcCN9/hMZbYxMCUPey/yajhBuJWGJewQnBfOuJ3Vm+lNJIcA1Jehi1OUjQ20234CNhT1pEcxpU5W
g7SiHbDfbSJKY0bj7kwnm1n4dRABEOjV3MDkqr3saqq9ytl6U0Nhb2TdlS8EIkkeIINQb74XX9nH
/+DXtGFp3CuBxqBdrFml4CysO4Bn+wJnB6vfQMzxItsO8cc49m4KWPDbXLbv/1M4/j8Vjhaolh9K
jl8acTfx5ygOn39uxX3/R38Vj+KNbdGFI6rB8RV1CPXPX1xURHDwXnwacZQnP0vnvDckRZpLM066
SJKW7uu/W3FUUyYzuP/W4v0T6Mur5rbwJA54WyLy4k34tbldT8bU1VlLglxlD5xSh5B94NA4Q7wP
IrNwc5pjOi9PSWoZ49t4QpI0VTqqyMj0UfMoljlhbRBBSBYAJ3Fn3awKIMzJdShgCsNSK3gm2cpo
5/1wp/+muOMW/FjaQYvnA3vcWnMpfqktfy7tvLZnvtTMzTXzD9Q/2DPXlClsMIMyzyPqhz8FgElv
qVV/6IlzSdu0UEEtzB2XX/NVpW3EmayMvgzhW/inslNGQvoazViSU8hnNVeLrOXA8J/imoFwPa17
e1BwwN2egGEnXA71gYpZrudBcVcKN+jnvVh0S14RK7ktC2aZBONZj5yxu5muQkG/vbXo9ofE5yE1
SAOaW3VT5/PamYj+3YUjgZfXhot0IEOYuKEt5Tx3RbXMi+tlZ/CJZg63jQoYBn5v5Y+u0XpMqF6A
Xl3b97ugNfSNXvSDjSV5CEaZOc+NzFEq2AZz7bmrLAbaJU1QFdKs2o6xDy7mRXFlMu5uNnUUikfL
wlkLHH6ZD7RNUn9gZIVmxx35GJOIvWkrX0RBw8gY0y1FHd1OUc5w4UXBoGfKybdNTbnFuYCQ3kcB
J7S9FqWtxJl+MSM/V2m3ehKyR+3SNVjdVNgu0iKhnOFCBqF4NGhPTO8R909I98SSmvz94E+Hj05M
U3nL7LsBD7gOXINLZxjMQnz/KZ9OJOgM19OLDg95BdCiAJgAhPamWFogmIqAW6eF85yM4PxAHTGO
/y4kGimfNnXs3kccEea1iUMTR5C2+RVcu+vap2ikY3GAZrR4kcuUfR03N7clNjIUKJPT1fODZtg4
rwfhCOs6nGloHuflJ4E0BLsTXDq/H0P5a782EEnFWWfAl0BicxORV3JvEHs/ceTg5UWiB/qirmOr
27bYHojl8xftaOOqUREeKrKtHahwg2PKIkJqnPSjS/l5puM5Ya5NsIWvZqcvn8Okc260Dt13xqCs
8zhUYHdlGj6L0Y4PJbIL8swxlj0XIczFSprJBO2SRzYazeluoPnsraNk5I7nWZAylZ9c5tQOFpd3
hlu33b2IgdFsnEHx2MCH5faO2FKbW7Ob0Ju1TggLCvJPLUnv1AyYgJYkPJHi84iZfCEIV/YIikX3
DKEqO0++VUvTJs5N6zFxlxAucHzOcytIGUKJ5VuPWiy/fIaVk8iMYOS3TccZyeGsYCpxZ3i5VFLw
UqZkHgQ7xL5V+/SipYOaxYtg0ISdDjGwAXefMu++dpAI4rKd2uYQDkmZ7pJATHdMP+olQ1dPJ1n0
3HpFThtGPJIeZ6wHLW2172o05WNm5IQBV55GtGgeicI1jHcG1UJ96kRjNFAxfT4JaHiWX7qd2n/L
US9PL+Q6NljLDYw+wYDsZx5sFoiZuFHygzsyIBESUuQiBFqSVCqT6SGtKaaHjL15e6paIYp4eZBT
wk6IWl/UmkyPl5eiwxFKoNu46JpIxsRq2RuWXHuWF7lPU+b14jYBokVUamil5ecXKXTk4oBHuZBz
Tfx/yXRQQdgkH1ERYfumTxl2X8gg79L3DSuEhQMomJ0GGGtRuN5qCo3A36osRNIJK5q/ZPI4Hdta
8Ztz5EZlDc90eu9BIEi/Oorg7Hpla2br29zkEHeLipIXl4FOErpXQSEWpAflp2leRULODY1fRfKZ
EYfmRywHnGDj0DsX0vSfnKGHtDJbDwpeB9qnvOzf6lIb27Rrow0PRosGMIyuZOZji8FynAKVHUgK
kZZ2NpHKnYNBluZ4Ku0Ea8T7ECUVcToVx0jK6koHgGorcLKouN/BLRZrmZsfjWJAVwC9h95tQXMy
GqG7WqkIP2VtoL5OoQzwiTXFbZe5px43l96mWTPdu6UKP4K8KLY5mxTn6FZevDooPlpMoXeiMAkN
w6tIeHWnGiJadbpWuHjIpplxUsdVmL0VSauAQrXdbjbw/RjDNK0LUqe3Qz5iB81gkTj20G/7UWXE
8Ajiyfw+ehjs7G5U5pTsGxqUu1rXoG+SsthjVQY21rrZ2zG325CjcVGcfDawTZbW8zEz/HSH2BvD
cz2iyckU9PV4kOUjm071VDiQBzbJTGsDg3T5HrHwcmsJvSUnycH47cI3OaPOlKswJkE9pP3wDUs+
drbetg8CMd9uzIQ4o2dS0MJNMlpWjBsi9G6NGK5rAn73XlbrjIGHLK9UNIld6Fj3SVBWexNu7Abi
efWUpE1FiosYXMS0gTVsda76cw3u7YE0eXdvtDMCCRKH1kZiIEHW2nXPRtTV1yzY+mAWhb4aDc79
M2LPrW4bskCJBVnXvUYfWrTu4xAP8xcT8RdICn+G+dD42eb3JdEvxdwyoeU/FosRZr7X5gTCcenZ
L52/qYPZilk/W5ujZBPipOZBpSYTMFg02b+/6lL1/FwVKeU4DiguKl2Fnv3nQozEnkhFIxIeDizV
h9iOWRiqTlBj/P46r/qcVF9KofVAMU+1JxDs/3ydISpdGBA0yDH6L2uqifYA7BRKyilgwfjnF0N8
YXE7aav6r60PcBxaI6QIpFeKqqwsI3KrEK2vAb78Q/sB3ws8srf4ANCYIGl5VcjWoa8qWg/uUbq4
SQrENntn9LN1S9bydUtI5h+ekl8LZ8/iHELj2TeXfKdXlhILiGBZZDlQikVr+n0LKiIEvrij20UP
G2tu7+9v56su8PIdcfrgmhFgJWnTvvqOOg/tDmaLfWwY3w3Im4DzUZYE7MA4stkDcWewHxnQT5i/
Ggnbx+8/wK8PqbeYWZA8YChBd/DqS5eFXZtTlqLh6+PmMI7Eob7Mx/4/roLYzafR7Sw0z58fUaLS
xyKIW/cYdhFKy7hAK7WIMv/5VThQYrdCq8GL9+oqbidF7Rh8F79uUZeT07UWE9PO31/lbx4Tkqak
KVGKoFJ+/ZikINrhEpbOUUDi28PS5aEY9IicWZMufu6qaZj/cKT7df1iTV/ecjpPkv/16osVMX7N
MXPto0Ew0pPVo7eYzYFSpM/Iwyg8jcCLZBgekd9/1V9XFqRODGoQeUlf/PJGoIaHzVE54gjkBIQ/
La7rbtGrzQmD2d9f6m++Ig8HuYbU4AhpXi+WitYRl8oFfMiIIWeOgGxe1ODgUlixlxMcYPf4D/f1
776fyyvIgAo1mfPCff1hCjKYcSGRBVhHUjabQ5FjHMtML9pjOPrjm/4iDPt5O1gijOko2oSsLO6/
n9+BMvIaz2Q9OdLw8r1VYuUOY2owApdqmJtzid2GCbamTEbryqmCWqs9D/UwBTvbaG0OFyVK5VC0
X6yoReHszZih77zUrbI/3JZfn3BECWR++KxITO/Eqw2lIAQr1gbqSJFLLhQHcfWBjAn2yyGxedQS
n7L+9z+/9es65OPko66UPqH1QHJ+vjthRr8kYI87Gp5BrTt5kvMDgJ/ui9dYbJmLQYLnPcHIUIOw
/DAMiwNKxv50qVuBGLsOewwsVEnxvtMW2uXff8C/uyeslDwrFnZKRp4/fz6zbqN58HjrX2xZiekk
H63QkMcW0AWpObX5pzbOL8/m4vLjbVhSU+mvvL5gHbdL0a/n42AH9nNrJhh6dF3wmE6LPvv33+7v
LrZIOE0aNCw1r59NgIu+ydRMHyeG9ncAf/2T2cKsWAH95pT0+4v98lPzzdDZwVKWy473OqwPGa9V
tYGpjwhwOViGcceTxYvIKfH3FxKvMujEMtl0l+IBTgdb+uvKiNzXeCLWYaSCaFDcmpzhGIt4bZe+
RadOA7+CCdMwDrO9E2ixfOJEoiSGiGzZBst6ukRxSp/AGDksrVuUTR9mhbbeNFxaWXS95M7Mlu7H
WKccjkcR6ruOIBlU8r//Jr/+PsukHasx+xrGp9elUEzuXaXytj2KGdrxCBLzOh+jeP/PTZ/cM2b5
3Dg8jbT0fjHWgmcR3TBBq2tAYV95IuH71wx4toZAzmoX0x/7h8vu9cPCaLOtKQ9hAf+N3/SXX6mY
c2nVjWMf3Xqyv7quGI6QFvx3Lw0RV7V0dWowNm/LaRJ/WOnE60fE5sou43fJlZFcsgf8/F7bWdDF
9hgnRwKr03zemAnYk3av3bmXYo0owPvkWmlqM+BpAWj6iwkO6kwYH0Sni2DF6EFfzBdLwZwu/Zq6
UcvBAioGAwvk6rh1ocDte/7+nQLLVvCXQJaQ3RmmCxHfk+W9g9nsXbM8XkTZUz3oroFxD2mhalfC
xTHpjBOtMcCC9P1SGkeMdusBfjZUOJLgHXOxfpgI9e9Hug3nxu2M/WTH7l2poSjuS/KeVnSxixkz
QC3ME21ps8Bk5vQ+TN6mOiFbUtZ6SYgYN6WuEUYVc3wcPbLF7SFziK3oraj2MbDU0PjpfQOcKp/l
TGoS74yV0DzqKyuzvoyNl9IUN8hywhFZLc1QHabR3QCDP8QQU8/lFX5Mmt5+w4D+8N3wWdQg8LZz
zcTxpfgc0oDOiw82Fyx5xbsWFTg6vtEthxaXWmHDwR25pE84gWdMF3JG8uhOgn0tT2lYDx1siJa2
rqjUoge38iq9lLPJftH0nVVjfcDUmJrCO4WuW6YXVVntl6k1+RajTJz5qyQM1L5pajKy1mrM+Jkn
M+Yf8tVxlo583IcK2Ju/TUVinwCRU7qXVU9vDs1tOu1QbXF5+iB0roD10gj3co0ffZABfxHNVmB9
msclo2BKeuOBBHIuXaeL48Y3C5sWTpRJrM/FCPjpYuEIaTcpj0t0x3m1bNaWViMmBPwYV8PQtCrd
9B1mxJmJ80IJZAl35pAnCMfi4ilSY6xgTCA3uYomWNbsq9YQn787aJGXtvN+yjjDrkTs02UMmbg2
j9+9RV7s8IAVkeeKsxFjM/9eB9Cz5+mbQ5dWQ+SW9M3IsZP6OqAR4pFgpMvpm98BFX8x0X5vwTlZ
z4eRi2DOToTzHAdRFGzbvsUD+v21IugL0+LyzowKg9hz8WJ+Gh1tPVqThVOQbi+sKtHZLOON6/AU
1Z7LySzKHO6raJeeuUza/pNmrDzsppgJwvfRDJqj58CRSyER2tR2Xqns59xKlk5sQ3ue9BKOPxPc
t5koMLY/5cJJu4voXakTARk9IbBmPCW70kvN9hpKPK9pXhlMGjJtc2OZktpyl/gijO9BWfJBLJPe
ya4C/nMpZquePvaTksawCBTS9OKVRE7eOFNmPbpJUtjrvgli/RVQA49sQiSZfa8tHC2bSFMbS94/
oE/sx4wBEF9HtCt4VmymOTD17E6q9xTmKRYep+nKCnRJPFSIqYNgXpJAjcxJjlnT0q3XmRytHR20
2aMlQSTNMTfNiVYbHfJu0bXMyPPG7zv+fwwLfxDYLcnwVD//s8Bu/7Vkq3j+UWP3r3/z15jUfEPp
wlqiSOxFwrYItf41JvWcN/gNKAw5F0pIIstx969sDOqHvzR15hvpLAcqzsMcwBnd/YOpKP2XV3s1
DTRyJ5mzuhY1Kfvlz9slpOfCC0ovO0gv/IAcd1p1LaR1V5lPIAQfoI0eCrOvn7zcetIjTxoxSTsi
4Y+dVt52BoJ4JUfU0ug2Zhq5oHP9Ps32DTIwJNt1se4Gv/mmYUuQnqM8hAyteTLCrPrICc68GALX
HO3ZfkOU8ryuPOIGAjCO2z5UFyCv3h0Ms03qdfl1MbJXdANbF97ZGtmyEBs92s3R7BqURPmtboWD
XdWG1Z/B1WnVfI/WwNkQvKtYYcf+keUQyCLy/itYzxXNQut+RHaxb7vwvWvngIfGERdonkU3HfvD
dSL5TKZZxHcWU8StwzDnjg7C1o6zd/0EEpqML2p41znkangue6ZMgxzGTWNX06cYDTd7uz2vJO66
VZXV7t5pwas2dqP2Y6Hb9QjXcEvR+aVLJrmzexFs4pR8AbCGz4IWBLa04Zj4aU4UDqtigox+P3dF
uOVXBZWtiktet7su07u5NG4D9Onb3qinQyV9WryqtC5+JbKnbnCq986Q7HJUILPV5ZeUXsspzrwG
kZinUnyMZNY2hHiOW+ENJt7/On3q5zK+TyUNQdmSPShlQQ5tFQ7NQy2N4AGMhnNtpxpJh5E7jIU6
tz4Rih2fEfGNT4HPwRY9gP9uymVaMKPo2crIRDhFg59v2zG1rzj4efeEVsOEp+oOwcsOzqGTKDVV
nJDOnaghe1cwiLx2QFfsgWZYZ7uYTcISrYzTRYgt60QBBJYtlhY3zxe9BRCTAORWVMWxgeuNsKY0
i2NtzH29qkmDAmCdpSPQWxyPZ7Mry2uNdmAnRpV8VGJghcb+UWwdAUIige/84LHJb6c8Lh+YAeFU
dpeyeRnAc7RKPlZVwG6DQykOKRZma7dEim47U053QLzic9+leB4WHum2Ja1kP+NpOchuXM5i8aAh
XLOTIdDK3hHNbn5qemomQ6IfBwrZcVebkv8PoqM7bqCxHiZNGYqE13qE/FHQ/+ZPgunX/caERHLH
bpW9c8A8pgcHdAWRYhrUhcqWLmReIh9A2kmvtXSgg0rEQ1vMNfxBq5uieps1cUE0CsCwqcup0Xj/
9jEkGbWaAKVuiNxgv1cR6ZKQ1eKzru32S1zPhKT2svrqTFQTQV8yWlk+WRIklQd/wuLPM7ZQ9+EM
ZDh2GsJSoSp49/bEM2gbXf4tI6fwiIStf2wTG0K7y8gBAgFfvIO1eNG9071VwKW/ZRnWgCtnYBHZ
UGZrSPHtsE9GO/n48qQlTsfVZtIvENxr4VzHEz1tOtLlLYYW/CQg+xhIz3X2zvZH8X4kPYIMh9xW
940T2ldlCuzDmqDLNQ0IexH2iBqo31n1ers4GvnMryaCsdqRb9t9wU9ERKVZunAUXY0lyRKXgPPG
ZayNfBvxRGKL8p3goy+AE49OTspZEUz8ocHjikovxUYYGQ/lXJP0hYzroebQjhtsYfIsvxZ87fIh
DjVlTpsGRbe2usFblwl3TqPeOFlMqALsBEs+rhvy5/uRkDWVLXKymf+KPe+D14BtE7io1zgdz6SE
0YPSd73RPg416JfBKT/iE4Os4UKf925E19+aY3gXDSaR1110yJPmG236a1+WYBgNf10IdZlauZND
tO/c+V2Iz33jUCeeXJc/WAXONm2Nlah0uSbwprx07GM9+X9lv7diy73YVQLvOcF1z0Bzk1peuHFV
JcFPUjbFuT7Hk78Zp2TTBuVRFiq4szpjurUmkeygYWgkdJ4b7an0k5UHpQbDTkp8QUXLbxggW3ZA
cKKN0VhfkPkhLxVfIbnjoo/i6hqBY7stBExZKZzPjdUdCs+5J/E5W6dDL28Fk9YPRiiesAd91j0H
/7lo8x05d90q18WwNXKpQSXMTDQFc7d1xYnjocfXusb0M3/JIYcwKi9g6kZY4Tvib5K+ggaT7mXS
RdDbZ35gdLy7qV6k06NOT6lrvUXeB4bVr6/SSedL9oI8cCxJN6bXV9upSBkW+P2RWNpqh83nQ20C
nZ2KkqNfaqpjw4O/TwhzQWMQfDCtvGbCUFNj6m9SV5cq9tTXWKj4YNPY+qhcg3zfNH3srDZ51tqQ
W951RsWy9tZmz+wyaP3uaPvwY1fDPLMeyCE7hJhcrBVNZXs9YxP3g4c6hwGiCXMzaVmf6TGM1Vbi
yuvWYIuXJAzk4Vvsy8WptFzsS2N6z2NFIK8bWDCYtb0d8YWXKB+W7PMirTZ4YvDmWaL62nJO2ZJ6
BEkaiqCsqmd64+CZvdbfJNbwZAYER5klu73PkGCPVfwzrYgPdST3pq4DML2VXiHiIFZBjum6tB3j
prGdt4EusE3yGqKvLMInL2EfZri86fBEn8j1Q87ip94XTDnDhSBf6y2eo6WGYHy0bm1XH8cuGJ3V
IDCRAWxO3iaKzHi7tfOvDLSTr13TZEcfRxjE5DZAhWIgmHbtcZe2/NsQGjqxg+YZmVJ5j16N0O2o
prKSBsbPqvHO1VCNH0kfyT6OwpLnBdGA3Av5PBTemeBH4jdWeRf3ao0VAklEmns+TMskPA1Tl1rH
VgTWtMJG6J6FX/c7UAa5ySsRvkN+Zdy6FpAmMNwT3nUC0NZBQyDPkCb9STkNgASrCOBb1ozvV/Y8
sg1OfXku8YYcbScPtuTY5NugrQn5rGPoNYiGk+1M+nCxIoLROHeh51xRKaR7yyzrbTxlwTobnRJ7
YjN9K3IEDFYedm/HJh6JhFT1e7cGHYzVsdggBYJrrcZ2Y9hkt5hqvkpzqrB8GIyjWbKAVZaoD2VA
EleFTH2dBDrYlbFFaFKd1Ui4sk+qzYglaILxNnUN86YJsNUyDW/2tYiGdT+mRJ1Xzc1UJvTgjX0o
QnedefOHpGnKitSMIVtPI/jzmWRTxApttstts1sDFbT3mF9vwHeR7YMiCAFGIHdO1g53c0qNl9JO
YucavFsNSeQB0+e4eAWMD7Lzz2S8tl9HBfy/dnW38yuXGNUMDIsha+RKTbzkd5FuvfRXCY8yL+yg
5W2hSFWpfFwLrTk672Q1waCYgF5KJFSuVIsMGoOa55EZWlh7GuUtYlz6I0MZfq0nvZfkaiJGKLPt
ECf9djKn6Rgj9FpjTguIvgtOcVhf7MBxNgpa6JWe3YlENi/yu01iRKm1deV88VNWV+ta9YYbD9uk
ijKr2qf5mIT30k3gegpO/CTWtCPhr3gCjZAtIaxNVIL0oPVLw0VPVxP173xyKFXgkod56qAdSDC8
eRVaX6cneQsN5dD35SZ3Y5DULV4f/TlKvXGwVy6BYuKwpE1MuX2/uHR3eeH369Dux4dAzTNdqbk9
hwmc2GRw7JvOmZ/qWcbbuXIvsV/CfZm77hL5hQAP7CS3taqcT0D/9DoRxfzJaq3uZsxR3sXW8LUJ
tdiOjhhuvGGQG8WA62hPnH6IaGnvfGQYp1G59SWkVIF5hHtTG+oj0+8AzEafPI8d7szYaGz8ewEH
cpjQgGxNc53CysI0R/JWAHSYrZJRz9TZ8d6EL+QvKhUnta/R/4yrLEu+KIGPxa7z5kzLcp0R8kDU
T7uhw+kfdUieA/i0pegPddN9wuzcfVGpA6IF+Ql1fGsfJPD/qybxH8yhB7dcU8sYm5S0ENLPAg/1
24KMsuMGAm6Wz++zxsxu2ij/zAE0JHdF1D3EsG52rumMliRDRZ/rPGfXB2r2RQ3usmYFXbfrGWju
GstsPlC+uFtAwtOlI9YLmJV1kXECpTIBAQyIOZNHE8H3RumZN60vxncuPqXrupLFac4GPMRwq7Pb
tKiVs56ZGX0q6hYzZJDEE8YXRgrsg40qVhwN4SePme998UKThWNA63KJ+9B73zWKtr7Mi08zMYTk
+AWY0lnycT6ue3MsHguK/q1jzR7xNF25a1kYt541X8WLhKkaOWSBnEnPxOKOH1CnAsKlkZmuHNhW
a6KfF/E+F7+FPDbdJiVqPYLt/O4RKUeDTKsr62KWJayVuCP5bYpHCLikhRCC0NTt8C1q8/ygZBcf
mppO2WQUX4m2j1etDhTHx/aUNsT1VmHjXVwkX3dh1FUX2AHzJoVWB9SL0FgnLL1tE0jw+L4XHPlg
bzn4BRvlR+XOSHLvKnOXfK6XVsZ/uj5/6vqYJlOE/7np81/Z86fn/Oemz8s/+avng3kS3QvuPOwc
FmMrZpF/9Xy8NzTiBUomxhbfHZL/7vm8MZkMAZc34XW6zJh/7AEJYTNYZcjNcI+g1X/SBHo1vltE
+cjS+BQMTAQqiGWc88PQPLEqYbe8IkwwDAwyRBzNh963/y9757VduZFt2V+5PwCNgAceGzjekDw0
SfOCQTKT8EDAm6/viSOpOpXVt1T1Xi8aKYnMYwBE7Nh7rbmax5++k7vf5z8/exR/GXldX4YiacHq
opDRFlTHzy8zq0h0+5l+UjOj+05Ljpl6J5zbfOiVvxuv/TLcXV7LZa67SHAW9fqvQyCuBbGFNOd3
k1q6tzjh+zNTMv2ALhngF+C86G/meYyXfm2kQehBWWBiuncQU4lldPnTtwjlHJWxXQe7eKopoYKq
bE8lgLPSK5WcPFXHhfsoHEvXNqIL2VVMVviJQ8xAJmhlhpxL+x5eBSFnUKeX5rVbLsbRya2J6Rrj
+lS5jbutgtDdXtl6nNc0/3qcnGo1v2Rp5m4zpW6fUKsXB7evOSkEtDiCqY1vMLGbxWoBfWynSuR7
KAjTumqb/AKCYP7hQlX7FoGs+mbL8Cy6KV4jimS5lBluMvKizzQPLVrrANEuWtPlX7M+l7cg9JIn
TeCQAkyVbcwqKnwVS5HflcWwEyV7RjVX2tbpAV/U1TSsUb7jxGr15mirbXmDTH2ABZnq74Lh+C6z
hoowL2XYIWO0oV6ObkCKrKKVnw169pM15+MFZnjUeaIaALPXjkHQnwabPFXcIV1xBLGbyiMWIBya
V+R15tScwFAkG/u6/A/XrQBkBNuCWHaIbtkrkmXXoM2m3bvXrWQQjfs9IQKGcd51s8nJskNTu+xB
NeUZmt1lZ0oj2GJ+jAnkVly3LssIy5O97GfTsrM5yx6XBnG90pZ9z7hugcayG9Ksuo/GmOp7ZNjI
HM5aQ8qtX3O77DflKNqNc91cR4IpvtfLjotX9XNaYnRDVEzHEJoogLnZjGik8eVECCDP1bKDG7qm
XBAwzCdx3eAbssj2VtELtv04IeJUIcDYWKqCgLntrl8qBX2K0xNyhO474tb2I72WFPO1vFCWSoOv
oFlFgfVZtZk/qEN9U2TMx0Y7+06XC0I9JUuw1C5pGj65jRJzk1LXKEuFMyv56DcjwRelZggsvFRC
tmyPybU4Gpc6yRJO8s6pMuCHbSjEVFMIIAl+WiqsYKm14CjcmdfyC46Uwa3N0zMu1ZlOOgclUP9j
XCo3s1bac7pUc+1S13FlzQ85pultvFR96VL/VUS9cjZ17qvKjdcdRaLS1foNB3ZtrS0VJMh90tdd
fKLFtb5UqTRh612gaj7b1yI0/r0iba/lKTF5lKrBtWy1fq9hGexT0M5LbZtey1zrWvJO1/LXGTJK
4ez3uji6Fslg/iiY4Y4s1fP4ey09K2W16qa+SR6NOnGguBE4NTr9gEeijdauSiDhypwiSI1KkMYQ
NSvidN3WKYotnD/LfhkhYDobmMqauQcXCC4lzpTJIYGxiTH+hXlrbUIsAeF9n5r8pC7jPryxKmyl
XpnXxYCbBVmo7kn8C9HRDZSec2fDyfdVk1FXk3NUBGTRDwxttW9JNyjmphpd0/4OwoY6OWoJ5Tmk
UNy6+iHNMa5WW9Vt0lfFlOmD2+O4qemrLy9mmzsoEtk3m2DpGkeuRiDk0Fn6wRzJryfLpx86z1To
/5qtrh8GLagAQI/mTsuVpTVJKvUENAbTgxaRLuQ10Lxtzw6s4GGauuHT0sjyYjRRYFlP8Q+UGYc4
j37eRNRXZuxlQ3v42ihsSYsFdFsRrw0MFqZIZRiMJ208IRsGAOXq2iA1pUt/oxHkgykT0jYFbNPb
VeRWtUrxMDeCtqtZKJ0kW3nIL6NuyB8GQiTQdwFN4lQzADnTe51XnRVm0bqehnLviMy9zczYes+Q
I5Kagt8Ku5KdX8iZICcjdXLeGzIV/p+5NE01p86+6aId77IUN9rKmWkVhrQYYRYzSiLhuaTXy3P7
h/b6v1Xg31SBdHgoWf73KtAvi+LHZxt/du3P47/ff+2PStBWf1vi65mdo5OCVrZAIv6oBG39N1tD
HYikkPJkmcr9Y/pnaL/hmnSu6ifeBH/4RyVIvgAiest0oLlTwQHs/48qwSvg/GfpjgM4F4wFcA0V
dPs/qeJMXPku7uZ+VxbQJLUoztbRXBA62bYvk5V+OKJPPFnO7RoHH9FniUXy+jilB0dNpS9a59Hp
nfSA2zc9j1126h08VrZCL6qqGWILBeR40rtw340RIEQxbwxcIkCcGXFjSXY3Egysj4/Q9W1Xu8ig
J3U24liWgIlZq5UNAppH0VNCSBoJzzTjuQp0bdq89Jn72JkxpEtZLk7i5MNSpFhlqHW8dEmZL3u7
3su+fsHdI/3ZBFiQzKayzgP7G/zI+0RXPwgjW0jn8iUr468ybHUeIxszoKVd4Kgh3in4PJYc27Wo
qxdLTZagIY6jw5VUHTYawXmEZPaKva9rBzxY29Iu46vp3WAdtrnO+S390lIFE7nFV1k6dbMSDFK8
rOcrQMnwxEfgaxDOPo8bzvo1P9UL3kMvDWUdBRq8nQgMVYLMZ0OYLSCjinyuPjUudC9JvuE3UQE4
XuwCXJ7Bw0Lt4iuQmd6uzVadL2GZXdwp69dZswgLQo73poEAB6u1tu4q3pAuLTrPc/iUNlBbmUY6
K7csvqaiKneVXhNAy4BpNaSTRsMnCz+DTKERVdPCEGTv6MWSLoWt0I9yLPwGHapFX6Rxdnabx8AJ
UkpZK/CvLn+JjGc3ONwcOpE9GDftvaMqj9ebJK7Qxk1G1aykzX2gTvol7x3O4MJ9HByVBLuUf+TC
vPQxbypMGCmCDHc3atKRBB+SRmq7cI4AEHAXtfwskrWbuFHTVVU22tqmY+9bATySWePGwrkGtcw0
b7ifv9Ai4SXSeOvZEH9wfOLaz/xbAnbT61VUX0PrNOwNJb+T8y0BDcCUasv5jLTU9eEmvFyvdw7m
xOszbiswsUTjRdwyOOy49FXFNsTs5iDU8IuHnLva4mediLvTsblVyuVZCKt2esoi/hUl2AcMHq7/
iNy4lynDRb4u27Afp5krT0OPp8seAnRe+XxmPAyRzW5ebGjEuIu4wg5SEI9QAMaefBmQwcGiM9Q6
0+D7yDmIrANhkwesNSbGSW7aLG2APxTEkeZNIn1NDrRcOMX5eivlhuY8QWxpKVZ5bfCVwjhYD2HU
HJ1GGbchxoyTXgWxX7UzVAKbh5I29yke4Iugd+QuYzuk21qkZ0fjQSU4S6ycPsrW6RRma8Q2X5TV
8aWPTFzOyw2SzPNOqKAgRiNzYNuxAwMcKcHYcbmNyE0PoFuL7Sh0smHV5TEkdNy/XlumITpGyOJk
wfNnCeEWKCSQCziwBLAud/lsp/OmlLW7bRAU4YoilNvS4YSRxCn96w2w3OE84pfYmIutPrGMuT3P
tzG78+56mdsOYU9bcxsRUdyuyacN3mVsKjsTqog/kyfgF8Saw4rXWb3M+AP2M5dATb/Cxbrmsp2v
kaLGfk7X2NcKNTiIuitOdizGG5MIRGdIPhSMyR6RscWJGPB0ndk8Ed0slF1o8pyWs6kyG4zcjW1x
kxU5jTXINrx6wfJFSuF70bA44F714tHYuhEJu0IZ+cvUgcyzRreWhGidAajZeJXW1PvBwnthF7gE
CM4SnOpMfa1k4eKQxnfLMFSsFDt1t0GnXSKEwtsZhslWtiwm0ugJqKv42EHPWxg6lafIluUuByWH
ZiLD67asTZoLt+L60IK+7H0lVMg6bqM7s+aWQEh60fC+bi3wMJ7Zlsu2M3AzVaPcNFbM9QOfuYoq
UZxGoIw3nZ1+uVD3yU/lCbh+1whgUlKV+Ss7letqFFa6Bj3DpMGBFwNVnTNjpgR3mMpzRAqoz52g
+qrQCtj0c9c89KCpY9YTQ8nijVrXn45QzHWhqPDTKvtbXhIxnyrI+QaIiWWboFHB0wF7koJUyZqM
HmI3CRyfAyVtMTKtIshxfkvNDACHRUVgreHeMDWd5zr50KDhrlSZuBwvhfZokja/apxBJucpbLpD
PAguoS5APXlBiINrnYgqIf0gbu9Qw1m0Hyw1C+1NjVCHkNi0FWvQ7HWzBjMkVd+qKuUgg+5doRH6
nUbJp4EjkUwqfUy/HMQdM2RuIhIbnwdj2LVFXW7cPIW/6NVKpfsyga6dJ0avMLzSGAWqTnB2h3IG
Va0XQ3NDtKJDsiQ9pHxH0nurvEwhhK6IvkeGRMTVSeOrMxUA0JRW8Y1JeMW0DimPFfI9KR8i2/qb
5tPSXPqlrjGAwSIMtgWg31+NIST/gv+jHbOz44kBzhx9xSmbi052fAcoituKp86IudN/KgH/P02v
XxtR1FOU9irkV5I6bV384jJwJ0ObAGZ3O3W4LnY8g3oMZmhQiAiX6de/frVfe1DXV7Mt1UJ74y4W
sL/2oNDcEgY4F90um7hBlkrATQNlHSqc/66v9N9DwN8cAlycUz9dk3/ipKxiRDnxZ/s/5df/+LDK
8o+/igF///0/TwPWb1wlDBpANq6HAa7nn6cB+zfE+njtGfn9wtsDqodrDFMNPi5MF7bFPfenNtD5
DYUfUQmL5wP3H//rPxAHXol1Pz80VGvI92l1anRQLX355D+3NGFRpSpgC7FLSYrOwy9adLfjFOyR
n6yKodiRKHvgtLt2g+6FXF0v0Zu/eXyWE9ZfntvlLfDQ0srlM2tYAf/6FtApWdJhwEMqwyRuAuNl
cuWp6dN1kdO/0OjitVW3ciUSK5T/ZynDBDmUUSAseDUoOWciD6RCS3NWvLh0Nq0LZhbEQxXBjjUI
02CVXSk9aGQhP40x54coyooIZ/9bQom4/HEyDM+Ip6dmLrdxDvdJWU+muzNKEF4eJOcTlQ9e7Bkt
WecpdaPrK5F2/qQX3yaotjX3xG60HC/X6Whq+pGxkk2Xfb4YbUPUAAPr2FHOppmwptMZXTcpsqju
gnuMmW0ReiSOthfLfVV1Zd2E9vvc8A7yRPVcS/cNC5JF5Xowkdddma36Mffh9t2Tr/GYVEONFCdf
96186zj2beOsu8M+fuTkRNZJ57dJ6lcWmkfyuB0mfTSa9KL4zEdDbFPiJL1JDJ+FEa5CHMmnokH4
kMH3kxaJybDc4lS/DYkn+q+6+Me/Q2FaZL//anFhQSnr9+9/IXj+/jt/LCiqoFOApHgxFfHM0F/4
x4KiCpcmggUgkvkE1k+bJ+kPcbGhEl+IV4bphbuQPTWWoT8XFFYo/IIsJxjfGVL9Zzh0Y1kwflpQ
hGPToIWvvriDgEH9ansVeSQJLp6Vo9MGVcI5jYVs6l5qUsWK+pCIfJFIpHRAIp5ixrKxedLdLB/W
YU5BZ7eAnydDhosyyUn1c6FoGOAohtsIGPXyKNVxs+3SpB2DLaHdZhyfzBDgI31o/mtA5idqRdd4
EmbPKJV4jC7vxuik9rk5Ac0gi0+hC6Ggu+05ieUH3TZw6aT6kFFy0xbsxSt5ngF6EKut5fSQVDNT
KASG4WBfgDx2kXsbx5yCWtdAKUiVq+Q+bAeC1jIEHsrEZIKGrR+apGX9N0Tgf/6tpwauGLf5/96X
+z91ypnmvfm5Kff77/w5nnV/Y0RowW51DYsW2k/jWdf4jWoKH7OG3ouET9f4x1OjW78hmncXDgRz
U9y1Pz01Og8UHsVli/6jX/cfbMOLpP8vj42q8rcJXdDgU2Gd8BD/dROsYswjUuuMvZk5jt+ZSn9T
Fy2K0SAaD1lYmTsGBsnkl8MwfTfLBoNLaiAswvo63CMbBhzYSOU9QwZ8Tnkub+Yi0BeXSsxBgdi1
VdgY9k2U9c39hGrhMW/MbJuCZ9jnoaW+lTJw1lliJwdm2Ot2aqoPJhMJygWHNJk4GUYYaZ2cP4VM
UfgGnPwZbKXaQ93E6cEtsgIbkZ5tO53id2yLc4m22nezgJioBA622jfDvohzHD+5YulA0UP7kCM9
ybwgG29LJMpbmTkAz9AEwci3Ru0yKp17Y8epOKtTLM6TToqL15d6tdFsNduqpRa+qG6M9EpJ71RS
ac6Bpj7OYkL4CIzMKyrDVRgiSh2B5BR5COwYNKp4lgGu1+2dO6ngERNQZbphjo1XL9FZJnvf92Hg
RfQaPUgVk9VEJyN9qozEIjkbGNxW5mOyc5u2XQ3GkK+EPal+i0v1uXTi4LbtouHSoi75dKcB8Gzd
keCTOtNOnxJEPjpASYAWaN/IYd9UgdkdxWhVH7nejau+4EQn+6wnoyvlY6A+p19YZDtgkbjqUqP7
rri6B1Fz8nVXHrUixMSEFr2LM7RYogQUYwbnPJX5Hk/2PmOssAqrkqFhX1fbqurNr9ClndIkbQwW
wBi22FWCPWD8/E6d7VnbuErC4YzoIWWNVbA7SmNKvoVT7L7alQWnPbbkIZAMzyTr6yPy0fg8C0uc
mT/Bz2XSFj8HrdGcEpJ3HozSkNuctjdWhqoUO6xTdkKwlK5f5smOz3DU581k2xl2XUlweRFLtfcK
yJIU4Xp/Qu8m7tyae4U+Le3EZDayz24c5U1gWdluGjv9aLUMInNpxa+dY8cvZGLBHQmlecmdbN6N
FLc3Qun1ozaY5a4GeHeL3LJ5ROjq0shtsn2udHtJ0H0AUN106GJL7ZV+mHWuaBLtYxUGLFHtRu7l
KVrBwYjM20wORy0aDG5HBMkKLR1Qre171DkoYqcRVZ0mA/u90ocfZjXm+3CSQNen3NyXVWBsfk9l
hfv0TTfSTzpmMqQhYmivtlM8lr0+f2saOW1nUYhLCUSo8ICbKAeTMx5heNh/b6KegB8ae1b13gR1
cmfTXCLChxL7E0RptC36pSc8x9kTICIgcbRM1/AR8iNEqXw96Hq8B+5mrRwjyx9shEsfVBx9DQpf
fWzLAsroYB3KodoWhWP5TBtzeklZkl7gThAUEmQ7axpazOBzsTfSvFw1UOe8jsXyleYN4R8ISTcT
YuMVezzt5WJM7mUjjB/zWBHyhCuSsn1KvUSa6QtZIuMTnUwUalpe+lxQW3ggOlACk4yCfZKUIGAP
x4rBfOITR2m2Sb4N8NmcHceFIpBdCEToX4CglasU2/AlEaG+I3BCoJaEKoyAv68/dRIZSRsQq0GM
9rZUh3HdZ2pHw93WnZfWJvyJ8/ScQQawpxJ8/hTezk2ZbqFKot2aJtP26360XNQK6MPCYOLoQKGO
+aRbuudu/xSid068LHUlc8RwyX5oiOdzZS2OoazkGYmdWEMWfEm0tEaPD9KZnD2XCadVMTmvYXfT
RX5m/CyAWjRiXYoEDliSlh+ZFc1o2SL3YuaOtW8ak5PMEk1xiVslXdl2AfFGNu9WYo9bUAfOnWis
vPVlrosbIAjCd4J8RtPqZNY610v3m8uucUO3KHpGYhGf8rl/c+fW2rEjzv6UNP0NXVLCJfshOTWJ
hc1rUtwTwQT1XZsE1TkRQ/VNCeLspklziWUXXpbqluFq1iK5NptKf8b2rO0sYGcI2ZxyE42J9mO2
w+48mK58N/Rq2VzItHyJyC18ajW1zzzG7e4GLVy47eYoXZdTSK2mBtEdZmwWcYpErw+r8UF0fPVF
ZM6raWrluhk154gNxExWY1ZGt7qNI1JP1cF3laX3JwVmf1IUum2BaXKfurN8yrpgG3M6pBsdzHdp
rxtrcjvQjUytmBO/UwoDGR7W4Krsb9Q+1A4gqNO3odKYYtANYkjAdhvziB9J/5U7FGBjCTizdl9T
y4pXeTGIF7iewY6VKdoHLW42zTLv5i5RPiX2wYNsHWWTk4B8q8ZFtjcJTdggMWku2TQ4T+HgAOxl
+PVAtI7g5exA8dHyWxs9skllnKqPopmnTzF3LP9d3c7MmEaDHDv8oiuC+hhvNMrRJCeibz1yAQmh
6UpMKjijCHVBZJ7G4oKUq2bvT5KQ2RqFCNG/VTYR/MORFK9KtivBDQK9lJjIED3UAxOIwKm+3Fqm
+z6LUJGPg3KKtXw9UVHf9T1RRa3ZveID4jRcNtTmDoqZj7S1Xs04ehdB92Vn86tTjvcF3VhfmXFG
F3pFZHFhT2tSAh/xaMgD4nH7kSGI9o1ucPG5ZBc/g6h+dXrCy7jVYzz3KYYJPgW+iarBRb7NrLGa
rTOlFoBmhj6pIMdPK1tjzcwzOo0cm1bdgNfprmqryXpprOCro0fv7LJ+4MIx79dQVaFi88lF2eK6
kpiGI1kCnKuU8lWygFJ7uf1KhVC8qRhk5AccwPWqGRJtRZGXHtVwKg7ABOxXczKrNwE8MLkLxig7
2pGp1o/QFKNgm0GxY94/NsMMfCBszeQ754tGeTKrYDSRUfXMekgfTst9RVzOqlAEbU2GdJveap6R
hwxePTIbFBNXsg2N55Hc2x3NchsUT9vd8JOLH9+mnAS/GdfGif4AgipB2qOXhuwyio1Uj1rkqZgZ
yUSWZh/YQZSHCLTgCe2P6oeFOt30qFhuaq7mYW6RckXx8E6M7XSoXUvxGvoYW7XAKVl0S7mlz1oH
EFyvj3G8T4NNalsT9ISg3TmZTkhp5cTbBsGjPwXGJcdAQ4qgEu5nI2z3XYCSus61+NCK8ER/G+Sb
rcoTwqR2NYV29dbpYMuc0Zy2sBTiTdIS6MycOFjXcVauhwBTJozflI0skI2PscHZdQKfQ5tp+dYU
gfgyuoAyWqYyJuISqo36nWOg5Tw3mGLs5rMzbHK6n4LKoOIgHTOLMXD/t6/677Q+VPSn/1Jju//+
Hv2l8fHHb/zZ+VBpYpAOtfB1OPPTcv9/nQ/V/k3T6WLSP7Sgzv3jBGfQERGCDiOrMecqaxG+/tH3
oCVCD4U8QPoUBIvThf1PGqk0Zf96guPoxvmNt7XcM4b6TwyWVA0qRrWBdUMsiLIPKXmqI6sZLgPF
Aa6J1HHU8lTHz0m/OHuYY5IeP2AQ/oiY5z0YdqqbvlpyZrPU8Tm1lfhIt2ZsMVY60B8k9ygJCHPj
lisFW1V7r2RaCHMiHIbqSRRVoJAjBN0mP6YuHRJMcklCsFfk4kqsMmcTN1Gxz4NJ923Wdz+HlL8q
8sxYLafcTRSrDHphY15IR11CRMUQnABE04jttHY7WX110Nx6+I4p983IW8xTRK68ZkNpb4WM5Vud
k1SHfcjaW3rzrteJyud1Inx8tlaTqTZF407I0thwoZSbIlGCkZql30RAxevAr2Ew9MQnyE7N+43Z
ZCjpNcbIt0oUac+ASE4G/lMSiUZkB3Ek7qdmMR12FWSWVjwjqnKfRnOcbsdi1LdSc5/H0bHWvZhQ
m/X5xUiAWRtdrd0gtaz3HX5fXyT0jnLALnvTiuKzq2TvblvhYoTIsTaRRxyrnJknKbf9R5PawX4C
RrEhzCz7QbUCSDpx1B8kDzqgY5ua0DAt/tF1Wr12h3h8MVWHjTKMgTlW0gn9ipyuN00jbsW0iUMZ
nfI5j/PnSuGli0pCeYmG/jVoGTnirSrXRhrbvimXwps5cM/Gju1QZbLkUrDPo2F5gYjkfrkjnyqI
IRsiNaiPMHmnO8zCBGWwebIdoohh50BOuRU9TMaVzEa0dhZAlnsjVdO7aWrm22CIhB/NRnWKEJcu
kSijyasQSOXatrE1kqyeiKHT4wcmxdkJzOl0IuNcP4MjSzagUYa7oa7qTdE042fLoaLw2Ahbv0sV
+eUSFs/gcTDUbU5RdsIFFe9G8IynNnBwzY/WEH4n20bxMynNXaTifiemVdpHFUNv6cWtDQO9IBvB
ql0qWMjYgHAqi5yqEHD6N31EAuhV+qRtUj2tsGMgpVlpYUROWqSZRMMQoIcIUXOPhEXjmG2lAYsV
01S9cYfxFFe8KQ638kAt1TyFaH1yr2e++VVij187TuYyUmQGUJvKd2s2BTyUKGHmSxfE01Eya944
hwTULYk5diLcZzzf6cKAPsoArkBOrxMPsCk+era0jRar1mdaBfNhHkkc8a0+srZDjc8Gp+rw4paG
fgdQxKavQPXXcZwK/SIdpmNJvBo5uqAcDuCOBrnKF3Xm1GnznW0ym55h/fiWReZ7O+ravuGIQYyx
iaIgG7pvZmSWlxh7D6ETwRLK64bxUZH65Jm56+S+4/KRrBKDk6dlbuPn9gATpu6nNbqqBAcTx514
cOanfgSWy9lf3UQmKd8RMiMPGGZwjpyivrOsaqUGTv2IWtu6d/VuVxf6fDtgyiGFzD6YHY818AZt
3MdBjn9usMq7JNeUtTqoDXox6UwPnLPlOW967REycvIWC7VaKRb+2G6oh70zxVGwL9D5PIxJpfku
rjx9lOKMQBiXajlcQqOqT1MiIdprHJabjsuNXz3yizwG6CMqF401R6y5Ur+Ds7CIp6+KPacPbZ83
neXFagM6vZAaGtEg3NZaEK3g6T0qNgRkb9L09gEf4/SDEE5EZoo97UAHGRdOkPAlCOMk+l3XSLSI
zXRrd6NcxQELudDm9hhH3fiEthrosCxC30IEfgblosBOYCFyw2hYBXTHX/VyCSOUA5DWMXPhSXD4
wpJsWq9sgvOO2aHyQ6Vy8sYh0v3JMrqvBDzajYG07L7h3OzDECespxLv4ZyH64piitjnnliQvkGD
K4MqetXmsD3VeXbf0EE8AFUsfL2uaStlYXs3FxjthtGZ74Qau7cNSuTKa7tgBr1m1XR1ytjHBOas
GuJGV50dGT8oe3tMBeMnBWfvp6yZtPfSIVq4P8opUpa0UWkOz3JEKWKocr4nvc6FAFBaNG8ing3d
kqvZJFcEsNcIwqhTWLAodAczNt5SeIOeY6MmUANU0LMo1fcBGCsog/kJTXnga8Ok7ZAayJwqlzwb
gprGFWd6hHZudj8LdU/1IDy31lVrnQoI6l5B1MWK5IfLQAbwszKauZ+QW+lNVhHdJVkzkRhahcM3
EVrVwdUr+xAiLXRYQQN3x7qp+E0rTg0ApPt57u46yHig6ER27PjCfJN77zGZtPwQoK3mkeA87apI
lGYg3K6j3KeIhBFI1SWDQZ2kPqMInR0AvG4TOm22bvQu94UTEFkh021pNd1+oQ/guhbxapA5/eJO
izZdXsKVI9nZ0/BgAmIM8lMIiJ2tKBjeo1jIrdIL6zj3jf2p0m77qOkW35hNDXUrNx9mh4HJZKDq
cFFe0/5E2tgCIXM6u1tXpt0/gSHqDqaVvydz0u6jxA45+sTltsfruevmzLa8UQmbQ4xVEnZKaNw3
YVHezRWiHIedq/eS5KKGtNaUoRhOLrty5EFP6J/VOMYVMvfmKZcg3bTY3JQ6yfQIVzH4Gt9GhT6b
cPJsDfgz8Gz0JY+uE8pt1zrVrXSI6BwbCdSvCn44cDh8IAnRFgs5tkbMvbumzOZTZBjDkV5T+NK7
TezZDSHocs6qFcO0+cussscIdjtiw8R+wM5hblo1bX3e3+RZiX7uWVXXNBbfiFBUgGwY0W0iy1NG
Msd5tMYTkG3jKatSGCQJTQQI1f0CmXU38ZgGb3U3jVsDe88bRkBcoi5cVvj8/d4ekm6TWc3boLKu
uIJsWUZZHnGU+TrronelMwGDTLrwbCeZD67LcIlUnePYHu3SMjh4lznRQlkZ+gQAl34k7OwpISz9
gaIqPRaVs8jqVTyH8ZA6yW1ZturWtUN5k4XGJrd0uXVGUZ8H3ShWxWgq2ygx8g2pnuGJ6ACWHS3p
diHGTHouQ2LdVaYc9xF5m5vR6erVlCSmTw/8DWFk4pd2bcrtQPTRrQS04qdmrR5Kgiw2BAuP751D
dpLXVDNFSsoJkDZwWBWeNVXGyizn8bNAw/hmoTwUlLnveQihnjfyRTZqtUmwApf+RHLqfkKWT7BD
ihhurlOkbFWaY+KhTX6WowbyJEVoNfQ5mVIYJL4Hba2tAMoMbGlWzXjRhbmRpsktda/fkv22oZMz
b0Qg2UGHQD3MrAOgBKg2I8cRu0BXxBdDT9Nr0dN6XUuPkdEgjLw4r4Gzd/W6ydKLCZFf9xox4a4O
moWuoyV7waV+W/piO20MgrVddLABIX2kUGu6xgcL0qyqAfY7UWWB/VJFYhG2EsHnxbO42PTCNQ/Y
R3KjDq36SQMmu51Hhv8IbTMAK6m2CYo5K9QHZyRxLFgFvROVn3GX9wCG8iJz80esGoAQD4HpxOmx
HR23fBymnm+tbL+PBEDR86ZSJkbOUme0C5lqIxodEnNlunFqE8AbFiulDZKWpts0/oDrF30fXN4h
NYL5wu+Ub0pIpsOk9XKPV585kdo74woSaXzoeqc6V5KfLhurfNV58ojWqze8okJqIR7hDhf2NiYc
lX6qHIvvdSDUcxmPDpFzoBU9cq4Q23XW44xiFkwjscVGBogUKecsj8ESa2zObn1fL9rPxCL0WCGj
9CKGKFpZ0GPgHERDtzOyFulD1NCJqABMlAYljDY0+ZKkl+6smmhlOzO1oygaqN5L5nKMJXMNc2Vc
mdaEMNdWeD1BksbTGPfGM/piNMJEUMOAaFSF2YzIUpJ9h+R+wL1FPm47vZJQcxsmDl8rxo/xAU5N
uOqTMA78FjHnGeOM5tPBaFa1ntGZa8ge7BD7SVKj2YWRhIMP2ScQTJnXgI89jHmSPIbkXb62lJ6c
mWjRTsUcPuTm3GAn48sOcsbqaEk4fZE7G90oAU0t4uTGfm11Uuxp61YPQZCLdoUKBsIl7Jp92tTF
fRu6tRdWavWtBq73gtK5einK8FuQ2+JkIAsm6KdAgaprUjJbc+mSdr042m4uH3raVsUqCGRhnxm2
G5ci+r/sndl23ca5rV9lP8CBB1BAobk8a2H17EmRlG4wKEtC3xXawtPvD4qdrcbbjs+59UWcjCTk
aggU/mbOb7ZvHrGNCHGWGeGNkZjLlqE2j/10iXFAmkXk3uaFLl4yE1KMn5E8zpYIqaUeLHGgFerf
4ZGePhHhgRhROPGlK+Mm5B1V+0zhzw5nBRoTaqYEm9GSkN6vO9QwSuT0caHqo+I3kLeqNWq8/Zo6
XgVF+qDigEqsXYD1jGviXOcbLGu8JTgBq0pPyRpfLtcg8xLX6U2xhpt7a8y5S9554dfLO8SXkUR7
6fLh4K7UO1Pmmok98kCu/MncLpm33BqaFPViaKJDL8bioVrrJJI7SEFfoJlYrRmfozWGHXg261Tg
BccqiywCeayVrlOthawl1ZW0Ka7TypTrCQYSTLeTl3DZZWX7WvdIwG+tPOtsVLAuzViLfcFkJdUl
jPwSF6LEhpHI8omYN3O6s9jsHV2StPmFo6FfepjE89MyGbCVkFfQ8PZ3g9mBmN4Ng4eEl02TmqcL
X4ny/X0do6fa2p1Vs+j5P6UzdokDsedmiedDZHjtU1GU8/M3S/w/UFZ+lX59JyZBnMaqAiULwxUW
40hnvlWnNe08EXRhTTfIG2VoBCKBLwBxn5WagUAtij9Auz6MmTjbudwbjtrLxNqRxn3dDMuuq7Gw
jMYhIBkaDepfYGgZKn0vdFnfmyvwAkNAJxf2h419aZFpacLIv2kadeM11Ir4gsebP/8G/uhFgPZB
vAWZYP7EEJbIXGh6x+kmFeZm/ZdrFPvKq/f/jCT/o5Ek26Jv/iA/ST3/L8Dfunr7Xlay/sjvI8lV
cQWH3gYexdTvqwn9N3WnZa1xyg5ZeF89W1wp/x5K2h5DSX7KhyO4SlG+FWNZvyDpQuDp2T7JC9wQ
f0NVIsQP5EfkwZL3tdrJkJc4zo9JFWXrMZDJifOxUuY+5ET5U18ynAGaXpuXuhl9wsmz1uuX4ZCL
sijNlx6BtbXLq6bsnkTp9MQNWWyISBJXGakyGXYYxlX+Y+qybXQZ8WRVapHsOc1OhdFrAnOOrVYf
M2OaDDpuKUQ5nhTGm44h1tIPVd9cV4XOmNwB+CA81G+qKwk7+IyJfjRPKAz0tXYitI12Cw7XcF+N
rh4PE5OseGuCDWPH11xlJVS8klBygC0yF08J6KRqS3sN9i8opxUXq8aAVXcLVbFQC+eqy27oYclH
+cZKAP8nMczjdYr1jJimpKdUVuOwkvfI4EP0MY9wW0aFC0UGNevyMm69m4BM3GzbsXE5tAaQLrQ1
uj+whYJGZxRGgR3KyY9NpKZ9tiiPEFyj4hcTaxfN23KMxlsho+p9P2nrYXKTajxgJOjDpOtwBscN
QQLbLtbLho2qCjPZjq89aLfnaKlBJbJRpvye8cTkm0hJPqgTmYN4jYqMpk2iiemECxndynnas2+2
KE3U1VTXFpxOx5tgcq2A/jSH4OniO30OMgarop+C7pBmTtvvkw46DIASy2HIjJnhvsVEIbC8loCG
wDy5tYSGOWY9HQXyIEIKx3L0Nr7rqDoEVwab0x1LQmIZmMzxOPggF6cJrVy2iovFGFMn9iZfdMyk
b2t1xfTFi1LzDUMLplnJ3bhfzfRMcRwN6ZdTdw9mSx6Gem4erYpBcu72xStb8XX8ObLcRfjbs7lD
HBgK5d2WpVYhHTELoaT2iO6BZMRFY82EIMVx0e41uVgs/FVwO8uWwNdIDduhdWKmH9HsbWq7zB/d
wsYLIpMB83tm1CfKX3HqSw/bCAP+D+u+FJFKZgUfo3K0UAZ0/ZjTfrfiKUJDdJogg+1FMfKoDqqo
e/Sd8VfoTkY4an8JGY7pEhimTk81RDxyM+IZm1Hs+tZV6RbOOU8kRD/U5AeesUiYZYcCEegbRrwO
P7QNMq99kk6hblrfXD4WfRmFQxvr54Fy9BgtGLHBTJsBJk5CsXHGGd0tbOfqppWAbZgJIQrbiJEy
VDK6Ca0kqt+5WNAwOAYVjo40fukBDTCL66PiIUeWtiUvqjmMfXnoCanFdR859JVObt7LpEUFzbwx
2JNKIyZOlsiKLk3jZyTB9c2tKqMAB49ZfK6sXJ/gW9RbOJRrcasDyEn9r5mZOqENd3ZLj+IcsyII
aL/E2zzpF1koyfAzDuYwGIWncKDZkr8jjFIcR4N7N3UM6HjZXOK9+YeF85+pLQVO5D9d1F2/dd3b
r8nQfe777zSXv/3kb09HN/iFhTJAnN+FxZRIv3sf7FVZyeJNrPkcPDfZ5f0uVRa/oCC2/+VOdnh0
fbeyE6vymcn3746Jv/F4/KG24ldb3vqglUxMfWTPqyTzG5pLYGvXyBujOfpp8QWsQHAw/BpIv0/d
/E3R8Ad17B+90kqVtk2k3BD9fnilonIqZ5ktXkks04ap8YdmZfBPUTJs//4r8Rq4CMkRdRx/fSff
fKa4N6IFWUZz7CfsCdFg3nYj0xG3Xf6iNP+Dj0Tii6CK4eVMXuv7FxoRBwQkaTdHphlf8iL/AiH3
S8a//+3Pw8vI1S3PX/ynv1GP6KlL5NwcIwPKa+Cv1N81uSyf0/+Hr45rFcG6xzIY2ewPvUZMqqRT
J3yiMSrV1WzS5gCk869Ulf3Fh1p/0zddzXrhgd5nNcbfCVSU/8N3542lb/QBXLBkxSJzcD3wCHi2
DP2M+uiv3Gmre+anF8Neg8GQXCCgSd//oQxL1oj+a3D9a76W10EmhlRPxLyRvpk+a6vUwXfL/LH/
+5ciz31b0ieDMv8pHMpV9SDwtzTHpgWrPKzxDzIw8mcj4z/9+VWyfmE/fUbMUJwKa8yd94OJCTkV
NKO6bI4G1vZjOTSa3HIzevzzV/mjS361XP3+KhxZ395bSA1xQw6oQY1glheh5mdCJqvzV7PA/98r
/XBeTHmZ1CMO+2NSDDoE/PkG+3vNfPzL28v8+UOt1jSfK8PDfCW8Hy6POiqlX9bUDc2Iy7MxR0yL
uoE4sjilxvVlokIOlLVvYdUfTTXXIQ15sLNbWMlji3VriwQAtN6M00hBhPoVXjI4yCyyTxjfVpR8
/kWDyD/FizVeNx6jO9Usa8BFULdsg/i/6AT2tplj94UII4/e3Jb3WgUCEYSoT3QG0QeqTB1OJUAY
QJD5ptYVgKyM6zlnOBNTjw/gxfKKIcuIaPfU90m1A1Ff7XrhVY+9kTlnhsrTr1/JWtbKzmIVy6tk
YFomv6OkTzxGpzvwoubHLF8h1h3vxxABgRMRHxqeIiSGIG5uYwEYt5dI+FHVruhxa2C4x/q5D3Av
w2tozWjeZS2KUEM1BugCPt1ScnCVmddjvEZ+Dm2BBAhSsHeuyyMACKi175GY9dsRI9nZKYFyZ2qp
LxZ+M9YnzC78oDSAPpuCSNZRXubYyj7Efl08u1NOL9LZzXvk2QLtNb8IxYDVvGc7hOTRjUa2cIm3
Em1sW3OvY6CGOcawpHjuJkhTvgEijFyS/kPEV3NJsra5dYfsC8gCauPMFS+ln35BphY9goKuT9N6
NNKxAFUvBIR2VZh0WzIg3eKO5m1+ILjZOXGi91jCgQCNMR5wygDUCQUo4HMar8JEh03ZTWw3wW3m
xtUX1wisG6vO+BKHAoyZMCZIDF8v+wIZKtF5EVR5l68MsR8fcwDrgHZVY4xr4ieysPhIMVt6JKzg
qsqWAWEkEwJdin6sFyJxlVscUpQDzbU1jE0QIloYX5OoIb5Y4E7wtxWJ4MvGNSt1ZaDef/GNSj5B
ZQbD4yX1mc+odyjTIbiaPloSyv/nWrjWE2INrh+pTAm1ArthTkp5Mtb7YS6DKzWD36CN4U/Q45eQ
aIAaOlFihAz0J27w3LV0To2Dd3ELGS7YLRp3fW839JOymJrkua+MeDwMfpW9BZMw9kHFfeTC/Y+h
f9CiQoCfHyZmRK+LWvKDbIaelYahMBdkjS2XVabC4lZ1MX0ooc2E2ARN90ks3FuoTclpgt3bvRu9
vnkfZ468eJpQ1RKyEIKEgbA018QYGRK3ZGwJ3nbOMkEC2+LkPn9l6KsZIEquMmBFSQBhAKgTbwSY
Ugz8z8BIQtJL6SY3cR6siQ8A7GDng8AD2Mw/1o7ZJ85V0n49ZqMa8jBp5uRz1QTyWOXuyB42gSnr
WMNr0+nxQGAQa5dg4EJYJr86T076pYtW6q7Rm9uOHhi7wOce5htNNWDuVhz7evw4JDo9l5XLbBPz
woVHoXf/NUPAqnhbplWM1yPoh12cc587ND6gzb38xWdHfTEDsKQL8PB4mZt+y2yhI+k4pYmiJ+ai
5lQk6L5odFgNWXBrU1TuW7B8O9BTLBzGJoJ7kundojjdyglTDzT0kv08n1uU2VsKhvwW6gNBgXPn
39sjgZR1PBH77UT2eR64onIOVNydawRugb1lrPj4tIXcRiVAndu+goHFVr9ggs9ed5s4uX9vucy4
HbN4k5KDUinODzcxvPuFneRGKKXDyGtJSZL24N9Hda6urGngJPtaaQ0BdpEC6EaYadr8UsDsdUk3
DFVNlhYe+n5LEtn0ayIrvBNMlGLkYFzBzIlQYt7aDczVZLKRh3Rlc9sxEMB1K+oLXGEupqlNBsTH
FnJQj28njYIJIvBgEW/PqUtG2vs+R1tlTpxWWBeKrSQH6iaHiXuTyTnejzphLM/kut0YTK5vslju
O9h727FewTX2wonY12DhF7d+h+g5uF28qArRBaktsYzTduAvjE7fJBYu5mmAxpioad+tqnO0DOV9
N3D2GDGnxxRw0+cjBocRuTyydJTkMTq7GzsS5sfAGvrLaEjq0Xq49ZGtHGl1SStAMH0gbsi4xkh+
a6c23oQsowufk/46ypaX1LSnFz+HTuBrNvfOYuHvCtJlx+KkvG0MFUH8wnCjyjC10SHFqzKgT99x
Pz+r0WSf6Nf4FmIY8IA8mluHXJSCxyLKb9f5aEhMysLjoZcHPA2NNCme24qTF38BfMrSt56Q1DRg
U/iTNv86ZF2ng/bC3wBzik0/7c6oiH0HmZQu5uFYCumoQ5UEG2ElDUOELgDxoouCwyyjyUNQKDKU
DFZs5qdqak0Srxuysascq1WoRxYuxPTZabmxmTSYGxlNLQDcUiAsQBwxtXZ5roGSNNvaH9qzXXRD
iBRQiyKMWvBM7kVPYi4XHj6F4vxDnRQ9tIK4GHzYWWIcHPK0kzOJHfbIaq9kE3p2RhCVm8gdiEVG
qRIolD3sCr0vnc4Sf+Njh/ncSDfeWGnsnWaffeuWSHoQGnYrzV37L7AG0Skarg8p9HeVi4hTZc4A
lbrz42zXN4ly0NkP1lhy9nQfyJlCNlDPxeOU2XOxaSwXOAjFNYnhjafHc4WHJkwb86PjD8cGzT18
ObvcAK5PUEZyf3FwjPf4xI1ry66MLOw9BjEGhIkD96mAF5R1ZNIUfn8ULTyguY3emBflO49MuZ0w
yVdm7GW9lr0AksIzGkZcDMmD2QzJIkFhLzfcrvGvceFZA8gsaCSFB+QrKwzjlM4IuvZeXHK+OS7H
txNTndAtsbCbnKCQYcMHPuYDYXZbX8vxLzYqP8EIGIab9P4IdqUtVhXt9xV2t7AbHIh0O7Y8QENX
TON1T7AZA0ZFnfA1ikPbKELBNFFX5IGqL9zw8kKESJxurOCvGrUfJL2YqHk/62SfnI212f2xUQMd
zz3A+1Gl9TyY+qLyNeTDS9+qYniINI+5Py/8f+oMA9NiH8ArfU09/zFyuXNGWcZTg9+vpQirItIj
rIrHcVUl9cVwdH3689f7iWjLJ7RYK7EhgClh/yRarhQFjuPmBQdKyzyZUwIEeFeNcPJV+dYbJBXn
XUI9iITj7utjBwSM5R4SQUxUYqHZjPJCvn0NN5k7nut//v7sn9oT3p9cjeuu55lMkn5oT5o5rQ3f
GfJjUpYOeoKu/IIBlHtq6jEcsr93KLYLKLugcTKrvxmZ3ZLPyDsmvkYQMFO+UcpUuFqxFGpB58nO
nvloQeDMxRFpcFWx1iCdAx9BP5IRvSrcJJIXTmV7pnHdOV4ZPdqAVN9s11nGTcA/DiyNvXtEPzyA
Iz0Xz2aaIlNcn4oVukR/Oy3IR//iu7B+cNavVyOYDtdaJb0I1n9kOIOUiOCCd3hrXETFmAHrTU8m
xBb1zmubesbRoGzc+Fki9lKBFYpVf/7zP8dPfTZBv66PIG5lCXCZrrOGb6ZLvXYn4JRWeiSwID1I
IwZy6Ux/dQz8NLHgVRhUCOINHOF5P/7Nh3QYI7eq06PrUDy7MQdXxXJ624qAPsPNQfloVBQ3CSac
1z//gOLn75gShew1H0yCBfDrh+tNWzlG2WJKjg55B9GxcOrg6iv8E9ubJFNpkvo2MGTwzILiGQ9M
+8VA0IhhepTxFuMk8Tyct8iM2gKNOTRAGGqOk6sj9XdwRVR994kIoag/GaTF/8PU+M/m1VyK60n5
v+MBXj53/X89p4qO+ntUz28/+du82vPAczIpYyrHjYbRhF/627zaF7+4EkYGePd/8zN+n1ebv6xx
xcykAXraUDSY1vxmMWHRu8bygnhndrlaU4K/s87FsfLjnOtrZCAUDI9t7jo7/P7+i7VDrmmGcrQr
veFS+xVgs0o03cWGXxwWzprJnA+Ap5EkbXQZE8yJyyksTGs65okysl0UDSDD+kA9giJjUWoXwXOK
0PSQEG2LuWAIeKSyGdsPeEdzEHeJPHUR+cl7ZmzRspWGM0Eh9mUhMaZLl7IYSqTEEX/E2HyufJAC
G6WJJYhLP35nVV0QbUaJwyNws9dgmp5Z+kUui8tOv1v6cdnykfQ+HQ0z7J1suI+n2jpzI9FXzbBo
dn1kFCMa66h9kLpNr/gRtpnK9MZDUxv3adRkgKvnbDoqu62vlwm9LsFV5sui1Ei4n6mfokbbe626
5E4EHR7+YFk/eVHlBGiUuDRTonD3wFEQFyeTLh/jREqUyDhNMtBzoWe21iWw0nd1jm8OVS6JIY7e
+6RFbY2W+Vg81ixvu9TpH/Mm8+6i2rLvI5YBWNFc5Vj7WlN5gjM0ljAYIipjjzwr0YzWKn4sQt7z
1+wIZ8tpU4IC8rxNNNsvQ84cH8/rlecgkrOG5DYmmbUPhTadIgRsKTDcoN2hnlucqx7NabTpKrdn
Hbv0m6jsj8FU9e8cyl1Wgeli7YxR0ABla8Wpukry95DD1eLTImfm+5R813Dgs+xotJ4j/BbnYFLv
dK6dbaDN6oOaMn2m+vdwsvtJiOxpF1u9DIssjh86BwJKOHp1ce2jTropqoRwKsAuiUeZT3xaTJDs
XW4bUWgkHkYXFYl73dbZTsargHZpPvfCjnERklBD1k8a3y1M+M5zgLsgA4KEXmK+KlYTAFA5Fp6V
Ed1bdv8adzXO597LT4kLlP8y9RAl72fCads3FcfdB1zKw5c0G617t2wkBvjWfkRXDBKKNLor2XWt
S+RkyVeGnlpdD8L8gJZhuDEaTAliMj87VfnBmyZcBqWs2tNIA0BUq23ewq+3OsCYmnUtlfLTYgz1
lnDyYue2UTFsl3IYyqPpDDLbRwTuFtuimqYPSUxaIaRT1rUkXNJmbPJMWZuFv/IOAE6JzrkbzXvG
VvSVZmJeNS016namjbgfG3HHpv89PrD3pmKRTnDETnkms+8A52ewdbykVSyOuWLMWLgvMvKf4qj5
bJJlhPODtGi8BMhaZcGq4TYpnAYtH3TJDPfnMebMeeA3xBvP7pKbrk0vTI4n8p0rFPEojpN5O8T0
6Ndd0C0xAMVZxdtBNe/L1GiGB0VgKG+p22fGEN2NxH4hzcuxvY/2GHaIqPeDGZDhZCenPF/G9p4p
lF8eh8gqMdUPOrvkNkxQxgA0KcQ31/K6kzbCWbtOTkkZWbu2wYHqeoYRWg2mTUeVGmHucqlIIKaV
75JD7hckM7hMygDYUq6Zetojv2A6OBf564yiDqxhO1381IMR2dOEMgMbNiTpMGZRmbxHIZfvcH/B
bCRdfkub6CCRKdtzlttkbA8Dm3Cng8ZrlfE1Wc8T3wDU0idE//Ike5/kKbM3nqc4REBwGZgbhiUU
XnR8MYEus2GXDOYurp5fRTSTmKo6cZoXbBUETTWXQpr1tVXY+LekY6CmbetWEPk2YAY8MQ/zOalU
e083az+xN8M+BDwtxFWcTFvdLBotXlR7dHp5/n7Bz7dxZm+C/UtsKQfEhwIZ+CYZh4QUIgi1eyFd
OsRlvCmWWH/Blzzyv3oe1p7YKTZe2gyHOep+dSJsPS7EUQa/bmWFtTAxIpS62NZ1pEgZHT7wYHH3
U1+Mx2ppYWkUUW0sWK2myQWem/a/ioqnzQ4dSnflrKKAMbYeY8/1j7ZRmpfU9JqtqvzsUHjM8pNF
HbsGNaPFA3aH4E1vLVxsR6Eq82Rqcs+jIE9O7kTkJpsvEwrIBHSzVuDvG1NcDZ4VXObKS3ezKB4i
d9FbD67aYWqCzkc8k66e76HeaLCcm7LpHQitYxHC3WvRKFjlsskgaoTmbN8pq94a9Sw0oZKOvk4a
Sk/8cSSsFYzaYEoFIawb66yZDe+nob3MZdnuzGXu4PQo8uPKZtplRUFgu40UeBmc5KSW4KMf9IBB
pPrUBvHAtmL6SIszMIvUFgJMHjeWSk6go+PjMBU2Zi//ZrSih76r7Bu7FIi4hlHeM/8s98ogF0tn
D8g3jfspye5mvtczJnLB3VjcxF657Gc3Jwp+TvGhbdzVL4hmWIX4uMHqyXHomV3P+p2T669k/sl5
aIc0ds+4PfRwjeY+rneCJ6fCljnbtEmmrRH2OlMN8tSt/MWEWx00y2OZmoHxOnVi1mHqeQheUsmE
2BzzCjkU8+diFVv3lqWPjUwfpafcLFzGhVKmywvnZswtxWUlLdgFzEcg/1qq/Kxra5YbEA7traiF
kYTwSZcXuxnmlzVE8+z1mXXBDdodWm1M7FFKFkNbS+fj2cQrx9FfwCGfx6Q/6tIkSqzkxPTx47zp
zCeEEsbweSR9kR2l8MoHfxkYF5slAGNb7sC/TwiX/PhTyxTl0PWTvOu03+4nHxecTUxdhdqe4zVv
bb6gXJMmn5hx/OzoCOVVVoJCbXJGLUFpO8cUCfAIeVsOm6keLMxwJLBNm5pm56KaoUxYWqlmpejq
AQY0Ty4TQyzPto2vE/gnncfsFHRActadVUHbYH81nMxED5ciyY2T0bYuhR/KMHK0EC7eWtKge6r7
pU3RWLV4T/xgUWFiDy7xFa35vpNZYoVzZmYAzlT7kAXZhC7PZe5VQ9k6dNjX9so33eNCtssIh2ge
zY2pyQzZeEr3L0h2gpA8SQRM2RpHjrtPv5LM5uzdTqIciwYCeZH+6Y0PgJyfR3vU1fZ4jFMDv4uR
dvHOno3yxtFra0sF1Ba4NYR/clLHfIkilj3s56NkGw+2n+8b7VRESMK8pcPv+1cO72Vn8yVd6sD6
iJWaHaYnGQ/wF41aeCzYMjB95WRZ4JFCLz5Ise1ZZjVbx03KW/LHfJC5eTLseplc09E1OEPL/mrC
i3FyE79ZcRi+vO8KNhS7TlbFAb4wTl/+aGd/ADwRIvLQn2bYOx8Cau53QrveJXISiC6pHr2rzqQ0
Q7BsxcF1iaB0K7T3Ciu+eyENnq42ls6+MJZ4KxjCnRRBJYos18x9bzfOODFubBi7M8jkWSKCa1KF
9GeB9GmL6t164zxNIQajZMdM476OIzmU7GRKL9obBE34ITgTAWGiVHtd9fbDgM98J138ybX28h3C
9+AQzOWwI45jvCweemM4XNND50FSyKppBmRNBkqdN8kbEnS8CqLGym2lde8y42zUrgUwsi1rkAp2
1Lc7g6XNXoym90lUYr5qunS58duleWwmxEIsPOvsC16k7imozOI1tkgGCqXOgjMj7Oicsuc8mzgU
90TdtRezjd17G/TEdjKb+iQWkxcA6r9hbNfsdOVZ1P6mu5MyGjAh9QlJGkVZ7ZlVyAODzeo0m9Ti
TVBMT7Uq7L0B76Rv2uw2jVWCLw0PVeZ54sIhgZGxTLhZvFFQsHDy2blKt4nRNjtcRi4LYgtCUT7q
FkNxx72unOxCMHW0QzvbUkD1BXmGeMqOXpFMu7Qd3C9jX0+f3HJGld+wKr4ehSAJfFLOPyru/6z/
X2dRjKr+9/7/plZ98l/hW17332m5f/vB39r/ANqfCyNQsqNkpi0s1NS/tf+W6aDzBiptCul/1Wz/
j1ztK2Fi7e9dE/kbY4B/t/+O/IWCmbAPfsxfY9f+XnCH972am/kfKMpVQOYJa1VE/Sgjc1BKd+xl
xNWCgC9eDhybBPOuxRgdWXdt9E6ww5BEivHoS3ZjyC6W94YoMANToBw7lKBXEY86TgkDtC7dFzaw
pbvGU3NMlD2cmQF7oVMEnKP0V488TtnHVLFx6VPf2mAodh+Jb5zfZdQu5J3XmXGwmrbekBzQbt2O
zQS/j5j1tk0rgj4j+5C1Aa0/P7OhojzmaXLt2pi00FU0m6SN7ice6DOpO8zgzY1TNtaxxctJB+vn
qB3cs+XgahsosZK4/TRIawqHDLBLOapsq+xKX5NtG3OqmyGPpF8T/LVM3kDnRlmGsMRclgMYzpiY
XnFgnV+9BHrMdh2xCqDZnV0xq1tFfwtCJu/flOjtfeGV3KaS09YuXV6/5EHMN+WEfeUHiN2G9MGL
EwJMLWs5QiYK0L/g3ZyahqdZn90qHWD+6/Jlh2rD2gwMhVjCNqQvc+iHPO+I0wRIikun6M4gHq4T
iwmJZZcP2D/XcYd3CEpWQw7r8aigytPI7LYOkvRQRObBSDNrKxP9LPtRb8d+/RBN3oc97ueQoXa8
BVLg7gp/+FgSomzjFjw3lZVeGpWCDBTzrl68vZEWDfUf8IwhB+GTMnDaoOU5BlFw7vWKCluxy+kS
Gc/aJm3FNgeJmwbXsw18b48bK9gYY6lPAg8ZOR7NcuosTOAEU7R74sgYn3SGDrvZdMIKSdpG+mwm
B0yJLUP0XYB2pZkb59Ia/gkkWrkVElLc0KmJTKT4QGXibYK2acOiMHZ51j5hH3z25+UqE2CVY9yN
e6NKIamZS3LwmhL9ePYha3vnkNGObCdgUTv0z8aZkfFnZ1nXaGMgQ66Jp4J22524JHwVEzOXodOI
c7LTY3brOcSfkZBQIhLAaTHaOLUisz5o1rM8TbvLbOQfAbzNO47yBhJipo9ApsrtQu4C6n+uhbQi
LBd/rXMEpoEPGvggG3v+O4paXAx9uQqWotClwacA0uRl+fwFazugUsp4Okd29k4JN76uzKTc2/7H
da1+niEfgQJxjaeCxw/Rvm7ihF6Rpg/lmCNcYee8QbREIEMaqCdzlUERPpQ/LDQ3Ydct1/DMi72f
5RNBtjyYl3wo6VlMb1fNyEh6YZh3qasWmpa83FkdXeXA8z5MehsXnZe5J0swwUtjnwZMxKceLfql
M8whNCC9vaM15Vv0I6ieTuZhv2abLyemP6YEEUBxab5jAWpueoM0gJJV8Kp1okUdFgs7XF495oat
76JmMM9W302SyhMeC3BD6jWa2wl7f+nCsKpyYuy6fM9bJcnaqBDWuMYVi4LiQAzWjeHkH9PRTbZZ
BT9gbNnVDj7xBd7C94nkDGVZUhB9aZtf5oiaaJ5qeSYsV1CA94+mn54GqIlnf2Ft7Sj54EZZu5tM
GChJQMWzTOASHQIlNqINyIcqHlI930XWcFdgadkAk7EOOjU+l86i9/hNLqr3CELh/995JLa59FXI
gCvWq9AXStU1oY4wxKzsQczL6VuL5IPp4vLY1WI+eiNFIfROY7MG/mzJLdc7gYIiVFXLJRW76loL
D9+/eAta2jE/zWyank4+RiKJgXcEu0FD4+JWO8xO+3nEarHxFh3dSJWBgiks64wdO99D4mDgpxuA
Bz3Z7FNQ+seE2VZdiA+uC8YzdrITrMFnf+pIXEvpJAptuyfocdUTyMMX8HYTe2Hvs4uadTtGBMNP
cfEkrOHiOb26aXxxTmv8mbJmNrhyAipT3RXkPYWRTUkUte0XpQbC6+Apb+Qy1AfHGVLUWzrbtQwU
rnQxqYMzK4JBbJgLBd1WZ1Nma/KUtaOPNQ7oy+JipR+Fbve9TxU3+7xitU5lRie964C3EIE6gygg
GSafAu5nKy729AE0lfAPCMfB4kktfdFtd4oVJEiIOQYl8yA2RcLjhWmm+77I59cpGkiY0N4n5K0M
Swh320NImg6Ah4x9XEVy65Ujy+pivDNjHCAtKm3e+HQNnw7jrxRkCUUPdQZZZnLTPTvGacOBBvEi
MV6GANtva8yf7BRomV0Mw8kfF8VZgylGR5F75PxNzwlSsUMMSGE3+YZkAAcayi+EfUgXW+5jb7Kx
nzSMDJ3GOsRe9jKNpEEuhv+k++7SASjEGhJ/sY3GOxdVQZcAjm/jNK61l7Xn7yynNM8+cxS6Up7k
C6fqXiHoDSfyLu0KFmW3DpbTntgrrlkD8MwRBGDqEIoDu7WennuUfx63Yut2ZH63XH2lfxuxlpwQ
JyYiX2+yOitlZx9bQRaZBfrJFdE7e5gq26V9Y17vxzvZETiSgeFd8B+vrI5IPthO6bnqfT3O1YKk
xQZpgX6hRlcgMeUUqZEUm6pRzP+vv9aM/+Rh/EUeBnveNajuT8rrzx/VW5d/X1r/64d+L63lL6s9
0gE8vRbYzvr7vi2tYaeZRAZLWNrsvH5frIHYNtGBsFIjGNmnLP+fytr8O4s04a8C6m8E46bvSMp8
B2m6abuSN/b9Iq2wB8PUUTJe2YRKjsn1kiuSNjB0O22mq6vRSx0NQjkdo+QzDBofYj2uuSfpK8ir
Sx89FqUfEQnO279WVubeCtW5V3OGSxjUoEGMVgcBZyOgQ+2rJR1eSckpbxTsmiwcRTDsyfFM/5u9
M1mO21i39aucuHM4kOhxI+6kUD2r2IsUNUFQIoW+7xL59PcDZe9D0cfy8dx74N0FWawqIJG5/rW+
dWlIz1woGVG/Wp5Dm1rEMAtn27zso8LGJaw3W330iuss08vrfpqGWx8LI8+wOcoeqJSc6CpqvWEl
W6f8TFtuiEklXmAEXuXf5rFX3LKnfWAvzf6M8QlQaTe6dhpb3eJ4bG9lZIZb0+fPV2EvN9pk9kfw
bwoejZkFOKQlOxj0WhKDAFKGJJXPrls02P8q6ocs5chrbCrdNfno+BFW2jAHekV/rRmN5PZiV9y5
FEPd2tJJN6O+dJ9qbE5ObTQZJ6/pPkFR63FfCYJdK2s0EQnNWt2X/QBJQcivmZQtNHHEjL2ujcmJ
QwVLQVnb3ZcEngdLK9/hJ5oxi0tvGuOt1sfq2BaWMFbxbEbrfPRcNgNE8yFeacky/Uv3tFpdTVlK
WXAqs7WKbQQ1zPF7faqmk6SO40ThE94CUYB37YtpvkPXHbYZXXFB72QGaAbZ7XGSlGe30aeT1ZXz
nkJw8zm1zOqY+qK/w0KRk/bMNCpMjLqnHiRGyipqazgr0ejbRrjamjrf8gbPqnnXz1b/RGNj/n02
Ov3eIIS6djJZXvE41y5N5hRotv1nPitkqEaW/jVyVfHZbJNxKwjPrsve0Dd0rKndpNN1qJmtfGmm
DqZsX1enVPYywBa3gF25cGjz03z/m2mmQxs0rQDOSkqQ2ZREPdxYUI9ulvETuRS/6XnmIIUXOpXF
XherlYcfHnCNd1FCjt8R/qgvrZaA5VACmaZ+aQjiDl6uFEQkNqPmp6daWdY+h2mx1/HmvKYlJFS9
RolOskhdZSR5awyEofbNq0yeYmHUCX/VTE5O/NCFjV4mDtV3dQzANGtpLinCdJ1quf05EYSVW5nK
k+NniM9WN5wTt4bKUdXNeNPSuPvU5LVhszOvJeyfJLr3GVlfeXTjtl4d7cbRLa8TvetvDWapm8wG
EL0aRvbAXJOly4alGdQq7qW9djoGjKtuKrWJfJgTHsw0hZrui/bANqXLVwjBlmJq20hM1m1YPLCM
1NdzCYG8RGLdjEMBhpauyrMbi3LaYUGvIdckHjnVubkqoiK6amPLWFP0aH7JYUJjwQN8/diF8UKO
ZDh25ziZGQVMxjQ83SLe205YHAc1lqjPGn7IYNQae9yW9axfkb8QImDCmRWXWuZFD64gtQ1XvwrR
PJsmZCVJarWmUPYlx3HkrRj4y7Op3GLmq7GTDOPvqD1EY4czKiWqHkKmjuTaZFqOcTTFWA3GpVHM
zzjd3xh4DB7bLiwHhFrk6wasUWXr8oyS4UkY2GbEqdfYtjhtmfVF0+zweCdk1el3WAFQSz8xpaj7
296MB5pJmbcl5VHVnCNV0DNRBqJmjVSr3bWpjLxvVpSFFJHHKIWT/akY06lxN15ta9lWG4Y+fZnd
uhYZsQnRtjy4eLj9uw/4m33AYsjEL/XX+4C7akBmC57bKk9+hib8/qN/+Gy83xg4YopxHBxtb/iD
P2w25m9Y/ZZkKNarH//P75sB0/4NdY2rxaAsyzJwaP1nM2AuhTgeQUT4IG++HeufbA7st9znu80B
KAc2B+Qn+Z2w4v/U5zYkRoYpMKn2cnTFtPFjymHw9aGRx9xDW6c0LDI7gH1u/MRkYGrgOrqcHFJC
wLA9rPb4ge/TMDEfnS6eryvKqe8YuIVffEvI61qZJP/cSdn7umU5Y0It7IuE7u21m5EKDSaADcUa
tErK6RBt0Tx5uRZfZqIimkWNock93wB5o908AoAzzxOnGSQByRQtLb93Bb4C6I6ztc20zrqKRSqv
szi0liHmCFemIdPRhjOMS76CEhuEGRvxYYShhig1O2cD93kd9AYJrqFYyriJGRx8mejlBrbc+KQX
/FHrpgj7V16FuobWAmlH1rTsEO4I+8X84pzsGBuZgwwZkwSE9ium+tpk78GY+y7NEnrxHZyJvbdD
W147JVN0OJNJ+KIcm6gU2PbusYasyO/lL3u0eOg/AlPPblnrOXXT7g1SMizv686rrvoOTOUFa28E
Jwf/BoAx4lwLMTUXYF4FzRMrBbPvRkIc2jROzQeZCihIzMcYba2sVC6xCFV/EZHnXYd5NUElVa0u
1iGabLlmclDhi8cDYSuc4jWRhkw0/rXdxdhzUja9+47Pb0sbhI9HJWl24KqmUwxveytjoKNBYpfV
nRCNd6NZXC2oNQWmGo88CDkZDoStuCeCYR2SmW+H/knrIAe3usraZtTu1BLFc9xUHHElTkGTZ4PF
VNWwO0phip73LMytWSbN14mg2VM7VMZjrWOzCHyFrBfYkd29CK3gYUNl+wIBmf0bWTO+nWfLvzPa
JLqRJqCmjS9bjSLo0fyCN6HrOFRqtrHuY2169hRSU8bT+VTXJvQ/6BDR0ZLQP8jkUf96GAaW8V0S
DtrJoEqeaQ2T1A0uKI9+tY5tJthAO7MROSasIszn7QzarPSva9y0mHZbQLbQxq1zjLSEqcLMLU3H
zpqCRw4c0SpzF8mZtpIVWYqpphKKD6LdzwAvvacG3xIQI39qgrh2zJDvZ5ksYqIbmgkgEACjqBXK
oB6qarX+2DvITYe8aebkEQOd3x9t/tXCMDf0z+Datbt5ajt4gOHZLYrxIhn77pFsxiVVo9GJTsDE
/5YChwLQZhBJsrRjVOhuuXZ5EH6yTT3ZJiCPV7rq1SZs52yrO/zX3tTzA6VU00PSGwk8o7g6d2nc
oEj3t+kg4jXCrOFQ4WoIb5VxDT04NH1y6ie5c1+yXd9VLSdb0AomBbSgk0GLpgbWjIxUjNYbXfRi
l/wNewAl7ETGwRjW0BnkhQYQ60Dfg72e/fK2Ut6pTzta/kbRIc9X8jgl6bBxeVJvrB6DfVPJHbhZ
7QWVeNOg8QQAa3fSQ06aE0MsEVH3spvlHZUDEYrntPP61H7gYYvJaBiGlcJdcTV5+i21fwYsXMXX
1vnxGjRrRFVyiGRVOxH8OgpIU7uEvFZ3r+nsXjKpDJ+aNptQFJr8rsTycpXCtKLilB2WlXfjtRhC
c9uQiF1NCaoniKvLpPHmXW7pfRDDfNzi48XWovFTQCcyhsRtVa8zTz1VIeNHfFtXqm7PZORpqDYW
VKlZtbBAynabOpp+bttwugJ0zPS9q776rLaURghvkwC42zJrSgN0no7huNHsVYXIiZlKO6ZFIohE
Yjoa3OhLlRjdOhIImZk7k2f0cZvkfdU+TriP9noR9Z/YgfdcGJO2i1r5fVgSigSb5k3fEv4ahRF+
gWqFGQa50jo4qUWQX4P0cxicasqYT+BILrGsb32fRvMVucJkRwuLdfTwTAbA/dyboY59RKEltbvg
coitFlwVjnKZ7zbsG8dMJenGa5L+1u+a8MFvbG5ZultQ+4f4UhG4/0ousqL3QSbZZwCExZb4ZLsK
E8PbFh2Z10qNRE2nUH8keKdhol9Yu1OpLkv6f5HTJsKEZrHE2obyzPhKu0LYeXCjptAD4XO0ijrl
XILYFbRzS/pnjjam9pOfFR5859JugrxPBjfIDBOCKjXoam3R5ESbq1UFoyEww+APWKkixiyl1WWy
c6vQYyrgUlHfUo/Q1tGApjZoD32td49ccWWzToYJnJ/ZLipvdSNVr1+aaVauvZ5Pesi5DKxpq0uj
w3YXW6je2C9G2J+HNnTTV7OzitehIJ3lxCgIzGFCZOvWcuZjiZZhBunccGiwE/GpYjt7i2/Ke2EP
H21qv/FOTWh80XxMiUkZfXYMuskXQlvQWfankiTQmXsqCwwTB9ooWOfU3IRQqS1aPdIvxJm+EWaw
d6oCJIdtjKLuZP48jzMc3RyB2HXbZ1jj8KdN/ZDFMtu0wqhfo9AFLArNZs2oMt2PBHGrwGCasVFO
KK5zDCYkPabsphQO9Ul9SR9MO2wKjpbzCjb7IuvG7YRjEXMUZqM+ZNTYvQxpfE9qia0U+wvUR7Ga
zDHfuyJVazvUDSygy+LKGH/ZzDQQNy3O9JKn3CamGvzZyLJ7zXCqtTk1+pfYcJN9lXjuayva22EU
30PGCDSQNZS4uE8lJ5V1Y/fJTma6e/QpbTlR62LhVmyeqkgRYPOHIwfhkLWzrjeAqoDPRqO5T+Vc
HEwIlfaMqJk64lOC6faUc82vOGGSVm07f2ekfRzUerprx7w+Vr28s+in2AoV0+03orPGqXrpTcsK
enOo7kJPjuTEFZ91WGArpIp6xFVR9au57IqtHEDttZr3DUDNZ9FE4ZPe2OYVmhTeFrwkjSDDZdjf
yL+JQ6KGDsBsUl/U5VjhZDJe3WIK2Be8dMR3Y4y5NJQLHNF7rya62Fm1hbuAGOToOTGU98m9BSCB
5zCf0i3+Q3lllG543QILb/nSq7zdgc2/pNjLCmywQ0FKCBW8p2SkIFJxaUJhlFnt3FJTMuxQW+0B
cj+M/SFeTK2Yl9wRi4VD3s/ikX7Ct+qsO0c99GmyWzabjSivMF+QU5z8C6OuvnPgRtulPSPWdADz
3dXSrISW3gUtk4S0Lr60OTqA6uT91A3XteivAE2d2a0xNFoMezmJadpuUIPCkcHmnHKbg4aGrm2b
iR2uJKmtU0lR7ckpGs6CDt40bD8dva6FusYpmF38e/D7X1HyHGEQxfvrg9/F85/KF3/8yB/yr/Wb
zbaec5WH2Or/7Kzg9EZtB/IvEJ4fBL0/9F8Omzxm+vj//R/ToauD7YxHOAcOlkMy8B+Af6DwfdB/
SRgBraGow1lyfRxDf9Z/m5AhURpJ56IwapxfhsNBb+2IaWb/OHRa3Tdc/CocCMJSlRVeVuUsbEbr
utb6a8USIO5y0Opacew6B7kNP5JsLWqewoEZ52COXIV42FR9mcXYStxt0Y6FNV32OhYICUHenXD7
d/jyom3f5YVzGq2m+5ZF001vJW4YCDxwgRU77jYH9T5vuyZa1yzXd5qnlDgpSnjqAKNqqePFooNB
7QyWMP3EQDe3uV31lhu27ZJunzcEaq/p28ju2ib0n7pcmQDZu2YQARGJxYoMVy2kZ8v/rHH0rniJ
2VEbjPcG+wlieeXK5LS44fHrXWVN6Tw1zPnZvFbTF1C46bXCfb+thhnqLejYfsWmmKlnZcYaCmql
1btMFfkhhQn/BTtg89noTKNaiYotdOV733I5X3o6B252I1gK+Ed4HiGBXCV2ou/hlohNny5dfaYO
XX80/eYG5iB2Z32eCY1MPJsYXcGhXVVDRcoYrzIWVmFjRNZUcT2IoXuQmMcPBor5Til3vvE7Yz6i
TjIHYzcrtVWIPgxsJU1euB7smzRj+rcZMZpegQX3dtJ2sCNXUpymsC/vY6ZXO+UN1XWlLDcYIdxW
AdAA42wxGX/UsHZYIJcM86qyoqW5Ood+57ruYUyEush7ex7ZgOAPEAb1z1q8UJ4ZTG7NyVREzlKa
uGdabL9oc1FvgVNpO9C26mDFBv2bheEeYnjbdxRdhpeD1lSnSqPklhC5Rv3JoJxRgOcerX4ZaPzx
731mWMw5OM3V9RBQCbi08Da/d/LWeP3KY0GhXo4I8aO212i1W85lMHtX45RTUbWBkyj0b/+uqP+b
FZVw8+Le+usV9fJ1+q/zq0y+/dSH9PuP/b6q4ixjQGaxhLGYOY71rtMWmhmrqgmaQ5DWXKS0/0zV
3uCjJhKNZwiuOXYr/73KLvBRXzCII32sG4Lu5n+wytof0qI6K7aFYAcKh9Gdb781Rb9Lizaplasp
KtNTa2C2f7Yqi1WxtFyq2HTiZqW/MqclU4SvteoK7VBhJrHbJW9e7iuKP3d0vM0vrcnFHWg6vEiJ
JK1w9Tvua9Pm7prRAK6VZl/2kQNRHqD8NFt3GoMKttrL4ZeT/UvulswN9DlinLDJwDvT36wnWu8S
sGGHaRL16Ft6ns03jpMzUSf0lP9og1aWZkA1iisd+Db97VMAJEADnfijSjpSdibjk/ODh8reVVXg
UXVvgaWKH+TU9A2j2kGUgkrMgCjXH5MftNWyfmOvkmEuCT/QdjFs8LXiYOvardvU87Vt5KUbqHlK
+VFn1hTMOJ3K1H9vwP/NDSgY+3JP/PUNuH+enpPkJ/Dvjx/54+azwfvqjI/hBy4EwQXv+8dE29F/
Myz2KJZgzryAq/9z8xkGNWXCNXxbdy0LAztz8N+3OML7zYd7sOxw9Ddi8D/a4tjI4e8m3FhBsaMv
w3bDgaiAxWSJkr67+ejwzFVqR8YdTbLw2mtV4M4cBVuvQOWAiWoram/iJG+/cVCGnkty4Nbwm3lX
WtpcB3kCxB6vHC2yepjztMdD2vsavViS436n6/weR4OPgA+wSq5TOEd05dQovhVHzu0Aaoxxduqf
8JYBx/HLCaEqm3eVMeNLS3nO+ZRermKhDa+l0pC0YmuyrrRF2JUl8y8AU/30DHBrfnZN4D3rKOZj
C+JoROoAw6C2jH6aoz1r9Vd4r+lzz0yJ3iR4RoaXzk8zMlngUw3pBuas+texjQRMn9yi2lYXN1Hs
3IheS3Ch5J3xaTClytbvrpfrHwOD/yqH4rpKAAWzR/3ZZPD2FTjs7fhWdTL/wuMyeP8VFEw+2XZ1
zh3gH/9gm3goa4NR/cqvcBKuiBotGF2j8K/hwBonGp4XFcfxKjZSGRQZtWhBbKqrg6+G8azgWV0a
g1W9sFpoj2Vjd7fxTPeznaTpebB7Ea+8uM8f8hz9I4pBkQ2dWV15Xvuph2i7t2tqrpi93xuxsSPL
9YI7p/n66zft/4zM4E1burtcwAAl9MXvsVyX7667GuduFOp1SfVzET6J5duPABB/FoYlrzVXbw9D
araHIp16zAVlYTC77NW2M1N1loPUv9YotxQz2pO8ikorO06Vialt5j81pmG8crIUFxFFl1fx4IgT
NBl5bXvhQ2RJY+cnSf6QldNIliPX90k5lbtYa7VdRvXZeka5Y5EtuKbNXh8vdGW+lM5wmlpD7N+w
DzNxq55ssrlO5JxtpD0ZG4bV8dZOnvLaT4+WVU3fkhgCQd6b07e6ZUjyxstqewYhIdyvAHLXtsf3
d8tNmV26I2aQvMuSfWa+sH9N2xWQOKdbZ6myqatF/KevWQ7rJOmaxWvp73QFw8hI4Me5ZSlvZcm3
tOrLJD0XKCinGaPX49yX9auXN6CwSnRqDLa23+ylcsW2hMy292WdsNHs9XOIBfXaW5hhdtbw5gxz
yItNE6t0P7dx6gNRi4xb4G/yqiOUdTKNJEK79tR+spd7U8vUTTFOjGDirvnqR1l0sqzWx4Io5d+x
7n9es2xdp+EBvAU9juxoDMM3f752UJnCMBpd7RbDnbrp/aHcacTFH2Y5MVVzB9KtVBIcirZS3ybD
U0HXd1girGmOX9K6kpeLhewIXqh5dBuLCuY413eNV3+WDP7XRDGKT0XDb8nG1s45ppjlLue7P1WL
gKj3EY0BtP1u5qIybqXeZghLcAhppKDlx4pDciBILNvRsmk4rVVFi4td92Jj95qxoYGWAu5UjvKy
zSp183bZ1tjfaXeAZ942tjiBXAq/V7mnf/a0onv0U8FQS1PNZdIlbUoMMcaFSPlf8rXUsx31dFoR
DNIfKEoaBmdnkTV0N5kXQwvTm2re/PrW/ci+4ONfygpd3XMYyRJzWG7td7fu1EADolInvGV+72jr
Xrjo/G2j3aXK5x0IkJqB03QafVYJ5U1QWf36TAtHLHeenvB4MbkHAU/lTXj0srF+zkaHcYDfTNSb
17Q8PoEy583oRi4OTTJo23/+Bqzl8SrgQVBTYX+4fkpFkYmII/c2JwC/kamQl8ABKapyQshoWBbV
NiS9xNbKYYmhOlrb0P1a00es2xdiogiYe89kYZ6rZ1O6gvp5mR1jox7CLRWa4X3uMvZcxWXEZODX
f/tHtMPy4TNxhusAgxOX2Me/fSraJRc42bcVntRyhXsn/M7VHHqQQ9r8gdmoOqcQdq5y+Pu7HoIs
DO+ydA5enYzHCkJjMPlGe8jtqYUr3mj3vVOQ6prAhgVtM5RX5ASTk2vw/ifK0KjE7abu+8hjgq8o
sb524USKUCmPaUij5PVAAqHcuSPItDq1SW4aoI/6YQgfDUbKe83TvGNH48om9Aj+5p0ZbWvqcp6w
oqldO40hs8yYkszSLVF9iTy9iqhjvaJTQMP8Xhtio6A/bs0q+yqA0naxWTbUA9X1IbfG8Kl0udXZ
E8jrt1svhE/x0lJ4CNo+438cUHkpUGyN29wA/0mm2xwD32jiF73u1DbltPrElTe+WkyBWUGWjyZ1
wyPgQHW2dMXHZ0Gkv62TVkePKbJ7HX0FVxsThs9ukX4zq6I6NFEsD5BJ0SxbY6RPKjdOsZy6te3m
8jIVimfJry8ENoncZu/sB+wVCGVizKav9m07+GHbwFpdDF02Nreg63sgbDo32Optbc5J3u1QBuLA
jREsCEnH0ZatWP3sGL26URQFZRvoXQfyauAP8zQ/Nglnd1AgeoKhT0vhr0UU6PQNAcEVd5L+dQao
9onlv/9qTNb4OiSupa19xy7cNTUyTJRKtmPnseztDUVANBNQ82Dmq9zMw3zLeJ3Rug/nYO9FmlxD
cWA8bhWf8NZT2+PGHQlxDRnJbxzthkHgPK27QR9eaIVjiczKGJ5gU+2lUN3O4q4lNUevxEpfvlc0
6P6R9oo9ph7or9IAjwez+1HUWN7MCvQSf09crLqUGwLOHRdraqBuOziBv4EWKtYtQchjJVIdtl6O
G56cLZP5xmDqSh+X5QdMy+IHngPJQ6eR0F7hMsaNXyVF+thRJa9w4DdOtIeaqOPnM1kNoE9TgKUh
St0y4l42OCBxj7oneVR1hbNu1WLcx8PUb3pEJ523m7Hk5VXHB9VNLf857JkcrWgZVwtysLMAtyhR
3kfQC+j2s3jqKJGaX2MzJLETCafOLrS+X7Y//nwT9QCxNgpL2dcir1hX+6YAbMXKrgdaiTIY2VN2
nLkQPObs1Rs0DHHKZgr7WVQq8bieBnVDt1s4kJ9M5W3L3nKP8O6DMAHA9h3VyDt4g9JooCsyzAKM
hyiwatW0sUZ6CjyYKFAHmIOtphZq7Cpp2GUu1KN1z0hfW9l1iJnfVPl3ZMJbGijzJLDZthKSytwy
yCcsadhIobEA8Qt4GPh8Mv6sbt5upH9dWn/j0qJUhhXjrw+269eco237+v5o++Nn/nBn2dipfPA0
VFwLB6bRf3u1Xfs3KEew3pyPECTT/w0RA1sWi9fbkZfD0B/avfcbODuBqcsBBLnEIP+JqiTedoHv
1kfWRmxenKx14fkEMj9q91k6QnpTbHdnLBWfaU8p67VTmxM2aNyMgXTbot/WzXzNNFRNwdJECqDJ
Z2Sv19t0xES8UqYSn0N68uJVCWQ2SHx9epU9mx6PXx4QZcJpFQF89DSNsDiN19is1ybGqm1JIms3
m3q0aaWP0MyHiAGmsO27tJ/Kk6SK9DJPbSgl3qCznhH6sIKQbNeRnW+2Hir8RqQt8IKQtF+BW2sx
LrH5cwpWVdpH0x0iMA5ms3Xqg4sj6lBpbX/L7UkxXZd8SXm0f07yQrunPJFoIX7gHTYjJssRucna
62oqAuG9FrK7GSEWsHjyJqmFW4nYuIEjmWEXyOI15iwNxkXZg4nJvuNEI4ai+9CmSzwrGxtcEDFO
WLiAO/tbFOobx5Q0ULn9mTvaXKGt3eCIuGcydxYhY7xYlndTwwIkJyIseUY+38CVzT+KUzUXJ4tt
eMg0OVCil8dsjr742GidBttObpo3uDS+YF6F6lpVtPpq6gl6t76uaVrGt1EPgGMohmRgzvDSv5fk
rZnDo/iFzvInNCvH5lf7Dd3frnL1KzPTtC2lLNVd1Pn5AwAm60FI9vsYnZmbRPhHHOHJVdkz6Ynx
onWqvtbh++1DrDy9NTfPlSXae6DZZHyS0IA/VOekbYz6Glzynt5qAKJ231zN7KA+W5l373S0oVay
TXaim6OTE7JXV64v4O47GK9y7xPjIA0irzl9glqId6qoOjdw2RTdGKzG3zS9aUs8wbp50xu5eVkw
3hXryYglj6S4URtg+nemhinfbJnYUOZr3tKTTruKR5bKNGMnCBeaS5qMCQ9/NlljAfp215IPyw5R
LQRt5DO4VjTbVe+NTnVpCDlcRJHWD1vWcvsToM/kgpSv/sXija+7mb0jZ1asSmCtqwq3eRu2K/q2
9YsJh0N/qFLd5uwJI+Q78Vql7Tz4wOH32Xenc260ZoyDw8o2uZuY1EjlHAOKVPzA8v+70P/NQi98
VtNfrfSnauDg+PyzE/f3n/p9rfc8Osocw2e5Z6FaHLf/UTH9JfHuLrZaz2FY4S2w1t8HsyZzBwOj
ESxIZzmtLCLQ74u9wS+kQkP3Xc7vum76/0jFND+MEMTCYDSYpuLtFZZrf2wZSeZ2GqpkcdmXoesR
4NXErc69cPZG1uKqST0KXWu2sZ3mhvdoWtTDQmLB+JOEx27Zsrswuk6V7pQ77GNjYIwiJysH+eXe
w7+ydhk5JJtK7/1AxKm8AjI0vKaLKCCJ9j1YrIH4XDhcRUwQz5UOAWtdGu645q5qF9pxO3EY09Ti
WHfuhnL4O1Hkw6SaT2DRiRHSDIwhCwf150N5iiSFtZFDkWwxD9Pa5e8iuDCB0ffL++LvfneJ/A+q
5aILv3u6vr0e4yTGQkzkXfGRQGtoQpcR4LnDpHEUllH+NVLoaYhUyd+80s9Kob28kmsyg0IZpeiO
uf7P70wh39Ht4uSHKWy6NawfzqEzFcQeG9+70citxQwX3v7jt+di8NYZ/Btcpm91GO80jlQ3uqko
uxwPXTyjWA88ejvdcCHfSRux4p+/Gk53rA3sVxxMpj+/xcj3pqQsUrKdpBSyc9m+cZhaMV3RGXH/
69darPgfvzmc67wI+itO8o/Kq6QYOi4yPTk0scx5XsVhl6+bBnS5h/OVSFQsr4Z2YIbN6XJPY3df
A1pzun/8nhchj8oX9lT80/3wteaic+diMNNDMyyhWtnN3dqJaPPznZoz0K/f9J+vIZtiQyoEQZ0x
5XiTtN59nW3j52YPQOpQC6VuKuRbjPPcwXVcQwebu8ROUVFx3/3N6/75LmGAwy6UYanDeFVf1q13
r5tF6QQcq04PoM5HfPN8mxPR1QkzGR3sv36PH17rLTGJx0MgDLAKIqr//FoWtnkxxn5ySDCRrRsJ
sWdV6+18Ec2T+enXr/VhvX17LXDLy8DI1a23xOX79wWpykEu5xpSs5rAvIVucQR1OIr1r1+HI8T7
a/XH65jwVJYBCZer8fN7Gpy8ax1oQRx42fQRxU95U9ZcGqtwRO6PkwRmlmx7HJ+KJuRwg182/jH6
/Cb/b/SK8yKfo6p8P5/5cO0sfwPsOBY6DjlMyT5eOyMe4WQxEx6I4WOuEWMDIklp0TmEpnqsIs/G
32bOfyNyvzFa3y2wy8saLEGOYzKig1v74escIwewY+hSNcwx47FNneJIGma+rPG07FqzLjtACbT1
UfwN9yFAlZvHw+SU8oXK4YZx3egXxywsw320+I/ChBBYqFLtx/H5Lz+d/+nvtPlill4gnzPXn45Z
ZO0nBWhxj9TqfMWGZ7XB2OQ+X1HuTA7mmhQSKOUQrrvR8COfddL35LzKMDwMWWVd+L0fHmTimZe+
5nTu1hnjKl1XsQ+69ddX05+vWk/n08QfZrMj+ZObS/dLwLf5lBwKX8ftnUWezKBidP3m16/z5zsR
GytfGSwoj39+fDYmGpJzqHX0Nk4o/NQ1oH6UQGEv8PvYP3a1f/35f1jOuU4YL7uYNBYdkJPuB4va
7HV2R7yC5byi9jDyQphxOd4dVMxsGxqLpC6n+UIM0n3SihK+SmX3f/PBCt1e7sSfL1fPZJ63EPn5
or2PyO+cCiODOyPcu8PUzgc3N1hMex8E4CEaanWDZUz/ai/DkYTzNLpWHYMkTwhrepxp0dU7pjpH
n3DINQwWxgNdk9akCfJ+SIhXFOqcx114jFGSb1Vuht9HOeQP3pyrs8qpn2Z80Dp3boMQb+CavRhb
nQW3Kybj1gZec+fEtb7vGb6eYgBsw1qvE+2eNKS6gSRmAmot4/GqaPX+OQ9n/St5mfCMwQ8h05dl
+B0d3aZjtmiIuUK9D/eqExb8Ujdepi4uyY2VRi4HtGRjWM+U1IhvjITNT5Np1g3G/JFWlQ4t8Xs+
9hYlJr00400Hg/0cmdzZOF6itWjHhAIaFu+qi+zvUYWJPygLto2LJuEBcE8gQG712LF2k6WzGaIQ
qnvxXOrJ4cm4T2CZWu8WIZPrjbs/yrZZ5fPyFE9rN54BpW2ld4P7pGgmX0uIjmd3+dnOrvgzOOhb
GyATyMAuVrJ7vzLnM88ZKkGaebp6+3hDh2msUcb6TW02MZopbTfxAd2PMh9DL+IzDZzQ4Rom0jUw
1mW1GgRtCL1ihSJYrn0hJMAVCYkRHTLPQSOhlfDZzVR6op3renxvUQr1OICj1IDt6OW1mVHNtU4t
fg+FL3Ch+jpad42bfG11uMUwOsFIU92Nj2HFuAR9JTLNT145tsYKx3hxLBhVfs2jwsC8XVnPqd0Q
COGmYdQTJoW6oR9X9kGftfJaHxt5lcw44NauJZIvudOzNCnBXGWGpbwxl+uwmCrmVkNK9GiOvR5C
lBRsYOC9qW05ggxYuUWvztE05+Eq5Og1M0IZmY7amk7rOwSu9RAv88iUN9DR9jUh8HZcYBsd0fg5
niJ9X0mPq9deBhhtGMtqj7taXjp2pd07MRrISo9AjEZanh7h2G58pWX03FvyirALZJMU1F00QQ5B
VSLGolUtgnCcHHSvLS+mCE9pQqZ+7RAjX+pD1HFogDbCXAjvo97dVBQpPDdOmZ0pVcJVHdoU5ip3
R+8VokgZyp0ORuaJwC79qlax06u5x0w9mGtdkyowOPMFArfo1pdVEVhtmROtmS3jwU/G/8/emS03
jmTZ9otQhhnwV4IzRWpWSPECk2LADLgDcExf3wuRVdVWZd33dpvdx/uSZpkpUSThcPg5Z++1YenV
8zm3xD5NFXQ7nTZnEiegfBlaoqIdcXVXfCwAtG2UFkVJKEzPsLAD+tJ77kcbdM41qbL7durDFb4y
rWm5bsQDx9l7Knv1Y7/azcyNQOQSg6QLL5I9TupCYCQpAFMyDjF9xJa4hDKRPmG9/BLS/pTa6Ha5
UTnb2XdrkkMG+2SY4bvycSsjJ5VlNE8hTzUt7e/wOc8LpOnNYMMA8EmXIR3jZRjiS1MHyXvPiAin
+Tyd07JiA3bXM1Jlzzc/c5zVtqEeLQYuZ2PwYAss/l0RqDmUTJryoBOwC5SddL+UCdd7JuuMXGjC
2dRmTpz8bDVuYxG+lAR32it5Q01Jj3YzzPby6i2us5/GMoZPCT7iwqBe3XNQctPtyEQWqBRDHAZ5
ySv2tfF5bjzOD00nw2QFS8zXIiAHOK5QE7tFH/7EqNSeJsKwT6kSFX+UU/S1Tcyn0BvHp2CcZwya
Wu/W5w+JZY0c0iiTqnrABb+Q7eepkugwdN4bu2jiqJ05ixRrN62o/S7yUamxFdUY/VySNDdBIgKi
bih9kLwW24pj3l4spnvQ4wAwppV2dd+Z/RsIGrW1xmy4uWqBc5qUDWRWmAtuvvdyu7oYEvgTCAjv
wdRTBwdZJ9/6PBkvQMm2fRaP53zUJhKHcBTfHYal4IRqeyU1s0+eatGmZ0dxbt/YY4hzciAncpNz
dqBEKI3Hcm6DHenR73UTenuz6ocP7dbh796dinkD9BjdTOUF36ZxEcvB9IhDm/VIXFajOY/VkzrK
ZRG3yVD+Y1vC33SaRkZGr4IjFbRAkmHZcD4s3f6SdhjuiFKf0So4+Atd8yqgKJXIG6w71xM1R5g6
OOigFI9lrBAnxE7sUPznqUubAq+okQGRsvpSnLmo4nnyNHabNIb8ByTZ/TEtZvcY9AZdAxh+2xCE
9Db0WQI+gsTNHCfeYQwMoPdhP9DUzNzXYu6aByZQBIrFVn4CfWWv4+Zs61RDpIbYOgyex8IW9ZX4
BDOKK2E/JKpEVaQC504AWt+Q64hSx1PWtgrHhvQwDDnl0oWfuucjsdGoaOjGzIlCbHAZvVsvPKRD
TXBVPa6UvS5O3mpzcm7axNRrLjHHfuE0EEaZztW7uTAad8Xhlgfay8GHB7ruhY+WwGXzQuL+YiBK
syHmXz3lOLDlUT/2rkH3lDHz0EVGUfNMd2HaE/U3eDcqdqTp6LIpAKzmXFozMztiHq9jXpUPko7y
fdhN09FRXYqKQ4SE4i3tidA5AyFdHF4aNcXXXKMPd5Oh+ipqFfi7AofXNzchQcH38+K38CpYtzKA
W2qACdvJvGzfgk5+r3jpXasat0TwuthlRMrC8GlKNx/ZBDqDhq3mLEtuMcEnaY2xOV/0xYph8sJY
QZqks11R2T/I7MYDqiVx9tB1ul2dJPM1wGz4BfFhYEKeM9QQPANV6iyH2ZvjLbqk/sEyh+4rB354
zhnQ4dKJ4eOu/Ds3UIX3Skh7HXQ/cOLDxzbdekp/p8ZM2lgG2IYbu68pk3rjtyLD/jp50r5lo6df
jSQevtw2Cz8SEuRqpivCKMldW0KPx95cQVeEkVfVR8N357Nt5yLZVf6AngnmillUamuQq0APWwF+
zsbCijhFJbcZXw/uNkVXw1bxyWvKyeFd9dPRrXPzSte63JbFyDMDfeFMug9yGZ/TJea7jZWr6WjF
Y3+GIy01KRNAC3lsLckzRjio3lCy9ckT0+pHpDvEuiwFu0+3GC9gOMy9gCq6kzwUDo4p+7ME5/ND
UhtRYaTltjYqvoU2zL7HoG4Z4XDEuabo+WocJO109E0nfptJG/k0bGkwXdXjXRzOyYtXL3lkNbzs
5E6CpIyMYYn22u+xJNKwBEYdqS575WAcQ4WE8JcW6sl33pJkAQq5sL3GZcyiqt5Mr4bGHBpPwcCA
Og/qJcL7sscP4G/aukcgVYBCnjicYA7E22vVLfhDauxN7eChxNr/VZQ2NA2DOnmjU4ZAM1NvfBE2
MSDjr35xSOWk7Qsuxhb7wgKrU1T+2e6AFFmwuzaVp/dhIhIS3G2AezHL2cwnzLBedYDy97mspua0
0eEBQFuxqQDHH9ClTM/Kt9PI1mFyzeuBKB0TOPRS1QDKB6hxNHZ3Hd2sc9bO5VGYtAfsaUC4IFss
aojEvoreIk7DcXnqcBA6u7pxd53I1L4a++7O7Kf8roB7VPh43R0OXOS7gdzv0RaOoCnQnE7+0WsR
VJjVEFKaoBnTIfFiHAUfJquDWVjmWDB6gtBx0e2k0SwHy4eIWSnxvZ2hqLaz9C/AhO3NkpgnuNmP
2jE+MwiVDdI7ziniRnbCuTLUx1gt9xrVSt/4rygHgao3NIxgIF1Qsf/OVfJmCfGE6Y5kk0JGsMw+
hZlhWSGWYBP04osZaxct7WopIdb5FQpHuzMb+2uC8neGzsImn9qn0m/7rbDNfa7lZUoDsjYT/wdM
Oon2hq72xjOoCJJR62/MQX9MQ4a3WNt7hfaCDAExJ9+Q0KxoiTYszm4ryeAEXpg1mXOwlt2gsndU
bt0R49adp17NcNAvKgQrnnbZc+AkKXALUaA5GvS7YbfhbkJTT6DZ2N5p3RpHmD3rbT6bZ2x8wTsK
iPqQQdcLEZygXcqUT3t0zNdyIhBoy5rR4gidrXK8xSIKtB88o92n1fSEjkv8NP1gNs6GLGnobArR
hebBHuzRufTwGjpoeukwPTCLWl/PVkX+OdN0RhIDAKI/JUwkxT4YC9lu6Gq6+QpyLLGDdlh6NgXn
oWPg6MC49boPsm1nNDmRk4Kmqd+NlJyFQFylMayH8GjIIfW5AfmrjBjI3aAQQW5XMqkLG8qihGWv
tw3bC32mdaYxNzr+0ODzdrEBFLNuSLLLMWvfFM+4t1DF89VwCZW1swBf9ax885YbXjbs+lUtUemA
bWns4D7W1lqdWNk0/MoXlLG5P1t3plUshLC2CNgKhCoJiCAP931gPVmd1+98DxQP/a7B/Gqa0feu
/ZoKwUC6J2oh9WT3TdUDR4fS8M2DtNBicbbnpQ2/JniyoUAH2J2gwrYC6qvR77/7ZWVvs5bj38ZN
5YPXLkAWh/pUy4SoXh75J7voeJB2Tnx2Uo+mAFa0a6gDegTrpObP3xuka+zmxm9Psc+4ljphOCCl
r97//IgIK/sJnr///EcpCxBmOeKTlp9d1VODoRqiS0B85f24cOwxKDaZ9Sy1/ywKvkzcadAe017t
/zSKZUnuoT2RmKiBu27LKpMMuDMM84bgLVYpQhp0hPXBB1P4rcl6PkCW84rsI8tjR+PlwctK673S
Jle9LpA2x+PUnlqvBrhCVuV+MVKkR4VG2SznuY8mk88Fqz1+kR5lnxqIfI7gR6kDRzVqe63LoN0O
RTwWwHfpitC8ZDPQyAFiE+Nh4w6eOhWxWVWsfzRsd6JJ5CfNv+xACiYdxXC5iLbtbGatgtktz46e
6T95M/u+GEf3rkQce4Oi7F0AUDIhWzyaV/FSnP+sOwNt3H7IuQLOsurI23J5xK+LIGuAJsD7S2XM
nJfuGlJ/d3ks9fqdlJopG/SrR67VdIOcztdGkzJyyc692rVVH5q1FddphHfBDFhhKZHzQk1Y9mAv
l2vvmry2GNYXLHP/ObGFAXRnCLcS2RQBmOSbkORhviNiW/ZF7banoF7/b9PzbVlwd8gGcYL5OvBC
O7j5kH7JMjTfU8sj5afoCxAIHes+NTheo3lCdfan8WQZdvx7saAoDDm6a1A+TBiBRnzSSqyB2db2
8EqMpnUnrDE+D2ncfMYpevYVHCg3Rsot7Dqa2eTYx+dYWs1nEXT9CRWCQUJdN5QmbJwytp4oDviE
te3T/oqTpOAEHKNMh8Bl31G3tN9wVvADlVkWZyJLl+vQoUAeiz7npMUbt7si/VktlfxUYcafnnQ3
nMt+jk89Lddqo0Oj+1zmJEpMOnK94vdEmxUXNt8v7XUDuuWM0qOXP2ozFJFgmHfohjY+mz1Xp4fi
+U1N3IGxngUdC7LV+3bod0mDcNmhBX6VFYLMdgRNGC3+Yl3KxLbu4XTGZ690eOc9lY+3rdkOD6bj
0fxgLBqSCsYqGCWtOU96tBSwBqMtDXtqwlFoVkmwmF+JmSPA9UMDFnkqBfCG1gNpTnWK5IP9Ubh8
U4mfGC8LBcHvIJZ8YOiJrMF2lYQEyM1IFCfxlXPAvByNYBXOhwFlH8b44VfoUydHFBjTe9dk0/dp
CFclHgfyllaqTOByw+jDGZKrO6sb6ls69volM8fwpxzc+HfWTOI8eGk5o6fjyeRmIK5nL5jh6NWs
gEGo+CP3V81u1zptvA0aGtzbUmb/EGj/f6HD/0XogBFxFR/895K2a1bXv7p/Z/v/9Vv/EDqIv7k0
snkiYBHAP24ylvy7XUsEeLJWIVnIWfzvTq6/Cx1c8Td0EWsYAAd08S/QMdf5G0M5FjOAMObXvPL/
StVm2f/WaEfwi9jCZmXie7AwX/5bv9/h5ql6FzNgbRrIfXSEq93YThaDnqy3JvInXKcnsAiKRbtn
h8G56Mve+TVNJUaqasnqDRVjd51gbYtmozDUfJuA3CN8or1TbMfO+kpCO3mtIEvB8va9b4Pr9ldl
InSjQWHE+6zBMYbWyAjocvI/QYBOQh6MPC2Oa8jNBb3oQhXsPZZt73wZoxvPF7NTlNhoGPq7IRdu
/eoUsSbvZFGLCbTbHzXxxpWjf+bLjFvF7qaILDRUwxysl7kbt6j2563Tmg40P0d/jLk3pqBg6Kxf
CzgPy0YRZCL3Bdf2GUo7KHAHLgURXWWcvVrQEzdJCm8mamkN+Cfsst3PAFXxsw8K7NQFfXqwp/xn
qUjyzoIMtoSpMrAZpHAcUDa9zIVTPPhIw/MjP+JcZ6LWwa9NTnbsa4bLYF08Z9dbxudE23YDR6ka
T20XGNFCoBUUNlsQNB5CpVjSQHm7hYjWJ9rr3hXk/LSzeqKoTloI1Vz6RcRvSxUGz3JtyZKWBha0
jXvH2Oad9Mp1jtSpKGjj/H0Y2xSSp02pBR6X74BjuNJTffZFU1JwgExlEDFiAqCPaW6IbRovHFKT
MDISme4AdS9Pqk5cbLRxgry+sHCD9zjgN8CqjzPNaWBVIeq1yI1Vvg+BSx9depnv8OnmCiqHsbyI
Mijh2SYEHh9hcYUlEZuhrl8TJmSUZppQ6ckgfKEUXXewCdYxkZ4nHmQ5NA/Abz4potuEK0dF73ml
2FXIs20l3dtC/vduMuN657OLwtldnsI09nns0w8pitVHm8HF3bjIaqLUFwQo6Z7grnIxnGzTefa4
K5d4iNqJ7mptBC8FkM7Ks5lJtVdvJuNsGRfmHc3aSwTp4BUHd6riM4S9fY1X+NUw0scJAfym5c/s
kwVgQTXMH+g0ONIGWbyPh/kZcn93Um2awshR+Z2qDPMkPbfYY5G3zziY+w1AtI4QPzgsFQMOCtCy
IRWqyS5GOS8nU3Fr2n5pv4rZ/l739LOVlQA/SXsjcvt82NNW7mGPQWM9ddn41ZJPc24zN7ko2pu0
kCtzR1/30EBl61xkkC6d+qIwABhVRh0lyhAGPcWcYKQ0/QWr6z2YSHoTcSMBEJgMudwWbBv4xJHo
SWSJ9doZ7rJZHlS+PPeZ0a0ghrXf7cV09HPrgXefX3J8lYxRpl6eUI6jpyjlTHHp8OVwsx2VHOg5
ozflaNkjfVLoILxn5ZRPRZjdLVZ8EK02o9xeXgDGHxqzE2ech0+U5qd6oUwITbIjc779BF5/OLiv
nVKHcJ6uuW2Q1MTpeN/Kst8N8UJjMHbfkO5nm5FKmnlM+QvQF7VVPfrbvEz1cwY2BgCrFYmeykz1
HptgFl5dyUkDcuhEc0Rg/iTg+9HUab2rMC1FgRhG1pYkQ4vr4R/oZtAjTAVWhrb8ASUC2BQSuLPP
dnnWrQNvhnSGWyr6/Ei0L533IFt9pOpxyLsdI71tuDT1baKI/CzX3azQcQDlDHTORUrbfcps5Z8b
uSKGrLzdS+xTH4FK302jQwNrT7/TvmK8E3SEy2d4yRCoEjlnEMlB2LKzQ0csHmlqrkWbL05FHhBr
1z6ufvU92wTtyNwYgwjUff+NfUVv7SGIh410+vyW25zRVV/0B5MLtTcB296AAqZP5IOIazuZTwtQ
PFqM1UeXMOQhN/B+nqp9raADT+ucn3rqiUKA3YUGUqzNfJ87nGM9WrKfqZvdCifl6aBiEmMtjtt5
/0JcAxFQ1RI/jwXwe0O10WT1+Wtg5K9eIkABGcNnt4h3P7FPNL7WICkt91UJ+Te1xz1miVPj5wfg
JhztcuWiVk3UYQzbHzUH0R31JVzo3n6RcQDsDX0qoue0HC6eGuEcWc4TMH0IT+kb1OYFVxoEi8aF
TtfJnW8IFK5jFyFmj4p1L5VG+BB2zqHLsERMXDq4tkOiIrbR8HtBbNd7iSoetCdQ+8RgZoUGkGpm
oB1SnBmb93uPKfkFKVK4QREEsCoWtBmLuQwPJVCOU9r0x14SMpfFxaEvTRSF2Kk32QAgvCnKaIE0
CZjRFWBMXO3+cA2u14pPCW8zw5LHFNvUhhxedS31OnoYB9pRuZd+ycknvNDWd1MGzqQey1fLBX0S
N1fB6Gfr5ELs7LZ/HubuRkp49QNu/lGE8zs6gnI38HloWjRFhKw/uwyzc6JNau3xXDGkTiiwb5Pn
lgP9DJpjekmti5d5yR6A17zpdOJ8MP+QTw7dhnqDUL2WO7SVNdJjp35IjIF8gKZFmdzzXJPZWB+Z
TeVbtIEo6bXUdzaJCVFm28SXkijBnMN4BTa5Pp7Jz2x8YmZC7zaagf1m1GV9byZymLbuXLpJRhM0
1091ToaMIG/nPA3OqzuZ8oucSyNBk1/rYu8FowNDvLRGEONuMw9HnrP2bujFj8oYHqw0yECSjf0T
mW4P4J2NSBXGYzWn+r6Ysm/rkX6vJ785q8X/FnZu+QIH74xKst9ZfDyKxFJ9Z3t1jyPxrJ85AYm7
0Yvbk0P3dJc3Q3rwAYKiOJUFRHCXD9sNH+u4ZEctZlyTYSzeUJmjcxi68LevvWSraadvvNQpP5sw
mJ+DkT5uocMPYIBkR4RV8BZgDNgaNIWZyaY5YEgawNNodgfYYtXGceD9TdBixj0XLEev7RR7Kkc2
ZMHbS9qu2lX5T9kWX7NpBE9C1MM3pxuYtsD8K80CSOTahCfXxyL/NGvdNFpk666qs/KCR6g55hrq
2tLVydUCNtkXcQFrOpA7TX70E00aGI92mOpHQznhcQl89c1YxLHp5+kFsRXJcSKjcyaWIrtDgv9T
FeEPdudyr3CjbHUb69cstwAT0XiWop23zPKzXSx9HhCZoIFrY/ZLPdukZ93k9q12HKIKbU+R8tHh
2uq7+Q7ckjhiQ5vQ+Kof6AQsvLRlZj1IOVjPbJAdQnrt4OT0+zFd8/ySbu9WbsHDqzNqIEfCuST+
7O0ZNmRv5tg6c9SEJXNOw52dZ8zY1lddev4XERkAM5eeUKQ4pT1olRwYNN+5LdgsF5SLHICHc4Cn
apMRdFI7NlEYnutw39atRvwiym3FySNKKe+TFBysVY3ppdVjsC+qIXkWBgdR68pBK6rq4a0Vy8m3
x59N7PsHJYMF3YmcdhpS6CmmjQis0ROAkGjcte7ZywEFMqGnt900Of49/R2tSg/8Dy5ELTG7eyXm
rBYVLjOy5pi6f2aEko5BaJVHpyfTIG3z4VybIyxT55anufOauX57KKEVXLK0ai6Q8ypAl+J5XtJ9
Oaj2qU0H92BaX2CfODDlcbPLq/iVhmS1KRlHxobrQE+UctuBXQ2HPD63/lzvoGYdFyyQUdVO8Gdh
iUWNUcsoIzMzLMnhYXRI9DhlPe36ge5ekX4fRX+HNk7szZCvuBLydWrqZoeoiaFTVl3IWZm3uRVW
qCc5GpY9Ps5NEkieiWVzahr3SYyVe/AT50dZ69dGzt694dNJqahTbHBNzN5rl0l1v5UuGFdHeu0V
49+wbxfDfiOeBs1eWWF77DuyrOycR91suDgtoHA5TUm4MjacjZ03zR1KE0zocto3HWe6rImzn0Vr
ba0pwMCZscrpfGwQpVQbfwrj18Aq71Sq3VuLIyPSCr6zZxPynnY7EIsNyYTkMk7ucD+lXbpfsOy9
kkhI5Lur8T0DZt656DQ4dIfeZsbjiJKHzWXGg7cXpqdufhh/mV2bbEUx+QdantOjmgNjT1C6Fc1l
wKnHkuLelPmtnmZ9s01QVo0ao6VryQJ2zfnGEO8MKAoJjN/g+RyGYYMyeLwLHTJyqDdKy/jArP+Z
SJ8Aik7fUeaClMyL/Vgupxin+G4xjEOZ/iZngza2D8bM6nJ5VEX7oDLnwvCR7TEFHknogLmXkvJ2
wFxCsOhwsEmK3UDjv4T0ADknEBxZhK9ekOLjzpbPKdA/Yp3Q4y5YP43zqPsrfNDXZiDvm3Iq+W6g
b4s0o+M+W5YocYI7qKfvoWy2rRDNoeDhCP8ylLc4tuGv1iYjelc+5kThREaXm1Gvl45pdpiYtyJm
ooOG9EH7inlSwcCYR0JOMqzNk0BtTEOm+zkMu1PLCv4OgOGXU4yskXicwWPaHZ0xt1wtR171UTZ5
1ewycg5uPLJQtUyNU3LAa9pga6dt/Tj2NnMVY1IM2/zikGdGglfbbs00aopeftijlUUMXyCTelK9
jjokFmtIhxOn6uIkgrQ+uKJ294jhiE03tb9va/0COCUB/yvuBVqohzozLEiOnb4saeafGYO2R7uc
1z5lPO9Jn29f3BoAaNjan9Tw+ZX+LAV+Yt4vS4IDqWuSO6z0TkQT27taWKxQkU3TwUEJtWXM0ewH
DMf7nvyXLRhqDgB1fRiYS26TyaCoUglpJ12PPldj4K0JpkpcHUZIr52dnZbxvW/1Pq7h+SustNgA
R/sMkpJvjEPttSYz7Njm84lZB+Oscbgh5lpVeGnAs1h8x8CSbRUCZei4pLWAr6k5BrXLloAQDtxi
jDT3DvH0HPeo+veundd0BuyomaZ8nzZmeeLceAqqOkf0VpGRQQ+JtDB6hQVR8buyyA55Ku8ppsIn
nRvugVKYjosz5R9DIQQnadcsrjyqeQqNVAtQecUFPm24kUXubm1gxRtU9JExUH6stOFLQBIzYbFl
duwKdwX4YbYr+s689IXqz2Tq/lYLcc2C2dNaW9hLdrPY3XfTklRQeriMRKWheilAVJXlGBmExm58
hhvbQoXGZQTnB5HG3hRNdU384I2o4O7A+VpFk2T5I1rY15Z5SEb6HYDsqGUII9zrgsmhEWqb+Un/
a2nkIxTU6yznfIM4aLskzo4uA3WW7SAEQa26GXua8DEyIt/pIjOd2JU9Mz6mcEp3SyG91WR2HrlT
I82Ye2Pqnj3Ss9otB8CvIci/ssA7ha56mPpmOqHFI65VqQtb9JuMh3rv6mlHqcVKtuYg6gfm+twN
5m2xtH1A30YbZeGh6/bOqZXWEzLmUwgAexn8IlKgTAWFzlJ/U65B22Qcx5BALeuFvfPJnpOZT0R/
vPBHKq9wjBKMbvgOgMwvcqPpCGytOBvPacjgxnPrL+TJ4jFPoHlwmj2oEZyrD2/9FR7mQ7CIfjtJ
y946nbnvO4/pWYsqPOKgbGz9MpgJqA/yl4okotBSt26xL0Xof4LygLfw2VtM2PvwdzvMkjI3m3e1
ha6gqyD053Vk5ZJwbTX8ln1bEOBRfE+Vke6UC9esI728sBuo1NBeyIZDi7El5YCpOMBbMr/i73mT
P7QpG3TUAaeeIolh7L7SjOYNzvTMIRJGmSOpc9tBzcQVo16gaiI+RZhS7epuqkmZhnE0Kv8iK+vS
moDc82mFmhSl3tPFSc48srwN8r1A8YSelb5jxE7aW4ctnBgBZj0ZOJGHkF0NpGRntR6j1VSl4Wbi
RN6/GK5fdfsqJG6SFPQCbY9jpbTakJdwF1bK1tk+R1bFfL7mO/LgjjM/N2aThPgQ6EUxBUV/F1tQ
ilu9+dOE/n/drz/8am6f1a/uTwDJDw4X7HNp/1ceyT//tftnPsn2s//8l3/Z/eGdPepf7fz0q9Ml
v/qXynz9yf/p//wfB+1a/0dz+e1P0O5/lQCCv2v91f/0mNNS94nY8L3Atv+w2P4RAeL+DVcYHXqT
BjeFk4Np6h++QwJ6Q57jmH1M+EBwW//pO8SSyI/iCKdP75lkB/yvTObBHx/Yv8jeLQx3OO4wayCx
AvL2rwaVoJhgK5XkRaFGTeXGwjIdbEHdq5G+Sku4UT9Is6EbHKScudkT3FNt14In08KgM7JH1vme
SIWq2DVekyhyp5q1BpVDXSHWSZ3uZ5V54R2zRPfEJNO6NR5ssp4oB45ndq7gTfnOCgyNodwTYl1C
N2SGVnE4uROMIj/qLoS7jkqu3dGAyiTdMVRvmLzdT1a6davE2iEkvddH09PYoTzYZQCQpSuM9Vec
mFSKgkCoByyO4k0TF8S9LNdRLI3W6SmhhHgDaD89tezap7iomLA5Enf9fWJjejg3XtuEbKNB9xPN
BcGqdQX5wkprA0w1DyjUsZCnZoonTStM8DEkzUh/Y9tJezQtx3pZ6ZGfgT1ND01j6KMzpM7rMobT
Q+008GAcs0FmUXXWLbFXabcMkvgt90temnxhCWBX5PSdySvrfuZtxjdQu439gkBNfjixYvg6OS0/
5k5Wc6kaz/ucE34PNQxvgBk473akmnswncQmriVF0qwdn5ArX0x8arfgb4aFIz/K3FxjWkqPrBc9
ms7Ndykq6jRIb/jM87sQeSSni4ziNM6Gk9OI4lTTaYk3gbF+n5wfCLWvpsrwt6xr/stfF7TEec8D
LYvFm63XK0zeOPkw5tJ17/7czNPdKGN4dlPB6WNrdhwnHo3K5iM0PK9AxQ0p/wy7slwir9R8LyPG
eQ6Pk8EjExQm0ZCBESTZQfWVR+cDP575rUVwQ8xxtRicosfld0q8MnyPoRZvczk+IWL29nONFyFi
vsK4wu7yx2AAGLGh+jLoXVb2S+2yADmVr6u2YqEXFJXxfoa2l4Ckt/nn3wE16yLqTQcCICkHGSKm
gdVgtx1XVjh94PwVEoN9UrtEgwY9TaKkY/ERWp1u4wEg6CYYZf8zoFuX7MxeWsxnFTdhICYucCMZ
qVEkJiv8M5cI0GuONiQuCI5j8Hs91huMXXHXSOG7RyY7zmnN7HDonyEQhnOmM+LNiniig0UnivZZ
xYqJLd39nCaXPwmbkGs3rOtkFpP80OslCh2ODWje5EdodbxYr0wQN54tdoTFZIcZTMpOIn/4WK1r
b3+WcGYEfL9F11ya9WYnMkx+xP4wPY30IDT9u2R+mECqPVSL3VzclNi6ve274g1gK19c30jHiWQZ
smB0YDaXsl4RVn9uCc2s+UCFy5dH24qLbbJxQBRVH7QL26Py5Jptitv2xUXW9mbk5sDMgNgRUAAK
/lzZBtycPvzn3WKHGYWYB7dhzCo+jkkQTQaDh3MUtGHuB9NkgRkONzkmUr6fuHWtl8EGyU/YNjsI
9imIeGkj7samFHcL+lC56bOZV2hoe9ObMcKWQi4A9/SQqyEJkOmQI7KDviZWg1NwRJlk7hm9CNRl
k7F1Rgh+1D4Fn9eZ2mTcL/Ce0h19Ye4wG0vtAM+DHauymzF9mrtJXpNci102q+zgzNzLOGLcU1gX
BhMoq+R1ODS4p6JY9R49W4ZpxtZL70nNN8gY50n+0WvYCC4/CjNWR4Ec7ICSxn4JHNY8bMEx3odp
3hLWKwDfHifNFgnxRtxNBWYKFGI2F6qkTfgSg9SS56QJmAU6dVWmcJYh5ufmkh20SxBqxKSvPZZZ
7H52mc3WjMaXNRUDQEF45y9c1rYrvU9zFNzhU21ZL0rPBEx58zhvi5ZGK8qRhvViEcexa2pW6Ugz
0d9UvrJuWSOsl6qyeD95JZN4NxCazJ1IVTCf3bzl5cm+7n4mBaynLCWMiVmJ9QIIXLzRabHyC2On
9qhhRaGqXNe8a7v8ktnzmekrrOtfY5W96WwQb5CAAz6nuW57w2ip/nEA9TTtwcOxvwFXDIHyOet6
FHMXRlKF4s1wFi7kX1ta3llZtZXByFJCQdfqUx52yqCl7o7tTlqG9eD63F1lWaDR1SNfr1NO+z93
HApO922s+8mKJuW16f7Pzto0qeUfxjRUb1ZGcfk2IpAuvnkkXBLb4q4YLWsYyTJMe+9TlCNhd1pV
j1aq7ShM6p/At8SplXJ9GChzfTjHCTswriTrRoYXGxmhFNzBYRNKImfStLbSe3tO5/9g78yW5Da2
LPsr9QEFmTtmvNRDzBE5MGeSeoElmSTmyTHj62t5JKVLpiSyb1u/tNk1mSiKUmREYHAcP2fvtQ8s
P1YxbmREfY5kmo6UXLvVElzgP0eVZXrhFHFIkiC/XVKSEUWSez6hBwYq+IJgI5BbBaeoFNw1WT+x
1nJPUlCzxFQrYzRJrrTwxr1UZfFURVKdgnDqBcpGf5yoQyz1YNr+ETUKR5fRTf6QzFFNh7/3b0g3
FBBU1GDt4Bgw6JKyu3aIur6gvoyYZkfxY8IwOyfJIvy96cytYVbNZYtLcK1gkgkv5R5Y9YUsjPHQ
dfOxjRGbQq9URXgjYq0qDjoQpT3dmrbZGZgUbmp7YBrH1AragXg/uzkRxOBeCjAwUlYFqyoIeMt2
3c1iid7c1KIuNmimFmZ1bYcwwW3sdF1XZnGQOKHjFXHDzKPszEIUZg5sF5CHiZ69nYNggYY0RhYk
1WXNBnV26WWhIDYShbK7JySSxjk+Gste3vlT553aNOAxl+DiSCaD1mcxykdbDtWVATriXUL21ckz
Q65e3IErFzDaNvLTGpZhPZEnknn9Be1Awh2tCAlzazjTc25X6ePsFY9kojc5yrvWvm0ypo8G4D1/
baNT2/mDNXxtZxV8wnCGeQ2C32rhIts2DGPoqcyKQUtKOOnQDJt56ujb+/XEyN4mCLW32vTKh+GJ
SIvmzUva+eVu6QmBnfNEbKNkfAy0yCJLPLX3wvH3gTgNWLHeJ5ip813skEokacXurMxLdZtT3baC
w8pEnqCPqZg+owp+MFBGrCQ4wis/iVGdLmjAKq8vdhUdzn0YDN5lDT5wGzXtQxP09GyUS2W0bYum
whEVskTR8lyj6ai3sGAA8BVKIh1HCOwEVXvMgt6+rCy0Ihy0cjtkjXPPvAWgWNP4W4MRAd0K12BK
XWQ3pPOir/JPxpLJdzwEZko+NvtIaN1jTn/+NqIDaZVWeTCNVu2JjaRmnRlWTxFzXSfjhDH7Nj62
BHVusKEGVzCSb/uEiXRXluIOobUPrSjvHs3JNC7B7+f0832P19Hpcj91GP2pS0xzOXVwWWm5ddUH
yKOk2BZ9QQ5BWpjZA1lBPhpoy7gWzODXPHk9GEb2DqXrvEurrDgy0PKeSSn5gFsoy+Gw5cV6UKrV
Odw2Gh9vhEm4dP1ehFmMqD4j/yZPos3i5DyI2D0eh9J5qePI3pqdHNeyFrlereRxTpX1HCr235uw
aqcPVMRbqmtFJZiIcjNnItt2DZ62sGFFYeVXxTapZLIyEtM7iBaAEkPUedPio+CkMTcjxY4YvlVt
9UyFWUjIv202nSPumFzlchs5uZp12AVOk7uEECftuChsIoCWdgA/pYPJ4pSIssUnrIxcOHr5URwu
alXpOLNOB5uBeUncg5/145ORtabPYy80XWYlBKLR0WEHQkSaR/74FTrOBLZcNz4xeciPiw5VYz6U
7RYdtNbHRP8FqZfsXB3DNkZEz23kazxb8hrWlp2T2xB2RZcRaW7x0LXv9dD/olD+lZuRRsbDK7wv
dAwcA2KXqDX2LgQYYZZlHHhOjYOKR6SR0Zzj5Fi1YFgGlo6ZS6XOnKPPTf5ceM6iq3Us3XROqAvP
aXXht+i6cRYE2dHQItXOe424g3hCCyl6Db+LHNHjxETl2+y0ssZlDueD2CTm1SkuGqH486yi5NoI
p+h8rh4zUFunpwaNVUy1VY4thYg7oFBFBlzn80nIZbqbaQpjjw6IINIkVDD81Gffae/+hqvwhuJL
M4VRsc24zkR2wDb6DfSkx4aW1F2SkrRHG3JTVJU1vV/spW8/QLBdGoZsAdVIVTo5rUjEAcmvXOtv
pHT6E/iW1P8g4oVP8QaxMMYuqEOziw7OFGCBJPErSjZ9IEPzWpIOEFFshvU+sZI4QkkVLiUZAG14
DQxNPviil9d2lVFV/tuHJQBS4AjKdtcGIfBjR6G0+rCKUzs6QPylSJ94+m8nYI4BFVmYY6wyqXx6
VL7xxhii+uPP3/2vOAeOB0nq+m9KcPk2jKGEGtKXw8IxmXO2Qqls5ponTuMXKScknh3UBdboWw+Z
FxpHqcvv0iaL5GKwm9p8R7QZWXErkXX4Ozq9g64boh2wPDjsYUqdY/qLD/zXk+h4nnQ8dJdC4CJ4
c7yGIEoMy/BzpAwDOp5gRvWMFAybOeOMgFg4ohWQj01t88zQdr5rEEneNTF7eSS76q4om1/wiqTu
+fzYEyKZ1rJRPAMukjyGfzyDhtMYS0/dwEhBy7Vdw53uIA8ETy0tHmaVht7+jqbZvtjSs471wP6i
HFF07SX+JYSHba33YBzZnx8q6+8+mIsv1HV96Yq/UFu8QdSqUE18IFGRCjUCT5H3q2AclTdRFVlt
eV8zYrBxnFC2biararPTYJvDXW8PqLXjYQyehJjZLdvnuliCG98bCZuoyF4o35OIEOg81ImLSvd6
ykBwZ4NSoFuSeWpi4kBj8OV1U5oUwM/7RXcByrme7mBDMMQZUpjCuo57TsqMawtfaIZl0avZAf38
cJh/AbtooItno4+yaSFCI/vxPAHpbpJ58Iw9LhPWQLNayhhjv97qlBOfnoU/uEQiNRj3pbnQPJmK
mI81J/1yD9ORoxVZkt0JPDtGt7nNbzlY/DoxZ4pQLLKltMxan2yGS9NlP/YRsXURHbA1CeRDtI0Y
gB+WueDdHZN8evI554ErhA3By/nL/r/uMV8lnxWI2a/d2yYzneI/e8z/8/9VJ1pKzvs/a8J1gM7p
i2q/zN+DTqGD65f90YW2iNygCx3YtoWSW2u4/xCFQzp1+BPU2Drjg9nkn01oW/5GK9tD0+UE5pv8
HCI8+HFQxVizCLhmEf6jF//tuUkb/x8JMKjT3y44AsqU40Mp8rmeGaH/eCGb8CARTjvqEAwGtulS
Wd0W6pHKLuJwcC4moZrhPnIwClUiiXu6xWV3G9fGUOwzhil48AgyLDCOorXxwt5CuIeT0KwnnCKI
KpNb2gSC6V5praKgwaQ1GeN1lMnY2iBmCh8ms3Q+uOXwjDd6HfGjHoYmdO47zbdvVfAAf5jBZ1nj
zKvcPCQdWaJ3VTrKoR9tHBF+6su71iUuoas7CqpMwuxk7TTvyhJ3VatdJmd0uVvzwtHF50ZtMV0X
E8YfNvvyLlxMA9mwEXxtTYUao6aYGFcD2ZTHaICqSncX+xeAKpIdRtxli43l73ygsqVhpOzFnzj/
ydowNIAZkJY6OoSH+HtmcwG5hkV/XBi1rj2r54WtM7Ymmi49uHRpoAfvWbaaaF1qZv+Z/nF2NtHp
QwYv0MJ3Y4sFxID2vEhf479S5lBtApVvTCo8eXEXKNQqSWIyRWxJPWGD0bOrrSPjY99bzj2puQVS
D9rvl8pvA7EfHagkc0YrYDNEvfygzqT3bKLHQJ41CDe/zo2vSzzqQDRA+yR8wqMmqeW6ZnayP3++
Vn8qrmydxcuvWLQ6TkZJp2ztuV457oQiWgEkz4CgqV7Q/XOQWx//e7loE6BHMXIZ+RJG3qrvsmy8
hEQfx4cwx1N4cNtOWbvY8ZhuWwuUg1UaIrsp4eScFrs6DsruoMun5xwMoi9rlOPuTtYzzkwuFdAw
XcG1gCDulPZtu+HdkYK1LRxGEJDOfVUs+ZMyrPw+rtX8oanj9tJHCfaQYtDaoZJQ7qYpGutUOn10
ETZ2/D6d0SLn0ANhRHCyfZz3NIQ7vJMDkr81URvGFpN9W+4d0Hkr0kgR3FHEu1rcunzETD3vfbsN
9nluWl9HF5Ut0ZtFQUodMxxCi800gZubio4c9rziZwV0XXcu0e6jubatgTNMxjGmRErLrL2DjjBf
JcuYAYHIAMl0Irwq3CLBKBCN/l52gdwpGmFPuI2zfeFjOltlrpaBTV1S+PtMiva+q+wPTpejl6Fd
guluTtczLtqYfOXFwIeb5VdFFC7dupWuu0t8aDO2Z9brXmTlKaJ/yDS+9xVCjLy6IVCzuG2BNe2g
exQYF2156iMiuCRaPcjulITI9IAABfZyim29K80w0a7H3LEeJ6qOFc0opG86u2Q1TsCW7TbjxjCx
ra/ZlADm6IZpa1Yd0ioRpgvNuZbcutpqr3qyv99NvpVdlCTA39DKQYDJzov/0WtFv4qKnERT3wjw
JwbkQmzGSXgfhsVIrkIpo8+zStMvzNCP9ENoDtVBtildCw9vKqmocfJabrkWvOZ5aQJueoM0ovIQ
VUVz3zCJTrfjIGM2hwOdLiAQy+NECux2SZv4GvyLOi2irp4M15n3ZuOR3WUB1sFwEDEM25bzIjXf
r0ONEZctisESvdHIQiFXfT6KzeC6AIzCurrFFUqmB9/fOtohu+FjXVQe7MMlUqcedMfamN2eemkE
v7AqSryjK9H0/RrbCJ1Br4SKpbDhP7heJKhJcgb2dLcpwDuCk9jgJXSbUhMtqeXWMJWCYdrHDC2w
tBfP1SKarUpm81iFjXcN79h4wDurvYFmvOyCccIm7JV5V68Z9qsbnN3IlrWL8owyM92BVal18dud
V5Ym68KvEBGyEw5M2Jxywb98vovY29Kf0eQkNQKedw3BsjpoddPKm3nCqArS6kSKyLEuES1xOwDq
IouRNwJ4rdmp2rCcs5e4GsWIlzEGYFFe89ier1GUVTPGUPjTZ7Oogvf2nwRXrvykm39hoaNtajIs
/+dy6bF7jr8vlL694Fuh9BonSJCYL1xom9iO/yyUpIQTDD0x0GhKKHU2Rcwf7jnzN0G5BQ6C6ukP
GLxHZKEQFrsUzSrVhdWbkuhnJdIZlvjdlgxHfmDBpbMZadlkB71lyJIdQRjT7M9XgQ4RA5cyYrTe
FS77maKwrWM2TXrCEtH4bh27fZHzTHh04jLNa0p1UM1YXZAoNd0gaGY4lLCFjOfZuSlq2dLIhTOC
V5aoLtRxA4/8wrXD8c7wZpp/6z4YYGI8xuEUFPWhL5BHudjmcEyIPDTeBYU9gJFUKcnSa5MOt//V
qnGV9Afc9mIajpHXS/DuoYfQ7YT+jVoOZbIgwLCsPNLTEHDTVk1HtVxwLG3rnc+ccg1QgnuNtcll
3TQjzG/2MtMiK2zG12OeXDPXj/cN6bUs3qUbPpQFa8rSVdaBL1WRNdEbn8a4SB781FbMW4s4vQUd
eN1NqjkuhDYjbAv750Aix0cpzsoMyy+B6sR9G1QDfXSIIQuUilNK8qrjMfHNxsncjiNd6gtCEItS
rlOeV9dxlA3GkSgQPafKjGi+N2bZL2LD3DuNdqFdO6a3NxMdOD2EouqagxRRCEGLkSy+iunOxSeh
ruqprUrOAv4usxiO/9lA/R+tCA6745+tCO+f25j8+a4qf1gXXl/2x7ogyWWWQKmJhMAL6+ib/48Q
RNP+zaNVgnzm+80TsaTCJAJa8CLi4XRUxbeVwWbHBXGWVqlks8PO/d8ih/+I6iTuEDY5dF4WBjSl
GIjf9ACWamngvvXubcG2BVRPMvWayqUrvrFpf//uwPyy43l+M/i8UKUpHsm9PjM0Pz/fcfSIBZT/
HTmTjbSmw6RDdOLHswpl7piGZjAj3BX9uPpjJDz7ORhSdfi/eGta0qzNhJ1yUH/cIiZGJlFASvt2
0eoEGGe6nziPDGE9PfFnLk5DqBWKKS2AKbpWP397/eP/tf7qb+7R54USDqGUE/f27U0L6l+Q5tYt
gRTMU31jeB0NM/JOKv12U+H7v2h36ejxv74plwpdNMlO/Jy7+N3hLusSRXcdmLcOiIaHkqbr0Sxc
GstYq4OnukNWZScaS9ADW2v3MbbYF0omlA2Gy3FokLvuUU6k06E1FBPxZVnsZ9c3sSiFziDkBRxQ
ZDfJovtd9OzoyE45FpNf9Kl+3N2/HjtXO9Jdk2cnz7AfT51Ps7WfvNi8lb3BtdIj/5rynm4b1DHk
VEQ1XEwZZuafn7Efycvf3jXg9sBtzhsHby4YCjZM3I6St6kcaOSde9FeGX+F19TcznpE4NiobEjZ
oLd31pP8/P3/emPSO/VprLg43nHOv2miDpiNMpZ2eXtunyb6hpkDNDW0zOSvUMt/c6GQZMydhVyQ
IuQtfj2cva4U9PNv7SSY7tDeI5J4VdSFFgI8/Nz28yBcfXeCVIHSpmUHDDwpB7LY+MXp/rsvbtEV
AjHgOQgK33xx0zaqoCFpDgdCw01iI7qpLk22wsPq3BH9+WH+u5uE4Yu+L/nLA3b/49Ula/QEhjWY
t2fRRTnH9DntaKouzvKhQqX20UKdf4GUjqv8LGcAEUVnCDCSMTLDW8iO0gKlqHGYVGTCBKmXIb1A
b8/cKGYnuinPMjTHL5m5B7Ho893Pv8SbocX5YtUNOKJ+eFRQAr25RdI8Cnt/DuRtGKYMvM56pvN1
wygcdZWCoJtT8n0sZ1rKQAfpVyeL7rTPATjGWQsSk8xu8j1ucBrWMhTti6/EdPfzz/k3qyDQW7Sq
Aug94oU3H9Mg9XBwQ1veOgCzURfpwyxrVX+UWljU5OpXV7Z+gv6wBNLl56rmmSukIxCovnnHoqMj
IWA23o41og0Hed9zGEz6Fwu5Wq8Vd8py0QAh4UNSJIY0RnM/zsF9gla/htI9dy9WNXClayGSMLgJ
Estm4dTXxPkQtTw1UM/BQ7psB6+6mNHlXtK7s4+mxxda5r563Zz9Y8OTb/D2a/FNOM+WHhuSHPCW
jb74WeDRu49uKx5C6wBjCqolDMPvsJbP3aGkazCuU29Iu43pGDnBTQMziF0QRxAdcr3tgOVaU26n
Jm7GovN2TLyM7hC7bS/BZEWztTJCJ1zQYS4Engl2n4+1UUTdRhA8hPsmmmMHDCfJdRthCu6MtB37
LY8A5O5ZmlcrcozK277s4gu/LdJLs/Cra8xryNf9StHMqM3c+IDnIHsnERJ8FlkrNyDeFIIfhp81
n2+IX2anmt1TN8flJul4fp8Q1hSg76y0vmmEVqJOMfFI4A9ascHL5DerwfOM+qkv83TcWKHn3UOU
iMWqSSNaXeCz8MIVTqRw/COtIpu5M/1PqGbR2mGa77LDMi105eg3IKk3mWUbOK+kjf8WqNOqBtEt
3AD3Hq2Sfu3ZA+HQxsgYcUWUVelAIjQRIhRxVNc3Hv0aDG4BFuGNn7LTiuKex27GNUILgFvuLCVs
4GdFW0oDVISyY5p6VuC2BLEm69JHPEUJiKBwwNN5hyaDl80eaMkNBiCDjLkQ8AQkg9y79DMmlzyZ
ZSx9uhdlL7z6hMwG2YtrIUoyJrKXd9FcFTG5CMnkH/EG09nJgu4zmj+3WkVmLDTZWG0CC5ikMm21
UxjQ2T0ilUPR+IFpT3IyB3/a+NQBn+augstFrt2e8Jtwx1aq+r0IWudDZRnOqnFJAORCmb5EtHW6
1RJH5Ub0nJ51HIILo3EEi0J6xEUWUYG6mAH0BCJlNgziwqruxUahCXUyieoHwKVwmobSx81zKss8
KB68gUxFmruoMCpvU3j0f/GBz4y6caIwBEQZkdG1Q/8FCYJwCMDHSFpmt9j4WO/rDyRkuhYfN0tx
X8zNXPg7Q+jiZ2FSW2UZRxpGbHUhgMGgg8WV9Nz4I1JcCPpEgdJSzB8no+WMzSFK1WKeURAMaK0B
HhEguAf4zLATbwsPUxugMbtC6dUfA0XI8ZpIF05qklbGWggi08YA3Q+UiNZ5Ri/Kkg3a4rb3fLqW
Czjm5xDgMDA8Qb3aaY0tLivneQqX4Ok8R22X2D4iXWXhsVmH4MCxSVdxA+SBO9RfF4XFjyeJig/H
jqO6eBXEurSbMlJ8L7KSaPNGOPp/0nLUrmOQsmI5C0PssZDUcaJ3/Em0MHBYESmEJEZo7eLiYYnf
+Q4HRyHUy7F3MjRdqVim133ZsMQQ8+BrCUlwGXjVdGc6Lg/1xGBFPa+R1HD+ZejwEIWKoJBC+O2L
xsv060ArZtu257fnT1v0PeNRqwEJjqWOAqR3EOU351okY1Sv3p3VgFGEpr9fOCODTWV41nEMcsHb
b6bz3Vl8aeWpFrKbPJ67qR4R+1A9zibHXhYzX4pbknfK4qF9SSBE36X6dwMASxAbjDmPIhucZ19L
IGm6tC91rtXDQdR8TLOC6nfCZXV3LhSWrEFqPaW5+2xO1PdnNbNq+DCT6acvNjZFjoVnEQbfGOJa
aE+AW4WCDl+eVUDrGP6uTf1py6rhwYOl8XAWEohUUIRXFTBJR2YopHut9p8z01DbkNb0s9tqrehQ
IY8/Nq1W9w+8BiE4PYbpsjEYmKFGRR/d61IlW9Lu5XXzY+ln8ozIr9jkzgxkxjayBqpm7aI8B2zm
X8aFA8rCsxjX89jhA9Zggxba0uWYEgElw0+5QQYUoD99C8nQQT8+0DOhDOLJ023UeOvbY/sCDIdz
VIc+xR3/GkSSB3BpO6xtld6qZPRe9nLWMl66WkeXM31dtpZ35OtUF9ZguHfJ3APcNAhwLTZDn6gD
k3x53enL0ylzeS2ilCdThuZebdOBctX207m/qsfIiA8F0bBUaW7JVdvHi29taevxYUKtUejsjGN2
Fi3A/fQe0sxvcgRh6NdfheZEZjvPcUEvZzWR1cYWQC8CWW4hHUqwnKwxIQSXuOKtI+hwbjhXvz20
VX+NiolyrEP2Tl++uggYVB4o95tDE1qc1YQJ+gaErz4OI2cI+h1idJ1OPs2R+6z8jvsVYGOxJegV
pwR4kuBSqZZPcr4SYZHL9uIsS0eVzIIh6ZZb1LRN1N4EU2iOR7/SJyhtbJYmk0b4Aalh8JR0yxSg
oF/gwC8uOMMV5n9qIHOMivtZpM4z9mH5YBo+e4AgZRtiT74kz0dxkC1zlrg+wjRAC5sE9Uc3qrnR
G4l46vwNeRJRI7cuK5DCmr4/b3iX0ag/LtrjMkRsUROWboaPbGkf+oY/hGvKaTn7IhZ/5DydK8bz
Y3OmkT8CPjTQk/sx331xatQSpk9YY28Sadv37GT0UVP1MAWbdJT5slH648Qu3yLTOvK677hfyzgK
LiFlT3dimS3AdAzrdn2bS39FKgXLUZJxc6ERZnWMW+VYq5hLHiSAtkOQeQgvfBw8YjYTBzOFw8TL
uZsUxAJoejZdVfCazrON0Z0gYu1hOWsr8rxHWd9UwHID0q/yUzG4vDrvY7O5l8IcuUS0lwjeCddV
kp7XvslMjT0SZhZ5ShFG00C0OvYrccE1cT4Ar2uR3rgPqcm6oBdWFTGBfPVehJG2KExdrQ6Tl8yf
yLsKb8/XJ0bHcJ/SCMBU3NjZFXRALhFEXupgO9lwiqOZoJLXC6JgovG1hl85AB8Y1AHoOKqXuXae
8VCh3NFXBawULcc2Q2wACLH3silxczi625C1RlKt3RLiJYkGJSvRvGTG2mtMmhDKgbC5ItWIXdUI
aXSVEEG/VqjaSROlEFIb9p7yWtp8BS45+eDEboV4nBRSn9l9wxOGdDhrhw9kuunTCmOIlch3mOsI
ookXLmphSEydnTYTnFdASP9ZcU5wKtZdqF0skIs4SpY3ctvoBxAY6ciax3UN9LxFjqkGYs4NHx1h
2etPm/adFvM3M+8b1TMOixkR7Kpmq/YUTDOFnxPxvRkj+1zduALAmNlqwgtFLbTcD9JPpkPXD2X8
Dj+/qCDBFvJaCZ2Q7BCwsfDkByWwERI5KP6LniIkMjKkSCOOlrKe9Pf1gvHGRnV13/tT8Y6AvM+x
EWJcxft1cPJGrJAfVReYudKvkdVWKw9AOBMyttTMfolUxWs936VJzRNpTkBsdLQ8AyqU2X3KUmwU
TlJzQitnXKa90afWTpRQ0VZRwwgQcnBxTOo6vbLsVkpoDU5xZGc/HUqJ2Wid1zUY9MqqmJXl1Auu
9rIxseAKU63ZQT6e2k6cGr34n1IwbMsaIgg1FWnI7GDyMj8alanlVB6nrsnD0biPUpPTA6mcX5tA
cpAsB+UUHUASZa1RHSzUZ/mq0eKyQpd0eGFxuJALDWcIfxY6VO4ZbfzJclbZ0Qq4VYEnYG4Sio8X
Lh7NJrOiPmCWwSedzg+TMGbdpvtfZV8qakyeLkGNFUI/w6WBiSn0tYftvDGMGDrWJ1CtWonXsaZV
7uSFF/TT1OHs/CHNxj6OdYBxb8L/JRG8v5jLzLTQyuwjezDOa+maPD9VysOtLyJWq8VNzIezEvK8
bgZpNt0sCHSs7XlSg/uaRb0OcT+i1EUpGTIreRgnuyYoFkVI1bHuqYZbqNN2qCQ0spNROTs30isz
yBqeQOzt4oPpxMkXe3BFe+HUSD2p/7CQOVkTXBqvFQbu4d7gyVxkJZI5UDvCO7Jhm7pDy/5m5QOx
3ldd2+9y2zR99ipo2gQO5gffx2jIN2ZVos/DIfFSg8cG3Ah2EmczjjvM7kNMx3qzkJpwhIrK/bBo
P8lryeyQRAsOCwJagE10F5FO4G/duTN3vHP8EKt+epxiGNixPSePdR9lm5Y7hNWZ3c6CpMDsPVzT
hTDXs10bN8pwK2gMS1D6W0tZ08GMHONzX1vOC2Lu5UtOVfmVIVdLuT3mWLTc2aRzoQEcFGWoIfzx
AzonF9NZGML9bxryiLZNNTUg66bkGrWbv4lSN3lf1F1071LjT+u+QD+etY7Yz74zXwdWHcJ08rLP
VTPzk5wSMxCVMonGN0tpsGPFBzkyAO8E4iTG2u6r9PU/ErlfzHxNBqP0jf555nv9ZXh+ef5+uvPt
JX9Odxjt0teyAgQ651nKd9MdOk7fjXkFPRvPNalg6MnTcv5j2kuUOGnduAJRm5DR+O8J4qT5RujK
MAewpGtCSCUYm1DON81rRizTUKqazJSw9Z5mKqrjbEnsgc6Si80cF00DS6E6uTJoJMCMhi7QAmpr
xCyw72nwXzqh6M0PTrxkkKpzFV800wCHyawbAJK9sucnxDzDBx6dxNlHM7GZ9WxOa0a9A1k6HY2n
icSLgeyaWd7hwMGHPYTDO8w8zGb1XqEHZqA8oKUEuuwSlMkHT6VsSlQ2ECBVz93eZVJTrYhJI6Qu
iioQ1cbMQ92eZ8/dEfY8RofAlkuP7zcVn9KeLJkVxJXspfGMhpglZyho5RXTuxCHB8ZMNuxiU9QF
6VEpcDLvWM3KBj4OoLzeA8bgv1otSLETMQtsLGOnmY8Rac3pBiD9ZJx8PiCWU6ZDoOcattS3mMWr
28BOo7slzYZ3DVavOoVcsmFuTFxZ2FbDPkVcfCiCnEF4alfoypOpoyj1+6zcGFQB5KiQ8PXY1TWZ
QfVmfJ3vhtJJ+n0RmpHl7X2nzHA0qEQwE54Q85UEOenBsfU6RO5mxsc8eKuexk7UQJFLAQYQ2L5N
wNLn0/u2Rpxr3Q1s81Edugh1fCcJgZBn+AWDcEsWlgqQDMKc2tW+TkPqtbybmAqAnVg05Gzs6LbI
dlw7bWeZHMx+8Dp8bgZJYRH7M6/CEzPK8MJUwGY2jd0O+sLxFvppqbPsjCmF1U4YxpgPp67r+1pc
y7lIOwtubNviry4Q/JhjKz9EYYxv6OOU5HOpXroRTzYoiwx1Vnh7vov/s+D9esHTSdQ/W/DG/zo8
4+COE/XlzbqnX/lt3fPEb7AqkNIzPTZZQb9NtD0TSTCwCqIfQVdpYPS/lkDnN0srYwjLpCf641jb
/M0NULqwZOFmIPDz3wJT6KnNv+atDqmsUOcsGuN6SWWA92asDY1migAWLYeshL1jLfSITTd6+u6g
3Lz+uP8CDnxToQdmQv3jcOHbmwQs+Q5zKv7xZlLVVQMqysBHqJmZZBx67bKJvcFbI978VaLmj9PI
17eyOSzoV9BZO2+HYlWBEY9cv+VAN6JbJbmG1puwjmRVg4mLku5QwFDbT4tjr2BWVtuff9O/HE4t
TmBI5kkp0SK8fZ7ABPWd0TWbQ1qOpHt570kr3Pz8LX6cDfHD9VtopTiSB3rHb2NUlTLmnilQo4kT
D5NjPbWBrNa9CXpYLA1X6Z+X89+cOaaaby8QmvYmY1VtMUIcJfRI9LvZuBXh7ZsQ0x4wcjQnCkhZ
r6uAnNjMISc2h7RL1d9A5I6aDk2nBWNsRagrdjwsxzzzWoB07KEiYnXi1M+OIAgDvIkVmHskiXlU
rdo2SInRa2QNjSQOVioNzCNefOuTmY77aGi7r6Xtsy9UnTCf5jYgBI0Jb7EBC2pdAzYPNrDOrU0v
5ulpTkN1mSCbYl/KWCne2OzaH1xsju+T2atWQaGs2zCqnHeMIbI7FxPfarBBCPZRF12ztZSooALy
Avy+WTmC1K2hX5YjMLYreFvDziqKr7aX31WJ/RmS622nmK2Mtl+cajH9HuEq5y1Sd2s4/MwC4fom
q5dmjwmVXJdSbpw2Hb+oOGiOXhq/q2eI7ElQqa1tEoeJsMm9noBrrgm4DU880548Q4anNE7I7CJi
ALrr8MVyjeBhKolSm2WaXi9BEz10BF+skf6uRTBEOFojtmFjSCh3kofbVEzxVdk6a5x0SGl9wN5O
ROjJdoTRiw5/nKPg2EGrwpdD8f/QeGwFY4qvNfQG3LgiTYHI1zKUu3JSyn20S894H2cDneQKCvjW
nybzoZLZcJEr5GhUkS3tCNUVnFUnvgiLRl1VuXBIBG0ykpRA0qK3Tm+aiqSNFMwMChPygoYkF084
5Xxooc20NuLE7D/2iYBwvRYE0BiLFz0kcbNsMawTMghzYRM37BFgS8jguBgqvAzDWN3WS6luCtVe
hjTIP5L91z3Y4DMPkKrklZws91CUXAvwnpJd35XTHlfExzhTDpi1BMwhu1SCwDDS3wo3SvcGmt4r
xn7VTc9GxGx7AjWnqsZCW+dip0bYOpXrRIyGXXawkkHMXgV2f0GAYLYKl9i9Sbx2F4ZWRdRL58lV
IKPf0548cV72fhqiExEuus4cb4k4faQrGa2MgQ6WDZvzgv4i4S101ldDH423RjjKPTIZgbStzg8z
7MOjU7fNxVwJdtkicqp3xcxzgyvadH2mk5G4hV4zP5M1RJQqN83lwA79ootcc29N2I/d3HAITi3Y
D2eIfTeNaHg3UkVQ4pMjYq0rc4Jfju39NBk+0URZV4KTiII9KezjxZSm6dqr+nHtYv7ct4MIufcL
Y2XaAuB62E/rgu0kPZR8PC1mLC8ntuG7MHWDpwqAKOS8pNy4XvxMJuH7QC6QvLtO3CXTLA7mYP0O
vv4S3150jz/VXkmPIw2J8dTZFXOkMFMrCPndJhyHbNP4Evzwkl4ZbQNSsQnJU2uWlyTyYb3HDLhX
fhgNR0IxmcEa4hYC5a6bquiQ0qpZkYGrw7H4sVHoNo9KGl7B8jQam7pR1a43K+uZFBYIxHHtbttp
19SR9eDQUGUUnCmSibyhvemN2npm3faPGNesvZBxvmZGa27jGPTcCjXMch3mGcNTK6znx0r6+SUL
0nKUU0BdbDofVTVCeQ9o0Y5+WNEVCoHRiRgHRbmPeQCsikEM3SqK6LbkhSyv28I/5oP5qHk8K1qJ
MAZ9RdKWb0B8N8JNmBn+VRRmX5CW4sppWsRcYJ16YdfsB6zhXW0DeFvhn0Xs3v0ve2eyHDeSbdt/
eXOUoXdg8CbRIoK92EmcwERKQt87Ov/6t6CsrJcMskjTHd9BpVlZZckFBOA4fs7ea88u0bbpdO67
Rn5wC5MWEUNFmuxq/FpNI23dBCrDSvdTLN0k35YAbMsp/eXTR3o0xka/C4WybyyVuhsr9421kRcp
/UCiXfakVxEVRRAU74k7/eDAoF0x/EEW1RFS2Yr0wYkdoM5+AuW0afMltWKyORGwe+SMFva9Eqj6
LUJTgEep4aroPC3A6eSum0a8CMOK5Grp+mwwFqUg+Dxxh5fF2COPL7ZMaue1GOYkMDMbYKHrx0Gf
MFuopp7gSek4V25iZEGsRdGT52yLKJn3+Rxz+4d4ujfYuTYmouUdNylHCxcZa9hh2F41mZm3duNu
3bEoHuWc2eTCuPGl27rqsSP7B9cG0QoQAtrL3qglFN6UJ28WaWBnoBVJtdA2fDx/ldjVV2HT0vsD
onLg+zgehtRiz2imSrhn4Pk4gNHq6/q/6or/LfI/K/INaul/VEUL5O7f8LqFovd//89FVcrv5eu2
xl//n7/bGjptDZNijKIMyJwPKu7vEt8w3H+hYtcp1XQDKc8S0vJ3l2NRrur8T+zCCF3dRUz2t3IV
Yt1iv6Xzq6Pmc/9MuQq17nUNR8OEswTHVTyJ5K0jK3pdw9UgOs0wnOMrUdNEhdpYUPWMsemsnQYj
aSCqzCphbkYxwJTEAneE5mQNHyL+0YWEEJC4W+AD8vS4IeFXNeA2q064LwpGwLYoE89e2UU9n1cA
dvPHRNnNedUp/UfKkBRDEBLEfrXo9+cNiPTB2id0Ee+FlII4lcYfhuNkJe140dZuuY1lRqAEzzjf
4tnNLmqDmEijD+UK6Om53s81hSAnb0iUpTI3zdw+Db3ZMrWOgX8Okz4jQfCMn0jiewjFFmxw3+Ok
vCUgixOO7cbJRT7wVvV5LwKtJW5rqIoUimNSTsCFtL3JXGxTmf7jWAKviLVcwo6OquVvBSD+cXK6
em31FvB6JsQxHfU2WCjthgHllQjATV/lBN2uGPw6kmhMmgAmEFJyFrWQpi6fQXDKlOq9ARg1cUAm
qe66I7zXPRsR+r1wR+Yzcu0oZO+UW6uDbO1Os89Ey0xqm7aQM+zRpRPTeniwt3BFxosqtfNkQWTk
THr0ckdlWgwGdWkcSytIEcRXFFRdVg+9OFNQiltfrQ0mEOa0HeOsZ3C/8qN2MoeDUSD6oJAb/ZSk
DSQzrk/VDhBFiHrDx8n+NkBb/NJ1TAwhZGvTD78U9bL5G92vOWQgZ12aFJuFcQsnyNi5MhHMiWsR
iq/1yDCP0s8fzscIv5ALsZ8b1WZhDBq6Tw8J+GBry0z/BnsDKjPwRBDQs/Gqm0kM0JMk5bGEn7yZ
MUuvNdMwjl6agc7B4LRTSZLtSWi9MhJM4pI5fAIeJCdC0G/JIiWpLjp6nhT22ra422i6vDDQS76k
29yanUMx6e2OKObue2XW+YspG8Pa+VnngjsmqH4lPRIYV5EEiLIqOXQdOwvTn21F+ZH869QI7LJ/
AsgwIEWpbOda4w46ZC/U0VPU2jrzDLvYkXWk7WkQkpXDche5a9VkYBrTTVlJY8Fle+kVOiYBadRb
Wn+mzgGWmIqReVgHcDpzy8Mw6s5lIsMUULfM7XPXS9WxDBW42FSnU97H3/k7EsGjk7vQ59GlG3fk
ZPe2ew4mpvsaT1n4BNTD3+GMHPaQj+0tEtry2KO7uU87hShAODfLk01LC8EYhmbACI0B3AZ6bAyM
Y+1ZtbPzktrEMGvV+q+K3Purysmir1GdqLO2scfzCkdh0OUI3WZOZPs0HbJ9mBCiHTY1A5wx6/a1
2/q3EVzBlWt55iLNgg+okwSXklpEHsE52AznnPQLLUgRzj06DUg28EjTSDqFZX4rHHBsDAxVtbAX
desLLWUqO+QPvzQB7GQtuRu7RbZx6GX+Qh/EJ9YpRDig9XPjr7LBtW9rawSBZIqherG9JUgXqIa+
qjgPPANsZ3DI8Zc/o9YOuZebazLo4Yf1Qw51hxyHBey59qiBt+HABMoqIy+YHPooY40dbtW7kJ1x
KJJHLXqZnBl+3N/hXAOey/2566bmhseajANzPkfbpK2dLPQDTcS1x3iuEUev1RJ/5du592Nyy/ja
z70koMlY/gDA429yfcYKXBe67hJzaYP50Q2iLtMvkrEWzWzSLTKe7ltDWzogxjibBGNY4XqU6p7o
KWMzTw4BQgKZ5GWaD+zsiD2fqjxaDuM9eWGjQUN50l3nm4MedmMRwviFCLsEwXE7PsKNLzn1p9WF
mdcZZxQxvWhTSYyJaclfESzyNeZYta3yuNtPEF6+muT1XCkj8a+GyVPXc+lUu2UqfW22bX0WaqN+
K6DYZOuOKohkTVrS265q9O9e3bcbe+qrLynSZwlxMSbhK+21lW3I6BdAah1BJznelikVhS+P1lax
5axj+r7uCgQZyhp0PQePc+9KeIN7YTYqQjinWTs7Msz7qPHrM2904mPltwgnDZjUSFkG7qwfzz+h
CslbhxCXdN1gX6Ykn6E5xQaIfrpOSFuNwTyodp77tW02P4uCkB1jqjj5OGZ1gTE4XWsA1s5VWY03
OdZ08rj9i2YwHTokcxKHB4722UWsG8TWm036lHcD+ivIjheMxeZbfTQ6Sm1svV9sn+nh4MnpUE1h
gls+tMf1ECf6VTvU2WPhV80jp4X2GmJ5iJQyTM76qSEHZ/TUvcFUgpTCKt3P7TBvQ0CPK6BkHc0S
rrZaT9LU5aHM1UA0kOjvbRuUB3C0jkZ8AtHcdexqi6pUv6YnAYlbcEg5lqNGBESRjfOZkyKUXict
2DGvsi3uo2TqN4EedwZykeapICSMs5k6Gonhvpj8+dq6CsuEvPiYU2Sq+4+zcgjjsRUfeq9ECL5C
YAKFKcncc8EAnRPGQJoXXRYOx1iTE3sDpO68b6p219U2wNzfFd//FsefFMeQIhYbyX9ahm+LY+gq
9BT/8owefuBO+uv/8e/S2MXOZfE8YNtiagcSg9Lz7+638S/doyTG58mIj4bt/6+Mxb9sOrhEGQPT
gLdEh/s/lbH1L4TqAooFdbaOQ1P8iduTJd42vynBObEx/qM9/7ounn2GN3LWVADPHlipM1/w9f3H
3Xingfp2Cdr+zoLcwM0FT/5kiXCEw0v+rGLHthjk0Y+ZoVi43NL/3PP/wSrL3+IfTdoWqf6Euk0F
onzqtKdq+imdv96A/6ql/+xCTialJN/ZJU1bevjqRug3MzkH6vnjq8Cj9E5zG8gOLKvFpEH5eXK7
ulyrMYGib3W0sn3hwEtCTKKP5pYEcBU4YZZ/sWAnH/WclBsLr/9u6qxpCxvbYF8Zxn3CCfsBh7qF
uEZ16aaV4sZ0isHZoL0Zz/2Wll8Fzm5jSdJWjCEMbxPdXBAVRZ/ezRlEApGK9KxzmU94Vf0EH3GT
ErCxBbc9BD1JLM5vnbzmGy4daBFfINrhrNL01cpNWkDxLYVsrOfijPAY95tWCHrKsTPHF3qjuSTd
YkRQRLRtY82huxcV/bTKqOM2qs/6894nziWR/Ne4jslNE82LyxzhGCYFuksNamPHLHMPPejczkx5
P5WzfTOGvYHWSOTbCjHPwS70bJX3hr3rUGOuxFQbF56eFVsKvWk1kXj/xRKSPyTz5DmY/nlbKcqP
FYFexgVtSt6H1IfoUvXxTZgO44svi/lmUBBN1m44CTooKesl6ufiB/4a811m9IuQ997FiWxtRmX8
bFuY0QxBbflLQ4kcrxH3ygffTLx4N7k4G4dB5w9abrBjGxfV7JgwDGRRr5GCukyfQ3meu6HFDMeO
im1IRYrVoTNojTvwQvs81S7TyP4pORpBppZLGuh0byvzp1/6zrfJdKK13WsJg3fACfrccEvQedMH
Gu2fmJcZ48Zjo4K00adVmtf8CLg45EOv8+dB1q7XKSD/Y+E73QOeMsGxoxFnhdfHZBeP4dbC8bbv
uzG+GXMzPUSlNWyoGdrdyLhvXzGYhUXlMhn2wzmkQY4sdK1yLzqiFTYDYudZwFRL0yqVe2SCWZA6
6UCHU/W3EOT4l1ufjz3ph85NjhdhsYBnR2xwHLW1qgfx5ttXns/tXCEADTdFW8OZYe+8lJzc0gNc
B0bUeZMwb2tgvqMXIDcagW90MyOPv03JMptW9Zg4Vyih0n3MEWpv2G34HGI283lKtPDSHH3yMgDV
C+gcRtnDZQntqzluzQ2ZFVgOVGQf57ptEEoL44vBaeLg+rV7HQJa23d1bF0Lo4jOkVU8MAQg/wiR
/UjBNehBT+feJAsTaAcK1HxaZxRAz3LiU08XFq2cpfVoOOfY+wWb1PulRSFgEq0bz1oEI88xk6pt
1Dc2nTHmmlsNVPEKPuByP0I9czcYD4lo7biT3TDlW4wmdMw7Yw4K2jjn6JTsO1LWFdWPhx4XG4ax
90TZ7kmgGb96Zjg8laET3+hFowdDYubuhgQQAtBFMlirArbSi5F18tiA6bzsQQh9by2rJCAm8q8m
Q1l3xKWjn+joTm6nBuzEbyC3BaYC5WPrXaNTK79jDRpvqBdRLBPgeQl5zj03JoLH6QE4Z1lNXr3R
OMMakYd7W8+Wt5FqVkEzat5A49FkgQaNZrzKzVDetOjKSmivYSZWJQbrDXxH0nDCUf9lc5QH25RX
8W3TDukPR7ldYAxsQplWoCVFRYEMxXd2Ndr9vawQMm+6mtElXxV7S5u4oSFAW31FHwHvP9nY0Qp8
E3+mE8ZkZvoi5PxUqiN/2+jOBJZ4nLO5oRI06RA7IemFqQt3GOZL6h88KoZdldIdFjaTJ6fzSZMn
dX1b65G2BzaZFFwAGGZOmSkBob4ut/rctgcEwgt9qvHmXYgofQuCCsG6qZNiNoSS+zBVChAvio/r
Mm+bZyQRkm1syG7yyvb2MafjNcap5ilJfI4kOKACaabDT6ETU08kk3P2O11+rBLiczyNHPEuq4xn
KcpFMUPK+a8O0TIjyGm8wotKbN8SRm+WrnNbxNig5ok+GQJrMV6NKp2uuoWANHhASLY8w4q7C67a
NkjPXf1eMlEL6Qp8PnlRswk3z8ql/pxlIETFJAlBceIFSNVaGqlN7nxRLngsk0DNL3Y5ERJux9XD
kBTFXvrglxxHhdsEsMoq1XSGkg2mH31aYtGr/jtyAnnAQwv1IOpTZ+OFmR4gNWF2xiHg0pfkmK7K
GKwRCvfkws2m4QKdJQl0s1FNAVTJGS5+bVgHnN8ol3QPFgVw7SmDuOzKfkMbC3oVgtx2pU+uCnxK
9Vtj6vSvshvUDacHfrq68JK1UzPGEOMCDVd1z7JJNobHSXnMBFpiRSvRaHd14mLk0SZ+es9SxnlF
O42WnRX/8A3+7SxP3duidZ2z0KiYQ7kLVKaJAFk0oebtqUYJTKy17GEkF3Bflo176zcuzCa79dee
xFQVLQyzdvnY0crp/jLp/uaFWQYh85XfMeYIMaZa7Wxjd8HUgE1cHXFlAqXiiV4LHfFCYevlz5Rv
+MHs9O6uy1z1wIMUXUOhja5k2vu3ZVoMa3dhQSVtXe691nK/SgpS0sKgs5/nYxnNxOuU/t4Mtela
yozcNk0ffg5lqN0Xog7XSkoO6jCJ//07ZXIKf806J8iJVtaOKQ4+jiTX7hjxzNeWlc3HFOUmQ+gp
+Vb2nXcDZ2PCtdU7j1Y/249Dq9mPqVPPl3yp0Ig1sbaZk0TbaEBCAsxM1TLvbL9gfyi3Jh6YrZZZ
qKCWuw5EHMNF53lXZgZWvywrPnxdekZ6h0HMV1yty16N64oHcTc5lX5GbFS5xdQvD8UsrW3dEJw4
tbrNSyz8+dibc36FdTCi9RiDmPv9LCvPQIau2UiSOW+cKYTfl6IrFwWWoPVry4HpPGqvK71Ji4M7
T+5XPwyHvQx121ktfamNrmx+ftWoC0IS1IXRQE2JRrTUzJKzmC0QGBxxF89tNk+XbArzwazD8kq0
SkEQgwS2mrt6ftBBmTirUuHZUaSh74SBMxgyWEqOlkivLHzdu94yM5KaC+csRfV9bYhRg4VeT1eN
6Ph0k4sm9wILg7WaVCEy8EctoghGlaAVpnw4+G2kRqK7uvqC7GtoJ6Uoq7uelvOuZ8OhBipFd4ZO
Q141Ecy1tncHmMe5uphHoz424e/cKAM3IF087a7T9apd0wGmYrYJK82Z9671qOPVJJOAJOsuQavn
DQ0GUeJj9tIo84fFb7gtakVZ7SfGsx7Z84VdNN3GHkf9efY9s19Bl8XuaoMHjDtezASyz1FNo7pp
MyGO7khbwZNze/Bmk9aBNQ91Q3iiO0wrOVTsdLTlFCP1iXceGhuz/5D/ckcwLTM7P4yH815q6Trk
X71m5IUGD+hGGHRGau8T/LWg+0PI+4QwLFd0JWKC05TvxJeGSsxu3SfFrTll7bby0pLOT6ztpVOR
t245ZGXP5UxSIwKEW2uwZuToiXYWhcN1X8+CJm0TL1knP70Gi69hl1+tnrzSPJ3Dcy4jo8tWsXM6
UdfuPK8daWdF5j4knAUrYijROjptT4dZF1sqxPhYK4fWY0wUTo2DgxZy8SJK7aVTztVkdtbOnEYk
EJbRHLxYmERlJXdjFZM4D/I1YLfacyOGNeiechOFRUsX2vuK2KVdy3QZyiddg1OW3IFVZrU4jT2p
HUqntre5qLnekkhxqiqwwezY5cVUhxc13p11hndo6yZ5hVPVGvq9Umn8FPWDE4BPyHFm9dOwpSdX
3dbQn5BRRzrGSGg/Z3Hq1tfoJOuvIGmX1LWZXGet7l/qQbhLu86eNjn8vUM/zOpoJj7p6ORoB1qc
OdOGtCL72vZadZ1GbntbR0m2HYpezOtpakGZKtfdTgz5IeTF8R7tULoD1sORXM+TY5QaaOQN2Tz7
rSpon2pWoLLc8TG4APwe651H+Fd21pXPlPfGN3qk3oXh91Jft6ZTMdFJ6faZyBNwKmDywyPt71Mt
7nYSaenGLAodIzbCBbwHLb/iZgqdZxtg3dJPUzPNeJnelI5k/E//75vbUl8xFYnNy9nzJV6BWBxx
zZaPwCEQPjRlbz3oyxfSNQoC1GIvDqay7M9ipmQXMc7px1JaDilQzXjMnWg4G7U5e5E2eUG0Evlx
q16G14Ooix9FJ/T14BrkeHRpZfKK1OJoZKZ93sqYjrnGAXs1DyWxfUlH23vWpH1vlaLYZiFux0Us
FF9W2vwzG4T31axEudV95aERztXO6fJ0nQ7FDE08VnwKY9q9q16bxo07t+xkaZ4GaT0QkwSglJ+X
r+1x5lSxqUhtB3yJTr+r1aZLijstT75OJV3EiF1+ReMGTLGP4TAz6kcGEdYmQ/rBzMsWTU82rE+A
u+8Wd4Drq3OpcvPQtiGl1DYqyMLAgZfVXq8FFsKLIuC45Go/Z7CFNXRc52D0rvcgNbL/OHd6e04x
44oEpPA+tzR5zkcxv6ZUTL9PhlXdp03WfK17Qqb2tebMxioJMantCdIIyYjLKGlQjpQ3TFTHkhzM
ZHrKWtfEnoeo5ziY/c9o9EiloL2DZsUrzywq25eyRmwwhwuJT8suVUXm5KqztHwvMzxBIz/VOc5k
xhR+U8tLcObRJbBHMhLtnFx3z3OaC1Lqw3VHDtYX3v8fMEXAYvJN81e9oJlvhVIdiTLorzOdJoMd
5fHD1HYWHy5hMNwowpsOSsOzpdVPNlORJ3uebhVqdHsnXFrWiMaNfdoodvYa9Q6vWn6LZHGU6zhu
2i+Oni8da7fbuXGv79SAjtzhiQ80urX7OHbFuZm5M5tL24tDjPGb2YsZPZOR3q2wplb0+7Vo50WT
uOOow/ck8ounsBD6po78R+Qa45leG+aeP4UB7dTIWzuxf4gcdORAYvNzpMJhN4AtxDltzemF76tx
P0BWxQ8OcZSEzqkl8YabApfgUQyxfZcMNHbTHhWK2ZJyOZbUVHPs+jtHc/bSis1rziAPbMjZ1VQr
99ggC1vJUbrbOi/D7wRoKWKJRi8gPzq9JD9LMbVAGkXcD9Xt1EH/joax/AJFOqLCJbC7KCSauLm4
CZlWX4tGjzZu6pqXzASsX0ZUkoSWjvW27ZPoGJZxf1U6U3yeO5lza9epX8I9UaHWf0tLbRlh4tdh
u90ONXNjJScdAEnvBhjk+3UF/paIJ/Ckkh13xXS2xuo46HvUL3dRr5DyCd2FUFDNe9x4TzED1yCN
Yr5YFIJHNlItKCxmqpRy4jjaEAmIlcuof6vyVw82lfBeWT9bTVp/6zzZNxwBmjh7rn7r+oy6D5l5
hOmGbgkWrqgz73pTm+Y1mUOOf5nkbUQ+adkwPbDaiqlfU06Ko1nc+pfl3Obw4HwCg5zZ38dJt+Sq
LoJLs/s5TZKxv6JUaRurPepqfBEOpwayZ4s1RRWHpGaYV8rI0kOR+MaW40Sg4T4/8v47X0XhPhRE
66yJBosCqsJ8Q7vjpTPheVZkR5FRy/d1Hsegn9zvgiMI7upzop5uqKFQ9gvaRFrvGS+2n49nNtk5
jDAtGilZSeJcaASDr4W/YhBY146umTfd5P9qJlt7iHj17s3f4lGHwVOy8tsp3HQeAltMDtVe96ce
S3GDZk1GBEYjjP6EM/S2C2r6cJoX0rhvQGo+6bW6U26Wg0YwLsJSQB0azbgEA0VRNHvO48X+47br
m86ut6wGdQ1TziI2Oem5ismZqJNEG8xV5Kz0jn8kBT7NPKrzzZ8vhQkHN7Jjonk5TXLQO5d0m8ng
wmIvuptSm09GOhgXuhyy1cdLvdUtmz7ctwUtCUhMnGKpjMxhOmexVEkG8XmWQyxx25SSk4cXi8tU
7KuBh+vjRd+7laZhIbTxbAc22MkPh1fEMLUq6QLwIw76R/7htrTsOJPan1zfG6E7vxovNPp9gasA
+dDrln/G5q/qWmuDYo7RtwOITNncvPSAZGBa5bQ/ruvZoIOYq/iiz5mSf3ypy1PxyjiwrG9ZzG9Q
LjGjOXlq5siu0VNGXeAVGg14nI0rtxnvP17kNb5n0brjzMJD5oFAYlYkzNcXSc6inKWPAFEixqBn
EFNFRMIKL3NTxzGDkQpRLNmZFUrz3cdLv/f8WKbrmDq0l8Wr9nppQtgmIzIttD1jNm9ryyGSBxY3
PWtNZ+prRVRgcyzD7cfLvvfqQ26jNueXNZFsvV7W6ny3ImAB42uT5kejGO6h76ggcnlqfcHz+/Fy
7z2wFnuMbqMK84xTu0TUNrqheTPLYTq9a8yGXKdw2jah0D/ZZYzlhp0+MESpIvpluIf66vSGEqjz
12/pqn586X4/m3PY/8DlxVAbisAFLWV973pK/06cz4JCpxX/8eW+99BaGFGgT1twCN68NMKSaox0
BK0ism+cvqKbH7HFfrzKezeVn3AZXwHcQBj4+je0p9DubWwmf+0CsJwYRZA2skJIUX/y+713QfYC
S7QtuvKky75eCmFdCUAVE/c4NqhCx+rJ9apPYJSfrXFyOYkjTZcPdRsYprxAVbHH7fCXwey/Dhff
fTh4/oB18ig6qChfXwexYogyTNkGNbXrRdTr5tGsMMQrkvS+xho7TFMORLW3jFlqCBkHL7Q+29He
vnpgLx1GKLx/Pq2Lkx3Nxr1tLUi9IAIEAt5DuuvRyJrzXEubQ1b75ebjx+TtfWU9tKc+dRTunNN3
r+FY5c21BVQE3N2Z7c43IjbEJ6XE22fRYobuGA6tXdPCOnRyYyNQWW2Wk0InoyWhu0rWVT2cC4yd
nzyK76zERXhg5PCtWcDWTlbqkkTNs1cFbG0lRUt3Zs3irm7Th49v2zs/k4GQFjktiNhlWPx6Hbcu
Mstv8VEqMuna/DvOgHWalWRShcePVzLffmOtV0udfGPpUblhsVg2+8GncV/apLKN6FZXkz/022aA
/D471GMoecN209h09/W2Cb+Bzta2ksCobcr0d49NuGNAZ9EAL0i/OTpeWh+lNWmHaIzVRQi36Ivd
kJnRI7Pccq5CkGjiDD6KIZ8ux6qngz33LnQPOo6EWuB9+PhC0ROf7s18wZnrIUgGmIt17vU9Je9X
s/yy5552sXz0ixLT6eB9mV03+V6oXhzBJjE/zcNvLVyUnchmeiaTe3Bdwt6I3FkbTQ1cvr8vQg5G
RLCty6r4Uo/eBfQu8nCrrCEmGudAk1gC5H9qESo0kmTWDqY4apgv1pNd2fAQ1LiR0jPXrJNuaOGJ
czyCDj+wH66RfsUbPxrX+ICmjc3Xx+dumRrnRtXpzyQSlp98tN551kA0IOIGJOxR8p88a2ExNFQf
M/cl1brzwfCBFA3lFEQpDufVFFpj8PEv8bbgsbCl2bZjE/gCuPDkdW0qexhGMP+B7+Hrod9abJuo
leeuVcs9lht5HtN6vQM/Gn3CSnzn9aWa013Yxh5RNKevbxvhjY57t8QPMc9fB3c0nhrmPXdY8NOf
f3yRCDzYjeh18J/T0pG5KOfNuS+DYmiZigwLz4pJUEfOQtke8HMl3rpjwD4vmlf/z7cp6ioLRrLD
yQCdyetHXWRRT9upLOGDIe1sxvIumiKkHunc/nEZAGZ0kbWjMBJYX082RHpAXVRBHAxMz3uc55Kg
dw8hfJtb1h8/ppQbCKYQRnH60E8toXVXVX009Dm6gn5E+Ejj1UqvxtEhxSNzf3z86719UGwdSij1
jU0MyBuHbZTkNTluDZcFYTLQ6rmsmCEy0+lyCwHox4u9fQFZjNKG0sBhoH36+WrQhsQu/I9AafZd
bGmPmPl+pJN1F43uJzXI8i6/rk9ZimOpy6XxeTnlCAP+S+ZSQ4hh1fnWolfqY1haiXxQK1UOR9qU
n1Wj76/oU4riF+alO/282LXwqmXFxhiO4HG+V+CDLESvYNbcfBX35ieg6/d+Ogpv63fVwYonT6TT
ce6QocgCre+PKOoD286uElf/ZJm3hQ1uLJ2jIW5iqo/ThsLg6VOS8EcHg2Zqd5oo7UM98UX8+NF4
u1WyCqiY3x54TAgnL/KkmVMJZi0LWouOFp2edZ72v0TpYvuTDNQ9tbbgGn686AkFeTmRsiobB5Rt
B8P+6asWFkr6HPuywHdgeYykt/KtI3LuAk+jtlVwN1ewgnOoz5UN4FQoH1plp4u9nJrokDNH3o2U
RYTeNl/8Pss2UV1THCxlQVOZzhmyOPfeN0c3iGT377CS/1pmv/vDeATT49AgSeL0h0GSEOdMNvKA
7nS5TWc/PWoTfc6P79G7TxkgYVpKGKLelJyF3fAZiSpyFqXIASkOgZ7BMhLys6rlnRcW3Di1LfuQ
+ybMzBG5VdZYBwNzqi2ELGF8mFx92n18Ne/tQBiwaMPhtafZsdzTf0grcVSYU9RrGeIh8rwGwWdq
cojn6rr8eUjtP6+iOTM6RGvyQ4NkOD2hAjFzBwRXGWfH8Mdy79rEvSna8PHjq3rv5fF42wWS3Hcg
AlOXlYbCsU1MvONdZ7PBiC10fjBsqXZt5HgvY16nB7qF3Sefqvf2vAWEQV3tv3PooXWqx5Y9ZEEU
mVey1L4rgjvq9AFm2i3b9ServffAc+wxedg5Wb5pkuVcowDUnwV1VBOL5TriZjRTbfPxzTyhiv+1
KfB0CNxP2OyQL71+RvweyqFDyz3w+lF/SJDW7zQUx6swtYac2ZwYMXV7QBoqCfxmLrNLJxdYyzw0
nWquXQbLab0xmrDf5iPRZnHfp5+dbpdUwjffNw//6/JmWkQEnOyXbdjpDuZUvjaTzZhANt8NSWAd
qrLukAjvscegsCaYmiFGaSUP2Th0h9CvnmIUHfjQ5LEeC/tAF8lfubNGYH3MdXx8I99515hpU4KS
gkhz8fSDmAv+Dri+q2As1Y9aGXKn14gpwxz9yvz947XeuR2LIXOpK2jUUnW//s1M/Eq6DSI0UKHx
Q6fhsCkc/Ts+szIQfpluaZXLTyqMd1463HeGS0VjAoI5/fwObT5PbVRxeanzNU4ibY3zI2eOAbIM
LGhz37QjSdhGOQR/fq2GQReTjhQF4umn0l6caIQBVgFntcvGHVu60vkN3fiIKMfoAapa9Od1Gwsu
bQATiA1b2cnddZk2dnZTBZoewUkkJXFVlpa8GaFxBIQefbbeO98c1qOGsviwUSyevIFF2NoxPu4K
7EvE5MJugUA2VbMhNkp8cmnvLuXrPrnHFIze6Ue0FnYii5IjmuFX5TXESAWeUrpnSW8Yn2xf7z2j
MPJ5PIFILf3g13dxQBJXYqblrFL0d31c/XScBjc7v18SNTce0Pg/PhyxgWG6ID/EZHxy+gIaE7M2
s1NloEyFxk+MX/DHbqCUuJ8s9M7GTEsdPo9F5xkbx3KT//FVrdWIAizkCJhHzmM0TXtPNXcfP/SL
6/p0w3u1xskz4WspOZxYgQIE/cYSmVkfO6dzvpg95rwwB7GQRPq4csa23iy43fsKAhliIWa1pBxm
NP961JBlwqTXnlDAESm3Hb05DxJLtgRT2vGN6UfTupyH8FtY6+W+AHIOXNoj6H6IwkPsgDxSOoxM
xyBSfpUyvv+i/AKxVWl0Ge7Lrt3rJKD6HKCm6CrNdarDiuTHMsN6GZPlsjfabj7kDhLNwYqLi0Fr
B3LtfSKps27NHQanQq+oXcUIBQPEiRDXRlVvwz52EAsTtIkBKyE7FNrAx7f3vWeTr7gweE4Wa/nJ
s+k2XQMogmcTmfD3ZpLfof5e2ZYGIafa4uKr/gevHTU3xR7tewZCJ+s58Vw2VjSXgWziped0OZrZ
YZTlJ8Xr25Yf9CimhjT+6BG8QVXZUxZb7eSXASLym7pOWjSD3kuT3TOEvkCQsu4dEztv+cmRyXp/
Xbq03FEO16fnCr8umqIeHXoi1axw6Oq4hFpbu8HooudbNDOccRqnCLdEpjSbHCYww+2SjbzBs02y
wMpJR+1g6b22M6QNngVhKA9cvWfeyQTbT58dY+CgDpx1nQkVbXxpuPRehNrAE78Fh9GtPeU0q0z+
P/bOZDluJO2yr9LWe6RhHha9CcTICM4UKWoDoyY4ZsAdjunp/wNVVv2ZTFWqa1+bspJSZJAIhOMb
7j03d4kHWFqyFvh5ttBPoYYE1l0elsuhJexqj6OLv4cVGwvV57vACOznzvF+9Vb87KD1He4xIpA5
KFYK5B/PiMzERF4XQ300+7eZTeFmHk2CTPvhF3fWz86iP7zO+8JoaIeqbKKxPoZeaQK59jW5FGL3
9x+Xn5U2ZDPRrdrs2/AZ//mXMTtCATtX1keWTmE8k55LM/7SFMSNCjX/wnT20xdjXknPEuFue99E
+JLDqIYKiP7Or+hEl8PgtnsUoGip+18ldv3sIIBgwQRjtez9pfgt59nxc1RUJBHLe1sFfmwl8wvE
g299hmZB+L+4ktbP7ot1500Di4SAuLA/X8oFSCPXlzotn0qBy8sGArDI8WQzi4eID7Hebbs+ntrI
ecjMRBznFFNDCrvuOkxDUncbd/4QYAnCnpEQdviL2+mnPx4HImMk5resr//8441TooxCUOaMXfvN
idJnYQ+PpYOO5O/vqJ++zj+QbIg2/lIcqMGYRYse70gn2jLNgWEyG+O20fIXD9Kfla0MpxBtmOv/
BO8+h84Y4eBAe3ns8YwIhcR1rO9l412B2bgtm+6pKqNfjFl+dgP/4SXfF6z54oLo8MzqaIzTIdXN
N+zviNv9K9kMv+g5/pKJzkRnRTOyJKN8pBd+1xf1YwiQaQoqjhl7/tSL9vuYRX48gLWPGd+CmWiN
LAYOUe+ybvUaGNaqzJSI/kg7f3EZqrwkXaiO2saxgKsNn5Ho5WO6RM02rMsyruAN7KdgDJ9Dj1Nz
g9UawZShpu1SrKPNxv5ujgRmB00IBMz8lDf6BilOu+sp+bJwwIk/O9lOQ/55bBFd87C3vV/cTT/7
FEerU5cRB/ft+wVsWbYAmPAnHBeII0sPp6Q33Rev9c7MTF/6bB5/8YI/e4tXZxZCmYBh6/vL3uZk
JxHwUR0zICLo4rRs9wvd79YBP5ts1KpJ//sPzA/txLsJL4oZUl2JgmKM9v4ZmxpEjcLtrY5+tUSx
GLX/6ApriGv4CGfRlOVzS/oSyHmUkz/sAqHoy+dKEx/cI+k7GOOIcv3vf6ifXHeKjdUCHWEM/EvL
G/lzWPW2Ux4LGOc7IWf/uhaUjXPeqBdgLwS8kzj/969p/XXdB2iB6obmh57pL70vEPWlTQY+0WpJ
kLKujBwEqc5eJYQHRKRCbrhTUE565Q4qDGwWdjI4L1xr+/c/yEqPfl+ir75w5Bhrspz7frxvIo3w
KwLK8S3nDquR1deQOeVyj7a69s5cmeAEb8U7Y7GCSFcyRLaMij1qJsVwNzqjuZ9hznwULoU31Afz
I2UxjLSRWwrHVLFH1OcdkOR/mxFjc2QPO9fPBbwXw91Ko16DvLpgR15ssA3Ts90UziMopOmWjy0m
tJkPwosIdXRVmsEr7KHiF435z35/NmCOyQKA2u/94IhxW17CCeb3L4vpUSBLO0JFy14yyxD7v7/W
P3sphNdoDXCj89h499Rk6dR10DWrY9Q4Ap5duLr5prYgZw825t+/1o/37f0nbZ3+OnSvPAbft/+1
4ZeaUAqag8FLwk3Pwhiz1+JaB3LNh20dlNbZgld410MvurFtI723eyMCzFO2h7Y25enHD/RffMMv
8A0MX9b35l8ogb/iGzIFc0xmfyQ4/P5FvxMcQjBlpHsyyGHi9Qd4ceT9BjqYw/RP5AZzBR0z4WLu
z4yL4N1/kRscQGgAG0xKYMtk+EkF/B/kdLMB/PPRwSeG0RK7GDbIDvNM892ESbKW7nSXCsx45tQh
eEx9kIjYKDCyt747vJppFdwYntc8ZOwobxbOhE0XVibuqkjnOwt6zmOO2W7eSVxDtyIkzARPRZ2j
s5MHADfOVV9rC9Zi1nZbL5xC4rsTQuo2STEGe7y74jyUY3MxU/LKNo1dXlqwPncBoUyHyozEIYF5
hcm+hIuSVlAYgTD5hyUT8lQw77nWak7AMyqYP5jy6OGrMbTPc2n7LxmoSVLzSACPScJIY0doAOmG
DfOlbpIHOgk4sxnF0UmvftGleQuKErFFAUFzI6ew3/EP0t04+BNIz8m/HZMpTFfeIR2OIA7uZM2J
eyxQun8ZG9l9D1p4PA4h26cGv9G3dLKTjrScFkYZNgsU9o58cJU7XuUFMKjNTNJJFTu5/Y0UFjPG
ur6QqYSWCbxF6t+kZp2eMYcYX2of9cLGahv7xli6+jRn3cchmrqHfLT9QyHC4YNo+57swX6Cz2ws
8rObBOlHaRRFRK/tzhtM9LlmBRstGx3Wp9IsgmxjE+PNfCUqgtjGTffWzdOoY9sdX3jsQWsk1vAz
IYn9MVqyHkNXln1ZoMhcMlPeGkvqXRWyb68kMsNzm5SUAB6E1mAKlb2FEDGTuA6QVvKmpsVHHKRE
sHOVNN+Nsm1vK6ckvRLPM/Bfn18UqCYFS6IJufAAVXmmOEygR5+a2hUvRZ8Jhkl1i+ZlnppmxxoC
NyepkRiPhL3uzDNuQKzwrr7WLlIW9gSmU2C8JT5HrJnHAABMhbOkFqStOxZhN9E0fs9yW8uYUJua
gVGpaM7J5LzLfG/auN0cXFLZLFuPWE1MDmF13eKtu9hMsea4qEbXwPQ2Q/PymjZ9htdp+5tIp+7n
bhpdxD2t58PqxDnVtJThFIVpsB2wawNGJp9oqbzoPk1mLAgollqBG0PMw9aXcMnKaPhSB05xMiUR
KZjqDLEdlJ4Pbi2mMypQjCd51NcfoiZPPhqVnxpXCcrTfIevwfrajabSoFpH/TAsI2CWYS6s1z4q
E6CmdafvLeLyPsmZRBI4AdZbIR05xMPczw9qxGNydJ2C0Z4MI8bd9qzAMTsTCuxeCJKFEst5dgaT
lAZTuJ+13zFnsVxu2hjfJ3vRtA4/5YEZXONbm83TFDFqW4aCHLI5DxIo16IcSmwuqtmHoq7evFRE
H8gg/GyYY7v1W+lcY1Cav3mtnDvuCaupdyTd1B/zVCvIizLvMeeXtXyFQychCgZ5i5ax6Vcyoq7w
Z3rRRdhTv8XId28piiY0U3yeJSjqeGYktAvLdokrtgubZViXkW6bbcky1LuFnc4VfvXgyjNVEC8O
vG2ug5sfGq051iR6PEwdbFSG0s0e7AHrTJOZxbQ1IsJudvC8zFdSOaFmuZyog222RKbWoO0OQd+W
a85Od1PA84XQ0Dj9A6k5Lhc2qPKXIss7zKdW7yA/WRJ9Ij+rJsnGGNtPQwAh4ugadEg40gFTI8xX
t66SxpfGC/Ck4u8c7siVNDhcFvjfjZFHEuCZO7BFw6zvj/P4rSvF+Dq7tXXtqCypdv2IuX51dmIb
jBKnuxVzlBTb0G4xFIqR4attjDYWyvYxLVQLOC+CHOFLOrmy6LZ+HVy52PG3A4OS+0iocjukWXLK
C47NxnK7w2RWT2nt6YOSYwIU04USoWTGhNgo5jqOeqhgnTktXxcQa9VusPyO4YOudmYjBpsIGlBC
k2mVgz6jlvEZ1bOUaLOXxUgZXcwBkXLmx3Au/MLeCOlYff9R4y/Ob5Mpwa8Y5f6tlY8JqRulfPCr
0nwgyyS941icDkFYLKchHZ89t64fOtqsB22pxIaQSLLSKH38qwbJGRt8xOOVmNPiOVzzkTaKDuYB
d3R9Z+qpuqMP7PYqrby4J9X4JkorFTfDYu9yT2LJtXjkxVM1ZzfajvS+C9Gkbx1VVTc5SIaP2i8Y
NhKxyoWB28NHPUIiw8Dav3QWP/4CR+wak3bCgmTpk0ccoP4JJ9yIqclAdC2GRHxzFmO+rcExAzEw
ugYD35zcRE3bPi7c4yeSYc0v4P+WE5gC74BrEuJP0i2fCvpu9pId8KbUKud97mLmm6weWWbPGrXo
Pc4jnVnLmbYAF1vGFrMaQY6XmnCXznZuk6ZULodskTyMSwKKO7evSf5K8a8vbsBnTTd36RJkh/V6
PmETsy5RvqCCdo0Ad52EW1wAM93Z9giiJVrE16R3M1JLjNEAGDm1vI7Zz1fzEsz3diHHQzRH0Wmw
tHqWSVPdDZY3HPk8+fMG6SU25TYAjK7GdKBWnmdz2+c1ODTtRN39CPUIt1zuQC+gl9gJDwB43pXu
LWq25JoIrumkeDBmm5aCuo7CL2aTRV8s5djY9bC3fcx0KT6ZY1KcVGO0h9oRRohDlKOG20/wkHZL
x4tXxfI+G/LijtXv+KkNgnFbMCl+tZsMw/8MCaAX66HJUMjODgsas2UnpW03j/Ucfcxs7NC7AdNr
e2ZBoK2Y8DNbYEEco9cM/umjZ0Wqu/OlwiSDa6czNrh/Cy+ucqszL8iTMp5jkVWb3WbuIU2Szxtx
5Rt7mR9ll25XdPi8d4Qf7Fsi6WNRgyCK83S8Xyy7yc+9xNx41L0hPnqYNrI32+cjHsNIBCAtxwXn
5abwJ9Dv15Y1TQNW1LTITH3FLWvLAslt7RssNJLlldp3eingpX/Jh8l+jnodPFldit++y566Oph3
ldMR39bBgw30UEEzmh78cnnlAIS4AoSz918DPerPJL1SQbiSNavy9GvAauroB2EJGa/cYdgzLrw5
4DUkDuq66LvvzuJBYuzbbuVzdNC3N5nOyqNs5v7e8TCkxFq7otu0MkrTp9DXclexsrsX4EszpOuj
B379vy1U3Wf9/IsWCilOyNDm37dQp2ZEevAHAN4/vuD39ikyf6OzDxhvuM7qzvgdfhf5v/kYlxk7
Aiv60Vr9L/3O+c1D1Rau8jnkRj869X9yoU240EhJoZkztQxoyP6THgoJzPseiskTnQYeOXa+zIHW
DeoftrBz1fdDHWThldlV09nIeU6OhV08TCxBv5I9wKnLmYblCaM6duA5KW4cp5KvoHtUy5NfGXdW
GgD5J9NquIOllzwXi5245y6bpi+iz/L01HROh7MfW7wRdwCj9tpKol0ylcHz7PXjPXM/EBVyrkqo
EuyYvg7D7F2GTofPYmpy4P5EjlMYoTObwXdOcBWc8SQiNzsN3lDucuF0mpFqBESTGAf/K7Pe8ltN
xF6KrJ0n1TQwvuzchwI37rLVBOl+7x0QpKkxXBfEiFKE1VnOh9bp3lzCAV4IxKliKkfx3XAcAh2i
1Os6uqrgrvUHAPDT7Ki73Esnjl1pkfcBTvN7UBnGfVPn47AJBhy4SB+Tk4/C09+kWEezzdg47sUW
7KQRfCykodCwiDfWbOzA/UTtPJ6GrxazuCl2wio8KOT6AcWrXz7OlhC32tMnr9FYYTOC9Q5Ml8Mr
PCzDwWyQv22XqgKII1LytJdalAGsaspIEstsTeQYaq90W7tN9HW2zAmQWihBC1DL6rMfyT62k6K7
0kmRrx5cfwGX0PjgLKboLKl+2S3Ofg3vvw1viIqOsn2CDu5hCCq8MrNojgV54J9J0Qz7OMpYpsUu
gqFHUr76K0DqsD3tiYsTlZBMjLYub2mdAhMg65KjPp3XuAUvGD6y6aTbwwcfni3R4AYHv4A1LEmD
6ArRM2TtlCf4rmROfYvhWsbZlFF1Oj7tuQvBF2tvBpGrJzlGbHwxpXdh335XfBciSfqly7aIsprv
kKeJgndGhs2w5Zb+Sy3Brh4T4M7PZFXkp8Gpu90C4YU8xdof3lorCu8QzQzbpq29PQAKisDc6Zw9
6CHC2KfMGm+XXqX5M5S5ZBrA94TEF+ysxegBv1hD9oDmU9xVdjRb5VfeXXt06a5lxrWdaIvwFphw
Y5vsxvSBZt+k8L8IfAf5sJJuXkcihWCqWABqQ14jUd02L5dHV020+DUpRHEPepaVNSGie4MGfoMw
lg0G6syruXeZghLHwccbfsgMGKaFyrsBSghZKgLkqsy2irveSva5IB/DCHp7l00R09jUIdu6sKig
Iuu6MRlyTI37AE0T37rpXZbWTeLZlOaO3ch85KHKddcTKc8k6jDaqEMGKxsS3U3GMM3sb5XSTuwA
q9xn+dJf2ZXEPYIo4uQQfHHRzpJtx64qDp2ndb+BTd2dfYqIK4Ds1cNs1W69yUhMOfh53T8Ykbpf
BB/Mosm/L6HzwTI4Bsqw+BrKxt3mvk/PnuXqydB2eVOOYAtVzVM4mzzrUboFp1ZYkTsRKTfamAAk
46SwQUuPaRgPtkuIhC7u4HQ/R64s43Thg200sNT79MEHw7yr2A3FSUdtkWfm4G0mRe8pF7+Kp8Jf
r3YzPiEEE1tzmKNT0LjLDojccAjt3H7wV7cDx1Oxm6kKTgEmIgRnEZ176ip9zVzD3HUTERxz5S0v
Tum62OFh9gj4+psJjd4VLOngCT+APrejX+INTRVnyjp7YjjuJcYXkwR65gtFutyCw+PK1Wl+t5Cd
/K1I2/DYoF85aoRhl9EycNCmKp32ib0Q+Fuv8DAFPxFOS0e07JAdAlmFZ6ZFb2xlZ2xK2UAVXi3M
IToYWGoAruhwUWAhimKXLE5dxn5acrVtJ+eDGhpR9CXLZh4ioTMgVsgwfTKHIoom84S6zVU4fh1M
4GNDXSwHxv7mzgRdwyom0HupwupjBxmCFPqUljTl7f+Yh97e9rRx4xEXcGsNmjQk6AlPmJbL72p2
+9fASt3HoJvq+64T6W6mvtyXoIGvh6UPT7npkhtEGk6xw/kDag75v37MXKe5CoVy3hzFLc3MfLxM
dsfi2GrVcQISeKuUV0BIpg9R1Tg/plZFyE5lWNkN/I7+YkbJcFFeCVleeHk85IrgFDfkyCzTW2rf
/EiSbHZnFDoIoY+HASGyTrp18t4m96MXC2jTVuyrIq9uoA4SdAp6Smyq1lOfZvICis1iDNnFHgp1
VAzpFPyE6XPV64KGv12egBvZMfzIgEwRBmDphvL0Q5eO9mURyXhhogKapvTNVeDYiQfP19ajnQ72
fmmQoM4Q8+aYfFjx0natuiMPjhhwIrzA2aynPU/06U0UXfnkCDdQG+1bBAiMBFZhA1jinLvyypP9
ff+jk03/0daanR/R5M5Yimh55x/9bwPvJ3txPTuhMe4bX/MkKtaWefnRPddrI63XlnoFmFe7dm20
w7XlBnBWx/JHH46OmJ5cru15KmZ9GOnYx2nqDrSY6Y6bNIGuRGOv1xbfWZt9IKJXOjXabbcOAv5b
H///1MeYc1ZN/L+vj58zmWZ19qca+fcv+r1GDrzfbBeJD+uF1fH/wzHwe50cOr+hiHIRi2O4CD2a
u3/VyU4EJRrBNZ5FZ3WtmVS3v9fJ7Br4buhckVMhg7H9/6hORiP95zqZGjwKiKPlW/JTQCJ4tzsL
Bx9p6ZxaxzCca8qGAQmPZGtCczp3l2x0dlOdQBhDQMSMOhUfTN3i+Tad5pyJVN84jb9SRAZn7wWJ
lexkgOiesUzLRKpex8QzYdq0EKcu6Z+SgVl9POvuzXTaQmZbbvb0A+Oy+tnu+Tiu+NmS6Zwhv3pJ
TXSRSKMLBCDvjaaZjHsAY96b0/r8o9XQ8Nz7jfGtmILpA4Fe1fQtCvCR51cQo8YbyqydZOiD5zQ/
mznclYM/JPXT6LjkXGxSQ7s3usfpvrVFg5UHj3S/WQR4/zYkBTuA0L9RFdX1FknddGPJqdxKpvqf
StYR9ln1Q8hlgTF4tKYxveStpWOWIDwYyNNBJhgyP9hzMDNGVMVnt1rqczoSXo1w0t16PKU/ylzV
O89K3K1BPxSXWC6fQcTMD1XjgQzkaZkdCDZomVeAPz1MiXBP5jQYr70qs61W0/RBmJDtmVBS9XXL
0AXPrcrI6Aj8yWDUKRfRbqY8YRKWRGkJ13Fxe/sWo+rS7Q3cYk+yC4nKAoy4UF+M7aubuuGFeGPr
iSys9SoXqEQgo0bWU1RgYiO8ZrSeiJok9qRsPb5975QmJxUJHzeKbTybnV610D6phatd6A0Wvb9g
0hobsiOEbWQcdMaDTmD7j/8Ln5f3NWl96W86TrMK9FHF13jOXBDPV08tswoagNjrq+Q5d0Pywj0w
WZd+cNftAV2BtWXpHz2HLLh1XPdJ9Iy4laeDDEliXDsY64m1IL/Gj8f9GDR6YdiG3dURhJG3EyTd
A4W5JHtnUss5qqlGN5j+mjPJjrCV0EzwC+EI4vuwyGAOUyxE1IOW4AcYrY5KNUhzrm41JO1riQ+B
QzsZimrLBNcBRjgFJQh/UKL2TcJWLdkrUI7pqW8HAuvTJu+/5jlT+KxY+LM7rd8WFq0sD2We913c
GESKDazvTP4D/vM1ht5ff/lw6dlNLTYYlFiOE3+zdASluz5ehmkSvC2L6ttXn5Fk7Bp4sTaJts27
MBv8y49X9ANdTPthzW8fS5JlNt1gc32pE9dJa9GHseMSoEEHYg/LQUpobeY8qzB2yQg8+6ZsXwmR
XwbUm8TZp1nuufcstKJd4XSiOWUkH6ld4msS6zsbjfImdUp+rbkKw4tISv/F7fPZeP7xU6LA1Omx
nMHNxZT9/LBe63OXGbZj3USyhJhYFspBW+iPvM8F9uXlsR+LBq1xub6ltrleH7yuprrp56g5R75q
zrNs+HM0Z2m+CSkk/VUymBGlY3BDRBW8xWCEogUYvWOQzwZ13mddW35fFo87MveN9Z6ybDBohMGH
gHX0MDZnyM+TjkVbTOwwix5fd2QDW1388cEcIfQOqFNfHe40uGaNtkLu07qC5uxG7QU0H5gCjwm/
Z8M83yh8wOifauBws1TBjW8GyTlnnvrMm+mLLc5m6yEXcw+0UKr2tXe1SvZBbk+PA3cx2dJhtWdz
ZsfmkHr3OuvVl5xVmLMpeeg8l1E5PYa+wQjPltzYthyRd6VcgItvupjT66qAfLk0Xq1iEFyls/Wi
mu0WlwzIJhqT4Dgy5/nSkWpN5kfdhM6OWFSDw0EV7ikl+ufEmo7rO08ieZZBwAlCWMXAC1ZwsCyP
9cuQ2unOYLqxsbuEYr6SbktrlDmHpgyxGUqeGPe0ePUD4jgqetJ1MKEHhbBZpS3B3hjl/M0NKucq
kX12zIfQ+lp6wfIcpnoK9iZH4KVju/nNYcf3pD1vPrUYGXZzXiZxkxkfZG5I1IquIjOx6BuIx2F2
mC2ywujfS8jU9cjfASU1w2re1WQuEYmSFnwCxlKdQ2+ETjDkwQxAnWnKK0tide7HBCgenah10oAo
riscuFtvHAnvSNgP+HGWLMEF89QNy5nqG+svgNNLKOEOTuyErup+CunejAerwvC5M8EXyLgIB2Vd
SrKBuvvFdcRpMKMD1eEEzA5AiOoKQKoaX3Jh6OSuHsgEIWpvU2cgKx+smu1IOpIp2kdqSQ+0Ds6l
LWrT/pBA1XseRSkfy9G9E97QPTA4JlmI5uohQcP1WAc9tG099eFth/TlmAVluzNTYX5M7XGCAxo+
LSkLfHb79qEBf7sCxetmzYdkP34c5LR+8Mcj4lQi3Fv7TuER3/hVK4g3JFHlMjZLCVyw6817JVgW
T3Zg7so19YvhvyTAZUChiEvMrM2tSMT4KWmnqoSIq718b1ZaQ0zsSmITDcstd4PTNXE4mf2TXRfh
awYITPEodMxbnbt6U5lGexp8h7t6dPJPE4/3MxFd+oYG7NMow+66VcvMImicWj8Oapj8Cgr4lix0
+3EGz3uep9y6Lyy//z64k/w0R2nTvU29WQ73mS+TlHn8QnpYCZ+j7eRHGybevRDw6tl7kTQdWtNl
6C0nLhUlTeDLKw1J8ZboWH+nbOT+LEirb2VPtEu3ZCQsQXK9zzNmImHmJ8yDyFaN2giqqh4JMSpq
UXUbVG/tDeFRxbXJXrneCpj+927ReNvA1eOOyxUwoPCnqxbq8qdM927MEvxDolvzqjDlM6zaYSdy
7lOVm6+WnZ7yMVcXA3nxx3FkKMJnbpaonJWF0UGIs0rd9NYJG9b3UNTwAPabIiDOgCAfzanZtJN7
GUXv8huGZOoKVE7Yfm1NQzIbNz6bq4OZiQvyj+YIjP8loe1dxW7VRtqNG9djX2xhwpVbqx24D2xA
rwJaO0+KKEG+7xI9VPs8wveR68D+su3WuQ9T178Lme09NugKeNDXQ8PvI/q4WCBBB/1w3cjC27Q6
/eCbnXWuiZnaWg7DwbSemXIRJv9ILhVriJzyYw+eM9tO9kqwpBkzNrqnf4SQLBhrTdLZF445P5lS
DudZOeYLNhUOKD9trjmBBpZi7HuwDET3Tm+SOFZrwR9ttz07THkehFehwZhrNe50U2dM/sbGutJu
rsnG8s2tTJh/9Xl4aYp0/mCqMsEyWelnocXHPKmSGN9ISEGB+evD0EZEXqgJm0CnnCtwMWjqzBTS
ZyTCva993ode5qO/gfxKCl4YaF/uIUJ7fBKqvkBQQeizm2mejqWI0k0XVOWhHd3wuY34xYd2ko9J
3gRoC7sk3/E4HI9hThozqdcF8bIEo04StHSCzJcsa+FulzlVZ9QWrgMPdtbnSbrNfrTtydnzNdN1
UE0ijAPOm69omvzvIbvuHeAGbzmKiNQytnDdMZJRsivX0qrFNrQpB/QFCOoq4mHXvOnM6NpdXg9Z
HOpQX4/wN7cJovCYKOVhC57ZPjNSGG4WFbbOB55vxXVfg1Mf4ipiE5z3mUM+IGIpXU2p/1Ay5Vxi
z2ARP/Q5ZQGxGZ8LyzbTfeTXNR8gk1qw8K3iNuUhSxbAdCG6VO1mzYI6zlUIo5QyYE0Fazl5mXEw
wUK8tF2cnBrLjV5TbTUPSzISvVilYt8Ver6wqfRuuhpKKfDUziBK0dNXTlP258nq5kNYZ9C1vV49
ibG66sbu3IbLtO0iuyMHtlFfWLegbug7eWUhPDzINHymUBv3gZKoV6R7n0PLIoJ3KIpin08V0X3M
h0drTx7AAm7ElWR0NWXd5GCP/eVBO2b7eUKkTY4xg6Vh09ZVuXFIwghrJ1kuhZZG9WUeJkXa37zc
GmKR2Y4EPE9/Zvj81GrMvgHRktpN7APaIcc4Icc6dMIJHhqrfGlJORDnuuwCQNO1+daPUXs9ATbf
ZCH3wqkYIdYS6zcTsl3kInhgxe6ZL/AZHyI5bmRRJ3dNq7o9RtKNXBNX2vFlES4jeEeGaXCX2m13
x9Pv1Fc8QX+Fq3kv4o5MEkXxsziro9v9i9EkjUY92yl1bSClexodOlEvEzZ4g0B9jaSVHf4wObj7
h4L0/8DLvMOM0av/93+99ypW3Cw4PNlrgKphOvTeBYbWYAYth5O1rmR06QWlu+JgfiuMHio9orkv
osRxeJMOoXbACvtOAlwfNW11jUit5OTjg73DtubK20oO1k1l+AtCMNuKngfRw2NHQMNZsdQJZVvl
q69majoRDb3bL4+2b4Cq6aZCHjOtKTPb3HtrvGHsH5m+emq/MIgfVUz6huN+WugnCnKyJxq2NPEc
av2UXqTgxHiqAqd9HctZfeWWqb+Hy1A/4hWhou87xb/Hvt2+mpU7TYQ+T4Gxnp0mDZZlJGwXlFb7
1dKrDmHagJnjH8pbt2lxdElh+dNO4TZ//dELV35n/cIxsU47/ijuBU3gQQld6T2uyXDmnfKyoEJO
fGU2R29e+2Uvy+kNtFXSrv39u/1O4rkyEGCgsicNmX04sC7/vJ5ELgIaHt7wsRQlb3EbVqgP6o73
h88eUOwMmQG94UQTsvCUff1PX33V48PwhPgRAS5c7/0/LEdbA4WfiWAPX1NrP5FGEW6zLpupH0t5
bCaDV/X7gCbAQOnc/mPb/m9JHdZ7iX4E79K1TfTa1uqFf/+74xA3EnKqmqOyWr77MKbavQ6Kzn6q
GSlXpIj4/PLsWRoipAhD3ZhgTmn86jQojynsyqcfV+O/Cupfrv+ZSP7hxvmLgvpUf83epUNzt65f
808BtfvburIHh8NM608igDAkAQ/8n097GgKTsTnt/hkObf0W4JtHbRMAA1lVAP873AwQXpvm+mXR
KucPwv9IBOD+xYHC6b3e5sRWc5thGvzzfQ42XGSLAEZHFsq0dWge3jxynlLiSUybDdIyAESf1bzE
ShvDGBepbV18IStYkIk7xRZBDbvEzIavgbZI9kym+lMEm5kGOipSREvaYGfeJP2+qpeauK/EOaF/
sG9lNvr9Jh/QTCJyA9dDgZJWOxWVGFP98DGAW/ggJz3cmsNb1UhMzkoUlOemfCVOfTCgQ5b1cijM
dnpThBFNBCMYUHkMJ7UTlEI1iEinD9Ji1/pdwYK6YFvryGptw22Z7Bp7zk7EtxLWnJSRhj8K0W2v
TQ4Xho8EaZP5hn0mlg7hxps8zJ1DFwmSgOnhxcXJgyHcoanMVi40Qb4xy6TmS6va9rXpzeWGHtBE
vUVrnEZq/BJS/ry6feaV8RCm8zkbi+5+Ju7uzRbsflDzNpuKtRIyUELQGELFUxaON4s3NXdM+ogR
ZWpCYTSDIDyUU1bchE413SPb+hEstJ1VcwqCkVqfUioeanRutBaH0c6CO6tTkc3OuvrCmtLaOFPF
Rtuz2lMCZvDRmUe1xSigdu44O8dkaa1yUxsEAgO9Dbb5vOhzOFGJnBZldVcDk71iY6YexXHmdcEl
NCubpQz2qmfnf9g7k+24kSsNv0q/AHwCM7BNIEcmpyQpidzgsCgJ8xCYA0/fH6gqW4Nbddxrb8ol
q8hMAIGIe//7D2UzPAxW3m6yQZ9gbOej/il18+hTrzXzEYWz3FaVr52nBTpiX6UOGR/KClBNLucl
1oePBd6Ckoy9sj1PUSuvEs8bv1L8IleJVa/lYVdYye1oVcW2kRh1hNXkEwZAcz5eFxqV98Z3hvxV
gmow1JylvY/Tsi43RjZ1L4QaoMebIimhOCMnv6s8v9IPnH7pBaTK/GjEZXrvLzafho1K+6A3RrYb
ZGJd6QRFCTy56gRztT7uNqpuQqMf5WGCqH2JE7pwp8zmZ62KW/gKpf9laie33TmijKFFmtjdbycp
/QvUTvJxuj6uNWjBpnOXgOflm9FjHso4esnfsDbEPWZIjHwLyFKGvt3rAbE51SPPMX+a9C65c+es
u+50xSi4NUZ/q9eTBDCsAMrx7i/JLMzqR8+Uq2kqSHSoUS6f9Tq2ruVoDfU2qcvmJqtc3Ko3U8lb
ToIDQSsZZHOi5VZ7R/RqzckfU8H/1BBIvvleqsy5dLU/i+JcCUHqAxCX1i+HchqIsBmJH7uoiYSV
E/qIjKgy504nojtsLBc/LjMlVcci8nkueHu2HWlvz1HESFkvQH1DF/p7F+SNAQez7OyHAdLLGh6t
MyO0FIKEKhU3Fh3dubedZG/JzN5Q9hcBUQ7xlskrVbJJ9mvL+3KJulm4MBzH4mmOJrMEcOtFduem
3VL4uEcug3iwlm4qGam7TmXfGDop09PQfiC6ZLrXcs/PQ1rb6QjB/ER0inMNLbVlOp0bYTGvYngU
mfcMpo3jkGEJXWOjAk2jK+6nFrlEMcEpsPKM0a/pF1u34UGadO2oQdONLpObkmJwKMGTRJ+exwx/
nZTfZGqkv7iR3Pqp8exEuEzbGcxosr7BC8UGKWvHr9FI0ZOd9QEswTpGXVsHOrdlh3y3u02F9ewz
gCKH0fS39TRq1xCOokO87tZqEB8rvYe9FUc8ZPW57QihXLiHUS+ustRg/qtDP9gxNHmaTdhRgIwf
PBeWBkmYbzZPbDunxkWo1g8j5JGx2d46U5bd9bL6RA4O+IO6clMldqWoH8YUuKSc3T6YhCo3YsrH
0KgKeC/DDAsBw9scdSE0jGHspMtoybmWqd6dWhPoEHXgjuChcW+YoxXqncIZD0E4eeR+npzaGCcW
Lq9ZnpO5666RRFg7Zswbg2V05fC0Uea0cKLxSbggEar3ml1pewtRX9CrermBOp4hNK0ZIpOy2NxL
pfyLCUiZhAxvivucLJRb6FGf3ToBGUpj/WopfbnVOtDkoLFnhlljJbVy47H8Hl3RxiH+FTWRF7ax
XdKuDGMnVjfFTISDGvX2acF8MtBsq7sx/PTebjXJK4FLXDuO3U3Z5mXQIm58GIsoumc0TtQjyZoo
NAh1N3lMfiRg4xpm8lrM0Ss+oPLeaNzpzpj9+YpuwLw4qV89DFO9kuScU+eWFaapLJ1MEx/tDsKo
rfGPJJshzTt8UyN336Z57C4wNFAMDDPUWrX4uwElxVeni1bZ1LYbluE89aBWCDQ764Y9RjsDGLjG
RoK3XWzK81C6VX4Fmm8GdmQ0e3/ukjcLF/pVK9B1gZsPFxZhAbVbFJDniF9xKsfdps7ShQjG7lzU
RSBCWXssF9O8K+g6QyLam1sbI1J7bCHb61r+QBgJc6/eRZJMZtOuwwREZ2UkOYbNI7EsuuVWO3gS
CFeYEO/1pk2vtNHxT3Y3qUNFjNjR6TkiSX50jlqhO39KWv9bJ/9NnUwAwO9pstevrSpeq8/fU2X/
/KF/0QAEwuzVVBHjGmyI6Lj+pAG4zPp93IJwURWro+C/CmVYAC41q4cQZjUJQXP4faGMawFGLti6
WWh2+Kv/QHH4K9QB6ZbZP2auGHb/kpJBBnnWlklOxHKs2wsnnVWdcY5VT6U+E8YW238XuPxrm41P
m+uhjeeb/+pd12Mt2WuLow7zjLGG0EZSBJ3p7xCVnyjA3FVaEIbzeGkA4RjGz+4HdocBkZ3MB9Uz
55uMWd7nNYKq1LUYbGhTsdERwIQctdoFfdX89F2v9O8AHf/XRneVi5J3aHkG38ancfq+zUbzwqxV
uT1FGDy23Ywj9q5wE0JXsWSGfJW0J4hwQB0kLjEebCIzAlZtUjwZOtCpB05dBHF15Klr0njX+SmD
D8a+U75jdsN/S84co3ETbeEIdY4YUjJLOwVn0lPqK3Sn/GJmXh4uBJ8dEou01ch15AmRnvxEbqna
R2PJzLSJdc6vlcwsN6CMy0FIemzc/5ubdsLe0pjH+a43SaWe4Ea/AlWkIujqUX2laVl2I2feh2Ko
1L7L5uoc6UB1ZAAyDphqo6JuExjtpQxE9Vjwg9Oc+udOzgaSTSe6+FBtkSp1jaiP3KoVT0Jjq4Mt
WZa5h77FZQq3IyWbILxHVSsvdOc6ubXJgMIAiskwVZ1Bkpebtvd1MdIGjS5xUIjRPGbFeJAvzBmx
PCqn0IzS9pQPhrzvyj46Yf4978GQiqPE0Hyrm/34IRPl+EFmi/PA0+Gkw8lmWxn0NQMc0DdFxRHE
sF6DdKrUExEZ9fMgFp6MbCpxcNYgb3dqyRnsK//s6Fp6gKCnvk5DA7bf8iNwSruPDoS/czTH1pF0
QP1xKBb8EPqpOiOh9M9liW1C6GeSgtUqyQmDOLwIwk4Yx3UoOiFOjMa2lpDZGwdN2aDHRAIZdftm
RfwxzokigEiIy9lBQ/W5qaxB0hvxOntar/YOapkjhV1zo9xmCjlDiyRksN6SoOZ0xbHpPFTti50z
UtLmvaZH+YWRYr5zEKzdgJrBVPHj8UsulNhURHri0iUEm4Zev6SzHD+grlmufTnyq8xE7ZsSlTxy
K+/sT1pzEyEsChxN2rdaLMbA8rkWx8r8Te8nZQB4zVIcYeF80fNU7TnurNvY4klE2NRDuG0UakLT
grwL/vx1gu/56hawlWZSnrKwhwRREeIWRReHAdkbNrfLdTUl6skAyNozuybusJX5jgaw/ywyGDCp
RTJUsqbGgT8WQRfzHLNhvdXrEi2qefyiWq5+IVGN9nPhSVgOaVWWzvpvMcJ+LmI3OhVd/jwBXp6S
tIV/730Vgy9GdMwlXN0uKo1j0tkvAifETwbxWB9ig7W5MbQ8hbiAN4plFS+og8cvvcWED+yVRTkb
YzAnPCjH1fpdJK3mtilN69bvJ/t2UJH+WKUQAgbbqV+Ix2O1ugTxtkZUv5hkVl1lJD8/zJ7yGiJg
PdRV1VS/xh5ZoxhRKA1qDF3A+8V5CS8B3YZ2mVVT9eEMifl6ot7/2GD4c1Gwe7wNtm8MYyFTn+hw
gHEnkR76mul3MEdzurfntH3DvkjwmEoooBB5PPlJT4kUJZsY6gBaDXnTO0TIGh+RLOq58zzWDADf
0nawnlOy3/L4MJpLZRHosGjVFsHWNFwrOUX2idnkYF1If0WKCUXmSSd+OIBbSRGvQz4JJaqnHevQ
FhvYpoR21XPP1jRUN0MNPEAGoX+ytPyuFx10fVFcNHu4scqmROvq2vdLi2uV7c7mDUKmh8iOAM+l
GQrcxA6xsSTH0sifOhh726FAgjdY6o/UKweIDcNnSArlkc74TaFbOiYLzpOVPjTnuhynbWGPc4AV
U/9ZTzu5jdPuCoJttCPXRCcXOPdDXbUksLt2zNw0Tm+shXBSlKyjCloCS53MO2k5KoC0kBVCdD+S
R7BV8lC02QokSMWmTHPcz8qi+Bo30H8RjlbunmIWgatVXRQimK1Rav5VRk74NWaAE9l4vLCEy+pX
qSIRZ/C9+MhYg/mtPoqjqLTxULpEmDa96dGFaLBuV+71SBO9TwSRCIZWiqvJTv3DEOsPZgntHRun
7qxXvllsDe79W9dMkxPYGOCQkbDwDJn69uOB0FB35+jTC1r/9jx0RhFUhhhIi/B1/Nh8B0VGtHJj
o+7NrKdhH9sxZx4HuLcjs3LcrAJihoGOvGAEq2/0Pu92+MMn0Ady2By+N7949kiUhJnPV9W8hpgV
ef5MHlrtBs7sqL2fjukERa7xAB88fKxHy6RCNOU91Zm3g21gukcczQwRKjYRYpfp2jvEhyQHW0UH
jWCJSNg2hHHEnZmONUl4q7ptHNPDVTUrUPW6fYLSNj8tcA+Cdk1Jxu7yMBWhOWr1SW+d5bUphI2v
V7k8NllTE/zb+Yd5sf1jOUTqLs3NJRyjAdVz2VjMTApy5Zx83BRoPLYdrfG922FmV0erv3Hckrkq
Gm8ntRE3R59cigmcILR8M/vkOiCVnlDTzooU+Y/+qO0keelw3cv7Qtc4y1MxHdPUnM0NGQ1hrMXw
hrxY3xcpK94x6+TojXO09afIuq7xGGM8Cm2lXPkrulzQgb6TWqx3ggv84/KLBemFoCP37L8TYax3
Ukyx8mNKK8lX6oV+RFoPfSZNnPaqWDk1wzu9xn2n2hgr62YV93oBI3rxpSGzsAhpgJw5FJkYjwto
U9CUWrtnOmMzbhrSFMspaEAWANZbaWaOuNY7a1zijQ7AYz/7oxBks+UgFKKu8LvWZviI62T6jzrT
66AvprUuaOQ94X5F6BCGUW+9saTJgp+Qb8hAzVyWX5kcW3Nsz77sIDBAGYTeMdV2ShSqF3UoJmr7
VhlReoBL2vxhNJ7WBW2j8vXZCJgulEhZZnIO4eCMn0JXnX0jstmcm/6zl0YTJIUJsx44TR0HTsMu
/BXHHi9slBZdGvwNeQdyygQ3Eg00EXugIEpSZC5JY98uBF1fNLAcLjc1k92QpzlhpnhOBiVFXhLC
DWHq2wz4aCYrM0lfOJ0JYJGnb8WXTA39MdMZ3kH3yrzQQMNAnVyuvlWzUsaWMtR5mHOUOoT8SkmE
9mjlYZYYxdEEajoXZEwfLNFNYVlPbMZtBiRdNtC+wsTuONz9stYuVewPH1JYMLdxSaVR2U5zEy/v
38KXCLzXAHWQzHVTXkr1FX4Egl7fpTxhdq7fsQ1Wn+EB47ej4Y3CqT2yVUJfiVZmGYda16h9gmrm
Q5IKnh3ol1cFomzVnsGnuhJjxvUzww/jmLO8pth6JtGiDDq1lr/klD27/VwQfM4lYCGFxXs5q6+e
atI9iEe9rbLU3+jp1MHisSN4sTXTbuLpfHn/+ybi3wzLaNSx315J2t6vIUet4ed1HGv9IdYMecKj
pVjLYbcKJIzFe0B8yntTeuHIg3npVEs87VRxs4fe/ruGRv91aPntm0AV1/k6P0cADjUk6yaT/QEF
cJcEhJ3Zt66DpiqGCndSFgVh4nNn+1jMd25MwEvW2UQa9/VLHFUszMqUp84c1VU1NRJPAMu6HVNj
fpqouHd/c+N+Jrb7uFGvqW+4C+MDzxDox+YLn6jcHTWzO2hwwjZjVzkPquFFE3qW3GoDq46jiAWm
j6z4vO/IN+KcOuXVXL9mDXWza1EE/f5LvbecP86XTRtXR5wkPRr3X0kFg2SNpCQLluirzQB35DV9
c5CIV7QRhu2QhGzNy1Yhz8GMZ6CCypqVpJqsryne8pjLWPJEeNNyGCK7/tykhXvvOTGxqr1cDpHW
1nIje/vvfOBxbeN+/fjVXczmAS9oqlHq/mxKhB6J8BBFHNtMzGzAaKjJtrL01a5WM7tTSgaMD/Xj
62goSFGeGe803XglDurjBLcVW1vKJc2e4nBoyvp6bA3reWyI8E4XM78SojRfDFIlZkLrmmq8Ii3b
O0ZwcEJhpcsunXmhS7aSQ+yn9q3QIQq2c0m9WpT+mQJy2VWzqa5wyp7CVg54Ra47jGEN2mWMW+dB
s131tfRiQXRlZeEQY3bssY7lUPdOdXEcBjaw1T2IRhrGAgznnP8IswRWSBuX7MTvtfpcLfIeSsu6
pxDoG1o5Bb1fYuBmiRTLPTNvtsYcNTc5g8lzNkhqUB3IIR6T8UOMPwZ5TrZRvLQmUoFTXyzueJbR
FHOTUuYH2tz189aO84TpWgMBn6RoVGbQQm08xEARuaDK+FBHFlw5iYTi6DpLER+ZGKYh2jT+j4iC
PgoFulwniFK02CMO/OgVYJ905BSvJDhroqZvRZJVYRStNPG48mFjsgnD/5wp5d1ZF7gdUeTTTgvy
E2lEOs/qPgpCzgPocnbQ2Rpyy9JvSAdpady8xGr+UNmQ79q0T/fDSHUl8okVufQ0FEnlDB/6tHhx
0YcEy6w3z95UmAhAVDrSVHLv/DU0+bQsq9udnWiXNjPMIzMqQBt0dfuI5Igq8Oy+OPa2V79Ck69f
LTSn1PsFM0Ze23xnQuO/oxP1zkoKgPeJpt8pqu5jVdLLzORmI6BgN+rX3q5K/AKlas/c11qKmUFw
MQ07fYnLY9tldC04/Wyondz70myHDxAeja1RGfWrjVfKHgqPump0uuewrRZOgL7Wu4+AvBO9SNHc
9MxOeYMtdpM+qrB+9Ho6o8iyejeocS4aD50YKh1fD/6Skap8q1exg1cuxaajO9zYCHgPOPbKk2wk
qJwxceTM/nqEJoxXdrZCpFaUhvyEANc76xMwS9ck/jkGGT6lyq3ODnYbe9xN1R4GsB1gbzR+QA9E
ez+pdO+tCBAGAc1NmYMPuSltMvany1fYzvGyTb2leUbueTfObvNHP/S028JG6FdZHXZeyQpI80sr
bS2c1289Wz4gFupgFkaNw+hZwZ0+6uurOq/7u8jzKWwAS15sOWN10sLt22S4g26RYYKMrM1rOgsa
+GS25L2oWp5MnVGKvJ/FTRXDxQHrUVe56bFUKXrBdUzCsAFWubrCVVdL7KjreQRde1+GxgwEw/KW
4jAPmrq2YhAPs1Py/h3xQV9ccCku000d5IQpZHEsIIMe8BAqgwJH1fMQocx5hwc0xHV/9JakswVw
5NavQN6S4tiRNwBCU5J8bb1FXS+8bowmmFNGG0QZReDFoFeimfOLbDBbx2cp9+lTKMmG2p3v5ADN
Pql6HnE8ieI4L1wRWlQUMojIqfp9FDewkqDExBh9BM2g1Vs/YwlWAHfTtip5Y8j8tW8NaJUPFDwC
3yEH+1bcJUEEF4uc+MVE6ctwYZJvhBIbCKN79VRpvOaR0RZHbQVX8FNgW6Ojj07vSA0CF4TslBot
rjEpv6k0AHvkwhZn6nz8O37zfkjOUPkAV5AnoVH5IsSylsvuSqgoSool2WHl/m1pQgzYNRbQUFXr
0QULoeqMf1oeStRzZ6/v5KdaB0PTuxhMjaCQ6jyheGckTqcVxAKlRasZ3ee6ILxjjil2WiH98+Sy
z9ZTwi1MbNm+icrkgeT5oG/hEwHlOJTnUD3987qeZbtuw0SkdVdQs0Ek/dSl5s1bfpxDFPYC4svH
ZEW9qUvWU4AG7UX3WBLWMnSfBxnVr/C841t3aICN2nX95Njj0OoARjpcTrSiX+/lrQepYhfnVX4p
pxEUyeKYdFzdeHw/G/QeCHhV1d0idVhxJ0BUrKusWzfWbI6KyffOEmeea6ly4xENxBj4pQV+xmD4
iGgLazIn0x8bB5uJdOBB+gDER1WI6rwwLD7bBkUseiRG4pSHzx3xCs2uXWqK80lnN7Pi8YOaKJOb
HHxO1IXxqJUVmy372KcaOu0zYV3RCfzCCd4hwbEHtPSMJjrF+PeE2Uz52bGbNOigcf2Hz8cKqWeK
E0ZW3wRXPZPxg0TmgVONGOuXwtAAqCcwYxN9xMHqKZxNR5IgB7i85bBn8bxvs7PL3QA5UleI3uOP
dPWKgbmxUlzKbgaFas35rgW0eWpcqnYN/a8KUEpxMwXbWzLyHuW+yanljA09nsla0xjhzxN4GbLo
Mj1Wli1PE+qFV3fdKomGM7Ztbua3i2egN3JSG9RL67amxGpjkwCZ8E62oNNV76rrd0mYKd3hC/KB
eY+9D9QSCjwzSH2akKaomz+6Encz2NpLccywLtqkTZrcGm71Mo42d21xNfNoeAmvyphzD3osAMNq
nOQnqpLMYpKsIg5lUfvULYOd3kyaYJOdJOVEXUdUkGpU4TjwwBXGWde5AaT+/sf3F1OVGUeMpg/t
mz1xpjYcKsdq6ee72dDUrkwyFIZTzQudUlXG7irog1wc32LugZnzYqfLdeMsdGSTq3YkK30drKV2
tqjIub4VKHa75sUy6EyntQpQjKIJsUVqvwdI4Iqno1tkpNh71jP2REm4rJOYHkBlO9guH5bXg3fq
IwQ574X2f0eVfzOqhGRh/NbR56Oq8aaNv59U/vkzf04qCSn6B9NIPPYg7Qlddxla/Tmp1HWdv4Jn
Ya4WpzSB/6L02f8g2MHg2LVcy1nzY/45qbTEP6ABukiZPfDa98i0/2BS+dPgkBGlLXTMfrB+tSzQ
K77C9xO1aJiwoYzkdDOUn2P070nxx+87tJ8Yg798wE9dYzubRdnMfIBHcUKIFXDZKxVqiqd2yfz3
n1Lxu2+t0w+E73X8911HxRSLQx5hnmlavm0hvv7xYpTeAV3hPA19u1Bi1QogdhRYpvnsPtJ+ASuK
vbeE+V8v9gIMUluocmyVVie6NBmXn2sYOi4YCsAzprL7qI3FXnnV8CX1BOfVeWitDiWTcDA+Lzo/
i9pHDzD+CvJxHT0q2e8yI7VPXZ+RgSHrLN2oDN8PTHMqOh7PbG0oUCOMHHhUo+kj6iHlL8kfUCXE
Yxs4VjW6cEJqBlYb3G6oWqvBOLXQep/UXAxXRbSWSwvChGmH12xhllduj9eHPTvLjafn9vSi1QLX
Mg1u2sbrjTaglLPMW3zomuUqYyakPUxCSy2mAcwffKz4+jzr52iPgWf6Z4Dbf3eNv9s1bGGwOP+5
eH8hAn/40pIb2/+wa3z7mb/4Dfo/LJdtwVmPyJVuC3rwF7/B/AdoNBwFZvCO0G2HT/qLCbxuGzYU
B4ZE0IDfd5S/7MAMuA/YbHv4IHgkzULt/f9vG2Qw2TqbEN+QD7Gsn1N5PTxUlpRp+sHzun5DAoq3
yWJpbr67J//mhf4ZHvNIxuAaaaBWggc4yY/vczSMEuV/HB2GjAwbZESc997MNK7qGaATtm0ei0Xm
bVgvaDt+/9nr8/p+M7HWD7cZrsEywJKZm/3jh1OnFbMJrw+CvE8n7LYgsOOs87m2ADXCQPA19svG
h0afmiHSx/TLTLJJtXUQkjAU1RdgYMoBbA2KwJSaPA05Y/bOyyotQEVLzaZaSuk4XnB3dqML7l1T
+P+4CJfILHLVULv+ogwQqILNsl/8g1xo0InNXnalhpo9dSf1JE3mxZGeM0rUSiphHbev58kH/7br
eCU9pP5851TGfEfl6m3EiM7bX8vv0ctpq3zKb2+klyqRRe4UVRAjgLXY/f01rCfQd5v6+3PwXCwS
vHcbu59JJ0xmoH24k0+SFr1mSy+0mUdwZ7fOvv7+k9aj6JdPQsdBa7Tah/wcaGaPOtMKnU96B2ne
OS6948lT29OR06mX31xg/k/dxrqCfv48ZCuetVpr/Br+Yugd9gxawefFUC3YUfDnGVBF/f6q/s39
I1raMuH+mx7cnZ8ORb9lu0ATjd8UgMfe4641pp8e8s57/P0HvZP/f7oe26AuwUiFfeGXTSGLif+a
WIMHA/LecQHl2iZYTO6V4sEpMB/mHgk9RF33jMBXTIHpdh5aGZ1rMlTLVWnb8p5UCyAGZwQRaPQU
MG3UTXxbC1okxHZqn7I2n8aYXiYwFwT3mzjDqXPzjkTMDUN70llT7I6c7uPkLOnh9xf5Lf/wh6sE
soXwAepMAoyPWv/HfSEyInwAl3YmmNHE8D2uKcnjqDtq+JvsSJQwNsz3vs5Fq4V2XrQbFm92QHYJ
WV9verCNtr1p8nTCerMyMReqxEcdk4gb21fWi4vZxUdbOlu8Ao0HHT8FeJRYSQQtFi2Phsh9TL4B
dPoxwaskroywimF15PEOX+T4he0sPzi9bVPBGPZhBDq64nRJDmUTGVszdtKDVvkKvCwtt4lBxEJn
1t5jG9nZMdOyMqzgGvcbGUdvCQdPUHY5tinNMt42hT5h87y41rn0ZLEfgXG2Dd5n1CzNgATBqQuc
5WL8/doa3QWUCObrtG+l0m5tv1GfFUYXjI6Tfhvnvbm3IwttZ+YkRgAA4uDYslj3dmIKdJBd+dGN
k/xrg7XfvMmFrxi9twlo1YTZ+abGG/yT61UQakqjPdi+Ty+osvm8SN+5dQoGdL2XVv7GLNPpdkAF
9keVIQoTsttq2K9jJpZ/0XLNu0aKoYVWnGKl4LYnXBH51o4ut8wUjvjCVDd11KA8nyFVgI7BEyWf
msIxO6/3M6wLQlCp7DV4wRR0emk+24kzbSysQo5xXpZnK4KmpBV5jzlficoDHxU8YNSYgF9xvgRZ
OUHJqn0PvwPLfEW6jFkk96k69tBdAul25mNu7aqkYUWM9PGDNM1XrEzqHSQJLTSbmYoaUlj7VKkO
G4x8nng0M+bNmBMjNhh2SWLeGxGjAva28dhDcNsoDUuCTZsYn00m6XjY6829aovrNLITBGpjjr11
MYRYPK5Rgf0QtEKc0DagG4sta4NLZvxQZfE1IMZLMitxSPpeYHlAOgIA2UfV569GWVXhBOobaJmD
rRDBHjuzbfWzi/j+VNkAdnhHz0EpoJcNGc6+wBvI330tYYsapkAvqyywshqnUS/293k3g3ZoXvSs
NYniy8y43ZNDFyT4FNUbQKuRxTVObsgxlO/S2HMwhGMEEA6xY+zbrtOu7KWuzz3lMTNmW71mUycw
9+hgtaFhJzFOGFmDpZjgCdFIyCuldOuYVHNx0E0MlN2a18XRVI1/nS+NJR+2xoQJYOLCkl76JApm
kVVv7WjF6Mz14bPjduoTg+3phD3LeMxxfAP8aKxzi5PCXvY5UvSIyfuA4cutpnLwOfLRYnTfmdvp
x4rx7CJDXToluvG43MzaMj9Zo6h2pjCSo4CqtbUKRuaZwjnANzE3wgQNl7y5pm0QdBB2zR+zasib
MIVtd8LOHXOAGnt9zWEe9w4jRhm0q7Fvp/pGINEMyaYc1wZDYEEE8PYecpTis7R/H2zDLIHpOQIx
c8Xt6X1WCYqWY/lEF7RABvq4+JN1a/Ci3qhUyCHMox5sWRDl8kVfwXxSJdbEoqx9S9w53jl16jJU
7qszsQr6oyZWSmfdJBhmQw18J6nV69zbiX0mA1Exw6kcaJ3xkXTySxFbDPTW6X8ulilMNepCzWa0
hRUlHjwWzLRmnVvVODwdZWp3nxcNXLDIgNwzcgGgGVJ+OUUNedFnPEA+XXNjJvCEUIFzck14xQQO
DrdhVleMBFugXkgRya2/0h/twTS278C3ZePqsLgNQ/zcWlbij190H2MHrHtoTb5JDnttP45kzUea
Awe1N2FCra2XvTX9xL5958otVZfumx7nG5h0ReC7MESpVYCoI7Qg1JHtacTEDH0QFEhq4PFDythv
a9YMsjNF2MAKORt7XZRyz3jYxlADaoDiA5JQKzh5F/xV+NoqsV/ggLXYqjhJf4GAxL8hN2CGZciQ
DCn9EwSHqw6vqr07IoboID9O0BOEeWXPAryJTUFvB5OcUWntmkTOxxKkjBy0LNnVZpRs62p41COI
TlNPiKCdT/aWDJW7Nqr8cZMnMbNZGFnJntvv5m+t5cnk3HalHFnN9Mj9XA1q04P1ha2J/O7sR6Xd
sLOqDjIY5ODkZoZ/XC7fVMT/bVj/rmHVrZWc8H83rA/10Cf/E77mdf/6Q9f67Qf/7FpxqkbrrTs2
E23bZhrP7/wL61phMLSpJqQlyzVWO+rvulbMRlZa9z9hsH81raxvwtKRr37rdf+TphVs58eKGzo+
3fFavjm6b9AQ/VS7oYrHziyS2pUF2/QeyXpJfAWequXqruquPqsCBesFNgDeq6sLK5xU/wjshMon
x6NVMe64MjujDHTZewe84DFzhSdbBYxfMihweL3mmL7GjXmwclxFotUP1sIYdsIgdjJwisVu0gu0
1T2WUCJ8ZDscZf3VWxbyGTaz0iqMByqWZNM0xprLEZc3FunqjxVv8aZzeytUzCU+I1TaKIxsM+p5
s+nlxo2Ge+Wr/pLVuN7KibSHDZPu8gLzdDjVjceB5mIItJlX11xYoSm+wBWmsZODWotx1zZbfXat
1XG37/DZyvJ6ccKY24nbEnZKGF7g0zu+W/a6UBaSjVqdfBeBp69Y3X0bW9pn0XqHojAujcAB2Fy9
gEtMgUHzERmuPsExmNQ2X72DpfSiXb/6CbNgIIatHsNydRtOJxnEOSN6HlbJmYInsWtr7qlcfYrR
uQMhQundzXhJVHDE8DYL7NXdGNe2BwhOMpxU8gHzZONpKm3nOFvu+Fyt/shJh1OyUGYd3TStwja2
qCEXU2ZpiS6uxgpN8wP+zoy5tulUe9pbXsy6u2zqYtCW3eB0GIxjFNUtgbBrC4tfi41wA/ymLtKs
PCIxfKFtJ08iJWayJKd9aXTtwXBtUjgoiPDVRXJ0O5erI7Hbix61olZSb3sLHJ5NH6f22c1bIpJ0
FLtbLV80xoe4iBcIZK38RlO0wFqolfMcL/u6aZe2va4xytOSAuAffQsKR3PsXIh8I8SK6uTimOog
gIYPd2kXNIOULh3uXYRXofPE2OY+6vNyX31DPTmSxnHa+VAYsH/DpK/tL4zHDeU8TWLoxIOGoYZH
rcxJXPoB8tdhNnaC0K0ZQ5Hcgak5X09ppRq5k+jBOCMKoX+svWa+n0hRICMvq6SxM1I9qxFAx3NI
QKUfEU7cYdmWqlH7kOR2SjWxuCXbv1PO1/kKhG8qX362l1guITTS6FIVCcAl8BfSXIwokw8RLijl
jZYpQw/KRonbZZyccVdo7hQFSHJraElgMyeV6cmhpurfpotrxsHkDeqhjRIXrff/sncmy3Ej2bb9
lzdHGvpm8CYRiJYMBntRmsAoiUTfOhyA4+vfAjOrnkTpilY1vgPJlGkSEYHGcfycvdfWOhIcSCRC
MNu61hd8vFg34zI+Yzhozy6C2U2PwGbtJkY17vgA+mnWhbMp4xaqdVXM+1RVzbUrOjjQGMUlyEuD
xFhbZYviLzC6g5llhM34LrDZxtOIExek3a3ifnJCQzMA0ukGuJx+IOpzlTlWj9d12Sskuuhv5eBV
163fxDuvtVdEUTrngD3ffVQ00wUTN1I+Wy2e/26D/e8L8YMXomHo1h87uBShXfr9p3fhP//mn3eh
r//Fj+AlozPEMem+/P8Oru/9hdnHZWNq0C8Jfhz8WEyEdANuocUH0E3Pomn0z8vQtP9yEN/Rl9J5
IS5N4f/kZbj0Tn9sY9BZpu9vGw5GOVqrb6mMPxBL4nHSZ7+p5d40ZdyvizzA+GSbyF1saQWI9Rxy
y3NX0mwIksH/oDH5rilFqxsH1yImJCWYBvZ7jkTbEknA/q/fjdIcNp4q3Y0BwTpEBVd+0LH57aEC
n2kQjWpO3XIifviiAEMHwyidHoMJFX1hEsJgCSQ0SEPb/+JbcSoXNZ/BRX+f0DkbU94oBEkQFxB9
TUBhww4/z7qfPPl3ofo/9g6Dny/f2wkkyBDzo8VNwRL787eaBiDehcMJDNKIrQGku6qDBjYNvLKr
iFKEbOtVG0UgynQATz+Uftd/3yU/Dtq4B3+8d/45ODOI5S6GVfRupteDtIgoOvqdVtvuyiDUeFMR
g/WfNS45CrWaQZcNPyOTUO/dUUTs42NuI7nrsHN23JsVowZnamEBZAuL8oMv9W5Q+XY4eswMXTEl
UKkuX/qH+8RpB8zSRo9BQkEaSfLuBfnmK8ykEuBAeeFGzBP/09PIqAbGPP1mqmj9fcRwlOSgRq1a
7jKSK9dVhHqu0REO/vko77rab9/LZASA8EwPbOf9hNcmxq7KoXzsLKyTvOW0SwQYZ8ojk4ZF+R9G
Q/9ytHcXzbX1uI2dQu6WycAqqhGLDXQiGt7Sq5rgRihk+dc/f0GThfTd7eiYqI+x9NKQ5YZcJjk/
XDmV5C5saB47uss2aCsb0IAuSVSpZ39PCEoeyvbWG5S/JgNLfHfRDR4bZNSS0EOInsGwoY6BjzZ6
zbdpgrqm6NevzKhv7+ZOLbo0zCQ5YuA/f27j18fIsTAxI6smZPdXl7AvaE3VPY9ROlLerWxtBP82
Tc6w0TQU1ilNqHXjoy2yOHsbBDb2F31G4CYNH2ZlP6Nno7lxNpAGf/AsOL/9aKzPyxPu8Ovdw5CB
1clnp+jhOicbE7BEmHbJtG59t8fHF4sHSLNk04xkhNIGpdKcqqy7xJZH87BccIq0qeiEYAppVYXi
38BZgWgTf6MJzYbmdHcFMk87zPnIuHvo+3D0nIZkkS54lGOqAe7xwQ5YabvuGF1vMXOnq8HqfJiP
07HPO+bnGuDSPnLQcBYkctv5gxx9QeagInLUmtHN0hELR60/1zTS9m1KJa8A4KwmrBeXsBUX8GRL
UmqVa2tYoa+5sm57v6dEhgK0p2nVn/nJ1fbPV/3XZYaGDYUBTz3p6aAUf75ZsY060qEpsktFckWy
Q7JGWnAw0ulezhEqHoka6b84IvNeWHcMLVhvfj5i0E2DH8x5v+ui6GAIQEVG/C2o6ENalb3OA/fp
z8f79YWLFJ/VhooWk4D9y8AuDoaKa9PvaEk1qB3s8cCQxNr4ZqfCPx/q19uUSZ2JrIZBjG69ZQv8
+OTHEmPaONS8Bf3Buai11iCAS3ofnMDfHoVmBmWKRQjW+0tW6pFWAsbmded2SEFbutR72cb+9Z+/
zHtDAGsn38Y3mE/R6fR+4RXmqTYbbhOIHbrqOkT9nG1dsJOhK6AT25GAWG9x40MCiI+d/6kz411t
5x9NuN4HGLx9DEoYA5kAsgNik3++X9qWxkc6eDDcp8LbjG1QbAFv9lt77NMFYD7bB6MCTdzp9UtR
j95t3mcjtkJ9OJXzbB2dvI4+uAKmxTF/qFb//kzIDfxFCkDN+u61EtuapkWJJXZVLKuD3jmbQAch
NFd9exUJBlAJ0tHPhcOjXLSERMomJZok1c0w8OGIelXxUoBeuMr9iczR8YskH3ndpn1zpyqJYR/S
1p54VkYTqrjS9P6j4uL3XyBgbkj+NMqkRc7x450aGV1QKn/kpCbqNu7oX8jRjh8SVrF103pZCCBY
X5c01HljdeVRJfOzn3r3onODg2wipgtYAtkJ1sEN/G5oTfb8MpPpcLRIA9iOTayIY8sYCWV9gWWg
bT54JRjvemd/X4IfvsG7ZWTEzmfj7YKtAOn9GM1BdcQRxZRFI3wy7VjkybJdZZl+sGrEBKKxyw/u
Auu3d0HA/NXhYQTV8e6t5CvWEuVIQbo1ME/GJb7zlbJq4cGAHgp0ZMzD9MkzjeSb6Na9HOJ1Vpvk
OSxooiEmjBkaKPMuiMljauDw9EzZrBMOuJucbJk3xcaLqgyDpdK78yzifvSsDl0t+ESEBWmeg6Nf
kutT7BklPXuDfucqDoSdTa6bMRAfUT1+Ld18l90gzUjapTq7pZ9vmqXqyaOMBaHNik8VEq2BEYg2
64RVzY71QZ34m2XbpeRm50l7llrx3Y5CFAQ/dSw6tOSr1yAFkWwZ2H7taQ4+ONLyk949zBwJHGGA
YWvRMf38tdoolo0XOdxJXXzPnCb+RGQFU7dSsZtwFFyGle5q/hG3UvLBLfSbty/AGBrKlsWLicL7
50PTYqN9lOkCapb6HPX+9eS1t7odvRZe/5Utr/vBC+qt9vzluzr0thHfICd6z6DFGiymNOWWZRte
3WI8ujJVZIWqAqZsDfOLHpX3dVpMYawaihvCn1Bcx91ilP/gq//2ZnLQjAFwWfCS75Z1NDqDAxFX
7EafBGm9IWzQBk240hBUrMGvvf75bfablyaCVwxuCHcWu8i7i+wGWb70B7nIqpt2cWNEIKP85IM9
4m/PL2IMtKvL6X1DX/64rmYCyYFhN2LHHpnssGEiP7zKgrUb+dphFHSRYwh2oQbnfjNGSHjoBgAl
GzTCxd2P1shfN+WIxtgVsim3PZSo755Xxu3OnIicDzP0+iaJvXgruvmEopx8tNLQ1gtEfpd4yAHq
XOofPFbG755gqiFONnU7Or93h+/x7JpwoTtiGOzka+N1mrMayWY+C9qs5QqVvuuua8kPwIsWILIZ
3LZwsH83cLLK1luS5zU1nobEInnb7HtprJ2Ymemf74zffEyySl2XNcajzjHe3RlECafKgTewc6eo
26J/HzY2nfkNtXz6wSn5zaEY+dgeKivacNiLfn7c08wQJAl47a6fo/LVhr95Q+AlMeKaq/8XX4sa
FMqxu7TUflnVmgpWROMTBu6YqLkQXLsYOZfkkW6ZqP178nb9a/vlN4sYR6ItQokIUvl9p8Kcozir
JUfChxvD1auaO3rQuE90QQd5KkHB1Yn6YPn47alkf21jnjaY4b27anGsV4iHnXZHix0OvDMxqMlK
E0EesrU/fz/Urb++Iag0YGd5Aao1Vqyfr5uf27Ukh4hbxEbasXWV6knwTOxxDp0yWgIDO2GGLjV5
sW6tYYS/0Hdy2syTZ5U3pe/wcAHQngNwh4BGzWYAydORaiExkeBCWfVgKJ5JPtZOWN9gccdJgQtG
YFVLVhVfyWKWx0AlDAYH4PvI4FtdgMMLdilwEVgVdpeAGM0TqE4StVtY2GD8tplRTu7GCprEfMJk
lpYv5ITbC3SAHUxyMSUd7uQuzbvkQRS1oRZvXODsktQo7Y2mN8axnKdJ2wlIqOLKKSvpn+weMM2N
i7K92vLfGrrvsRP5xBAsyKuwytGbnHwP8UQIZ6POttJpi7tBC9zo2FVavTcW7vtKxZ0JJz9JH0sB
b3w1SbvOEK7hlF37skbgqsADxRuGJ1V3mQ1sJ9O1GzRjscPktMAtsddMIYyqSL+ATR/p9B2gEIRN
6SzFVQrl+NkTEf0SLyKvcfbturvDHkP+OeKLTF2T7TLcVand9RultYF3q9fYhzdSDbE8UMRO29af
iIu1q9hl0o8wAIgwttHdEjZRb4poaf/pGvZ9hCuO/5AlbbHGrQxFUNjJAHO3aZx96csb+rxbOTjN
p6gxi6dC8/XbvkKXFUFc3ePCLRb70RmxzbZqxXbCBnsbeTRR7YQh4oyAFd807MQgL7exHI7Y68e1
2YjnLHftlSPBBWOks7alZX23LW0kh1IJPkPn7VzwBhvSht2dHcxk4oyMf3ApxRfCbqavXo/4wpYq
W1Xe8Dy3Lgo9a5pXw0R0UVo86rq7cTW3vV6AthtDr9Jr4l/mtdRT48Ivi+RkjVwPdguAktPocZot
Z+doBrkXOH8SgMQHcAYETma5pKgQUHB4S4RCePMNo0ygXMyf01k5/Jafc7pLUDDhd02TGc563m6m
HolmlkTDOvcIgR0JJMUH7V+DDrsttWTaGKOfbGdi0NBi9TKMTNJIZkrX2wh95pfKF/pllXh+iHbW
DSe9714BU1VrjblZ6NOwRrRbO4euCGYyZaPpYOlQTEFE+HjPh6NpTFvYmsY2d9RTqcv2qUqjPfaF
u1SqJ2eKqs2oBzTqZPRUulrc8QSW/mGQYBwHDUTD7Gj3eeAv/jqc0ASK+Bt98RsCImEMlwVzmLBv
uE07bbhu486/FRL76GiJyx5gHFZt8tCVVr2Idmz2vkUuElzOkvgAqMK26Jm4pyMRx2E+wFMiVh15
1WyxNTeheUKIToP+njEs0W8mN8+nEv7gFHot+whepiwSWSzHzw3n/qoducsyFVXQQI2DLmO10eq+
huMz+xf8AfM4DwQJNqajxKWviKUQn1XSeYIYFVifI4wKYXafNcPaYiH3MbqbfOadp5n1t8lDULm3
8sKUYUl2Mz7s2sDQrGkuCu3c89H9FMhvtSPtWR2cdd2m+67jTK36vCrCGfj0fUJX/5oEF/M+Kqs8
PYyZ222cIAVwMsL0qdMBYDPmtAk+l9C/AgejnqS/24CV04sLUDTdNxAQsbspVFyTgOYQnDRNAkv/
kEevAc19uaYKwKXSRIMezspH0Dr45WvXLCZbVQrjSzV5XcgWjUlnZTaf4ZWOoUiE2vVULPe+srPP
g+DnKK2YNnWPCmqu2U+nU2UfTBujIl04xiDZAtXrB8mdkFhB+5TEfvsN63C+zSetffJa9MJZB5/2
YE2LeFChYkM6hy/cq0fcpZEDPk7OgofjzWuZ65gR37RdGQXXQbYL2o0W8oZdadCRbmMMJYrbmr/f
k/n1uPAIZqL7UphfQTxG6brWbWg7RMosqdFJsdyD2nhE4Zbc6SXD/NrrpLkVnE7tsUI7QwhgkwfJ
BeQsPirUosfBREh5ikGvn1MfWkmtAw6oe0ynNphfQHGAVd4oAENvYsOlEmmJtyEaHNkj3lsGkxsa
Z+iEOx7VTUV+8naWeE3HerLLnedhggKPN3ioOlCn8RDBGYm4ujThF4JSgKM2SZqvHSyIG3vujHuR
cr7TLFe7WaHS9hNOqtbZ6kLj1rxpnK756iw7TPIu5oaQmRZrBGc23TsThmJXk4S1dHgmGwNX8TwI
rOGq6Z7QOS8YNg83vxF3CC1lwmltyew7vpFmZNATHkIC8dmeWybqQx3E5yl1cDuPblmq73MGTHLi
DTxakF6s0YjUJcobk/T6IIvXGky1FkP7wm7wpVwgPDWRG42hnHPq1NEDRMD4ynVk/cWNEav3aL8X
zNwc4UfxKSLfNIBxj01AdTr4IE3C2ij58sSETgACcTpXMfAi4DqoKXUtPsugJTU98R0q8Ir80LMN
R//Q5WQTweyjiROmOfQXlLf8hTcBZByPRR9mM+PaFeQvYBg+CAalaFr73oCdP7addUSCz8Ho+uUu
l0kjmbmYzl1aYmy16x7XGJKW9lgs5hW/75pnK0ugeAQzCvMGot9ZuSUeG2FX3VOBW+Tad4V81BeX
fbpcbkR4/qWzSPXbxW5u5NhdMQjBaaDISM624Kz5pOpd67GmXvW5xs8+2cA+aNpHt2ZJqF2rJyAU
rJGfWM/5LSX79PBG0SAv29aOM/6zBCcK2kavoc23jiT8kBX9FtGRWaWNFZjD2qtYyeeSdEcNZ66d
sOVaIdxq1aEcBoSmieROmhHjs/QiTR9C1qzkXORZjTLEmOtrzcpo4uKg41rrwk+GA3p9vNSB6F8R
/bBnGvQyg6A+tq8aIKvHN2fBMArjxR0yCcbZhHvKajG/1iiGMe2ZlcphkjnyxfQlLl8C77n3m4bT
4vImFztI1oib3lJAZ7PQboNeZzXz3OEFrnV7A86Cxn8Ll7AfoHqSL9reGL0fn+G24R9aDDmp8K0D
61jQbZTP811pcf+pTdNKv+k0kAIDG8rSOdTgPF+pqL0Te+Jo28ioYxEDQUrftLckA2HL/zILv7+K
SoQkQ1EMe3tJt2x5bV5akJ7kyvHi9Nq1RbNtAFM8INOMVuSevoKg53+JpmnCaGisrxD9na3dEJXZ
ECwSmhYKbWdYOMowIVZMNO0w7zuew94q1a1RdtM1RcgIPTOLHk2Eu+tCq+/6wD4NHkvipOsQV/qu
C0cZZFfwpY66TIZjVjYdh83dsz6WxlXigZ10Ua/tAFtop8nVmjPy7ejOjcz6EEwpvOY+JW0cch5G
BsPRD07aHwelCtTBcjjp8dhdEnxSHeOkUitKfUrAgPEfLdTnwEnaQ+5V021eD9b3obCPbaobLGk+
v1nwBivXaEj0ti8A7dqfqLeB0+lT/TUYlzlT3W8TOstE8wKieAOI7YesVp8IRIhvdQz+W29q9lgl
2hAiBHyatK33/jg/0/8rP+elN3u8czhJpmbHLPTscNaeUnaCGi8Xh1zD/TBEmn7OS7vZCimdizKS
U4hosLzhDwT0Mqy4l63mstQF8a0UHEQ6kXctdRiONKaR/3uR/Rykgfvoir7Yp+ivJyitIGYWP7lO
KbcqUxI56nRMTlBnyXs0zCXww/ia6NGI+0tDAkxMaein0gpHkLd0e5GxjTmtwlgp94Liwv6U2c6u
cqZ6y+PEAlxn7E5jtw12QREErwPY2E/4dcgiLYNFaFja900yZbAvA3vrsHbx1UTxaDied6MGrpIz
kNCw9agLEa918SZGivgyM2qCphj36RWA/+gurQrgfJDoGpa1RiWgMzOxnpqsWzNAWAVzb66l51LQ
23H2nKkpP8Zjte+JKQeeDqu8xkhyA37mU482b8ujuCXcN6NQcxwKMk9elbYTPRR5TZlhD1vC0vRs
1fh9euvr3RzmpeVfCBzF60hPIMLh2UDK6JzJZK/rdQKUkaFFMR+UqoeT62i8dkofjCbgpOrYkKx8
LjIrqYFJzgDiuq5iW1poGY8RM7ThFJDB8VSatrvDn4mcrVu0/u3c0NKQqTZdB5HVXhLvjDGFNwNy
P5jwOfSRVL8Fn3XsMm/aR+QZD77ITwVX+UJUo8eqX2NLYcCzqkbRX9L3VSvkjnuD1OOngJkp+5zn
Dk33uoQJsm4bEHGZV+H6RNJuPE3K7g6AS78as/tCDlH7hYq1+FKIsmbREtqDVzja1hpkvOk9Wd4o
l4qlgKvE0DvoZ2ArUdJQDk37wcTVfNQAVdrh4OnC23vQd3nHgIg9a5AaUX8rrz7TviHfwCRXGuoi
MR34uEkk/lKCZ7gxW7+8cVP6yKtUsYBmydh/L4SpfwVSmHxvI31egJv8wBYVABH0WX2nyJUanzoq
Hq4bUVGQHFy8W29JvkVDAO0c4I3kbUnvbC4MUpljGpKHOkrNe+pjdqZ5mdjHOJ/Ed+Jf++9CEkm5
FkqWr7m9pBSKuY++6CIzvubE4USrmhTua5C40Rcz79iE21GqoducI1K+nAZGsTkPgYfZwKnuinZi
YRDJNNZbLyZycmsHIx0NOSXcHokpKXAQNdZ3CWkmDjVmHX0hXIB/EzQY0UIvI2s6tCud26iy8OeE
g+BTbjIHuVRYodLy2MRMHDTDGC4u0tnp2Tfq1WAk6xHZaExkHOby1az5U32wR9qPYWIHSttpaikB
eiakxHpNoMOyRLerEGQlRSvRi1wlbeZVty4mGX0ZuiGBMyQxlpIp4ZSvppQcFVeTMsIRTMGXv0+m
M2ixxMxgGel6FjrKNM+Yp3rFfqLeATOIMdS6Il/TC+LUW4Zd3Tnoxyr4mhntHpQFKRvMfMr3jUEX
6Gy2BDBsIQI55Bf39Z0zoqjgEjJvXQJe+H6559AP6TDIZBcCFcOwKxXCj1OAZeN1cOmNrnDUNcnJ
1YzkPleDuSNCq/pUGoF3k3tBi/658fX7MWmE2k+04aOzLfnSe3NAvUmrneDndVpFXDxXTZXG/K+G
gs014dml95+okL4MZ3HQev7+XEHlSdm9YJ4YqYiVGMRLmoms2AWyI2BbBmWa7cjpNad1ofP8rIgB
w1lT0f87jmQbAbiueyo6B5BYRohSRxOFkKQlBhgjTMejbrPh5iXM+2tdEmSUY6yQyKrMeZqLczJY
OkhESsjCq8gnLdAGPkAOxfBS1PqRmXS3H0tp3ZQwai7RMqWP85yMD4jch79Hj/+rQf1Ag2pSndD5
/Hdr+BeKwCkVRKGKtGnSHz0Z//y7f+lQ/b9AkCAwQyZo8dQvuIB/PBmB8Rc6N54ik27vPwiBRR/2
j+DU0v8yaMCi4gC2z8zM+Y/Cw1x/aRH/MAuDybEoXpEjuRg9bP39fCL1UnbKlHKHMgNojshm3sKe
Yi2dS+B2To8xq28XQL9p9KxrBowmYnAX5H1t1+phBt7brup4objWucs2MDAUaLQ8wqHepezJPaU1
n+cm72YTLmwq54so9ZTcVKLBJYW++oS0R38zjNIRTewpv3ojo8NlZbWinAb2TYcAaxjazlt0BB5l
PSAi1GW8ARac2huA3RtsvMjOkg/vVhC1+Jjsc6KxYlMVVPMWpADMIfCOB0Wzz1i5ia1VDVHs7GpI
iYpmqR39KRkNmk3oY78PMc7c7RjQvXnUhyhON6UkJ5NeTaI5nxPsr8jogjHoE3pDIAksMpjaZrxu
Ca9JVl7sj/HVjHOStkyujPh2jHV3C6W1bO1VGpe6vzUFA6kQ55vlHAx7+ZsxfDbvaeryptq5LcSQ
GHI6OSs0mYihNIQXhzT7ZstH+YZfDX1/6UYMPdh6x19LQmrPg6fqTY0dn2akpxDiG3HrP9FE6DXU
oOO0gZoKNtudw57/WgGChJmUtcOVBzGF4CY9tvYEoRk3xBDU4RhFA+/fG1Lsil3ZlQtr2C92frBt
usHPcJa5LfvqcdvabXMNMsXkhmk8eLgyrdeMs6KbgXX1IW+c/AlxV77yiipZW2zc4RjkzotWTdkt
sIppBXqqDYkVw0pNv//Q42X6DDY4X0Gcq8PU66oDnSasMFGxNw2juE2KLL8ZJvwDK0+LPTKW251m
jGTm1BUYBHUP0W1gphQE4quzYNhK0IrhBKbrkMe4N/URH4unF2KziCLWGLiLh3qgydXyLtnFUx18
c0Fd4/SOuuyamqN9jgfDAQOPk+EqUD4dB4Ay2hF44dIaI877huB64tqAtD9aZnGfaQ35T0BLY+ra
/FuKSPLR9XmobLoeW/Ru5JPm5bBy2wkWozW+RJHwn+cpNzZBQ2IQAQFx/9zNYpPNKTqHZLRXeTNe
0BJ32DuLguJtJpzJjSMiLmM7P9T4tU7scozPE+XHleFVAMnNsT8w9wVGZ6tgzYRB3Av0l2drdPCF
W6V1QXLAdFX4eCXKuHFumiYxrkBbZk/k+GafuaIF4idpXUiSzfe8X2l1zDahxnHvRmtoPN4x7az5
unX64bLsqSJJ0ySSKWp871ZlPU4ZpJMsKyRUnHzVWcSz6S7sch6JfTF1kUapnqbHCrTxWfpSXA6d
lX6ahA6NjGQ7/dTQ2z31Sd7ey1yOdyRKN0crj6uNRsrGZ4q27LEb3P6id+pA20zSy45oMmdza5RJ
ee3oQXRoZkzY/cxoTs8Cf4vG0HkllKjdMVNRn6YMV20caIcqb0rIm9EJGBncUJnoqzFgj2FU8cEM
mgvl6GodBdaqyW35XVYjSaa0Z/c6+55V5TQ1UUgCG2VaeVvct+iaJrf9CpBXXujtmG4LWzHBqezx
Jqsd4OG5r/Y1ns2bSI3qSdbp/M2JcMFxQqLzVDfy0+wpY43Epgx5TvqwLqcMwrqd7Ro7c1vgc3X+
0KRdseOy87RoY0sHKG++Q5fud3SNiUacIt3aTO5kw37s+muCPSpzPZRqydMYEuCHjvk6YzLQUHhE
9NN1OgcBuGDaTMMpicrrZuiDK7M24ydyfAqGC0G7hUOrDSsQdPrJTXP9FPR5cKXVpXmjpkHyohAq
uKxJSGZnOZ2LVrL3M3hQj1LGBGpD0SzX0dhPhzQ34iMb0SrEH56uORnVSWLhCjyLpaYqqgvNdbKj
2doGyp7SMdd6r0Vr0brqW5KNU8eX9omyliLL9kKJ9mtOLBW27/zIuyTYRG1tfsmAb8KGchjU2Gl6
b3SZuI293rsyezWtNAi2cFRJJ3sQlQyuJsebT3Q7tWeaezpvNGO8LdK6JUO6Ft5lNY6QE2hDKaI0
W2dfVc54hO007NCLDVf4tq0jtNZqC3u0fRwdR1zjbY9CyMYzgu8pueHN1nx2A1mTMV15ryplZkoW
LTbaIIi/j/mUbUAEBiuauzR/fXmhJuGE9Ob6tYZTPF8HmtCwQKJVp11WDM9N6RukUtJPZQw7a9mx
SOz2MZJVv6m9pj74TpnibHez/LWyDWK3gqH95JOI527sOi6/WnHs4zibopM0Iv9i8CsGNNPcHZLA
3wcyN9mJmrzfqDj74qonb/ec+aXACKb6jfRFfWxrrT9FveaGmZ07V2NB+0sjw/IT0y53ZTbBsIzj
tMnHDTfKmyYW/uVM5PaLbslCrgKZ8roOOMcXxdhr90niuJ/btGbpyTE0rEjtyIhuGfuGqOA5ijbo
xWt4kpV1lepRxbIEITD3C8XIMXL8nYeTbrknRlLRzYCYthJsxXqqPf85Z6u51VPr2ZaiPmlx5dz5
MXGQdD4tUtICm2VQmdeqnXVSn6vTcgGPbWHRbMJhPagqXWJrzJMk0P4Qm7UFtaGqr+vYtB48vx82
pD0XWxSbDtrUrGqIs0Rn6y6Zg3lKjGNtNQc16+LGI/ThG479oscH18yhHIfgjh1zs4xA8fAldPCd
iPz5dak19nUetTRLzGEKboqY8Auykur1qFuXfgSNhOhKWz+1unHqod8fg970ce9o7UsiiQREWwJC
B/E8e3e632tRCIW5QYnrZi6a6yWxcw/d3txP5GqsISJq63Gcg3mHRtL7RC1g3k9kqCraVsCv/VKT
n0tIU9sob54YbXsbLQtu8ISLjO+nIwOkThF7xl90urI+S8BPdtoBbJFI17D1OqgSWjt/S5uubJex
6Xg06Zg5Na83lftgMGNbbMssd64jatOtkfKyluBHs+3I8CwLrXam/phYhK+sWLahaLtHRDbleaBr
3awjGDQ73neMIG1JCEFPX1xLDW9vQug8o3+ZeCt46WcKNFdAw2Cr3iqIVk0WrWGcEKXiGTRCDk4R
E9vJ+Op6rJuBmD97IrDS02vK10GoDXmx463bdcmKpMbx4OqqOtO1GnlOLLfj5gi87xS+yca2c5OY
W5YVTAcU0xOVarXqTX28G/QiftDzunhgM0cwRyxmGwZF256bvA8u5tylWomd6AARQJarWM+wIZDw
1ZL5MUSHVA50uKbYyo5ZHwQteZlGKikxg3pftmYsXqwy8wQD+rxXeBRWVksq08B0DN5IdyT6r71x
NWGdbLtTV0HbGWFAUuK6j1vGiNU4b2IK/6fZ9S8y272HVjOG0kyvqtQx+Jb2scw94wthYyb2Wugp
beTS0/RK9wmChnlQwFlWw5gA1ZEgRhtrfu4SYmU87cZvGMRjY3PDYkZTKGjqrtkcjzvd0pDAsw+f
2CJcpIVRboosfuCykO1Lp52pQCBDq6C40YoUbG5qnYRjf0ZGT3wDJixG0HkR5jnis6YsODHlGACR
Vg2wPwvLi2cvjebWWrQbW4A96kiC2Tmh3/RodVWRr2molGudwdgWGQwsHG2a11FOX3WuVU+XiGEc
3ePVnGbWZ4UNe5eltK/KwN8FkYOZ2EW11bhVfiKVKn/WhLfBbxzdl71w940WqaNjCv1E4GwK1WW0
EWZ0vOaIcT6kjedvlaD/1ghoZMpGUN3UfXxFS5U3e56pM8OignDYArdsX7JPwBG8dhsw2T/sWn8j
aHonCGVj6DKIZQ5nL8I19oc/y32SyFZFKv30kJXLkFWbyH/qZp9V2oHqfmfrVfutoZYirFVCMPnz
wd8Jm94OjhyVYTyKPdxs7w4OTalz1dykB2Mi8WvOsD2SAZCcfWb4t38+1DtN5HIoKPX8Wna//i+a
SBLhM3dKwOQajUnQB8+IgpDEfPzlz8d5r4p8OxDg0IBNP1BMpHY/n9C8ZmbQ5V68KMfVNvE7++Au
A+qiSntwzTkRUkOQ6CkXvXxuvJgd9TgDTaZFvmyuo4RP9+eP9Osl9iCcIT7FGcme9r2iS+q9nwCt
ignhqubTW3CIlTECWdkFVv1Qj5Pu2yQHrrNB2tvbsf+3f/RR/4jHCmXd/9w/un6pKvRvw3OVIkF8
qfq0V4fv//f/YPla/uG/UJT2X9jqfPT2PrYenz/9u4GEx5k5gwFMw138yDSS/t1Hss2/+F8u2nmT
+x3bDGLZf/WViOGEw7GYZA3Mx4to9z9AUZpvPskf+0o+Gkh8FUB/bM8wUL7+fLcXpSXoIOlq79Dz
VaE06tQArDpaV2bE5noTmBkBfoQsduV27JlArcAydAfbrw19O7fdCBGs0Om+t8zDnDDhMQbpBQ8n
7IJvbEii8+iScVMqQw/tVE6McJAYwn7TSEHPDMUew/1/7J3Xlt02tq6fiB4MIEBebq5YOcuSbjhK
JYk5ggTD05+PKvVxW73b3n3fF5aHVGExABMz/KF08YTztGOBf1laRF7TeJO+ztOVVoHbfOhxkkF9
ACdnJxD2QVnr+hK7lrdtAJUe+hBVsc1mu3tKih5dC1TYqW6d2VavIBjQJSucBshhIz2AbHZLg6ka
Z4BoaX2G2JZ9sxxIXRN975uZn/noL00+7ulxiGtCf0yNpHBHiBTNLaoPP8Hu0Jr8e3zKyit0aPO7
rEmHG4bc1smJc04gOwYt0QxmPgRTXBxzhco9MhtFspvnaYysHjWhsqro44dtjBtM6XsvQc9jdizF
4GWkIt2qbJIXpvBn1+2SA14+YSQy4VyS7lX3g+XJ4yDX6oEeUnOfj0F/hykLh7uxNzd55ba7PFjj
XTGlVLjouQy7PqhuaoXt5WFhhpdCJm3XfFf7SOgpNVyPjfio/WR4crSug1OAlsnm65YnKAGPQQGS
cPQ+zGUBUnP0ghMjcBRYDCn+jWiKbL94NiOFhvjkM2t83BCg+QFLTf8SdI79XVuyPojKgUp6X4Vl
vdfoS51EYt+LcWtC6cb1bh0sCz85dPpemIDMd0bnPgrzEh/oYNj5VWFFKuUo9ZAVuwzLTdioZWTl
24O4KYT7ezYJuS+QGNsvctzwiUn8BKq8AyDjV+fJJlVoMDgvijx/pB1q35HpqH08bxw7RiNFjr9c
hTnYLh3tBgMTtKuj0DTxOSdbQMKkKr6H0/TmIPx7bIQAXpEOpfPIIk+QjJu7C3zEKiZcoYeMog8I
0nPFHr/zh4bVtqNbfIU+WhohAYhiX6o/rhVNQ1C31jGl5wR5I+AqdervkhEIuTM62WVpUuujAFB0
0ZIAYgDdtjcLAONLFegO9lC6IHaIK24JpvbWMx3rhmU7RbMEXMgEl7lSnSJWA0tjy3RG/wBvbcY3
fti05DNqSlDC1ZI4LwHqYBn1pjORefnOKuSIBlyapMHjJOcSuP9ihcH45LroJD/5WkIQifwOFO8H
4BJJfrD9PLuSva0eOK3i9PdZrHCXRycvyd/ChtMK7PDC55vsNgwW9/fQo3uG6bmDI00fe2l/EE5j
+R/n0KvzC9xaGcuUzUrpzIQdq4ITely9weg8E9PTUGQjmlZ4UeUe9jZYaH0qQEys9R6MYQ3/A3sv
d7e0Etyi0e5MZBuzJPlUOVmCdGCKW9aegrVieSLUjwTJsjr4MEAl5fYDPEySfZnXQYCpkDfgBLkM
gfg0/jCIVO9ukTyjcMQBbxyaSxTYPPzY6xhxRv4n4+IitxvfqiPUYIb4uS5GuezsDkWAnTvgicnG
cub3LOG/J/XfnNQeUh/kpf/+pH7mpP6m9TcSwT+O6Z8/9Y85D8McsBD/X/f5HzMe+zcUkMirtxMc
Adjt9P7HqEf+hqEXI17hMiBCGovU9x9HtPgNpiWsWk58H8rlf3ZEo1z9y+gnQH+A3FpAYkPN/l+k
dRWtWCud/PrCMoV22hOQHw6UQ2xNtDUHRhQYT+LZNl0PLlqfFXCuvaNn74Syqjp3Ff6IWIjq6rAx
Z291R3U4F3ZxgOFJLy+RMO+m3kOJR84fUUfqsLtkGPYaJrVz4bY2ZsOhP4HHScRBxYpmajtcAClJ
Tj7S/nsZFN0OV950t9J2OS0GM09FMttETP3BnaQd3jU1msdRvjQfRdsFr3Wvq4sRGSa6O/KIfLPa
24OxdybPMPQBKneulwzB1hSnpchoQXhl4zQfU2fsTq6x1ktt8OxGXkvKL3Gg2jQCBlnSZO2T5Kbp
l+EFVXYsrfPVfhynHp1XbMnM6IQ3FOXdPqiS5HOJZxy6j4U5r2oEUpl1MWJk8H96dJ/OU0Zl23vL
Q9M26qKvaRJKC92tdTTOXa1CDEcK2iBzcY+sJsdSjEGHs0zBoUw0oIqi85962wNy3Ql7R/AS12E+
64tRrxauaKtzibmYhU0v2LXC7dZdauXrXhMzbjqJJuahA0u3dd7HZydrxYGhpbpOUPE7idapjm7n
4Ry36vUBEVl9ozIrjkAEPUN4nt8WYs1BTzl2T6rQDyskyGhaZHmUsP/3VjsvjyLL1ZcxnndtvXy2
q0yfnNbLz2CY3BNSc/EHg2/SEbkliQekLJabcXHzGyAHuJCgR5WSxgzVAVC92WdpEJw1rZVjJ12y
ADRJAOv67qZVxkxm6cMv1MzT92RawuNq1zM6EoCiD+wb8SCWSZfXS96+pJwTL1TzyysCj+C06tW3
b6ymMFfgpSB8VTYvOQtRnmkTxDelG4OhWAtojlT/d2CGm5tycl7S2SJ9xJG5O8PLKB7mpmNaiP/O
nVv14ZXoUPKMWrryEGIcq1Ln0Rqz5QglBB/LEB2JAp7dPF1Khpl57ZqQ47n3joAAgp3rdBwQNKmr
8zLS1KpXoBSRK3A72YEWr/awDYy7z7tE7bVD6jC7a3UPJPIcckwCray7m166r+DXVHzdeeWcXrVO
+bvMevVY0YSMrcCxLnQ2itg9lQO6FSoy4VSHb5jwdtkhiZcVaa5Z3+vRDSpUCLx4vRb1CPRgGF/8
dvbu+wCI73goC/UM5z1HcxPXoaSsw8upUS52l6DCln2byvaxBbKSTzuEw5JzK5BOe3GhXBR098gg
h3RfS9Woyxq2iLb2FZgy+45AyXOvDD5DMR1TQO3oy9uf1rTD4txureS2W1Slfqd+d7v+oP3FeYDs
PsZfgYLpHf4tYUSEQ39LWOJgj80TK9cvoiCsaJ+EvXDgX5gSoI09hPkXRQfGOmMThhm73yDDHdFi
p01oxh4oUzyno7iZkir8QMfIfy1gy7FSbIa4F046oH1dd0ye8cYRXxfBIX6ioDHtmXGrqvfGymi1
DU4chwcUdflInOt6GVUzUFzIT/SVmNwxSLcnwODEPj4R0VmItm6ocS6tEnpKMHfCmu422Uwjd8vY
pd5wVZSTb++bxiCurWaVHADuyrvZyPnoi4m/2iXMYByeBzwrAVQ/lxOGeKgEAtTd2oU2E/1wOm1T
9Bvg60AqM2hOUKTiPZLYAjeM0WM07LjpCSZMcGoYOt/Xbnm9JkjxR73jN9dz6qdXcdsqfKgGgWWP
CHCPq02GdfNYjw4TUeleBqqHAVPDxaJDTvyiZ3joE7SPjvRc7SdVUlVJl6R2xwzSiqRV17cqHZvH
wCiJd3ZnPvmA+JfI9cKrxWO0Xm5tyWIWyWnohxXJ1HUsMV5C3/+tW7ovnFH9LUAd5vUqBoRsMtTp
XLuzn+CrxUdmQcELWrD6AUvEmMOhxgAtUfoOaL6FHN1iX5rajt9W1MHuMRzfayWTC0JnfAb4Zn+k
wZntNd29T8bpADwNsdviadvNV0BD1xs4n0FEtxQk+bTkn1NK70sfh6BbkczHwarhdeF8l+8GlIxQ
xjOeOMAyWe9h41JdFuFJl3X7gnzAgMaNGU8OTnsn31R+F+UOVcOqLXy+kEW8o7mErUg/uwHuXZvy
LeiSfYtiSDTx+U9zKPBP2thyCeow9+2S4Le0psUBlg35ODewYXYRpHUmkRIaV/ERA07GJMYP21cT
uMMNyorONzO6zdFHyuZQOLFzlrrzft/AmxSLTbJvsS07gn3EmrJmFlTYU/dhZB/ejABA7zeLimtk
SBgipHV+jdVldkKWEpEH7AB3mELKc7maz10gsmsgtOnvMRO22zh2kJjJtSQT2Ez2xgBB6Kby7FtN
a27YZez8ex+c5ImmR/8Ks462ANB9iFoDU3fYCkBKA3lR0Rl+KGS6XjkoZX6ZdNJF7VzZhwKF6IvU
Tn6P+xpLv7qySR4UlFtrwbQTsB9OCo71ca5j+yBA/t34WWZfeZbeMBZ90u1nfEH3wklFHs3O8GK5
4xDsR51oPDHVfAitqYm0mSX9CiYLu5VKBCJB4g5g1gNsiCL7J2LDfgdwoBdqmObGmf/qzhBEZpHm
8K/snEjQ9+i+savAfagn1MCDhCMP65gkfdYSc96H/3bifnTN/ia/x8MkgG//7/P7K7L68a1Y/jm9
//lDf6T3JOMgtUKEfGiX/9GDC38j6UVMyN3IshvA648EP/wNy8gQhUzbk3KTGvwjwUepFyzNZvyE
usSP3P8/6MH9KmWFmB8qVsjX0Ogjz6eZ/ucWHIivFK/GOLk0Tsyh4MHpfZiAXh69qUbqqCPdNPaX
3Jrmi7YTVPd5E4SPpjHDuVdMs70Osq89YLX4jh38tzp5vss9/gl1hlIIugv4uNCjpMr5VWqQafbi
Fy47VkEJbe7CsLDvglVyWuc/Tm5nO8N/nOYZs8Ih8cLIapkgVz9O/QDjmQeNVg7JQPsjM1i3JGH5
kS+IVDufML8ZSCPKLaVYDboV+/JHplG9px1CDnhvTEW87sV7VuK85yjNj4Ql3XKX5j2PCf2ye8Ty
nPRGoPxfRVZB1hNs+U/jLvlh7sPn7j07CqfAuwe9Or6EDWiHqe9A94QltIponPLuS7VU9qOI4SdA
a+3bHPL0BvMJig0Hi0xAWl4OXlNCdoMIs8nLksoyCd4XMA2PdQ+3NE4ssCVrf9kluXMaR0+/ZYyJ
7/Dmnfcy11cIL4ClkBr0UwZ3K5yxZNHjcIUDrrmcLWMBpaK5GpVhLm87uPewLlJGo5sSHLly82iJ
8JPt5RoFCt00eM2X6Uc3jlsV2aM/MS1vrId1LMJ5p9JFH6bMzNeJWp+gS5Z3/YJsD9IkyKXqCYDa
MSgs8YWqLKchmQJEgX8CcxaCqXzEFKN9NFlNDzgOAOngYrGpbzB1vfHqUiOinDBW3ZxN79a1OyBz
7B5RPULu2bZphaQeKC/Z+qeyrOpjq0AH7ZxejjvtQdhd6Ucyyka6SzHijbzVhkdrg4MQ64CNQZfI
B556d8VUvqeNWtqXCU3xS+BTwSWywyUE/touP7aDo5+bzdOmmxzMV4vRap86na23HgY8156x1ddE
pfIomKwfqo67712A/BA5+4ObNYOMeO6CdvY0cxChiftasOypOvt5N5AaR6tOpkdbmekWuKe58idN
ki2y8CQwyD4M1lqD38o8bmjwHulRIs1gg6NMeuoj7IwqFR+xhmCWv1J+f/T5JTtrLq0oDsLx4IeT
8+omebqr8K/4Rrs3vulAxO+Dee7PohX4MeIXKj9pd1n7XYzE/IVrZI510+QtFN7D5k0J1tPNI+Vr
TU7VVcrdAf8pm8j2wmVfJmWyRlLDb/EBbIFYt0rgZnPvXIWQK3wkeO3ywqgViSx8Z9PrBLohnPuJ
p4cI4roTJsc+3aTHcnF9ONhBLN6qSUwyysqpf16ntr7eqCk8Pkyl6AHn8dFrkCd2g2zbXTAFRZSU
IjYnI0uPzjJsvQcFgts/qaKRFzTvXsJ0Wr8opE0P8aTFRSiBW2PkFlYkM1ZzSyScPpl0CXqAaBL/
gSpZa/LNjHN4BxFlWoCf9OpzDSF93Puw2Oj5A6k1t17ViovZWTn8ya4UHX0zpNX10mxqIphWmouG
DjCofYIIKidxUN7BOJFwGLLEvdMlODDZG4eEFumZOVpqXd4JNsYJOi+DhakxjUUV6cCYQ1ha3krC
wVWVhsA7x7isPiAz0T3C9xngJpeud4NnYHdtdUOj98qjEZ0FefOsGtcq986Yib3d8HXJGkUozFnS
S7P6/Q1+Gel95k7gyCqnfsZ82tklcCT2VTshttQ2BF+GDMVbnpDNRpnI6oJauJf3OltK62NLWTPt
6O+Ej66Hu/VB2VXCS4Ey3B+FXYXf+hV+6lI506ckSIEpLY55dAbTnUG47VdLWpDGxyY9Y/aBn+qA
yPNVGpr8qCbTP6GfsOZR7Mj0gfmV+3tjquxRLXPlnHWvk3ukOFr8PCFQlDtXpfozbdeafNCpiQ79
JiwQQ8B4TZnd0AunqX0zwKVuosSZMJ+lvKCFVCwDc1ZAsjRfjObjSggdMAmX8BEIL/hWJfVnFKf4
COTEKY6Jzcd88SAnFO586CaGAcSG+SJHG+ojRAWHP1h0xHk2eeFBNl8AFJLYrqm1w6bCrXcUEOra
SWDsRWpxoTLYSEtehvOUxRdm6MarIZDyx2s7W0F6Vdm9lUYj+C7XOOqgU/kGEGTaTwF4l6KbvQ8Z
IKKLvFXqPqTS4FOrN7fTYFlCv/Du6GBck6UTcvzyOlmC+G3WcPNg/kQwnuZd4lTWPrDJ8luQhbeL
36iTaKyWH1hn965mo4toyoLpFrEFe+e6o7uHFepCZuIP5BKtz/lUdA89nMMr4SOZv/HP6k8MFcyb
8UqNnzVyGDjwzactL/lSWkXzxir1vZ1AYZjQkVN2HpgtpNe6MQATOU77Ky/ogDD6XqoYY2msjhCn
sJjuTTRevOOyyVDs53W0P8h8GOpDJ7viixjAsR8WGhlzlAiKoX2urWWNhnKo5ihI1fRaA2ReT1g+
GWs3Grv/BM21+ECPlteVvloiN3cWjPLHxZZPxRz7pzyvkurgISix7mqdgjjJJiRp0WVx7+ICbjsp
VvN5aeLhOECf2TeDzfuKbbqTbJa8/uz5XcXvzMxXF+1XrIZwTecQ7auboNPOtSacsYv0AvOKfg/K
8wjlMagIhpgFotziFVLLJ205ck/7wxM7CCjtZU6XEEn/KbAEUFkYW7uxBPOOcEFXPU6pPdw2eb48
oB+TPc2lsT10C9H2ino483RIAUGGE4e1H/g3qd+ke3BJrnu9QZX9PW1WrXcT6BogH5VIDmGZmn2c
L+ptyufuSxB2rYGFajE1EnraEkzf7Q/wCMLD4mARgHhrv14EOQ0fkH2jvKanvIoIIMfobsY5CoOE
PDfXnbMycpmII/muh1Tm70hP+t/dXC3WA+VyJU4jh/4Du3ZlzsoaiA9hU8pLk/ecBAA66+5cdDzP
/TzFeP7QmiH/akoveEK1USBPryzqtBwSZNAXBNqUGRFeErLMb0AjFTNQOFXdMpeZP/RMRB8db1Kf
uzjIT42EjB8VWWG9wR6i6deorj51up+rHZBPWoopFktY1tDAOGVV69y71GnVZdBmIX5fqv0e1rbI
YAMl9gV6daWNKwUtHBQSpL2f31s78r3R89+y7v9U1iG//VdV3f+Ur7r4E7ICJg4/8bOkww7vt1BR
enBeezYCo4Bm3qc2QL0wUsEBOETiCZ08SVHzc2ijnN8ASvHtSoBXei/3fg5tfL4EwpyvgoYQ4C7+
I1zFD0nKP2AV2+WgTu9THYLYEZgN/wKMgj+6VPDCxLcUFGv+vazW2LP3DGw49ffDkLvLhxyy7XDU
Cx6/aPUsvv+GuC5plNOgn+EeW2sjtBVMAhrIZSGgAiDgJY2al96uMGsA5IgZNvlXPCcER8P0F/KY
V47L6u2zfNTuHXP9VnFm05qdXtIBQjsAPQTroTYsYeZughA0bE7MciAXRXOW+2G/K6eZmcaxNrlu
wTjpFDOkv6krf5HDFDJEnMMlSec/dPTR5f9zxdto6aBrtPrfWg2WltYN2Tlk3x6kSnEDNT7kI2cn
q6vvHdS75RnRxZBLc9Ox534gyCTzyz+trf8FRfejyP7nF4bcAtqoShBCJUqpvwqrqdydK7LH5Cu2
G35x04osKS5XMVJGYFcBmrKIKpWh7MK50wZjVORzS4M+p1opXhvOA+hVaoSTfFnaRkNfpqBfx/1a
zryKwzCs6fohxYjQmg9yLTp5u664c6QH5CE0HUQ70SMySn99U3+GzCGOzUP2BRNDjBRC+S/ixfAK
58wqyvqbjTSdfPLrzGoeQbQ06/1ff9Cf2wTbB3FmbJLMPgQ1ZGZ/6WAs+DBDQ5/jrzjeuo53aMu4
EFCMbXb47Klc3E26ITeIFumX1rCDWKrMI5yp+u+UE2nl/FPD4seVMFzAR4ABEr6nv6qccmYudjjn
8qvRQS9v/RZiC7rpleUp7zLREsGl//QhA3zcOkceGCq1Sdj9eS1bTmKpplTeWzliLbjsu6VlTou+
yQpX5G8+a9sX/7RIec4ELgEibFMZ9Qh/f/4sl4540Wa++3V2Ep2Jb+5Gs00v4nZk3SUNORq9fsAv
49+pjv7LSvJZQ0A6NulR2uS/YiJxH9U95CT9NtsoaqDLpcrAPILByni6f72WflFi3F5h6MCaRpIe
5iSh4pcHmkNGKSa47F+pu3xmdFkY1y+lOxCjyBiSOGnv5nCN7eq6yegS2wffpMX6Ideqbb0IrG48
x9gAxlX4QNGsSMFSiDTldYHcDjQepINF1Z//+qL/5cX44Gaw5kJXECwAOLI/vxgnLAJ3du36rUZs
j6voqUHy78ZZwLM0TSUbb4+8ezP8nbbzL71DHpaPNzH4wYDBKpTjX8NWbMGGaHvf+oJ8l+Ou2N75
CKbuVNCmeCE5Xunq8sw2KdTrgkzfjGB83/chIGhrds0zYh9TD0oloEH/hYF/Hh69WrrLlV8tQgf7
v3lKwa/bkwtU9NXZJrjGA5/45d36ydT21dg3X9IgA0gZ5cEyrPdazjRAI/KzZDGnULda3lpenLGb
dI0BmLWrUTEkWIaFSJY3FmCVf5d6kzrm+BMF2aZxkOT7/h6AMQ4luvgz7pUfdRIi+wCLShWsVFMO
mrdT9wyvBrj7tAFiXDrjLUQD6075QBer+OABSvgwf0LtjfZohIAAjL89/kMeQd5eM9nlR1d0Pvu7
SycaeK0UOXqFE5AtB+OuWK/3bP/QR4OtZmn2a5NzjQ4wbKa1DgO4j4VuwK4dRqBV64d18JR5huUm
zaPO+ZcpYihDBInSVDa8Mxf1Aj668tKsWHY5RlZs9Bg6DzfT2HmeJseFKWONhdWUu3wndQSIKpon
SlfIXZg5HR6GSVUcZks354Rg3SPYjOdoEvLRVjZRi0ZwI7ZPsxJwU7ce9ILuUxdkvjnHwnTZTSnq
AN4k2JL6KoXgO16O8zizlmaYLTw65nnOchUYnXJY2vGwnZn4lDF6P6PUM4DHakTdFsX55w34+ZBy
qzXWGzLf24iv8EB9u2b5YUm2BbGyUrZVHfDDkvwvU+2CuJBuC+Skf/6Oru2s/uDhvpqlO5ZcA1sW
C0qfZzB62cJHzy0TwkuMy7in5P2pMuenion8AKIGRPyJpuRlXfYj8mcwe7dP9CxF1rZgHcljoXXd
cXsE+m25NOHAqeUVCHoAYGUOXj3WEBqVOuYeYCIZtXSw2VOmhtIaAFLpS96ZR1uTn2LiFqvjkAwQ
kS8tMWcMRqvZ8Ayb2eR8vr9h0uOnoLQlzwRoCvbTF7GsTZFRbyJEFOxzZ/b42oKp8XYTlJdyvum8
2NQJwNQNSYc0tyEKHOjnGG4GB7Nt/fZeJ/hbEnidZy5DbQS/BdEjwVYYwT7yN4SRFGdXj7MGl7Rw
9/zjNObbtYgwZXK7k4ARl7cl6ApWirdKAKpGBh6Xl1cZdDQkaICgZrdaBKx/wAz8BS+KRXFZuQi3
Z9wZ/Gm/g7MAGhetAZo9zb4kBRTnfJgFzwcK9rZEt9TaPLdBzZ+dE5RsYJUPxAZSx5UsQ0wZ+3zp
l3ULHmlBIpZ3Xr9taVzn+aU9yC3ehK/JG2HxtI5nnlVWuDyFFLodWhNmRlWkukGryOEXdr3uub6V
XGxb1V6W9cMe7bjV8c9zgGNQD5LyGSHXLDR7oMhqi0xpyUTwKG3r6Bdh0nrHoVgSgax7uqIykhi0
5e79BWKguws0CsTiEFZTudQkClNDqxC4LL0nWgAlo3+McrzsrnHSDIEtcvXtDdeMGWznCCRcG+si
0zbSM9Hcb93D3VyiEDNdFbEGNA6ySPNuOnSwG5/OiQMXhYo5hyPxhBl2LLBk1k0IBEfaYCjLA4GY
cHMYKOgXbAPbEZMZEJsygNAbu3JIzzEuiH6SMPsgzMq3FRwAcAKC7cI9A2kqVqbYmJukaXJdNEwm
1O0wM9xl8WT5FlLUMEFvPxYLpkcY2Y6zZg0hMNkVyVWzNitf61wAHc4touyESt0hhAnGBOEa2hmz
bTljd8uQwiXk4n838pZwS3I5C5qF/rPchZ29RcGRh8/KRaQlHswRZtvEd1LCdHxt6OMtLhW2qeaH
kE46CykVY0J4agUiWNPVkFpEB8NTZC847qBZUKYD/9Vc8Pa7xb8KloSVHpR65cKBGY18tHAw1G2P
hEuOI8THFKd8FfstOy8Q5XbIDgMMWbhO0s8ai0O5X4gPS5Ba4m62lx7nWEKUL85tN9TcUtD0DX28
yt1SLBtHm+UNsDDVyM86hKi/PZyp6Witn4qeqIpmFORabHfGHGlRoKv42ezRTKzjg8DGp3uKu5mb
B6FeEu3NMimuWEEe4Sk1VarY2Pm4kk6fgwwzH1Ag78sa8+/ta4toPBbums1b4iwbawv32qIn98EB
j8Ez9lQf9mhuLWWCJyMU/4ydKwLoVQ6aAI5qb2m01PkeZls/gJRbnUV+tuqp7J/sai6fQ9dFuZFZ
epchsli3psDV2IztW1txxlz1SWWJm5gr9XaYCGfd54yYuyI5UzflV4H2fQ94Slb967QyG7xjjATi
BGOIoblqPZ+xRBQgIrvZ4whP6PE4TT4Dgb5LYxAisrIr59orOVYPcTAYSIS8IyaZzRx0tJfT2kAl
RGKpMFtKv/YTnCOhltINI4iSy/AJ/vUonmQ5LAK/hA78lLWNEhfA4W3I/aNsusTJcDGknGTlTq3l
tK7I6pWr3R9jl4nE1czmGCM5FDcTfgbtEeWixEOqGTLbc5K7acPBJwd1qRdwZ5EnBtfZLQ4RDpmp
ZNAhTE5X4SdE8xHBdqiQZ0Tshz1SjBMaHrS17JMzOal7jNvZqfHcVOWaYePu+dZ9WzSVeBl1h47T
yW4V/FJadvY8P8/D7A03lh5q6xG0ll4/DDWrOkLmX/agYEyCr0o5SNXToZv9ZJ0j2yi86EMEcIpT
nA35fFwbEVQ0FYvGc9OdQiOhC744VR7UX1MXU+t5X8hh6b6Fue8hDkgbrlGR62l/QCQtrjsf7EZh
+6U8xZVVyFsATlaBAatsSWvTbynQPlxSd00A+hFKvz8sKyrA3uAxZe5dbia//5l920gWSgd1j6pB
9GtCgpVjqa0YDPkv2GLQS9+38dTHaAHaNrTE82KUTzYWA5tpjz1G7az/2oKPnp16bzbbsRISSNjc
XbCljz0HONshFXKLcBXiUISSzAKmFDOBKJH02m6snYKrtUssUlKQsYajx0+rnFNmqOGVrKcFJsYQ
H0e/2bI/VJq2ykHlDrbZ0M1MVYansasyRoi13vyunRbGSHhKrIFeQ4uYKmGSCSCZPSNdntJJuD5Z
8GSTuzHQWKaWWJYH2XZogB+OMZDymLXbB+MgLeqdQ+GWpES1S8VvXVQj04yaUX8Z0G/y/arfAmJV
upzRNP0FqQmwzoEH1NYI5pe7gAEqV9onqeKzR2BXzfpkmDLwtSZm3FhTmDUxe0n7Tc/1axrIRJRC
qJJvgWoUckU1XGKnfw1xfeFbwtgQbdxh7OWXaepqJKDoONfXScMQCl2qtt1yqZrRMr8oDZGxCE9D
U8vB+T5aeinC/VQ6ZsQj2KnpG0T4jM8829DufR4/MXzZUqQf7R6pq+2U+nmCwUbgOcIn2ToWMkTB
AB9UL7Z4kG0CVKs5LVlF0YHBLQ+WMAOvt92N2kpZPv94EuiqIkg1wqclI0X0jd/YVAMc8H3h1EvA
pMkqt6UIcorl5leMMD6WvUPv6f01cmA6DnIk0Aiegy4GnXhkSOHwjkZtlNPf1kkBbfd+nXI7Dj8Z
pLjy4py2MqmmC0E6ap5XhbsG1Ia13ZpPfY/EQnrRYj/M77IHGLHIN7rLVsgHkok7CnkwPeddNtm9
GvYQoslSmM1s2bzBN7f3zzaqACa4x8XebbJrGTNI7M/LyrRNHzyvt7lVU5BkPpeAt9kiXdVtDa86
7/iG2MAXes2dktI465xtgXnxiLXICUmekjw7eT9dU2MAMaATDVNcMrNgDP4smWaSbw5yW49xmaOY
u7N5Avn3eN3oazv+fftuspJ+vZ/KQHFcOinX5e7SVG2pYSHHZEvmvXa72vftUQw+76VEVIyX2gOd
H6prb/ZM8tkgD4Smi++oAhm2qmMtIJG8kBPkR9GLbe2WtRvWNxWAHYBiSakDZ7zkF1QeSS3UEt7t
aJmKz6rXnluwW5NtzQqw/jkK+Q0lX6LCrH81/ZgBW9HF2A4El2US3rWYHFSlge+7rLPKdrciMG99
KjYbl2NeiBYh6SWFJ+95WPx1ufIml/pJqhB5j9Psel3xalJn5qGgfrhlPjqxDbmGboKeu83msCAx
+FkRByvCn+Y4Y1hA9VUnncffEmoWlFMty5rfkCHs1nvbAuW/81J0K4O9SftEA9OVrTc+y7X0Rmtn
TQ7P30rDreiGGrllYf3sbEW+CtFRGJg6N6yPWMcJb22oaOgyHgysNdxlvfFrcpTQb9YPPPUt4q5O
R8170SnEdvVWP7CcJIJy/KI+XrdQ2RKT4Wwrf/Pcq9XM0j/DoEwpVYqAPOp969Wm3FKr0qpCRs9L
15SwqAZj9LYw6mnrH1mxt2xLEo+fqb6zxTzXiKgk61Zx+6GFaMMOjMm2xamWASBK1A5IXpcpT05x
Ws/jg0RDXF8EUB3Lc6BdagoONkuQH6CQbQidEgFMfk0oUIwPTzmiULxJF3M/4gxw761qnIukYJd2
uXEIUiT8o9xpOldueQgTs1WB74VFGa/bRTeo5mCTwi5bQDIPwaYsIlB+YqFTJNms/imtUUw5ZM64
XfpYz5yEBxDU8TCgzlOL4ka1NEf4RhiY6/3iFlvAGniNFnD/QjO7AwCc6ZXJAJie4tVr5q1Cx+B6
ixzMILdEt3KKbVX+ddfof+kZBfQEQ4+BjgJx90vPCFYALMr/x92ZLbdtJWH4VVy5HrCwLxeZC4mW
ZUfyFlmJfcOiJBr7QmwE+PTzHQJyBFCmk8AXqMFM1VSGygHO1svf3X+TUXTXrCDwosWPJ0X0VJRI
io+cs4J0Vrb09CvHcCcwlY17qgs4j3ZOY5y1zRLaLZZmeWeYOxG96Y5GRFEGquufvopKXmxcOuaq
gOfjzlGq52b7GnTiztdXQj6lpq7VGIUIa87B6Xcd0MCn+DHFxsDUhHctssePo1LQTBfRLgq1u0aL
KxyZyhN0qOcGOeJcQ2LcFEW83JspQqNKdKMARKmjrU2XtVLF7waFEJENB5dXyJ5OMvexjyR3hYuQ
kICETrBMci3+KdKuaMDCGLYUgOCOU3Y1BFlhoIpLl1aX69Knttejn0Eu3EKUKy7U6ZU6OnN0IaZw
yzCJBNFteYx3Y0ZBiIkBtSZxSavay1VrB7tbZW+JK2KuXJKDf3AOxiEU2oUq1JmpBu8kdj/OtMy3
hWa74PfrDFpuRi8bLtv7ykeyf3RVWEnb5crB3seYaPnnTaRacv4OaQdz9em5jw8/UVOyvwFpCZMa
Cq1/hstMzmlTQ3+sfQGTwHVsPQ+UyqboCQl4+k3jVYa3Qma2mkwzIyJIY/Aa5r8tDWwC5UuVpFZ4
DYGZUFA+pQ8oeU8VVuPpFw6b/xA0ofUOsDNBXkPkCI5PUElJNMKkzb9ADSzwZFrKCDGHUGzZ11W+
jahP93y39ZxzKzQ8NOPpDzi0F3p6AzG1qKCSSaGx7Ge6XOElepGSWcmXrSe3MKMRy9qHL0E9PCd4
1Zktde4J0xjySSG/e1BcIs8f9yI2S/hwX++6xYkDQ0A8QP8ttzilOx3ewj6yE1RCQXNYu1jaGhm0
dBtSwhJpbe0MoSzrtiJjbemtqJz2yHIkhh4sS4tOGvfKLiezCfMNiO6ljTGvlq99Qsv2fpmGkrCt
CsqyERZSrtKr5rzwt0Kdm5mPbUPerVDxWZZnfJbVAfQFpj1SMwxVYTQFdnmw+FRFGMurgBIkkVFF
iw7gMTfIQSbVuqkFyJKEwLKnl//owEFvI3pMWfTP046PdoVn4Unyvv2celsNm9XNSuECQWwtLIAe
sj79SnFbBhuOqKW/KjEam1yAI9oSAmVtuS3s3WfHNQXGWPmOSX4k9EKh9FYuZL5A0HhUOFGNshJG
oRTF4mtOf8Z45hr9XWUkp+DJ586Nc8zpGJbs2Evvc0iWYfwG3twy/qSGOzW/Uovy7emXjSWIhnFm
aSBFpmYTrzTUoQShgs+lqU5RfKm3WbC/pSBEHIsgyIRldfpV6uhKM7ptiQIB0yLyRlHvyDpwd40c
RUmtfoLMWLahAlTM0r1wgVHxdP1gh3agScs+5n8sABvOZUMHsltMYYNikgxYFwgGl0fE7zNo2bBD
KX4Xhrrv4qFQjMmt8NLAE7BWIwkYwC7NlEtY26aAicOY6MhNTTcZJieFBrqIqnQRKVLqWMhrHIIQ
cgBJQo5GF0kqu/r16UUYrTdrQDkNVdD0hLSoOx6vgQFrAzQJVfOpiuHrDpkvoQpyP3d0l749/Spt
dJ7FniK8KCeGngRcXxRMPO0ZCL8WmKqir27oUXV4V2UAnYb1Vpj6FaIeEdTF3iOSdFgFSF4FStr/
U17TKMXHQZBZXEO3BJ6JL5gh6dS4WIEoSGFQSXvaYVOlSAQri8Pdq1arcJhe0osL99jfI9Tqiz7w
R7RIBJEkuu1wd/a2vOe3Oo3Fhu+NgLdIh+i41UETtQICWi4lwxM7GShYLbszq0bwp0saLghguQ+h
cSM5uzRAEc7zisRxBmyVeAcEcnpJ7eH20Q6GbiaqLCpMDHShMd6+LTOobTlb3Ue1Zv0JhxLd0FTC
o5dmCPcWGL9XXrh64/zW2n60WmY6BcqxGka3MDiIMke7SgiautqZI7WiONYrt59W+K/F+6ghZZse
rbV66TvBh5hQ232d6UV2ZpKl2p4TyzHf1cYq/Q0+o+IajeTt8dY92jRJRaD9sSeOXL+Btg42tYwe
sfoS1DC8lfZSiXNABevuvHDy95RpJOGFHknaNcXq9bLM2u1LYuLRrUcM/00UqUQJgqwEzkvDHSG8
Uom+kDVhwJfoQgxR7beystSy3LpR0c/rzIOQ/myVmx4QBqVbr9QgSW52llbd+poGCTpZrPCkS+B2
n8PKKR4i8l9/p+1GgVm0qi6DpgouCBO02XlCvKihVZfjS2eVHtdvoiR9We6cGsDGC4I/KpJ3Qc1X
lJWWuzy92QcVkJiukBOaSNCbyab8QS9b+U5ty+ILZXc6BXkGLZMbM/4ttAofAsjW/+30iRgKaw4E
YWWEmYGpoNOkcJxOQ7Oe0NoabvLAftGWQF2Rh2pGKQ2ozFw2P51+2fBCdy+zSJQTah4bThsJ6xXM
GvjkTvJgylZMjlAj35CSrVIHEIfXta7RZL1x0/gDIUIr/IE9dnTyD9MkV4eQDUJ8nDZRGYWThnoe
P2yTBMdVi7KwoTWcQuLb6UkeRvpLDR9mqasqiQeQaKOQx05ko8ahWpMr86DsUu6Mpgrue3pFUzHa
eJH1MVHj1Uef+ghqjyPDyZZaTf7rq9o36MUWlaR9kaxnvsvN3HmTSFvrE/q2wE6qovI2jjFe1DKJ
adheKvoHyEiSr7C721cJ8OyHWhVkJwF+6pkCaRLU+SGsvrHDOZbg3wO9CYnFKfDXXsq50z4EqVsS
SqggtXMNeS03pXa+Z/9+YAuNkvBYEmEGYAaxLnTVPio7g2uoaHS73T/olVh8z9e8V9Q8RZfNvlnT
WzH6rElOA4mgS9Bjm0vmpU6zmGR5emcMoaAHO2OJZE2RD6KQOGaOGxortG4ifOBRoVMROABOy8Oz
xjYsZ0lR575c1nrcXFpx2UCWKGUx0Z40vkzBra7rzKzh1rdc6R3kLfqlRvMs4hMr50sMIYtxnofS
td8m1lWrta8SGJRvwECjd6nEpp2ZBMYoxykbwi5BWqzOrcyxPmI20mOAXOqvrRn4bzWL4u8QpPjS
d9PsXWyQmU4xaFHdtZFXfZINNfwgJTYKwmyU3YWmltA7abnv3uwgqIAZayszAa9RnLO6dAkBWMGW
Mh965CS/64ZkX/mQGf6hgGqvBBciFDKnF3eYlsQWs7aUF+Lum3izliru3/36I7wcxa+/KP+hLwHh
NdlaPWx93XgrbbXgNvO1FgbWbSLTjE701jj9RgVGlPF2Yhvg4kCZTwreuEk0NYSUO6E6N0EW6G+A
zWhRsaIUgDqjPaygMndpqRlu/pBpcnTru0155fuO/EGqKRM4/S0jbjMxfUxNxKdK5S6ZuONkwHwX
G3TRgxzGbQgw4LfT2iOF5rNebuPWONvKagjCEafU8pYGWOGSrl7GpUc67BKcxKERckpHrWWemtaf
fhnVAvoFQk+kwrsOTb+43Gpa89asYOZz6fwE+60lmiEVLcX5IJxyXFGOb6fndkzi/CuJZbkIwlK6
pgqUsgmgDOnKLLz2fdvsUGcBfdcu3B3am34sfngVE+bFotTimpaD2wgC9XoXEMMl6Hlr1Lim2CLF
76XaJK+9ONLyM4pB4XQ3G8JF55C7FO81x4cf2CKjDgr5hrhSaUaRC9eWlV3vMoea6NTPTPJqbTVV
XpOcsstfyaar/lHmqf8nrNnlV91XfaCeOqDDxendOZY/lo6fQMa1qH6lCHdkuWsqkdCw2YUb2wQf
EBz9wR1ZHi1RQ7YMn8p62BfVCjZa6a6tgx3k7WadxT/6jGcOrC1SkFF9tqODDQzvCJlSBQQFVrRZ
xWZbUXfBhph0youu/MgsL2Q6ydxs86S6aE1v9TJzVs1nOCEhkvBgRrj5wZo8c2FtXWDLiA5yLR11
+DF7eDBqWGWCjWtR0LI1leIjPc8kurFhZKAXq7dVtC3fZHoSv44aDRLhxEKRWVHZvPctzyYhOdnV
VzTr0r6SOb81zuytH/7+g688Mhm4V6TPc8XJmcapHC1ZHa/a2Nnq1QbUe+t+wrIwKPlVdWiHC7l+
q5p1SEypgIt2aedG+tWj8094toeOYfdKs9Li1nAi90q2KGVTc70iQoIWuMiDPGK53cA617eEe7uN
/r+hx+onIvqUvDzUT3yoNnn7cVOgjYrH8nLx6/vUT8qb9N/90emBen6smzbb/PrLfVolpfgC10+T
p7X1qkC1BuX4h086fO+pESKA2bJ6YGiNsnuBgYmjfni0X15EaYIJdfiZZg8LGTAcpUX2uni6Fz5Z
ou8twun5dat5+m8GM1g/xH5Cg0Bcv/tysAYylCl/bxVGYzxZBXvhAMVjkw5nb5kLi7sFv0A/e1aH
5Z7R7A3M6KmTtxaqoZvgUeAV4kEuPz0ChCoWJqU8KAZ66IhnbouAqhCS7+9chO8eAV1eEF9QdMOA
2E08DPh0FWxBQgHpMVUp3e+zWwVgex3/ddIqaMqigwrBJp87C4gDwgO4p1iWh6db9hldCJESwQGe
tgrGAuRRs8CAulkiX56eBYuzQLAEQMLsVgnjYV5iAQv7iKnlO6rhuzdCsxZCJhJ2HF8FYyFCsbJO
+djhmZ1OwCJSMdgmHQJdX8igMfxnpBIpajQFTzSYazf97tLN6Q4gsrsj2RHMfLNVjg2D7+4+04eQ
WnDx9EL/+BAQlwSnQm0cntndAQAVc6okgP4b5a9S7ah2N318FoyFyS+GCWwyz1VgDdSpq6DZC4JH
iHwu/bNawV5o+I7khvS6sbPH5nQjdCoRpwoEeUGukqERI3j2LNgqxqKDgQB81j2z0woQ4E5eBYPC
bWpJ8Dq7SY50o+ksqCUGQyCWcnhmpxw4CaI75CTlgNtEwE00nXzeWiRtCRpjTATqEB9vzLwsBBVr
frKKNDkLBxS/m+TYc3D0BUgyy90r41kJBGT2xEOgaygHQq/UXnVHfeQ9khi1MIioKIKTYF67j3Xf
ubL/3kDQEHfIARKkRhLANheIGaExex9hfp4SheKdWJowfaxjMhId0tO6zR/ZR5ZNuxHymsgm7H6f
nZXI8RRpV9PkILYwYQ1bpAI+yrmnnpKtQQACtgTxxjedOa+bQIX7VJWIeUTAHUMZppKhn2gBnsH2
QPJNdwZmpwstZNfUI8Dsyc80ZGr9njsCiow3zeqAIc5OCtIPaLIYlGkxwOE36QvQPcMzQHNqMleJ
/NEu+fDM7gwoOonIEw8B3iJnXCau2a/CSBoqCt2XoFUlBDg7OQhspvC5k+Qg8yePG/wN7prDM9KJ
HJAFdidislc8MzKF8Fj0yaaQhW9EOjuptM/P/2AKCVCK3EDxzM4iUmX4j6aeApVO8yraDmTkcZZP
tSGkVzC3YBr1AYsZHQLoiSa7A+hBrCH4afo9lvEvnk7fgQ3Mssiuf3SQZycKoBWfbBjqbDJhesfo
df44kMAhgJuJ/BpyRQ/P7NQidC9HDff+KXhMOMV2iCn1Zt9RUMmyFvBT2QJR6lahk8AzuhEawN5U
tcCNwENCKhJDPDwjtUDjQZNyE40cnU5gzO8skCzf+W//3lXiRhBIYJ5WHy4ZywVngQUlIkr9aZmf
XNDgwZqoHDRMBFXUFun9KrDXT6UjxQALEjg4C6K31bycJGj3Ra70VBOJLAK6a9JXpnuG8yfASrCJ
xGvKCw/P7O4CuKc62VsCOMRCoL6M7HLxjO6CoqA+LNwF1ZxdQIXGZ93N/PeigEtwyG8mzfhZgXiY
vtCMNIc4LM/srgIG/lStIOShSCynfOMwxzFsSoCxa3En2mPMSxDgwzjosGmCQKNfH+groZJu+iNB
KAwkcUGgJu1+7yTvjEwDcgxEAu+0VcBjItUCYd9HkcfgMR4j8XWg879whZmdBYUo+8RVECAyZhb1
l71OGK0CSkG0iQFb6sGl2QlF6kKcTlNNkIogZJC0wNPdHfixQHDAmrEMZIiDvqnOeZ0FgaFMhlEJ
p8AuILgzn5ULGMukBXNhyG44PLM7C6J2YrJ0VEk74SSIWozDM5KOjsZZAG5UILM+PLNbBVHPO3kV
yMbDEha92LtZjswkCzgRoQEJQX8hZoeqEhMUgbFpOoLsE4c6eXK8u2lieQxdBgQDPBw6J6L7g8ML
Z6QpIbmbCi0SapfREEASjzpiuAiWgZ604eJQesBldkYT8myy96jaCwPfiIq57j6MVQTJJ6JzpE5A
o/uD2XlPqkKt/9QLQUANq5m+Hc8LRwp3AVxAMmldOberQPawPdlcotMCEo+0xL/CqU8FAqF3SDXA
Fp3ekpjdKsAL0Hs1k8wlen1TdtTn1ox9aFZBsNsb0Cx8Ux7zMpcU+hVOvAp40sg7Uu6+oxsE2A59
u0ECSrcI/0As/g0F8q0O5tzzo4dDBYy/KZ4rlPneHzzWfhz/3td9vH749RdR4DL4Q1EQ07178621
yX8HSayH6ownPz5Waxze0//r/QSPXz141+OsHv/PS3+Tr/N7DxI2ymfa/jPfrmPqaOiRcreO108L
U7BcEMJ/fcmvvwy+88n+/2Dg55uvfJv+vxyXrodpMvzgA74z+YPzEEbjdfE4dbGN3XmfOvL5OvK/
pnniD766q4CZPHYapfn6IX361V1yxPSRqZG8L/37qhwMfsCRpg6+3ETr3TrfPB25s7kmj9yXWr1I
v744T6Mqvhsue5c3M/UtF6y6/zDYz95amjryq02au8NP7hOepo58yYr7/tMVhyFSsK9MHfj1w9ob
HMA+M2PyuFHkJ6k/vJFdydTkoZMHfz2SIp2dM3nkdDc8Fp1vPXXY345lU5cgP3lgBvhe6+OJovoq
rfziaJm73KWpn3299pOB9CBhV+SITx83b6N18vA40kGZd5Wa04cuivW9VxWbshyc6T6FY/L4/j3E
cuthoW1XUTN9aHRBkZaDk91nYk8fuyh8/ptlA9lEYoewj3/G6GmVj4cWOSOTh06TciRDel9x6shv
N3f5uHUdiXgioD196Ho91Ft9WcH0gXcvLtdxVnj+UK33oZefMf6bTV5s2sdFOFzNDrP7GYNfbxr/
fqDGAAQF/vEzBv+c5uHjSP13izT+yUOneem9OF/nKZpyeDm7ctKf84LlOhzf/S6SNHX4d54/XPGu
3GnysGGERTL0avp4x+Sh84075jI4VGRMHfj9JkmKNqrXIzehT2qaOvxHL33YvHhdHOm2LnNs6vC/
p9V3DmIfYfk5Lzg+iH0S7NThb1j9DeRuA5Oix3ymj90Mvcq+4H3quJ/KtfcoQoRM6dM8pg57u6Ez
czLw+fqy5Mkj+3g2o+MNRZ3IXJw69B9r9A69q4ZXs88Qnjz4pihf3D738V2q3eTx/eI+pdfGwHLr
U5cmj92m8I+4jyt8OCddhOf0yM8hTd8IRI7xp0dalOf+tSG4Jv7iPtqs8//+DwAA//8=</cx:binary>
              </cx:geoCache>
            </cx:geography>
          </cx:layoutPr>
        </cx:series>
      </cx:plotAreaRegion>
    </cx:plotArea>
    <cx:legend pos="t"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Reversed" id="21">
  <a:schemeClr val="accent1"/>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8.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1.xml"/><Relationship Id="rId7" Type="http://schemas.openxmlformats.org/officeDocument/2006/relationships/chart" Target="../charts/chart24.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3.xml"/><Relationship Id="rId5" Type="http://schemas.microsoft.com/office/2014/relationships/chartEx" Target="../charts/chartEx2.xml"/><Relationship Id="rId4" Type="http://schemas.openxmlformats.org/officeDocument/2006/relationships/chart" Target="../charts/chart22.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1257300</xdr:colOff>
      <xdr:row>44</xdr:row>
      <xdr:rowOff>121920</xdr:rowOff>
    </xdr:from>
    <xdr:to>
      <xdr:col>6</xdr:col>
      <xdr:colOff>1005840</xdr:colOff>
      <xdr:row>59</xdr:row>
      <xdr:rowOff>76200</xdr:rowOff>
    </xdr:to>
    <xdr:graphicFrame macro="">
      <xdr:nvGraphicFramePr>
        <xdr:cNvPr id="3" name="Chart 2">
          <a:extLst>
            <a:ext uri="{FF2B5EF4-FFF2-40B4-BE49-F238E27FC236}">
              <a16:creationId xmlns:a16="http://schemas.microsoft.com/office/drawing/2014/main" id="{9B3BC471-9E21-1C14-A678-8E1609DD39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1238049</xdr:colOff>
      <xdr:row>27</xdr:row>
      <xdr:rowOff>111492</xdr:rowOff>
    </xdr:from>
    <xdr:to>
      <xdr:col>6</xdr:col>
      <xdr:colOff>1260909</xdr:colOff>
      <xdr:row>43</xdr:row>
      <xdr:rowOff>50532</xdr:rowOff>
    </xdr:to>
    <xdr:graphicFrame macro="">
      <xdr:nvGraphicFramePr>
        <xdr:cNvPr id="6" name="Chart 5">
          <a:extLst>
            <a:ext uri="{FF2B5EF4-FFF2-40B4-BE49-F238E27FC236}">
              <a16:creationId xmlns:a16="http://schemas.microsoft.com/office/drawing/2014/main" id="{65D272BB-37BA-4DFF-D1F2-A13A4015D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1149416</xdr:colOff>
      <xdr:row>60</xdr:row>
      <xdr:rowOff>29277</xdr:rowOff>
    </xdr:from>
    <xdr:to>
      <xdr:col>6</xdr:col>
      <xdr:colOff>1477076</xdr:colOff>
      <xdr:row>75</xdr:row>
      <xdr:rowOff>103071</xdr:rowOff>
    </xdr:to>
    <xdr:graphicFrame macro="">
      <xdr:nvGraphicFramePr>
        <xdr:cNvPr id="7" name="Chart 6">
          <a:extLst>
            <a:ext uri="{FF2B5EF4-FFF2-40B4-BE49-F238E27FC236}">
              <a16:creationId xmlns:a16="http://schemas.microsoft.com/office/drawing/2014/main" id="{826D0662-116C-5515-D4D4-C9AEECF9F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1178412</xdr:colOff>
      <xdr:row>78</xdr:row>
      <xdr:rowOff>136614</xdr:rowOff>
    </xdr:from>
    <xdr:to>
      <xdr:col>6</xdr:col>
      <xdr:colOff>841356</xdr:colOff>
      <xdr:row>93</xdr:row>
      <xdr:rowOff>121939</xdr:rowOff>
    </xdr:to>
    <xdr:graphicFrame macro="">
      <xdr:nvGraphicFramePr>
        <xdr:cNvPr id="2" name="Chart 1">
          <a:extLst>
            <a:ext uri="{FF2B5EF4-FFF2-40B4-BE49-F238E27FC236}">
              <a16:creationId xmlns:a16="http://schemas.microsoft.com/office/drawing/2014/main" id="{C9D3ABEF-2581-8A70-11F4-6E68C209CE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604760</xdr:colOff>
      <xdr:row>101</xdr:row>
      <xdr:rowOff>51379</xdr:rowOff>
    </xdr:from>
    <xdr:to>
      <xdr:col>4</xdr:col>
      <xdr:colOff>714375</xdr:colOff>
      <xdr:row>116</xdr:row>
      <xdr:rowOff>111853</xdr:rowOff>
    </xdr:to>
    <xdr:graphicFrame macro="">
      <xdr:nvGraphicFramePr>
        <xdr:cNvPr id="4" name="Chart 1">
          <a:extLst>
            <a:ext uri="{FF2B5EF4-FFF2-40B4-BE49-F238E27FC236}">
              <a16:creationId xmlns:a16="http://schemas.microsoft.com/office/drawing/2014/main" id="{9A591C49-1304-BC55-2F24-44C5FA6AF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924681</xdr:colOff>
      <xdr:row>146</xdr:row>
      <xdr:rowOff>62845</xdr:rowOff>
    </xdr:from>
    <xdr:to>
      <xdr:col>6</xdr:col>
      <xdr:colOff>626533</xdr:colOff>
      <xdr:row>165</xdr:row>
      <xdr:rowOff>87330</xdr:rowOff>
    </xdr:to>
    <xdr:graphicFrame macro="">
      <xdr:nvGraphicFramePr>
        <xdr:cNvPr id="5" name="Chart 4">
          <a:extLst>
            <a:ext uri="{FF2B5EF4-FFF2-40B4-BE49-F238E27FC236}">
              <a16:creationId xmlns:a16="http://schemas.microsoft.com/office/drawing/2014/main" id="{50DE84BF-B4DF-1146-6A82-4864E49364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351033</xdr:colOff>
      <xdr:row>13</xdr:row>
      <xdr:rowOff>118153</xdr:rowOff>
    </xdr:from>
    <xdr:to>
      <xdr:col>13</xdr:col>
      <xdr:colOff>419528</xdr:colOff>
      <xdr:row>33</xdr:row>
      <xdr:rowOff>34247</xdr:rowOff>
    </xdr:to>
    <xdr:graphicFrame macro="">
      <xdr:nvGraphicFramePr>
        <xdr:cNvPr id="8" name="Chart 7">
          <a:extLst>
            <a:ext uri="{FF2B5EF4-FFF2-40B4-BE49-F238E27FC236}">
              <a16:creationId xmlns:a16="http://schemas.microsoft.com/office/drawing/2014/main" id="{381BAA48-0CE4-A69F-B425-0637C9F282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204138</xdr:colOff>
      <xdr:row>41</xdr:row>
      <xdr:rowOff>155289</xdr:rowOff>
    </xdr:from>
    <xdr:to>
      <xdr:col>12</xdr:col>
      <xdr:colOff>1228267</xdr:colOff>
      <xdr:row>56</xdr:row>
      <xdr:rowOff>147458</xdr:rowOff>
    </xdr:to>
    <xdr:graphicFrame macro="">
      <xdr:nvGraphicFramePr>
        <xdr:cNvPr id="9" name="Chart 1">
          <a:extLst>
            <a:ext uri="{FF2B5EF4-FFF2-40B4-BE49-F238E27FC236}">
              <a16:creationId xmlns:a16="http://schemas.microsoft.com/office/drawing/2014/main" id="{91A4551D-74DE-D626-0957-896293069E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812800</xdr:colOff>
      <xdr:row>174</xdr:row>
      <xdr:rowOff>71120</xdr:rowOff>
    </xdr:from>
    <xdr:to>
      <xdr:col>6</xdr:col>
      <xdr:colOff>477520</xdr:colOff>
      <xdr:row>190</xdr:row>
      <xdr:rowOff>50800</xdr:rowOff>
    </xdr:to>
    <xdr:graphicFrame macro="">
      <xdr:nvGraphicFramePr>
        <xdr:cNvPr id="10" name="Chart 9">
          <a:extLst>
            <a:ext uri="{FF2B5EF4-FFF2-40B4-BE49-F238E27FC236}">
              <a16:creationId xmlns:a16="http://schemas.microsoft.com/office/drawing/2014/main" id="{9BE3AEF0-90FA-8EDF-58BC-8C1DB8D1D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738188</xdr:colOff>
      <xdr:row>126</xdr:row>
      <xdr:rowOff>160338</xdr:rowOff>
    </xdr:from>
    <xdr:to>
      <xdr:col>9</xdr:col>
      <xdr:colOff>7938</xdr:colOff>
      <xdr:row>142</xdr:row>
      <xdr:rowOff>109538</xdr:rowOff>
    </xdr:to>
    <xdr:graphicFrame macro="">
      <xdr:nvGraphicFramePr>
        <xdr:cNvPr id="11" name="Chart 10">
          <a:extLst>
            <a:ext uri="{FF2B5EF4-FFF2-40B4-BE49-F238E27FC236}">
              <a16:creationId xmlns:a16="http://schemas.microsoft.com/office/drawing/2014/main" id="{3A8B8DB1-6082-C79C-1045-277CE91B92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444506</xdr:colOff>
      <xdr:row>192</xdr:row>
      <xdr:rowOff>162983</xdr:rowOff>
    </xdr:from>
    <xdr:to>
      <xdr:col>6</xdr:col>
      <xdr:colOff>451562</xdr:colOff>
      <xdr:row>207</xdr:row>
      <xdr:rowOff>154516</xdr:rowOff>
    </xdr:to>
    <xdr:graphicFrame macro="">
      <xdr:nvGraphicFramePr>
        <xdr:cNvPr id="12" name="Chart 11">
          <a:extLst>
            <a:ext uri="{FF2B5EF4-FFF2-40B4-BE49-F238E27FC236}">
              <a16:creationId xmlns:a16="http://schemas.microsoft.com/office/drawing/2014/main" id="{438A9654-205D-2E92-BB5A-73610F8DE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1553543</xdr:colOff>
      <xdr:row>11</xdr:row>
      <xdr:rowOff>163097</xdr:rowOff>
    </xdr:from>
    <xdr:to>
      <xdr:col>21</xdr:col>
      <xdr:colOff>589837</xdr:colOff>
      <xdr:row>27</xdr:row>
      <xdr:rowOff>37591</xdr:rowOff>
    </xdr:to>
    <xdr:graphicFrame macro="">
      <xdr:nvGraphicFramePr>
        <xdr:cNvPr id="13" name="Chart 1">
          <a:extLst>
            <a:ext uri="{FF2B5EF4-FFF2-40B4-BE49-F238E27FC236}">
              <a16:creationId xmlns:a16="http://schemas.microsoft.com/office/drawing/2014/main" id="{92B3662D-56DE-35F1-32CF-D233C49EA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413349</xdr:colOff>
      <xdr:row>219</xdr:row>
      <xdr:rowOff>134428</xdr:rowOff>
    </xdr:from>
    <xdr:to>
      <xdr:col>6</xdr:col>
      <xdr:colOff>413349</xdr:colOff>
      <xdr:row>234</xdr:row>
      <xdr:rowOff>117176</xdr:rowOff>
    </xdr:to>
    <xdr:graphicFrame macro="">
      <xdr:nvGraphicFramePr>
        <xdr:cNvPr id="14" name="Chart 13">
          <a:extLst>
            <a:ext uri="{FF2B5EF4-FFF2-40B4-BE49-F238E27FC236}">
              <a16:creationId xmlns:a16="http://schemas.microsoft.com/office/drawing/2014/main" id="{4F237931-9BCD-53E7-6A24-395AEF7F0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664953</xdr:colOff>
      <xdr:row>292</xdr:row>
      <xdr:rowOff>112862</xdr:rowOff>
    </xdr:from>
    <xdr:to>
      <xdr:col>6</xdr:col>
      <xdr:colOff>664953</xdr:colOff>
      <xdr:row>307</xdr:row>
      <xdr:rowOff>95610</xdr:rowOff>
    </xdr:to>
    <xdr:graphicFrame macro="">
      <xdr:nvGraphicFramePr>
        <xdr:cNvPr id="15" name="Chart 14">
          <a:extLst>
            <a:ext uri="{FF2B5EF4-FFF2-40B4-BE49-F238E27FC236}">
              <a16:creationId xmlns:a16="http://schemas.microsoft.com/office/drawing/2014/main" id="{E63AFB93-B2F4-84ED-5934-47CC0BB2E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732692</xdr:colOff>
      <xdr:row>349</xdr:row>
      <xdr:rowOff>101112</xdr:rowOff>
    </xdr:from>
    <xdr:to>
      <xdr:col>6</xdr:col>
      <xdr:colOff>454269</xdr:colOff>
      <xdr:row>364</xdr:row>
      <xdr:rowOff>30773</xdr:rowOff>
    </xdr:to>
    <xdr:graphicFrame macro="">
      <xdr:nvGraphicFramePr>
        <xdr:cNvPr id="16" name="Chart 15">
          <a:extLst>
            <a:ext uri="{FF2B5EF4-FFF2-40B4-BE49-F238E27FC236}">
              <a16:creationId xmlns:a16="http://schemas.microsoft.com/office/drawing/2014/main" id="{13B4014B-A452-30DC-02FF-F1DDB1A77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627062</xdr:colOff>
      <xdr:row>366</xdr:row>
      <xdr:rowOff>160337</xdr:rowOff>
    </xdr:from>
    <xdr:to>
      <xdr:col>7</xdr:col>
      <xdr:colOff>119062</xdr:colOff>
      <xdr:row>381</xdr:row>
      <xdr:rowOff>165100</xdr:rowOff>
    </xdr:to>
    <xdr:graphicFrame macro="">
      <xdr:nvGraphicFramePr>
        <xdr:cNvPr id="19" name="Chart 18">
          <a:extLst>
            <a:ext uri="{FF2B5EF4-FFF2-40B4-BE49-F238E27FC236}">
              <a16:creationId xmlns:a16="http://schemas.microsoft.com/office/drawing/2014/main" id="{BAE9BE03-E922-895A-6075-2810811C92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1386416</xdr:colOff>
      <xdr:row>389</xdr:row>
      <xdr:rowOff>106538</xdr:rowOff>
    </xdr:from>
    <xdr:to>
      <xdr:col>6</xdr:col>
      <xdr:colOff>1104194</xdr:colOff>
      <xdr:row>404</xdr:row>
      <xdr:rowOff>13405</xdr:rowOff>
    </xdr:to>
    <xdr:graphicFrame macro="">
      <xdr:nvGraphicFramePr>
        <xdr:cNvPr id="20" name="Chart 19">
          <a:extLst>
            <a:ext uri="{FF2B5EF4-FFF2-40B4-BE49-F238E27FC236}">
              <a16:creationId xmlns:a16="http://schemas.microsoft.com/office/drawing/2014/main" id="{944A786C-65B3-49FA-80D1-FB8DF9987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1192305</xdr:colOff>
      <xdr:row>427</xdr:row>
      <xdr:rowOff>116541</xdr:rowOff>
    </xdr:from>
    <xdr:to>
      <xdr:col>8</xdr:col>
      <xdr:colOff>188258</xdr:colOff>
      <xdr:row>456</xdr:row>
      <xdr:rowOff>17929</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0D0F0EB3-19AD-B37A-D449-478F4187FD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5746376" y="79382470"/>
              <a:ext cx="4876800" cy="56208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1174377</xdr:colOff>
      <xdr:row>309</xdr:row>
      <xdr:rowOff>143435</xdr:rowOff>
    </xdr:from>
    <xdr:to>
      <xdr:col>6</xdr:col>
      <xdr:colOff>896471</xdr:colOff>
      <xdr:row>329</xdr:row>
      <xdr:rowOff>80682</xdr:rowOff>
    </xdr:to>
    <xdr:graphicFrame macro="">
      <xdr:nvGraphicFramePr>
        <xdr:cNvPr id="22" name="Chart 21">
          <a:extLst>
            <a:ext uri="{FF2B5EF4-FFF2-40B4-BE49-F238E27FC236}">
              <a16:creationId xmlns:a16="http://schemas.microsoft.com/office/drawing/2014/main" id="{2D93F067-801B-BA86-44AE-37132407F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6</xdr:col>
      <xdr:colOff>1649058</xdr:colOff>
      <xdr:row>383</xdr:row>
      <xdr:rowOff>28239</xdr:rowOff>
    </xdr:from>
    <xdr:to>
      <xdr:col>9</xdr:col>
      <xdr:colOff>214705</xdr:colOff>
      <xdr:row>396</xdr:row>
      <xdr:rowOff>32161</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E40E927B-3567-D54C-710F-57D68449909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541201" y="69348468"/>
              <a:ext cx="1831361" cy="2289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1825215</xdr:colOff>
      <xdr:row>396</xdr:row>
      <xdr:rowOff>186467</xdr:rowOff>
    </xdr:from>
    <xdr:to>
      <xdr:col>9</xdr:col>
      <xdr:colOff>390862</xdr:colOff>
      <xdr:row>408</xdr:row>
      <xdr:rowOff>190389</xdr:rowOff>
    </xdr:to>
    <mc:AlternateContent xmlns:mc="http://schemas.openxmlformats.org/markup-compatibility/2006">
      <mc:Choice xmlns:a14="http://schemas.microsoft.com/office/drawing/2010/main" Requires="a14">
        <xdr:graphicFrame macro="">
          <xdr:nvGraphicFramePr>
            <xdr:cNvPr id="25" name="State or Province">
              <a:extLst>
                <a:ext uri="{FF2B5EF4-FFF2-40B4-BE49-F238E27FC236}">
                  <a16:creationId xmlns:a16="http://schemas.microsoft.com/office/drawing/2014/main" id="{043DB9F3-D599-9E9B-44E8-E12A72FF6A58}"/>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dr:sp macro="" textlink="">
          <xdr:nvSpPr>
            <xdr:cNvPr id="0" name=""/>
            <xdr:cNvSpPr>
              <a:spLocks noTextEdit="1"/>
            </xdr:cNvSpPr>
          </xdr:nvSpPr>
          <xdr:spPr>
            <a:xfrm>
              <a:off x="9717358" y="71792696"/>
              <a:ext cx="1831361" cy="2333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61857</xdr:colOff>
      <xdr:row>348</xdr:row>
      <xdr:rowOff>138057</xdr:rowOff>
    </xdr:from>
    <xdr:to>
      <xdr:col>9</xdr:col>
      <xdr:colOff>465268</xdr:colOff>
      <xdr:row>358</xdr:row>
      <xdr:rowOff>143436</xdr:rowOff>
    </xdr:to>
    <mc:AlternateContent xmlns:mc="http://schemas.openxmlformats.org/markup-compatibility/2006">
      <mc:Choice xmlns:a14="http://schemas.microsoft.com/office/drawing/2010/main" Requires="a14">
        <xdr:graphicFrame macro="">
          <xdr:nvGraphicFramePr>
            <xdr:cNvPr id="26" name="Month">
              <a:extLst>
                <a:ext uri="{FF2B5EF4-FFF2-40B4-BE49-F238E27FC236}">
                  <a16:creationId xmlns:a16="http://schemas.microsoft.com/office/drawing/2014/main" id="{CF8701E6-3288-0D7E-CB43-24D2C96C4B6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793686" y="63013943"/>
              <a:ext cx="1829439" cy="1812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287885</xdr:colOff>
      <xdr:row>0</xdr:row>
      <xdr:rowOff>0</xdr:rowOff>
    </xdr:from>
    <xdr:to>
      <xdr:col>44</xdr:col>
      <xdr:colOff>98895</xdr:colOff>
      <xdr:row>119</xdr:row>
      <xdr:rowOff>43495</xdr:rowOff>
    </xdr:to>
    <xdr:sp macro="" textlink="">
      <xdr:nvSpPr>
        <xdr:cNvPr id="2" name="Rectangle: Rounded Corners 1">
          <a:extLst>
            <a:ext uri="{FF2B5EF4-FFF2-40B4-BE49-F238E27FC236}">
              <a16:creationId xmlns:a16="http://schemas.microsoft.com/office/drawing/2014/main" id="{2E8829DF-3F34-297B-779A-D5797C4A8F8F}"/>
            </a:ext>
          </a:extLst>
        </xdr:cNvPr>
        <xdr:cNvSpPr/>
      </xdr:nvSpPr>
      <xdr:spPr>
        <a:xfrm>
          <a:off x="287885" y="0"/>
          <a:ext cx="26849720" cy="20519172"/>
        </a:xfrm>
        <a:prstGeom prst="roundRect">
          <a:avLst/>
        </a:prstGeom>
        <a:solidFill>
          <a:schemeClr val="tx2">
            <a:lumMod val="50000"/>
          </a:schemeClr>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517478</xdr:colOff>
      <xdr:row>7</xdr:row>
      <xdr:rowOff>160322</xdr:rowOff>
    </xdr:from>
    <xdr:to>
      <xdr:col>18</xdr:col>
      <xdr:colOff>34501</xdr:colOff>
      <xdr:row>23</xdr:row>
      <xdr:rowOff>66869</xdr:rowOff>
    </xdr:to>
    <xdr:sp macro="" textlink="">
      <xdr:nvSpPr>
        <xdr:cNvPr id="3" name="Rectangle: Rounded Corners 2">
          <a:extLst>
            <a:ext uri="{FF2B5EF4-FFF2-40B4-BE49-F238E27FC236}">
              <a16:creationId xmlns:a16="http://schemas.microsoft.com/office/drawing/2014/main" id="{75F3E93D-9267-4AE2-A620-E5B1A4EE7ACC}"/>
            </a:ext>
          </a:extLst>
        </xdr:cNvPr>
        <xdr:cNvSpPr/>
      </xdr:nvSpPr>
      <xdr:spPr>
        <a:xfrm>
          <a:off x="6662639" y="1364774"/>
          <a:ext cx="4433152" cy="2659579"/>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452165</xdr:colOff>
      <xdr:row>8</xdr:row>
      <xdr:rowOff>30577</xdr:rowOff>
    </xdr:from>
    <xdr:to>
      <xdr:col>25</xdr:col>
      <xdr:colOff>584648</xdr:colOff>
      <xdr:row>23</xdr:row>
      <xdr:rowOff>98316</xdr:rowOff>
    </xdr:to>
    <xdr:sp macro="" textlink="">
      <xdr:nvSpPr>
        <xdr:cNvPr id="4" name="Rectangle: Rounded Corners 3">
          <a:extLst>
            <a:ext uri="{FF2B5EF4-FFF2-40B4-BE49-F238E27FC236}">
              <a16:creationId xmlns:a16="http://schemas.microsoft.com/office/drawing/2014/main" id="{D1438D64-B825-4DB5-B4B3-872F8AC17C2E}"/>
            </a:ext>
          </a:extLst>
        </xdr:cNvPr>
        <xdr:cNvSpPr/>
      </xdr:nvSpPr>
      <xdr:spPr>
        <a:xfrm>
          <a:off x="11513455" y="1407093"/>
          <a:ext cx="4434096" cy="2648707"/>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507803</xdr:colOff>
      <xdr:row>8</xdr:row>
      <xdr:rowOff>1549</xdr:rowOff>
    </xdr:from>
    <xdr:to>
      <xdr:col>34</xdr:col>
      <xdr:colOff>24824</xdr:colOff>
      <xdr:row>23</xdr:row>
      <xdr:rowOff>69288</xdr:rowOff>
    </xdr:to>
    <xdr:sp macro="" textlink="">
      <xdr:nvSpPr>
        <xdr:cNvPr id="5" name="Rectangle: Rounded Corners 4">
          <a:extLst>
            <a:ext uri="{FF2B5EF4-FFF2-40B4-BE49-F238E27FC236}">
              <a16:creationId xmlns:a16="http://schemas.microsoft.com/office/drawing/2014/main" id="{25D90A20-02DB-4837-941A-E6A19C7A6092}"/>
            </a:ext>
          </a:extLst>
        </xdr:cNvPr>
        <xdr:cNvSpPr/>
      </xdr:nvSpPr>
      <xdr:spPr>
        <a:xfrm>
          <a:off x="16485222" y="1378065"/>
          <a:ext cx="4433150" cy="2648707"/>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596943</xdr:colOff>
      <xdr:row>25</xdr:row>
      <xdr:rowOff>11949</xdr:rowOff>
    </xdr:from>
    <xdr:to>
      <xdr:col>18</xdr:col>
      <xdr:colOff>261528</xdr:colOff>
      <xdr:row>50</xdr:row>
      <xdr:rowOff>10885</xdr:rowOff>
    </xdr:to>
    <xdr:sp macro="" textlink="">
      <xdr:nvSpPr>
        <xdr:cNvPr id="6" name="Rectangle: Rounded Corners 5">
          <a:extLst>
            <a:ext uri="{FF2B5EF4-FFF2-40B4-BE49-F238E27FC236}">
              <a16:creationId xmlns:a16="http://schemas.microsoft.com/office/drawing/2014/main" id="{7B4BEAA4-598A-4DED-A353-78BE8AC256FE}"/>
            </a:ext>
          </a:extLst>
        </xdr:cNvPr>
        <xdr:cNvSpPr/>
      </xdr:nvSpPr>
      <xdr:spPr>
        <a:xfrm>
          <a:off x="4284040" y="4313562"/>
          <a:ext cx="7038778" cy="4300549"/>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552252</xdr:colOff>
      <xdr:row>51</xdr:row>
      <xdr:rowOff>124713</xdr:rowOff>
    </xdr:from>
    <xdr:to>
      <xdr:col>18</xdr:col>
      <xdr:colOff>216837</xdr:colOff>
      <xdr:row>74</xdr:row>
      <xdr:rowOff>124918</xdr:rowOff>
    </xdr:to>
    <xdr:sp macro="" textlink="">
      <xdr:nvSpPr>
        <xdr:cNvPr id="7" name="Rectangle: Rounded Corners 6">
          <a:extLst>
            <a:ext uri="{FF2B5EF4-FFF2-40B4-BE49-F238E27FC236}">
              <a16:creationId xmlns:a16="http://schemas.microsoft.com/office/drawing/2014/main" id="{2784D051-C8E2-4FAA-AA39-F01075D53EDC}"/>
            </a:ext>
          </a:extLst>
        </xdr:cNvPr>
        <xdr:cNvSpPr/>
      </xdr:nvSpPr>
      <xdr:spPr>
        <a:xfrm>
          <a:off x="4239349" y="8900003"/>
          <a:ext cx="7038778" cy="3957689"/>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592539</xdr:colOff>
      <xdr:row>25</xdr:row>
      <xdr:rowOff>57427</xdr:rowOff>
    </xdr:from>
    <xdr:to>
      <xdr:col>30</xdr:col>
      <xdr:colOff>248744</xdr:colOff>
      <xdr:row>50</xdr:row>
      <xdr:rowOff>46892</xdr:rowOff>
    </xdr:to>
    <xdr:sp macro="" textlink="">
      <xdr:nvSpPr>
        <xdr:cNvPr id="8" name="Rectangle: Rounded Corners 7">
          <a:extLst>
            <a:ext uri="{FF2B5EF4-FFF2-40B4-BE49-F238E27FC236}">
              <a16:creationId xmlns:a16="http://schemas.microsoft.com/office/drawing/2014/main" id="{59637902-5D3D-4E96-A5D0-E256A967F425}"/>
            </a:ext>
          </a:extLst>
        </xdr:cNvPr>
        <xdr:cNvSpPr/>
      </xdr:nvSpPr>
      <xdr:spPr>
        <a:xfrm>
          <a:off x="11653829" y="4359040"/>
          <a:ext cx="7030399" cy="4291078"/>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35</xdr:col>
      <xdr:colOff>94814</xdr:colOff>
      <xdr:row>8</xdr:row>
      <xdr:rowOff>66621</xdr:rowOff>
    </xdr:from>
    <xdr:to>
      <xdr:col>42</xdr:col>
      <xdr:colOff>227298</xdr:colOff>
      <xdr:row>23</xdr:row>
      <xdr:rowOff>126740</xdr:rowOff>
    </xdr:to>
    <xdr:sp macro="" textlink="">
      <xdr:nvSpPr>
        <xdr:cNvPr id="9" name="Rectangle: Rounded Corners 8">
          <a:extLst>
            <a:ext uri="{FF2B5EF4-FFF2-40B4-BE49-F238E27FC236}">
              <a16:creationId xmlns:a16="http://schemas.microsoft.com/office/drawing/2014/main" id="{5617488F-3A2D-4201-A068-9ACF721A0177}"/>
            </a:ext>
          </a:extLst>
        </xdr:cNvPr>
        <xdr:cNvSpPr/>
      </xdr:nvSpPr>
      <xdr:spPr>
        <a:xfrm>
          <a:off x="21602879" y="1443137"/>
          <a:ext cx="4434096" cy="2641087"/>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131048</xdr:colOff>
      <xdr:row>8</xdr:row>
      <xdr:rowOff>43813</xdr:rowOff>
    </xdr:from>
    <xdr:to>
      <xdr:col>9</xdr:col>
      <xdr:colOff>212611</xdr:colOff>
      <xdr:row>23</xdr:row>
      <xdr:rowOff>92163</xdr:rowOff>
    </xdr:to>
    <xdr:sp macro="" textlink="">
      <xdr:nvSpPr>
        <xdr:cNvPr id="10" name="Rectangle: Rounded Corners 9">
          <a:extLst>
            <a:ext uri="{FF2B5EF4-FFF2-40B4-BE49-F238E27FC236}">
              <a16:creationId xmlns:a16="http://schemas.microsoft.com/office/drawing/2014/main" id="{C2AB40B9-2E38-424B-859C-EC194CB8C6B0}"/>
            </a:ext>
          </a:extLst>
        </xdr:cNvPr>
        <xdr:cNvSpPr/>
      </xdr:nvSpPr>
      <xdr:spPr>
        <a:xfrm>
          <a:off x="1360080" y="1420329"/>
          <a:ext cx="4383176" cy="2629318"/>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599830</xdr:colOff>
      <xdr:row>51</xdr:row>
      <xdr:rowOff>104730</xdr:rowOff>
    </xdr:from>
    <xdr:to>
      <xdr:col>30</xdr:col>
      <xdr:colOff>271321</xdr:colOff>
      <xdr:row>77</xdr:row>
      <xdr:rowOff>93785</xdr:rowOff>
    </xdr:to>
    <xdr:sp macro="" textlink="">
      <xdr:nvSpPr>
        <xdr:cNvPr id="11" name="Rectangle: Rounded Corners 10">
          <a:extLst>
            <a:ext uri="{FF2B5EF4-FFF2-40B4-BE49-F238E27FC236}">
              <a16:creationId xmlns:a16="http://schemas.microsoft.com/office/drawing/2014/main" id="{6DC1319B-1518-45CE-BB15-AA4231D5A353}"/>
            </a:ext>
          </a:extLst>
        </xdr:cNvPr>
        <xdr:cNvSpPr/>
      </xdr:nvSpPr>
      <xdr:spPr>
        <a:xfrm>
          <a:off x="11661120" y="8880020"/>
          <a:ext cx="7045685" cy="4462733"/>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31</xdr:col>
      <xdr:colOff>91790</xdr:colOff>
      <xdr:row>25</xdr:row>
      <xdr:rowOff>33980</xdr:rowOff>
    </xdr:from>
    <xdr:to>
      <xdr:col>42</xdr:col>
      <xdr:colOff>371836</xdr:colOff>
      <xdr:row>60</xdr:row>
      <xdr:rowOff>134471</xdr:rowOff>
    </xdr:to>
    <xdr:sp macro="" textlink="">
      <xdr:nvSpPr>
        <xdr:cNvPr id="12" name="Rectangle: Rounded Corners 11">
          <a:extLst>
            <a:ext uri="{FF2B5EF4-FFF2-40B4-BE49-F238E27FC236}">
              <a16:creationId xmlns:a16="http://schemas.microsoft.com/office/drawing/2014/main" id="{1591EA43-6CEE-4028-B042-D46AEFC6BFA6}"/>
            </a:ext>
          </a:extLst>
        </xdr:cNvPr>
        <xdr:cNvSpPr/>
      </xdr:nvSpPr>
      <xdr:spPr>
        <a:xfrm>
          <a:off x="19141790" y="4335593"/>
          <a:ext cx="7039723" cy="6122749"/>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xdr:col>
      <xdr:colOff>249257</xdr:colOff>
      <xdr:row>67</xdr:row>
      <xdr:rowOff>11314</xdr:rowOff>
    </xdr:from>
    <xdr:to>
      <xdr:col>6</xdr:col>
      <xdr:colOff>259356</xdr:colOff>
      <xdr:row>79</xdr:row>
      <xdr:rowOff>12587</xdr:rowOff>
    </xdr:to>
    <xdr:sp macro="" textlink="">
      <xdr:nvSpPr>
        <xdr:cNvPr id="13" name="Rectangle: Rounded Corners 12">
          <a:extLst>
            <a:ext uri="{FF2B5EF4-FFF2-40B4-BE49-F238E27FC236}">
              <a16:creationId xmlns:a16="http://schemas.microsoft.com/office/drawing/2014/main" id="{CDA54D5F-4DA2-4A94-AE79-50DBA404474F}"/>
            </a:ext>
          </a:extLst>
        </xdr:cNvPr>
        <xdr:cNvSpPr/>
      </xdr:nvSpPr>
      <xdr:spPr>
        <a:xfrm>
          <a:off x="850836" y="10759525"/>
          <a:ext cx="3017994" cy="1926325"/>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232173</xdr:colOff>
      <xdr:row>81</xdr:row>
      <xdr:rowOff>103875</xdr:rowOff>
    </xdr:from>
    <xdr:to>
      <xdr:col>6</xdr:col>
      <xdr:colOff>242272</xdr:colOff>
      <xdr:row>96</xdr:row>
      <xdr:rowOff>16190</xdr:rowOff>
    </xdr:to>
    <xdr:sp macro="" textlink="">
      <xdr:nvSpPr>
        <xdr:cNvPr id="14" name="Rectangle: Rounded Corners 13">
          <a:extLst>
            <a:ext uri="{FF2B5EF4-FFF2-40B4-BE49-F238E27FC236}">
              <a16:creationId xmlns:a16="http://schemas.microsoft.com/office/drawing/2014/main" id="{596BC5FE-01E6-411A-9D00-09C440564BAB}"/>
            </a:ext>
          </a:extLst>
        </xdr:cNvPr>
        <xdr:cNvSpPr/>
      </xdr:nvSpPr>
      <xdr:spPr>
        <a:xfrm>
          <a:off x="838496" y="13377423"/>
          <a:ext cx="3041711" cy="237038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117187</xdr:colOff>
      <xdr:row>2</xdr:row>
      <xdr:rowOff>70884</xdr:rowOff>
    </xdr:from>
    <xdr:to>
      <xdr:col>39</xdr:col>
      <xdr:colOff>365280</xdr:colOff>
      <xdr:row>7</xdr:row>
      <xdr:rowOff>41564</xdr:rowOff>
    </xdr:to>
    <xdr:sp macro="" textlink="">
      <xdr:nvSpPr>
        <xdr:cNvPr id="17" name="Rectangle: Rounded Corners 16">
          <a:extLst>
            <a:ext uri="{FF2B5EF4-FFF2-40B4-BE49-F238E27FC236}">
              <a16:creationId xmlns:a16="http://schemas.microsoft.com/office/drawing/2014/main" id="{41E56600-F6D7-4900-A15D-7703CA8F2770}"/>
            </a:ext>
          </a:extLst>
        </xdr:cNvPr>
        <xdr:cNvSpPr/>
      </xdr:nvSpPr>
      <xdr:spPr>
        <a:xfrm>
          <a:off x="3189768" y="415013"/>
          <a:ext cx="21141641" cy="831003"/>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800" b="1">
              <a:solidFill>
                <a:srgbClr val="002060"/>
              </a:solidFill>
              <a:effectLst/>
              <a:latin typeface="+mn-lt"/>
              <a:ea typeface="+mn-ea"/>
              <a:cs typeface="+mn-cs"/>
            </a:rPr>
            <a:t>Exploratory Data Analysis on Payless ShoeSource Superstore Sales (USA)</a:t>
          </a:r>
          <a:endParaRPr lang="en-US" sz="4800">
            <a:solidFill>
              <a:srgbClr val="002060"/>
            </a:solidFill>
          </a:endParaRPr>
        </a:p>
      </xdr:txBody>
    </xdr:sp>
    <xdr:clientData/>
  </xdr:twoCellAnchor>
  <xdr:twoCellAnchor>
    <xdr:from>
      <xdr:col>19</xdr:col>
      <xdr:colOff>308157</xdr:colOff>
      <xdr:row>26</xdr:row>
      <xdr:rowOff>158607</xdr:rowOff>
    </xdr:from>
    <xdr:to>
      <xdr:col>29</xdr:col>
      <xdr:colOff>475093</xdr:colOff>
      <xdr:row>49</xdr:row>
      <xdr:rowOff>37474</xdr:rowOff>
    </xdr:to>
    <xdr:graphicFrame macro="">
      <xdr:nvGraphicFramePr>
        <xdr:cNvPr id="18" name="Chart 17">
          <a:extLst>
            <a:ext uri="{FF2B5EF4-FFF2-40B4-BE49-F238E27FC236}">
              <a16:creationId xmlns:a16="http://schemas.microsoft.com/office/drawing/2014/main" id="{47F5321A-4D6B-4C63-9F0B-C6F262061B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90441</xdr:colOff>
      <xdr:row>15</xdr:row>
      <xdr:rowOff>158150</xdr:rowOff>
    </xdr:from>
    <xdr:to>
      <xdr:col>25</xdr:col>
      <xdr:colOff>334855</xdr:colOff>
      <xdr:row>21</xdr:row>
      <xdr:rowOff>43131</xdr:rowOff>
    </xdr:to>
    <xdr:sp macro="" textlink="'PIVOT TABLES'!C25">
      <xdr:nvSpPr>
        <xdr:cNvPr id="20" name="TextBox 19">
          <a:extLst>
            <a:ext uri="{FF2B5EF4-FFF2-40B4-BE49-F238E27FC236}">
              <a16:creationId xmlns:a16="http://schemas.microsoft.com/office/drawing/2014/main" id="{43F94346-63A0-BBBF-6BC6-DD269E2F60E8}"/>
            </a:ext>
          </a:extLst>
        </xdr:cNvPr>
        <xdr:cNvSpPr txBox="1"/>
      </xdr:nvSpPr>
      <xdr:spPr>
        <a:xfrm>
          <a:off x="11766247" y="2739118"/>
          <a:ext cx="3931511" cy="9173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928B32C-714F-4DB0-94A7-AD722EEFCC1A}" type="TxLink">
            <a:rPr lang="en-US" sz="3600" b="1" i="0" u="none" strike="noStrike">
              <a:solidFill>
                <a:srgbClr val="002060"/>
              </a:solidFill>
              <a:latin typeface="Times New Roman"/>
              <a:cs typeface="Times New Roman"/>
            </a:rPr>
            <a:t>$224,077.61</a:t>
          </a:fld>
          <a:endParaRPr lang="en-US" sz="8000">
            <a:solidFill>
              <a:srgbClr val="002060"/>
            </a:solidFill>
          </a:endParaRPr>
        </a:p>
      </xdr:txBody>
    </xdr:sp>
    <xdr:clientData/>
  </xdr:twoCellAnchor>
  <xdr:twoCellAnchor>
    <xdr:from>
      <xdr:col>11</xdr:col>
      <xdr:colOff>113443</xdr:colOff>
      <xdr:row>15</xdr:row>
      <xdr:rowOff>152401</xdr:rowOff>
    </xdr:from>
    <xdr:to>
      <xdr:col>17</xdr:col>
      <xdr:colOff>449873</xdr:colOff>
      <xdr:row>21</xdr:row>
      <xdr:rowOff>37382</xdr:rowOff>
    </xdr:to>
    <xdr:sp macro="" textlink="'PIVOT TABLES'!B25">
      <xdr:nvSpPr>
        <xdr:cNvPr id="21" name="TextBox 20">
          <a:extLst>
            <a:ext uri="{FF2B5EF4-FFF2-40B4-BE49-F238E27FC236}">
              <a16:creationId xmlns:a16="http://schemas.microsoft.com/office/drawing/2014/main" id="{5681FD13-3787-4901-945A-4921ABA1AC45}"/>
            </a:ext>
          </a:extLst>
        </xdr:cNvPr>
        <xdr:cNvSpPr txBox="1"/>
      </xdr:nvSpPr>
      <xdr:spPr>
        <a:xfrm>
          <a:off x="6873120" y="2733369"/>
          <a:ext cx="4023527" cy="9173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D412749-321D-4275-B4BC-8ADEC569F52F}" type="TxLink">
            <a:rPr lang="en-US" sz="3200" b="1" i="0" u="none" strike="noStrike">
              <a:solidFill>
                <a:srgbClr val="002060"/>
              </a:solidFill>
              <a:latin typeface="Times New Roman"/>
              <a:cs typeface="Times New Roman"/>
            </a:rPr>
            <a:pPr algn="ctr"/>
            <a:t>$1,924,337.88</a:t>
          </a:fld>
          <a:endParaRPr lang="en-US" sz="3200">
            <a:solidFill>
              <a:srgbClr val="002060"/>
            </a:solidFill>
          </a:endParaRPr>
        </a:p>
      </xdr:txBody>
    </xdr:sp>
    <xdr:clientData/>
  </xdr:twoCellAnchor>
  <xdr:twoCellAnchor>
    <xdr:from>
      <xdr:col>7</xdr:col>
      <xdr:colOff>190144</xdr:colOff>
      <xdr:row>52</xdr:row>
      <xdr:rowOff>140140</xdr:rowOff>
    </xdr:from>
    <xdr:to>
      <xdr:col>17</xdr:col>
      <xdr:colOff>548053</xdr:colOff>
      <xdr:row>73</xdr:row>
      <xdr:rowOff>37475</xdr:rowOff>
    </xdr:to>
    <xdr:graphicFrame macro="">
      <xdr:nvGraphicFramePr>
        <xdr:cNvPr id="22" name="Chart 21">
          <a:extLst>
            <a:ext uri="{FF2B5EF4-FFF2-40B4-BE49-F238E27FC236}">
              <a16:creationId xmlns:a16="http://schemas.microsoft.com/office/drawing/2014/main" id="{3890BD3F-E7C5-4C22-9537-82A026DE6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375439</xdr:colOff>
      <xdr:row>76</xdr:row>
      <xdr:rowOff>109633</xdr:rowOff>
    </xdr:from>
    <xdr:to>
      <xdr:col>18</xdr:col>
      <xdr:colOff>40024</xdr:colOff>
      <xdr:row>101</xdr:row>
      <xdr:rowOff>24983</xdr:rowOff>
    </xdr:to>
    <xdr:sp macro="" textlink="">
      <xdr:nvSpPr>
        <xdr:cNvPr id="23" name="Rectangle: Rounded Corners 22">
          <a:extLst>
            <a:ext uri="{FF2B5EF4-FFF2-40B4-BE49-F238E27FC236}">
              <a16:creationId xmlns:a16="http://schemas.microsoft.com/office/drawing/2014/main" id="{C3B30A9E-9B37-447A-8315-4174EF5059A1}"/>
            </a:ext>
          </a:extLst>
        </xdr:cNvPr>
        <xdr:cNvSpPr/>
      </xdr:nvSpPr>
      <xdr:spPr>
        <a:xfrm>
          <a:off x="4062536" y="13186536"/>
          <a:ext cx="7038778" cy="4216963"/>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287996</xdr:colOff>
      <xdr:row>77</xdr:row>
      <xdr:rowOff>134616</xdr:rowOff>
    </xdr:from>
    <xdr:to>
      <xdr:col>17</xdr:col>
      <xdr:colOff>187779</xdr:colOff>
      <xdr:row>99</xdr:row>
      <xdr:rowOff>112425</xdr:rowOff>
    </xdr:to>
    <xdr:graphicFrame macro="">
      <xdr:nvGraphicFramePr>
        <xdr:cNvPr id="24" name="Chart 1">
          <a:extLst>
            <a:ext uri="{FF2B5EF4-FFF2-40B4-BE49-F238E27FC236}">
              <a16:creationId xmlns:a16="http://schemas.microsoft.com/office/drawing/2014/main" id="{8C59B414-41FA-4D72-8DC0-BD3DBF6D6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563777</xdr:colOff>
      <xdr:row>78</xdr:row>
      <xdr:rowOff>130581</xdr:rowOff>
    </xdr:from>
    <xdr:to>
      <xdr:col>30</xdr:col>
      <xdr:colOff>228362</xdr:colOff>
      <xdr:row>101</xdr:row>
      <xdr:rowOff>128954</xdr:rowOff>
    </xdr:to>
    <xdr:sp macro="" textlink="">
      <xdr:nvSpPr>
        <xdr:cNvPr id="26" name="Rectangle: Rounded Corners 25">
          <a:extLst>
            <a:ext uri="{FF2B5EF4-FFF2-40B4-BE49-F238E27FC236}">
              <a16:creationId xmlns:a16="http://schemas.microsoft.com/office/drawing/2014/main" id="{1AA6AC00-2AC5-47ED-8419-CA78A64A33A9}"/>
            </a:ext>
          </a:extLst>
        </xdr:cNvPr>
        <xdr:cNvSpPr/>
      </xdr:nvSpPr>
      <xdr:spPr>
        <a:xfrm>
          <a:off x="11625067" y="13551613"/>
          <a:ext cx="7038779" cy="3955857"/>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225009</xdr:colOff>
      <xdr:row>79</xdr:row>
      <xdr:rowOff>46892</xdr:rowOff>
    </xdr:from>
    <xdr:to>
      <xdr:col>29</xdr:col>
      <xdr:colOff>611870</xdr:colOff>
      <xdr:row>101</xdr:row>
      <xdr:rowOff>23446</xdr:rowOff>
    </xdr:to>
    <xdr:graphicFrame macro="">
      <xdr:nvGraphicFramePr>
        <xdr:cNvPr id="27" name="Chart 26">
          <a:extLst>
            <a:ext uri="{FF2B5EF4-FFF2-40B4-BE49-F238E27FC236}">
              <a16:creationId xmlns:a16="http://schemas.microsoft.com/office/drawing/2014/main" id="{6E91503A-8BE9-4AE8-A958-BB50198A7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562311</xdr:colOff>
      <xdr:row>27</xdr:row>
      <xdr:rowOff>4260</xdr:rowOff>
    </xdr:from>
    <xdr:to>
      <xdr:col>42</xdr:col>
      <xdr:colOff>57481</xdr:colOff>
      <xdr:row>58</xdr:row>
      <xdr:rowOff>59764</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EAB6AFE0-9CB1-48E3-924F-7374127AFD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9612311" y="4650002"/>
              <a:ext cx="6254847" cy="53895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64742</xdr:colOff>
      <xdr:row>62</xdr:row>
      <xdr:rowOff>97711</xdr:rowOff>
    </xdr:from>
    <xdr:to>
      <xdr:col>42</xdr:col>
      <xdr:colOff>341915</xdr:colOff>
      <xdr:row>95</xdr:row>
      <xdr:rowOff>104589</xdr:rowOff>
    </xdr:to>
    <xdr:sp macro="" textlink="">
      <xdr:nvSpPr>
        <xdr:cNvPr id="29" name="Rectangle: Rounded Corners 28">
          <a:extLst>
            <a:ext uri="{FF2B5EF4-FFF2-40B4-BE49-F238E27FC236}">
              <a16:creationId xmlns:a16="http://schemas.microsoft.com/office/drawing/2014/main" id="{3063C11F-DE94-4C9D-B530-D56E550347C6}"/>
            </a:ext>
          </a:extLst>
        </xdr:cNvPr>
        <xdr:cNvSpPr/>
      </xdr:nvSpPr>
      <xdr:spPr>
        <a:xfrm>
          <a:off x="19114742" y="10765711"/>
          <a:ext cx="7036850" cy="5685007"/>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273281</xdr:colOff>
      <xdr:row>26</xdr:row>
      <xdr:rowOff>74916</xdr:rowOff>
    </xdr:from>
    <xdr:to>
      <xdr:col>17</xdr:col>
      <xdr:colOff>542222</xdr:colOff>
      <xdr:row>48</xdr:row>
      <xdr:rowOff>89857</xdr:rowOff>
    </xdr:to>
    <xdr:graphicFrame macro="">
      <xdr:nvGraphicFramePr>
        <xdr:cNvPr id="30" name="Chart 29">
          <a:extLst>
            <a:ext uri="{FF2B5EF4-FFF2-40B4-BE49-F238E27FC236}">
              <a16:creationId xmlns:a16="http://schemas.microsoft.com/office/drawing/2014/main" id="{B9658E8B-C05C-4BD6-AA21-DCC3AD616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387514</xdr:colOff>
      <xdr:row>65</xdr:row>
      <xdr:rowOff>141072</xdr:rowOff>
    </xdr:from>
    <xdr:to>
      <xdr:col>42</xdr:col>
      <xdr:colOff>229420</xdr:colOff>
      <xdr:row>90</xdr:row>
      <xdr:rowOff>44822</xdr:rowOff>
    </xdr:to>
    <xdr:graphicFrame macro="">
      <xdr:nvGraphicFramePr>
        <xdr:cNvPr id="19" name="Chart 18">
          <a:extLst>
            <a:ext uri="{FF2B5EF4-FFF2-40B4-BE49-F238E27FC236}">
              <a16:creationId xmlns:a16="http://schemas.microsoft.com/office/drawing/2014/main" id="{02E4BAB6-81E2-43D8-B74F-3D549ED1B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319995</xdr:colOff>
      <xdr:row>53</xdr:row>
      <xdr:rowOff>48184</xdr:rowOff>
    </xdr:from>
    <xdr:to>
      <xdr:col>29</xdr:col>
      <xdr:colOff>378829</xdr:colOff>
      <xdr:row>75</xdr:row>
      <xdr:rowOff>119529</xdr:rowOff>
    </xdr:to>
    <xdr:graphicFrame macro="">
      <xdr:nvGraphicFramePr>
        <xdr:cNvPr id="31" name="Chart 30">
          <a:extLst>
            <a:ext uri="{FF2B5EF4-FFF2-40B4-BE49-F238E27FC236}">
              <a16:creationId xmlns:a16="http://schemas.microsoft.com/office/drawing/2014/main" id="{D20A8974-A2F0-4A67-A66E-09D4DDC28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173165</xdr:colOff>
      <xdr:row>11</xdr:row>
      <xdr:rowOff>77473</xdr:rowOff>
    </xdr:from>
    <xdr:to>
      <xdr:col>17</xdr:col>
      <xdr:colOff>509595</xdr:colOff>
      <xdr:row>16</xdr:row>
      <xdr:rowOff>123645</xdr:rowOff>
    </xdr:to>
    <xdr:sp macro="" textlink="">
      <xdr:nvSpPr>
        <xdr:cNvPr id="34" name="TextBox 33">
          <a:extLst>
            <a:ext uri="{FF2B5EF4-FFF2-40B4-BE49-F238E27FC236}">
              <a16:creationId xmlns:a16="http://schemas.microsoft.com/office/drawing/2014/main" id="{DE6B6505-2F5E-4835-908C-9B77C69CED9C}"/>
            </a:ext>
          </a:extLst>
        </xdr:cNvPr>
        <xdr:cNvSpPr txBox="1"/>
      </xdr:nvSpPr>
      <xdr:spPr>
        <a:xfrm>
          <a:off x="6932842" y="1970183"/>
          <a:ext cx="4023527" cy="9064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i="0" u="none" strike="noStrike">
              <a:solidFill>
                <a:srgbClr val="FF0000"/>
              </a:solidFill>
              <a:latin typeface="Times New Roman"/>
              <a:cs typeface="Times New Roman"/>
            </a:rPr>
            <a:t>Total Sales</a:t>
          </a:r>
        </a:p>
      </xdr:txBody>
    </xdr:sp>
    <xdr:clientData/>
  </xdr:twoCellAnchor>
  <xdr:twoCellAnchor>
    <xdr:from>
      <xdr:col>19</xdr:col>
      <xdr:colOff>47141</xdr:colOff>
      <xdr:row>10</xdr:row>
      <xdr:rowOff>141949</xdr:rowOff>
    </xdr:from>
    <xdr:to>
      <xdr:col>25</xdr:col>
      <xdr:colOff>383572</xdr:colOff>
      <xdr:row>16</xdr:row>
      <xdr:rowOff>26929</xdr:rowOff>
    </xdr:to>
    <xdr:sp macro="" textlink="">
      <xdr:nvSpPr>
        <xdr:cNvPr id="35" name="TextBox 34">
          <a:extLst>
            <a:ext uri="{FF2B5EF4-FFF2-40B4-BE49-F238E27FC236}">
              <a16:creationId xmlns:a16="http://schemas.microsoft.com/office/drawing/2014/main" id="{707E87B2-4301-4FE6-A20C-502B5235C1B5}"/>
            </a:ext>
          </a:extLst>
        </xdr:cNvPr>
        <xdr:cNvSpPr txBox="1"/>
      </xdr:nvSpPr>
      <xdr:spPr>
        <a:xfrm>
          <a:off x="11722947" y="1862594"/>
          <a:ext cx="4023528" cy="9173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i="0" u="none" strike="noStrike">
              <a:solidFill>
                <a:srgbClr val="FF0000"/>
              </a:solidFill>
              <a:latin typeface="Times New Roman"/>
              <a:cs typeface="Times New Roman"/>
            </a:rPr>
            <a:t>Total Profit</a:t>
          </a:r>
        </a:p>
      </xdr:txBody>
    </xdr:sp>
    <xdr:clientData/>
  </xdr:twoCellAnchor>
  <xdr:twoCellAnchor>
    <xdr:from>
      <xdr:col>27</xdr:col>
      <xdr:colOff>159840</xdr:colOff>
      <xdr:row>11</xdr:row>
      <xdr:rowOff>24717</xdr:rowOff>
    </xdr:from>
    <xdr:to>
      <xdr:col>33</xdr:col>
      <xdr:colOff>496271</xdr:colOff>
      <xdr:row>15</xdr:row>
      <xdr:rowOff>117230</xdr:rowOff>
    </xdr:to>
    <xdr:sp macro="" textlink="">
      <xdr:nvSpPr>
        <xdr:cNvPr id="37" name="TextBox 36">
          <a:extLst>
            <a:ext uri="{FF2B5EF4-FFF2-40B4-BE49-F238E27FC236}">
              <a16:creationId xmlns:a16="http://schemas.microsoft.com/office/drawing/2014/main" id="{43EF2DDB-CBFD-45E2-A72B-D9C2943F390E}"/>
            </a:ext>
          </a:extLst>
        </xdr:cNvPr>
        <xdr:cNvSpPr txBox="1"/>
      </xdr:nvSpPr>
      <xdr:spPr>
        <a:xfrm>
          <a:off x="16751775" y="1917427"/>
          <a:ext cx="4023528" cy="7807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i="0" u="none" strike="noStrike">
              <a:solidFill>
                <a:srgbClr val="FF0000"/>
              </a:solidFill>
              <a:latin typeface="Times New Roman"/>
              <a:cs typeface="Times New Roman"/>
            </a:rPr>
            <a:t>Most Profitable State</a:t>
          </a:r>
        </a:p>
      </xdr:txBody>
    </xdr:sp>
    <xdr:clientData/>
  </xdr:twoCellAnchor>
  <xdr:twoCellAnchor>
    <xdr:from>
      <xdr:col>28</xdr:col>
      <xdr:colOff>274358</xdr:colOff>
      <xdr:row>15</xdr:row>
      <xdr:rowOff>145388</xdr:rowOff>
    </xdr:from>
    <xdr:to>
      <xdr:col>32</xdr:col>
      <xdr:colOff>336185</xdr:colOff>
      <xdr:row>20</xdr:row>
      <xdr:rowOff>8214</xdr:rowOff>
    </xdr:to>
    <xdr:sp macro="" textlink="'PIVOT TABLES'!A409">
      <xdr:nvSpPr>
        <xdr:cNvPr id="38" name="TextBox 37">
          <a:extLst>
            <a:ext uri="{FF2B5EF4-FFF2-40B4-BE49-F238E27FC236}">
              <a16:creationId xmlns:a16="http://schemas.microsoft.com/office/drawing/2014/main" id="{1FFFBFAB-DA72-4068-A804-E319E4C69FF1}"/>
            </a:ext>
          </a:extLst>
        </xdr:cNvPr>
        <xdr:cNvSpPr txBox="1"/>
      </xdr:nvSpPr>
      <xdr:spPr>
        <a:xfrm>
          <a:off x="17480810" y="2726356"/>
          <a:ext cx="2519891" cy="7231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4001E94-71BC-449D-BB7F-9F343D111A18}" type="TxLink">
            <a:rPr lang="en-US" sz="3600" b="1" i="0" u="none" strike="noStrike">
              <a:solidFill>
                <a:srgbClr val="002060"/>
              </a:solidFill>
              <a:latin typeface="Times New Roman"/>
              <a:cs typeface="Times New Roman"/>
            </a:rPr>
            <a:t>California</a:t>
          </a:fld>
          <a:endParaRPr lang="en-US" sz="28700" b="1">
            <a:solidFill>
              <a:srgbClr val="002060"/>
            </a:solidFill>
          </a:endParaRPr>
        </a:p>
      </xdr:txBody>
    </xdr:sp>
    <xdr:clientData/>
  </xdr:twoCellAnchor>
  <xdr:twoCellAnchor>
    <xdr:from>
      <xdr:col>35</xdr:col>
      <xdr:colOff>326892</xdr:colOff>
      <xdr:row>9</xdr:row>
      <xdr:rowOff>102575</xdr:rowOff>
    </xdr:from>
    <xdr:to>
      <xdr:col>42</xdr:col>
      <xdr:colOff>47862</xdr:colOff>
      <xdr:row>16</xdr:row>
      <xdr:rowOff>43960</xdr:rowOff>
    </xdr:to>
    <xdr:sp macro="" textlink="">
      <xdr:nvSpPr>
        <xdr:cNvPr id="39" name="TextBox 38">
          <a:extLst>
            <a:ext uri="{FF2B5EF4-FFF2-40B4-BE49-F238E27FC236}">
              <a16:creationId xmlns:a16="http://schemas.microsoft.com/office/drawing/2014/main" id="{DBC58E94-B02D-45DB-9D0B-053611A6E287}"/>
            </a:ext>
          </a:extLst>
        </xdr:cNvPr>
        <xdr:cNvSpPr txBox="1"/>
      </xdr:nvSpPr>
      <xdr:spPr>
        <a:xfrm>
          <a:off x="21834957" y="1651156"/>
          <a:ext cx="4022582" cy="11458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i="0" u="none" strike="noStrike">
              <a:solidFill>
                <a:srgbClr val="FF0000"/>
              </a:solidFill>
              <a:latin typeface="Times New Roman"/>
              <a:cs typeface="Times New Roman"/>
            </a:rPr>
            <a:t>Most Profitable Product</a:t>
          </a:r>
        </a:p>
      </xdr:txBody>
    </xdr:sp>
    <xdr:clientData/>
  </xdr:twoCellAnchor>
  <xdr:twoCellAnchor>
    <xdr:from>
      <xdr:col>36</xdr:col>
      <xdr:colOff>227977</xdr:colOff>
      <xdr:row>16</xdr:row>
      <xdr:rowOff>41027</xdr:rowOff>
    </xdr:from>
    <xdr:to>
      <xdr:col>41</xdr:col>
      <xdr:colOff>40407</xdr:colOff>
      <xdr:row>20</xdr:row>
      <xdr:rowOff>69505</xdr:rowOff>
    </xdr:to>
    <xdr:sp macro="" textlink="'PIVOT TABLES'!G5">
      <xdr:nvSpPr>
        <xdr:cNvPr id="40" name="TextBox 39">
          <a:extLst>
            <a:ext uri="{FF2B5EF4-FFF2-40B4-BE49-F238E27FC236}">
              <a16:creationId xmlns:a16="http://schemas.microsoft.com/office/drawing/2014/main" id="{B4D65BBF-E516-4B4D-A028-7A07368E222C}"/>
            </a:ext>
          </a:extLst>
        </xdr:cNvPr>
        <xdr:cNvSpPr txBox="1"/>
      </xdr:nvSpPr>
      <xdr:spPr>
        <a:xfrm>
          <a:off x="22350558" y="2794059"/>
          <a:ext cx="2885010" cy="7167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F537538-5F59-4D60-A723-6BB5EDAB4D32}" type="TxLink">
            <a:rPr lang="en-US" sz="3200" b="1" i="0" u="none" strike="noStrike">
              <a:solidFill>
                <a:srgbClr val="002060"/>
              </a:solidFill>
              <a:latin typeface="Times New Roman"/>
              <a:cs typeface="Times New Roman"/>
            </a:rPr>
            <a:t>Office Supplies</a:t>
          </a:fld>
          <a:endParaRPr lang="en-US" sz="177700" b="1">
            <a:solidFill>
              <a:srgbClr val="002060"/>
            </a:solidFill>
          </a:endParaRPr>
        </a:p>
      </xdr:txBody>
    </xdr:sp>
    <xdr:clientData/>
  </xdr:twoCellAnchor>
  <xdr:twoCellAnchor editAs="oneCell">
    <xdr:from>
      <xdr:col>1</xdr:col>
      <xdr:colOff>419966</xdr:colOff>
      <xdr:row>68</xdr:row>
      <xdr:rowOff>138707</xdr:rowOff>
    </xdr:from>
    <xdr:to>
      <xdr:col>6</xdr:col>
      <xdr:colOff>155383</xdr:colOff>
      <xdr:row>77</xdr:row>
      <xdr:rowOff>79469</xdr:rowOff>
    </xdr:to>
    <mc:AlternateContent xmlns:mc="http://schemas.openxmlformats.org/markup-compatibility/2006">
      <mc:Choice xmlns:a14="http://schemas.microsoft.com/office/drawing/2010/main" Requires="a14">
        <xdr:graphicFrame macro="">
          <xdr:nvGraphicFramePr>
            <xdr:cNvPr id="41" name="Region 1">
              <a:extLst>
                <a:ext uri="{FF2B5EF4-FFF2-40B4-BE49-F238E27FC236}">
                  <a16:creationId xmlns:a16="http://schemas.microsoft.com/office/drawing/2014/main" id="{22C9EFDC-B81B-4DB5-B941-64A1AE305D6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21545" y="11047339"/>
              <a:ext cx="2743312" cy="13845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382230</xdr:colOff>
      <xdr:row>9</xdr:row>
      <xdr:rowOff>83983</xdr:rowOff>
    </xdr:from>
    <xdr:to>
      <xdr:col>8</xdr:col>
      <xdr:colOff>474257</xdr:colOff>
      <xdr:row>22</xdr:row>
      <xdr:rowOff>50851</xdr:rowOff>
    </xdr:to>
    <xdr:pic>
      <xdr:nvPicPr>
        <xdr:cNvPr id="44" name="Picture 43">
          <a:extLst>
            <a:ext uri="{FF2B5EF4-FFF2-40B4-BE49-F238E27FC236}">
              <a16:creationId xmlns:a16="http://schemas.microsoft.com/office/drawing/2014/main" id="{4556F6B5-9C4A-4F96-EFE1-FA6CD3DAE10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11262" y="1632564"/>
          <a:ext cx="3779124" cy="2203706"/>
        </a:xfrm>
        <a:prstGeom prst="rect">
          <a:avLst/>
        </a:prstGeom>
      </xdr:spPr>
    </xdr:pic>
    <xdr:clientData/>
  </xdr:twoCellAnchor>
  <xdr:twoCellAnchor editAs="oneCell">
    <xdr:from>
      <xdr:col>1</xdr:col>
      <xdr:colOff>373246</xdr:colOff>
      <xdr:row>83</xdr:row>
      <xdr:rowOff>63604</xdr:rowOff>
    </xdr:from>
    <xdr:to>
      <xdr:col>6</xdr:col>
      <xdr:colOff>39600</xdr:colOff>
      <xdr:row>94</xdr:row>
      <xdr:rowOff>85344</xdr:rowOff>
    </xdr:to>
    <mc:AlternateContent xmlns:mc="http://schemas.openxmlformats.org/markup-compatibility/2006">
      <mc:Choice xmlns:a14="http://schemas.microsoft.com/office/drawing/2010/main" Requires="a14">
        <xdr:graphicFrame macro="">
          <xdr:nvGraphicFramePr>
            <xdr:cNvPr id="45" name="Month 1">
              <a:extLst>
                <a:ext uri="{FF2B5EF4-FFF2-40B4-BE49-F238E27FC236}">
                  <a16:creationId xmlns:a16="http://schemas.microsoft.com/office/drawing/2014/main" id="{48A65F76-C09D-4BCF-9757-30500187E6C6}"/>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974825" y="13378551"/>
              <a:ext cx="2674249" cy="1786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111491</xdr:colOff>
      <xdr:row>27</xdr:row>
      <xdr:rowOff>126648</xdr:rowOff>
    </xdr:from>
    <xdr:to>
      <xdr:col>6</xdr:col>
      <xdr:colOff>397241</xdr:colOff>
      <xdr:row>43</xdr:row>
      <xdr:rowOff>33194</xdr:rowOff>
    </xdr:to>
    <xdr:sp macro="" textlink="">
      <xdr:nvSpPr>
        <xdr:cNvPr id="46" name="Rectangle: Rounded Corners 45">
          <a:extLst>
            <a:ext uri="{FF2B5EF4-FFF2-40B4-BE49-F238E27FC236}">
              <a16:creationId xmlns:a16="http://schemas.microsoft.com/office/drawing/2014/main" id="{7773746B-D041-4781-8D82-B0F87948C1FA}"/>
            </a:ext>
          </a:extLst>
        </xdr:cNvPr>
        <xdr:cNvSpPr/>
      </xdr:nvSpPr>
      <xdr:spPr>
        <a:xfrm>
          <a:off x="717814" y="4551164"/>
          <a:ext cx="3317362" cy="2528482"/>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266615</xdr:colOff>
      <xdr:row>36</xdr:row>
      <xdr:rowOff>65564</xdr:rowOff>
    </xdr:from>
    <xdr:to>
      <xdr:col>6</xdr:col>
      <xdr:colOff>245166</xdr:colOff>
      <xdr:row>41</xdr:row>
      <xdr:rowOff>113831</xdr:rowOff>
    </xdr:to>
    <xdr:sp macro="" textlink="'PIVOT TABLES'!G13">
      <xdr:nvSpPr>
        <xdr:cNvPr id="47" name="TextBox 46">
          <a:extLst>
            <a:ext uri="{FF2B5EF4-FFF2-40B4-BE49-F238E27FC236}">
              <a16:creationId xmlns:a16="http://schemas.microsoft.com/office/drawing/2014/main" id="{D14AFF65-3E75-415E-ACF8-0D37E1465B9A}"/>
            </a:ext>
          </a:extLst>
        </xdr:cNvPr>
        <xdr:cNvSpPr txBox="1"/>
      </xdr:nvSpPr>
      <xdr:spPr>
        <a:xfrm>
          <a:off x="872938" y="5964919"/>
          <a:ext cx="3010163" cy="8676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60B09B7-C4B7-49FF-8616-C47CB34F75AA}" type="TxLink">
            <a:rPr lang="en-US" sz="4000" b="1" i="0" u="none" strike="noStrike">
              <a:solidFill>
                <a:srgbClr val="002060"/>
              </a:solidFill>
              <a:latin typeface="Times New Roman"/>
              <a:cs typeface="Times New Roman"/>
            </a:rPr>
            <a:t>Furniture</a:t>
          </a:fld>
          <a:endParaRPr lang="en-US" sz="11500" b="1">
            <a:solidFill>
              <a:srgbClr val="002060"/>
            </a:solidFill>
          </a:endParaRPr>
        </a:p>
      </xdr:txBody>
    </xdr:sp>
    <xdr:clientData/>
  </xdr:twoCellAnchor>
  <xdr:twoCellAnchor>
    <xdr:from>
      <xdr:col>1</xdr:col>
      <xdr:colOff>273175</xdr:colOff>
      <xdr:row>29</xdr:row>
      <xdr:rowOff>114520</xdr:rowOff>
    </xdr:from>
    <xdr:to>
      <xdr:col>6</xdr:col>
      <xdr:colOff>251726</xdr:colOff>
      <xdr:row>36</xdr:row>
      <xdr:rowOff>79078</xdr:rowOff>
    </xdr:to>
    <xdr:sp macro="" textlink="">
      <xdr:nvSpPr>
        <xdr:cNvPr id="48" name="TextBox 47">
          <a:extLst>
            <a:ext uri="{FF2B5EF4-FFF2-40B4-BE49-F238E27FC236}">
              <a16:creationId xmlns:a16="http://schemas.microsoft.com/office/drawing/2014/main" id="{D33D172C-051B-40CE-80E0-75738A4023BB}"/>
            </a:ext>
          </a:extLst>
        </xdr:cNvPr>
        <xdr:cNvSpPr txBox="1"/>
      </xdr:nvSpPr>
      <xdr:spPr>
        <a:xfrm>
          <a:off x="879498" y="4866778"/>
          <a:ext cx="3010163" cy="1111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i="0" u="none" strike="noStrike">
              <a:solidFill>
                <a:srgbClr val="FF0000"/>
              </a:solidFill>
              <a:latin typeface="Times New Roman"/>
              <a:cs typeface="Times New Roman"/>
            </a:rPr>
            <a:t>Least Profitable Product</a:t>
          </a:r>
        </a:p>
      </xdr:txBody>
    </xdr:sp>
    <xdr:clientData/>
  </xdr:twoCellAnchor>
  <xdr:twoCellAnchor>
    <xdr:from>
      <xdr:col>1</xdr:col>
      <xdr:colOff>90360</xdr:colOff>
      <xdr:row>44</xdr:row>
      <xdr:rowOff>143123</xdr:rowOff>
    </xdr:from>
    <xdr:to>
      <xdr:col>6</xdr:col>
      <xdr:colOff>383730</xdr:colOff>
      <xdr:row>60</xdr:row>
      <xdr:rowOff>57864</xdr:rowOff>
    </xdr:to>
    <xdr:sp macro="" textlink="">
      <xdr:nvSpPr>
        <xdr:cNvPr id="49" name="Rectangle: Rounded Corners 48">
          <a:extLst>
            <a:ext uri="{FF2B5EF4-FFF2-40B4-BE49-F238E27FC236}">
              <a16:creationId xmlns:a16="http://schemas.microsoft.com/office/drawing/2014/main" id="{D7B01AA0-DC3F-4D5F-8064-84779B25574C}"/>
            </a:ext>
          </a:extLst>
        </xdr:cNvPr>
        <xdr:cNvSpPr/>
      </xdr:nvSpPr>
      <xdr:spPr>
        <a:xfrm>
          <a:off x="696683" y="7353446"/>
          <a:ext cx="3324982" cy="2536676"/>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263554</xdr:colOff>
      <xdr:row>54</xdr:row>
      <xdr:rowOff>59197</xdr:rowOff>
    </xdr:from>
    <xdr:to>
      <xdr:col>6</xdr:col>
      <xdr:colOff>242105</xdr:colOff>
      <xdr:row>57</xdr:row>
      <xdr:rowOff>132644</xdr:rowOff>
    </xdr:to>
    <xdr:sp macro="" textlink="'PIVOT TABLES'!A457">
      <xdr:nvSpPr>
        <xdr:cNvPr id="50" name="TextBox 49">
          <a:extLst>
            <a:ext uri="{FF2B5EF4-FFF2-40B4-BE49-F238E27FC236}">
              <a16:creationId xmlns:a16="http://schemas.microsoft.com/office/drawing/2014/main" id="{6DD64FF1-DA50-4B6E-AD12-4FB0297D9A41}"/>
            </a:ext>
          </a:extLst>
        </xdr:cNvPr>
        <xdr:cNvSpPr txBox="1"/>
      </xdr:nvSpPr>
      <xdr:spPr>
        <a:xfrm>
          <a:off x="869877" y="8908229"/>
          <a:ext cx="3010163" cy="565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E695E1E-3280-4A62-8BD4-17681A1AC0B2}" type="TxLink">
            <a:rPr lang="en-US" sz="3200" b="1" i="0" u="none" strike="noStrike">
              <a:solidFill>
                <a:srgbClr val="002060"/>
              </a:solidFill>
              <a:latin typeface="Times New Roman"/>
              <a:cs typeface="Times New Roman"/>
            </a:rPr>
            <a:t>North Carolina</a:t>
          </a:fld>
          <a:endParaRPr lang="en-US" sz="6600" b="1">
            <a:solidFill>
              <a:srgbClr val="002060"/>
            </a:solidFill>
          </a:endParaRPr>
        </a:p>
      </xdr:txBody>
    </xdr:sp>
    <xdr:clientData/>
  </xdr:twoCellAnchor>
  <xdr:twoCellAnchor>
    <xdr:from>
      <xdr:col>1</xdr:col>
      <xdr:colOff>235478</xdr:colOff>
      <xdr:row>47</xdr:row>
      <xdr:rowOff>27714</xdr:rowOff>
    </xdr:from>
    <xdr:to>
      <xdr:col>6</xdr:col>
      <xdr:colOff>214029</xdr:colOff>
      <xdr:row>54</xdr:row>
      <xdr:rowOff>34320</xdr:rowOff>
    </xdr:to>
    <xdr:sp macro="" textlink="">
      <xdr:nvSpPr>
        <xdr:cNvPr id="51" name="TextBox 50">
          <a:extLst>
            <a:ext uri="{FF2B5EF4-FFF2-40B4-BE49-F238E27FC236}">
              <a16:creationId xmlns:a16="http://schemas.microsoft.com/office/drawing/2014/main" id="{552B29F5-CAE0-4EEE-9225-451A13D258AD}"/>
            </a:ext>
          </a:extLst>
        </xdr:cNvPr>
        <xdr:cNvSpPr txBox="1"/>
      </xdr:nvSpPr>
      <xdr:spPr>
        <a:xfrm>
          <a:off x="841801" y="7729649"/>
          <a:ext cx="3010163" cy="115370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i="0" u="none" strike="noStrike">
              <a:solidFill>
                <a:srgbClr val="FF0000"/>
              </a:solidFill>
              <a:latin typeface="Times New Roman"/>
              <a:cs typeface="Times New Roman"/>
            </a:rPr>
            <a:t>Least Profitable State</a:t>
          </a:r>
        </a:p>
      </xdr:txBody>
    </xdr:sp>
    <xdr:clientData/>
  </xdr:twoCellAnchor>
  <xdr:twoCellAnchor>
    <xdr:from>
      <xdr:col>4</xdr:col>
      <xdr:colOff>383000</xdr:colOff>
      <xdr:row>102</xdr:row>
      <xdr:rowOff>27389</xdr:rowOff>
    </xdr:from>
    <xdr:to>
      <xdr:col>39</xdr:col>
      <xdr:colOff>347559</xdr:colOff>
      <xdr:row>117</xdr:row>
      <xdr:rowOff>120317</xdr:rowOff>
    </xdr:to>
    <xdr:sp macro="" textlink="">
      <xdr:nvSpPr>
        <xdr:cNvPr id="52" name="Rectangle: Rounded Corners 51">
          <a:extLst>
            <a:ext uri="{FF2B5EF4-FFF2-40B4-BE49-F238E27FC236}">
              <a16:creationId xmlns:a16="http://schemas.microsoft.com/office/drawing/2014/main" id="{A3AA24EB-9AA7-438B-B94D-D36CAFC8FBA3}"/>
            </a:ext>
          </a:extLst>
        </xdr:cNvPr>
        <xdr:cNvSpPr/>
      </xdr:nvSpPr>
      <xdr:spPr>
        <a:xfrm>
          <a:off x="2789316" y="16390336"/>
          <a:ext cx="21019822" cy="2499244"/>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just"/>
          <a:r>
            <a:rPr lang="en-US" sz="2400" b="1" u="sng">
              <a:solidFill>
                <a:srgbClr val="002060"/>
              </a:solidFill>
            </a:rPr>
            <a:t>Dashboard Summary</a:t>
          </a:r>
        </a:p>
        <a:p>
          <a:pPr algn="just"/>
          <a:endParaRPr lang="en-US" sz="2300" b="1" u="none">
            <a:solidFill>
              <a:srgbClr val="002060"/>
            </a:solidFill>
          </a:endParaRPr>
        </a:p>
        <a:p>
          <a:pPr algn="just"/>
          <a:r>
            <a:rPr lang="en-US" sz="2300" b="1" u="none">
              <a:solidFill>
                <a:srgbClr val="002060"/>
              </a:solidFill>
            </a:rPr>
            <a:t>This dashboard presents an in-depth analysis of the Superstore Sales dataset with the goal of uncovering actionable insights into sales performance, profitability, customer behavior, product trends, and shipping efficiency across various regions of the United States. The project follows a structured data analysis workflow, including data cleaning, exploratory data analysis (EDA), and visual storytelling using Microsoft Excel. Each chart and table has been designed to support strategic business decision-making.</a:t>
          </a:r>
        </a:p>
        <a:p>
          <a:pPr algn="l"/>
          <a:endParaRPr lang="en-US" sz="1600" b="1" u="none">
            <a:solidFill>
              <a:srgbClr val="002060"/>
            </a:solidFill>
          </a:endParaRPr>
        </a:p>
        <a:p>
          <a:pPr algn="l"/>
          <a:endParaRPr lang="en-US" sz="1600" b="1" u="none">
            <a:solidFill>
              <a:srgbClr val="002060"/>
            </a:solidFill>
          </a:endParaRPr>
        </a:p>
      </xdr:txBody>
    </xdr:sp>
    <xdr:clientData/>
  </xdr:twoCellAnchor>
</xdr:wsDr>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34.679036226851" backgroundQuery="1" createdVersion="8" refreshedVersion="8" minRefreshableVersion="3" recordCount="0" supportSubquery="1" supportAdvancedDrill="1" xr:uid="{A84991C6-713F-4BA0-B287-FCFECB8FC1FA}">
  <cacheSource type="external" connectionId="1"/>
  <cacheFields count="3">
    <cacheField name="[Table1].[Discount Range].[Discount Range]" caption="Discount Range" numFmtId="0" hierarchy="30" level="1">
      <sharedItems count="5">
        <s v="0% (No Discount)"/>
        <s v="10%"/>
        <s v="15%"/>
        <s v="20%"/>
        <s v="25%"/>
      </sharedItems>
    </cacheField>
    <cacheField name="[Measures].[Average of Profit]" caption="Average of Profit" numFmtId="0" hierarchy="37" level="32767"/>
    <cacheField name="[Measures].[Count of Sales]" caption="Count of Sales" numFmtId="0" hierarchy="39" level="32767"/>
  </cacheFields>
  <cacheHierarchies count="40">
    <cacheHierarchy uniqueName="[Table1].[Row ID]" caption="Row ID" attribute="1" defaultMemberUniqueName="[Table1].[Row ID].[All]" allUniqueName="[Table1].[Row ID].[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Processing Time (Days)]" caption="Processing Time (Days)" attribute="1" defaultMemberUniqueName="[Table1].[Processing Time (Days)].[All]" allUniqueName="[Table1].[Processing Time (Days)].[All]" dimensionUniqueName="[Table1]" displayFolder="" count="0" memberValueDatatype="20"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Sales Before Discount]" caption="Sales Before Discount" attribute="1" defaultMemberUniqueName="[Table1].[Sales Before Discount].[All]" allUniqueName="[Table1].[Sales Before Discount].[All]" dimensionUniqueName="[Table1]" displayFolder="" count="0" memberValueDatatype="5" unbalanced="0"/>
    <cacheHierarchy uniqueName="[Table1].[Discount Impact Factor]" caption="Discount Impact Factor" attribute="1" defaultMemberUniqueName="[Table1].[Discount Impact Factor].[All]" allUniqueName="[Table1].[Discount Impact Factor].[All]" dimensionUniqueName="[Table1]" displayFolder="" count="0" memberValueDatatype="5" unbalanced="0"/>
    <cacheHierarchy uniqueName="[Table1].[Discount Group]" caption="Discount Group" attribute="1" defaultMemberUniqueName="[Table1].[Discount Group].[All]" allUniqueName="[Table1].[Discount Group].[All]" dimensionUniqueName="[Table1]" displayFolder="" count="0" memberValueDatatype="130" unbalanced="0"/>
    <cacheHierarchy uniqueName="[Table1].[Discount Range]" caption="Discount Range" attribute="1" defaultMemberUniqueName="[Table1].[Discount Range].[All]" allUniqueName="[Table1].[Discount Range].[All]" dimensionUniqueName="[Table1]" displayFolder="" count="2" memberValueDatatype="130" unbalanced="0">
      <fieldsUsage count="2">
        <fieldUsage x="-1"/>
        <fieldUsage x="0"/>
      </fieldsUsage>
    </cacheHierarchy>
    <cacheHierarchy uniqueName="[Table1].[Discount Status]" caption="Discount Status" attribute="1" defaultMemberUniqueName="[Table1].[Discount Status].[All]" allUniqueName="[Table1].[Discount Status].[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Table1"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Table1" count="0" oneField="1" hidden="1">
      <fieldsUsage count="1">
        <fieldUsage x="2"/>
      </fieldsUsage>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34.679038078706" backgroundQuery="1" createdVersion="8" refreshedVersion="8" minRefreshableVersion="3" recordCount="0" supportSubquery="1" supportAdvancedDrill="1" xr:uid="{D69B7BB3-592A-4B84-9187-BBDC82DB1F46}">
  <cacheSource type="external" connectionId="1"/>
  <cacheFields count="3">
    <cacheField name="[Table1].[Discount Range].[Discount Range]" caption="Discount Range" numFmtId="0" hierarchy="30" level="1">
      <sharedItems count="5">
        <s v="0% (No Discount)"/>
        <s v="10%"/>
        <s v="15%"/>
        <s v="20%"/>
        <s v="25%"/>
      </sharedItems>
    </cacheField>
    <cacheField name="[Measures].[Average of Profit]" caption="Average of Profit" numFmtId="0" hierarchy="37" level="32767"/>
    <cacheField name="[Measures].[Count of Sales]" caption="Count of Sales" numFmtId="0" hierarchy="39" level="32767"/>
  </cacheFields>
  <cacheHierarchies count="40">
    <cacheHierarchy uniqueName="[Table1].[Row ID]" caption="Row ID" attribute="1" defaultMemberUniqueName="[Table1].[Row ID].[All]" allUniqueName="[Table1].[Row ID].[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Processing Time (Days)]" caption="Processing Time (Days)" attribute="1" defaultMemberUniqueName="[Table1].[Processing Time (Days)].[All]" allUniqueName="[Table1].[Processing Time (Days)].[All]" dimensionUniqueName="[Table1]" displayFolder="" count="0" memberValueDatatype="20"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Sales Before Discount]" caption="Sales Before Discount" attribute="1" defaultMemberUniqueName="[Table1].[Sales Before Discount].[All]" allUniqueName="[Table1].[Sales Before Discount].[All]" dimensionUniqueName="[Table1]" displayFolder="" count="0" memberValueDatatype="5" unbalanced="0"/>
    <cacheHierarchy uniqueName="[Table1].[Discount Impact Factor]" caption="Discount Impact Factor" attribute="1" defaultMemberUniqueName="[Table1].[Discount Impact Factor].[All]" allUniqueName="[Table1].[Discount Impact Factor].[All]" dimensionUniqueName="[Table1]" displayFolder="" count="0" memberValueDatatype="5" unbalanced="0"/>
    <cacheHierarchy uniqueName="[Table1].[Discount Group]" caption="Discount Group" attribute="1" defaultMemberUniqueName="[Table1].[Discount Group].[All]" allUniqueName="[Table1].[Discount Group].[All]" dimensionUniqueName="[Table1]" displayFolder="" count="0" memberValueDatatype="130" unbalanced="0"/>
    <cacheHierarchy uniqueName="[Table1].[Discount Range]" caption="Discount Range" attribute="1" defaultMemberUniqueName="[Table1].[Discount Range].[All]" allUniqueName="[Table1].[Discount Range].[All]" dimensionUniqueName="[Table1]" displayFolder="" count="2" memberValueDatatype="130" unbalanced="0">
      <fieldsUsage count="2">
        <fieldUsage x="-1"/>
        <fieldUsage x="0"/>
      </fieldsUsage>
    </cacheHierarchy>
    <cacheHierarchy uniqueName="[Table1].[Discount Status]" caption="Discount Status" attribute="1" defaultMemberUniqueName="[Table1].[Discount Status].[All]" allUniqueName="[Table1].[Discount Status].[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Table1"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Table1" count="0" oneField="1" hidden="1">
      <fieldsUsage count="1">
        <fieldUsage x="2"/>
      </fieldsUsage>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834.679039467592" backgroundQuery="1" createdVersion="8" refreshedVersion="8" minRefreshableVersion="3" recordCount="0" supportSubquery="1" supportAdvancedDrill="1" xr:uid="{A401F770-16F4-4E95-AD85-22844EEB9743}">
  <cacheSource type="external" connectionId="1"/>
  <cacheFields count="3">
    <cacheField name="[Table1].[Discount Range].[Discount Range]" caption="Discount Range" numFmtId="0" hierarchy="30" level="1">
      <sharedItems count="5">
        <s v="0% (No Discount)"/>
        <s v="10%"/>
        <s v="15%"/>
        <s v="20%"/>
        <s v="25%"/>
      </sharedItems>
    </cacheField>
    <cacheField name="[Measures].[Average of Profit]" caption="Average of Profit" numFmtId="0" hierarchy="37" level="32767"/>
    <cacheField name="[Measures].[Count of Sales]" caption="Count of Sales" numFmtId="0" hierarchy="39" level="32767"/>
  </cacheFields>
  <cacheHierarchies count="40">
    <cacheHierarchy uniqueName="[Table1].[Row ID]" caption="Row ID" attribute="1" defaultMemberUniqueName="[Table1].[Row ID].[All]" allUniqueName="[Table1].[Row ID].[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Processing Time (Days)]" caption="Processing Time (Days)" attribute="1" defaultMemberUniqueName="[Table1].[Processing Time (Days)].[All]" allUniqueName="[Table1].[Processing Time (Days)].[All]" dimensionUniqueName="[Table1]" displayFolder="" count="0" memberValueDatatype="20"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Sales Before Discount]" caption="Sales Before Discount" attribute="1" defaultMemberUniqueName="[Table1].[Sales Before Discount].[All]" allUniqueName="[Table1].[Sales Before Discount].[All]" dimensionUniqueName="[Table1]" displayFolder="" count="0" memberValueDatatype="5" unbalanced="0"/>
    <cacheHierarchy uniqueName="[Table1].[Discount Impact Factor]" caption="Discount Impact Factor" attribute="1" defaultMemberUniqueName="[Table1].[Discount Impact Factor].[All]" allUniqueName="[Table1].[Discount Impact Factor].[All]" dimensionUniqueName="[Table1]" displayFolder="" count="0" memberValueDatatype="5" unbalanced="0"/>
    <cacheHierarchy uniqueName="[Table1].[Discount Group]" caption="Discount Group" attribute="1" defaultMemberUniqueName="[Table1].[Discount Group].[All]" allUniqueName="[Table1].[Discount Group].[All]" dimensionUniqueName="[Table1]" displayFolder="" count="0" memberValueDatatype="130" unbalanced="0"/>
    <cacheHierarchy uniqueName="[Table1].[Discount Range]" caption="Discount Range" attribute="1" defaultMemberUniqueName="[Table1].[Discount Range].[All]" allUniqueName="[Table1].[Discount Range].[All]" dimensionUniqueName="[Table1]" displayFolder="" count="2" memberValueDatatype="130" unbalanced="0">
      <fieldsUsage count="2">
        <fieldUsage x="-1"/>
        <fieldUsage x="0"/>
      </fieldsUsage>
    </cacheHierarchy>
    <cacheHierarchy uniqueName="[Table1].[Discount Status]" caption="Discount Status" attribute="1" defaultMemberUniqueName="[Table1].[Discount Status].[All]" allUniqueName="[Table1].[Discount Status].[All]" dimensionUniqueName="[Table1]" displayFolder="" count="0" memberValueDatatype="130" unbalanced="0"/>
    <cacheHierarchy uniqueName="[Table1].[Month]" caption="Month" attribute="1" defaultMemberUniqueName="[Table1].[Month].[All]" allUniqueName="[Table1].[Month].[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Max of Profit]" caption="Max of Profit" measure="1" displayFolder="" measureGroup="Table1" count="0" hidden="1">
      <extLst>
        <ext xmlns:x15="http://schemas.microsoft.com/office/spreadsheetml/2010/11/main" uri="{B97F6D7D-B522-45F9-BDA1-12C45D357490}">
          <x15:cacheHierarchy aggregatedColumn="21"/>
        </ext>
      </extLst>
    </cacheHierarchy>
    <cacheHierarchy uniqueName="[Measures].[Average of Profit]" caption="Average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3"/>
        </ext>
      </extLst>
    </cacheHierarchy>
    <cacheHierarchy uniqueName="[Measures].[Count of Sales]" caption="Count of Sales" measure="1" displayFolder="" measureGroup="Table1" count="0" oneField="1" hidden="1">
      <fieldsUsage count="1">
        <fieldUsage x="2"/>
      </fieldsUsage>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34.679040162038" createdVersion="8" refreshedVersion="8" minRefreshableVersion="3" recordCount="1952" xr:uid="{90DAEFCD-8879-4C05-A073-5AB85689A1EF}">
  <cacheSource type="worksheet">
    <worksheetSource name="Table1"/>
  </cacheSource>
  <cacheFields count="33">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ount="1130">
        <s v="Bonnie Potter"/>
        <s v="Ronnie Proctor"/>
        <s v="Marcus Dunlap"/>
        <s v="Gwendolyn F Tyson"/>
        <s v="Timothy Reese"/>
        <s v="Sarah Ramsey"/>
        <s v="Laurie Hanna"/>
        <s v="Jim Rodgers"/>
        <s v="Tony Wilkins Winters"/>
        <s v="Edna Thomas"/>
        <s v="Guy Gallagher"/>
        <s v="Matthew Berman"/>
        <s v="Ricky Hensley"/>
        <s v="Theodore Moran"/>
        <s v="Lorraine Kelly"/>
        <s v="Sidney Russell Austin"/>
        <s v="Randall Montgomery"/>
        <s v="Pam Gilbert"/>
        <s v="Lynn Morrow"/>
        <s v="Ellen McCormick"/>
        <s v="Scott Bunn"/>
        <s v="Annette Boone"/>
        <s v="Edgar Stone"/>
        <s v="Helen Stein"/>
        <s v="Norman Shields"/>
        <s v="Wallace Werner"/>
        <s v="Victoria Baker Hoover"/>
        <s v="Eddie House Mueller"/>
        <s v="Max McKenna"/>
        <s v="Claudia Boyle"/>
        <s v="Caroline Johnston"/>
        <s v="Lois Hamilton"/>
        <s v="Tom McFarland"/>
        <s v="Ron Newton"/>
        <s v="Dwight M Carr"/>
        <s v="Linda Weiss"/>
        <s v="Helen H Murphy"/>
        <s v="Shawn Stern"/>
        <s v="Kara Allison"/>
        <s v="Dale Gillespie"/>
        <s v="Brooke Weeks Taylor"/>
        <s v="Marguerite Moss"/>
        <s v="Rhonda Ivey"/>
        <s v="Yvonne Fox"/>
        <s v="Geoffrey Zhu"/>
        <s v="Kent Kerr"/>
        <s v="Diana Xu"/>
        <s v="Robin Kramer Vaughn"/>
        <s v="Vicki Hauser"/>
        <s v="Janice Cole"/>
        <s v="Christina Matthews"/>
        <s v="Wesley Waller"/>
        <s v="Phillip Holmes"/>
        <s v="Alex Harrell"/>
        <s v="Lloyd Norris"/>
        <s v="Gerald Kearney"/>
        <s v="Danny Hong"/>
        <s v="Tammy Goldman"/>
        <s v="Samantha Weaver"/>
        <s v="Leroy Blanchard"/>
        <s v="Max Small"/>
        <s v="Floyd Dale"/>
        <s v="Anna Wood"/>
        <s v="Frances Saunders"/>
        <s v="Colleen Andrews"/>
        <s v="Michele Bullard"/>
        <s v="Don Cameron"/>
        <s v="Shawn McIntyre"/>
        <s v="Gilbert Scarborough"/>
        <s v="Amy Ellis Holder"/>
        <s v="Marshall Brandt Briggs"/>
        <s v="Brenda Nelson Blanchard"/>
        <s v="Brett Hawkins"/>
        <s v="Irene Li"/>
        <s v="Allan Shields"/>
        <s v="Edward Pugh"/>
        <s v="Carlos Hess"/>
        <s v="Ross Frederick"/>
        <s v="James Beck"/>
        <s v="Calvin Boyette"/>
        <s v="Sam Rouse"/>
        <s v="Eleanor Swain"/>
        <s v="Roger Blalock Cassidy"/>
        <s v="Lucille Rankin"/>
        <s v="Vickie Andrews"/>
        <s v="Pauline Boyette"/>
        <s v="Virginia Gay"/>
        <s v="Patricia Cole Blair"/>
        <s v="Sara O'Connor"/>
        <s v="Thomas McAllister"/>
        <s v="Glen Caldwell"/>
        <s v="Ruby Gibbons"/>
        <s v="Benjamin Kaufman"/>
        <s v="Katherine Kearney"/>
        <s v="Arthur Lowe Nash"/>
        <s v="Brenda May"/>
        <s v="Faye Dyer"/>
        <s v="Bradley Pollock"/>
        <s v="Curtis O'Connell"/>
        <s v="Bobby Clements"/>
        <s v="Jacqueline Noble"/>
        <s v="Lynn Epstein"/>
        <s v="Rosemary English"/>
        <s v="Kim Weiss"/>
        <s v="Juanita Coley Knox"/>
        <s v="Bonnie Chambers"/>
        <s v="Barbara McNamara"/>
        <s v="Chris F Brandt"/>
        <s v="Patrick Rosenthal"/>
        <s v="Troy Moon"/>
        <s v="Sam Oh"/>
        <s v="Roberta Mullins Peters"/>
        <s v="Jeanne Werner"/>
        <s v="Sandra Sharma"/>
        <s v="Sylvia Bush"/>
        <s v="Danielle Watts"/>
        <s v="Renee Alston"/>
        <s v="Angela Howe"/>
        <s v="Roger Schwartz"/>
        <s v="Joel Buckley"/>
        <s v="Erica R Fuller"/>
        <s v="Shawn Combs"/>
        <s v="Monica McCormick"/>
        <s v="Denise Carver"/>
        <s v="Bruce Stark"/>
        <s v="June Frank Hammond"/>
        <s v="Calvin Parsons Walter"/>
        <s v="Carolyn Proctor"/>
        <s v="Scott Feldman"/>
        <s v="Ernest Barber"/>
        <s v="Alice Berger McIntyre"/>
        <s v="Thelma Abrams"/>
        <s v="Judy Barrett"/>
        <s v="Valerie Moon"/>
        <s v="Joyce Murray"/>
        <s v="Leslie Rowland"/>
        <s v="George Terry"/>
        <s v="Anne Armstrong"/>
        <s v="Debbie Stevenson"/>
        <s v="Marc Nash"/>
        <s v="Maria Thomas"/>
        <s v="Craig Bennett"/>
        <s v="Marion Bowling"/>
        <s v="Tony Doyle"/>
        <s v="Ross Simpson"/>
        <s v="Donna Craven"/>
        <s v="Edgar McKenzie"/>
        <s v="Edward Leonard"/>
        <s v="Molly Vincent"/>
        <s v="Ronnie Creech"/>
        <s v="Eileen Cheek"/>
        <s v="Toni Swanson"/>
        <s v="Douglas Buck"/>
        <s v="Jimmy Alston Holder"/>
        <s v="Steve McKee"/>
        <s v="Carol Saunders"/>
        <s v="Cameron Owens"/>
        <s v="Gregory Rao"/>
        <s v="Mark Ritchie"/>
        <s v="Aaron Riggs"/>
        <s v="Gina McKnight"/>
        <s v="April Hu"/>
        <s v="Jill Clements"/>
        <s v="Alice Coley"/>
        <s v="Ruth Lamm"/>
        <s v="Henry Ball"/>
        <s v="Dennis Boykin Townsend"/>
        <s v="Edna Monroe Talley"/>
        <s v="Peggy Chan"/>
        <s v="Kristine Connolly"/>
        <s v="Walter Young"/>
        <s v="Kristina Sanders"/>
        <s v="Peter McConnell"/>
        <s v="Katharine Bass"/>
        <s v="Vanessa Winstead"/>
        <s v="Gordon Lyon"/>
        <s v="Evan K Bullard"/>
        <s v="Marlene Abrams"/>
        <s v="Kathryn Patrick"/>
        <s v="Timothy Currie"/>
        <s v="William Larson"/>
        <s v="Eva Silverman"/>
        <s v="Joel Huffman"/>
        <s v="Charlie Moore"/>
        <s v="Doris Fitzpatrick"/>
        <s v="Alexandra Wise"/>
        <s v="Vickie Morse"/>
        <s v="Gretchen Ball"/>
        <s v="Lindsay P Ashley"/>
        <s v="Alison Peters Wooten"/>
        <s v="Brett Schultz"/>
        <s v="Robert Cowan"/>
        <s v="Howard Rogers"/>
        <s v="Heather Stern"/>
        <s v="Hazel Khan"/>
        <s v="Jenny Petty"/>
        <s v="Terry Klein"/>
        <s v="Scott McKenna"/>
        <s v="Juan Justice"/>
        <s v="Christopher Bryant"/>
        <s v="Brooke Shepherd"/>
        <s v="Lois Rowland"/>
        <s v="Neal Wolfe"/>
        <s v="Robin High"/>
        <s v="Steve O'Brien"/>
        <s v="Roger Meyer"/>
        <s v="Leah Clapp"/>
        <s v="Ann Katz"/>
        <s v="Derek McCormick"/>
        <s v="Marjorie Arthur"/>
        <s v="Hilda Bennett"/>
        <s v="Miriam Mueller"/>
        <s v="Emily Sims"/>
        <s v="Allison Kirby"/>
        <s v="Amy Shea"/>
        <s v="Lewis Baldwin"/>
        <s v="Brian Leach"/>
        <s v="Albert Frost"/>
        <s v="Edward McKenzie"/>
        <s v="Katie Dougherty"/>
        <s v="Laurence Poe"/>
        <s v="Seth Merrill"/>
        <s v="Ashley Reese"/>
        <s v="Tommy Honeycutt"/>
        <s v="Alicia Curtis"/>
        <s v="Richard McClure"/>
        <s v="Johnny Reid"/>
        <s v="Adam G Sawyer"/>
        <s v="Nelson Hensley"/>
        <s v="Jenny Gold"/>
        <s v="Joseph Grossman"/>
        <s v="Kelly O'Connor"/>
        <s v="Pam Anthony"/>
        <s v="Stephen Lam"/>
        <s v="Melvin Duke"/>
        <s v="Beverly Cooke Brooks"/>
        <s v="Lindsay Link"/>
        <s v="June Herbert"/>
        <s v="Meredith Walters"/>
        <s v="Danny Vaughn"/>
        <s v="Peggy Rowe"/>
        <s v="Stacey Hale"/>
        <s v="Joy Maxwell"/>
        <s v="Mary Page"/>
        <s v="Jordan Wilkinson"/>
        <s v="David Wrenn"/>
        <s v="Elisabeth Massey"/>
        <s v="Helen Lyons"/>
        <s v="Neil Hogan"/>
        <s v="Bernice F Day"/>
        <s v="Stuart Holloway"/>
        <s v="Jeffrey Mueller"/>
        <s v="Geraldine Puckett"/>
        <s v="Deborah Paul"/>
        <s v="Jean Webster"/>
        <s v="Sarah N Becker"/>
        <s v="Carlos Byrd"/>
        <s v="Jason Bray"/>
        <s v="Holly Pate"/>
        <s v="Amanda Conner"/>
        <s v="Eileen Riddle"/>
        <s v="Lee McKenna Gregory"/>
        <s v="Cheryl Guthrie"/>
        <s v="Marianne Goldstein"/>
        <s v="Judy Singer"/>
        <s v="Catherine Mullins"/>
        <s v="Christian Albright"/>
        <s v="Joann Moser"/>
        <s v="Marvin Hunt"/>
        <s v="Sheryl Marsh"/>
        <s v="Monica Law Thompson"/>
        <s v="Douglas Sutton"/>
        <s v="Gerald Love"/>
        <s v="Jesse Hutchinson"/>
        <s v="Helen H Heller"/>
        <s v="Leah Davenport"/>
        <s v="Karen Hendricks"/>
        <s v="Jacob Lanier"/>
        <s v="Arthur Brady"/>
        <s v="Dana Burgess"/>
        <s v="Sharon Ellis"/>
        <s v="Sandy Ellington"/>
        <s v="Erika Fink"/>
        <s v="Ellen Beck"/>
        <s v="Malcolm Robertson"/>
        <s v="Billie Fowler"/>
        <s v="Gail Rankin Cole"/>
        <s v="Jennifer Siegel"/>
        <s v="Harriet Hodges"/>
        <s v="Jordan Berry"/>
        <s v="Francis Spivey"/>
        <s v="Rachel Casey"/>
        <s v="Carla Hauser"/>
        <s v="Marsha P Joyner"/>
        <s v="Carol Sherrill"/>
        <s v="Marion Wilcox"/>
        <s v="Kerry Jernigan"/>
        <s v="Tracy Livingston"/>
        <s v="Jessie Kelly"/>
        <s v="Dolores Abrams"/>
        <s v="Ruth Dudley"/>
        <s v="Calvin Conway"/>
        <s v="Robyn Garner"/>
        <s v="Kelly Shaw"/>
        <s v="Albert Maxwell"/>
        <s v="Stephanie Sun Perry"/>
        <s v="Denise Parks"/>
        <s v="Dorothy Buchanan"/>
        <s v="Ernest Oh"/>
        <s v="Jane Shah"/>
        <s v="Tony Chandler"/>
        <s v="Sally House"/>
        <s v="Phillip Chappell"/>
        <s v="Benjamin Chan"/>
        <s v="Yvonne Clarke"/>
        <s v="Lynn Payne"/>
        <s v="Gregory Holden"/>
        <s v="Francis Evans"/>
        <s v="Howard Burnett"/>
        <s v="Sue Drake"/>
        <s v="Gail Currin"/>
        <s v="Neal Weber"/>
        <s v="Lloyd Spencer"/>
        <s v="Phillip Pollard"/>
        <s v="Rita Barton"/>
        <s v="Lynn Bell"/>
        <s v="Lloyd Dickson"/>
        <s v="Priscilla Frank"/>
        <s v="Kristin George"/>
        <s v="Theresa Winters"/>
        <s v="Beverly Cameron"/>
        <s v="Francis Sherrill"/>
        <s v="Meredith Humphrey"/>
        <s v="Julie Porter"/>
        <s v="Glen Newman"/>
        <s v="Eugene Kerr"/>
        <s v="Brian Bennett"/>
        <s v="Marguerite Rodgers"/>
        <s v="Kent Burton"/>
        <s v="Jessica Huffman"/>
        <s v="Jon Hale"/>
        <s v="Mildred Chase"/>
        <s v="Jerome Burch"/>
        <s v="Erin Ballard"/>
        <s v="Gayle Pearson"/>
        <s v="Keith R Atkinson"/>
        <s v="Gene Gilliam"/>
        <s v="Willie Robinson"/>
        <s v="Vicki Bond"/>
        <s v="Erik Barr"/>
        <s v="Pam Bennett"/>
        <s v="Marion Owens"/>
        <s v="Theodore Tyson"/>
        <s v="Colleen Fletcher"/>
        <s v="Hazel Dale"/>
        <s v="Ted Dunlap"/>
        <s v="Leon Peele"/>
        <s v="Kimberly McCarthy"/>
        <s v="Sidney Bowling"/>
        <s v="Timothy Ross"/>
        <s v="Maxine Collier Grady"/>
        <s v="Joanna Keith"/>
        <s v="Dwight Bishop"/>
        <s v="Dennis Welch"/>
        <s v="Luis Kerr"/>
        <s v="Julia Reynolds"/>
        <s v="Samantha Koch"/>
        <s v="Tonya Proctor"/>
        <s v="Peggy Lanier"/>
        <s v="Randy Jiang"/>
        <s v="Ray Grady"/>
        <s v="Kurt O'Connor"/>
        <s v="Pam Patton"/>
        <s v="Benjamin Strauss"/>
        <s v="Michael Robbins"/>
        <s v="Marjorie Owens"/>
        <s v="Carmen McPherson"/>
        <s v="Malcolm Floyd"/>
        <s v="Russell Chan"/>
        <s v="Edna Huang"/>
        <s v="Alex Nicholson"/>
        <s v="Edith Forbes"/>
        <s v="Arlene Weeks"/>
        <s v="Jessie Houston"/>
        <s v="Sandy Hunt"/>
        <s v="Jesse Williamson"/>
        <s v="Becky O'Brien"/>
        <s v="Lee Xu"/>
        <s v="Glenda Herbert"/>
        <s v="Dwight Stephenson"/>
        <s v="John Morse"/>
        <s v="Louis Parrish"/>
        <s v="Sidney Brewer"/>
        <s v="Grace McNeill Hunt"/>
        <s v="Edward Lamm"/>
        <s v="Beth English"/>
        <s v="Faye Wolf"/>
        <s v="Judy Merritt"/>
        <s v="Debra Proctor"/>
        <s v="Eileen Fletcher"/>
        <s v="Jeremy Pratt"/>
        <s v="Billy Perry Browning"/>
        <s v="Ken Cash"/>
        <s v="Elsie Hwang"/>
        <s v="Hazel Jennings"/>
        <s v="Patrick Byrne"/>
        <s v="Gary Hester"/>
        <s v="Eva Simpson"/>
        <s v="April Bowers"/>
        <s v="Bradley Schroeder"/>
        <s v="Lois Hansen"/>
        <s v="Henry O'Connell"/>
        <s v="Kara Patton"/>
        <s v="Vickie Coates"/>
        <s v="Anne Bland"/>
        <s v="Ryan Foster"/>
        <s v="Keith Hobbs"/>
        <s v="Vickie Gonzalez"/>
        <s v="Danielle Kramer"/>
        <s v="Rosemary Branch"/>
        <s v="Joanne Church"/>
        <s v="Josephine Rao"/>
        <s v="Harold Albright"/>
        <s v="Pauline Denton"/>
        <s v="Dana Sharpe"/>
        <s v="Herbert Beard"/>
        <s v="Cindy Harvey"/>
        <s v="Sherri McIntosh"/>
        <s v="Chris Pritchard"/>
        <s v="Teresa Hill"/>
        <s v="Keith Marsh"/>
        <s v="Adam Saunders Gray"/>
        <s v="Marion Lindsey"/>
        <s v="Denise McIntosh"/>
        <s v="Marie Bass"/>
        <s v="Edward Bynum"/>
        <s v="Vivian Goldstein"/>
        <s v="Jackie Burke"/>
        <s v="Janet McCullough"/>
        <s v="Vivian Clarke"/>
        <s v="Aaron Dillon"/>
        <s v="Marguerite Yu"/>
        <s v="Arlene Gibbons"/>
        <s v="Kristina Collier"/>
        <s v="Earl Roy"/>
        <s v="Chris Ford"/>
        <s v="James Hunter"/>
        <s v="Patsy Harmon"/>
        <s v="Joe D Dean"/>
        <s v="Earl Buck"/>
        <s v="Jeanne Walker"/>
        <s v="Christina Hanna"/>
        <s v="George McLamb"/>
        <s v="Jean Khan"/>
        <s v="Hazel Jones"/>
        <s v="Carolyn Greer"/>
        <s v="Wesley Tate"/>
        <s v="Crystal Floyd"/>
        <s v="Charles Ward"/>
        <s v="Marc Ray"/>
        <s v="Pamela Wiley"/>
        <s v="Betsy Gibson"/>
        <s v="Rebecca Lindsey"/>
        <s v="Brooke Lancaster"/>
        <s v="Robyn Zhou"/>
        <s v="Gregory Crane"/>
        <s v="Stacy Gould"/>
        <s v="Kerry Green"/>
        <s v="Frances Jackson"/>
        <s v="Jean Weiss Diaz"/>
        <s v="Kyle Kaufman"/>
        <s v="Rodney Field"/>
        <s v="Veronica Peck"/>
        <s v="Steve Raynor"/>
        <s v="Norman Adams"/>
        <s v="Wesley Reid"/>
        <s v="Vicki Zhu Daniels"/>
        <s v="Danielle Daniel"/>
        <s v="Tommy Ellis Ritchie"/>
        <s v="Paul Puckett"/>
        <s v="Marvin MacDonald"/>
        <s v="Michael Tanner"/>
        <s v="Alison Stewart"/>
        <s v="Wayne Sutherland"/>
        <s v="Don Beard"/>
        <s v="Kate Lehman"/>
        <s v="Gloria Jacobs"/>
        <s v="Charlotte L Doyle"/>
        <s v="Renee Huang"/>
        <s v="Kay Schultz"/>
        <s v="Joseph Dawson"/>
        <s v="Randall Boykin"/>
        <s v="Earl Watts"/>
        <s v="Larry Hall"/>
        <s v="Neil Parker"/>
        <s v="Brad Stark"/>
        <s v="Jon Ayers"/>
        <s v="Nicole Reid"/>
        <s v="John Bray"/>
        <s v="Laurence Flowers"/>
        <s v="Gary Koch"/>
        <s v="Tara Powers Underwood"/>
        <s v="Joan Floyd"/>
        <s v="Carol Wood"/>
        <s v="James Nicholson"/>
        <s v="Zachary Maynard"/>
        <s v="Edwin Coley"/>
        <s v="Sherry Hurley"/>
        <s v="Ronnie Nolan"/>
        <s v="Lucille Buchanan"/>
        <s v="Ronald O'Neill"/>
        <s v="Chad Henson"/>
        <s v="Frank Hess"/>
        <s v="Alex Watkins"/>
        <s v="Don Rogers"/>
        <s v="Kathleen Huang Hall"/>
        <s v="Jerry Ennis"/>
        <s v="Wayne Lutz"/>
        <s v="June Roberts"/>
        <s v="Gerald Petty"/>
        <s v="Patrick Adcock"/>
        <s v="Molly Browning"/>
        <s v="Aaron Day"/>
        <s v="Lori Wolfe"/>
        <s v="Gerald Raynor"/>
        <s v="Katherine W Epstein"/>
        <s v="Sidney Greenberg"/>
        <s v="Marvin Rollins"/>
        <s v="Sam Woodward"/>
        <s v="Eugene Brewer Knox"/>
        <s v="Nina Bowles"/>
        <s v="Roy Hardison"/>
        <s v="Dan Lamm"/>
        <s v="Charles Cline"/>
        <s v="Elsie Pridgen"/>
        <s v="Carolyn Bowling"/>
        <s v="Mitchell Ross"/>
        <s v="Sidney Scarborough"/>
        <s v="Jeanne Nguyen"/>
        <s v="Esther Whitaker"/>
        <s v="Julie Edwards"/>
        <s v="Wesley Corbett"/>
        <s v="Lynn O'Donnell"/>
        <s v="Larry Church"/>
        <s v="Neil Bailey"/>
        <s v="Rhonda Schroeder"/>
        <s v="Melinda Thornton"/>
        <s v="Holly Osborne"/>
        <s v="Joseph Hurst"/>
        <s v="Sandra Berry"/>
        <s v="Lillian Day"/>
        <s v="Dennis Bowen"/>
        <s v="Sharon Long"/>
        <s v="Regina Langley"/>
        <s v="Rosemary Stark"/>
        <s v="Kathy Shah"/>
        <s v="Russell W Melton"/>
        <s v="Jennifer Zimmerman"/>
        <s v="Constance Flowers"/>
        <s v="Linda Blake"/>
        <s v="Juanita Ballard"/>
        <s v="Carrie Lewis"/>
        <s v="Kerry Wilkerson"/>
        <s v="Nina Horne Kelly"/>
        <s v="Christopher Meadows"/>
        <s v="Eric West"/>
        <s v="Danielle Myers"/>
        <s v="Dean Solomon"/>
        <s v="Edna Pierce"/>
        <s v="Paige Jacobs"/>
        <s v="Herbert Holden"/>
        <s v="Helen Simpson"/>
        <s v="Sherri P Stephens"/>
        <s v="Nelson Hong"/>
        <s v="Michele Bradshaw"/>
        <s v="Ralph Woods Scott"/>
        <s v="Robert Rollins"/>
        <s v="Jeff Spivey"/>
        <s v="Marlene Kirk"/>
        <s v="Charlotte Patterson"/>
        <s v="Miriam Greenberg"/>
        <s v="Ray Oakley"/>
        <s v="Jackie Capps"/>
        <s v="Lawrence Dennis"/>
        <s v="Valerie Siegel"/>
        <s v="Derek Jernigan"/>
        <s v="Jack Morse"/>
        <s v="Joyce Knox"/>
        <s v="Albert Tyson"/>
        <s v="Marvin Yang"/>
        <s v="Danielle Schneider"/>
        <s v="Ian Hall"/>
        <s v="Vanessa Boyer"/>
        <s v="Kate Peck"/>
        <s v="Vincent Hale"/>
        <s v="Stacey Lucas"/>
        <s v="Suzanne Cochran"/>
        <s v="Dwight Albright Huffman"/>
        <s v="Herbert Williamson"/>
        <s v="Clifford Webb"/>
        <s v="Michelle Steele"/>
        <s v="Joy Kaplan McNeill"/>
        <s v="Erika Morgan"/>
        <s v="Gina B Hess"/>
        <s v="Roberta Daniel"/>
        <s v="Lisa Kim"/>
        <s v="Martin Kirk"/>
        <s v="Anita Kent"/>
        <s v="Jacob Hirsch"/>
        <s v="Oscar Bowers"/>
        <s v="Gretchen Levine"/>
        <s v="Melanie Burgess"/>
        <s v="Maureen Herbert Hood"/>
        <s v="Penny Tuttle"/>
        <s v="Amy Hall"/>
        <s v="Sean Stephenson"/>
        <s v="Marcia Feldman"/>
        <s v="Tracy Buckley"/>
        <s v="Hannah Tyson"/>
        <s v="Nathan Jenkins"/>
        <s v="Earl Alston"/>
        <s v="Gregory R Snow"/>
        <s v="William Crawford"/>
        <s v="Scott Moore"/>
        <s v="Diana Coble Hubbard"/>
        <s v="Franklin Spencer"/>
        <s v="Eileen McDonald"/>
        <s v="Teresa Wallace"/>
        <s v="Dana Waller"/>
        <s v="Leslie Shannon"/>
        <s v="Justin Frank"/>
        <s v="Ted Crowder"/>
        <s v="Vickie Martinez"/>
        <s v="Bonnie Matthews Rowland"/>
        <s v="Sean Burton"/>
        <s v="Carolyn Hoffman"/>
        <s v="Marsha Roy"/>
        <s v="Priscilla Brandon"/>
        <s v="Robert Brantley"/>
        <s v="Sherri F Vogel"/>
        <s v="Marianne Weiner Ennis"/>
        <s v="Lynne Wilcox"/>
        <s v="Lynda Rosenthal"/>
        <s v="Anna Burgess"/>
        <s v="David Weaver"/>
        <s v="Paula Hubbard"/>
        <s v="Harriet Bowman"/>
        <s v="Judy Frazier"/>
        <s v="James Dickinson Ball"/>
        <s v="Cynthia Khan"/>
        <s v="Wayne Bean"/>
        <s v="Cathy Simon"/>
        <s v="Erika Jordan"/>
        <s v="Lindsay O'Connell"/>
        <s v="Jon Ward"/>
        <s v="Lynda Herman"/>
        <s v="Peter Adams"/>
        <s v="Jay Simon"/>
        <s v="Eileen Schwartz"/>
        <s v="Kenneth Pollock"/>
        <s v="Francis Kendall"/>
        <s v="Louise Webster Sharma"/>
        <s v="Nathan Newton"/>
        <s v="Marianne Carey"/>
        <s v="Alfred Singh"/>
        <s v="Todd D Norris"/>
        <s v="Claudia Webb"/>
        <s v="Elsie Boykin"/>
        <s v="Kelly Collins"/>
        <s v="Victor Cherry"/>
        <s v="Malcolm S Lanier"/>
        <s v="Evan Kelley"/>
        <s v="Matthew Conway"/>
        <s v="Annie Odom"/>
        <s v="Vernon Hirsch Singleton"/>
        <s v="Patsy Shea"/>
        <s v="Tracy Dyer"/>
        <s v="Nathan Fox"/>
        <s v="Leigh Burnette Hurley"/>
        <s v="Alfred Barber"/>
        <s v="Paige Mason"/>
        <s v="Jeffrey Lloyd"/>
        <s v="Jack Hatcher"/>
        <s v="Carolyn Fisher"/>
        <s v="Paige Powers"/>
        <s v="Joyce Kern"/>
        <s v="Mary Hewitt"/>
        <s v="Philip Hawkins"/>
        <s v="Melvin Kendall"/>
        <s v="Crystal Crabtree"/>
        <s v="Jon Kendall"/>
        <s v="Molly Webster"/>
        <s v="Lester Sawyer"/>
        <s v="Kerry Hardy"/>
        <s v="Courtney Boyd"/>
        <s v="Melinda Rogers"/>
        <s v="Tom Hoyle Honeycutt"/>
        <s v="Wesley Field"/>
        <s v="Brenda Jain"/>
        <s v="Harry Sellers"/>
        <s v="Melanie Knight"/>
        <s v="Judy Hall"/>
        <s v="Sheryl Reese"/>
        <s v="Joanne Spivey"/>
        <s v="Frank Cross"/>
        <s v="Marvin Patrick"/>
        <s v="Donald Melton"/>
        <s v="Gene Heath Cross"/>
        <s v="Karen O'Donnell"/>
        <s v="Lester Woodward Maynard"/>
        <s v="David Hoyle"/>
        <s v="Laurie Howe"/>
        <s v="Eddie Walker"/>
        <s v="Oscar Ford"/>
        <s v="Bobby Powell"/>
        <s v="Sharon Thomas"/>
        <s v="Anita Hahn"/>
        <s v="Stacy Chang"/>
        <s v="Christopher High"/>
        <s v="Clara Kaplan"/>
        <s v="Jennifer Stanton"/>
        <s v="Sean McKenna"/>
        <s v="Maurice Kelly"/>
        <s v="Alvin Hoover"/>
        <s v="Jeff Meadows"/>
        <s v="Lloyd Levin"/>
        <s v="Bernard Thompson"/>
        <s v="Nicole Pope"/>
        <s v="Geoffrey H Wong"/>
        <s v="Helen Dickerson"/>
        <s v="James Davenport"/>
        <s v="Brandon Beach"/>
        <s v="Carlos Adkins"/>
        <s v="Kristine Holden"/>
        <s v="Brett Ingram"/>
        <s v="Debra Block"/>
        <s v="Marlene Harrison"/>
        <s v="Dennis Block Richardson"/>
        <s v="Lucille McGee"/>
        <s v="Monica Harvey"/>
        <s v="Jimmy Waters"/>
        <s v="Nancy Holden"/>
        <s v="Arnold Floyd Blair"/>
        <s v="Larry Langston"/>
        <s v="Samuel Newman"/>
        <s v="Ryan Herman"/>
        <s v="Glen Robertson"/>
        <s v="Beth Dolan"/>
        <s v="Joe Baldwin"/>
        <s v="Pat Kinney"/>
        <s v="Laurence Cummings"/>
        <s v="Emma Buckley"/>
        <s v="Kara Foster"/>
        <s v="Megan Woods"/>
        <s v="Stephanie Hawkins"/>
        <s v="Lynn Hines"/>
        <s v="Gordon Boswell"/>
        <s v="Colleen Marsh"/>
        <s v="Sylvia Kumar"/>
        <s v="Faye Silver"/>
        <s v="Kerry Beach"/>
        <s v="Patrick Lowry"/>
        <s v="Clyde Burnett"/>
        <s v="Emma Bloom"/>
        <s v="Danielle Baird"/>
        <s v="Annie Horne"/>
        <s v="Vincent Daniel"/>
        <s v="Jacob Murray"/>
        <s v="Mike G Hartman"/>
        <s v="Marvin Parrott"/>
        <s v="Debra Batchelor"/>
        <s v="Mildred Briggs"/>
        <s v="Lisa Branch"/>
        <s v="Geoffrey Saunders"/>
        <s v="Janice Frye"/>
        <s v="Jacob McNeill"/>
        <s v="Debbie Dillon"/>
        <s v="Tina Monroe"/>
        <s v="Beverly Roberts"/>
        <s v="Julian F Wolfe"/>
        <s v="Ken H Frazier"/>
        <s v="Kyle Fink"/>
        <s v="Sandra Faulkner"/>
        <s v="Wesley Cho"/>
        <s v="Arlene Wiggins Dalton"/>
        <s v="Nicholas Wallace"/>
        <s v="Dorothy Holt"/>
        <s v="John Merritt"/>
        <s v="Kimberly Reilly"/>
        <s v="Troy Cassidy"/>
        <s v="Lindsay Tate"/>
        <s v="Debra P May"/>
        <s v="Judith Shepherd"/>
        <s v="Kenneth Capps"/>
        <s v="Natalie Aldridge"/>
        <s v="Danny Richmond"/>
        <s v="Melanie Morrow"/>
        <s v="Tonya Miller"/>
        <s v="Donna Braun"/>
        <s v="Joan Beach"/>
        <s v="Yvonne Collier"/>
        <s v="Troy Casey"/>
        <s v="Lucille Gibbons"/>
        <s v="Joe George"/>
        <s v="Gilbert Godfrey"/>
        <s v="Rhonda Stein"/>
        <s v="Ricky Sanders"/>
        <s v="Kelly Sawyer"/>
        <s v="Rhonda Bryant"/>
        <s v="Jack Horn"/>
        <s v="Michelle Bryant Phillips"/>
        <s v="Gordon Walker"/>
        <s v="Craig Liu"/>
        <s v="Pauline Finch"/>
        <s v="Sean N Boyer"/>
        <s v="Maria Block"/>
        <s v="Arlene Long"/>
        <s v="Geoffrey Koch"/>
        <s v="Kevin Smith"/>
        <s v="Toni Owens Poe"/>
        <s v="Alfred Harmon"/>
        <s v="Jeanette Davies"/>
        <s v="Pauline Brooks"/>
        <s v="Sidney Larson"/>
        <s v="Frances Holt"/>
        <s v="Leo E Underwood"/>
        <s v="Sandy Mueller"/>
        <s v="Shawn Meyer"/>
        <s v="Harriet Wooten"/>
        <s v="Derek Sweeney"/>
        <s v="Gretchen Orr"/>
        <s v="Janet Zhang"/>
        <s v="Rick Houston"/>
        <s v="Mitchell Goldberg"/>
        <s v="Max Hubbard"/>
        <s v="Helen Ferguson"/>
        <s v="Josephine Dalton"/>
        <s v="Rick Ellis"/>
        <s v="Edna Freeman"/>
        <s v="Wayne Bass"/>
        <s v="Martha Bowers"/>
        <s v="Joan Bowers"/>
        <s v="Virginia McNeill"/>
        <s v="Karl Knowles"/>
        <s v="Laurie Moon"/>
        <s v="Karen Warren"/>
        <s v="Yvonne Stephens"/>
        <s v="Rosemary O'Brien"/>
        <s v="Kent Gill"/>
        <s v="Marshall Sutherland"/>
        <s v="Wendy Pridgen Pearce"/>
        <s v="Seth Matthews"/>
        <s v="Eugene H Walsh"/>
        <s v="Anne Schultz"/>
        <s v="Malcolm French"/>
        <s v="Penny Leach"/>
        <s v="Gina Curry"/>
        <s v="Tommy Lutz"/>
        <s v="Anthony Stanley"/>
        <s v="Laurence Hull"/>
        <s v="Gerald Crabtree"/>
        <s v="Amy Hamrick Melvin"/>
        <s v="Brandon E Shepherd"/>
        <s v="Phyllis Little"/>
        <s v="Robyn Hayes"/>
        <s v="Lillian Fischer"/>
        <s v="Danielle P Rao"/>
        <s v="Betsy Puckett"/>
        <s v="Alicia Wood Shah"/>
        <s v="Marianne Connor"/>
        <s v="Teresa Bishop"/>
        <s v="Leo J Olson"/>
        <s v="Joanne Chu"/>
        <s v="Brenda Ross"/>
        <s v="Leo Kane"/>
        <s v="Benjamin Lam"/>
        <s v="Jeffrey Page"/>
        <s v="Pat Baker"/>
        <s v="Carlos Hanson"/>
        <s v="Yvonne Mann"/>
        <s v="Lloyd Fuller"/>
        <s v="Geoffrey Rivera"/>
        <s v="Edna Michael"/>
        <s v="Kathryn Wolfe"/>
        <s v="Marlene Gray"/>
        <s v="Lloyd Cannon"/>
        <s v="Sally Dunn"/>
        <s v="Ricky W Clements"/>
        <s v="Marcia Greenberg"/>
        <s v="Juan Gold"/>
        <s v="Stanley Steele"/>
        <s v="Lynda Banks"/>
        <s v="Becky Farmer"/>
        <s v="Caroline Stone"/>
        <s v="Donna Block"/>
        <s v="Erika Clapp"/>
        <s v="Katharine Hudson"/>
        <s v="Penny O Caldwell"/>
        <s v="Rachel Bates"/>
        <s v="Sherri Kramer"/>
        <s v="Megan York"/>
        <s v="Arnold Gay"/>
        <s v="Brian Grady"/>
        <s v="Allen Nash"/>
        <s v="Evan Adkins"/>
        <s v="Arnold Johnson"/>
        <s v="Tracy Schultz"/>
        <s v="Joel Burnette"/>
        <s v="Kevin Wolfe"/>
        <s v="Christina Zhu"/>
        <s v="Theodore Rubin"/>
        <s v="April Henson"/>
        <s v="Alison Jones"/>
        <s v="Jacob Burgess"/>
        <s v="Kelly Byers"/>
        <s v="Rodney Kearney"/>
        <s v="Dawn Larson"/>
        <s v="Connie Bunn"/>
        <s v="Harry Burns"/>
        <s v="Cindy McLeod"/>
        <s v="Cameron Kendall"/>
        <s v="Jimmy Wang"/>
        <s v="Catherine Dorsey Burnett"/>
        <s v="Marjorie Burnette"/>
        <s v="Paul W French"/>
        <s v="Laurence Simon"/>
        <s v="Max Hurley"/>
        <s v="Carole Rosen"/>
        <s v="Monica Howard"/>
        <s v="Tim Connolly"/>
        <s v="Leslie Hawley"/>
        <s v="Bob Berg"/>
        <s v="Vanessa Day"/>
        <s v="Eileen Dalton"/>
        <s v="Annie Sherrill"/>
        <s v="Vicki Womble"/>
        <s v="Jerry Webster"/>
        <s v="Brad H Blake"/>
        <s v="Dwight Robinson"/>
        <s v="Carrie High"/>
        <s v="Roberta Mitchell"/>
        <s v="Dana Teague"/>
        <s v="Eugene Clayton"/>
        <s v="Benjamin Gunter"/>
        <s v="Marian Willis"/>
        <s v="Shannon Aldridge"/>
        <s v="Susan Carroll Berman"/>
        <s v="Grace Black"/>
        <s v="Andrew Gonzalez"/>
        <s v="Stuart Sharma"/>
        <s v="Stuart C Robinson"/>
        <s v="Gary Frazier"/>
        <s v="Gretchen McKinney"/>
        <s v="Benjamin Porter"/>
        <s v="Kathryn Tate"/>
        <s v="Anna Ellis"/>
        <s v="Betty Giles"/>
        <s v="Frances Powers"/>
        <s v="Robyn Lyon"/>
        <s v="Hannah Carver"/>
        <s v="Ernest Peele"/>
        <s v="Lynne Griffith"/>
        <s v="Courtney Nelson"/>
        <s v="Leslie Woodard"/>
        <s v="Faye Hanna"/>
        <s v="Phyllis Hull"/>
        <s v="Shirley Riley"/>
        <s v="Laurie Case Daniel"/>
        <s v="Leah Pollock"/>
        <s v="Elsie Lane"/>
        <s v="Kathy Turner"/>
        <s v="Jordan Womble"/>
        <s v="Thelma Murray"/>
        <s v="William Sharma"/>
        <s v="Francis I Davis"/>
        <s v="Ellen Sparks"/>
        <s v="Allan Dickinson"/>
        <s v="Leonard Strauss"/>
        <s v="Frances Johnson"/>
        <s v="Kathy Hinton"/>
        <s v="Miriam Bowman"/>
        <s v="Sally Liu"/>
        <s v="Fred Barber"/>
        <s v="Lloyd Dolan"/>
        <s v="Joanna Kenney"/>
        <s v="Natalie Watts"/>
        <s v="Sean Herbert"/>
        <s v="Lindsay Webb"/>
        <s v="Kim McCarthy"/>
        <s v="Priscilla Allen"/>
        <s v="Anthony Foley"/>
        <s v="Roy Rouse"/>
        <s v="Maurice Everett"/>
        <s v="Teresa Watts"/>
        <s v="Thomas Spence"/>
        <s v="Penny Rich"/>
        <s v="Tammy Raynor"/>
        <s v="Annie Livingston"/>
        <s v="Melvin Benton"/>
        <s v="Tina Evans"/>
        <s v="Edith Reynolds"/>
        <s v="Carrie Duke"/>
        <s v="Tara Gold"/>
        <s v="Jordan Beard"/>
        <s v="Andrew Pearce"/>
        <s v="Tracy G Starr"/>
        <s v="Robin Tyler"/>
        <s v="Ann Steele"/>
        <s v="Clarence Crowder"/>
        <s v="Carole Miller"/>
        <s v="Tiffany Merrill"/>
        <s v="Gordon Brandt"/>
        <s v="Peter Hardy"/>
        <s v="Lynne Reid"/>
        <s v="Kate McKenna"/>
        <s v="Andrew Levine"/>
        <s v="Debbie Hsu"/>
        <s v="Ted Durham"/>
        <s v="Sandy Cannon"/>
        <s v="Milton Lindsay"/>
        <s v="Mike Howard"/>
        <s v="Lorraine Boykin"/>
        <s v="Gladys Holloway"/>
        <s v="Lawrence Hester"/>
        <s v="Alexander O'Brien"/>
        <s v="Wayne English"/>
        <s v="Jay Hubbard"/>
        <s v="Daniel Christian"/>
        <s v="Jamie Manning"/>
        <s v="Neil Barbee"/>
        <s v="Guy McDonald"/>
        <s v="Cathy Burgess"/>
        <s v="Anita Kang"/>
        <s v="Kristine Singleton"/>
        <s v="Lee Hancock"/>
        <s v="Alison Sharp"/>
        <s v="Herbert Donnelly Swanson"/>
        <s v="David Powell"/>
        <s v="Jerome McIntosh"/>
        <s v="Neil Song"/>
        <s v="Maureen Stout"/>
        <s v="Leroy Field"/>
        <s v="Harriet Moore"/>
        <s v="Glenda Hunter"/>
        <s v="Faye Manning"/>
        <s v="Julian Keith Mayer"/>
        <s v="Ray Silverman"/>
        <s v="Janice Boswell"/>
        <s v="Lawrence Haas"/>
        <s v="Jackie McCullough"/>
        <s v="Laurie Petty"/>
        <s v="Marie Pittman"/>
        <s v="Sidney Gilliam"/>
        <s v="Jenny Hawkins"/>
        <s v="Angela Rose"/>
        <s v="Rick Foster Hawkins"/>
        <s v="Wallace Pugh"/>
        <s v="Alvin Mullins"/>
        <s v="Dana Rankin"/>
        <s v="Elsie Floyd"/>
        <s v="Jonathan Crabtree"/>
        <s v="Sean Pugh"/>
        <s v="Diane Lu"/>
        <s v="Claudia White"/>
        <s v="Robyn Crawford"/>
        <s v="Arthur Gold"/>
        <s v="Sharon Kessler"/>
        <s v="Monica Stuart"/>
        <s v="Kathleen P Bloom"/>
        <s v="Marlene Phillips"/>
        <s v="Wanda Harris"/>
        <s v="Earl Donnelly"/>
        <s v="Nicole Goldstein"/>
        <s v="Peter Brooks"/>
        <s v="Milton Harrell"/>
        <s v="Maureen Whitley"/>
        <s v="Sharon Marcus"/>
        <s v="Gretchen Best Wilkins"/>
        <s v="Steven Long"/>
        <s v="Becky Puckett"/>
        <s v="Edgar Kumar"/>
        <s v="Billie Stern"/>
        <s v="Tamara Dickinson"/>
        <s v="Ricky Allred"/>
        <s v="William Woodard"/>
        <s v="Michael Shaffer"/>
        <s v="Ricky Garner"/>
        <s v="Mary Norman"/>
        <s v="Carole Creech"/>
        <s v="Claire Warren"/>
        <s v="Edwin Blackburn"/>
        <s v="Edwin Chung"/>
        <s v="Tiffany Grossman Hardin"/>
        <s v="Jackie Flynn"/>
        <s v="Billy Hale"/>
        <s v="Marlene Davidson"/>
        <s v="Alicia Maynard"/>
        <s v="Leslie Jacobson"/>
        <s v="Diane Barr"/>
        <s v="Bob Gibson"/>
        <s v="Elisabeth Shaw"/>
        <s v="Constance Robertson"/>
        <s v="Lester Copeland"/>
        <s v="Phillip Blum"/>
        <s v="Paul Tate"/>
        <s v="Jim Hinson"/>
        <s v="Carrie McIntosh"/>
        <s v="Amy York"/>
        <s v="Nathan Wyatt"/>
        <s v="Sara Faulkner"/>
        <s v="Glenda Simon"/>
        <s v="Richard Tan"/>
        <s v="Jeffrey Cheng"/>
        <s v="Daniel Huff"/>
        <s v="Oscar Kenney"/>
        <s v="Dana Boyle"/>
        <s v="Renee McKenzie"/>
        <s v="Stacy Byrne"/>
        <s v="Jamie Ward"/>
        <s v="Annette McIntyre"/>
        <s v="Eva Decker"/>
        <s v="Christopher Norton Patterson"/>
        <s v="Daniel Richmond"/>
        <s v="Carmen Elmore"/>
        <s v="Aaron Shaffer"/>
        <s v="Irene Murphy"/>
        <s v="Andrea Shaw"/>
        <s v="Marvin Reid"/>
        <s v="Florence Gold"/>
        <s v="Tammy Buckley"/>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ount="7">
        <s v="Wrap Bag"/>
        <s v="Jumbo Drum"/>
        <s v="Small Pack"/>
        <s v="Small Box"/>
        <s v="Medium Box"/>
        <s v="Jumbo Box"/>
        <s v="Large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ount="1">
        <s v="United States"/>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Processing Time (Days)" numFmtId="0">
      <sharedItems containsSemiMixedTypes="0" containsString="0" containsNumber="1" containsInteger="1" minValue="0" maxValue="10"/>
    </cacheField>
    <cacheField name="Profit Margin" numFmtId="0">
      <sharedItems containsSemiMixedTypes="0" containsString="0" containsNumber="1" minValue="-16902.591743119265" maxValue="99998.303030303039"/>
    </cacheField>
    <cacheField name="Sales Before Discount" numFmtId="0">
      <sharedItems containsSemiMixedTypes="0" containsString="0" containsNumber="1" minValue="2.295918367346939" maxValue="46670.744897959186"/>
    </cacheField>
    <cacheField name="Discount Impact Factor" numFmtId="0">
      <sharedItems containsSemiMixedTypes="0" containsString="0" containsNumber="1" minValue="0" maxValue="3240.0365591397858"/>
    </cacheField>
    <cacheField name="Discount Group" numFmtId="0">
      <sharedItems/>
    </cacheField>
    <cacheField name="Discount Range" numFmtId="0">
      <sharedItems/>
    </cacheField>
    <cacheField name="Discount Status" numFmtId="0">
      <sharedItems count="2">
        <s v="Discounted"/>
        <s v="Full Price"/>
      </sharedItems>
    </cacheField>
    <cacheField name="Month" numFmtId="0">
      <sharedItems count="6">
        <s v="Jan-2015"/>
        <s v="Jun-2015"/>
        <s v="Feb-2015"/>
        <s v="May-2015"/>
        <s v="Apr-2015"/>
        <s v="Mar-2015"/>
      </sharedItems>
    </cacheField>
  </cacheFields>
  <extLst>
    <ext xmlns:x14="http://schemas.microsoft.com/office/spreadsheetml/2009/9/main" uri="{725AE2AE-9491-48be-B2B4-4EB974FC3084}">
      <x14:pivotCacheDefinition pivotCacheId="15418577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x v="0"/>
    <x v="0"/>
    <x v="0"/>
    <x v="0"/>
    <x v="0"/>
    <x v="0"/>
    <s v="SANFORD Liquid Accent™ Tank-Style Highlighters"/>
    <n v="0.54"/>
    <x v="0"/>
    <x v="0"/>
    <x v="0"/>
    <s v="Anacortes"/>
    <n v="98221"/>
    <d v="2015-01-07T00:00:00"/>
    <d v="2015-01-08T00:00:00"/>
    <n v="4.5599999999999996"/>
    <n v="4"/>
    <n v="13.01"/>
    <n v="88522"/>
    <n v="1"/>
    <n v="35.049961568024592"/>
    <n v="13.141414141414142"/>
    <n v="0.13141414141414209"/>
    <s v="Medium Discount"/>
    <s v="10%"/>
    <x v="0"/>
    <x v="0"/>
  </r>
  <r>
    <n v="20228"/>
    <s v="Not Specified"/>
    <n v="0.02"/>
    <n v="500.98"/>
    <n v="26"/>
    <n v="5"/>
    <x v="1"/>
    <x v="1"/>
    <x v="1"/>
    <x v="1"/>
    <x v="1"/>
    <x v="1"/>
    <s v="Global Troy™ Executive Leather Low-Back Tilter"/>
    <n v="0.6"/>
    <x v="0"/>
    <x v="0"/>
    <x v="1"/>
    <s v="San Gabriel"/>
    <n v="91776"/>
    <d v="2015-06-13T00:00:00"/>
    <d v="2015-06-15T00:00:00"/>
    <n v="4390.3665000000001"/>
    <n v="12"/>
    <n v="6362.85"/>
    <n v="90193"/>
    <n v="2"/>
    <n v="69"/>
    <n v="6492.7040816326535"/>
    <n v="129.85408163265311"/>
    <s v="High Discount"/>
    <s v="10%"/>
    <x v="0"/>
    <x v="1"/>
  </r>
  <r>
    <n v="21776"/>
    <s v="Critical"/>
    <n v="0.06"/>
    <n v="9.48"/>
    <n v="7.29"/>
    <n v="11"/>
    <x v="2"/>
    <x v="2"/>
    <x v="1"/>
    <x v="1"/>
    <x v="2"/>
    <x v="2"/>
    <s v="DAX Two-Tone Rosewood/Black Document Frame, Desktop, 5 x 7"/>
    <n v="0.45"/>
    <x v="0"/>
    <x v="1"/>
    <x v="2"/>
    <s v="Roselle"/>
    <n v="7203"/>
    <d v="2015-02-15T00:00:00"/>
    <d v="2015-02-17T00:00:00"/>
    <n v="-53.809600000000003"/>
    <n v="22"/>
    <n v="211.15"/>
    <n v="90192"/>
    <n v="2"/>
    <n v="-25.484063461993845"/>
    <n v="224.62765957446811"/>
    <n v="13.477659574468106"/>
    <s v="High Discount"/>
    <s v="10%"/>
    <x v="0"/>
    <x v="2"/>
  </r>
  <r>
    <n v="24844"/>
    <s v="Medium"/>
    <n v="0.09"/>
    <n v="78.69"/>
    <n v="19.989999999999998"/>
    <n v="14"/>
    <x v="3"/>
    <x v="2"/>
    <x v="2"/>
    <x v="1"/>
    <x v="2"/>
    <x v="3"/>
    <s v="Howard Miller 12-3/4 Diameter Accuwave DS ™ Wall Clock"/>
    <n v="0.43"/>
    <x v="0"/>
    <x v="2"/>
    <x v="3"/>
    <s v="Prior Lake"/>
    <n v="55372"/>
    <d v="2015-05-12T00:00:00"/>
    <d v="2015-05-14T00:00:00"/>
    <n v="803.47050000000002"/>
    <n v="16"/>
    <n v="1164.45"/>
    <n v="86838"/>
    <n v="2"/>
    <n v="69"/>
    <n v="1279.6153846153845"/>
    <n v="115.16538461538448"/>
    <s v="High Discount"/>
    <s v="10%"/>
    <x v="0"/>
    <x v="3"/>
  </r>
  <r>
    <n v="24846"/>
    <s v="Medium"/>
    <n v="0.08"/>
    <n v="3.28"/>
    <n v="2.31"/>
    <n v="14"/>
    <x v="3"/>
    <x v="2"/>
    <x v="2"/>
    <x v="0"/>
    <x v="0"/>
    <x v="0"/>
    <s v="Newell 321"/>
    <n v="0.56000000000000005"/>
    <x v="0"/>
    <x v="2"/>
    <x v="3"/>
    <s v="Prior Lake"/>
    <n v="55372"/>
    <d v="2015-05-12T00:00:00"/>
    <d v="2015-05-13T00:00:00"/>
    <n v="-24.03"/>
    <n v="7"/>
    <n v="22.23"/>
    <n v="86838"/>
    <n v="1"/>
    <n v="-108.09716599190284"/>
    <n v="24.163043478260867"/>
    <n v="1.933043478260867"/>
    <s v="High Discount"/>
    <s v="10%"/>
    <x v="0"/>
    <x v="3"/>
  </r>
  <r>
    <n v="24847"/>
    <s v="Medium"/>
    <n v="0.05"/>
    <n v="3.28"/>
    <n v="4.2"/>
    <n v="14"/>
    <x v="3"/>
    <x v="2"/>
    <x v="2"/>
    <x v="0"/>
    <x v="0"/>
    <x v="0"/>
    <s v="Newell 351"/>
    <n v="0.56000000000000005"/>
    <x v="0"/>
    <x v="2"/>
    <x v="3"/>
    <s v="Prior Lake"/>
    <n v="55372"/>
    <d v="2015-05-12T00:00:00"/>
    <d v="2015-05-13T00:00:00"/>
    <n v="-37.03"/>
    <n v="4"/>
    <n v="13.99"/>
    <n v="86838"/>
    <n v="1"/>
    <n v="-264.68906361686919"/>
    <n v="14.726315789473684"/>
    <n v="0.73631578947368403"/>
    <s v="High Discount"/>
    <s v="10%"/>
    <x v="0"/>
    <x v="3"/>
  </r>
  <r>
    <n v="24848"/>
    <s v="Medium"/>
    <n v="0.05"/>
    <n v="3.58"/>
    <n v="1.63"/>
    <n v="14"/>
    <x v="3"/>
    <x v="2"/>
    <x v="2"/>
    <x v="0"/>
    <x v="3"/>
    <x v="0"/>
    <s v="OIC Colored Binder Clips, Assorted Sizes"/>
    <n v="0.36"/>
    <x v="0"/>
    <x v="2"/>
    <x v="3"/>
    <s v="Prior Lake"/>
    <n v="55372"/>
    <d v="2015-05-12T00:00:00"/>
    <d v="2015-05-13T00:00:00"/>
    <n v="-0.71"/>
    <n v="4"/>
    <n v="14.26"/>
    <n v="86838"/>
    <n v="1"/>
    <n v="-4.9789621318373074"/>
    <n v="15.010526315789475"/>
    <n v="0.75052631578947526"/>
    <s v="High Discount"/>
    <s v="10%"/>
    <x v="0"/>
    <x v="3"/>
  </r>
  <r>
    <n v="18181"/>
    <s v="Critical"/>
    <n v="0"/>
    <n v="4.42"/>
    <n v="4.99"/>
    <n v="15"/>
    <x v="4"/>
    <x v="2"/>
    <x v="2"/>
    <x v="0"/>
    <x v="4"/>
    <x v="3"/>
    <s v="Grip Seal Envelopes"/>
    <n v="0.38"/>
    <x v="0"/>
    <x v="1"/>
    <x v="4"/>
    <s v="Smithtown"/>
    <n v="11787"/>
    <d v="2015-04-08T00:00:00"/>
    <d v="2015-04-09T00:00:00"/>
    <n v="-59.82"/>
    <n v="7"/>
    <n v="33.47"/>
    <n v="86837"/>
    <n v="1"/>
    <n v="-178.72721840454139"/>
    <n v="33.47"/>
    <n v="0"/>
    <s v="No Discount"/>
    <s v="0% (No Discount)"/>
    <x v="1"/>
    <x v="4"/>
  </r>
  <r>
    <n v="20925"/>
    <s v="Medium"/>
    <n v="0.01"/>
    <n v="35.94"/>
    <n v="6.66"/>
    <n v="15"/>
    <x v="4"/>
    <x v="2"/>
    <x v="2"/>
    <x v="0"/>
    <x v="4"/>
    <x v="3"/>
    <s v="Tyvek ® Top-Opening Peel &amp; Seel ® Envelopes, Gray"/>
    <n v="0.4"/>
    <x v="0"/>
    <x v="1"/>
    <x v="4"/>
    <s v="Smithtown"/>
    <n v="11787"/>
    <d v="2015-05-28T00:00:00"/>
    <d v="2015-05-28T00:00:00"/>
    <n v="261.87569999999994"/>
    <n v="10"/>
    <n v="379.53"/>
    <n v="86839"/>
    <n v="0"/>
    <n v="68.999999999999986"/>
    <n v="383.36363636363632"/>
    <n v="3.8336363636363444"/>
    <s v="High Discount"/>
    <s v="10%"/>
    <x v="0"/>
    <x v="3"/>
  </r>
  <r>
    <n v="26267"/>
    <s v="High"/>
    <n v="0.04"/>
    <n v="2.98"/>
    <n v="1.58"/>
    <n v="16"/>
    <x v="5"/>
    <x v="2"/>
    <x v="2"/>
    <x v="0"/>
    <x v="3"/>
    <x v="0"/>
    <s v="Staples Gold Paper Clips"/>
    <n v="0.39"/>
    <x v="0"/>
    <x v="1"/>
    <x v="4"/>
    <s v="Syracuse"/>
    <n v="13210"/>
    <d v="2015-02-12T00:00:00"/>
    <d v="2015-02-15T00:00:00"/>
    <n v="2.63"/>
    <n v="6"/>
    <n v="18.8"/>
    <n v="86836"/>
    <n v="3"/>
    <n v="13.98936170212766"/>
    <n v="19.583333333333336"/>
    <n v="0.78333333333333499"/>
    <s v="High Discount"/>
    <s v="10%"/>
    <x v="0"/>
    <x v="2"/>
  </r>
  <r>
    <n v="26268"/>
    <s v="High"/>
    <n v="0.05"/>
    <n v="115.99"/>
    <n v="2.5"/>
    <n v="16"/>
    <x v="5"/>
    <x v="2"/>
    <x v="2"/>
    <x v="2"/>
    <x v="5"/>
    <x v="3"/>
    <s v="StarTAC 7797"/>
    <n v="0.55000000000000004"/>
    <x v="0"/>
    <x v="1"/>
    <x v="4"/>
    <s v="Syracuse"/>
    <n v="13210"/>
    <d v="2015-02-12T00:00:00"/>
    <d v="2015-02-14T00:00:00"/>
    <n v="652.73309999999992"/>
    <n v="10"/>
    <n v="945.99"/>
    <n v="86836"/>
    <n v="2"/>
    <n v="69"/>
    <n v="995.77894736842109"/>
    <n v="49.788947368421077"/>
    <s v="High Discount"/>
    <s v="10%"/>
    <x v="0"/>
    <x v="2"/>
  </r>
  <r>
    <n v="23890"/>
    <s v="High"/>
    <n v="0.05"/>
    <n v="26.48"/>
    <n v="6.93"/>
    <n v="18"/>
    <x v="6"/>
    <x v="2"/>
    <x v="2"/>
    <x v="1"/>
    <x v="2"/>
    <x v="3"/>
    <s v="DAX Natural Wood-Tone Poster Frame"/>
    <n v="0.49"/>
    <x v="0"/>
    <x v="0"/>
    <x v="5"/>
    <s v="Helena"/>
    <n v="59601"/>
    <d v="2015-05-15T00:00:00"/>
    <d v="2015-05-16T00:00:00"/>
    <n v="314.48129999999998"/>
    <n v="17"/>
    <n v="455.77"/>
    <n v="90031"/>
    <n v="1"/>
    <n v="69"/>
    <n v="479.7578947368421"/>
    <n v="23.987894736842122"/>
    <s v="High Discount"/>
    <s v="10%"/>
    <x v="0"/>
    <x v="3"/>
  </r>
  <r>
    <n v="24063"/>
    <s v="Not Specified"/>
    <n v="7.0000000000000007E-2"/>
    <n v="12.99"/>
    <n v="9.44"/>
    <n v="19"/>
    <x v="7"/>
    <x v="2"/>
    <x v="2"/>
    <x v="2"/>
    <x v="6"/>
    <x v="4"/>
    <s v="Hewlett Packard 6S Scientific Calculator"/>
    <n v="0.39"/>
    <x v="0"/>
    <x v="0"/>
    <x v="5"/>
    <s v="Missoula"/>
    <n v="59801"/>
    <d v="2015-05-21T00:00:00"/>
    <d v="2015-05-23T00:00:00"/>
    <n v="-114.63990000000001"/>
    <n v="18"/>
    <n v="231.79"/>
    <n v="90032"/>
    <n v="2"/>
    <n v="-49.458518486561118"/>
    <n v="249.23655913978496"/>
    <n v="17.446559139784966"/>
    <s v="High Discount"/>
    <s v="10%"/>
    <x v="0"/>
    <x v="3"/>
  </r>
  <r>
    <n v="5890"/>
    <s v="High"/>
    <n v="0.05"/>
    <n v="26.48"/>
    <n v="6.93"/>
    <n v="21"/>
    <x v="8"/>
    <x v="2"/>
    <x v="2"/>
    <x v="1"/>
    <x v="2"/>
    <x v="3"/>
    <s v="DAX Natural Wood-Tone Poster Frame"/>
    <n v="0.49"/>
    <x v="0"/>
    <x v="1"/>
    <x v="4"/>
    <s v="New York City"/>
    <n v="10012"/>
    <d v="2015-05-15T00:00:00"/>
    <d v="2015-05-16T00:00:00"/>
    <n v="384.38"/>
    <n v="70"/>
    <n v="1876.69"/>
    <n v="41793"/>
    <n v="1"/>
    <n v="20.481805732433166"/>
    <n v="1975.4631578947369"/>
    <n v="98.773157894736869"/>
    <s v="High Discount"/>
    <s v="10%"/>
    <x v="0"/>
    <x v="3"/>
  </r>
  <r>
    <n v="6062"/>
    <s v="Not Specified"/>
    <n v="0.08"/>
    <n v="5"/>
    <n v="3.39"/>
    <n v="21"/>
    <x v="8"/>
    <x v="2"/>
    <x v="2"/>
    <x v="0"/>
    <x v="3"/>
    <x v="0"/>
    <s v="Advantus Plastic Paper Clips"/>
    <n v="0.37"/>
    <x v="0"/>
    <x v="1"/>
    <x v="4"/>
    <s v="New York City"/>
    <n v="10012"/>
    <d v="2015-05-21T00:00:00"/>
    <d v="2015-05-22T00:00:00"/>
    <n v="-17.489999999999998"/>
    <n v="58"/>
    <n v="293.06"/>
    <n v="42949"/>
    <n v="1"/>
    <n v="-5.9680611478878038"/>
    <n v="318.54347826086956"/>
    <n v="25.48347826086956"/>
    <s v="High Discount"/>
    <s v="10%"/>
    <x v="0"/>
    <x v="3"/>
  </r>
  <r>
    <n v="6063"/>
    <s v="Not Specified"/>
    <n v="7.0000000000000007E-2"/>
    <n v="12.99"/>
    <n v="9.44"/>
    <n v="21"/>
    <x v="8"/>
    <x v="2"/>
    <x v="2"/>
    <x v="2"/>
    <x v="6"/>
    <x v="4"/>
    <s v="Hewlett Packard 6S Scientific Calculator"/>
    <n v="0.39"/>
    <x v="0"/>
    <x v="1"/>
    <x v="4"/>
    <s v="New York City"/>
    <n v="10012"/>
    <d v="2015-05-21T00:00:00"/>
    <d v="2015-05-23T00:00:00"/>
    <n v="-114.63990000000001"/>
    <n v="71"/>
    <n v="914.29"/>
    <n v="42949"/>
    <n v="2"/>
    <n v="-12.538680287436154"/>
    <n v="983.10752688172045"/>
    <n v="68.817526881720482"/>
    <s v="High Discount"/>
    <s v="10%"/>
    <x v="0"/>
    <x v="3"/>
  </r>
  <r>
    <n v="20631"/>
    <s v="High"/>
    <n v="0.06"/>
    <n v="55.48"/>
    <n v="14.3"/>
    <n v="24"/>
    <x v="9"/>
    <x v="2"/>
    <x v="0"/>
    <x v="0"/>
    <x v="7"/>
    <x v="3"/>
    <s v="Xerox 194"/>
    <n v="0.37"/>
    <x v="0"/>
    <x v="0"/>
    <x v="1"/>
    <s v="Laguna Niguel"/>
    <n v="92677"/>
    <d v="2015-01-28T00:00:00"/>
    <d v="2015-01-29T00:00:00"/>
    <n v="-28.296800000000001"/>
    <n v="1"/>
    <n v="67.489999999999995"/>
    <n v="87651"/>
    <n v="1"/>
    <n v="-41.927396651355764"/>
    <n v="71.797872340425528"/>
    <n v="4.3078723404255328"/>
    <s v="High Discount"/>
    <s v="10%"/>
    <x v="0"/>
    <x v="0"/>
  </r>
  <r>
    <n v="20632"/>
    <s v="High"/>
    <n v="0.02"/>
    <n v="1.68"/>
    <n v="1.57"/>
    <n v="24"/>
    <x v="9"/>
    <x v="2"/>
    <x v="0"/>
    <x v="0"/>
    <x v="0"/>
    <x v="0"/>
    <s v="Newell 323"/>
    <n v="0.59"/>
    <x v="0"/>
    <x v="0"/>
    <x v="1"/>
    <s v="Laguna Niguel"/>
    <n v="92677"/>
    <d v="2015-01-28T00:00:00"/>
    <d v="2015-01-30T00:00:00"/>
    <n v="-5.3071999999999999"/>
    <n v="1"/>
    <n v="2.25"/>
    <n v="87651"/>
    <n v="2"/>
    <n v="-235.87555555555556"/>
    <n v="2.295918367346939"/>
    <n v="4.5918367346938993E-2"/>
    <s v="Low Discount"/>
    <s v="10%"/>
    <x v="0"/>
    <x v="0"/>
  </r>
  <r>
    <n v="23967"/>
    <s v="Not Specified"/>
    <n v="0.04"/>
    <n v="4.1399999999999997"/>
    <n v="6.6"/>
    <n v="27"/>
    <x v="10"/>
    <x v="2"/>
    <x v="0"/>
    <x v="1"/>
    <x v="2"/>
    <x v="3"/>
    <s v="Eldon Image Series Black Desk Accessories"/>
    <n v="0.49"/>
    <x v="0"/>
    <x v="0"/>
    <x v="1"/>
    <s v="Lakewood"/>
    <n v="90712"/>
    <d v="2015-05-02T00:00:00"/>
    <d v="2015-05-04T00:00:00"/>
    <n v="8.8940000000000055"/>
    <n v="12"/>
    <n v="54.78"/>
    <n v="87652"/>
    <n v="2"/>
    <n v="16.235852500912749"/>
    <n v="57.0625"/>
    <n v="2.2824999999999989"/>
    <s v="High Discount"/>
    <s v="10%"/>
    <x v="0"/>
    <x v="3"/>
  </r>
  <r>
    <n v="23509"/>
    <s v="High"/>
    <n v="0.08"/>
    <n v="34.99"/>
    <n v="7.73"/>
    <n v="32"/>
    <x v="11"/>
    <x v="2"/>
    <x v="0"/>
    <x v="0"/>
    <x v="0"/>
    <x v="3"/>
    <s v="Hunt Boston® Vacuum Mount KS Pencil Sharpener"/>
    <n v="0.59"/>
    <x v="0"/>
    <x v="0"/>
    <x v="6"/>
    <s v="Grants Pass"/>
    <n v="97526"/>
    <d v="2015-02-22T00:00:00"/>
    <d v="2015-02-23T00:00:00"/>
    <n v="144.69"/>
    <n v="13"/>
    <n v="424.68"/>
    <n v="89199"/>
    <n v="1"/>
    <n v="34.070358858434588"/>
    <n v="461.60869565217388"/>
    <n v="36.928695652173872"/>
    <s v="High Discount"/>
    <s v="10%"/>
    <x v="0"/>
    <x v="2"/>
  </r>
  <r>
    <n v="23612"/>
    <s v="High"/>
    <n v="0.01"/>
    <n v="17.98"/>
    <n v="8.51"/>
    <n v="32"/>
    <x v="11"/>
    <x v="2"/>
    <x v="0"/>
    <x v="2"/>
    <x v="6"/>
    <x v="4"/>
    <s v="Canon P1-DHIII Palm Printing Calculator"/>
    <n v="0.4"/>
    <x v="0"/>
    <x v="0"/>
    <x v="6"/>
    <s v="Grants Pass"/>
    <n v="97526"/>
    <d v="2015-03-27T00:00:00"/>
    <d v="2015-03-28T00:00:00"/>
    <n v="-35.878799999999998"/>
    <n v="2"/>
    <n v="40.17"/>
    <n v="89200"/>
    <n v="1"/>
    <n v="-89.31740104555638"/>
    <n v="40.575757575757578"/>
    <n v="0.40575757575757621"/>
    <s v="High Discount"/>
    <s v="10%"/>
    <x v="0"/>
    <x v="5"/>
  </r>
  <r>
    <n v="23278"/>
    <s v="Medium"/>
    <n v="0.09"/>
    <n v="125.99"/>
    <n v="7.69"/>
    <n v="32"/>
    <x v="11"/>
    <x v="0"/>
    <x v="0"/>
    <x v="2"/>
    <x v="5"/>
    <x v="3"/>
    <s v="StarTAC 3000"/>
    <n v="0.59"/>
    <x v="0"/>
    <x v="0"/>
    <x v="6"/>
    <s v="Grants Pass"/>
    <n v="97526"/>
    <d v="2015-01-20T00:00:00"/>
    <d v="2015-01-22T00:00:00"/>
    <n v="209.99700000000001"/>
    <n v="8"/>
    <n v="783.55"/>
    <n v="89202"/>
    <n v="2"/>
    <n v="26.80071469593517"/>
    <n v="861.04395604395597"/>
    <n v="77.493956043956018"/>
    <s v="High Discount"/>
    <s v="10%"/>
    <x v="0"/>
    <x v="0"/>
  </r>
  <r>
    <n v="19355"/>
    <s v="Low"/>
    <n v="0.06"/>
    <n v="205.99"/>
    <n v="8.99"/>
    <n v="32"/>
    <x v="11"/>
    <x v="2"/>
    <x v="0"/>
    <x v="2"/>
    <x v="5"/>
    <x v="3"/>
    <s v="TimeportP7382"/>
    <n v="0.56000000000000005"/>
    <x v="0"/>
    <x v="0"/>
    <x v="6"/>
    <s v="Grants Pass"/>
    <n v="97526"/>
    <d v="2015-03-12T00:00:00"/>
    <d v="2015-03-19T00:00:00"/>
    <n v="3568.096"/>
    <n v="22"/>
    <n v="3838.14"/>
    <n v="89203"/>
    <n v="7"/>
    <n v="92.964196199200657"/>
    <n v="4083.127659574468"/>
    <n v="244.98765957446813"/>
    <s v="High Discount"/>
    <s v="10%"/>
    <x v="0"/>
    <x v="5"/>
  </r>
  <r>
    <n v="23654"/>
    <s v="Not Specified"/>
    <n v="0.03"/>
    <n v="4.24"/>
    <n v="5.41"/>
    <n v="33"/>
    <x v="12"/>
    <x v="2"/>
    <x v="0"/>
    <x v="0"/>
    <x v="8"/>
    <x v="3"/>
    <s v="Storex DuraTech Recycled Plastic Frosted Binders"/>
    <n v="0.35"/>
    <x v="0"/>
    <x v="0"/>
    <x v="6"/>
    <s v="Gresham"/>
    <n v="97030"/>
    <d v="2015-06-15T00:00:00"/>
    <d v="2015-06-17T00:00:00"/>
    <n v="-84.437600000000003"/>
    <n v="13"/>
    <n v="58.68"/>
    <n v="89201"/>
    <n v="2"/>
    <n v="-143.89502385821405"/>
    <n v="60.494845360824741"/>
    <n v="1.8148453608247408"/>
    <s v="High Discount"/>
    <s v="10%"/>
    <x v="0"/>
    <x v="1"/>
  </r>
  <r>
    <n v="23655"/>
    <s v="Not Specified"/>
    <n v="0.04"/>
    <n v="2.94"/>
    <n v="0.7"/>
    <n v="33"/>
    <x v="12"/>
    <x v="2"/>
    <x v="0"/>
    <x v="0"/>
    <x v="0"/>
    <x v="0"/>
    <s v="Newell 338"/>
    <n v="0.57999999999999996"/>
    <x v="0"/>
    <x v="0"/>
    <x v="6"/>
    <s v="Gresham"/>
    <n v="97030"/>
    <d v="2015-06-15T00:00:00"/>
    <d v="2015-06-16T00:00:00"/>
    <n v="24.312000000000001"/>
    <n v="18"/>
    <n v="53.1"/>
    <n v="89201"/>
    <n v="1"/>
    <n v="45.78531073446328"/>
    <n v="55.3125"/>
    <n v="2.2124999999999986"/>
    <s v="High Discount"/>
    <s v="10%"/>
    <x v="0"/>
    <x v="1"/>
  </r>
  <r>
    <n v="25933"/>
    <s v="High"/>
    <n v="0"/>
    <n v="99.99"/>
    <n v="19.989999999999998"/>
    <n v="43"/>
    <x v="13"/>
    <x v="2"/>
    <x v="3"/>
    <x v="2"/>
    <x v="6"/>
    <x v="3"/>
    <s v="AT&amp;T 2230 Dual Handset Phone With Caller ID/Call Waiting"/>
    <n v="0.52"/>
    <x v="0"/>
    <x v="0"/>
    <x v="0"/>
    <s v="Redmond"/>
    <n v="98052"/>
    <d v="2015-05-10T00:00:00"/>
    <d v="2015-05-11T00:00:00"/>
    <n v="25.913820000000015"/>
    <n v="6"/>
    <n v="647.07000000000005"/>
    <n v="91454"/>
    <n v="1"/>
    <n v="4.0047939171959781"/>
    <n v="647.07000000000005"/>
    <n v="0"/>
    <s v="No Discount"/>
    <s v="0% (No Discount)"/>
    <x v="1"/>
    <x v="3"/>
  </r>
  <r>
    <n v="18551"/>
    <s v="Not Specified"/>
    <n v="0"/>
    <n v="115.99"/>
    <n v="2.5"/>
    <n v="52"/>
    <x v="14"/>
    <x v="2"/>
    <x v="0"/>
    <x v="2"/>
    <x v="5"/>
    <x v="3"/>
    <s v="6160"/>
    <n v="0.56999999999999995"/>
    <x v="0"/>
    <x v="0"/>
    <x v="0"/>
    <s v="Puyallup"/>
    <n v="98373"/>
    <d v="2015-03-10T00:00:00"/>
    <d v="2015-03-10T00:00:00"/>
    <n v="162.666"/>
    <n v="6"/>
    <n v="627.04"/>
    <n v="88426"/>
    <n v="0"/>
    <n v="25.941885685123754"/>
    <n v="627.04"/>
    <n v="0"/>
    <s v="No Discount"/>
    <s v="0% (No Discount)"/>
    <x v="1"/>
    <x v="5"/>
  </r>
  <r>
    <n v="22117"/>
    <s v="Critical"/>
    <n v="7.0000000000000007E-2"/>
    <n v="3502.14"/>
    <n v="8.73"/>
    <n v="53"/>
    <x v="15"/>
    <x v="1"/>
    <x v="0"/>
    <x v="2"/>
    <x v="6"/>
    <x v="5"/>
    <s v="Okidata Pacemark 4410N Wide Format Dot Matrix Printer"/>
    <n v="0.56999999999999995"/>
    <x v="0"/>
    <x v="0"/>
    <x v="0"/>
    <s v="Redmond"/>
    <n v="98052"/>
    <d v="2015-01-28T00:00:00"/>
    <d v="2015-01-30T00:00:00"/>
    <n v="-6923.5991999999997"/>
    <n v="1"/>
    <n v="3267.55"/>
    <n v="88425"/>
    <n v="2"/>
    <n v="-211.88961760340311"/>
    <n v="3513.4946236559144"/>
    <n v="245.94462365591426"/>
    <s v="High Discount"/>
    <s v="10%"/>
    <x v="0"/>
    <x v="0"/>
  </r>
  <r>
    <n v="18552"/>
    <s v="Not Specified"/>
    <n v="0.02"/>
    <n v="5.98"/>
    <n v="5.79"/>
    <n v="53"/>
    <x v="15"/>
    <x v="2"/>
    <x v="0"/>
    <x v="0"/>
    <x v="7"/>
    <x v="3"/>
    <s v="Xerox 1903"/>
    <n v="0.36"/>
    <x v="0"/>
    <x v="0"/>
    <x v="0"/>
    <s v="Redmond"/>
    <n v="98052"/>
    <d v="2015-03-10T00:00:00"/>
    <d v="2015-03-11T00:00:00"/>
    <n v="-67.489999999999995"/>
    <n v="17"/>
    <n v="110.19"/>
    <n v="88426"/>
    <n v="1"/>
    <n v="-61.248752155368003"/>
    <n v="112.43877551020408"/>
    <n v="2.2487755102040836"/>
    <s v="High Discount"/>
    <s v="10%"/>
    <x v="0"/>
    <x v="5"/>
  </r>
  <r>
    <n v="20697"/>
    <s v="Medium"/>
    <n v="0.06"/>
    <n v="3.8"/>
    <n v="1.49"/>
    <n v="56"/>
    <x v="16"/>
    <x v="2"/>
    <x v="3"/>
    <x v="0"/>
    <x v="8"/>
    <x v="3"/>
    <s v="Durable Pressboard Binders"/>
    <n v="0.38"/>
    <x v="0"/>
    <x v="1"/>
    <x v="4"/>
    <s v="Tonawanda"/>
    <n v="14150"/>
    <d v="2015-04-20T00:00:00"/>
    <d v="2015-04-21T00:00:00"/>
    <n v="19.6282"/>
    <n v="20"/>
    <n v="73.55"/>
    <n v="88075"/>
    <n v="1"/>
    <n v="26.686879673691365"/>
    <n v="78.244680851063833"/>
    <n v="4.6946808510638363"/>
    <s v="High Discount"/>
    <s v="10%"/>
    <x v="0"/>
    <x v="4"/>
  </r>
  <r>
    <n v="20698"/>
    <s v="Medium"/>
    <n v="0.06"/>
    <n v="1.76"/>
    <n v="0.7"/>
    <n v="56"/>
    <x v="16"/>
    <x v="2"/>
    <x v="3"/>
    <x v="0"/>
    <x v="0"/>
    <x v="0"/>
    <s v="Newell 310"/>
    <n v="0.56000000000000005"/>
    <x v="0"/>
    <x v="1"/>
    <x v="4"/>
    <s v="Tonawanda"/>
    <n v="14150"/>
    <d v="2015-04-20T00:00:00"/>
    <d v="2015-04-21T00:00:00"/>
    <n v="-1.6524000000000001"/>
    <n v="17"/>
    <n v="29.57"/>
    <n v="88075"/>
    <n v="1"/>
    <n v="-5.5880960432871154"/>
    <n v="31.457446808510639"/>
    <n v="1.8874468085106386"/>
    <s v="High Discount"/>
    <s v="10%"/>
    <x v="0"/>
    <x v="4"/>
  </r>
  <r>
    <n v="22890"/>
    <s v="High"/>
    <n v="0.02"/>
    <n v="5.98"/>
    <n v="5.15"/>
    <n v="62"/>
    <x v="17"/>
    <x v="2"/>
    <x v="0"/>
    <x v="0"/>
    <x v="7"/>
    <x v="3"/>
    <s v="Xerox 193"/>
    <n v="0.36"/>
    <x v="0"/>
    <x v="2"/>
    <x v="7"/>
    <s v="Round Rock"/>
    <n v="78664"/>
    <d v="2015-05-09T00:00:00"/>
    <d v="2015-05-11T00:00:00"/>
    <n v="2.1400000000000023"/>
    <n v="3"/>
    <n v="22.85"/>
    <n v="87407"/>
    <n v="2"/>
    <n v="9.3654266958424603"/>
    <n v="23.316326530612248"/>
    <n v="0.46632653061224616"/>
    <s v="High Discount"/>
    <s v="10%"/>
    <x v="0"/>
    <x v="3"/>
  </r>
  <r>
    <n v="25354"/>
    <s v="High"/>
    <n v="0.04"/>
    <n v="29.14"/>
    <n v="4.8600000000000003"/>
    <n v="62"/>
    <x v="17"/>
    <x v="2"/>
    <x v="0"/>
    <x v="0"/>
    <x v="7"/>
    <x v="0"/>
    <s v="Snap-A-Way® Black Print Carbonless Speed Message, No Reply Area, Duplicate"/>
    <n v="0.38"/>
    <x v="0"/>
    <x v="2"/>
    <x v="7"/>
    <s v="Round Rock"/>
    <n v="78664"/>
    <d v="2015-06-12T00:00:00"/>
    <d v="2015-06-14T00:00:00"/>
    <n v="349.40909999999997"/>
    <n v="17"/>
    <n v="506.39"/>
    <n v="87408"/>
    <n v="2"/>
    <n v="69"/>
    <n v="527.48958333333337"/>
    <n v="21.099583333333385"/>
    <s v="High Discount"/>
    <s v="10%"/>
    <x v="0"/>
    <x v="1"/>
  </r>
  <r>
    <n v="21017"/>
    <s v="Not Specified"/>
    <n v="0"/>
    <n v="3.69"/>
    <n v="0.5"/>
    <n v="64"/>
    <x v="18"/>
    <x v="2"/>
    <x v="2"/>
    <x v="0"/>
    <x v="9"/>
    <x v="3"/>
    <s v="Avery 501"/>
    <n v="0.38"/>
    <x v="0"/>
    <x v="3"/>
    <x v="8"/>
    <s v="Salem"/>
    <n v="24153"/>
    <d v="2015-03-02T00:00:00"/>
    <d v="2015-03-04T00:00:00"/>
    <n v="-37.5291"/>
    <n v="1"/>
    <n v="4"/>
    <n v="87406"/>
    <n v="2"/>
    <n v="-938.22749999999996"/>
    <n v="4"/>
    <n v="0"/>
    <s v="No Discount"/>
    <s v="0% (No Discount)"/>
    <x v="1"/>
    <x v="5"/>
  </r>
  <r>
    <n v="21019"/>
    <s v="Not Specified"/>
    <n v="0.02"/>
    <n v="175.99"/>
    <n v="4.99"/>
    <n v="64"/>
    <x v="18"/>
    <x v="0"/>
    <x v="2"/>
    <x v="2"/>
    <x v="5"/>
    <x v="3"/>
    <s v="5165"/>
    <n v="0.59"/>
    <x v="0"/>
    <x v="3"/>
    <x v="8"/>
    <s v="Salem"/>
    <n v="24153"/>
    <d v="2015-03-02T00:00:00"/>
    <d v="2015-03-02T00:00:00"/>
    <n v="101.49"/>
    <n v="4"/>
    <n v="589.79999999999995"/>
    <n v="87406"/>
    <n v="0"/>
    <n v="17.207527975584945"/>
    <n v="601.83673469387747"/>
    <n v="12.03673469387752"/>
    <s v="High Discount"/>
    <s v="10%"/>
    <x v="0"/>
    <x v="5"/>
  </r>
  <r>
    <n v="23274"/>
    <s v="Low"/>
    <n v="0.05"/>
    <n v="155.06"/>
    <n v="7.07"/>
    <n v="67"/>
    <x v="19"/>
    <x v="2"/>
    <x v="0"/>
    <x v="0"/>
    <x v="10"/>
    <x v="3"/>
    <s v="Dual Level, Single-Width Filing Carts"/>
    <n v="0.59"/>
    <x v="0"/>
    <x v="0"/>
    <x v="1"/>
    <s v="Napa"/>
    <n v="94559"/>
    <d v="2015-01-02T00:00:00"/>
    <d v="2015-01-09T00:00:00"/>
    <n v="845.66399999999987"/>
    <n v="8"/>
    <n v="1225.5999999999999"/>
    <n v="87946"/>
    <n v="7"/>
    <n v="69"/>
    <n v="1290.1052631578948"/>
    <n v="64.505263157894888"/>
    <s v="High Discount"/>
    <s v="10%"/>
    <x v="0"/>
    <x v="0"/>
  </r>
  <r>
    <n v="5272"/>
    <s v="Low"/>
    <n v="0"/>
    <n v="291.73"/>
    <n v="48.8"/>
    <n v="68"/>
    <x v="20"/>
    <x v="1"/>
    <x v="0"/>
    <x v="1"/>
    <x v="1"/>
    <x v="1"/>
    <s v="Hon 4070 Series Pagoda™ Armless Upholstered Stacking Chairs"/>
    <n v="0.56000000000000005"/>
    <x v="0"/>
    <x v="1"/>
    <x v="4"/>
    <s v="New York City"/>
    <n v="10177"/>
    <d v="2015-01-02T00:00:00"/>
    <d v="2015-01-02T00:00:00"/>
    <n v="-308.928"/>
    <n v="4"/>
    <n v="1239.06"/>
    <n v="37537"/>
    <n v="0"/>
    <n v="-24.932448791826062"/>
    <n v="1239.06"/>
    <n v="0"/>
    <s v="No Discount"/>
    <s v="0% (No Discount)"/>
    <x v="1"/>
    <x v="0"/>
  </r>
  <r>
    <n v="5273"/>
    <s v="Low"/>
    <n v="7.0000000000000007E-2"/>
    <n v="100.98"/>
    <n v="45"/>
    <n v="68"/>
    <x v="20"/>
    <x v="1"/>
    <x v="0"/>
    <x v="1"/>
    <x v="1"/>
    <x v="1"/>
    <s v="Hon Valutask™ Swivel Chairs"/>
    <n v="0.69"/>
    <x v="0"/>
    <x v="1"/>
    <x v="4"/>
    <s v="New York City"/>
    <n v="10177"/>
    <d v="2015-01-02T00:00:00"/>
    <d v="2015-01-04T00:00:00"/>
    <n v="-1679.7599999999998"/>
    <n v="43"/>
    <n v="4083.19"/>
    <n v="37537"/>
    <n v="2"/>
    <n v="-41.138423634462264"/>
    <n v="4390.5268817204305"/>
    <n v="307.33688172043048"/>
    <s v="High Discount"/>
    <s v="10%"/>
    <x v="0"/>
    <x v="0"/>
  </r>
  <r>
    <n v="5274"/>
    <s v="Low"/>
    <n v="0.05"/>
    <n v="155.06"/>
    <n v="7.07"/>
    <n v="68"/>
    <x v="20"/>
    <x v="2"/>
    <x v="0"/>
    <x v="0"/>
    <x v="10"/>
    <x v="3"/>
    <s v="Dual Level, Single-Width Filing Carts"/>
    <n v="0.59"/>
    <x v="0"/>
    <x v="1"/>
    <x v="4"/>
    <s v="New York City"/>
    <n v="10177"/>
    <d v="2015-01-02T00:00:00"/>
    <d v="2015-01-09T00:00:00"/>
    <n v="575.39600000000007"/>
    <n v="32"/>
    <n v="4902.38"/>
    <n v="37537"/>
    <n v="7"/>
    <n v="11.737074645376328"/>
    <n v="5160.4000000000005"/>
    <n v="258.02000000000044"/>
    <s v="High Discount"/>
    <s v="10%"/>
    <x v="0"/>
    <x v="0"/>
  </r>
  <r>
    <n v="7786"/>
    <s v="High"/>
    <n v="0.09"/>
    <n v="122.99"/>
    <n v="70.2"/>
    <n v="68"/>
    <x v="20"/>
    <x v="1"/>
    <x v="0"/>
    <x v="1"/>
    <x v="1"/>
    <x v="1"/>
    <s v="Global High-Back Leather Tilter, Burgundy"/>
    <n v="0.74"/>
    <x v="0"/>
    <x v="1"/>
    <x v="4"/>
    <s v="New York City"/>
    <n v="10177"/>
    <d v="2015-02-02T00:00:00"/>
    <d v="2015-02-04T00:00:00"/>
    <n v="-2426.5500000000002"/>
    <n v="49"/>
    <n v="5718.85"/>
    <n v="55713"/>
    <n v="2"/>
    <n v="-42.430733451655492"/>
    <n v="6284.4505494505493"/>
    <n v="565.6005494505489"/>
    <s v="High Discount"/>
    <s v="10%"/>
    <x v="0"/>
    <x v="2"/>
  </r>
  <r>
    <n v="25786"/>
    <s v="High"/>
    <n v="0.09"/>
    <n v="122.99"/>
    <n v="70.2"/>
    <n v="70"/>
    <x v="21"/>
    <x v="1"/>
    <x v="0"/>
    <x v="1"/>
    <x v="1"/>
    <x v="1"/>
    <s v="Global High-Back Leather Tilter, Burgundy"/>
    <n v="0.74"/>
    <x v="0"/>
    <x v="1"/>
    <x v="9"/>
    <s v="Burlington"/>
    <n v="5401"/>
    <d v="2015-02-02T00:00:00"/>
    <d v="2015-02-04T00:00:00"/>
    <n v="-2426.5500000000002"/>
    <n v="12"/>
    <n v="1400.53"/>
    <n v="87947"/>
    <n v="2"/>
    <n v="-173.25940893804491"/>
    <n v="1539.0439560439559"/>
    <n v="138.51395604395589"/>
    <s v="High Discount"/>
    <s v="10%"/>
    <x v="0"/>
    <x v="2"/>
  </r>
  <r>
    <n v="18281"/>
    <s v="High"/>
    <n v="0.04"/>
    <n v="296.18"/>
    <n v="54.12"/>
    <n v="83"/>
    <x v="22"/>
    <x v="1"/>
    <x v="0"/>
    <x v="1"/>
    <x v="11"/>
    <x v="5"/>
    <s v="Hon 94000 Series Round Tables"/>
    <n v="0.76"/>
    <x v="0"/>
    <x v="1"/>
    <x v="10"/>
    <s v="Canton"/>
    <n v="44708"/>
    <d v="2015-03-15T00:00:00"/>
    <d v="2015-03-15T00:00:00"/>
    <n v="-715.7782060000003"/>
    <n v="6"/>
    <n v="1821.89"/>
    <n v="87365"/>
    <n v="0"/>
    <n v="-39.28767411863506"/>
    <n v="1897.8020833333335"/>
    <n v="75.912083333333385"/>
    <s v="High Discount"/>
    <s v="10%"/>
    <x v="0"/>
    <x v="5"/>
  </r>
  <r>
    <n v="23639"/>
    <s v="Not Specified"/>
    <n v="0"/>
    <n v="8.09"/>
    <n v="7.96"/>
    <n v="84"/>
    <x v="23"/>
    <x v="2"/>
    <x v="3"/>
    <x v="1"/>
    <x v="2"/>
    <x v="3"/>
    <s v="6&quot; Cubicle Wall Clock, Black"/>
    <n v="0.49"/>
    <x v="0"/>
    <x v="1"/>
    <x v="10"/>
    <s v="Cincinnati"/>
    <n v="45231"/>
    <d v="2015-02-02T00:00:00"/>
    <d v="2015-02-03T00:00:00"/>
    <n v="-144.56"/>
    <n v="11"/>
    <n v="90.98"/>
    <n v="87364"/>
    <n v="1"/>
    <n v="-158.89206418993186"/>
    <n v="90.98"/>
    <n v="0"/>
    <s v="No Discount"/>
    <s v="0% (No Discount)"/>
    <x v="1"/>
    <x v="2"/>
  </r>
  <r>
    <n v="23880"/>
    <s v="High"/>
    <n v="0.08"/>
    <n v="896.99"/>
    <n v="19.989999999999998"/>
    <n v="84"/>
    <x v="23"/>
    <x v="2"/>
    <x v="0"/>
    <x v="0"/>
    <x v="8"/>
    <x v="3"/>
    <s v="GBC DocuBind TL300 Electric Binding System"/>
    <n v="0.38"/>
    <x v="0"/>
    <x v="1"/>
    <x v="10"/>
    <s v="Cincinnati"/>
    <n v="45231"/>
    <d v="2015-03-30T00:00:00"/>
    <d v="2015-04-02T00:00:00"/>
    <n v="7402.32"/>
    <n v="13"/>
    <n v="10728"/>
    <n v="87366"/>
    <n v="3"/>
    <n v="69"/>
    <n v="11660.86956521739"/>
    <n v="932.86956521739012"/>
    <s v="High Discount"/>
    <s v="10%"/>
    <x v="0"/>
    <x v="5"/>
  </r>
  <r>
    <n v="24663"/>
    <s v="Low"/>
    <n v="0.05"/>
    <n v="161.55000000000001"/>
    <n v="19.989999999999998"/>
    <n v="87"/>
    <x v="24"/>
    <x v="2"/>
    <x v="0"/>
    <x v="0"/>
    <x v="10"/>
    <x v="3"/>
    <s v="Fellowes Super Stor/Drawer® Files"/>
    <n v="0.66"/>
    <x v="0"/>
    <x v="0"/>
    <x v="1"/>
    <s v="Vacaville"/>
    <n v="95687"/>
    <d v="2015-06-03T00:00:00"/>
    <d v="2015-06-08T00:00:00"/>
    <n v="1892.424"/>
    <n v="19"/>
    <n v="3127.69"/>
    <n v="90596"/>
    <n v="5"/>
    <n v="60.505484878616485"/>
    <n v="3292.3052631578948"/>
    <n v="164.61526315789479"/>
    <s v="High Discount"/>
    <s v="10%"/>
    <x v="0"/>
    <x v="1"/>
  </r>
  <r>
    <n v="23841"/>
    <s v="High"/>
    <n v="0.09"/>
    <n v="4.91"/>
    <n v="0.5"/>
    <n v="87"/>
    <x v="24"/>
    <x v="2"/>
    <x v="0"/>
    <x v="0"/>
    <x v="9"/>
    <x v="3"/>
    <s v="Avery 493"/>
    <n v="0.36"/>
    <x v="0"/>
    <x v="0"/>
    <x v="1"/>
    <s v="Vacaville"/>
    <n v="95687"/>
    <d v="2015-03-22T00:00:00"/>
    <d v="2015-03-23T00:00:00"/>
    <n v="28.855799999999999"/>
    <n v="9"/>
    <n v="41.82"/>
    <n v="90597"/>
    <n v="1"/>
    <n v="69"/>
    <n v="45.956043956043956"/>
    <n v="4.1360439560439559"/>
    <s v="High Discount"/>
    <s v="10%"/>
    <x v="0"/>
    <x v="5"/>
  </r>
  <r>
    <n v="23842"/>
    <s v="High"/>
    <n v="0.01"/>
    <n v="296.18"/>
    <n v="54.12"/>
    <n v="87"/>
    <x v="24"/>
    <x v="1"/>
    <x v="0"/>
    <x v="1"/>
    <x v="11"/>
    <x v="5"/>
    <s v="Hon 94000 Series Round Tables"/>
    <n v="0.76"/>
    <x v="0"/>
    <x v="0"/>
    <x v="1"/>
    <s v="Vacaville"/>
    <n v="95687"/>
    <d v="2015-03-22T00:00:00"/>
    <d v="2015-03-25T00:00:00"/>
    <n v="173.48"/>
    <n v="9"/>
    <n v="2875.72"/>
    <n v="90597"/>
    <n v="3"/>
    <n v="6.0325761896151224"/>
    <n v="2904.7676767676767"/>
    <n v="29.047676767676876"/>
    <s v="High Discount"/>
    <s v="10%"/>
    <x v="0"/>
    <x v="5"/>
  </r>
  <r>
    <n v="23071"/>
    <s v="High"/>
    <n v="7.0000000000000007E-2"/>
    <n v="19.84"/>
    <n v="4.0999999999999996"/>
    <n v="91"/>
    <x v="25"/>
    <x v="2"/>
    <x v="1"/>
    <x v="0"/>
    <x v="0"/>
    <x v="0"/>
    <s v="Prismacolor Color Pencil Set"/>
    <n v="0.44"/>
    <x v="0"/>
    <x v="0"/>
    <x v="1"/>
    <s v="Vallejo"/>
    <n v="94591"/>
    <d v="2015-05-17T00:00:00"/>
    <d v="2015-05-18T00:00:00"/>
    <n v="117.852"/>
    <n v="9"/>
    <n v="170.8"/>
    <n v="87175"/>
    <n v="1"/>
    <n v="69"/>
    <n v="183.65591397849465"/>
    <n v="12.855913978494641"/>
    <s v="High Discount"/>
    <s v="10%"/>
    <x v="0"/>
    <x v="3"/>
  </r>
  <r>
    <n v="19877"/>
    <s v="Medium"/>
    <n v="0.05"/>
    <n v="5.18"/>
    <n v="2.04"/>
    <n v="91"/>
    <x v="25"/>
    <x v="2"/>
    <x v="1"/>
    <x v="0"/>
    <x v="7"/>
    <x v="0"/>
    <s v="Array® Memo Cubes"/>
    <n v="0.36"/>
    <x v="0"/>
    <x v="0"/>
    <x v="1"/>
    <s v="Vallejo"/>
    <n v="94591"/>
    <d v="2015-02-18T00:00:00"/>
    <d v="2015-02-20T00:00:00"/>
    <n v="34.010400000000004"/>
    <n v="10"/>
    <n v="53.54"/>
    <n v="87176"/>
    <n v="2"/>
    <n v="63.52334703025776"/>
    <n v="56.357894736842105"/>
    <n v="2.8178947368421063"/>
    <s v="High Discount"/>
    <s v="10%"/>
    <x v="0"/>
    <x v="2"/>
  </r>
  <r>
    <n v="19611"/>
    <s v="Medium"/>
    <n v="0.06"/>
    <n v="175.99"/>
    <n v="8.99"/>
    <n v="91"/>
    <x v="25"/>
    <x v="2"/>
    <x v="0"/>
    <x v="2"/>
    <x v="5"/>
    <x v="3"/>
    <s v="2180"/>
    <n v="0.56999999999999995"/>
    <x v="0"/>
    <x v="0"/>
    <x v="1"/>
    <s v="Vallejo"/>
    <n v="94591"/>
    <d v="2015-03-04T00:00:00"/>
    <d v="2015-03-06T00:00:00"/>
    <n v="2031.5070000000001"/>
    <n v="23"/>
    <n v="3363.53"/>
    <n v="87177"/>
    <n v="2"/>
    <n v="60.398063938778598"/>
    <n v="3578.2234042553196"/>
    <n v="214.69340425531936"/>
    <s v="High Discount"/>
    <s v="10%"/>
    <x v="0"/>
    <x v="5"/>
  </r>
  <r>
    <n v="23069"/>
    <s v="High"/>
    <n v="7.0000000000000007E-2"/>
    <n v="8.34"/>
    <n v="1.43"/>
    <n v="92"/>
    <x v="26"/>
    <x v="2"/>
    <x v="1"/>
    <x v="0"/>
    <x v="7"/>
    <x v="0"/>
    <s v="REDIFORM Incoming/Outgoing Call Register, 11&quot; X 8 1/2&quot;, 100 Messages"/>
    <n v="0.35"/>
    <x v="0"/>
    <x v="3"/>
    <x v="11"/>
    <s v="Terrytown"/>
    <n v="70056"/>
    <d v="2015-05-17T00:00:00"/>
    <d v="2015-05-19T00:00:00"/>
    <n v="-190.67999999999998"/>
    <n v="16"/>
    <n v="132.08000000000001"/>
    <n v="87175"/>
    <n v="2"/>
    <n v="-144.36705027256204"/>
    <n v="142.02150537634409"/>
    <n v="9.9415053763440824"/>
    <s v="High Discount"/>
    <s v="10%"/>
    <x v="0"/>
    <x v="3"/>
  </r>
  <r>
    <n v="23070"/>
    <s v="High"/>
    <n v="0.09"/>
    <n v="4.9800000000000004"/>
    <n v="6.07"/>
    <n v="92"/>
    <x v="26"/>
    <x v="2"/>
    <x v="1"/>
    <x v="0"/>
    <x v="7"/>
    <x v="3"/>
    <s v="Xerox 1897"/>
    <n v="0.36"/>
    <x v="0"/>
    <x v="3"/>
    <x v="11"/>
    <s v="Terrytown"/>
    <n v="70056"/>
    <d v="2015-05-17T00:00:00"/>
    <d v="2015-05-18T00:00:00"/>
    <n v="325.39800000000002"/>
    <n v="9"/>
    <n v="45.34"/>
    <n v="87175"/>
    <n v="1"/>
    <n v="717.68416409351573"/>
    <n v="49.824175824175825"/>
    <n v="4.4841758241758214"/>
    <s v="High Discount"/>
    <s v="10%"/>
    <x v="0"/>
    <x v="3"/>
  </r>
  <r>
    <n v="23203"/>
    <s v="Medium"/>
    <n v="0.04"/>
    <n v="12.98"/>
    <n v="3.14"/>
    <n v="92"/>
    <x v="26"/>
    <x v="0"/>
    <x v="0"/>
    <x v="0"/>
    <x v="12"/>
    <x v="2"/>
    <s v="Acme® 8&quot; Straight Scissors"/>
    <n v="0.6"/>
    <x v="0"/>
    <x v="3"/>
    <x v="11"/>
    <s v="Terrytown"/>
    <n v="70056"/>
    <d v="2015-06-07T00:00:00"/>
    <d v="2015-06-09T00:00:00"/>
    <n v="22.817999999999998"/>
    <n v="16"/>
    <n v="216.04"/>
    <n v="87178"/>
    <n v="2"/>
    <n v="10.56193297537493"/>
    <n v="225.04166666666666"/>
    <n v="9.0016666666666652"/>
    <s v="High Discount"/>
    <s v="10%"/>
    <x v="0"/>
    <x v="1"/>
  </r>
  <r>
    <n v="6243"/>
    <s v="Not Specified"/>
    <n v="0.04"/>
    <n v="160.97999999999999"/>
    <n v="30"/>
    <n v="94"/>
    <x v="27"/>
    <x v="1"/>
    <x v="1"/>
    <x v="1"/>
    <x v="1"/>
    <x v="1"/>
    <s v="Office Star - Mid Back Dual function Ergonomic High Back Chair with 2-Way Adjustable Arms"/>
    <n v="0.62"/>
    <x v="0"/>
    <x v="2"/>
    <x v="12"/>
    <s v="Chicago"/>
    <n v="60601"/>
    <d v="2015-05-03T00:00:00"/>
    <d v="2015-05-05T00:00:00"/>
    <n v="116.1"/>
    <n v="37"/>
    <n v="6276.34"/>
    <n v="44231"/>
    <n v="2"/>
    <n v="1.8498041852417171"/>
    <n v="6537.854166666667"/>
    <n v="261.51416666666682"/>
    <s v="High Discount"/>
    <s v="10%"/>
    <x v="0"/>
    <x v="3"/>
  </r>
  <r>
    <n v="6244"/>
    <s v="Not Specified"/>
    <n v="0.01"/>
    <n v="17.98"/>
    <n v="4"/>
    <n v="94"/>
    <x v="27"/>
    <x v="2"/>
    <x v="1"/>
    <x v="2"/>
    <x v="13"/>
    <x v="3"/>
    <s v="Belkin 107-key enhanced keyboard, USB/PS/2 interface"/>
    <n v="0.79"/>
    <x v="0"/>
    <x v="2"/>
    <x v="12"/>
    <s v="Chicago"/>
    <n v="60601"/>
    <d v="2015-05-03T00:00:00"/>
    <d v="2015-05-05T00:00:00"/>
    <n v="-87.96"/>
    <n v="146"/>
    <n v="2664.4"/>
    <n v="44231"/>
    <n v="2"/>
    <n v="-3.3013061101936643"/>
    <n v="2691.3131313131316"/>
    <n v="26.913131313131544"/>
    <s v="High Discount"/>
    <s v="10%"/>
    <x v="0"/>
    <x v="3"/>
  </r>
  <r>
    <n v="24243"/>
    <s v="Not Specified"/>
    <n v="0.04"/>
    <n v="160.97999999999999"/>
    <n v="30"/>
    <n v="97"/>
    <x v="28"/>
    <x v="1"/>
    <x v="1"/>
    <x v="1"/>
    <x v="1"/>
    <x v="1"/>
    <s v="Office Star - Mid Back Dual function Ergonomic High Back Chair with 2-Way Adjustable Arms"/>
    <n v="0.62"/>
    <x v="0"/>
    <x v="2"/>
    <x v="13"/>
    <s v="Manhattan"/>
    <n v="66502"/>
    <d v="2015-05-03T00:00:00"/>
    <d v="2015-05-05T00:00:00"/>
    <n v="255.42000000000002"/>
    <n v="9"/>
    <n v="1526.68"/>
    <n v="87306"/>
    <n v="2"/>
    <n v="16.730421568370581"/>
    <n v="1590.2916666666667"/>
    <n v="63.611666666666679"/>
    <s v="High Discount"/>
    <s v="10%"/>
    <x v="0"/>
    <x v="3"/>
  </r>
  <r>
    <n v="24245"/>
    <s v="Not Specified"/>
    <n v="0.06"/>
    <n v="115.99"/>
    <n v="8.99"/>
    <n v="97"/>
    <x v="28"/>
    <x v="2"/>
    <x v="1"/>
    <x v="2"/>
    <x v="5"/>
    <x v="3"/>
    <s v="5185"/>
    <n v="0.57999999999999996"/>
    <x v="0"/>
    <x v="2"/>
    <x v="13"/>
    <s v="Manhattan"/>
    <n v="66502"/>
    <d v="2015-05-03T00:00:00"/>
    <d v="2015-05-04T00:00:00"/>
    <n v="685.6146"/>
    <n v="20"/>
    <n v="1952.56"/>
    <n v="87306"/>
    <n v="1"/>
    <n v="35.113625189494819"/>
    <n v="2077.1914893617022"/>
    <n v="124.63148936170228"/>
    <s v="High Discount"/>
    <s v="10%"/>
    <x v="0"/>
    <x v="3"/>
  </r>
  <r>
    <n v="18494"/>
    <s v="Medium"/>
    <n v="0.1"/>
    <n v="19.98"/>
    <n v="4"/>
    <n v="101"/>
    <x v="29"/>
    <x v="2"/>
    <x v="3"/>
    <x v="2"/>
    <x v="13"/>
    <x v="3"/>
    <s v="Belkin 105-Key Black Keyboard"/>
    <n v="0.68"/>
    <x v="0"/>
    <x v="1"/>
    <x v="14"/>
    <s v="Biddeford"/>
    <n v="4005"/>
    <d v="2015-06-22T00:00:00"/>
    <d v="2015-06-24T00:00:00"/>
    <n v="-16.2"/>
    <n v="16"/>
    <n v="303.58999999999997"/>
    <n v="88205"/>
    <n v="2"/>
    <n v="-5.3361441417701512"/>
    <n v="337.32222222222219"/>
    <n v="33.732222222222219"/>
    <s v="High Discount"/>
    <s v="15%"/>
    <x v="0"/>
    <x v="1"/>
  </r>
  <r>
    <n v="6014"/>
    <s v="Medium"/>
    <n v="0.04"/>
    <n v="300.98"/>
    <n v="54.92"/>
    <n v="102"/>
    <x v="30"/>
    <x v="1"/>
    <x v="3"/>
    <x v="1"/>
    <x v="14"/>
    <x v="5"/>
    <s v="Atlantic Metals Mobile 5-Shelf Bookcases, Custom Colors"/>
    <n v="0.55000000000000004"/>
    <x v="0"/>
    <x v="1"/>
    <x v="15"/>
    <s v="Boston"/>
    <n v="2129"/>
    <d v="2015-04-06T00:00:00"/>
    <d v="2015-04-07T00:00:00"/>
    <n v="2023.75"/>
    <n v="31"/>
    <n v="9459.94"/>
    <n v="42599"/>
    <n v="1"/>
    <n v="21.392841815064365"/>
    <n v="9854.1041666666679"/>
    <n v="394.16416666666737"/>
    <s v="High Discount"/>
    <s v="10%"/>
    <x v="0"/>
    <x v="4"/>
  </r>
  <r>
    <n v="494"/>
    <s v="Medium"/>
    <n v="0.1"/>
    <n v="19.98"/>
    <n v="4"/>
    <n v="102"/>
    <x v="30"/>
    <x v="2"/>
    <x v="3"/>
    <x v="2"/>
    <x v="13"/>
    <x v="3"/>
    <s v="Belkin 105-Key Black Keyboard"/>
    <n v="0.68"/>
    <x v="0"/>
    <x v="1"/>
    <x v="15"/>
    <s v="Boston"/>
    <n v="2129"/>
    <d v="2015-06-22T00:00:00"/>
    <d v="2015-06-24T00:00:00"/>
    <n v="-20.25"/>
    <n v="65"/>
    <n v="1233.32"/>
    <n v="3397"/>
    <n v="2"/>
    <n v="-1.641909642266403"/>
    <n v="1370.3555555555554"/>
    <n v="137.03555555555545"/>
    <s v="High Discount"/>
    <s v="15%"/>
    <x v="0"/>
    <x v="1"/>
  </r>
  <r>
    <n v="495"/>
    <s v="Medium"/>
    <n v="0.09"/>
    <n v="2.88"/>
    <n v="1.49"/>
    <n v="102"/>
    <x v="30"/>
    <x v="2"/>
    <x v="3"/>
    <x v="0"/>
    <x v="8"/>
    <x v="3"/>
    <s v="Avery Durable Binders"/>
    <n v="0.36"/>
    <x v="0"/>
    <x v="1"/>
    <x v="15"/>
    <s v="Boston"/>
    <n v="2129"/>
    <d v="2015-06-22T00:00:00"/>
    <d v="2015-06-23T00:00:00"/>
    <n v="-3.3809999999999998"/>
    <n v="17"/>
    <n v="47.31"/>
    <n v="3397"/>
    <n v="1"/>
    <n v="-7.1464806594800239"/>
    <n v="51.989010989010993"/>
    <n v="4.6790109890109903"/>
    <s v="High Discount"/>
    <s v="10%"/>
    <x v="0"/>
    <x v="1"/>
  </r>
  <r>
    <n v="24014"/>
    <s v="Medium"/>
    <n v="0.04"/>
    <n v="300.98"/>
    <n v="54.92"/>
    <n v="107"/>
    <x v="31"/>
    <x v="1"/>
    <x v="3"/>
    <x v="1"/>
    <x v="14"/>
    <x v="5"/>
    <s v="Atlantic Metals Mobile 5-Shelf Bookcases, Custom Colors"/>
    <n v="0.55000000000000004"/>
    <x v="0"/>
    <x v="1"/>
    <x v="16"/>
    <s v="Dover"/>
    <n v="3820"/>
    <d v="2015-04-06T00:00:00"/>
    <d v="2015-04-07T00:00:00"/>
    <n v="1684.4762999999998"/>
    <n v="8"/>
    <n v="2441.27"/>
    <n v="88204"/>
    <n v="1"/>
    <n v="69"/>
    <n v="2542.9895833333335"/>
    <n v="101.7195833333335"/>
    <s v="High Discount"/>
    <s v="10%"/>
    <x v="0"/>
    <x v="4"/>
  </r>
  <r>
    <n v="18495"/>
    <s v="Medium"/>
    <n v="0.09"/>
    <n v="2.88"/>
    <n v="1.49"/>
    <n v="109"/>
    <x v="32"/>
    <x v="2"/>
    <x v="3"/>
    <x v="0"/>
    <x v="8"/>
    <x v="3"/>
    <s v="Avery Durable Binders"/>
    <n v="0.36"/>
    <x v="0"/>
    <x v="1"/>
    <x v="2"/>
    <s v="Lodi"/>
    <n v="7644"/>
    <d v="2015-06-22T00:00:00"/>
    <d v="2015-06-23T00:00:00"/>
    <n v="-2.7047999999999996"/>
    <n v="4"/>
    <n v="11.13"/>
    <n v="88205"/>
    <n v="1"/>
    <n v="-24.301886792452827"/>
    <n v="12.230769230769232"/>
    <n v="1.1007692307692309"/>
    <s v="High Discount"/>
    <s v="10%"/>
    <x v="0"/>
    <x v="1"/>
  </r>
  <r>
    <n v="19074"/>
    <s v="High"/>
    <n v="0.03"/>
    <n v="4.26"/>
    <n v="1.2"/>
    <n v="114"/>
    <x v="33"/>
    <x v="2"/>
    <x v="1"/>
    <x v="0"/>
    <x v="0"/>
    <x v="0"/>
    <s v="Dixon Prang® Watercolor Pencils, 10-Color Set with Brush"/>
    <n v="0.44"/>
    <x v="0"/>
    <x v="0"/>
    <x v="6"/>
    <s v="Lake Oswego"/>
    <n v="97035"/>
    <d v="2015-01-03T00:00:00"/>
    <d v="2015-01-04T00:00:00"/>
    <n v="18.658000000000001"/>
    <n v="7"/>
    <n v="29.5"/>
    <n v="89583"/>
    <n v="1"/>
    <n v="63.247457627118649"/>
    <n v="30.412371134020621"/>
    <n v="0.91237113402062064"/>
    <s v="High Discount"/>
    <s v="10%"/>
    <x v="0"/>
    <x v="0"/>
  </r>
  <r>
    <n v="19950"/>
    <s v="Medium"/>
    <n v="0.01"/>
    <n v="4.91"/>
    <n v="0.5"/>
    <n v="114"/>
    <x v="33"/>
    <x v="2"/>
    <x v="1"/>
    <x v="0"/>
    <x v="9"/>
    <x v="3"/>
    <s v="Avery 493"/>
    <n v="0.36"/>
    <x v="0"/>
    <x v="0"/>
    <x v="6"/>
    <s v="Lake Oswego"/>
    <n v="97035"/>
    <d v="2015-04-04T00:00:00"/>
    <d v="2015-04-06T00:00:00"/>
    <n v="40.247699999999995"/>
    <n v="12"/>
    <n v="58.33"/>
    <n v="89584"/>
    <n v="2"/>
    <n v="69"/>
    <n v="58.919191919191917"/>
    <n v="0.5891919191919186"/>
    <s v="High Discount"/>
    <s v="10%"/>
    <x v="0"/>
    <x v="4"/>
  </r>
  <r>
    <n v="19951"/>
    <s v="Medium"/>
    <n v="0.09"/>
    <n v="4"/>
    <n v="1.3"/>
    <n v="114"/>
    <x v="33"/>
    <x v="0"/>
    <x v="1"/>
    <x v="0"/>
    <x v="7"/>
    <x v="0"/>
    <s v="EcoTones® Memo Sheets"/>
    <n v="0.37"/>
    <x v="0"/>
    <x v="0"/>
    <x v="6"/>
    <s v="Lake Oswego"/>
    <n v="97035"/>
    <d v="2015-04-04T00:00:00"/>
    <d v="2015-04-06T00:00:00"/>
    <n v="14.0898"/>
    <n v="5"/>
    <n v="20.420000000000002"/>
    <n v="89584"/>
    <n v="2"/>
    <n v="69"/>
    <n v="22.439560439560442"/>
    <n v="2.0195604395604398"/>
    <s v="High Discount"/>
    <s v="10%"/>
    <x v="0"/>
    <x v="4"/>
  </r>
  <r>
    <n v="26241"/>
    <s v="Low"/>
    <n v="7.0000000000000007E-2"/>
    <n v="2.12"/>
    <n v="1.99"/>
    <n v="115"/>
    <x v="34"/>
    <x v="2"/>
    <x v="1"/>
    <x v="2"/>
    <x v="13"/>
    <x v="2"/>
    <s v="Fuji Slim Jewel Case CD-R"/>
    <n v="0.55000000000000004"/>
    <x v="0"/>
    <x v="0"/>
    <x v="6"/>
    <s v="Mcminnville"/>
    <n v="97128"/>
    <d v="2015-04-09T00:00:00"/>
    <d v="2015-04-11T00:00:00"/>
    <n v="-55.84"/>
    <n v="12"/>
    <n v="26.07"/>
    <n v="89585"/>
    <n v="2"/>
    <n v="-214.19255849635599"/>
    <n v="28.032258064516132"/>
    <n v="1.9622580645161314"/>
    <s v="High Discount"/>
    <s v="10%"/>
    <x v="0"/>
    <x v="4"/>
  </r>
  <r>
    <n v="1074"/>
    <s v="High"/>
    <n v="0.03"/>
    <n v="4.26"/>
    <n v="1.2"/>
    <n v="117"/>
    <x v="35"/>
    <x v="2"/>
    <x v="1"/>
    <x v="0"/>
    <x v="0"/>
    <x v="0"/>
    <s v="Dixon Prang® Watercolor Pencils, 10-Color Set with Brush"/>
    <n v="0.44"/>
    <x v="0"/>
    <x v="0"/>
    <x v="0"/>
    <s v="Seattle"/>
    <n v="98103"/>
    <d v="2015-01-03T00:00:00"/>
    <d v="2015-01-04T00:00:00"/>
    <n v="9.82"/>
    <n v="29"/>
    <n v="122.23"/>
    <n v="7909"/>
    <n v="1"/>
    <n v="8.0340341978237753"/>
    <n v="126.01030927835052"/>
    <n v="3.780309278350515"/>
    <s v="High Discount"/>
    <s v="10%"/>
    <x v="0"/>
    <x v="0"/>
  </r>
  <r>
    <n v="1950"/>
    <s v="Medium"/>
    <n v="0.01"/>
    <n v="4.91"/>
    <n v="0.5"/>
    <n v="117"/>
    <x v="35"/>
    <x v="2"/>
    <x v="1"/>
    <x v="0"/>
    <x v="9"/>
    <x v="3"/>
    <s v="Avery 493"/>
    <n v="0.36"/>
    <x v="0"/>
    <x v="0"/>
    <x v="0"/>
    <s v="Seattle"/>
    <n v="98103"/>
    <d v="2015-04-04T00:00:00"/>
    <d v="2015-04-06T00:00:00"/>
    <n v="112.06"/>
    <n v="47"/>
    <n v="228.46"/>
    <n v="13959"/>
    <n v="2"/>
    <n v="49.050161953952554"/>
    <n v="230.76767676767679"/>
    <n v="2.3076767676767815"/>
    <s v="High Discount"/>
    <s v="10%"/>
    <x v="0"/>
    <x v="4"/>
  </r>
  <r>
    <n v="1951"/>
    <s v="Medium"/>
    <n v="0.09"/>
    <n v="4"/>
    <n v="1.3"/>
    <n v="117"/>
    <x v="35"/>
    <x v="0"/>
    <x v="1"/>
    <x v="0"/>
    <x v="7"/>
    <x v="0"/>
    <s v="EcoTones® Memo Sheets"/>
    <n v="0.37"/>
    <x v="0"/>
    <x v="0"/>
    <x v="0"/>
    <s v="Seattle"/>
    <n v="98103"/>
    <d v="2015-04-04T00:00:00"/>
    <d v="2015-04-06T00:00:00"/>
    <n v="16.79"/>
    <n v="19"/>
    <n v="77.61"/>
    <n v="13959"/>
    <n v="2"/>
    <n v="21.633810076021131"/>
    <n v="85.285714285714278"/>
    <n v="7.6757142857142782"/>
    <s v="High Discount"/>
    <s v="10%"/>
    <x v="0"/>
    <x v="4"/>
  </r>
  <r>
    <n v="8241"/>
    <s v="Low"/>
    <n v="7.0000000000000007E-2"/>
    <n v="2.12"/>
    <n v="1.99"/>
    <n v="117"/>
    <x v="35"/>
    <x v="2"/>
    <x v="1"/>
    <x v="2"/>
    <x v="13"/>
    <x v="2"/>
    <s v="Fuji Slim Jewel Case CD-R"/>
    <n v="0.55000000000000004"/>
    <x v="0"/>
    <x v="0"/>
    <x v="0"/>
    <s v="Seattle"/>
    <n v="98103"/>
    <d v="2015-04-09T00:00:00"/>
    <d v="2015-04-11T00:00:00"/>
    <n v="-55.84"/>
    <n v="46"/>
    <n v="99.94"/>
    <n v="58914"/>
    <n v="2"/>
    <n v="-55.873524114468687"/>
    <n v="107.46236559139786"/>
    <n v="7.5223655913978575"/>
    <s v="High Discount"/>
    <s v="10%"/>
    <x v="0"/>
    <x v="4"/>
  </r>
  <r>
    <n v="20688"/>
    <s v="High"/>
    <n v="0.05"/>
    <n v="6.3"/>
    <n v="0.5"/>
    <n v="120"/>
    <x v="36"/>
    <x v="2"/>
    <x v="0"/>
    <x v="0"/>
    <x v="9"/>
    <x v="3"/>
    <s v="Avery 51"/>
    <n v="0.39"/>
    <x v="0"/>
    <x v="0"/>
    <x v="17"/>
    <s v="Layton"/>
    <n v="84041"/>
    <d v="2015-01-12T00:00:00"/>
    <d v="2015-01-13T00:00:00"/>
    <n v="41.296499999999995"/>
    <n v="10"/>
    <n v="59.85"/>
    <n v="86520"/>
    <n v="1"/>
    <n v="69"/>
    <n v="63.000000000000007"/>
    <n v="3.1500000000000057"/>
    <s v="High Discount"/>
    <s v="10%"/>
    <x v="0"/>
    <x v="0"/>
  </r>
  <r>
    <n v="20689"/>
    <s v="High"/>
    <n v="0.09"/>
    <n v="205.99"/>
    <n v="3"/>
    <n v="120"/>
    <x v="36"/>
    <x v="0"/>
    <x v="0"/>
    <x v="2"/>
    <x v="5"/>
    <x v="3"/>
    <s v="6185"/>
    <n v="0.57999999999999996"/>
    <x v="0"/>
    <x v="0"/>
    <x v="17"/>
    <s v="Layton"/>
    <n v="84041"/>
    <d v="2015-01-12T00:00:00"/>
    <d v="2015-01-14T00:00:00"/>
    <n v="1179.0237"/>
    <n v="10"/>
    <n v="1708.73"/>
    <n v="86520"/>
    <n v="2"/>
    <n v="69"/>
    <n v="1877.7252747252746"/>
    <n v="168.99527472527461"/>
    <s v="High Discount"/>
    <s v="10%"/>
    <x v="0"/>
    <x v="0"/>
  </r>
  <r>
    <n v="19942"/>
    <s v="Critical"/>
    <n v="0.06"/>
    <n v="8.57"/>
    <n v="6.14"/>
    <n v="123"/>
    <x v="37"/>
    <x v="2"/>
    <x v="1"/>
    <x v="0"/>
    <x v="12"/>
    <x v="2"/>
    <s v="Acme® Office Executive Series Stainless Steel Trimmers"/>
    <n v="0.59"/>
    <x v="0"/>
    <x v="3"/>
    <x v="8"/>
    <s v="Tysons Corner"/>
    <n v="22102"/>
    <d v="2015-04-09T00:00:00"/>
    <d v="2015-04-10T00:00:00"/>
    <n v="105.678"/>
    <n v="11"/>
    <n v="94.97"/>
    <n v="90669"/>
    <n v="1"/>
    <n v="111.27513951774245"/>
    <n v="101.03191489361703"/>
    <n v="6.0619148936170291"/>
    <s v="High Discount"/>
    <s v="10%"/>
    <x v="0"/>
    <x v="4"/>
  </r>
  <r>
    <n v="24319"/>
    <s v="Not Specified"/>
    <n v="0.02"/>
    <n v="1.74"/>
    <n v="4.08"/>
    <n v="129"/>
    <x v="38"/>
    <x v="2"/>
    <x v="2"/>
    <x v="1"/>
    <x v="2"/>
    <x v="2"/>
    <s v="Eldon Regeneration Recycled Desk Accessories, Smoke"/>
    <n v="0.53"/>
    <x v="0"/>
    <x v="2"/>
    <x v="12"/>
    <s v="Alton"/>
    <n v="62002"/>
    <d v="2015-01-27T00:00:00"/>
    <d v="2015-01-28T00:00:00"/>
    <n v="-37.39"/>
    <n v="5"/>
    <n v="10.23"/>
    <n v="86693"/>
    <n v="1"/>
    <n v="-365.49364613880743"/>
    <n v="10.438775510204083"/>
    <n v="0.20877551020408269"/>
    <s v="High Discount"/>
    <s v="10%"/>
    <x v="0"/>
    <x v="0"/>
  </r>
  <r>
    <n v="18161"/>
    <s v="Not Specified"/>
    <n v="7.0000000000000007E-2"/>
    <n v="15.74"/>
    <n v="1.39"/>
    <n v="129"/>
    <x v="38"/>
    <x v="2"/>
    <x v="2"/>
    <x v="0"/>
    <x v="4"/>
    <x v="3"/>
    <s v="#10-4 1/8&quot; x 9 1/2&quot; Premium Diagonal Seam Envelopes"/>
    <n v="0.4"/>
    <x v="0"/>
    <x v="2"/>
    <x v="12"/>
    <s v="Alton"/>
    <n v="62002"/>
    <d v="2015-05-25T00:00:00"/>
    <d v="2015-05-26T00:00:00"/>
    <n v="149.88869999999997"/>
    <n v="14"/>
    <n v="217.23"/>
    <n v="86694"/>
    <n v="1"/>
    <n v="69"/>
    <n v="233.58064516129033"/>
    <n v="16.350645161290345"/>
    <s v="High Discount"/>
    <s v="10%"/>
    <x v="0"/>
    <x v="3"/>
  </r>
  <r>
    <n v="25762"/>
    <s v="Critical"/>
    <n v="0.04"/>
    <n v="18.97"/>
    <n v="9.5399999999999991"/>
    <n v="136"/>
    <x v="39"/>
    <x v="2"/>
    <x v="2"/>
    <x v="0"/>
    <x v="7"/>
    <x v="3"/>
    <s v="Xerox 1939"/>
    <n v="0.37"/>
    <x v="0"/>
    <x v="0"/>
    <x v="1"/>
    <s v="Petaluma"/>
    <n v="94952"/>
    <d v="2015-05-16T00:00:00"/>
    <d v="2015-05-17T00:00:00"/>
    <n v="3.0400000000000027"/>
    <n v="5"/>
    <n v="101.74"/>
    <n v="88534"/>
    <n v="1"/>
    <n v="2.9880086494987248"/>
    <n v="105.97916666666667"/>
    <n v="4.2391666666666765"/>
    <s v="High Discount"/>
    <s v="10%"/>
    <x v="0"/>
    <x v="3"/>
  </r>
  <r>
    <n v="25764"/>
    <s v="Critical"/>
    <n v="0.09"/>
    <n v="10.98"/>
    <n v="3.37"/>
    <n v="136"/>
    <x v="39"/>
    <x v="2"/>
    <x v="2"/>
    <x v="0"/>
    <x v="12"/>
    <x v="2"/>
    <s v="Fiskars® Softgrip Scissors"/>
    <n v="0.56999999999999995"/>
    <x v="0"/>
    <x v="0"/>
    <x v="1"/>
    <s v="Petaluma"/>
    <n v="94952"/>
    <d v="2015-05-16T00:00:00"/>
    <d v="2015-05-17T00:00:00"/>
    <n v="2.7060000000000013"/>
    <n v="8"/>
    <n v="84.52"/>
    <n v="88534"/>
    <n v="1"/>
    <n v="3.2016090866067222"/>
    <n v="92.879120879120876"/>
    <n v="8.35912087912088"/>
    <s v="High Discount"/>
    <s v="10%"/>
    <x v="0"/>
    <x v="3"/>
  </r>
  <r>
    <n v="24803"/>
    <s v="Critical"/>
    <n v="0.03"/>
    <n v="22.84"/>
    <n v="11.54"/>
    <n v="142"/>
    <x v="40"/>
    <x v="2"/>
    <x v="2"/>
    <x v="0"/>
    <x v="7"/>
    <x v="3"/>
    <s v="Xerox 1964"/>
    <n v="0.39"/>
    <x v="0"/>
    <x v="1"/>
    <x v="18"/>
    <s v="Ansonia"/>
    <n v="6401"/>
    <d v="2015-06-02T00:00:00"/>
    <d v="2015-06-03T00:00:00"/>
    <n v="91.955999999999989"/>
    <n v="13"/>
    <n v="312.58999999999997"/>
    <n v="91087"/>
    <n v="1"/>
    <n v="29.417447775040788"/>
    <n v="322.25773195876286"/>
    <n v="9.6677319587628858"/>
    <s v="High Discount"/>
    <s v="10%"/>
    <x v="0"/>
    <x v="1"/>
  </r>
  <r>
    <n v="24805"/>
    <s v="Critical"/>
    <n v="0.05"/>
    <n v="10.98"/>
    <n v="3.37"/>
    <n v="144"/>
    <x v="41"/>
    <x v="2"/>
    <x v="2"/>
    <x v="0"/>
    <x v="12"/>
    <x v="2"/>
    <s v="Fiskars® Softgrip Scissors"/>
    <n v="0.56999999999999995"/>
    <x v="0"/>
    <x v="1"/>
    <x v="15"/>
    <s v="Yarmouth"/>
    <n v="2664"/>
    <d v="2015-06-02T00:00:00"/>
    <d v="2015-06-03T00:00:00"/>
    <n v="-2.544"/>
    <n v="6"/>
    <n v="64.400000000000006"/>
    <n v="91087"/>
    <n v="1"/>
    <n v="-3.9503105590062106"/>
    <n v="67.789473684210535"/>
    <n v="3.3894736842105289"/>
    <s v="High Discount"/>
    <s v="10%"/>
    <x v="0"/>
    <x v="1"/>
  </r>
  <r>
    <n v="24849"/>
    <s v="Medium"/>
    <n v="0.06"/>
    <n v="7.04"/>
    <n v="2.17"/>
    <n v="145"/>
    <x v="42"/>
    <x v="2"/>
    <x v="2"/>
    <x v="0"/>
    <x v="7"/>
    <x v="0"/>
    <s v="Wirebound Message Books, 2 7/8&quot; x 5&quot;, 3 Forms per Page"/>
    <n v="0.38"/>
    <x v="0"/>
    <x v="1"/>
    <x v="19"/>
    <s v="West Mifflin"/>
    <n v="15122"/>
    <d v="2015-01-15T00:00:00"/>
    <d v="2015-01-17T00:00:00"/>
    <n v="2.4851999999999999"/>
    <n v="2"/>
    <n v="14.65"/>
    <n v="91086"/>
    <n v="2"/>
    <n v="16.963822525597269"/>
    <n v="15.585106382978724"/>
    <n v="0.93510638297872362"/>
    <s v="High Discount"/>
    <s v="10%"/>
    <x v="0"/>
    <x v="0"/>
  </r>
  <r>
    <n v="25582"/>
    <s v="Low"/>
    <n v="7.0000000000000007E-2"/>
    <n v="154.13"/>
    <n v="69"/>
    <n v="145"/>
    <x v="42"/>
    <x v="0"/>
    <x v="1"/>
    <x v="1"/>
    <x v="11"/>
    <x v="6"/>
    <s v="Laminate Occasional Tables"/>
    <n v="0.68"/>
    <x v="0"/>
    <x v="1"/>
    <x v="19"/>
    <s v="West Mifflin"/>
    <n v="15122"/>
    <d v="2015-03-16T00:00:00"/>
    <d v="2015-03-16T00:00:00"/>
    <n v="-634.73410000000013"/>
    <n v="3"/>
    <n v="453.62"/>
    <n v="91089"/>
    <n v="0"/>
    <n v="-139.92639213438565"/>
    <n v="487.7634408602151"/>
    <n v="34.143440860215094"/>
    <s v="High Discount"/>
    <s v="10%"/>
    <x v="0"/>
    <x v="5"/>
  </r>
  <r>
    <n v="23365"/>
    <s v="Not Specified"/>
    <n v="0.01"/>
    <n v="45.98"/>
    <n v="4.8"/>
    <n v="146"/>
    <x v="43"/>
    <x v="2"/>
    <x v="2"/>
    <x v="1"/>
    <x v="2"/>
    <x v="0"/>
    <s v="Tenex B1-RE Series Chair Mats for Low Pile Carpets"/>
    <n v="0.68"/>
    <x v="0"/>
    <x v="2"/>
    <x v="7"/>
    <s v="Watauga"/>
    <n v="76148"/>
    <d v="2015-03-12T00:00:00"/>
    <d v="2015-03-13T00:00:00"/>
    <n v="133.5771"/>
    <n v="4"/>
    <n v="193.59"/>
    <n v="91088"/>
    <n v="1"/>
    <n v="69"/>
    <n v="195.54545454545456"/>
    <n v="1.9554545454545575"/>
    <s v="High Discount"/>
    <s v="10%"/>
    <x v="0"/>
    <x v="5"/>
  </r>
  <r>
    <n v="22907"/>
    <s v="Medium"/>
    <n v="0.06"/>
    <n v="180.98"/>
    <n v="26.2"/>
    <n v="146"/>
    <x v="43"/>
    <x v="1"/>
    <x v="0"/>
    <x v="1"/>
    <x v="1"/>
    <x v="1"/>
    <s v="Global Ergonomic Managers Chair"/>
    <n v="0.59"/>
    <x v="0"/>
    <x v="2"/>
    <x v="7"/>
    <s v="Watauga"/>
    <n v="76148"/>
    <d v="2015-04-23T00:00:00"/>
    <d v="2015-04-24T00:00:00"/>
    <n v="251.40839999999997"/>
    <n v="5"/>
    <n v="929.57"/>
    <n v="91090"/>
    <n v="1"/>
    <n v="27.045666275804937"/>
    <n v="988.904255319149"/>
    <n v="59.334255319148951"/>
    <s v="High Discount"/>
    <s v="10%"/>
    <x v="0"/>
    <x v="4"/>
  </r>
  <r>
    <n v="19058"/>
    <s v="Critical"/>
    <n v="0.09"/>
    <n v="32.979999999999997"/>
    <n v="5.5"/>
    <n v="151"/>
    <x v="44"/>
    <x v="2"/>
    <x v="1"/>
    <x v="2"/>
    <x v="13"/>
    <x v="3"/>
    <s v="PC Concepts 116 Key Quantum 3000 Keyboard"/>
    <n v="0.75"/>
    <x v="0"/>
    <x v="3"/>
    <x v="20"/>
    <s v="Kingsport"/>
    <n v="37664"/>
    <d v="2015-01-22T00:00:00"/>
    <d v="2015-01-23T00:00:00"/>
    <n v="-20.258000000000003"/>
    <n v="2"/>
    <n v="62.46"/>
    <n v="89521"/>
    <n v="1"/>
    <n v="-32.433557476785147"/>
    <n v="68.637362637362642"/>
    <n v="6.1773626373626414"/>
    <s v="High Discount"/>
    <s v="10%"/>
    <x v="0"/>
    <x v="0"/>
  </r>
  <r>
    <n v="20679"/>
    <s v="High"/>
    <n v="0.09"/>
    <n v="5.98"/>
    <n v="2.5"/>
    <n v="151"/>
    <x v="44"/>
    <x v="2"/>
    <x v="1"/>
    <x v="0"/>
    <x v="4"/>
    <x v="3"/>
    <s v="Wausau Papers Astrobrights® Colored Envelopes"/>
    <n v="0.36"/>
    <x v="0"/>
    <x v="3"/>
    <x v="20"/>
    <s v="Kingsport"/>
    <n v="37664"/>
    <d v="2015-04-20T00:00:00"/>
    <d v="2015-04-22T00:00:00"/>
    <n v="13.895999999999999"/>
    <n v="5"/>
    <n v="28.11"/>
    <n v="89523"/>
    <n v="2"/>
    <n v="49.434364994663824"/>
    <n v="30.890109890109887"/>
    <n v="2.7801098901098875"/>
    <s v="High Discount"/>
    <s v="10%"/>
    <x v="0"/>
    <x v="4"/>
  </r>
  <r>
    <n v="21103"/>
    <s v="Critical"/>
    <n v="0.09"/>
    <n v="2.88"/>
    <n v="0.7"/>
    <n v="152"/>
    <x v="45"/>
    <x v="2"/>
    <x v="3"/>
    <x v="0"/>
    <x v="0"/>
    <x v="0"/>
    <s v="Newell 335"/>
    <n v="0.56000000000000005"/>
    <x v="0"/>
    <x v="3"/>
    <x v="20"/>
    <s v="Knoxville"/>
    <n v="37918"/>
    <d v="2015-01-15T00:00:00"/>
    <d v="2015-01-16T00:00:00"/>
    <n v="-172.71800000000002"/>
    <n v="2"/>
    <n v="5.5"/>
    <n v="89520"/>
    <n v="1"/>
    <n v="-3140.3272727272733"/>
    <n v="6.0439560439560438"/>
    <n v="0.5439560439560438"/>
    <s v="High Discount"/>
    <s v="10%"/>
    <x v="0"/>
    <x v="0"/>
  </r>
  <r>
    <n v="22243"/>
    <s v="Low"/>
    <n v="0.01"/>
    <n v="79.52"/>
    <n v="48.2"/>
    <n v="152"/>
    <x v="45"/>
    <x v="2"/>
    <x v="1"/>
    <x v="1"/>
    <x v="2"/>
    <x v="4"/>
    <s v="Eldon Cleatmat Plus™ Chair Mats for High Pile Carpets"/>
    <n v="0.74"/>
    <x v="0"/>
    <x v="3"/>
    <x v="20"/>
    <s v="Knoxville"/>
    <n v="37918"/>
    <d v="2015-04-19T00:00:00"/>
    <d v="2015-04-26T00:00:00"/>
    <n v="-40.683999999999997"/>
    <n v="8"/>
    <n v="667.84"/>
    <n v="89522"/>
    <n v="7"/>
    <n v="-6.0918782942022034"/>
    <n v="674.58585858585866"/>
    <n v="6.7458585858586275"/>
    <s v="High Discount"/>
    <s v="10%"/>
    <x v="0"/>
    <x v="4"/>
  </r>
  <r>
    <n v="21767"/>
    <s v="High"/>
    <n v="0.01"/>
    <n v="65.989999999999995"/>
    <n v="8.99"/>
    <n v="152"/>
    <x v="45"/>
    <x v="2"/>
    <x v="3"/>
    <x v="2"/>
    <x v="5"/>
    <x v="3"/>
    <s v="StarTAC Analog"/>
    <n v="0.6"/>
    <x v="0"/>
    <x v="3"/>
    <x v="20"/>
    <s v="Knoxville"/>
    <n v="37918"/>
    <d v="2015-03-29T00:00:00"/>
    <d v="2015-04-01T00:00:00"/>
    <n v="97.86"/>
    <n v="5"/>
    <n v="292.23"/>
    <n v="89524"/>
    <n v="3"/>
    <n v="33.487321630222766"/>
    <n v="295.18181818181819"/>
    <n v="2.9518181818181688"/>
    <s v="High Discount"/>
    <s v="10%"/>
    <x v="0"/>
    <x v="5"/>
  </r>
  <r>
    <n v="22470"/>
    <s v="Low"/>
    <n v="0.1"/>
    <n v="39.979999999999997"/>
    <n v="4"/>
    <n v="152"/>
    <x v="45"/>
    <x v="2"/>
    <x v="2"/>
    <x v="2"/>
    <x v="13"/>
    <x v="3"/>
    <s v="Microsoft Natural Keyboard Elite"/>
    <n v="0.7"/>
    <x v="0"/>
    <x v="3"/>
    <x v="20"/>
    <s v="Knoxville"/>
    <n v="37918"/>
    <d v="2015-06-18T00:00:00"/>
    <d v="2015-06-22T00:00:00"/>
    <n v="360.24"/>
    <n v="21"/>
    <n v="772.56"/>
    <n v="89525"/>
    <n v="4"/>
    <n v="46.629388008698356"/>
    <n v="858.39999999999986"/>
    <n v="85.839999999999918"/>
    <s v="High Discount"/>
    <s v="15%"/>
    <x v="0"/>
    <x v="1"/>
  </r>
  <r>
    <n v="22329"/>
    <s v="Critical"/>
    <n v="0.01"/>
    <n v="95.99"/>
    <n v="4.9000000000000004"/>
    <n v="156"/>
    <x v="46"/>
    <x v="2"/>
    <x v="0"/>
    <x v="2"/>
    <x v="5"/>
    <x v="3"/>
    <s v="T60"/>
    <n v="0.56000000000000005"/>
    <x v="0"/>
    <x v="0"/>
    <x v="21"/>
    <s v="Fort Collins"/>
    <n v="80525"/>
    <d v="2015-05-14T00:00:00"/>
    <d v="2015-05-15T00:00:00"/>
    <n v="713.88"/>
    <n v="13"/>
    <n v="1050.08"/>
    <n v="87671"/>
    <n v="1"/>
    <n v="67.983391741581599"/>
    <n v="1060.6868686868686"/>
    <n v="10.606868686868665"/>
    <s v="High Discount"/>
    <s v="10%"/>
    <x v="0"/>
    <x v="3"/>
  </r>
  <r>
    <n v="20324"/>
    <s v="High"/>
    <n v="0.03"/>
    <n v="10.89"/>
    <n v="4.5"/>
    <n v="156"/>
    <x v="46"/>
    <x v="2"/>
    <x v="0"/>
    <x v="0"/>
    <x v="15"/>
    <x v="3"/>
    <s v="Belkin 6 Outlet Metallic Surge Strip"/>
    <n v="0.59"/>
    <x v="0"/>
    <x v="0"/>
    <x v="21"/>
    <s v="Fort Collins"/>
    <n v="80525"/>
    <d v="2015-01-25T00:00:00"/>
    <d v="2015-01-26T00:00:00"/>
    <n v="-18.64"/>
    <n v="3"/>
    <n v="33.82"/>
    <n v="87672"/>
    <n v="1"/>
    <n v="-55.115316380839744"/>
    <n v="34.865979381443303"/>
    <n v="1.0459793814433027"/>
    <s v="High Discount"/>
    <s v="10%"/>
    <x v="0"/>
    <x v="0"/>
  </r>
  <r>
    <n v="26102"/>
    <s v="Medium"/>
    <n v="0.05"/>
    <n v="100.98"/>
    <n v="35.840000000000003"/>
    <n v="164"/>
    <x v="47"/>
    <x v="1"/>
    <x v="1"/>
    <x v="1"/>
    <x v="14"/>
    <x v="5"/>
    <s v="Bush Westfield Collection Bookcases, Fully Assembled"/>
    <n v="0.62"/>
    <x v="0"/>
    <x v="0"/>
    <x v="0"/>
    <s v="Richland"/>
    <n v="99352"/>
    <d v="2015-01-02T00:00:00"/>
    <d v="2015-01-04T00:00:00"/>
    <n v="-111.4"/>
    <n v="7"/>
    <n v="715.55"/>
    <n v="89961"/>
    <n v="2"/>
    <n v="-15.568443854377753"/>
    <n v="753.21052631578948"/>
    <n v="37.660526315789525"/>
    <s v="High Discount"/>
    <s v="10%"/>
    <x v="0"/>
    <x v="0"/>
  </r>
  <r>
    <n v="26103"/>
    <s v="Medium"/>
    <n v="0.02"/>
    <n v="4.9800000000000004"/>
    <n v="5.49"/>
    <n v="164"/>
    <x v="47"/>
    <x v="2"/>
    <x v="1"/>
    <x v="0"/>
    <x v="7"/>
    <x v="3"/>
    <s v="Xerox 1952"/>
    <n v="0.38"/>
    <x v="0"/>
    <x v="0"/>
    <x v="0"/>
    <s v="Richland"/>
    <n v="99352"/>
    <d v="2015-01-02T00:00:00"/>
    <d v="2015-01-03T00:00:00"/>
    <n v="-77.03"/>
    <n v="9"/>
    <n v="45.63"/>
    <n v="89961"/>
    <n v="1"/>
    <n v="-168.81437650668417"/>
    <n v="46.561224489795919"/>
    <n v="0.9312244897959161"/>
    <s v="High Discount"/>
    <s v="10%"/>
    <x v="0"/>
    <x v="0"/>
  </r>
  <r>
    <n v="21040"/>
    <s v="Low"/>
    <n v="0.08"/>
    <n v="399.98"/>
    <n v="12.06"/>
    <n v="166"/>
    <x v="48"/>
    <x v="1"/>
    <x v="3"/>
    <x v="2"/>
    <x v="6"/>
    <x v="5"/>
    <s v="Okidata ML320 Series Turbo Dot Matrix Printers"/>
    <n v="0.56000000000000005"/>
    <x v="0"/>
    <x v="3"/>
    <x v="20"/>
    <s v="Lebanon"/>
    <n v="37087"/>
    <d v="2015-01-11T00:00:00"/>
    <d v="2015-01-18T00:00:00"/>
    <n v="28.514099999999999"/>
    <n v="5"/>
    <n v="1839.91"/>
    <n v="89426"/>
    <n v="7"/>
    <n v="1.5497551510671717"/>
    <n v="1999.9021739130435"/>
    <n v="159.99217391304342"/>
    <s v="High Discount"/>
    <s v="10%"/>
    <x v="0"/>
    <x v="0"/>
  </r>
  <r>
    <n v="19315"/>
    <s v="Low"/>
    <n v="0.08"/>
    <n v="43.22"/>
    <n v="16.71"/>
    <n v="169"/>
    <x v="49"/>
    <x v="2"/>
    <x v="0"/>
    <x v="2"/>
    <x v="13"/>
    <x v="3"/>
    <s v="Fellowes Mobile Numeric Keypad, Graphite"/>
    <n v="0.66"/>
    <x v="0"/>
    <x v="3"/>
    <x v="11"/>
    <s v="Baton Rouge"/>
    <n v="70802"/>
    <d v="2015-01-03T00:00:00"/>
    <d v="2015-01-05T00:00:00"/>
    <n v="280.27458000000001"/>
    <n v="3"/>
    <n v="130.62"/>
    <n v="87463"/>
    <n v="2"/>
    <n v="214.57248507119888"/>
    <n v="141.97826086956522"/>
    <n v="11.358260869565214"/>
    <s v="High Discount"/>
    <s v="10%"/>
    <x v="0"/>
    <x v="0"/>
  </r>
  <r>
    <n v="19316"/>
    <s v="Low"/>
    <n v="0.05"/>
    <n v="574.74"/>
    <n v="24.49"/>
    <n v="169"/>
    <x v="49"/>
    <x v="2"/>
    <x v="0"/>
    <x v="2"/>
    <x v="6"/>
    <x v="6"/>
    <s v="Polycom ViaVideo™ Desktop Video Communications Unit"/>
    <n v="0.37"/>
    <x v="0"/>
    <x v="3"/>
    <x v="11"/>
    <s v="Baton Rouge"/>
    <n v="70802"/>
    <d v="2015-01-03T00:00:00"/>
    <d v="2015-01-10T00:00:00"/>
    <n v="-112.4263"/>
    <n v="12"/>
    <n v="6945.16"/>
    <n v="87463"/>
    <n v="7"/>
    <n v="-1.6187719217411838"/>
    <n v="7310.6947368421052"/>
    <n v="365.5347368421053"/>
    <s v="High Discount"/>
    <s v="10%"/>
    <x v="0"/>
    <x v="0"/>
  </r>
  <r>
    <n v="19317"/>
    <s v="Low"/>
    <n v="0.04"/>
    <n v="10.14"/>
    <n v="2.27"/>
    <n v="169"/>
    <x v="49"/>
    <x v="2"/>
    <x v="0"/>
    <x v="0"/>
    <x v="7"/>
    <x v="0"/>
    <s v="Staples Wirebound Steno Books, 6&quot; x 9&quot;, 12/Pack"/>
    <n v="0.36"/>
    <x v="0"/>
    <x v="3"/>
    <x v="11"/>
    <s v="Baton Rouge"/>
    <n v="70802"/>
    <d v="2015-01-03T00:00:00"/>
    <d v="2015-01-07T00:00:00"/>
    <n v="24.923999999999999"/>
    <n v="3"/>
    <n v="30.94"/>
    <n v="87463"/>
    <n v="4"/>
    <n v="80.55591467356173"/>
    <n v="32.229166666666671"/>
    <n v="1.2891666666666701"/>
    <s v="High Discount"/>
    <s v="10%"/>
    <x v="0"/>
    <x v="0"/>
  </r>
  <r>
    <n v="19314"/>
    <s v="Critical"/>
    <n v="0.05"/>
    <n v="1.88"/>
    <n v="1.49"/>
    <n v="171"/>
    <x v="50"/>
    <x v="2"/>
    <x v="0"/>
    <x v="0"/>
    <x v="8"/>
    <x v="3"/>
    <s v="Staples® General Use 3-Ring Binders"/>
    <n v="0.37"/>
    <x v="0"/>
    <x v="1"/>
    <x v="2"/>
    <s v="Fort Lee"/>
    <n v="7024"/>
    <d v="2015-04-13T00:00:00"/>
    <d v="2015-04-15T00:00:00"/>
    <n v="-2.9094999999999995"/>
    <n v="1"/>
    <n v="3.42"/>
    <n v="87464"/>
    <n v="2"/>
    <n v="-85.073099415204666"/>
    <n v="3.6"/>
    <n v="0.18000000000000016"/>
    <s v="Medium Discount"/>
    <s v="10%"/>
    <x v="0"/>
    <x v="4"/>
  </r>
  <r>
    <n v="5361"/>
    <s v="Critical"/>
    <n v="0.02"/>
    <n v="49.99"/>
    <n v="19.989999999999998"/>
    <n v="181"/>
    <x v="51"/>
    <x v="2"/>
    <x v="2"/>
    <x v="2"/>
    <x v="13"/>
    <x v="3"/>
    <s v="Zoom V.92 USB External Faxmodem"/>
    <n v="0.41"/>
    <x v="0"/>
    <x v="0"/>
    <x v="1"/>
    <s v="San Francisco"/>
    <n v="94122"/>
    <d v="2015-02-21T00:00:00"/>
    <d v="2015-02-21T00:00:00"/>
    <n v="-76.89"/>
    <n v="18"/>
    <n v="901.81"/>
    <n v="38087"/>
    <n v="0"/>
    <n v="-8.5261862254798686"/>
    <n v="920.21428571428567"/>
    <n v="18.40428571428572"/>
    <s v="High Discount"/>
    <s v="10%"/>
    <x v="0"/>
    <x v="2"/>
  </r>
  <r>
    <n v="522"/>
    <s v="High"/>
    <n v="7.0000000000000007E-2"/>
    <n v="1.68"/>
    <n v="1.57"/>
    <n v="181"/>
    <x v="51"/>
    <x v="2"/>
    <x v="0"/>
    <x v="0"/>
    <x v="0"/>
    <x v="0"/>
    <s v="Newell 323"/>
    <n v="0.59"/>
    <x v="0"/>
    <x v="0"/>
    <x v="1"/>
    <s v="San Francisco"/>
    <n v="94122"/>
    <d v="2015-05-22T00:00:00"/>
    <d v="2015-05-23T00:00:00"/>
    <n v="-35.75"/>
    <n v="116"/>
    <n v="186.59"/>
    <n v="3585"/>
    <n v="1"/>
    <n v="-19.15965485824535"/>
    <n v="200.63440860215056"/>
    <n v="14.044408602150554"/>
    <s v="High Discount"/>
    <s v="10%"/>
    <x v="0"/>
    <x v="3"/>
  </r>
  <r>
    <n v="23361"/>
    <s v="Critical"/>
    <n v="0.02"/>
    <n v="49.99"/>
    <n v="19.989999999999998"/>
    <n v="184"/>
    <x v="52"/>
    <x v="2"/>
    <x v="2"/>
    <x v="2"/>
    <x v="13"/>
    <x v="3"/>
    <s v="Zoom V.92 USB External Faxmodem"/>
    <n v="0.41"/>
    <x v="0"/>
    <x v="1"/>
    <x v="15"/>
    <s v="Arlington"/>
    <n v="2474"/>
    <d v="2015-02-21T00:00:00"/>
    <d v="2015-02-21T00:00:00"/>
    <n v="-76.89"/>
    <n v="5"/>
    <n v="250.5"/>
    <n v="88360"/>
    <n v="0"/>
    <n v="-30.694610778443117"/>
    <n v="255.61224489795919"/>
    <n v="5.1122448979591866"/>
    <s v="High Discount"/>
    <s v="10%"/>
    <x v="0"/>
    <x v="2"/>
  </r>
  <r>
    <n v="18521"/>
    <s v="High"/>
    <n v="7.0000000000000007E-2"/>
    <n v="10.06"/>
    <n v="2.06"/>
    <n v="188"/>
    <x v="53"/>
    <x v="2"/>
    <x v="0"/>
    <x v="0"/>
    <x v="7"/>
    <x v="0"/>
    <s v="Riverleaf Stik-Withit® Designer Note Cubes®"/>
    <n v="0.39"/>
    <x v="0"/>
    <x v="2"/>
    <x v="7"/>
    <s v="Gainesville"/>
    <n v="76240"/>
    <d v="2015-05-22T00:00:00"/>
    <d v="2015-05-22T00:00:00"/>
    <n v="152.65559999999999"/>
    <n v="23"/>
    <n v="221.24"/>
    <n v="88361"/>
    <n v="0"/>
    <n v="69"/>
    <n v="237.89247311827958"/>
    <n v="16.652473118279573"/>
    <s v="High Discount"/>
    <s v="10%"/>
    <x v="0"/>
    <x v="3"/>
  </r>
  <r>
    <n v="18522"/>
    <s v="High"/>
    <n v="7.0000000000000007E-2"/>
    <n v="1.68"/>
    <n v="1.57"/>
    <n v="188"/>
    <x v="53"/>
    <x v="2"/>
    <x v="0"/>
    <x v="0"/>
    <x v="0"/>
    <x v="0"/>
    <s v="Newell 323"/>
    <n v="0.59"/>
    <x v="0"/>
    <x v="2"/>
    <x v="7"/>
    <s v="Gainesville"/>
    <n v="76240"/>
    <d v="2015-05-22T00:00:00"/>
    <d v="2015-05-23T00:00:00"/>
    <n v="7.1500000000000057"/>
    <n v="29"/>
    <n v="46.65"/>
    <n v="88361"/>
    <n v="1"/>
    <n v="15.326902465166143"/>
    <n v="50.161290322580648"/>
    <n v="3.5112903225806491"/>
    <s v="High Discount"/>
    <s v="10%"/>
    <x v="0"/>
    <x v="3"/>
  </r>
  <r>
    <n v="18817"/>
    <s v="High"/>
    <n v="0.1"/>
    <n v="58.1"/>
    <n v="1.49"/>
    <n v="190"/>
    <x v="54"/>
    <x v="2"/>
    <x v="0"/>
    <x v="0"/>
    <x v="8"/>
    <x v="3"/>
    <s v="Avery Arch Ring Binders"/>
    <n v="0.38"/>
    <x v="0"/>
    <x v="2"/>
    <x v="12"/>
    <s v="Arlington Heights"/>
    <n v="60004"/>
    <d v="2015-02-12T00:00:00"/>
    <d v="2015-02-13T00:00:00"/>
    <n v="113.6499"/>
    <n v="3"/>
    <n v="164.71"/>
    <n v="89092"/>
    <n v="1"/>
    <n v="69"/>
    <n v="183.01111111111112"/>
    <n v="18.301111111111112"/>
    <s v="High Discount"/>
    <s v="15%"/>
    <x v="0"/>
    <x v="2"/>
  </r>
  <r>
    <n v="18818"/>
    <s v="High"/>
    <n v="0.01"/>
    <n v="80.48"/>
    <n v="4.5"/>
    <n v="191"/>
    <x v="55"/>
    <x v="2"/>
    <x v="0"/>
    <x v="0"/>
    <x v="15"/>
    <x v="3"/>
    <s v="APC 7 Outlet Network SurgeArrest Surge Protector"/>
    <n v="0.55000000000000004"/>
    <x v="0"/>
    <x v="2"/>
    <x v="12"/>
    <s v="Aurora"/>
    <n v="60505"/>
    <d v="2015-02-12T00:00:00"/>
    <d v="2015-02-15T00:00:00"/>
    <n v="-35.474400000000003"/>
    <n v="1"/>
    <n v="79.680000000000007"/>
    <n v="89092"/>
    <n v="3"/>
    <n v="-44.5210843373494"/>
    <n v="80.484848484848499"/>
    <n v="0.80484848484849181"/>
    <s v="High Discount"/>
    <s v="10%"/>
    <x v="0"/>
    <x v="2"/>
  </r>
  <r>
    <n v="20520"/>
    <s v="Not Specified"/>
    <n v="0.05"/>
    <n v="3.8"/>
    <n v="1.49"/>
    <n v="191"/>
    <x v="55"/>
    <x v="2"/>
    <x v="0"/>
    <x v="0"/>
    <x v="8"/>
    <x v="3"/>
    <s v="Durable Pressboard Binders"/>
    <n v="0.38"/>
    <x v="0"/>
    <x v="2"/>
    <x v="12"/>
    <s v="Aurora"/>
    <n v="60505"/>
    <d v="2015-04-09T00:00:00"/>
    <d v="2015-04-11T00:00:00"/>
    <n v="14.466999999999999"/>
    <n v="14"/>
    <n v="53.26"/>
    <n v="89093"/>
    <n v="2"/>
    <n v="27.162974089372888"/>
    <n v="56.06315789473684"/>
    <n v="2.8031578947368416"/>
    <s v="High Discount"/>
    <s v="10%"/>
    <x v="0"/>
    <x v="4"/>
  </r>
  <r>
    <n v="20521"/>
    <s v="Not Specified"/>
    <n v="0.09"/>
    <n v="30.73"/>
    <n v="4"/>
    <n v="191"/>
    <x v="55"/>
    <x v="2"/>
    <x v="0"/>
    <x v="2"/>
    <x v="13"/>
    <x v="3"/>
    <s v="Fellowes 17-key keypad for PS/2 interface"/>
    <n v="0.75"/>
    <x v="0"/>
    <x v="2"/>
    <x v="12"/>
    <s v="Aurora"/>
    <n v="60505"/>
    <d v="2015-04-09T00:00:00"/>
    <d v="2015-04-09T00:00:00"/>
    <n v="-99.986400000000003"/>
    <n v="7"/>
    <n v="203.49"/>
    <n v="89093"/>
    <n v="0"/>
    <n v="-49.135780628040685"/>
    <n v="223.61538461538461"/>
    <n v="20.125384615384604"/>
    <s v="High Discount"/>
    <s v="10%"/>
    <x v="0"/>
    <x v="4"/>
  </r>
  <r>
    <n v="20522"/>
    <s v="Not Specified"/>
    <n v="0"/>
    <n v="125.99"/>
    <n v="8.08"/>
    <n v="191"/>
    <x v="55"/>
    <x v="2"/>
    <x v="0"/>
    <x v="2"/>
    <x v="5"/>
    <x v="3"/>
    <s v="StarTAC ST7762"/>
    <n v="0.56999999999999995"/>
    <x v="0"/>
    <x v="2"/>
    <x v="12"/>
    <s v="Aurora"/>
    <n v="60505"/>
    <d v="2015-04-09T00:00:00"/>
    <d v="2015-04-10T00:00:00"/>
    <n v="1348.59672"/>
    <n v="22"/>
    <n v="2356.0100000000002"/>
    <n v="89093"/>
    <n v="1"/>
    <n v="57.240704411271594"/>
    <n v="2356.0100000000002"/>
    <n v="0"/>
    <s v="No Discount"/>
    <s v="0% (No Discount)"/>
    <x v="1"/>
    <x v="4"/>
  </r>
  <r>
    <n v="19663"/>
    <s v="Not Specified"/>
    <n v="0"/>
    <n v="213.45"/>
    <n v="14.7"/>
    <n v="193"/>
    <x v="56"/>
    <x v="1"/>
    <x v="0"/>
    <x v="2"/>
    <x v="6"/>
    <x v="1"/>
    <s v="Panasonic KX-P2130 Dot Matrix Printer"/>
    <n v="0.59"/>
    <x v="0"/>
    <x v="0"/>
    <x v="17"/>
    <s v="Layton"/>
    <n v="84041"/>
    <d v="2015-01-03T00:00:00"/>
    <d v="2015-01-05T00:00:00"/>
    <n v="-560.81417999999996"/>
    <n v="1"/>
    <n v="224.12"/>
    <n v="90430"/>
    <n v="2"/>
    <n v="-250.22942173835446"/>
    <n v="224.12"/>
    <n v="0"/>
    <s v="No Discount"/>
    <s v="0% (No Discount)"/>
    <x v="1"/>
    <x v="0"/>
  </r>
  <r>
    <n v="20645"/>
    <s v="Medium"/>
    <n v="7.0000000000000007E-2"/>
    <n v="6.54"/>
    <n v="5.27"/>
    <n v="193"/>
    <x v="56"/>
    <x v="2"/>
    <x v="0"/>
    <x v="0"/>
    <x v="8"/>
    <x v="3"/>
    <s v="Wilson Jones® Four-Pocket Poly Binders"/>
    <n v="0.36"/>
    <x v="0"/>
    <x v="0"/>
    <x v="17"/>
    <s v="Layton"/>
    <n v="84041"/>
    <d v="2015-03-30T00:00:00"/>
    <d v="2015-04-01T00:00:00"/>
    <n v="-66.044499999999999"/>
    <n v="21"/>
    <n v="140.30000000000001"/>
    <n v="90432"/>
    <n v="2"/>
    <n v="-47.073770491803273"/>
    <n v="150.86021505376345"/>
    <n v="10.560215053763443"/>
    <s v="High Discount"/>
    <s v="10%"/>
    <x v="0"/>
    <x v="5"/>
  </r>
  <r>
    <n v="24273"/>
    <s v="Not Specified"/>
    <n v="0.02"/>
    <n v="6.48"/>
    <n v="9.17"/>
    <n v="194"/>
    <x v="57"/>
    <x v="2"/>
    <x v="0"/>
    <x v="0"/>
    <x v="7"/>
    <x v="3"/>
    <s v="Xerox 1996"/>
    <n v="0.37"/>
    <x v="0"/>
    <x v="0"/>
    <x v="17"/>
    <s v="Lehi"/>
    <n v="84043"/>
    <d v="2015-01-10T00:00:00"/>
    <d v="2015-01-11T00:00:00"/>
    <n v="-105.68520000000001"/>
    <n v="4"/>
    <n v="28.2"/>
    <n v="90431"/>
    <n v="1"/>
    <n v="-374.77021276595747"/>
    <n v="28.775510204081634"/>
    <n v="0.57551020408163467"/>
    <s v="High Discount"/>
    <s v="10%"/>
    <x v="0"/>
    <x v="0"/>
  </r>
  <r>
    <n v="20646"/>
    <s v="Medium"/>
    <n v="0.09"/>
    <n v="3.29"/>
    <n v="1.35"/>
    <n v="194"/>
    <x v="57"/>
    <x v="2"/>
    <x v="0"/>
    <x v="0"/>
    <x v="3"/>
    <x v="0"/>
    <s v="Acco® Hot Clips™ Clips to Go"/>
    <n v="0.4"/>
    <x v="0"/>
    <x v="0"/>
    <x v="17"/>
    <s v="Lehi"/>
    <n v="84043"/>
    <d v="2015-03-30T00:00:00"/>
    <d v="2015-04-01T00:00:00"/>
    <n v="15.66"/>
    <n v="23"/>
    <n v="71.55"/>
    <n v="90432"/>
    <n v="2"/>
    <n v="21.886792452830189"/>
    <n v="78.626373626373621"/>
    <n v="7.0763736263736234"/>
    <s v="High Discount"/>
    <s v="10%"/>
    <x v="0"/>
    <x v="5"/>
  </r>
  <r>
    <n v="25158"/>
    <s v="Critical"/>
    <n v="0"/>
    <n v="161.55000000000001"/>
    <n v="19.989999999999998"/>
    <n v="197"/>
    <x v="58"/>
    <x v="2"/>
    <x v="2"/>
    <x v="0"/>
    <x v="10"/>
    <x v="3"/>
    <s v="Fellowes Super Stor/Drawer® Files"/>
    <n v="0.66"/>
    <x v="0"/>
    <x v="2"/>
    <x v="13"/>
    <s v="Overland Park"/>
    <n v="66212"/>
    <d v="2015-04-02T00:00:00"/>
    <d v="2015-04-04T00:00:00"/>
    <n v="1167.1580000000001"/>
    <n v="19"/>
    <n v="3108.98"/>
    <n v="88921"/>
    <n v="2"/>
    <n v="37.541508790664466"/>
    <n v="3108.98"/>
    <n v="0"/>
    <s v="No Discount"/>
    <s v="0% (No Discount)"/>
    <x v="1"/>
    <x v="4"/>
  </r>
  <r>
    <n v="7158"/>
    <s v="Critical"/>
    <n v="0"/>
    <n v="161.55000000000001"/>
    <n v="19.989999999999998"/>
    <n v="198"/>
    <x v="59"/>
    <x v="2"/>
    <x v="2"/>
    <x v="0"/>
    <x v="10"/>
    <x v="3"/>
    <s v="Fellowes Super Stor/Drawer® Files"/>
    <n v="0.66"/>
    <x v="0"/>
    <x v="2"/>
    <x v="22"/>
    <s v="Detroit"/>
    <n v="48138"/>
    <d v="2015-04-02T00:00:00"/>
    <d v="2015-04-04T00:00:00"/>
    <n v="1014.9200000000001"/>
    <n v="77"/>
    <n v="12599.55"/>
    <n v="51072"/>
    <n v="2"/>
    <n v="8.0552083209320973"/>
    <n v="12599.55"/>
    <n v="0"/>
    <s v="No Discount"/>
    <s v="0% (No Discount)"/>
    <x v="1"/>
    <x v="4"/>
  </r>
  <r>
    <n v="22136"/>
    <s v="Not Specified"/>
    <n v="0.09"/>
    <n v="12.28"/>
    <n v="4.8600000000000003"/>
    <n v="202"/>
    <x v="60"/>
    <x v="2"/>
    <x v="0"/>
    <x v="0"/>
    <x v="7"/>
    <x v="3"/>
    <s v="Xerox 1933"/>
    <n v="0.38"/>
    <x v="0"/>
    <x v="2"/>
    <x v="23"/>
    <s v="Bartlesville"/>
    <n v="74006"/>
    <d v="2015-04-27T00:00:00"/>
    <d v="2015-04-28T00:00:00"/>
    <n v="1.73"/>
    <n v="3"/>
    <n v="34.65"/>
    <n v="88971"/>
    <n v="1"/>
    <n v="4.9927849927849932"/>
    <n v="38.076923076923073"/>
    <n v="3.4269230769230745"/>
    <s v="High Discount"/>
    <s v="10%"/>
    <x v="0"/>
    <x v="4"/>
  </r>
  <r>
    <n v="18783"/>
    <s v="High"/>
    <n v="0.03"/>
    <n v="7.37"/>
    <n v="5.53"/>
    <n v="202"/>
    <x v="60"/>
    <x v="2"/>
    <x v="0"/>
    <x v="2"/>
    <x v="13"/>
    <x v="2"/>
    <s v="Imation 3.5&quot; Unformatted DS/HD Diskettes, 10/Box"/>
    <n v="0.69"/>
    <x v="0"/>
    <x v="2"/>
    <x v="23"/>
    <s v="Bartlesville"/>
    <n v="74006"/>
    <d v="2015-01-16T00:00:00"/>
    <d v="2015-01-18T00:00:00"/>
    <n v="-133.69999999999999"/>
    <n v="11"/>
    <n v="85.79"/>
    <n v="88972"/>
    <n v="2"/>
    <n v="-155.84566965846832"/>
    <n v="88.443298969072174"/>
    <n v="2.6532989690721678"/>
    <s v="High Discount"/>
    <s v="10%"/>
    <x v="0"/>
    <x v="0"/>
  </r>
  <r>
    <n v="21401"/>
    <s v="Low"/>
    <n v="0.05"/>
    <n v="1.86"/>
    <n v="2.58"/>
    <n v="210"/>
    <x v="61"/>
    <x v="2"/>
    <x v="1"/>
    <x v="0"/>
    <x v="3"/>
    <x v="0"/>
    <s v="Super Bands, 12/Pack"/>
    <n v="0.82"/>
    <x v="0"/>
    <x v="1"/>
    <x v="4"/>
    <s v="Troy"/>
    <n v="12180"/>
    <d v="2015-01-17T00:00:00"/>
    <d v="2015-01-21T00:00:00"/>
    <n v="-66.62"/>
    <n v="9"/>
    <n v="17.61"/>
    <n v="85965"/>
    <n v="4"/>
    <n v="-378.30777967064171"/>
    <n v="18.536842105263158"/>
    <n v="0.9268421052631588"/>
    <s v="High Discount"/>
    <s v="10%"/>
    <x v="0"/>
    <x v="0"/>
  </r>
  <r>
    <n v="23097"/>
    <s v="Medium"/>
    <n v="0.09"/>
    <n v="5.4"/>
    <n v="7.78"/>
    <n v="210"/>
    <x v="61"/>
    <x v="0"/>
    <x v="1"/>
    <x v="0"/>
    <x v="8"/>
    <x v="3"/>
    <s v="3M Organizer Strips"/>
    <n v="0.37"/>
    <x v="0"/>
    <x v="1"/>
    <x v="4"/>
    <s v="Troy"/>
    <n v="12180"/>
    <d v="2015-06-02T00:00:00"/>
    <d v="2015-06-02T00:00:00"/>
    <n v="-21.487749999999998"/>
    <n v="4"/>
    <n v="27.3"/>
    <n v="85966"/>
    <n v="0"/>
    <n v="-78.709706959706949"/>
    <n v="30"/>
    <n v="2.6999999999999993"/>
    <s v="High Discount"/>
    <s v="10%"/>
    <x v="0"/>
    <x v="1"/>
  </r>
  <r>
    <n v="23098"/>
    <s v="Medium"/>
    <n v="0.02"/>
    <n v="20.28"/>
    <n v="6.68"/>
    <n v="210"/>
    <x v="61"/>
    <x v="2"/>
    <x v="1"/>
    <x v="1"/>
    <x v="2"/>
    <x v="3"/>
    <s v="Seth Thomas 8 1/2&quot; Cubicle Clock"/>
    <n v="0.53"/>
    <x v="0"/>
    <x v="1"/>
    <x v="4"/>
    <s v="Troy"/>
    <n v="12180"/>
    <d v="2015-06-02T00:00:00"/>
    <d v="2015-06-02T00:00:00"/>
    <n v="44.677499999999995"/>
    <n v="3"/>
    <n v="64.75"/>
    <n v="85966"/>
    <n v="0"/>
    <n v="69"/>
    <n v="66.071428571428569"/>
    <n v="1.3214285714285694"/>
    <s v="High Discount"/>
    <s v="10%"/>
    <x v="0"/>
    <x v="1"/>
  </r>
  <r>
    <n v="23099"/>
    <s v="Medium"/>
    <n v="0"/>
    <n v="11.55"/>
    <n v="2.36"/>
    <n v="210"/>
    <x v="61"/>
    <x v="2"/>
    <x v="1"/>
    <x v="0"/>
    <x v="0"/>
    <x v="0"/>
    <s v="Newell 309"/>
    <n v="0.55000000000000004"/>
    <x v="0"/>
    <x v="1"/>
    <x v="4"/>
    <s v="Troy"/>
    <n v="12180"/>
    <d v="2015-06-02T00:00:00"/>
    <d v="2015-06-03T00:00:00"/>
    <n v="23.594999999999999"/>
    <n v="5"/>
    <n v="62.98"/>
    <n v="85966"/>
    <n v="1"/>
    <n v="37.464274372816767"/>
    <n v="62.98"/>
    <n v="0"/>
    <s v="No Discount"/>
    <s v="0% (No Discount)"/>
    <x v="1"/>
    <x v="1"/>
  </r>
  <r>
    <n v="23605"/>
    <s v="Medium"/>
    <n v="0.01"/>
    <n v="10.06"/>
    <n v="2.06"/>
    <n v="211"/>
    <x v="62"/>
    <x v="2"/>
    <x v="3"/>
    <x v="0"/>
    <x v="7"/>
    <x v="0"/>
    <s v="Riverleaf Stik-Withit® Designer Note Cubes®"/>
    <n v="0.39"/>
    <x v="0"/>
    <x v="1"/>
    <x v="4"/>
    <s v="Utica"/>
    <n v="13501"/>
    <d v="2015-01-06T00:00:00"/>
    <d v="2015-01-08T00:00:00"/>
    <n v="7.59"/>
    <n v="2"/>
    <n v="21.2"/>
    <n v="85964"/>
    <n v="2"/>
    <n v="35.801886792452834"/>
    <n v="21.414141414141415"/>
    <n v="0.21414141414141596"/>
    <s v="High Discount"/>
    <s v="10%"/>
    <x v="0"/>
    <x v="0"/>
  </r>
  <r>
    <n v="23606"/>
    <s v="Medium"/>
    <n v="0"/>
    <n v="65.989999999999995"/>
    <n v="5.92"/>
    <n v="211"/>
    <x v="62"/>
    <x v="2"/>
    <x v="3"/>
    <x v="2"/>
    <x v="5"/>
    <x v="3"/>
    <s v="252"/>
    <n v="0.55000000000000004"/>
    <x v="0"/>
    <x v="1"/>
    <x v="4"/>
    <s v="Utica"/>
    <n v="13501"/>
    <d v="2015-01-06T00:00:00"/>
    <d v="2015-01-08T00:00:00"/>
    <n v="-107.98699999999999"/>
    <n v="3"/>
    <n v="173.32"/>
    <n v="85964"/>
    <n v="2"/>
    <n v="-62.304984998846066"/>
    <n v="173.32"/>
    <n v="0"/>
    <s v="No Discount"/>
    <s v="0% (No Discount)"/>
    <x v="1"/>
    <x v="0"/>
  </r>
  <r>
    <n v="23100"/>
    <s v="Medium"/>
    <n v="0.05"/>
    <n v="2.08"/>
    <n v="2.56"/>
    <n v="211"/>
    <x v="62"/>
    <x v="2"/>
    <x v="1"/>
    <x v="0"/>
    <x v="12"/>
    <x v="2"/>
    <s v="Kleencut® Forged Office Shears by Acme United Corporation"/>
    <n v="0.55000000000000004"/>
    <x v="0"/>
    <x v="1"/>
    <x v="4"/>
    <s v="Utica"/>
    <n v="13501"/>
    <d v="2015-06-02T00:00:00"/>
    <d v="2015-06-03T00:00:00"/>
    <n v="-36.25"/>
    <n v="20"/>
    <n v="42.29"/>
    <n v="85966"/>
    <n v="1"/>
    <n v="-85.717663750295586"/>
    <n v="44.515789473684215"/>
    <n v="2.2257894736842161"/>
    <s v="High Discount"/>
    <s v="10%"/>
    <x v="0"/>
    <x v="1"/>
  </r>
  <r>
    <n v="26303"/>
    <s v="Medium"/>
    <n v="0.05"/>
    <n v="119.99"/>
    <n v="56.14"/>
    <n v="218"/>
    <x v="63"/>
    <x v="1"/>
    <x v="3"/>
    <x v="2"/>
    <x v="6"/>
    <x v="5"/>
    <s v="Hewlett-Packard 2600DN Business Color Inkjet Printer"/>
    <n v="0.39"/>
    <x v="0"/>
    <x v="0"/>
    <x v="17"/>
    <s v="Murray"/>
    <n v="84107"/>
    <d v="2015-06-09T00:00:00"/>
    <d v="2015-06-11T00:00:00"/>
    <n v="-102.5121"/>
    <n v="6"/>
    <n v="730.37"/>
    <n v="88048"/>
    <n v="2"/>
    <n v="-14.035639470405412"/>
    <n v="768.8105263157895"/>
    <n v="38.440526315789498"/>
    <s v="High Discount"/>
    <s v="10%"/>
    <x v="0"/>
    <x v="1"/>
  </r>
  <r>
    <n v="21203"/>
    <s v="Medium"/>
    <n v="0.03"/>
    <n v="60.89"/>
    <n v="32.409999999999997"/>
    <n v="228"/>
    <x v="64"/>
    <x v="1"/>
    <x v="2"/>
    <x v="1"/>
    <x v="1"/>
    <x v="1"/>
    <s v="Global Push Button Manager's Chair, Indigo"/>
    <n v="0.56000000000000005"/>
    <x v="0"/>
    <x v="3"/>
    <x v="24"/>
    <s v="Mint Hill"/>
    <n v="28227"/>
    <d v="2015-04-02T00:00:00"/>
    <d v="2015-04-03T00:00:00"/>
    <n v="36.353999999999999"/>
    <n v="7"/>
    <n v="450.49"/>
    <n v="88527"/>
    <n v="1"/>
    <n v="8.0698794645830088"/>
    <n v="464.42268041237116"/>
    <n v="13.932680412371155"/>
    <s v="High Discount"/>
    <s v="10%"/>
    <x v="0"/>
    <x v="4"/>
  </r>
  <r>
    <n v="25500"/>
    <s v="Medium"/>
    <n v="7.0000000000000007E-2"/>
    <n v="5.81"/>
    <n v="8.49"/>
    <n v="233"/>
    <x v="65"/>
    <x v="2"/>
    <x v="2"/>
    <x v="0"/>
    <x v="8"/>
    <x v="3"/>
    <s v="Fellowes Black Plastic Comb Bindings"/>
    <n v="0.39"/>
    <x v="0"/>
    <x v="2"/>
    <x v="12"/>
    <s v="Orland Park"/>
    <n v="60462"/>
    <d v="2015-02-20T00:00:00"/>
    <d v="2015-02-22T00:00:00"/>
    <n v="-243.23649999999998"/>
    <n v="10"/>
    <n v="58.8"/>
    <n v="90237"/>
    <n v="2"/>
    <n v="-413.66751700680265"/>
    <n v="63.225806451612904"/>
    <n v="4.4258064516129068"/>
    <s v="High Discount"/>
    <s v="10%"/>
    <x v="0"/>
    <x v="2"/>
  </r>
  <r>
    <n v="25501"/>
    <s v="Medium"/>
    <n v="0.04"/>
    <n v="9.65"/>
    <n v="6.22"/>
    <n v="233"/>
    <x v="65"/>
    <x v="2"/>
    <x v="2"/>
    <x v="1"/>
    <x v="2"/>
    <x v="3"/>
    <s v="Eldon Expressions™ Desk Accessory, Wood Pencil Holder, Oak"/>
    <n v="0.55000000000000004"/>
    <x v="0"/>
    <x v="2"/>
    <x v="12"/>
    <s v="Orland Park"/>
    <n v="60462"/>
    <d v="2015-02-20T00:00:00"/>
    <d v="2015-02-21T00:00:00"/>
    <n v="-53.62"/>
    <n v="12"/>
    <n v="120.47"/>
    <n v="90237"/>
    <n v="1"/>
    <n v="-44.509006391632774"/>
    <n v="125.48958333333334"/>
    <n v="5.0195833333333439"/>
    <s v="High Discount"/>
    <s v="10%"/>
    <x v="0"/>
    <x v="2"/>
  </r>
  <r>
    <n v="23058"/>
    <s v="Critical"/>
    <n v="0.06"/>
    <n v="279.81"/>
    <n v="23.19"/>
    <n v="234"/>
    <x v="66"/>
    <x v="1"/>
    <x v="2"/>
    <x v="0"/>
    <x v="15"/>
    <x v="1"/>
    <s v="Sanyo 2.5 Cubic Foot Mid-Size Office Refrigerators"/>
    <n v="0.59"/>
    <x v="0"/>
    <x v="2"/>
    <x v="25"/>
    <s v="Newton"/>
    <n v="50208"/>
    <d v="2015-02-05T00:00:00"/>
    <d v="2015-02-06T00:00:00"/>
    <n v="1103.9723999999999"/>
    <n v="6"/>
    <n v="1599.96"/>
    <n v="90236"/>
    <n v="1"/>
    <n v="69"/>
    <n v="1702.0851063829789"/>
    <n v="102.12510638297886"/>
    <s v="High Discount"/>
    <s v="10%"/>
    <x v="0"/>
    <x v="2"/>
  </r>
  <r>
    <n v="25121"/>
    <s v="High"/>
    <n v="0.03"/>
    <n v="28.53"/>
    <n v="1.49"/>
    <n v="234"/>
    <x v="66"/>
    <x v="2"/>
    <x v="2"/>
    <x v="0"/>
    <x v="8"/>
    <x v="3"/>
    <s v="Lock-Up Easel 'Spel-Binder'"/>
    <n v="0.38"/>
    <x v="0"/>
    <x v="2"/>
    <x v="25"/>
    <s v="Newton"/>
    <n v="50208"/>
    <d v="2015-03-27T00:00:00"/>
    <d v="2015-03-29T00:00:00"/>
    <n v="136.33709999999999"/>
    <n v="7"/>
    <n v="197.59"/>
    <n v="90238"/>
    <n v="2"/>
    <n v="69"/>
    <n v="203.70103092783506"/>
    <n v="6.1110309278350599"/>
    <s v="High Discount"/>
    <s v="10%"/>
    <x v="0"/>
    <x v="5"/>
  </r>
  <r>
    <n v="25122"/>
    <s v="High"/>
    <n v="0.01"/>
    <n v="15.28"/>
    <n v="1.99"/>
    <n v="234"/>
    <x v="66"/>
    <x v="2"/>
    <x v="2"/>
    <x v="2"/>
    <x v="13"/>
    <x v="2"/>
    <s v="Memorex 4.7GB DVD+R, 3/Pack"/>
    <n v="0.42"/>
    <x v="0"/>
    <x v="2"/>
    <x v="25"/>
    <s v="Newton"/>
    <n v="50208"/>
    <d v="2015-03-27T00:00:00"/>
    <d v="2015-03-29T00:00:00"/>
    <n v="-12.46"/>
    <n v="2"/>
    <n v="33.04"/>
    <n v="90238"/>
    <n v="2"/>
    <n v="-37.711864406779668"/>
    <n v="33.37373737373737"/>
    <n v="0.333737373737371"/>
    <s v="High Discount"/>
    <s v="10%"/>
    <x v="0"/>
    <x v="5"/>
  </r>
  <r>
    <n v="22044"/>
    <s v="Low"/>
    <n v="0.06"/>
    <n v="3.34"/>
    <n v="7.49"/>
    <n v="234"/>
    <x v="66"/>
    <x v="0"/>
    <x v="2"/>
    <x v="0"/>
    <x v="0"/>
    <x v="0"/>
    <s v="Eldon Spacemaker® Box, Quick-Snap Lid, Clear"/>
    <n v="0.54"/>
    <x v="0"/>
    <x v="2"/>
    <x v="25"/>
    <s v="Newton"/>
    <n v="50208"/>
    <d v="2015-04-28T00:00:00"/>
    <d v="2015-04-30T00:00:00"/>
    <n v="-175.86"/>
    <n v="8"/>
    <n v="27.45"/>
    <n v="90239"/>
    <n v="2"/>
    <n v="-640.65573770491801"/>
    <n v="29.202127659574469"/>
    <n v="1.7521276595744695"/>
    <s v="High Discount"/>
    <s v="10%"/>
    <x v="0"/>
    <x v="4"/>
  </r>
  <r>
    <n v="18885"/>
    <s v="Not Specified"/>
    <n v="0"/>
    <n v="442.14"/>
    <n v="14.7"/>
    <n v="236"/>
    <x v="67"/>
    <x v="1"/>
    <x v="0"/>
    <x v="2"/>
    <x v="6"/>
    <x v="1"/>
    <s v="Okidata ML390 Turbo Dot Matrix Printers"/>
    <n v="0.56000000000000005"/>
    <x v="0"/>
    <x v="0"/>
    <x v="21"/>
    <s v="Louisville"/>
    <n v="80027"/>
    <d v="2015-02-22T00:00:00"/>
    <d v="2015-02-22T00:00:00"/>
    <n v="3294.8258999999994"/>
    <n v="10"/>
    <n v="4775.1099999999997"/>
    <n v="86621"/>
    <n v="0"/>
    <n v="69"/>
    <n v="4775.1099999999997"/>
    <n v="0"/>
    <s v="No Discount"/>
    <s v="0% (No Discount)"/>
    <x v="1"/>
    <x v="2"/>
  </r>
  <r>
    <n v="24327"/>
    <s v="Medium"/>
    <n v="0.1"/>
    <n v="19.98"/>
    <n v="5.77"/>
    <n v="240"/>
    <x v="68"/>
    <x v="0"/>
    <x v="2"/>
    <x v="0"/>
    <x v="7"/>
    <x v="3"/>
    <s v="Xerox Blank Computer Paper"/>
    <n v="0.38"/>
    <x v="0"/>
    <x v="0"/>
    <x v="21"/>
    <s v="Fountain"/>
    <n v="80817"/>
    <d v="2015-04-20T00:00:00"/>
    <d v="2015-04-20T00:00:00"/>
    <n v="35.090000000000003"/>
    <n v="3"/>
    <n v="57.41"/>
    <n v="90479"/>
    <n v="0"/>
    <n v="61.121755791673934"/>
    <n v="63.788888888888884"/>
    <n v="6.3788888888888877"/>
    <s v="High Discount"/>
    <s v="15%"/>
    <x v="0"/>
    <x v="4"/>
  </r>
  <r>
    <n v="24328"/>
    <s v="Medium"/>
    <n v="0.06"/>
    <n v="259.70999999999998"/>
    <n v="66.67"/>
    <n v="241"/>
    <x v="69"/>
    <x v="1"/>
    <x v="2"/>
    <x v="1"/>
    <x v="11"/>
    <x v="5"/>
    <s v="Bevis Round Bullnose 29&quot; High Table Top"/>
    <n v="0.61"/>
    <x v="0"/>
    <x v="0"/>
    <x v="21"/>
    <s v="Grand Junction"/>
    <n v="81503"/>
    <d v="2015-04-20T00:00:00"/>
    <d v="2015-04-21T00:00:00"/>
    <n v="785.63"/>
    <n v="11"/>
    <n v="2809.87"/>
    <n v="90479"/>
    <n v="1"/>
    <n v="27.959656496563902"/>
    <n v="2989.2234042553191"/>
    <n v="179.35340425531922"/>
    <s v="High Discount"/>
    <s v="10%"/>
    <x v="0"/>
    <x v="4"/>
  </r>
  <r>
    <n v="25264"/>
    <s v="Low"/>
    <n v="0.01"/>
    <n v="5.94"/>
    <n v="9.92"/>
    <n v="241"/>
    <x v="69"/>
    <x v="2"/>
    <x v="2"/>
    <x v="0"/>
    <x v="8"/>
    <x v="3"/>
    <s v="Storex Dura Pro™ Binders"/>
    <n v="0.38"/>
    <x v="0"/>
    <x v="0"/>
    <x v="21"/>
    <s v="Grand Junction"/>
    <n v="81503"/>
    <d v="2015-05-26T00:00:00"/>
    <d v="2015-06-02T00:00:00"/>
    <n v="-256.51900000000001"/>
    <n v="13"/>
    <n v="79.930000000000007"/>
    <n v="90480"/>
    <n v="7"/>
    <n v="-320.92956336794691"/>
    <n v="80.737373737373744"/>
    <n v="0.8073737373737373"/>
    <s v="High Discount"/>
    <s v="10%"/>
    <x v="0"/>
    <x v="3"/>
  </r>
  <r>
    <n v="25265"/>
    <s v="Low"/>
    <n v="0.02"/>
    <n v="125.99"/>
    <n v="3"/>
    <n v="241"/>
    <x v="69"/>
    <x v="2"/>
    <x v="2"/>
    <x v="2"/>
    <x v="5"/>
    <x v="3"/>
    <s v="270c"/>
    <n v="0.59"/>
    <x v="0"/>
    <x v="0"/>
    <x v="21"/>
    <s v="Grand Junction"/>
    <n v="81503"/>
    <d v="2015-05-26T00:00:00"/>
    <d v="2015-05-26T00:00:00"/>
    <n v="398.358"/>
    <n v="8"/>
    <n v="873.18"/>
    <n v="90480"/>
    <n v="0"/>
    <n v="45.621521335807053"/>
    <n v="891"/>
    <n v="17.82000000000005"/>
    <s v="High Discount"/>
    <s v="10%"/>
    <x v="0"/>
    <x v="3"/>
  </r>
  <r>
    <n v="18849"/>
    <s v="Medium"/>
    <n v="0.02"/>
    <n v="146.05000000000001"/>
    <n v="80.2"/>
    <n v="247"/>
    <x v="70"/>
    <x v="1"/>
    <x v="0"/>
    <x v="1"/>
    <x v="11"/>
    <x v="5"/>
    <s v="BPI Conference Tables"/>
    <n v="0.71"/>
    <x v="0"/>
    <x v="3"/>
    <x v="20"/>
    <s v="Maryville"/>
    <n v="37804"/>
    <d v="2015-02-23T00:00:00"/>
    <d v="2015-02-23T00:00:00"/>
    <n v="-101.19200000000001"/>
    <n v="5"/>
    <n v="798.69"/>
    <n v="89139"/>
    <n v="0"/>
    <n v="-12.669746710238014"/>
    <n v="814.98979591836746"/>
    <n v="16.299795918367408"/>
    <s v="High Discount"/>
    <s v="10%"/>
    <x v="0"/>
    <x v="2"/>
  </r>
  <r>
    <n v="18850"/>
    <s v="Medium"/>
    <n v="0.06"/>
    <n v="65.989999999999995"/>
    <n v="5.92"/>
    <n v="247"/>
    <x v="70"/>
    <x v="2"/>
    <x v="0"/>
    <x v="2"/>
    <x v="5"/>
    <x v="3"/>
    <s v="252"/>
    <n v="0.55000000000000004"/>
    <x v="0"/>
    <x v="3"/>
    <x v="20"/>
    <s v="Maryville"/>
    <n v="37804"/>
    <d v="2015-02-23T00:00:00"/>
    <d v="2015-02-24T00:00:00"/>
    <n v="-3.3320000000000336"/>
    <n v="14"/>
    <n v="792.11"/>
    <n v="89139"/>
    <n v="1"/>
    <n v="-0.42064864728384105"/>
    <n v="842.67021276595756"/>
    <n v="50.560212765957544"/>
    <s v="High Discount"/>
    <s v="10%"/>
    <x v="0"/>
    <x v="2"/>
  </r>
  <r>
    <n v="18842"/>
    <s v="Medium"/>
    <n v="0.09"/>
    <n v="2.88"/>
    <n v="0.99"/>
    <n v="247"/>
    <x v="70"/>
    <x v="2"/>
    <x v="0"/>
    <x v="0"/>
    <x v="9"/>
    <x v="3"/>
    <s v="Avery 514"/>
    <n v="0.36"/>
    <x v="0"/>
    <x v="3"/>
    <x v="20"/>
    <s v="Maryville"/>
    <n v="37804"/>
    <d v="2015-03-21T00:00:00"/>
    <d v="2015-03-23T00:00:00"/>
    <n v="-145.08199999999999"/>
    <n v="10"/>
    <n v="28.73"/>
    <n v="89140"/>
    <n v="2"/>
    <n v="-504.98433693003824"/>
    <n v="31.571428571428569"/>
    <n v="2.841428571428569"/>
    <s v="High Discount"/>
    <s v="10%"/>
    <x v="0"/>
    <x v="5"/>
  </r>
  <r>
    <n v="18773"/>
    <s v="Critical"/>
    <n v="0.02"/>
    <n v="2.58"/>
    <n v="1.3"/>
    <n v="250"/>
    <x v="71"/>
    <x v="0"/>
    <x v="0"/>
    <x v="0"/>
    <x v="0"/>
    <x v="0"/>
    <s v="DIXON Oriole® Pencils"/>
    <n v="0.59"/>
    <x v="0"/>
    <x v="2"/>
    <x v="3"/>
    <s v="Richfield"/>
    <n v="55423"/>
    <d v="2015-05-28T00:00:00"/>
    <d v="2015-05-29T00:00:00"/>
    <n v="1.1080000000000014"/>
    <n v="39"/>
    <n v="109.74"/>
    <n v="87214"/>
    <n v="1"/>
    <n v="1.0096591944596331"/>
    <n v="111.97959183673468"/>
    <n v="2.2395918367346894"/>
    <s v="High Discount"/>
    <s v="10%"/>
    <x v="0"/>
    <x v="3"/>
  </r>
  <r>
    <n v="18774"/>
    <s v="Critical"/>
    <n v="0.02"/>
    <n v="65.989999999999995"/>
    <n v="3.9"/>
    <n v="250"/>
    <x v="71"/>
    <x v="2"/>
    <x v="0"/>
    <x v="2"/>
    <x v="5"/>
    <x v="3"/>
    <s v="StarTAC Series"/>
    <n v="0.55000000000000004"/>
    <x v="0"/>
    <x v="2"/>
    <x v="3"/>
    <s v="Richfield"/>
    <n v="55423"/>
    <d v="2015-05-28T00:00:00"/>
    <d v="2015-05-29T00:00:00"/>
    <n v="1061.3790000000001"/>
    <n v="27"/>
    <n v="1543.55"/>
    <n v="87214"/>
    <n v="1"/>
    <n v="68.762204010236147"/>
    <n v="1575.0510204081631"/>
    <n v="31.501020408163185"/>
    <s v="High Discount"/>
    <s v="10%"/>
    <x v="0"/>
    <x v="3"/>
  </r>
  <r>
    <n v="18801"/>
    <s v="Medium"/>
    <n v="0.1"/>
    <n v="280.98"/>
    <n v="35.67"/>
    <n v="254"/>
    <x v="72"/>
    <x v="1"/>
    <x v="1"/>
    <x v="1"/>
    <x v="11"/>
    <x v="5"/>
    <s v="Global Adaptabilities™ Conference Tables"/>
    <n v="0.66"/>
    <x v="0"/>
    <x v="0"/>
    <x v="21"/>
    <s v="Highlands Ranch"/>
    <n v="80126"/>
    <d v="2015-06-10T00:00:00"/>
    <d v="2015-06-11T00:00:00"/>
    <n v="-53.744999999999997"/>
    <n v="5"/>
    <n v="1332.82"/>
    <n v="86268"/>
    <n v="1"/>
    <n v="-4.0324274845815644"/>
    <n v="1480.911111111111"/>
    <n v="148.0911111111111"/>
    <s v="High Discount"/>
    <s v="15%"/>
    <x v="0"/>
    <x v="1"/>
  </r>
  <r>
    <n v="20577"/>
    <s v="Critical"/>
    <n v="0.03"/>
    <n v="8.34"/>
    <n v="2.64"/>
    <n v="256"/>
    <x v="73"/>
    <x v="2"/>
    <x v="1"/>
    <x v="0"/>
    <x v="12"/>
    <x v="2"/>
    <s v="Acme® Elite Stainless Steel Scissors"/>
    <n v="0.59"/>
    <x v="0"/>
    <x v="1"/>
    <x v="19"/>
    <s v="Hanover"/>
    <n v="17331"/>
    <d v="2015-01-31T00:00:00"/>
    <d v="2015-02-02T00:00:00"/>
    <n v="0.68399999999999894"/>
    <n v="4"/>
    <n v="34.64"/>
    <n v="86267"/>
    <n v="2"/>
    <n v="1.9745958429561168"/>
    <n v="35.711340206185568"/>
    <n v="1.0713402061855675"/>
    <s v="High Discount"/>
    <s v="10%"/>
    <x v="0"/>
    <x v="0"/>
  </r>
  <r>
    <n v="24498"/>
    <s v="Medium"/>
    <n v="0.05"/>
    <n v="17.48"/>
    <n v="1.99"/>
    <n v="258"/>
    <x v="74"/>
    <x v="2"/>
    <x v="3"/>
    <x v="2"/>
    <x v="13"/>
    <x v="2"/>
    <s v="Maxell Pro 80 Minute CD-R, 10/Pack"/>
    <n v="0.45"/>
    <x v="0"/>
    <x v="3"/>
    <x v="26"/>
    <s v="Seminole"/>
    <n v="33772"/>
    <d v="2015-01-02T00:00:00"/>
    <d v="2015-01-04T00:00:00"/>
    <n v="-127.00800000000001"/>
    <n v="3"/>
    <n v="52.47"/>
    <n v="85858"/>
    <n v="2"/>
    <n v="-242.05831903945113"/>
    <n v="55.231578947368419"/>
    <n v="2.7615789473684202"/>
    <s v="High Discount"/>
    <s v="10%"/>
    <x v="0"/>
    <x v="0"/>
  </r>
  <r>
    <n v="18011"/>
    <s v="Low"/>
    <n v="0.09"/>
    <n v="2.88"/>
    <n v="0.7"/>
    <n v="259"/>
    <x v="75"/>
    <x v="2"/>
    <x v="3"/>
    <x v="0"/>
    <x v="0"/>
    <x v="0"/>
    <s v="Newell 340"/>
    <n v="0.56000000000000005"/>
    <x v="0"/>
    <x v="0"/>
    <x v="27"/>
    <s v="Santa Fe"/>
    <n v="87505"/>
    <d v="2015-01-19T00:00:00"/>
    <d v="2015-01-19T00:00:00"/>
    <n v="5.7532000000000005"/>
    <n v="10"/>
    <n v="26.38"/>
    <n v="85857"/>
    <n v="0"/>
    <n v="21.80894617134193"/>
    <n v="28.989010989010985"/>
    <n v="2.6090109890109865"/>
    <s v="High Discount"/>
    <s v="10%"/>
    <x v="0"/>
    <x v="0"/>
  </r>
  <r>
    <n v="22370"/>
    <s v="High"/>
    <n v="0.05"/>
    <n v="31.76"/>
    <n v="45.51"/>
    <n v="263"/>
    <x v="76"/>
    <x v="1"/>
    <x v="2"/>
    <x v="1"/>
    <x v="11"/>
    <x v="5"/>
    <s v="Hon iLevel™ Computer Training Table"/>
    <n v="0.65"/>
    <x v="0"/>
    <x v="1"/>
    <x v="10"/>
    <s v="Cleveland Heights"/>
    <n v="44106"/>
    <d v="2015-01-21T00:00:00"/>
    <d v="2015-01-23T00:00:00"/>
    <n v="-2177.9860960000001"/>
    <n v="9"/>
    <n v="304.33999999999997"/>
    <n v="86297"/>
    <n v="2"/>
    <n v="-715.64240520470537"/>
    <n v="320.35789473684207"/>
    <n v="16.017894736842095"/>
    <s v="High Discount"/>
    <s v="10%"/>
    <x v="0"/>
    <x v="0"/>
  </r>
  <r>
    <n v="20858"/>
    <s v="Not Specified"/>
    <n v="0"/>
    <n v="73.98"/>
    <n v="12.14"/>
    <n v="266"/>
    <x v="77"/>
    <x v="0"/>
    <x v="0"/>
    <x v="2"/>
    <x v="13"/>
    <x v="3"/>
    <s v="Keytronic 105-Key Spanish Keyboard"/>
    <n v="0.67"/>
    <x v="0"/>
    <x v="2"/>
    <x v="7"/>
    <s v="San Antonio"/>
    <n v="78207"/>
    <d v="2015-05-18T00:00:00"/>
    <d v="2015-05-20T00:00:00"/>
    <n v="326.25"/>
    <n v="17"/>
    <n v="1300.81"/>
    <n v="90593"/>
    <n v="2"/>
    <n v="25.080526748718107"/>
    <n v="1300.81"/>
    <n v="0"/>
    <s v="No Discount"/>
    <s v="0% (No Discount)"/>
    <x v="1"/>
    <x v="3"/>
  </r>
  <r>
    <n v="19823"/>
    <s v="Medium"/>
    <n v="0.08"/>
    <n v="6.48"/>
    <n v="7.03"/>
    <n v="266"/>
    <x v="77"/>
    <x v="2"/>
    <x v="0"/>
    <x v="0"/>
    <x v="7"/>
    <x v="3"/>
    <s v="Xerox 214"/>
    <n v="0.37"/>
    <x v="0"/>
    <x v="2"/>
    <x v="7"/>
    <s v="San Antonio"/>
    <n v="78207"/>
    <d v="2015-05-15T00:00:00"/>
    <d v="2015-05-16T00:00:00"/>
    <n v="8.9320000000000093"/>
    <n v="10"/>
    <n v="67.86"/>
    <n v="90594"/>
    <n v="1"/>
    <n v="13.162393162393176"/>
    <n v="73.760869565217391"/>
    <n v="5.9008695652173913"/>
    <s v="High Discount"/>
    <s v="10%"/>
    <x v="0"/>
    <x v="3"/>
  </r>
  <r>
    <n v="19824"/>
    <s v="Medium"/>
    <n v="0.01"/>
    <n v="20.34"/>
    <n v="35"/>
    <n v="266"/>
    <x v="77"/>
    <x v="2"/>
    <x v="0"/>
    <x v="0"/>
    <x v="10"/>
    <x v="6"/>
    <s v="Tennsco Commercial Shelving"/>
    <n v="0.84"/>
    <x v="0"/>
    <x v="2"/>
    <x v="7"/>
    <s v="San Antonio"/>
    <n v="78207"/>
    <d v="2015-05-15T00:00:00"/>
    <d v="2015-05-16T00:00:00"/>
    <n v="229.63800000000015"/>
    <n v="33"/>
    <n v="747.28"/>
    <n v="90594"/>
    <n v="1"/>
    <n v="30.729846911465604"/>
    <n v="754.82828282828279"/>
    <n v="7.5482828282828223"/>
    <s v="High Discount"/>
    <s v="10%"/>
    <x v="0"/>
    <x v="3"/>
  </r>
  <r>
    <n v="18770"/>
    <s v="Low"/>
    <n v="0.02"/>
    <n v="5.58"/>
    <n v="5.3"/>
    <n v="268"/>
    <x v="78"/>
    <x v="2"/>
    <x v="1"/>
    <x v="0"/>
    <x v="4"/>
    <x v="3"/>
    <s v="Staples Brown Kraft Recycled Clasp Envelopes"/>
    <n v="0.35"/>
    <x v="0"/>
    <x v="0"/>
    <x v="28"/>
    <s v="Flagstaff"/>
    <n v="86001"/>
    <d v="2015-04-07T00:00:00"/>
    <d v="2015-04-12T00:00:00"/>
    <n v="-22.48"/>
    <n v="3"/>
    <n v="18.670000000000002"/>
    <n v="88941"/>
    <n v="5"/>
    <n v="-120.40707016604178"/>
    <n v="19.051020408163268"/>
    <n v="0.38102040816326621"/>
    <s v="High Discount"/>
    <s v="10%"/>
    <x v="0"/>
    <x v="4"/>
  </r>
  <r>
    <n v="18771"/>
    <s v="Low"/>
    <n v="0.03"/>
    <n v="40.89"/>
    <n v="18.98"/>
    <n v="268"/>
    <x v="78"/>
    <x v="2"/>
    <x v="1"/>
    <x v="1"/>
    <x v="2"/>
    <x v="3"/>
    <s v="Eldon Executive Woodline II Cherry Finish Desk Accessories"/>
    <n v="0.56999999999999995"/>
    <x v="0"/>
    <x v="0"/>
    <x v="28"/>
    <s v="Flagstaff"/>
    <n v="86001"/>
    <d v="2015-04-07T00:00:00"/>
    <d v="2015-04-14T00:00:00"/>
    <n v="78.98"/>
    <n v="5"/>
    <n v="210.77"/>
    <n v="88941"/>
    <n v="7"/>
    <n v="37.472126014138638"/>
    <n v="217.28865979381445"/>
    <n v="6.5186597938144359"/>
    <s v="High Discount"/>
    <s v="10%"/>
    <x v="0"/>
    <x v="4"/>
  </r>
  <r>
    <n v="23059"/>
    <s v="Low"/>
    <n v="0.09"/>
    <n v="35.94"/>
    <n v="6.66"/>
    <n v="269"/>
    <x v="79"/>
    <x v="2"/>
    <x v="1"/>
    <x v="0"/>
    <x v="4"/>
    <x v="3"/>
    <s v="Tyvek ® Top-Opening Peel &amp; Seel ® Envelopes, Gray"/>
    <n v="0.4"/>
    <x v="0"/>
    <x v="0"/>
    <x v="28"/>
    <s v="Gilbert"/>
    <n v="85234"/>
    <d v="2015-06-05T00:00:00"/>
    <d v="2015-06-10T00:00:00"/>
    <n v="144.2928"/>
    <n v="6"/>
    <n v="209.12"/>
    <n v="88942"/>
    <n v="5"/>
    <n v="69"/>
    <n v="229.80219780219781"/>
    <n v="20.682197802197805"/>
    <s v="High Discount"/>
    <s v="10%"/>
    <x v="0"/>
    <x v="1"/>
  </r>
  <r>
    <n v="23060"/>
    <s v="Low"/>
    <n v="0"/>
    <n v="170.98"/>
    <n v="13.99"/>
    <n v="269"/>
    <x v="79"/>
    <x v="2"/>
    <x v="1"/>
    <x v="1"/>
    <x v="2"/>
    <x v="4"/>
    <s v="Tenex Antistatic Computer Chair Mats"/>
    <n v="0.75"/>
    <x v="0"/>
    <x v="0"/>
    <x v="28"/>
    <s v="Gilbert"/>
    <n v="85234"/>
    <d v="2015-06-05T00:00:00"/>
    <d v="2015-06-12T00:00:00"/>
    <n v="888.14729999999997"/>
    <n v="7"/>
    <n v="1287.17"/>
    <n v="88942"/>
    <n v="7"/>
    <n v="69"/>
    <n v="1287.17"/>
    <n v="0"/>
    <s v="No Discount"/>
    <s v="0% (No Discount)"/>
    <x v="1"/>
    <x v="1"/>
  </r>
  <r>
    <n v="23061"/>
    <s v="Low"/>
    <n v="0.09"/>
    <n v="4.9800000000000004"/>
    <n v="7.44"/>
    <n v="269"/>
    <x v="79"/>
    <x v="2"/>
    <x v="1"/>
    <x v="0"/>
    <x v="7"/>
    <x v="3"/>
    <s v="Xerox 1922"/>
    <n v="0.36"/>
    <x v="0"/>
    <x v="0"/>
    <x v="28"/>
    <s v="Gilbert"/>
    <n v="85234"/>
    <d v="2015-06-05T00:00:00"/>
    <d v="2015-06-07T00:00:00"/>
    <n v="-46.005000000000003"/>
    <n v="9"/>
    <n v="46.17"/>
    <n v="88942"/>
    <n v="2"/>
    <n v="-99.642625081221567"/>
    <n v="50.736263736263737"/>
    <n v="4.5662637362637355"/>
    <s v="High Discount"/>
    <s v="10%"/>
    <x v="0"/>
    <x v="1"/>
  </r>
  <r>
    <n v="19515"/>
    <s v="Medium"/>
    <n v="0.1"/>
    <n v="80.97"/>
    <n v="30.06"/>
    <n v="271"/>
    <x v="80"/>
    <x v="1"/>
    <x v="2"/>
    <x v="2"/>
    <x v="6"/>
    <x v="5"/>
    <s v="Hewlett-Packard Deskjet 940 REFURBISHED Color Inkjet Printer"/>
    <n v="0.4"/>
    <x v="0"/>
    <x v="3"/>
    <x v="29"/>
    <s v="Forest Park"/>
    <n v="30297"/>
    <d v="2015-03-30T00:00:00"/>
    <d v="2015-03-31T00:00:00"/>
    <n v="128.02529999999999"/>
    <n v="12"/>
    <n v="899.81"/>
    <n v="88940"/>
    <n v="1"/>
    <n v="14.228037030039676"/>
    <n v="999.78888888888878"/>
    <n v="99.978888888888832"/>
    <s v="High Discount"/>
    <s v="15%"/>
    <x v="0"/>
    <x v="5"/>
  </r>
  <r>
    <n v="770"/>
    <s v="Low"/>
    <n v="0.02"/>
    <n v="5.58"/>
    <n v="5.3"/>
    <n v="272"/>
    <x v="81"/>
    <x v="2"/>
    <x v="1"/>
    <x v="0"/>
    <x v="4"/>
    <x v="3"/>
    <s v="Staples Brown Kraft Recycled Clasp Envelopes"/>
    <n v="0.35"/>
    <x v="0"/>
    <x v="3"/>
    <x v="24"/>
    <s v="Charlotte"/>
    <n v="28204"/>
    <d v="2015-04-07T00:00:00"/>
    <d v="2015-04-12T00:00:00"/>
    <n v="-29.898400000000002"/>
    <n v="11"/>
    <n v="68.459999999999994"/>
    <n v="5509"/>
    <n v="5"/>
    <n v="-43.672801635991824"/>
    <n v="69.857142857142847"/>
    <n v="1.3971428571428532"/>
    <s v="High Discount"/>
    <s v="10%"/>
    <x v="0"/>
    <x v="4"/>
  </r>
  <r>
    <n v="771"/>
    <s v="Low"/>
    <n v="0.03"/>
    <n v="40.89"/>
    <n v="18.98"/>
    <n v="272"/>
    <x v="81"/>
    <x v="2"/>
    <x v="1"/>
    <x v="1"/>
    <x v="2"/>
    <x v="3"/>
    <s v="Eldon Executive Woodline II Cherry Finish Desk Accessories"/>
    <n v="0.56999999999999995"/>
    <x v="0"/>
    <x v="3"/>
    <x v="24"/>
    <s v="Charlotte"/>
    <n v="28204"/>
    <d v="2015-04-07T00:00:00"/>
    <d v="2015-04-14T00:00:00"/>
    <n v="52.916600000000003"/>
    <n v="21"/>
    <n v="885.23"/>
    <n v="5509"/>
    <n v="7"/>
    <n v="5.9777233035482302"/>
    <n v="912.60824742268051"/>
    <n v="27.378247422680488"/>
    <s v="High Discount"/>
    <s v="10%"/>
    <x v="0"/>
    <x v="4"/>
  </r>
  <r>
    <n v="5059"/>
    <s v="Low"/>
    <n v="0.09"/>
    <n v="35.94"/>
    <n v="6.66"/>
    <n v="272"/>
    <x v="81"/>
    <x v="2"/>
    <x v="1"/>
    <x v="0"/>
    <x v="4"/>
    <x v="3"/>
    <s v="Tyvek ® Top-Opening Peel &amp; Seel ® Envelopes, Gray"/>
    <n v="0.4"/>
    <x v="0"/>
    <x v="3"/>
    <x v="24"/>
    <s v="Charlotte"/>
    <n v="28204"/>
    <d v="2015-06-05T00:00:00"/>
    <d v="2015-06-10T00:00:00"/>
    <n v="72.1858"/>
    <n v="24"/>
    <n v="836.47"/>
    <n v="36069"/>
    <n v="5"/>
    <n v="8.629813382428539"/>
    <n v="919.19780219780216"/>
    <n v="82.727802197802134"/>
    <s v="High Discount"/>
    <s v="10%"/>
    <x v="0"/>
    <x v="1"/>
  </r>
  <r>
    <n v="5061"/>
    <s v="Low"/>
    <n v="0.09"/>
    <n v="4.9800000000000004"/>
    <n v="7.44"/>
    <n v="272"/>
    <x v="81"/>
    <x v="2"/>
    <x v="1"/>
    <x v="0"/>
    <x v="7"/>
    <x v="3"/>
    <s v="Xerox 1922"/>
    <n v="0.36"/>
    <x v="0"/>
    <x v="3"/>
    <x v="24"/>
    <s v="Charlotte"/>
    <n v="28204"/>
    <d v="2015-06-05T00:00:00"/>
    <d v="2015-06-07T00:00:00"/>
    <n v="-122.3733"/>
    <n v="37"/>
    <n v="189.83"/>
    <n v="36069"/>
    <n v="2"/>
    <n v="-64.464678923247106"/>
    <n v="208.60439560439562"/>
    <n v="18.774395604395608"/>
    <s v="High Discount"/>
    <s v="10%"/>
    <x v="0"/>
    <x v="1"/>
  </r>
  <r>
    <n v="22180"/>
    <s v="Not Specified"/>
    <n v="0.09"/>
    <n v="15.28"/>
    <n v="10.91"/>
    <n v="275"/>
    <x v="82"/>
    <x v="2"/>
    <x v="0"/>
    <x v="0"/>
    <x v="8"/>
    <x v="3"/>
    <s v="Recycled Premium Regency Composition Covers"/>
    <n v="0.36"/>
    <x v="0"/>
    <x v="1"/>
    <x v="18"/>
    <s v="Fairfield"/>
    <n v="6824"/>
    <d v="2015-01-24T00:00:00"/>
    <d v="2015-01-25T00:00:00"/>
    <n v="-51.75"/>
    <n v="4"/>
    <n v="61.52"/>
    <n v="89292"/>
    <n v="1"/>
    <n v="-84.118985695708702"/>
    <n v="67.604395604395606"/>
    <n v="6.0843956043956027"/>
    <s v="High Discount"/>
    <s v="10%"/>
    <x v="0"/>
    <x v="0"/>
  </r>
  <r>
    <n v="23504"/>
    <s v="Critical"/>
    <n v="0.04"/>
    <n v="1.98"/>
    <n v="0.7"/>
    <n v="276"/>
    <x v="83"/>
    <x v="0"/>
    <x v="0"/>
    <x v="0"/>
    <x v="3"/>
    <x v="0"/>
    <s v="Brites Rubber Bands, 1 1/2 oz. Box"/>
    <n v="0.83"/>
    <x v="0"/>
    <x v="1"/>
    <x v="18"/>
    <s v="Newington"/>
    <n v="6111"/>
    <d v="2015-05-21T00:00:00"/>
    <d v="2015-05-22T00:00:00"/>
    <n v="-1"/>
    <n v="3"/>
    <n v="8.3000000000000007"/>
    <n v="89291"/>
    <n v="1"/>
    <n v="-12.048192771084336"/>
    <n v="8.6458333333333339"/>
    <n v="0.34583333333333321"/>
    <s v="High Discount"/>
    <s v="10%"/>
    <x v="0"/>
    <x v="3"/>
  </r>
  <r>
    <n v="23503"/>
    <s v="Critical"/>
    <n v="0.03"/>
    <n v="55.99"/>
    <n v="5"/>
    <n v="282"/>
    <x v="84"/>
    <x v="2"/>
    <x v="0"/>
    <x v="2"/>
    <x v="5"/>
    <x v="2"/>
    <s v="Accessory36"/>
    <n v="0.83"/>
    <x v="0"/>
    <x v="1"/>
    <x v="2"/>
    <s v="Belleville"/>
    <n v="7109"/>
    <d v="2015-05-21T00:00:00"/>
    <d v="2015-05-22T00:00:00"/>
    <n v="-221.25399999999999"/>
    <n v="9"/>
    <n v="416.95"/>
    <n v="89291"/>
    <n v="1"/>
    <n v="-53.06487588439861"/>
    <n v="429.84536082474227"/>
    <n v="12.895360824742284"/>
    <s v="High Discount"/>
    <s v="10%"/>
    <x v="0"/>
    <x v="3"/>
  </r>
  <r>
    <n v="24512"/>
    <s v="High"/>
    <n v="0.1"/>
    <n v="1.68"/>
    <n v="1.57"/>
    <n v="283"/>
    <x v="85"/>
    <x v="2"/>
    <x v="0"/>
    <x v="0"/>
    <x v="0"/>
    <x v="0"/>
    <s v="Newell 323"/>
    <n v="0.59"/>
    <x v="0"/>
    <x v="1"/>
    <x v="2"/>
    <s v="Newark"/>
    <n v="7101"/>
    <d v="2015-06-17T00:00:00"/>
    <d v="2015-06-18T00:00:00"/>
    <n v="-11.57"/>
    <n v="11"/>
    <n v="18.71"/>
    <n v="89293"/>
    <n v="1"/>
    <n v="-61.838588989845"/>
    <n v="20.788888888888888"/>
    <n v="2.078888888888887"/>
    <s v="High Discount"/>
    <s v="15%"/>
    <x v="0"/>
    <x v="1"/>
  </r>
  <r>
    <n v="19168"/>
    <s v="Low"/>
    <n v="0"/>
    <n v="4.13"/>
    <n v="5.34"/>
    <n v="286"/>
    <x v="86"/>
    <x v="2"/>
    <x v="2"/>
    <x v="0"/>
    <x v="8"/>
    <x v="3"/>
    <s v="ACCOHIDE® Binder by Acco"/>
    <n v="0.38"/>
    <x v="0"/>
    <x v="2"/>
    <x v="13"/>
    <s v="Shawnee"/>
    <n v="66203"/>
    <d v="2015-06-17T00:00:00"/>
    <d v="2015-06-21T00:00:00"/>
    <n v="-61.870000000000005"/>
    <n v="9"/>
    <n v="40.950000000000003"/>
    <n v="89761"/>
    <n v="4"/>
    <n v="-151.08669108669108"/>
    <n v="40.950000000000003"/>
    <n v="0"/>
    <s v="No Discount"/>
    <s v="0% (No Discount)"/>
    <x v="1"/>
    <x v="1"/>
  </r>
  <r>
    <n v="19169"/>
    <s v="Low"/>
    <n v="0.1"/>
    <n v="130.97999999999999"/>
    <n v="54.74"/>
    <n v="286"/>
    <x v="86"/>
    <x v="1"/>
    <x v="2"/>
    <x v="1"/>
    <x v="14"/>
    <x v="5"/>
    <s v="O'Sullivan Elevations Bookcase, Cherry Finish"/>
    <n v="0.69"/>
    <x v="0"/>
    <x v="2"/>
    <x v="13"/>
    <s v="Shawnee"/>
    <n v="66203"/>
    <d v="2015-06-17T00:00:00"/>
    <d v="2015-06-21T00:00:00"/>
    <n v="-530.24"/>
    <n v="9"/>
    <n v="1155.73"/>
    <n v="89761"/>
    <n v="4"/>
    <n v="-45.879227847334583"/>
    <n v="1284.1444444444444"/>
    <n v="128.41444444444437"/>
    <s v="High Discount"/>
    <s v="15%"/>
    <x v="0"/>
    <x v="1"/>
  </r>
  <r>
    <n v="25624"/>
    <s v="Critical"/>
    <n v="0.09"/>
    <n v="28.48"/>
    <n v="1.99"/>
    <n v="288"/>
    <x v="87"/>
    <x v="2"/>
    <x v="2"/>
    <x v="2"/>
    <x v="13"/>
    <x v="2"/>
    <s v="Memorex 4.7GB DVD+RW, 3/Pack"/>
    <n v="0.4"/>
    <x v="0"/>
    <x v="2"/>
    <x v="13"/>
    <s v="Wichita"/>
    <n v="67212"/>
    <d v="2015-01-16T00:00:00"/>
    <d v="2015-01-19T00:00:00"/>
    <n v="132.68699999999998"/>
    <n v="7"/>
    <n v="192.3"/>
    <n v="89762"/>
    <n v="3"/>
    <n v="68.999999999999986"/>
    <n v="211.31868131868131"/>
    <n v="19.018681318681303"/>
    <s v="High Discount"/>
    <s v="10%"/>
    <x v="0"/>
    <x v="0"/>
  </r>
  <r>
    <n v="25625"/>
    <s v="Critical"/>
    <n v="0.08"/>
    <n v="65.989999999999995"/>
    <n v="4.99"/>
    <n v="288"/>
    <x v="87"/>
    <x v="0"/>
    <x v="2"/>
    <x v="2"/>
    <x v="5"/>
    <x v="3"/>
    <s v="MicroTAC 650"/>
    <n v="0.57999999999999996"/>
    <x v="0"/>
    <x v="2"/>
    <x v="13"/>
    <s v="Wichita"/>
    <n v="67212"/>
    <d v="2015-01-16T00:00:00"/>
    <d v="2015-01-18T00:00:00"/>
    <n v="496.89"/>
    <n v="14"/>
    <n v="748.1"/>
    <n v="89762"/>
    <n v="2"/>
    <n v="66.420264670498597"/>
    <n v="813.1521739130435"/>
    <n v="65.052173913043475"/>
    <s v="High Discount"/>
    <s v="10%"/>
    <x v="0"/>
    <x v="0"/>
  </r>
  <r>
    <n v="21223"/>
    <s v="Not Specified"/>
    <n v="0.04"/>
    <n v="4.9800000000000004"/>
    <n v="4.62"/>
    <n v="290"/>
    <x v="88"/>
    <x v="2"/>
    <x v="2"/>
    <x v="2"/>
    <x v="13"/>
    <x v="2"/>
    <s v="Imation 3.5&quot;, DISKETTE 44766 HGHLD3.52HD/FM, 10/Pack"/>
    <n v="0.64"/>
    <x v="0"/>
    <x v="0"/>
    <x v="21"/>
    <s v="Loveland"/>
    <n v="80538"/>
    <d v="2015-03-25T00:00:00"/>
    <d v="2015-03-26T00:00:00"/>
    <n v="-135.16"/>
    <n v="20"/>
    <n v="102.54"/>
    <n v="90837"/>
    <n v="1"/>
    <n v="-131.81197581431636"/>
    <n v="106.81250000000001"/>
    <n v="4.272500000000008"/>
    <s v="High Discount"/>
    <s v="10%"/>
    <x v="0"/>
    <x v="5"/>
  </r>
  <r>
    <n v="23302"/>
    <s v="High"/>
    <n v="0.01"/>
    <n v="8.33"/>
    <n v="1.99"/>
    <n v="306"/>
    <x v="89"/>
    <x v="2"/>
    <x v="2"/>
    <x v="2"/>
    <x v="13"/>
    <x v="2"/>
    <s v="80 Minute Slim Jewel Case CD-R , 10/Pack - Staples"/>
    <n v="0.52"/>
    <x v="0"/>
    <x v="1"/>
    <x v="30"/>
    <s v="Pikesville"/>
    <n v="21208"/>
    <d v="2015-02-14T00:00:00"/>
    <d v="2015-02-15T00:00:00"/>
    <n v="15.895199999999999"/>
    <n v="8"/>
    <n v="70.16"/>
    <n v="87057"/>
    <n v="1"/>
    <n v="22.655644241733182"/>
    <n v="70.868686868686865"/>
    <n v="0.70868686868686837"/>
    <s v="High Discount"/>
    <s v="10%"/>
    <x v="0"/>
    <x v="2"/>
  </r>
  <r>
    <n v="23303"/>
    <s v="High"/>
    <n v="0.04"/>
    <n v="85.99"/>
    <n v="0.99"/>
    <n v="306"/>
    <x v="89"/>
    <x v="2"/>
    <x v="2"/>
    <x v="2"/>
    <x v="5"/>
    <x v="0"/>
    <s v="Accessory34"/>
    <n v="0.55000000000000004"/>
    <x v="0"/>
    <x v="1"/>
    <x v="30"/>
    <s v="Pikesville"/>
    <n v="21208"/>
    <d v="2015-02-14T00:00:00"/>
    <d v="2015-02-16T00:00:00"/>
    <n v="855.99329999999986"/>
    <n v="17"/>
    <n v="1240.57"/>
    <n v="87057"/>
    <n v="2"/>
    <n v="69"/>
    <n v="1292.2604166666667"/>
    <n v="51.690416666666806"/>
    <s v="High Discount"/>
    <s v="10%"/>
    <x v="0"/>
    <x v="2"/>
  </r>
  <r>
    <n v="5302"/>
    <s v="High"/>
    <n v="0.01"/>
    <n v="8.33"/>
    <n v="1.99"/>
    <n v="308"/>
    <x v="90"/>
    <x v="2"/>
    <x v="2"/>
    <x v="2"/>
    <x v="13"/>
    <x v="2"/>
    <s v="80 Minute Slim Jewel Case CD-R , 10/Pack - Staples"/>
    <n v="0.52"/>
    <x v="0"/>
    <x v="0"/>
    <x v="0"/>
    <s v="Seattle"/>
    <n v="98115"/>
    <d v="2015-02-14T00:00:00"/>
    <d v="2015-02-15T00:00:00"/>
    <n v="10.74"/>
    <n v="32"/>
    <n v="280.62"/>
    <n v="37760"/>
    <n v="1"/>
    <n v="3.8272396835578362"/>
    <n v="283.45454545454544"/>
    <n v="2.8345454545454345"/>
    <s v="High Discount"/>
    <s v="10%"/>
    <x v="0"/>
    <x v="2"/>
  </r>
  <r>
    <n v="18853"/>
    <s v="Medium"/>
    <n v="0.04"/>
    <n v="1637.53"/>
    <n v="24.49"/>
    <n v="314"/>
    <x v="91"/>
    <x v="2"/>
    <x v="0"/>
    <x v="0"/>
    <x v="12"/>
    <x v="4"/>
    <s v="High Speed Automatic Electric Letter Opener"/>
    <n v="0.81"/>
    <x v="0"/>
    <x v="2"/>
    <x v="12"/>
    <s v="Forest Park"/>
    <n v="60130"/>
    <d v="2015-03-20T00:00:00"/>
    <d v="2015-03-22T00:00:00"/>
    <n v="-1759.58"/>
    <n v="2"/>
    <n v="3206.94"/>
    <n v="89166"/>
    <n v="2"/>
    <n v="-54.867880284632697"/>
    <n v="3340.5625"/>
    <n v="133.62249999999995"/>
    <s v="High Discount"/>
    <s v="10%"/>
    <x v="0"/>
    <x v="5"/>
  </r>
  <r>
    <n v="18852"/>
    <s v="Medium"/>
    <n v="0.01"/>
    <n v="19.98"/>
    <n v="4"/>
    <n v="315"/>
    <x v="92"/>
    <x v="2"/>
    <x v="0"/>
    <x v="2"/>
    <x v="13"/>
    <x v="3"/>
    <s v="Belkin 105-Key Black Keyboard"/>
    <n v="0.68"/>
    <x v="0"/>
    <x v="1"/>
    <x v="15"/>
    <s v="Belchertown"/>
    <n v="1007"/>
    <d v="2015-03-20T00:00:00"/>
    <d v="2015-03-20T00:00:00"/>
    <n v="-72.23"/>
    <n v="2"/>
    <n v="43.08"/>
    <n v="89166"/>
    <n v="0"/>
    <n v="-167.66480965645312"/>
    <n v="43.515151515151516"/>
    <n v="0.43515151515151729"/>
    <s v="High Discount"/>
    <s v="10%"/>
    <x v="0"/>
    <x v="5"/>
  </r>
  <r>
    <n v="18032"/>
    <s v="Not Specified"/>
    <n v="0.09"/>
    <n v="7.38"/>
    <n v="5.21"/>
    <n v="317"/>
    <x v="93"/>
    <x v="2"/>
    <x v="0"/>
    <x v="1"/>
    <x v="2"/>
    <x v="3"/>
    <s v="Eldon® Expressions™ Wood Desk Accessories, Oak"/>
    <n v="0.56000000000000005"/>
    <x v="0"/>
    <x v="0"/>
    <x v="1"/>
    <s v="Lemon Grove"/>
    <n v="91945"/>
    <d v="2015-06-17T00:00:00"/>
    <d v="2015-06-18T00:00:00"/>
    <n v="-27.160000000000004"/>
    <n v="9"/>
    <n v="66.55"/>
    <n v="86041"/>
    <n v="1"/>
    <n v="-40.81141998497371"/>
    <n v="73.131868131868131"/>
    <n v="6.5818681318681342"/>
    <s v="High Discount"/>
    <s v="10%"/>
    <x v="0"/>
    <x v="1"/>
  </r>
  <r>
    <n v="18033"/>
    <s v="Not Specified"/>
    <n v="0.04"/>
    <n v="5.98"/>
    <n v="5.15"/>
    <n v="317"/>
    <x v="93"/>
    <x v="2"/>
    <x v="0"/>
    <x v="0"/>
    <x v="7"/>
    <x v="3"/>
    <s v="Xerox 193"/>
    <n v="0.36"/>
    <x v="0"/>
    <x v="0"/>
    <x v="1"/>
    <s v="Lemon Grove"/>
    <n v="91945"/>
    <d v="2015-06-17T00:00:00"/>
    <d v="2015-06-18T00:00:00"/>
    <n v="-52.344000000000008"/>
    <n v="17"/>
    <n v="103.49"/>
    <n v="86041"/>
    <n v="1"/>
    <n v="-50.578799884046774"/>
    <n v="107.80208333333333"/>
    <n v="4.3120833333333337"/>
    <s v="High Discount"/>
    <s v="10%"/>
    <x v="0"/>
    <x v="1"/>
  </r>
  <r>
    <n v="18034"/>
    <s v="Not Specified"/>
    <n v="0.04"/>
    <n v="15.42"/>
    <n v="10.68"/>
    <n v="317"/>
    <x v="93"/>
    <x v="2"/>
    <x v="0"/>
    <x v="0"/>
    <x v="10"/>
    <x v="3"/>
    <s v="Decoflex Hanging Personal Folder File, Blue"/>
    <n v="0.57999999999999996"/>
    <x v="0"/>
    <x v="0"/>
    <x v="1"/>
    <s v="Lemon Grove"/>
    <n v="91945"/>
    <d v="2015-06-17T00:00:00"/>
    <d v="2015-06-18T00:00:00"/>
    <n v="-119.93599999999999"/>
    <n v="12"/>
    <n v="192.18"/>
    <n v="86041"/>
    <n v="1"/>
    <n v="-62.408159017587671"/>
    <n v="200.18750000000003"/>
    <n v="8.0075000000000216"/>
    <s v="High Discount"/>
    <s v="10%"/>
    <x v="0"/>
    <x v="1"/>
  </r>
  <r>
    <n v="20641"/>
    <s v="Low"/>
    <n v="0.04"/>
    <n v="8.33"/>
    <n v="1.99"/>
    <n v="321"/>
    <x v="94"/>
    <x v="2"/>
    <x v="3"/>
    <x v="2"/>
    <x v="13"/>
    <x v="2"/>
    <s v="80 Minute Slim Jewel Case CD-R , 10/Pack - Staples"/>
    <n v="0.52"/>
    <x v="0"/>
    <x v="1"/>
    <x v="30"/>
    <s v="Potomac"/>
    <n v="20854"/>
    <d v="2015-04-04T00:00:00"/>
    <d v="2015-04-09T00:00:00"/>
    <n v="9.9267999999999983"/>
    <n v="11"/>
    <n v="89.76"/>
    <n v="91057"/>
    <n v="5"/>
    <n v="11.059269162210336"/>
    <n v="93.500000000000014"/>
    <n v="3.7400000000000091"/>
    <s v="High Discount"/>
    <s v="10%"/>
    <x v="0"/>
    <x v="4"/>
  </r>
  <r>
    <n v="25111"/>
    <s v="Not Specified"/>
    <n v="0.06"/>
    <n v="7.99"/>
    <n v="5.03"/>
    <n v="326"/>
    <x v="95"/>
    <x v="2"/>
    <x v="3"/>
    <x v="2"/>
    <x v="5"/>
    <x v="4"/>
    <s v="Bell Sonecor JB700 Caller ID"/>
    <n v="0.6"/>
    <x v="0"/>
    <x v="2"/>
    <x v="12"/>
    <s v="Batavia"/>
    <n v="60510"/>
    <d v="2015-06-09T00:00:00"/>
    <d v="2015-06-10T00:00:00"/>
    <n v="-29.172000000000001"/>
    <n v="4"/>
    <n v="28.46"/>
    <n v="90973"/>
    <n v="1"/>
    <n v="-102.50175685172171"/>
    <n v="30.276595744680854"/>
    <n v="1.8165957446808534"/>
    <s v="High Discount"/>
    <s v="10%"/>
    <x v="0"/>
    <x v="1"/>
  </r>
  <r>
    <n v="19159"/>
    <s v="Medium"/>
    <n v="0.06"/>
    <n v="296.18"/>
    <n v="54.12"/>
    <n v="329"/>
    <x v="96"/>
    <x v="1"/>
    <x v="1"/>
    <x v="1"/>
    <x v="11"/>
    <x v="5"/>
    <s v="Hon 94000 Series Round Tables"/>
    <n v="0.76"/>
    <x v="0"/>
    <x v="1"/>
    <x v="14"/>
    <s v="Sanford"/>
    <n v="4073"/>
    <d v="2015-04-14T00:00:00"/>
    <d v="2015-04-15T00:00:00"/>
    <n v="-715.7782060000003"/>
    <n v="5"/>
    <n v="1170.21"/>
    <n v="89726"/>
    <n v="1"/>
    <n v="-61.166645815708321"/>
    <n v="1244.9042553191491"/>
    <n v="74.694255319149079"/>
    <s v="High Discount"/>
    <s v="10%"/>
    <x v="0"/>
    <x v="4"/>
  </r>
  <r>
    <n v="19158"/>
    <s v="Medium"/>
    <n v="0.01"/>
    <n v="29.1"/>
    <n v="4"/>
    <n v="331"/>
    <x v="97"/>
    <x v="0"/>
    <x v="1"/>
    <x v="2"/>
    <x v="13"/>
    <x v="3"/>
    <s v="Acco Keyboard-In-A-Box®"/>
    <n v="0.78"/>
    <x v="0"/>
    <x v="1"/>
    <x v="16"/>
    <s v="Goffstown"/>
    <n v="3045"/>
    <d v="2015-04-14T00:00:00"/>
    <d v="2015-04-16T00:00:00"/>
    <n v="-22.82"/>
    <n v="8"/>
    <n v="243.32"/>
    <n v="89726"/>
    <n v="2"/>
    <n v="-9.378596087456847"/>
    <n v="245.77777777777777"/>
    <n v="2.4577777777777783"/>
    <s v="High Discount"/>
    <s v="10%"/>
    <x v="0"/>
    <x v="4"/>
  </r>
  <r>
    <n v="18261"/>
    <s v="Critical"/>
    <n v="0.06"/>
    <n v="276.2"/>
    <n v="24.49"/>
    <n v="335"/>
    <x v="98"/>
    <x v="2"/>
    <x v="0"/>
    <x v="1"/>
    <x v="1"/>
    <x v="6"/>
    <s v="SAFCO Arco Folding Chair"/>
    <n v="0.52"/>
    <x v="0"/>
    <x v="0"/>
    <x v="6"/>
    <s v="Medford"/>
    <n v="97504"/>
    <d v="2015-05-04T00:00:00"/>
    <d v="2015-05-05T00:00:00"/>
    <n v="2639.4708000000001"/>
    <n v="14"/>
    <n v="3825.32"/>
    <n v="87277"/>
    <n v="1"/>
    <n v="69"/>
    <n v="4069.489361702128"/>
    <n v="244.16936170212784"/>
    <s v="High Discount"/>
    <s v="10%"/>
    <x v="0"/>
    <x v="3"/>
  </r>
  <r>
    <n v="18262"/>
    <s v="Critical"/>
    <n v="0.09"/>
    <n v="6.28"/>
    <n v="5.29"/>
    <n v="335"/>
    <x v="98"/>
    <x v="2"/>
    <x v="0"/>
    <x v="1"/>
    <x v="2"/>
    <x v="3"/>
    <s v="Eldon® 200 Class™ Desk Accessories, Burgundy"/>
    <n v="0.43"/>
    <x v="0"/>
    <x v="0"/>
    <x v="6"/>
    <s v="Medford"/>
    <n v="97504"/>
    <d v="2015-05-04T00:00:00"/>
    <d v="2015-05-04T00:00:00"/>
    <n v="-5.2"/>
    <n v="1"/>
    <n v="8.5299999999999994"/>
    <n v="87277"/>
    <n v="0"/>
    <n v="-60.961313012895666"/>
    <n v="9.3736263736263723"/>
    <n v="0.84362637362637294"/>
    <s v="High Discount"/>
    <s v="10%"/>
    <x v="0"/>
    <x v="3"/>
  </r>
  <r>
    <n v="23481"/>
    <s v="Medium"/>
    <n v="0.08"/>
    <n v="7.77"/>
    <n v="9.23"/>
    <n v="339"/>
    <x v="99"/>
    <x v="2"/>
    <x v="0"/>
    <x v="0"/>
    <x v="15"/>
    <x v="3"/>
    <s v="Hoover Commercial Soft Guard Upright Vacuum And Disposable Filtration Bags"/>
    <n v="0.57999999999999996"/>
    <x v="0"/>
    <x v="1"/>
    <x v="10"/>
    <s v="Columbus"/>
    <n v="43229"/>
    <d v="2015-03-17T00:00:00"/>
    <d v="2015-03-18T00:00:00"/>
    <n v="-83.65"/>
    <n v="5"/>
    <n v="40.299999999999997"/>
    <n v="90583"/>
    <n v="1"/>
    <n v="-207.56823821339952"/>
    <n v="43.804347826086953"/>
    <n v="3.5043478260869563"/>
    <s v="High Discount"/>
    <s v="10%"/>
    <x v="0"/>
    <x v="5"/>
  </r>
  <r>
    <n v="23482"/>
    <s v="Medium"/>
    <n v="7.0000000000000007E-2"/>
    <n v="7.59"/>
    <n v="4"/>
    <n v="339"/>
    <x v="99"/>
    <x v="2"/>
    <x v="0"/>
    <x v="1"/>
    <x v="2"/>
    <x v="0"/>
    <s v="Master Giant Foot® Doorstop, Safety Yellow"/>
    <n v="0.42"/>
    <x v="0"/>
    <x v="1"/>
    <x v="10"/>
    <s v="Columbus"/>
    <n v="43229"/>
    <d v="2015-03-17T00:00:00"/>
    <d v="2015-03-19T00:00:00"/>
    <n v="24.39"/>
    <n v="15"/>
    <n v="111.88"/>
    <n v="90583"/>
    <n v="2"/>
    <n v="21.800143010368252"/>
    <n v="120.3010752688172"/>
    <n v="8.421075268817205"/>
    <s v="High Discount"/>
    <s v="10%"/>
    <x v="0"/>
    <x v="5"/>
  </r>
  <r>
    <n v="480"/>
    <s v="Critical"/>
    <n v="0.01"/>
    <n v="3.26"/>
    <n v="1.86"/>
    <n v="342"/>
    <x v="100"/>
    <x v="2"/>
    <x v="0"/>
    <x v="0"/>
    <x v="0"/>
    <x v="0"/>
    <s v="Avery Hi-Liter GlideStik Fluorescent Highlighter, Yellow Ink"/>
    <n v="0.41"/>
    <x v="0"/>
    <x v="3"/>
    <x v="26"/>
    <s v="Miami"/>
    <n v="33181"/>
    <d v="2015-05-04T00:00:00"/>
    <d v="2015-05-06T00:00:00"/>
    <n v="-4.6682999999999995"/>
    <n v="20"/>
    <n v="73.97"/>
    <n v="3332"/>
    <n v="2"/>
    <n v="-6.3110720562390155"/>
    <n v="74.717171717171723"/>
    <n v="0.74717171717172448"/>
    <s v="High Discount"/>
    <s v="10%"/>
    <x v="0"/>
    <x v="3"/>
  </r>
  <r>
    <n v="22784"/>
    <s v="Critical"/>
    <n v="0.03"/>
    <n v="15.23"/>
    <n v="27.75"/>
    <n v="343"/>
    <x v="101"/>
    <x v="1"/>
    <x v="0"/>
    <x v="1"/>
    <x v="11"/>
    <x v="5"/>
    <s v="Anderson Hickey Conga Table Tops &amp; Accessories"/>
    <n v="0.76"/>
    <x v="0"/>
    <x v="1"/>
    <x v="14"/>
    <s v="Bangor"/>
    <n v="4401"/>
    <d v="2015-01-31T00:00:00"/>
    <d v="2015-02-01T00:00:00"/>
    <n v="11.650950000000002"/>
    <n v="7"/>
    <n v="111.86"/>
    <n v="88151"/>
    <n v="1"/>
    <n v="10.415653495440731"/>
    <n v="115.31958762886599"/>
    <n v="3.4595876288659895"/>
    <s v="High Discount"/>
    <s v="10%"/>
    <x v="0"/>
    <x v="0"/>
  </r>
  <r>
    <n v="18480"/>
    <s v="Critical"/>
    <n v="0.01"/>
    <n v="3.26"/>
    <n v="1.86"/>
    <n v="344"/>
    <x v="102"/>
    <x v="2"/>
    <x v="0"/>
    <x v="0"/>
    <x v="0"/>
    <x v="0"/>
    <s v="Avery Hi-Liter GlideStik Fluorescent Highlighter, Yellow Ink"/>
    <n v="0.41"/>
    <x v="0"/>
    <x v="1"/>
    <x v="14"/>
    <s v="Portland"/>
    <n v="4101"/>
    <d v="2015-05-04T00:00:00"/>
    <d v="2015-05-06T00:00:00"/>
    <n v="0.70200000000000085"/>
    <n v="5"/>
    <n v="18.489999999999998"/>
    <n v="88152"/>
    <n v="2"/>
    <n v="3.7966468361276413"/>
    <n v="18.676767676767675"/>
    <n v="0.18676767676767625"/>
    <s v="Medium Discount"/>
    <s v="10%"/>
    <x v="0"/>
    <x v="3"/>
  </r>
  <r>
    <n v="2408"/>
    <s v="Critical"/>
    <n v="0"/>
    <n v="8.34"/>
    <n v="2.64"/>
    <n v="349"/>
    <x v="103"/>
    <x v="0"/>
    <x v="1"/>
    <x v="0"/>
    <x v="12"/>
    <x v="2"/>
    <s v="Acme® Elite Stainless Steel Scissors"/>
    <n v="0.59"/>
    <x v="0"/>
    <x v="3"/>
    <x v="26"/>
    <s v="Miami"/>
    <n v="33132"/>
    <d v="2015-06-09T00:00:00"/>
    <d v="2015-06-11T00:00:00"/>
    <n v="5.8624999999999998"/>
    <n v="23"/>
    <n v="212.89"/>
    <n v="17446"/>
    <n v="2"/>
    <n v="2.7537695523509798"/>
    <n v="212.89"/>
    <n v="0"/>
    <s v="No Discount"/>
    <s v="0% (No Discount)"/>
    <x v="1"/>
    <x v="1"/>
  </r>
  <r>
    <n v="1595"/>
    <s v="Medium"/>
    <n v="0.04"/>
    <n v="99.23"/>
    <n v="8.99"/>
    <n v="349"/>
    <x v="103"/>
    <x v="2"/>
    <x v="1"/>
    <x v="1"/>
    <x v="2"/>
    <x v="2"/>
    <s v="GE 48&quot; Fluorescent Tube, Cool White Energy Saver, 34 Watts, 30/Box"/>
    <n v="0.35"/>
    <x v="0"/>
    <x v="3"/>
    <x v="26"/>
    <s v="Miami"/>
    <n v="33132"/>
    <d v="2015-01-02T00:00:00"/>
    <d v="2015-01-04T00:00:00"/>
    <n v="1916.6757"/>
    <n v="54"/>
    <n v="5555.6"/>
    <n v="11527"/>
    <n v="2"/>
    <n v="34.499886600907189"/>
    <n v="5787.0833333333339"/>
    <n v="231.48333333333358"/>
    <s v="High Discount"/>
    <s v="10%"/>
    <x v="0"/>
    <x v="0"/>
  </r>
  <r>
    <n v="20408"/>
    <s v="Critical"/>
    <n v="0"/>
    <n v="8.34"/>
    <n v="2.64"/>
    <n v="351"/>
    <x v="104"/>
    <x v="0"/>
    <x v="1"/>
    <x v="0"/>
    <x v="12"/>
    <x v="2"/>
    <s v="Acme® Elite Stainless Steel Scissors"/>
    <n v="0.59"/>
    <x v="0"/>
    <x v="1"/>
    <x v="4"/>
    <s v="Watertown"/>
    <n v="13601"/>
    <d v="2015-06-09T00:00:00"/>
    <d v="2015-06-11T00:00:00"/>
    <n v="10.5"/>
    <n v="6"/>
    <n v="55.54"/>
    <n v="88685"/>
    <n v="2"/>
    <n v="18.905293482175008"/>
    <n v="55.54"/>
    <n v="0"/>
    <s v="No Discount"/>
    <s v="0% (No Discount)"/>
    <x v="1"/>
    <x v="1"/>
  </r>
  <r>
    <n v="19595"/>
    <s v="Medium"/>
    <n v="0.04"/>
    <n v="99.23"/>
    <n v="8.99"/>
    <n v="351"/>
    <x v="104"/>
    <x v="2"/>
    <x v="1"/>
    <x v="1"/>
    <x v="2"/>
    <x v="2"/>
    <s v="GE 48&quot; Fluorescent Tube, Cool White Energy Saver, 34 Watts, 30/Box"/>
    <n v="0.35"/>
    <x v="0"/>
    <x v="1"/>
    <x v="4"/>
    <s v="Watertown"/>
    <n v="13601"/>
    <d v="2015-01-02T00:00:00"/>
    <d v="2015-01-04T00:00:00"/>
    <n v="993.83459999999991"/>
    <n v="14"/>
    <n v="1440.34"/>
    <n v="88686"/>
    <n v="2"/>
    <n v="69"/>
    <n v="1500.3541666666667"/>
    <n v="60.014166666666824"/>
    <s v="High Discount"/>
    <s v="10%"/>
    <x v="0"/>
    <x v="0"/>
  </r>
  <r>
    <n v="19107"/>
    <s v="Low"/>
    <n v="0.08"/>
    <n v="4.8899999999999997"/>
    <n v="4.93"/>
    <n v="353"/>
    <x v="105"/>
    <x v="0"/>
    <x v="1"/>
    <x v="2"/>
    <x v="13"/>
    <x v="2"/>
    <s v="Maxell 3.5&quot; DS/HD IBM-Formatted Diskettes, 10/Pack"/>
    <n v="0.66"/>
    <x v="0"/>
    <x v="0"/>
    <x v="28"/>
    <s v="Glendale"/>
    <n v="85301"/>
    <d v="2015-05-14T00:00:00"/>
    <d v="2015-05-14T00:00:00"/>
    <n v="-165.45"/>
    <n v="17"/>
    <n v="84.76"/>
    <n v="89647"/>
    <n v="0"/>
    <n v="-195.19820670127416"/>
    <n v="92.130434782608702"/>
    <n v="7.3704347826086973"/>
    <s v="High Discount"/>
    <s v="10%"/>
    <x v="0"/>
    <x v="3"/>
  </r>
  <r>
    <n v="19108"/>
    <s v="Low"/>
    <n v="7.0000000000000007E-2"/>
    <n v="6.68"/>
    <n v="6.92"/>
    <n v="353"/>
    <x v="105"/>
    <x v="2"/>
    <x v="1"/>
    <x v="0"/>
    <x v="7"/>
    <x v="3"/>
    <s v="Xerox 1898"/>
    <n v="0.37"/>
    <x v="0"/>
    <x v="0"/>
    <x v="28"/>
    <s v="Glendale"/>
    <n v="85301"/>
    <d v="2015-05-14T00:00:00"/>
    <d v="2015-05-21T00:00:00"/>
    <n v="-141.12"/>
    <n v="16"/>
    <n v="104.84"/>
    <n v="89647"/>
    <n v="7"/>
    <n v="-134.60511255246089"/>
    <n v="112.73118279569894"/>
    <n v="7.8911827956989384"/>
    <s v="High Discount"/>
    <s v="10%"/>
    <x v="0"/>
    <x v="3"/>
  </r>
  <r>
    <n v="20760"/>
    <s v="Critical"/>
    <n v="7.0000000000000007E-2"/>
    <n v="124.49"/>
    <n v="51.94"/>
    <n v="357"/>
    <x v="106"/>
    <x v="1"/>
    <x v="0"/>
    <x v="1"/>
    <x v="11"/>
    <x v="5"/>
    <s v="Bevis 36 x 72 Conference Tables"/>
    <n v="0.63"/>
    <x v="0"/>
    <x v="0"/>
    <x v="28"/>
    <s v="Kingman"/>
    <n v="86401"/>
    <d v="2015-05-24T00:00:00"/>
    <d v="2015-05-25T00:00:00"/>
    <n v="1074.44"/>
    <n v="14"/>
    <n v="1714.93"/>
    <n v="91131"/>
    <n v="1"/>
    <n v="62.65211991159989"/>
    <n v="1844.0107526881723"/>
    <n v="129.0807526881722"/>
    <s v="High Discount"/>
    <s v="10%"/>
    <x v="0"/>
    <x v="3"/>
  </r>
  <r>
    <n v="24627"/>
    <s v="Low"/>
    <n v="0.04"/>
    <n v="125.99"/>
    <n v="8.99"/>
    <n v="358"/>
    <x v="107"/>
    <x v="2"/>
    <x v="0"/>
    <x v="2"/>
    <x v="5"/>
    <x v="3"/>
    <s v="M70"/>
    <n v="0.59"/>
    <x v="0"/>
    <x v="1"/>
    <x v="19"/>
    <s v="King of Prussia"/>
    <n v="19406"/>
    <d v="2015-01-09T00:00:00"/>
    <d v="2015-01-16T00:00:00"/>
    <n v="-627.82191999999998"/>
    <n v="1"/>
    <n v="107.95"/>
    <n v="91130"/>
    <n v="7"/>
    <n v="-581.5858452987494"/>
    <n v="112.44791666666667"/>
    <n v="4.4979166666666686"/>
    <s v="High Discount"/>
    <s v="10%"/>
    <x v="0"/>
    <x v="0"/>
  </r>
  <r>
    <n v="18278"/>
    <s v="Medium"/>
    <n v="0.05"/>
    <n v="328.14"/>
    <n v="91.05"/>
    <n v="366"/>
    <x v="108"/>
    <x v="1"/>
    <x v="2"/>
    <x v="0"/>
    <x v="15"/>
    <x v="1"/>
    <s v="Sanyo Counter Height Refrigerator with Crisper, 3.6 Cubic Foot, Stainless Steel/Black"/>
    <n v="0.56999999999999995"/>
    <x v="0"/>
    <x v="1"/>
    <x v="31"/>
    <s v="Cranston"/>
    <n v="2910"/>
    <d v="2015-01-17T00:00:00"/>
    <d v="2015-01-19T00:00:00"/>
    <n v="411.5172"/>
    <n v="6"/>
    <n v="1967.98"/>
    <n v="87347"/>
    <n v="2"/>
    <n v="20.910639335765609"/>
    <n v="2071.5578947368422"/>
    <n v="103.57789473684215"/>
    <s v="High Discount"/>
    <s v="10%"/>
    <x v="0"/>
    <x v="0"/>
  </r>
  <r>
    <n v="24794"/>
    <s v="Low"/>
    <n v="0.09"/>
    <n v="19.23"/>
    <n v="6.15"/>
    <n v="369"/>
    <x v="109"/>
    <x v="0"/>
    <x v="0"/>
    <x v="1"/>
    <x v="2"/>
    <x v="2"/>
    <s v="Executive Impressions 13&quot; Clairmont Wall Clock"/>
    <n v="0.44"/>
    <x v="0"/>
    <x v="0"/>
    <x v="1"/>
    <s v="Oakland"/>
    <n v="94601"/>
    <d v="2015-04-11T00:00:00"/>
    <d v="2015-04-13T00:00:00"/>
    <n v="211.232"/>
    <n v="21"/>
    <n v="394.1"/>
    <n v="90292"/>
    <n v="2"/>
    <n v="53.59857904085257"/>
    <n v="433.07692307692309"/>
    <n v="38.976923076923072"/>
    <s v="High Discount"/>
    <s v="10%"/>
    <x v="0"/>
    <x v="4"/>
  </r>
  <r>
    <n v="20401"/>
    <s v="Not Specified"/>
    <n v="0.02"/>
    <n v="20.99"/>
    <n v="4.8099999999999996"/>
    <n v="370"/>
    <x v="110"/>
    <x v="2"/>
    <x v="0"/>
    <x v="2"/>
    <x v="5"/>
    <x v="4"/>
    <s v="1726 Digital Answering Machine"/>
    <n v="0.57999999999999996"/>
    <x v="0"/>
    <x v="1"/>
    <x v="14"/>
    <s v="Lewiston"/>
    <n v="4240"/>
    <d v="2015-05-27T00:00:00"/>
    <d v="2015-05-29T00:00:00"/>
    <n v="49.787999999999997"/>
    <n v="15"/>
    <n v="266.39"/>
    <n v="90291"/>
    <n v="2"/>
    <n v="18.689890761665229"/>
    <n v="271.82653061224488"/>
    <n v="5.4365306122448942"/>
    <s v="High Discount"/>
    <s v="10%"/>
    <x v="0"/>
    <x v="3"/>
  </r>
  <r>
    <n v="20400"/>
    <s v="Not Specified"/>
    <n v="0.05"/>
    <n v="5.4"/>
    <n v="7.78"/>
    <n v="371"/>
    <x v="111"/>
    <x v="0"/>
    <x v="0"/>
    <x v="0"/>
    <x v="8"/>
    <x v="3"/>
    <s v="3M Organizer Strips"/>
    <n v="0.37"/>
    <x v="0"/>
    <x v="1"/>
    <x v="15"/>
    <s v="Everett"/>
    <n v="2149"/>
    <d v="2015-05-27T00:00:00"/>
    <d v="2015-05-29T00:00:00"/>
    <n v="-132.62950000000001"/>
    <n v="9"/>
    <n v="51.82"/>
    <n v="90291"/>
    <n v="2"/>
    <n v="-255.94268622153612"/>
    <n v="54.547368421052632"/>
    <n v="2.7273684210526312"/>
    <s v="High Discount"/>
    <s v="10%"/>
    <x v="0"/>
    <x v="3"/>
  </r>
  <r>
    <n v="3392"/>
    <s v="Not Specified"/>
    <n v="0.02"/>
    <n v="200.98"/>
    <n v="55.96"/>
    <n v="373"/>
    <x v="112"/>
    <x v="1"/>
    <x v="2"/>
    <x v="1"/>
    <x v="14"/>
    <x v="5"/>
    <s v="O'Sullivan Living Dimensions 3-Shelf Bookcases"/>
    <n v="0.75"/>
    <x v="0"/>
    <x v="2"/>
    <x v="22"/>
    <s v="Detroit"/>
    <n v="48234"/>
    <d v="2015-03-14T00:00:00"/>
    <d v="2015-03-16T00:00:00"/>
    <n v="-163.63"/>
    <n v="45"/>
    <n v="9539.6"/>
    <n v="24193"/>
    <n v="2"/>
    <n v="-1.7152710805484508"/>
    <n v="9734.2857142857156"/>
    <n v="194.68571428571522"/>
    <s v="High Discount"/>
    <s v="10%"/>
    <x v="0"/>
    <x v="5"/>
  </r>
  <r>
    <n v="3393"/>
    <s v="Not Specified"/>
    <n v="0.02"/>
    <n v="4.28"/>
    <n v="5.17"/>
    <n v="373"/>
    <x v="112"/>
    <x v="2"/>
    <x v="2"/>
    <x v="0"/>
    <x v="7"/>
    <x v="3"/>
    <s v="Xerox 1971"/>
    <n v="0.4"/>
    <x v="0"/>
    <x v="2"/>
    <x v="22"/>
    <s v="Detroit"/>
    <n v="48234"/>
    <d v="2015-03-14T00:00:00"/>
    <d v="2015-03-15T00:00:00"/>
    <n v="-63.87"/>
    <n v="24"/>
    <n v="109.86"/>
    <n v="24193"/>
    <n v="1"/>
    <n v="-58.137629710540686"/>
    <n v="112.10204081632654"/>
    <n v="2.2420408163265364"/>
    <s v="High Discount"/>
    <s v="10%"/>
    <x v="0"/>
    <x v="5"/>
  </r>
  <r>
    <n v="3394"/>
    <s v="Not Specified"/>
    <n v="0.04"/>
    <n v="85.99"/>
    <n v="0.99"/>
    <n v="373"/>
    <x v="112"/>
    <x v="2"/>
    <x v="2"/>
    <x v="2"/>
    <x v="5"/>
    <x v="0"/>
    <s v="Accessory4"/>
    <n v="0.85"/>
    <x v="0"/>
    <x v="2"/>
    <x v="22"/>
    <s v="Detroit"/>
    <n v="48234"/>
    <d v="2015-03-14T00:00:00"/>
    <d v="2015-03-16T00:00:00"/>
    <n v="-175.17500000000001"/>
    <n v="19"/>
    <n v="1426.51"/>
    <n v="24193"/>
    <n v="2"/>
    <n v="-12.279969996705246"/>
    <n v="1485.9479166666667"/>
    <n v="59.437916666666752"/>
    <s v="High Discount"/>
    <s v="10%"/>
    <x v="0"/>
    <x v="5"/>
  </r>
  <r>
    <n v="21392"/>
    <s v="Not Specified"/>
    <n v="0.02"/>
    <n v="200.98"/>
    <n v="55.96"/>
    <n v="375"/>
    <x v="113"/>
    <x v="1"/>
    <x v="2"/>
    <x v="1"/>
    <x v="14"/>
    <x v="5"/>
    <s v="O'Sullivan Living Dimensions 3-Shelf Bookcases"/>
    <n v="0.75"/>
    <x v="0"/>
    <x v="3"/>
    <x v="20"/>
    <s v="Morristown"/>
    <n v="37814"/>
    <d v="2015-03-14T00:00:00"/>
    <d v="2015-03-16T00:00:00"/>
    <n v="-224.94779999999997"/>
    <n v="11"/>
    <n v="2331.9"/>
    <n v="90917"/>
    <n v="2"/>
    <n v="-9.6465457352373587"/>
    <n v="2379.4897959183677"/>
    <n v="47.589795918367599"/>
    <s v="High Discount"/>
    <s v="10%"/>
    <x v="0"/>
    <x v="5"/>
  </r>
  <r>
    <n v="21393"/>
    <s v="Not Specified"/>
    <n v="0.02"/>
    <n v="4.28"/>
    <n v="5.17"/>
    <n v="375"/>
    <x v="113"/>
    <x v="2"/>
    <x v="2"/>
    <x v="0"/>
    <x v="7"/>
    <x v="3"/>
    <s v="Xerox 1971"/>
    <n v="0.4"/>
    <x v="0"/>
    <x v="3"/>
    <x v="20"/>
    <s v="Morristown"/>
    <n v="37814"/>
    <d v="2015-03-14T00:00:00"/>
    <d v="2015-03-15T00:00:00"/>
    <n v="196.79999999999998"/>
    <n v="6"/>
    <n v="27.47"/>
    <n v="90917"/>
    <n v="1"/>
    <n v="716.41791044776119"/>
    <n v="28.030612244897959"/>
    <n v="0.56061224489796047"/>
    <s v="High Discount"/>
    <s v="10%"/>
    <x v="0"/>
    <x v="5"/>
  </r>
  <r>
    <n v="19073"/>
    <s v="Medium"/>
    <n v="0.03"/>
    <n v="25.98"/>
    <n v="5.37"/>
    <n v="377"/>
    <x v="114"/>
    <x v="2"/>
    <x v="3"/>
    <x v="0"/>
    <x v="15"/>
    <x v="4"/>
    <s v="3M Office Air Cleaner"/>
    <n v="0.5"/>
    <x v="0"/>
    <x v="2"/>
    <x v="12"/>
    <s v="Batavia"/>
    <n v="60510"/>
    <d v="2015-04-17T00:00:00"/>
    <d v="2015-04-17T00:00:00"/>
    <n v="250.03759999999997"/>
    <n v="17"/>
    <n v="460.87"/>
    <n v="89579"/>
    <n v="0"/>
    <n v="54.25339032699025"/>
    <n v="475.12371134020623"/>
    <n v="14.253711340206223"/>
    <s v="High Discount"/>
    <s v="10%"/>
    <x v="0"/>
    <x v="4"/>
  </r>
  <r>
    <n v="22401"/>
    <s v="Not Specified"/>
    <n v="7.0000000000000007E-2"/>
    <n v="415.88"/>
    <n v="11.37"/>
    <n v="381"/>
    <x v="115"/>
    <x v="2"/>
    <x v="0"/>
    <x v="0"/>
    <x v="10"/>
    <x v="3"/>
    <s v="Deluxe Rollaway Locking File with Drawer"/>
    <n v="0.56999999999999995"/>
    <x v="0"/>
    <x v="2"/>
    <x v="12"/>
    <s v="Bloomington"/>
    <n v="61701"/>
    <d v="2015-05-01T00:00:00"/>
    <d v="2015-05-01T00:00:00"/>
    <n v="-539.59"/>
    <n v="1"/>
    <n v="394.51"/>
    <n v="88929"/>
    <n v="0"/>
    <n v="-136.7747332133533"/>
    <n v="424.20430107526886"/>
    <n v="29.694301075268868"/>
    <s v="High Discount"/>
    <s v="10%"/>
    <x v="0"/>
    <x v="3"/>
  </r>
  <r>
    <n v="21281"/>
    <s v="Critical"/>
    <n v="0.06"/>
    <n v="5.34"/>
    <n v="5.63"/>
    <n v="383"/>
    <x v="116"/>
    <x v="2"/>
    <x v="0"/>
    <x v="0"/>
    <x v="8"/>
    <x v="3"/>
    <s v="Pressboard Data Binder, Crimson, 12&quot; X 8 1/2&quot;"/>
    <n v="0.39"/>
    <x v="0"/>
    <x v="1"/>
    <x v="19"/>
    <s v="Drexel Hill"/>
    <n v="19026"/>
    <d v="2015-03-19T00:00:00"/>
    <d v="2015-03-19T00:00:00"/>
    <n v="-82.822999999999993"/>
    <n v="7"/>
    <n v="38.65"/>
    <n v="88928"/>
    <n v="0"/>
    <n v="-214.28978007761964"/>
    <n v="41.117021276595743"/>
    <n v="2.4670212765957444"/>
    <s v="High Discount"/>
    <s v="10%"/>
    <x v="0"/>
    <x v="5"/>
  </r>
  <r>
    <n v="21282"/>
    <s v="Critical"/>
    <n v="7.0000000000000007E-2"/>
    <n v="65.989999999999995"/>
    <n v="5.26"/>
    <n v="383"/>
    <x v="116"/>
    <x v="0"/>
    <x v="0"/>
    <x v="2"/>
    <x v="5"/>
    <x v="3"/>
    <s v="8860"/>
    <n v="0.56000000000000005"/>
    <x v="0"/>
    <x v="1"/>
    <x v="19"/>
    <s v="Drexel Hill"/>
    <n v="19026"/>
    <d v="2015-03-19T00:00:00"/>
    <d v="2015-03-21T00:00:00"/>
    <n v="107.08200000000001"/>
    <n v="5"/>
    <n v="279.83"/>
    <n v="88928"/>
    <n v="2"/>
    <n v="38.266804845799243"/>
    <n v="300.89247311827955"/>
    <n v="21.06247311827957"/>
    <s v="High Discount"/>
    <s v="10%"/>
    <x v="0"/>
    <x v="5"/>
  </r>
  <r>
    <n v="20919"/>
    <s v="High"/>
    <n v="0.1"/>
    <n v="8.8800000000000008"/>
    <n v="6.28"/>
    <n v="387"/>
    <x v="117"/>
    <x v="0"/>
    <x v="0"/>
    <x v="0"/>
    <x v="8"/>
    <x v="3"/>
    <s v="GBC Instant Index™ System for Binding Systems"/>
    <n v="0.35"/>
    <x v="0"/>
    <x v="2"/>
    <x v="32"/>
    <s v="Grand Island"/>
    <n v="68801"/>
    <d v="2015-06-12T00:00:00"/>
    <d v="2015-06-14T00:00:00"/>
    <n v="-27.283750000000001"/>
    <n v="15"/>
    <n v="126.9"/>
    <n v="90339"/>
    <n v="2"/>
    <n v="-21.500197005516156"/>
    <n v="141"/>
    <n v="14.099999999999994"/>
    <s v="High Discount"/>
    <s v="15%"/>
    <x v="0"/>
    <x v="1"/>
  </r>
  <r>
    <n v="22223"/>
    <s v="Critical"/>
    <n v="0.03"/>
    <n v="5.28"/>
    <n v="5.66"/>
    <n v="388"/>
    <x v="118"/>
    <x v="2"/>
    <x v="0"/>
    <x v="0"/>
    <x v="7"/>
    <x v="3"/>
    <s v="Xerox 4200 Series MultiUse Premium Copy Paper (20Lb. and 84 Bright)"/>
    <n v="0.4"/>
    <x v="0"/>
    <x v="2"/>
    <x v="32"/>
    <s v="Kearney"/>
    <n v="68847"/>
    <d v="2015-01-03T00:00:00"/>
    <d v="2015-01-05T00:00:00"/>
    <n v="-51.559199999999997"/>
    <n v="4"/>
    <n v="22.82"/>
    <n v="90337"/>
    <n v="2"/>
    <n v="-225.93865030674846"/>
    <n v="23.52577319587629"/>
    <n v="0.70577319587629006"/>
    <s v="High Discount"/>
    <s v="10%"/>
    <x v="0"/>
    <x v="0"/>
  </r>
  <r>
    <n v="22224"/>
    <s v="Critical"/>
    <n v="0.01"/>
    <n v="110.99"/>
    <n v="2.5"/>
    <n v="388"/>
    <x v="118"/>
    <x v="2"/>
    <x v="0"/>
    <x v="2"/>
    <x v="5"/>
    <x v="3"/>
    <s v="T18"/>
    <n v="0.56999999999999995"/>
    <x v="0"/>
    <x v="2"/>
    <x v="32"/>
    <s v="Kearney"/>
    <n v="68847"/>
    <d v="2015-01-03T00:00:00"/>
    <d v="2015-01-06T00:00:00"/>
    <n v="-263.56572"/>
    <n v="2"/>
    <n v="188.66"/>
    <n v="90337"/>
    <n v="3"/>
    <n v="-139.70408141630446"/>
    <n v="190.56565656565655"/>
    <n v="1.9056565656565567"/>
    <s v="High Discount"/>
    <s v="10%"/>
    <x v="0"/>
    <x v="0"/>
  </r>
  <r>
    <n v="23853"/>
    <s v="Low"/>
    <n v="0.03"/>
    <n v="160.97999999999999"/>
    <n v="30"/>
    <n v="389"/>
    <x v="119"/>
    <x v="1"/>
    <x v="0"/>
    <x v="1"/>
    <x v="1"/>
    <x v="1"/>
    <s v="Office Star - Mid Back Dual function Ergonomic High Back Chair with 2-Way Adjustable Arms"/>
    <n v="0.62"/>
    <x v="0"/>
    <x v="2"/>
    <x v="32"/>
    <s v="Lincoln"/>
    <n v="68502"/>
    <d v="2015-02-06T00:00:00"/>
    <d v="2015-02-10T00:00:00"/>
    <n v="1273.2086999999999"/>
    <n v="11"/>
    <n v="1845.23"/>
    <n v="90338"/>
    <n v="4"/>
    <n v="69"/>
    <n v="1902.2989690721649"/>
    <n v="57.068969072164919"/>
    <s v="High Discount"/>
    <s v="10%"/>
    <x v="0"/>
    <x v="2"/>
  </r>
  <r>
    <n v="25449"/>
    <s v="Medium"/>
    <n v="0.02"/>
    <n v="34.979999999999997"/>
    <n v="7.53"/>
    <n v="392"/>
    <x v="120"/>
    <x v="2"/>
    <x v="0"/>
    <x v="2"/>
    <x v="13"/>
    <x v="3"/>
    <s v="Fellowes EZ Multi-Media Keyboard"/>
    <n v="0.76"/>
    <x v="0"/>
    <x v="2"/>
    <x v="33"/>
    <s v="Clayton"/>
    <n v="63105"/>
    <d v="2015-03-05T00:00:00"/>
    <d v="2015-03-07T00:00:00"/>
    <n v="-159.68"/>
    <n v="1"/>
    <n v="37.159999999999997"/>
    <n v="86383"/>
    <n v="2"/>
    <n v="-429.70936490850386"/>
    <n v="37.918367346938773"/>
    <n v="0.75836734693877617"/>
    <s v="High Discount"/>
    <s v="10%"/>
    <x v="0"/>
    <x v="5"/>
  </r>
  <r>
    <n v="25450"/>
    <s v="Medium"/>
    <n v="0.01"/>
    <n v="19.989999999999998"/>
    <n v="11.17"/>
    <n v="392"/>
    <x v="120"/>
    <x v="2"/>
    <x v="0"/>
    <x v="1"/>
    <x v="2"/>
    <x v="6"/>
    <s v="Telescoping Adjustable Floor Lamp"/>
    <n v="0.6"/>
    <x v="0"/>
    <x v="2"/>
    <x v="33"/>
    <s v="Clayton"/>
    <n v="63105"/>
    <d v="2015-03-05T00:00:00"/>
    <d v="2015-03-08T00:00:00"/>
    <n v="27.91"/>
    <n v="2"/>
    <n v="43.65"/>
    <n v="86383"/>
    <n v="3"/>
    <n v="63.940435280641474"/>
    <n v="44.090909090909086"/>
    <n v="0.44090909090908781"/>
    <s v="High Discount"/>
    <s v="10%"/>
    <x v="0"/>
    <x v="5"/>
  </r>
  <r>
    <n v="22598"/>
    <s v="Low"/>
    <n v="7.0000000000000007E-2"/>
    <n v="9.7100000000000009"/>
    <n v="9.4499999999999993"/>
    <n v="393"/>
    <x v="121"/>
    <x v="2"/>
    <x v="0"/>
    <x v="0"/>
    <x v="10"/>
    <x v="3"/>
    <s v="Filing/Storage Totes and Swivel Casters"/>
    <n v="0.6"/>
    <x v="0"/>
    <x v="1"/>
    <x v="4"/>
    <s v="Auburn"/>
    <n v="13021"/>
    <d v="2015-02-15T00:00:00"/>
    <d v="2015-02-22T00:00:00"/>
    <n v="-81.77"/>
    <n v="3"/>
    <n v="31.44"/>
    <n v="86382"/>
    <n v="7"/>
    <n v="-260.08269720101777"/>
    <n v="33.806451612903231"/>
    <n v="2.36645161290323"/>
    <s v="High Discount"/>
    <s v="10%"/>
    <x v="0"/>
    <x v="2"/>
  </r>
  <r>
    <n v="24638"/>
    <s v="Critical"/>
    <n v="0.04"/>
    <n v="15.98"/>
    <n v="4"/>
    <n v="395"/>
    <x v="122"/>
    <x v="2"/>
    <x v="0"/>
    <x v="2"/>
    <x v="13"/>
    <x v="3"/>
    <s v="Logitech Access Keyboard"/>
    <n v="0.37"/>
    <x v="0"/>
    <x v="3"/>
    <x v="24"/>
    <s v="Albemarle"/>
    <n v="28001"/>
    <d v="2015-06-18T00:00:00"/>
    <d v="2015-06-19T00:00:00"/>
    <n v="-19.208000000000002"/>
    <n v="4"/>
    <n v="64.59"/>
    <n v="86384"/>
    <n v="1"/>
    <n v="-29.738349589719771"/>
    <n v="67.28125"/>
    <n v="2.6912499999999966"/>
    <s v="High Discount"/>
    <s v="10%"/>
    <x v="0"/>
    <x v="1"/>
  </r>
  <r>
    <n v="24639"/>
    <s v="Critical"/>
    <n v="0.06"/>
    <n v="22.84"/>
    <n v="5.47"/>
    <n v="395"/>
    <x v="122"/>
    <x v="2"/>
    <x v="0"/>
    <x v="0"/>
    <x v="7"/>
    <x v="3"/>
    <s v="Xerox 1929"/>
    <n v="0.39"/>
    <x v="0"/>
    <x v="3"/>
    <x v="24"/>
    <s v="Albemarle"/>
    <n v="28001"/>
    <d v="2015-06-18T00:00:00"/>
    <d v="2015-06-20T00:00:00"/>
    <n v="7.4399999999999995"/>
    <n v="20"/>
    <n v="461.94"/>
    <n v="86384"/>
    <n v="2"/>
    <n v="1.6105987790622156"/>
    <n v="491.42553191489367"/>
    <n v="29.48553191489367"/>
    <s v="High Discount"/>
    <s v="10%"/>
    <x v="0"/>
    <x v="1"/>
  </r>
  <r>
    <n v="20693"/>
    <s v="Critical"/>
    <n v="0.1"/>
    <n v="154.13"/>
    <n v="69"/>
    <n v="397"/>
    <x v="123"/>
    <x v="2"/>
    <x v="0"/>
    <x v="1"/>
    <x v="11"/>
    <x v="6"/>
    <s v="Laminate Occasional Tables"/>
    <n v="0.68"/>
    <x v="0"/>
    <x v="1"/>
    <x v="10"/>
    <s v="Cuyahoga Falls"/>
    <n v="44221"/>
    <d v="2015-02-02T00:00:00"/>
    <d v="2015-02-03T00:00:00"/>
    <n v="-372.48597100000006"/>
    <n v="8"/>
    <n v="1216.32"/>
    <n v="89319"/>
    <n v="1"/>
    <n v="-30.624011033280723"/>
    <n v="1351.4666666666665"/>
    <n v="135.14666666666653"/>
    <s v="High Discount"/>
    <s v="15%"/>
    <x v="0"/>
    <x v="2"/>
  </r>
  <r>
    <n v="24471"/>
    <s v="Medium"/>
    <n v="0.05"/>
    <n v="63.94"/>
    <n v="14.48"/>
    <n v="398"/>
    <x v="124"/>
    <x v="2"/>
    <x v="0"/>
    <x v="1"/>
    <x v="2"/>
    <x v="3"/>
    <s v="Howard Miller 16&quot; Diameter Gallery Wall Clock"/>
    <n v="0.46"/>
    <x v="0"/>
    <x v="1"/>
    <x v="10"/>
    <s v="Dayton"/>
    <n v="45406"/>
    <d v="2015-05-23T00:00:00"/>
    <d v="2015-05-25T00:00:00"/>
    <n v="1372.6307999999999"/>
    <n v="31"/>
    <n v="1989.32"/>
    <n v="89320"/>
    <n v="2"/>
    <n v="69"/>
    <n v="2094.0210526315791"/>
    <n v="104.70105263157916"/>
    <s v="High Discount"/>
    <s v="10%"/>
    <x v="0"/>
    <x v="3"/>
  </r>
  <r>
    <n v="21570"/>
    <s v="High"/>
    <n v="0.03"/>
    <n v="4.9800000000000004"/>
    <n v="0.8"/>
    <n v="406"/>
    <x v="125"/>
    <x v="2"/>
    <x v="2"/>
    <x v="0"/>
    <x v="7"/>
    <x v="0"/>
    <s v="Rediform S.O.S. Phone Message Books"/>
    <n v="0.36"/>
    <x v="0"/>
    <x v="1"/>
    <x v="2"/>
    <s v="South Vineland"/>
    <n v="8360"/>
    <d v="2015-05-21T00:00:00"/>
    <d v="2015-05-22T00:00:00"/>
    <n v="50.2044"/>
    <n v="15"/>
    <n v="72.760000000000005"/>
    <n v="87804"/>
    <n v="1"/>
    <n v="69"/>
    <n v="75.010309278350519"/>
    <n v="2.2503092783505139"/>
    <s v="High Discount"/>
    <s v="10%"/>
    <x v="0"/>
    <x v="3"/>
  </r>
  <r>
    <n v="19104"/>
    <s v="Low"/>
    <n v="7.0000000000000007E-2"/>
    <n v="29.17"/>
    <n v="6.27"/>
    <n v="408"/>
    <x v="126"/>
    <x v="2"/>
    <x v="0"/>
    <x v="0"/>
    <x v="8"/>
    <x v="3"/>
    <s v="Binding Machine Supplies"/>
    <n v="0.37"/>
    <x v="0"/>
    <x v="2"/>
    <x v="7"/>
    <s v="San Juan"/>
    <n v="78589"/>
    <d v="2015-05-02T00:00:00"/>
    <d v="2015-05-06T00:00:00"/>
    <n v="236.2371"/>
    <n v="14"/>
    <n v="400.47"/>
    <n v="89639"/>
    <n v="4"/>
    <n v="58.989961794891002"/>
    <n v="430.61290322580652"/>
    <n v="30.142903225806492"/>
    <s v="High Discount"/>
    <s v="10%"/>
    <x v="0"/>
    <x v="3"/>
  </r>
  <r>
    <n v="18428"/>
    <s v="High"/>
    <n v="0.05"/>
    <n v="178.47"/>
    <n v="19.989999999999998"/>
    <n v="411"/>
    <x v="127"/>
    <x v="0"/>
    <x v="3"/>
    <x v="0"/>
    <x v="10"/>
    <x v="3"/>
    <s v="Hot File® 7-Pocket, Floor Stand"/>
    <n v="0.55000000000000004"/>
    <x v="0"/>
    <x v="0"/>
    <x v="1"/>
    <s v="Oakland"/>
    <n v="94601"/>
    <d v="2015-05-04T00:00:00"/>
    <d v="2015-05-07T00:00:00"/>
    <n v="943"/>
    <n v="9"/>
    <n v="1531.31"/>
    <n v="87905"/>
    <n v="3"/>
    <n v="61.581260489384903"/>
    <n v="1611.9052631578948"/>
    <n v="80.595263157894806"/>
    <s v="High Discount"/>
    <s v="10%"/>
    <x v="0"/>
    <x v="3"/>
  </r>
  <r>
    <n v="21739"/>
    <s v="Critical"/>
    <n v="0.09"/>
    <n v="999.99"/>
    <n v="13.99"/>
    <n v="421"/>
    <x v="128"/>
    <x v="2"/>
    <x v="2"/>
    <x v="2"/>
    <x v="6"/>
    <x v="4"/>
    <s v="Polycom Soundstation EX Audio-Conferencing Telephone, Black"/>
    <n v="0.36"/>
    <x v="0"/>
    <x v="1"/>
    <x v="2"/>
    <s v="Elizabeth"/>
    <n v="7201"/>
    <d v="2015-02-06T00:00:00"/>
    <d v="2015-02-08T00:00:00"/>
    <n v="-2531.4825000000001"/>
    <n v="1"/>
    <n v="919.09"/>
    <n v="87700"/>
    <n v="2"/>
    <n v="-275.43358104211774"/>
    <n v="1009.989010989011"/>
    <n v="90.899010989011003"/>
    <s v="High Discount"/>
    <s v="10%"/>
    <x v="0"/>
    <x v="2"/>
  </r>
  <r>
    <n v="22355"/>
    <s v="High"/>
    <n v="0.02"/>
    <n v="15.28"/>
    <n v="1.99"/>
    <n v="428"/>
    <x v="129"/>
    <x v="2"/>
    <x v="0"/>
    <x v="2"/>
    <x v="13"/>
    <x v="2"/>
    <s v="Memorex 4.7GB DVD+R, 3/Pack"/>
    <n v="0.42"/>
    <x v="0"/>
    <x v="0"/>
    <x v="34"/>
    <s v="Carson City"/>
    <n v="89701"/>
    <d v="2015-01-15T00:00:00"/>
    <d v="2015-01-16T00:00:00"/>
    <n v="163.1574"/>
    <n v="15"/>
    <n v="236.46"/>
    <n v="88479"/>
    <n v="1"/>
    <n v="69"/>
    <n v="241.28571428571431"/>
    <n v="4.8257142857142981"/>
    <s v="High Discount"/>
    <s v="10%"/>
    <x v="0"/>
    <x v="0"/>
  </r>
  <r>
    <n v="22356"/>
    <s v="High"/>
    <n v="0"/>
    <n v="85.99"/>
    <n v="3.3"/>
    <n v="428"/>
    <x v="129"/>
    <x v="2"/>
    <x v="0"/>
    <x v="2"/>
    <x v="5"/>
    <x v="2"/>
    <s v="Accessory20"/>
    <n v="0.37"/>
    <x v="0"/>
    <x v="0"/>
    <x v="34"/>
    <s v="Carson City"/>
    <n v="89701"/>
    <d v="2015-01-15T00:00:00"/>
    <d v="2015-01-16T00:00:00"/>
    <n v="-302.22500000000002"/>
    <n v="1"/>
    <n v="73.819999999999993"/>
    <n v="88479"/>
    <n v="1"/>
    <n v="-409.40801950690877"/>
    <n v="73.819999999999993"/>
    <n v="0"/>
    <s v="No Discount"/>
    <s v="0% (No Discount)"/>
    <x v="1"/>
    <x v="0"/>
  </r>
  <r>
    <n v="25351"/>
    <s v="Not Specified"/>
    <n v="0.05"/>
    <n v="10.98"/>
    <n v="4.8"/>
    <n v="428"/>
    <x v="129"/>
    <x v="2"/>
    <x v="0"/>
    <x v="0"/>
    <x v="4"/>
    <x v="3"/>
    <s v="Manila Recycled Extra-Heavyweight Clasp Envelopes, 6&quot; x 9&quot;"/>
    <n v="0.36"/>
    <x v="0"/>
    <x v="0"/>
    <x v="34"/>
    <s v="Carson City"/>
    <n v="89701"/>
    <d v="2015-03-03T00:00:00"/>
    <d v="2015-03-05T00:00:00"/>
    <n v="90.62"/>
    <n v="22"/>
    <n v="243.11"/>
    <n v="88480"/>
    <n v="2"/>
    <n v="37.27530747398297"/>
    <n v="255.90526315789475"/>
    <n v="12.795263157894738"/>
    <s v="High Discount"/>
    <s v="10%"/>
    <x v="0"/>
    <x v="5"/>
  </r>
  <r>
    <n v="19988"/>
    <s v="Low"/>
    <n v="0.05"/>
    <n v="125.99"/>
    <n v="8.08"/>
    <n v="437"/>
    <x v="130"/>
    <x v="2"/>
    <x v="2"/>
    <x v="2"/>
    <x v="5"/>
    <x v="3"/>
    <s v="StarTAC ST7762"/>
    <n v="0.56999999999999995"/>
    <x v="0"/>
    <x v="1"/>
    <x v="15"/>
    <s v="Lunenburg"/>
    <n v="1462"/>
    <d v="2015-06-22T00:00:00"/>
    <d v="2015-06-27T00:00:00"/>
    <n v="427.11840000000001"/>
    <n v="9"/>
    <n v="952.26"/>
    <n v="90695"/>
    <n v="5"/>
    <n v="44.853128347300107"/>
    <n v="1002.3789473684211"/>
    <n v="50.118947368421118"/>
    <s v="High Discount"/>
    <s v="10%"/>
    <x v="0"/>
    <x v="1"/>
  </r>
  <r>
    <n v="25813"/>
    <s v="Critical"/>
    <n v="0"/>
    <n v="7.59"/>
    <n v="4"/>
    <n v="444"/>
    <x v="131"/>
    <x v="2"/>
    <x v="2"/>
    <x v="1"/>
    <x v="2"/>
    <x v="0"/>
    <s v="Master Giant Foot® Doorstop, Safety Yellow"/>
    <n v="0.42"/>
    <x v="0"/>
    <x v="2"/>
    <x v="12"/>
    <s v="Urbana"/>
    <n v="61801"/>
    <d v="2015-05-25T00:00:00"/>
    <d v="2015-05-28T00:00:00"/>
    <n v="86.438000000000002"/>
    <n v="43"/>
    <n v="355.92"/>
    <n v="88085"/>
    <n v="3"/>
    <n v="24.285794560575411"/>
    <n v="355.92"/>
    <n v="0"/>
    <s v="No Discount"/>
    <s v="0% (No Discount)"/>
    <x v="1"/>
    <x v="3"/>
  </r>
  <r>
    <n v="23153"/>
    <s v="Not Specified"/>
    <n v="0.03"/>
    <n v="48.04"/>
    <n v="19.989999999999998"/>
    <n v="445"/>
    <x v="132"/>
    <x v="2"/>
    <x v="2"/>
    <x v="0"/>
    <x v="7"/>
    <x v="3"/>
    <s v="14-7/8 x 11 Blue Bar Computer Printout Paper"/>
    <n v="0.37"/>
    <x v="0"/>
    <x v="2"/>
    <x v="32"/>
    <s v="Norfolk"/>
    <n v="68701"/>
    <d v="2015-04-11T00:00:00"/>
    <d v="2015-04-13T00:00:00"/>
    <n v="-4.4599999999999937"/>
    <n v="2"/>
    <n v="101.71"/>
    <n v="88083"/>
    <n v="2"/>
    <n v="-4.3850162225936424"/>
    <n v="104.85567010309278"/>
    <n v="3.1456701030927832"/>
    <s v="High Discount"/>
    <s v="10%"/>
    <x v="0"/>
    <x v="4"/>
  </r>
  <r>
    <n v="23862"/>
    <s v="High"/>
    <n v="0.09"/>
    <n v="200.98"/>
    <n v="55.96"/>
    <n v="445"/>
    <x v="132"/>
    <x v="1"/>
    <x v="2"/>
    <x v="1"/>
    <x v="14"/>
    <x v="5"/>
    <s v="O'Sullivan Living Dimensions 3-Shelf Bookcases"/>
    <n v="0.75"/>
    <x v="0"/>
    <x v="2"/>
    <x v="32"/>
    <s v="Norfolk"/>
    <n v="68701"/>
    <d v="2015-06-23T00:00:00"/>
    <d v="2015-06-24T00:00:00"/>
    <n v="-512.87200000000007"/>
    <n v="9"/>
    <n v="1766.68"/>
    <n v="88084"/>
    <n v="1"/>
    <n v="-29.030271469649289"/>
    <n v="1941.4065934065934"/>
    <n v="174.72659340659334"/>
    <s v="High Discount"/>
    <s v="10%"/>
    <x v="0"/>
    <x v="1"/>
  </r>
  <r>
    <n v="23863"/>
    <s v="High"/>
    <n v="0.09"/>
    <n v="2.78"/>
    <n v="0.97"/>
    <n v="445"/>
    <x v="132"/>
    <x v="2"/>
    <x v="2"/>
    <x v="0"/>
    <x v="0"/>
    <x v="0"/>
    <s v="Newell 333"/>
    <n v="0.59"/>
    <x v="0"/>
    <x v="2"/>
    <x v="32"/>
    <s v="Norfolk"/>
    <n v="68701"/>
    <d v="2015-06-23T00:00:00"/>
    <d v="2015-06-24T00:00:00"/>
    <n v="-3.7840000000000003"/>
    <n v="11"/>
    <n v="29.02"/>
    <n v="88084"/>
    <n v="1"/>
    <n v="-13.039283252929016"/>
    <n v="31.890109890109887"/>
    <n v="2.8701098901098874"/>
    <s v="High Discount"/>
    <s v="10%"/>
    <x v="0"/>
    <x v="1"/>
  </r>
  <r>
    <n v="19694"/>
    <s v="Not Specified"/>
    <n v="0.04"/>
    <n v="130.97999999999999"/>
    <n v="30"/>
    <n v="447"/>
    <x v="133"/>
    <x v="1"/>
    <x v="0"/>
    <x v="1"/>
    <x v="1"/>
    <x v="1"/>
    <s v="Office Star - Contemporary Task Swivel chair with 2-way adjustable arms, Plum"/>
    <n v="0.78"/>
    <x v="0"/>
    <x v="2"/>
    <x v="3"/>
    <s v="Roseville"/>
    <n v="55113"/>
    <d v="2015-06-25T00:00:00"/>
    <d v="2015-06-28T00:00:00"/>
    <n v="-82.903999999999996"/>
    <n v="1"/>
    <n v="159.51"/>
    <n v="90449"/>
    <n v="3"/>
    <n v="-51.974170898376279"/>
    <n v="166.15625"/>
    <n v="6.6462500000000091"/>
    <s v="High Discount"/>
    <s v="10%"/>
    <x v="0"/>
    <x v="1"/>
  </r>
  <r>
    <n v="19695"/>
    <s v="Not Specified"/>
    <n v="0.05"/>
    <n v="200.99"/>
    <n v="4.2"/>
    <n v="447"/>
    <x v="133"/>
    <x v="2"/>
    <x v="0"/>
    <x v="2"/>
    <x v="5"/>
    <x v="3"/>
    <s v="2160i"/>
    <n v="0.59"/>
    <x v="0"/>
    <x v="2"/>
    <x v="3"/>
    <s v="Roseville"/>
    <n v="55113"/>
    <d v="2015-06-25T00:00:00"/>
    <d v="2015-06-25T00:00:00"/>
    <n v="1268.8064999999999"/>
    <n v="11"/>
    <n v="1838.85"/>
    <n v="90449"/>
    <n v="0"/>
    <n v="69"/>
    <n v="1935.6315789473683"/>
    <n v="96.781578947368416"/>
    <s v="High Discount"/>
    <s v="10%"/>
    <x v="0"/>
    <x v="1"/>
  </r>
  <r>
    <n v="20851"/>
    <s v="High"/>
    <n v="0.03"/>
    <n v="15.99"/>
    <n v="11.28"/>
    <n v="451"/>
    <x v="134"/>
    <x v="2"/>
    <x v="1"/>
    <x v="2"/>
    <x v="6"/>
    <x v="4"/>
    <s v="210 Trimline Phone, White"/>
    <n v="0.38"/>
    <x v="0"/>
    <x v="0"/>
    <x v="1"/>
    <s v="Los Altos"/>
    <n v="94024"/>
    <d v="2015-04-10T00:00:00"/>
    <d v="2015-04-11T00:00:00"/>
    <n v="-53.296199999999999"/>
    <n v="2"/>
    <n v="35.479999999999997"/>
    <n v="86010"/>
    <n v="1"/>
    <n v="-150.21476888387826"/>
    <n v="36.577319587628864"/>
    <n v="1.0973195876288671"/>
    <s v="High Discount"/>
    <s v="10%"/>
    <x v="0"/>
    <x v="4"/>
  </r>
  <r>
    <n v="21117"/>
    <s v="Critical"/>
    <n v="0.04"/>
    <n v="37.700000000000003"/>
    <n v="2.99"/>
    <n v="451"/>
    <x v="134"/>
    <x v="2"/>
    <x v="1"/>
    <x v="0"/>
    <x v="8"/>
    <x v="3"/>
    <s v="Vinyl Sectional Post Binders"/>
    <n v="0.35"/>
    <x v="0"/>
    <x v="0"/>
    <x v="1"/>
    <s v="Los Altos"/>
    <n v="94024"/>
    <d v="2015-05-27T00:00:00"/>
    <d v="2015-05-28T00:00:00"/>
    <n v="299.6739"/>
    <n v="12"/>
    <n v="434.31"/>
    <n v="86012"/>
    <n v="1"/>
    <n v="69"/>
    <n v="452.40625"/>
    <n v="18.096249999999998"/>
    <s v="High Discount"/>
    <s v="10%"/>
    <x v="0"/>
    <x v="3"/>
  </r>
  <r>
    <n v="18536"/>
    <s v="Low"/>
    <n v="0.01"/>
    <n v="8.8800000000000008"/>
    <n v="6.28"/>
    <n v="451"/>
    <x v="134"/>
    <x v="2"/>
    <x v="1"/>
    <x v="0"/>
    <x v="8"/>
    <x v="3"/>
    <s v="GBC Instant Index™ System for Binding Systems"/>
    <n v="0.35"/>
    <x v="0"/>
    <x v="0"/>
    <x v="1"/>
    <s v="Los Altos"/>
    <n v="94024"/>
    <d v="2015-01-05T00:00:00"/>
    <d v="2015-01-10T00:00:00"/>
    <n v="-15.456"/>
    <n v="2"/>
    <n v="19.86"/>
    <n v="86013"/>
    <n v="5"/>
    <n v="-77.82477341389729"/>
    <n v="20.060606060606059"/>
    <n v="0.20060606060605934"/>
    <s v="High Discount"/>
    <s v="10%"/>
    <x v="0"/>
    <x v="0"/>
  </r>
  <r>
    <n v="18537"/>
    <s v="Low"/>
    <n v="0.06"/>
    <n v="2.88"/>
    <n v="0.99"/>
    <n v="451"/>
    <x v="134"/>
    <x v="2"/>
    <x v="1"/>
    <x v="0"/>
    <x v="9"/>
    <x v="3"/>
    <s v="Avery 514"/>
    <n v="0.36"/>
    <x v="0"/>
    <x v="0"/>
    <x v="1"/>
    <s v="Los Altos"/>
    <n v="94024"/>
    <d v="2015-01-05T00:00:00"/>
    <d v="2015-01-14T00:00:00"/>
    <n v="16.049399999999999"/>
    <n v="8"/>
    <n v="23.26"/>
    <n v="86013"/>
    <n v="9"/>
    <n v="69"/>
    <n v="24.744680851063833"/>
    <n v="1.4846808510638319"/>
    <s v="High Discount"/>
    <s v="10%"/>
    <x v="0"/>
    <x v="0"/>
  </r>
  <r>
    <n v="21118"/>
    <s v="Critical"/>
    <n v="0.01"/>
    <n v="55.99"/>
    <n v="5"/>
    <n v="452"/>
    <x v="135"/>
    <x v="2"/>
    <x v="1"/>
    <x v="2"/>
    <x v="5"/>
    <x v="2"/>
    <s v="Accessory36"/>
    <n v="0.83"/>
    <x v="0"/>
    <x v="0"/>
    <x v="1"/>
    <s v="Los Banos"/>
    <n v="93635"/>
    <d v="2015-05-27T00:00:00"/>
    <d v="2015-05-28T00:00:00"/>
    <n v="-235.89500000000001"/>
    <n v="1"/>
    <n v="51.83"/>
    <n v="86012"/>
    <n v="1"/>
    <n v="-455.13216284005404"/>
    <n v="52.353535353535349"/>
    <n v="0.52353535353535108"/>
    <s v="High Discount"/>
    <s v="10%"/>
    <x v="0"/>
    <x v="3"/>
  </r>
  <r>
    <n v="22318"/>
    <s v="Not Specified"/>
    <n v="0.03"/>
    <n v="29.34"/>
    <n v="7.87"/>
    <n v="453"/>
    <x v="136"/>
    <x v="2"/>
    <x v="0"/>
    <x v="1"/>
    <x v="2"/>
    <x v="3"/>
    <s v="Seth Thomas 14&quot; Putty-Colored Wall Clock"/>
    <n v="0.54"/>
    <x v="0"/>
    <x v="0"/>
    <x v="1"/>
    <s v="Los Gatos"/>
    <n v="95032"/>
    <d v="2015-05-08T00:00:00"/>
    <d v="2015-05-10T00:00:00"/>
    <n v="-41.32"/>
    <n v="1"/>
    <n v="32.4"/>
    <n v="86011"/>
    <n v="2"/>
    <n v="-127.53086419753087"/>
    <n v="33.402061855670105"/>
    <n v="1.0020618556701066"/>
    <s v="High Discount"/>
    <s v="10%"/>
    <x v="0"/>
    <x v="3"/>
  </r>
  <r>
    <n v="22874"/>
    <s v="Low"/>
    <n v="7.0000000000000007E-2"/>
    <n v="16.91"/>
    <n v="6.25"/>
    <n v="460"/>
    <x v="137"/>
    <x v="2"/>
    <x v="1"/>
    <x v="0"/>
    <x v="10"/>
    <x v="3"/>
    <s v="Tenex Personal Self-Stacking Standard File Box, Black/Gray"/>
    <n v="0.57999999999999996"/>
    <x v="0"/>
    <x v="1"/>
    <x v="2"/>
    <s v="Millville"/>
    <n v="8332"/>
    <d v="2015-05-23T00:00:00"/>
    <d v="2015-05-30T00:00:00"/>
    <n v="7.9000000000000057"/>
    <n v="31"/>
    <n v="492.9"/>
    <n v="86014"/>
    <n v="7"/>
    <n v="1.6027591803611292"/>
    <n v="530"/>
    <n v="37.100000000000023"/>
    <s v="High Discount"/>
    <s v="10%"/>
    <x v="0"/>
    <x v="3"/>
  </r>
  <r>
    <n v="18467"/>
    <s v="Low"/>
    <n v="7.0000000000000007E-2"/>
    <n v="165.2"/>
    <n v="19.989999999999998"/>
    <n v="463"/>
    <x v="138"/>
    <x v="2"/>
    <x v="2"/>
    <x v="0"/>
    <x v="10"/>
    <x v="3"/>
    <s v="Economy Rollaway Files"/>
    <n v="0.59"/>
    <x v="0"/>
    <x v="0"/>
    <x v="1"/>
    <s v="West Hollywood"/>
    <n v="90069"/>
    <d v="2015-01-14T00:00:00"/>
    <d v="2015-01-16T00:00:00"/>
    <n v="521.69000000000005"/>
    <n v="7"/>
    <n v="1081.54"/>
    <n v="88061"/>
    <n v="2"/>
    <n v="48.235848882149533"/>
    <n v="1162.9462365591398"/>
    <n v="81.40623655913987"/>
    <s v="High Discount"/>
    <s v="10%"/>
    <x v="0"/>
    <x v="0"/>
  </r>
  <r>
    <n v="22754"/>
    <s v="Not Specified"/>
    <n v="0.08"/>
    <n v="297.64"/>
    <n v="14.7"/>
    <n v="466"/>
    <x v="139"/>
    <x v="1"/>
    <x v="2"/>
    <x v="2"/>
    <x v="6"/>
    <x v="1"/>
    <s v="Panasonic KX-P3200 Dot Matrix Printer"/>
    <n v="0.56999999999999995"/>
    <x v="0"/>
    <x v="1"/>
    <x v="15"/>
    <s v="Bellingham"/>
    <n v="2019"/>
    <d v="2015-01-11T00:00:00"/>
    <d v="2015-01-11T00:00:00"/>
    <n v="496.79679999999996"/>
    <n v="5"/>
    <n v="1132.8399999999999"/>
    <n v="88060"/>
    <n v="0"/>
    <n v="43.854101196991628"/>
    <n v="1231.3478260869563"/>
    <n v="98.507826086956356"/>
    <s v="High Discount"/>
    <s v="10%"/>
    <x v="0"/>
    <x v="0"/>
  </r>
  <r>
    <n v="22755"/>
    <s v="Not Specified"/>
    <n v="0.02"/>
    <n v="12.99"/>
    <n v="14.37"/>
    <n v="467"/>
    <x v="140"/>
    <x v="2"/>
    <x v="2"/>
    <x v="1"/>
    <x v="2"/>
    <x v="6"/>
    <s v="Tensor &quot;Hersey Kiss&quot; Styled Floor Lamp"/>
    <n v="0.73"/>
    <x v="0"/>
    <x v="1"/>
    <x v="15"/>
    <s v="Beverly"/>
    <n v="1915"/>
    <d v="2015-01-11T00:00:00"/>
    <d v="2015-01-12T00:00:00"/>
    <n v="-556.80960000000005"/>
    <n v="11"/>
    <n v="143.63"/>
    <n v="88060"/>
    <n v="1"/>
    <n v="-387.66942839239721"/>
    <n v="146.5612244897959"/>
    <n v="2.931224489795909"/>
    <s v="High Discount"/>
    <s v="10%"/>
    <x v="0"/>
    <x v="0"/>
  </r>
  <r>
    <n v="22756"/>
    <s v="Not Specified"/>
    <n v="0.06"/>
    <n v="14.42"/>
    <n v="6.75"/>
    <n v="468"/>
    <x v="141"/>
    <x v="2"/>
    <x v="2"/>
    <x v="0"/>
    <x v="15"/>
    <x v="4"/>
    <s v="Holmes Odor Grabber"/>
    <n v="0.52"/>
    <x v="0"/>
    <x v="1"/>
    <x v="15"/>
    <s v="Hanson"/>
    <n v="2341"/>
    <d v="2015-01-11T00:00:00"/>
    <d v="2015-01-12T00:00:00"/>
    <n v="-27.738800000000001"/>
    <n v="5"/>
    <n v="73.040000000000006"/>
    <n v="88060"/>
    <n v="1"/>
    <n v="-37.977546549835708"/>
    <n v="77.702127659574472"/>
    <n v="4.6621276595744661"/>
    <s v="High Discount"/>
    <s v="10%"/>
    <x v="0"/>
    <x v="0"/>
  </r>
  <r>
    <n v="22757"/>
    <s v="Not Specified"/>
    <n v="0.05"/>
    <n v="4.1399999999999997"/>
    <n v="6.6"/>
    <n v="469"/>
    <x v="142"/>
    <x v="0"/>
    <x v="2"/>
    <x v="1"/>
    <x v="2"/>
    <x v="3"/>
    <s v="Eldon Image Series Black Desk Accessories"/>
    <n v="0.49"/>
    <x v="0"/>
    <x v="1"/>
    <x v="2"/>
    <s v="Hawthorne"/>
    <n v="7506"/>
    <d v="2015-01-11T00:00:00"/>
    <d v="2015-01-13T00:00:00"/>
    <n v="-128.68719999999999"/>
    <n v="7"/>
    <n v="33.35"/>
    <n v="88060"/>
    <n v="2"/>
    <n v="-385.8686656671664"/>
    <n v="35.10526315789474"/>
    <n v="1.7552631578947384"/>
    <s v="High Discount"/>
    <s v="10%"/>
    <x v="0"/>
    <x v="0"/>
  </r>
  <r>
    <n v="22758"/>
    <s v="Not Specified"/>
    <n v="0.03"/>
    <n v="11.34"/>
    <n v="5.01"/>
    <n v="470"/>
    <x v="143"/>
    <x v="2"/>
    <x v="2"/>
    <x v="0"/>
    <x v="7"/>
    <x v="3"/>
    <s v="Xerox 188"/>
    <n v="0.36"/>
    <x v="0"/>
    <x v="1"/>
    <x v="2"/>
    <s v="Trenton"/>
    <n v="8601"/>
    <d v="2015-01-11T00:00:00"/>
    <d v="2015-01-11T00:00:00"/>
    <n v="23.2028"/>
    <n v="5"/>
    <n v="60.24"/>
    <n v="88060"/>
    <n v="0"/>
    <n v="38.517264276228417"/>
    <n v="62.103092783505161"/>
    <n v="1.8630927835051594"/>
    <s v="High Discount"/>
    <s v="10%"/>
    <x v="0"/>
    <x v="0"/>
  </r>
  <r>
    <n v="462"/>
    <s v="Not Specified"/>
    <n v="7.0000000000000007E-2"/>
    <n v="179.99"/>
    <n v="19.989999999999998"/>
    <n v="471"/>
    <x v="144"/>
    <x v="0"/>
    <x v="3"/>
    <x v="2"/>
    <x v="13"/>
    <x v="3"/>
    <s v="Motorola SB4200 Cable Modem"/>
    <n v="0.48"/>
    <x v="0"/>
    <x v="3"/>
    <x v="29"/>
    <s v="Atlanta"/>
    <n v="30318"/>
    <d v="2015-02-08T00:00:00"/>
    <d v="2015-02-08T00:00:00"/>
    <n v="-568.53510000000006"/>
    <n v="4"/>
    <n v="718.03"/>
    <n v="3138"/>
    <n v="0"/>
    <n v="-79.179853209475937"/>
    <n v="772.07526881720435"/>
    <n v="54.045268817204374"/>
    <s v="High Discount"/>
    <s v="10%"/>
    <x v="0"/>
    <x v="2"/>
  </r>
  <r>
    <n v="18462"/>
    <s v="Not Specified"/>
    <n v="7.0000000000000007E-2"/>
    <n v="179.99"/>
    <n v="19.989999999999998"/>
    <n v="472"/>
    <x v="145"/>
    <x v="0"/>
    <x v="3"/>
    <x v="2"/>
    <x v="13"/>
    <x v="3"/>
    <s v="Motorola SB4200 Cable Modem"/>
    <n v="0.48"/>
    <x v="0"/>
    <x v="1"/>
    <x v="30"/>
    <s v="Randallstown"/>
    <n v="21133"/>
    <d v="2015-02-08T00:00:00"/>
    <d v="2015-02-08T00:00:00"/>
    <n v="-427.47"/>
    <n v="1"/>
    <n v="179.51"/>
    <n v="88023"/>
    <n v="0"/>
    <n v="-238.13158041334748"/>
    <n v="193.02150537634409"/>
    <n v="13.511505376344104"/>
    <s v="High Discount"/>
    <s v="10%"/>
    <x v="0"/>
    <x v="2"/>
  </r>
  <r>
    <n v="20637"/>
    <s v="Critical"/>
    <n v="0.03"/>
    <n v="11.97"/>
    <n v="4.9800000000000004"/>
    <n v="483"/>
    <x v="146"/>
    <x v="2"/>
    <x v="0"/>
    <x v="0"/>
    <x v="15"/>
    <x v="3"/>
    <s v="Staples 6 Outlet Surge"/>
    <n v="0.57999999999999996"/>
    <x v="0"/>
    <x v="2"/>
    <x v="12"/>
    <s v="Oswego"/>
    <n v="60543"/>
    <d v="2015-01-27T00:00:00"/>
    <d v="2015-01-28T00:00:00"/>
    <n v="-18.190000000000001"/>
    <n v="6"/>
    <n v="73.180000000000007"/>
    <n v="90353"/>
    <n v="1"/>
    <n v="-24.856518174364581"/>
    <n v="75.443298969072174"/>
    <n v="2.2632989690721672"/>
    <s v="High Discount"/>
    <s v="10%"/>
    <x v="0"/>
    <x v="0"/>
  </r>
  <r>
    <n v="22864"/>
    <s v="Not Specified"/>
    <n v="0.06"/>
    <n v="3.36"/>
    <n v="6.27"/>
    <n v="483"/>
    <x v="146"/>
    <x v="2"/>
    <x v="0"/>
    <x v="0"/>
    <x v="8"/>
    <x v="3"/>
    <s v="Cardinal Poly Pocket Divider Pockets for Ring Binders"/>
    <n v="0.4"/>
    <x v="0"/>
    <x v="2"/>
    <x v="12"/>
    <s v="Oswego"/>
    <n v="60543"/>
    <d v="2015-04-23T00:00:00"/>
    <d v="2015-04-24T00:00:00"/>
    <n v="-24.057540000000003"/>
    <n v="2"/>
    <n v="8.82"/>
    <n v="90354"/>
    <n v="1"/>
    <n v="-272.76122448979595"/>
    <n v="9.382978723404257"/>
    <n v="0.5629787234042567"/>
    <s v="High Discount"/>
    <s v="10%"/>
    <x v="0"/>
    <x v="4"/>
  </r>
  <r>
    <n v="22865"/>
    <s v="Not Specified"/>
    <n v="7.0000000000000007E-2"/>
    <n v="699.99"/>
    <n v="24.49"/>
    <n v="483"/>
    <x v="146"/>
    <x v="2"/>
    <x v="0"/>
    <x v="2"/>
    <x v="16"/>
    <x v="6"/>
    <s v="Canon PC1060 Personal Laser Copier"/>
    <n v="0.41"/>
    <x v="0"/>
    <x v="2"/>
    <x v="12"/>
    <s v="Oswego"/>
    <n v="60543"/>
    <d v="2015-04-23T00:00:00"/>
    <d v="2015-04-25T00:00:00"/>
    <n v="2583.5614799999998"/>
    <n v="9"/>
    <n v="5976.09"/>
    <n v="90354"/>
    <n v="2"/>
    <n v="43.231636069737903"/>
    <n v="6425.9032258064526"/>
    <n v="449.81322580645246"/>
    <s v="High Discount"/>
    <s v="10%"/>
    <x v="0"/>
    <x v="4"/>
  </r>
  <r>
    <n v="20668"/>
    <s v="Not Specified"/>
    <n v="0.05"/>
    <n v="2.88"/>
    <n v="0.5"/>
    <n v="485"/>
    <x v="147"/>
    <x v="2"/>
    <x v="0"/>
    <x v="0"/>
    <x v="9"/>
    <x v="3"/>
    <s v="Avery 49"/>
    <n v="0.36"/>
    <x v="0"/>
    <x v="0"/>
    <x v="1"/>
    <s v="Fresno"/>
    <n v="93727"/>
    <d v="2015-03-18T00:00:00"/>
    <d v="2015-03-20T00:00:00"/>
    <n v="6.0512999999999995"/>
    <n v="3"/>
    <n v="8.77"/>
    <n v="91062"/>
    <n v="2"/>
    <n v="69"/>
    <n v="9.2315789473684209"/>
    <n v="0.46157894736842131"/>
    <s v="High Discount"/>
    <s v="10%"/>
    <x v="0"/>
    <x v="5"/>
  </r>
  <r>
    <n v="23394"/>
    <s v="Medium"/>
    <n v="0.1"/>
    <n v="3.36"/>
    <n v="6.27"/>
    <n v="487"/>
    <x v="148"/>
    <x v="0"/>
    <x v="0"/>
    <x v="0"/>
    <x v="8"/>
    <x v="3"/>
    <s v="Cardinal Poly Pocket Divider Pockets for Ring Binders"/>
    <n v="0.4"/>
    <x v="0"/>
    <x v="1"/>
    <x v="14"/>
    <s v="Sanford"/>
    <n v="4073"/>
    <d v="2015-05-18T00:00:00"/>
    <d v="2015-05-19T00:00:00"/>
    <n v="-67.0565"/>
    <n v="5"/>
    <n v="20.87"/>
    <n v="91063"/>
    <n v="1"/>
    <n v="-321.30570196454238"/>
    <n v="23.18888888888889"/>
    <n v="2.318888888888889"/>
    <s v="High Discount"/>
    <s v="15%"/>
    <x v="0"/>
    <x v="3"/>
  </r>
  <r>
    <n v="23395"/>
    <s v="Medium"/>
    <n v="7.0000000000000007E-2"/>
    <n v="12.28"/>
    <n v="4.8600000000000003"/>
    <n v="488"/>
    <x v="149"/>
    <x v="2"/>
    <x v="0"/>
    <x v="0"/>
    <x v="7"/>
    <x v="3"/>
    <s v="Xerox 1933"/>
    <n v="0.38"/>
    <x v="0"/>
    <x v="1"/>
    <x v="14"/>
    <s v="South Portland"/>
    <n v="4106"/>
    <d v="2015-05-18T00:00:00"/>
    <d v="2015-05-20T00:00:00"/>
    <n v="-7.94"/>
    <n v="2"/>
    <n v="25.7"/>
    <n v="91063"/>
    <n v="2"/>
    <n v="-30.894941634241246"/>
    <n v="27.63440860215054"/>
    <n v="1.9344086021505404"/>
    <s v="High Discount"/>
    <s v="10%"/>
    <x v="0"/>
    <x v="3"/>
  </r>
  <r>
    <n v="23393"/>
    <s v="Medium"/>
    <n v="0.09"/>
    <n v="20.99"/>
    <n v="0.99"/>
    <n v="489"/>
    <x v="150"/>
    <x v="2"/>
    <x v="0"/>
    <x v="2"/>
    <x v="5"/>
    <x v="0"/>
    <s v="Accessory25"/>
    <n v="0.56999999999999995"/>
    <x v="0"/>
    <x v="1"/>
    <x v="15"/>
    <s v="Norwood"/>
    <n v="2062"/>
    <d v="2015-05-18T00:00:00"/>
    <d v="2015-05-18T00:00:00"/>
    <n v="122.292"/>
    <n v="14"/>
    <n v="229.57"/>
    <n v="91063"/>
    <n v="0"/>
    <n v="53.270026571416132"/>
    <n v="252.27472527472526"/>
    <n v="22.704725274725263"/>
    <s v="High Discount"/>
    <s v="10%"/>
    <x v="0"/>
    <x v="3"/>
  </r>
  <r>
    <n v="1147"/>
    <s v="Medium"/>
    <n v="0.08"/>
    <n v="2.94"/>
    <n v="0.96"/>
    <n v="491"/>
    <x v="151"/>
    <x v="2"/>
    <x v="3"/>
    <x v="0"/>
    <x v="0"/>
    <x v="0"/>
    <s v="Newell 343"/>
    <n v="0.57999999999999996"/>
    <x v="0"/>
    <x v="1"/>
    <x v="4"/>
    <s v="New York City"/>
    <n v="10154"/>
    <d v="2015-05-15T00:00:00"/>
    <d v="2015-05-17T00:00:00"/>
    <n v="-2.12"/>
    <n v="23"/>
    <n v="66.7"/>
    <n v="8353"/>
    <n v="2"/>
    <n v="-3.1784107946026987"/>
    <n v="72.5"/>
    <n v="5.7999999999999972"/>
    <s v="High Discount"/>
    <s v="10%"/>
    <x v="0"/>
    <x v="3"/>
  </r>
  <r>
    <n v="1450"/>
    <s v="Critical"/>
    <n v="0.01"/>
    <n v="4.9800000000000004"/>
    <n v="6.07"/>
    <n v="491"/>
    <x v="151"/>
    <x v="2"/>
    <x v="3"/>
    <x v="0"/>
    <x v="7"/>
    <x v="3"/>
    <s v="Xerox 1897"/>
    <n v="0.36"/>
    <x v="0"/>
    <x v="1"/>
    <x v="4"/>
    <s v="New York City"/>
    <n v="10154"/>
    <d v="2015-02-10T00:00:00"/>
    <d v="2015-02-11T00:00:00"/>
    <n v="-69.069999999999993"/>
    <n v="41"/>
    <n v="217"/>
    <n v="10464"/>
    <n v="1"/>
    <n v="-31.829493087557601"/>
    <n v="219.1919191919192"/>
    <n v="2.1919191919191974"/>
    <s v="High Discount"/>
    <s v="10%"/>
    <x v="0"/>
    <x v="2"/>
  </r>
  <r>
    <n v="914"/>
    <s v="Critical"/>
    <n v="0.02"/>
    <n v="1360.14"/>
    <n v="14.7"/>
    <n v="491"/>
    <x v="151"/>
    <x v="1"/>
    <x v="3"/>
    <x v="2"/>
    <x v="6"/>
    <x v="1"/>
    <s v="Okidata ML395C Color Dot Matrix Printer"/>
    <n v="0.59"/>
    <x v="0"/>
    <x v="1"/>
    <x v="4"/>
    <s v="New York City"/>
    <n v="10154"/>
    <d v="2015-06-20T00:00:00"/>
    <d v="2015-06-22T00:00:00"/>
    <n v="2028.12"/>
    <n v="22"/>
    <n v="31670.6"/>
    <n v="6562"/>
    <n v="2"/>
    <n v="6.4037940550542141"/>
    <n v="32316.938775510203"/>
    <n v="646.33877551020487"/>
    <s v="High Discount"/>
    <s v="10%"/>
    <x v="0"/>
    <x v="1"/>
  </r>
  <r>
    <n v="6046"/>
    <s v="Not Specified"/>
    <n v="0.02"/>
    <n v="9.06"/>
    <n v="9.86"/>
    <n v="491"/>
    <x v="151"/>
    <x v="2"/>
    <x v="3"/>
    <x v="0"/>
    <x v="7"/>
    <x v="3"/>
    <s v="Southworth 25% Cotton Linen-Finish Paper &amp; Envelopes"/>
    <n v="0.4"/>
    <x v="0"/>
    <x v="1"/>
    <x v="4"/>
    <s v="New York City"/>
    <n v="10154"/>
    <d v="2015-06-20T00:00:00"/>
    <d v="2015-06-22T00:00:00"/>
    <n v="-63.51"/>
    <n v="24"/>
    <n v="239.82"/>
    <n v="42852"/>
    <n v="2"/>
    <n v="-26.482361771328495"/>
    <n v="244.71428571428572"/>
    <n v="4.8942857142857292"/>
    <s v="High Discount"/>
    <s v="10%"/>
    <x v="0"/>
    <x v="1"/>
  </r>
  <r>
    <n v="18757"/>
    <s v="Not Specified"/>
    <n v="0.02"/>
    <n v="6.48"/>
    <n v="6.6"/>
    <n v="493"/>
    <x v="152"/>
    <x v="2"/>
    <x v="3"/>
    <x v="0"/>
    <x v="7"/>
    <x v="3"/>
    <s v="Xerox 21"/>
    <n v="0.37"/>
    <x v="0"/>
    <x v="0"/>
    <x v="0"/>
    <s v="Seatac"/>
    <n v="98158"/>
    <d v="2015-01-20T00:00:00"/>
    <d v="2015-01-22T00:00:00"/>
    <n v="-92.05"/>
    <n v="10"/>
    <n v="66.709999999999994"/>
    <n v="88906"/>
    <n v="2"/>
    <n v="-137.98530954879328"/>
    <n v="68.071428571428569"/>
    <n v="1.3614285714285757"/>
    <s v="High Discount"/>
    <s v="10%"/>
    <x v="0"/>
    <x v="0"/>
  </r>
  <r>
    <n v="18758"/>
    <s v="Not Specified"/>
    <n v="0.04"/>
    <n v="17.149999999999999"/>
    <n v="4.96"/>
    <n v="493"/>
    <x v="152"/>
    <x v="2"/>
    <x v="3"/>
    <x v="0"/>
    <x v="10"/>
    <x v="3"/>
    <s v="Advantus Rolling Storage Box"/>
    <n v="0.57999999999999996"/>
    <x v="0"/>
    <x v="0"/>
    <x v="0"/>
    <s v="Seatac"/>
    <n v="98158"/>
    <d v="2015-01-20T00:00:00"/>
    <d v="2015-01-21T00:00:00"/>
    <n v="6.11"/>
    <n v="5"/>
    <n v="87.16"/>
    <n v="88906"/>
    <n v="1"/>
    <n v="7.0100963744837079"/>
    <n v="90.791666666666671"/>
    <n v="3.6316666666666748"/>
    <s v="High Discount"/>
    <s v="10%"/>
    <x v="0"/>
    <x v="0"/>
  </r>
  <r>
    <n v="19146"/>
    <s v="Medium"/>
    <n v="0.06"/>
    <n v="8.32"/>
    <n v="2.38"/>
    <n v="494"/>
    <x v="153"/>
    <x v="2"/>
    <x v="3"/>
    <x v="2"/>
    <x v="13"/>
    <x v="2"/>
    <s v="Imation 3.5 IBM Formatted Diskettes, 10/Box"/>
    <n v="0.74"/>
    <x v="0"/>
    <x v="0"/>
    <x v="0"/>
    <s v="Seattle"/>
    <n v="98115"/>
    <d v="2015-05-15T00:00:00"/>
    <d v="2015-05-17T00:00:00"/>
    <n v="-36.630000000000003"/>
    <n v="12"/>
    <n v="101.26"/>
    <n v="88905"/>
    <n v="2"/>
    <n v="-36.17420501678847"/>
    <n v="107.72340425531917"/>
    <n v="6.463404255319162"/>
    <s v="High Discount"/>
    <s v="10%"/>
    <x v="0"/>
    <x v="3"/>
  </r>
  <r>
    <n v="19147"/>
    <s v="Medium"/>
    <n v="0.08"/>
    <n v="2.94"/>
    <n v="0.96"/>
    <n v="494"/>
    <x v="153"/>
    <x v="2"/>
    <x v="3"/>
    <x v="0"/>
    <x v="0"/>
    <x v="0"/>
    <s v="Newell 343"/>
    <n v="0.57999999999999996"/>
    <x v="0"/>
    <x v="0"/>
    <x v="0"/>
    <s v="Seattle"/>
    <n v="98115"/>
    <d v="2015-05-15T00:00:00"/>
    <d v="2015-05-17T00:00:00"/>
    <n v="-2.12"/>
    <n v="6"/>
    <n v="17.399999999999999"/>
    <n v="88905"/>
    <n v="2"/>
    <n v="-12.183908045977013"/>
    <n v="18.913043478260867"/>
    <n v="1.5130434782608688"/>
    <s v="High Discount"/>
    <s v="10%"/>
    <x v="0"/>
    <x v="3"/>
  </r>
  <r>
    <n v="19450"/>
    <s v="Critical"/>
    <n v="0.01"/>
    <n v="4.9800000000000004"/>
    <n v="6.07"/>
    <n v="494"/>
    <x v="153"/>
    <x v="2"/>
    <x v="3"/>
    <x v="0"/>
    <x v="7"/>
    <x v="3"/>
    <s v="Xerox 1897"/>
    <n v="0.36"/>
    <x v="0"/>
    <x v="0"/>
    <x v="0"/>
    <s v="Seattle"/>
    <n v="98115"/>
    <d v="2015-02-10T00:00:00"/>
    <d v="2015-02-11T00:00:00"/>
    <n v="-35.916399999999996"/>
    <n v="10"/>
    <n v="52.93"/>
    <n v="88907"/>
    <n v="1"/>
    <n v="-67.856414131872285"/>
    <n v="53.464646464646464"/>
    <n v="0.53464646464646393"/>
    <s v="High Discount"/>
    <s v="10%"/>
    <x v="0"/>
    <x v="2"/>
  </r>
  <r>
    <n v="18914"/>
    <s v="Critical"/>
    <n v="0.02"/>
    <n v="1360.14"/>
    <n v="14.7"/>
    <n v="494"/>
    <x v="153"/>
    <x v="1"/>
    <x v="3"/>
    <x v="2"/>
    <x v="6"/>
    <x v="1"/>
    <s v="Okidata ML395C Color Dot Matrix Printer"/>
    <n v="0.59"/>
    <x v="0"/>
    <x v="0"/>
    <x v="0"/>
    <s v="Seattle"/>
    <n v="98115"/>
    <d v="2015-06-20T00:00:00"/>
    <d v="2015-06-22T00:00:00"/>
    <n v="3042.18"/>
    <n v="6"/>
    <n v="8637.44"/>
    <n v="88908"/>
    <n v="2"/>
    <n v="35.220852474807344"/>
    <n v="8813.7142857142862"/>
    <n v="176.27428571428572"/>
    <s v="High Discount"/>
    <s v="10%"/>
    <x v="0"/>
    <x v="1"/>
  </r>
  <r>
    <n v="24046"/>
    <s v="Not Specified"/>
    <n v="0.02"/>
    <n v="9.06"/>
    <n v="9.86"/>
    <n v="494"/>
    <x v="153"/>
    <x v="2"/>
    <x v="3"/>
    <x v="0"/>
    <x v="7"/>
    <x v="3"/>
    <s v="Southworth 25% Cotton Linen-Finish Paper &amp; Envelopes"/>
    <n v="0.4"/>
    <x v="0"/>
    <x v="0"/>
    <x v="0"/>
    <s v="Seattle"/>
    <n v="98115"/>
    <d v="2015-06-20T00:00:00"/>
    <d v="2015-06-22T00:00:00"/>
    <n v="-31.754999999999999"/>
    <n v="6"/>
    <n v="59.95"/>
    <n v="88908"/>
    <n v="2"/>
    <n v="-52.969140950792323"/>
    <n v="61.173469387755105"/>
    <n v="1.2234693877551024"/>
    <s v="High Discount"/>
    <s v="10%"/>
    <x v="0"/>
    <x v="1"/>
  </r>
  <r>
    <n v="26315"/>
    <s v="Critical"/>
    <n v="7.0000000000000007E-2"/>
    <n v="152.47999999999999"/>
    <n v="6.5"/>
    <n v="497"/>
    <x v="154"/>
    <x v="2"/>
    <x v="2"/>
    <x v="2"/>
    <x v="13"/>
    <x v="3"/>
    <s v="Adesso Programmable 142-Key Keyboard"/>
    <n v="0.74"/>
    <x v="0"/>
    <x v="3"/>
    <x v="20"/>
    <s v="Murfreesboro"/>
    <n v="37130"/>
    <d v="2015-05-14T00:00:00"/>
    <d v="2015-05-16T00:00:00"/>
    <n v="171.83879999999999"/>
    <n v="35"/>
    <n v="5062.49"/>
    <n v="90706"/>
    <n v="2"/>
    <n v="3.3943533715622158"/>
    <n v="5443.5376344086026"/>
    <n v="381.04763440860279"/>
    <s v="High Discount"/>
    <s v="10%"/>
    <x v="0"/>
    <x v="3"/>
  </r>
  <r>
    <n v="18303"/>
    <s v="Critical"/>
    <n v="0.01"/>
    <n v="55.98"/>
    <n v="4.8600000000000003"/>
    <n v="507"/>
    <x v="155"/>
    <x v="0"/>
    <x v="0"/>
    <x v="0"/>
    <x v="7"/>
    <x v="3"/>
    <s v="Xerox 1908"/>
    <n v="0.36"/>
    <x v="0"/>
    <x v="3"/>
    <x v="35"/>
    <s v="Bowling Green"/>
    <n v="42104"/>
    <d v="2015-04-18T00:00:00"/>
    <d v="2015-04-20T00:00:00"/>
    <n v="32.940899999999999"/>
    <n v="11"/>
    <n v="646.97"/>
    <n v="87357"/>
    <n v="2"/>
    <n v="5.0915652966907272"/>
    <n v="653.50505050505058"/>
    <n v="6.535050505050549"/>
    <s v="High Discount"/>
    <s v="10%"/>
    <x v="0"/>
    <x v="4"/>
  </r>
  <r>
    <n v="18304"/>
    <s v="Critical"/>
    <n v="0.04"/>
    <n v="65.989999999999995"/>
    <n v="8.99"/>
    <n v="507"/>
    <x v="155"/>
    <x v="2"/>
    <x v="0"/>
    <x v="2"/>
    <x v="5"/>
    <x v="3"/>
    <s v="Talkabout T8367"/>
    <n v="0.56000000000000005"/>
    <x v="0"/>
    <x v="3"/>
    <x v="35"/>
    <s v="Bowling Green"/>
    <n v="42104"/>
    <d v="2015-04-18T00:00:00"/>
    <d v="2015-04-19T00:00:00"/>
    <n v="131.334"/>
    <n v="17"/>
    <n v="946.29"/>
    <n v="87357"/>
    <n v="1"/>
    <n v="13.878832070506927"/>
    <n v="985.71875"/>
    <n v="39.428750000000036"/>
    <s v="High Discount"/>
    <s v="10%"/>
    <x v="0"/>
    <x v="4"/>
  </r>
  <r>
    <n v="21958"/>
    <s v="High"/>
    <n v="0.01"/>
    <n v="20.98"/>
    <n v="53.03"/>
    <n v="508"/>
    <x v="156"/>
    <x v="1"/>
    <x v="0"/>
    <x v="0"/>
    <x v="10"/>
    <x v="1"/>
    <s v="Tennsco Lockers, Gray"/>
    <n v="0.78"/>
    <x v="0"/>
    <x v="3"/>
    <x v="35"/>
    <s v="Covington"/>
    <n v="41011"/>
    <d v="2015-02-23T00:00:00"/>
    <d v="2015-02-23T00:00:00"/>
    <n v="-282.08179999999999"/>
    <n v="5"/>
    <n v="123"/>
    <n v="87356"/>
    <n v="0"/>
    <n v="-229.33479674796749"/>
    <n v="124.24242424242425"/>
    <n v="1.2424242424242493"/>
    <s v="High Discount"/>
    <s v="10%"/>
    <x v="0"/>
    <x v="2"/>
  </r>
  <r>
    <n v="18305"/>
    <s v="Critical"/>
    <n v="0.01"/>
    <n v="128.24"/>
    <n v="12.65"/>
    <n v="508"/>
    <x v="156"/>
    <x v="2"/>
    <x v="0"/>
    <x v="1"/>
    <x v="1"/>
    <x v="4"/>
    <s v="SAFCO Folding Chair Trolley"/>
    <n v="0.52"/>
    <x v="0"/>
    <x v="3"/>
    <x v="35"/>
    <s v="Covington"/>
    <n v="41011"/>
    <d v="2015-04-18T00:00:00"/>
    <d v="2015-04-21T00:00:00"/>
    <n v="140.1354"/>
    <n v="4"/>
    <n v="554.08000000000004"/>
    <n v="87357"/>
    <n v="3"/>
    <n v="25.291546347097892"/>
    <n v="559.67676767676767"/>
    <n v="5.5967676767676267"/>
    <s v="High Discount"/>
    <s v="10%"/>
    <x v="0"/>
    <x v="4"/>
  </r>
  <r>
    <n v="19895"/>
    <s v="Low"/>
    <n v="0.02"/>
    <n v="48.04"/>
    <n v="5.09"/>
    <n v="510"/>
    <x v="157"/>
    <x v="2"/>
    <x v="0"/>
    <x v="0"/>
    <x v="7"/>
    <x v="3"/>
    <s v="Xerox 1910"/>
    <n v="0.37"/>
    <x v="0"/>
    <x v="0"/>
    <x v="1"/>
    <s v="Manteca"/>
    <n v="95336"/>
    <d v="2015-01-13T00:00:00"/>
    <d v="2015-01-13T00:00:00"/>
    <n v="105.25259999999999"/>
    <n v="3"/>
    <n v="152.54"/>
    <n v="90058"/>
    <n v="0"/>
    <n v="69"/>
    <n v="155.65306122448979"/>
    <n v="3.1130612244897975"/>
    <s v="High Discount"/>
    <s v="10%"/>
    <x v="0"/>
    <x v="0"/>
  </r>
  <r>
    <n v="20007"/>
    <s v="Critical"/>
    <n v="0.03"/>
    <n v="6.37"/>
    <n v="5.19"/>
    <n v="510"/>
    <x v="157"/>
    <x v="2"/>
    <x v="0"/>
    <x v="0"/>
    <x v="8"/>
    <x v="3"/>
    <s v="C-Line Peel &amp; Stick Add-On Filing Pockets, 8-3/4 x 5-1/8, 10/Pack"/>
    <n v="0.38"/>
    <x v="0"/>
    <x v="0"/>
    <x v="1"/>
    <s v="Manteca"/>
    <n v="95336"/>
    <d v="2015-02-01T00:00:00"/>
    <d v="2015-02-02T00:00:00"/>
    <n v="-29.092700000000001"/>
    <n v="14"/>
    <n v="89.79"/>
    <n v="90059"/>
    <n v="1"/>
    <n v="-32.400824145227752"/>
    <n v="92.567010309278359"/>
    <n v="2.7770103092783529"/>
    <s v="High Discount"/>
    <s v="10%"/>
    <x v="0"/>
    <x v="2"/>
  </r>
  <r>
    <n v="20216"/>
    <s v="Low"/>
    <n v="7.0000000000000007E-2"/>
    <n v="12.64"/>
    <n v="4.9800000000000004"/>
    <n v="518"/>
    <x v="158"/>
    <x v="2"/>
    <x v="1"/>
    <x v="1"/>
    <x v="2"/>
    <x v="2"/>
    <s v="Nu-Dell Executive Frame"/>
    <n v="0.48"/>
    <x v="0"/>
    <x v="2"/>
    <x v="33"/>
    <s v="Clayton"/>
    <n v="63105"/>
    <d v="2015-06-05T00:00:00"/>
    <d v="2015-06-12T00:00:00"/>
    <n v="113.41499999999999"/>
    <n v="16"/>
    <n v="199.76"/>
    <n v="90867"/>
    <n v="7"/>
    <n v="56.775630756908292"/>
    <n v="214.7956989247312"/>
    <n v="15.035698924731207"/>
    <s v="High Discount"/>
    <s v="10%"/>
    <x v="0"/>
    <x v="1"/>
  </r>
  <r>
    <n v="23200"/>
    <s v="Medium"/>
    <n v="0.02"/>
    <n v="150.97999999999999"/>
    <n v="13.99"/>
    <n v="522"/>
    <x v="159"/>
    <x v="0"/>
    <x v="2"/>
    <x v="2"/>
    <x v="6"/>
    <x v="4"/>
    <s v="Canon MP41DH Printing Calculator"/>
    <n v="0.38"/>
    <x v="0"/>
    <x v="0"/>
    <x v="6"/>
    <s v="Redmond"/>
    <n v="97756"/>
    <d v="2015-06-22T00:00:00"/>
    <d v="2015-06-24T00:00:00"/>
    <n v="26.099999999999998"/>
    <n v="3"/>
    <n v="480.37"/>
    <n v="89327"/>
    <n v="2"/>
    <n v="5.4333118221371022"/>
    <n v="490.17346938775512"/>
    <n v="9.8034693877551149"/>
    <s v="High Discount"/>
    <s v="10%"/>
    <x v="0"/>
    <x v="1"/>
  </r>
  <r>
    <n v="23201"/>
    <s v="Medium"/>
    <n v="0.1"/>
    <n v="5.43"/>
    <n v="0.95"/>
    <n v="522"/>
    <x v="159"/>
    <x v="2"/>
    <x v="2"/>
    <x v="0"/>
    <x v="7"/>
    <x v="0"/>
    <s v="Wirebound Message Book, 4 per Page"/>
    <n v="0.36"/>
    <x v="0"/>
    <x v="0"/>
    <x v="6"/>
    <s v="Redmond"/>
    <n v="97756"/>
    <d v="2015-06-22T00:00:00"/>
    <d v="2015-06-24T00:00:00"/>
    <n v="-2.58"/>
    <n v="1"/>
    <n v="5.76"/>
    <n v="89327"/>
    <n v="2"/>
    <n v="-44.791666666666671"/>
    <n v="6.3999999999999995"/>
    <n v="0.63999999999999968"/>
    <s v="High Discount"/>
    <s v="15%"/>
    <x v="0"/>
    <x v="1"/>
  </r>
  <r>
    <n v="23202"/>
    <s v="Medium"/>
    <n v="0.01"/>
    <n v="179.29"/>
    <n v="29.21"/>
    <n v="522"/>
    <x v="159"/>
    <x v="1"/>
    <x v="2"/>
    <x v="1"/>
    <x v="11"/>
    <x v="5"/>
    <s v="Bevis Round Conference Table Top, X-Base"/>
    <n v="0.74"/>
    <x v="0"/>
    <x v="0"/>
    <x v="6"/>
    <s v="Redmond"/>
    <n v="97756"/>
    <d v="2015-06-22T00:00:00"/>
    <d v="2015-06-23T00:00:00"/>
    <n v="2800.12"/>
    <n v="21"/>
    <n v="3112.13"/>
    <n v="89327"/>
    <n v="1"/>
    <n v="89.974390529958569"/>
    <n v="3143.5656565656568"/>
    <n v="31.4356565656567"/>
    <s v="High Discount"/>
    <s v="10%"/>
    <x v="0"/>
    <x v="1"/>
  </r>
  <r>
    <n v="21517"/>
    <s v="Not Specified"/>
    <n v="0.03"/>
    <n v="1270.99"/>
    <n v="19.989999999999998"/>
    <n v="524"/>
    <x v="160"/>
    <x v="2"/>
    <x v="3"/>
    <x v="0"/>
    <x v="8"/>
    <x v="3"/>
    <s v="Fellowes PB500 Electric Punch Plastic Comb Binding Machine with Manual Bind"/>
    <n v="0.35"/>
    <x v="0"/>
    <x v="3"/>
    <x v="20"/>
    <s v="Farragut"/>
    <n v="37922"/>
    <d v="2015-01-20T00:00:00"/>
    <d v="2015-01-22T00:00:00"/>
    <n v="363.55199999999996"/>
    <n v="2"/>
    <n v="2589.0100000000002"/>
    <n v="91127"/>
    <n v="2"/>
    <n v="14.042124209639976"/>
    <n v="2669.0824742268046"/>
    <n v="80.072474226804388"/>
    <s v="High Discount"/>
    <s v="10%"/>
    <x v="0"/>
    <x v="0"/>
  </r>
  <r>
    <n v="21518"/>
    <s v="Not Specified"/>
    <n v="7.0000000000000007E-2"/>
    <n v="2036.48"/>
    <n v="14.7"/>
    <n v="524"/>
    <x v="160"/>
    <x v="1"/>
    <x v="3"/>
    <x v="2"/>
    <x v="6"/>
    <x v="1"/>
    <s v="Lexmark 4227 Plus Dot Matrix Printer"/>
    <n v="0.55000000000000004"/>
    <x v="0"/>
    <x v="3"/>
    <x v="20"/>
    <s v="Farragut"/>
    <n v="37922"/>
    <d v="2015-01-20T00:00:00"/>
    <d v="2015-01-22T00:00:00"/>
    <n v="-11.536000000000001"/>
    <n v="1"/>
    <n v="1893.93"/>
    <n v="91127"/>
    <n v="2"/>
    <n v="-0.60910382115495298"/>
    <n v="2036.4838709677422"/>
    <n v="142.55387096774211"/>
    <s v="High Discount"/>
    <s v="10%"/>
    <x v="0"/>
    <x v="0"/>
  </r>
  <r>
    <n v="22176"/>
    <s v="High"/>
    <n v="0.09"/>
    <n v="17.98"/>
    <n v="8.51"/>
    <n v="526"/>
    <x v="161"/>
    <x v="2"/>
    <x v="1"/>
    <x v="2"/>
    <x v="6"/>
    <x v="4"/>
    <s v="Canon P1-DHIII Palm Printing Calculator"/>
    <n v="0.4"/>
    <x v="0"/>
    <x v="0"/>
    <x v="28"/>
    <s v="Mesa"/>
    <n v="85204"/>
    <d v="2015-05-25T00:00:00"/>
    <d v="2015-05-27T00:00:00"/>
    <n v="-6.6120000000000108"/>
    <n v="12"/>
    <n v="211.13"/>
    <n v="90026"/>
    <n v="2"/>
    <n v="-3.1317197934921666"/>
    <n v="232.01098901098899"/>
    <n v="20.880989010988998"/>
    <s v="High Discount"/>
    <s v="10%"/>
    <x v="0"/>
    <x v="3"/>
  </r>
  <r>
    <n v="20494"/>
    <s v="Not Specified"/>
    <n v="0"/>
    <n v="1.88"/>
    <n v="1.49"/>
    <n v="526"/>
    <x v="161"/>
    <x v="2"/>
    <x v="1"/>
    <x v="0"/>
    <x v="8"/>
    <x v="3"/>
    <s v="Staples® General Use 3-Ring Binders"/>
    <n v="0.37"/>
    <x v="0"/>
    <x v="0"/>
    <x v="28"/>
    <s v="Mesa"/>
    <n v="85204"/>
    <d v="2015-01-17T00:00:00"/>
    <d v="2015-01-18T00:00:00"/>
    <n v="-15.5595"/>
    <n v="13"/>
    <n v="25.39"/>
    <n v="90027"/>
    <n v="1"/>
    <n v="-61.282000787711702"/>
    <n v="25.39"/>
    <n v="0"/>
    <s v="No Discount"/>
    <s v="0% (No Discount)"/>
    <x v="1"/>
    <x v="0"/>
  </r>
  <r>
    <n v="20495"/>
    <s v="Not Specified"/>
    <n v="0.06"/>
    <n v="5.78"/>
    <n v="5.67"/>
    <n v="526"/>
    <x v="161"/>
    <x v="2"/>
    <x v="1"/>
    <x v="0"/>
    <x v="7"/>
    <x v="3"/>
    <s v="Xerox 1978"/>
    <n v="0.36"/>
    <x v="0"/>
    <x v="0"/>
    <x v="28"/>
    <s v="Mesa"/>
    <n v="85204"/>
    <d v="2015-01-17T00:00:00"/>
    <d v="2015-01-18T00:00:00"/>
    <n v="-108.19"/>
    <n v="15"/>
    <n v="87.27"/>
    <n v="90027"/>
    <n v="1"/>
    <n v="-123.97158244528474"/>
    <n v="92.840425531914889"/>
    <n v="5.5704255319148928"/>
    <s v="High Discount"/>
    <s v="10%"/>
    <x v="0"/>
    <x v="0"/>
  </r>
  <r>
    <n v="26210"/>
    <s v="Low"/>
    <n v="0"/>
    <n v="15.99"/>
    <n v="13.18"/>
    <n v="535"/>
    <x v="162"/>
    <x v="2"/>
    <x v="0"/>
    <x v="0"/>
    <x v="8"/>
    <x v="3"/>
    <s v="GBC Pre-Punched Binding Paper, Plastic, White, 8-1/2&quot; x 11&quot;"/>
    <n v="0.37"/>
    <x v="0"/>
    <x v="3"/>
    <x v="8"/>
    <s v="Montclair"/>
    <n v="22025"/>
    <d v="2015-04-21T00:00:00"/>
    <d v="2015-04-25T00:00:00"/>
    <n v="46.488"/>
    <n v="23"/>
    <n v="403.25"/>
    <n v="88511"/>
    <n v="4"/>
    <n v="11.528332300061995"/>
    <n v="403.25"/>
    <n v="0"/>
    <s v="No Discount"/>
    <s v="0% (No Discount)"/>
    <x v="1"/>
    <x v="4"/>
  </r>
  <r>
    <n v="20811"/>
    <s v="Medium"/>
    <n v="0.05"/>
    <n v="59.78"/>
    <n v="10.29"/>
    <n v="539"/>
    <x v="163"/>
    <x v="2"/>
    <x v="2"/>
    <x v="0"/>
    <x v="8"/>
    <x v="3"/>
    <s v="GBC Recycled Regency Composition Covers"/>
    <n v="0.39"/>
    <x v="0"/>
    <x v="2"/>
    <x v="12"/>
    <s v="Urbana"/>
    <n v="61801"/>
    <d v="2015-05-14T00:00:00"/>
    <d v="2015-05-15T00:00:00"/>
    <n v="159.52970000000005"/>
    <n v="7"/>
    <n v="414.49"/>
    <n v="91174"/>
    <n v="1"/>
    <n v="38.488190306159389"/>
    <n v="436.30526315789479"/>
    <n v="21.815263157894776"/>
    <s v="High Discount"/>
    <s v="10%"/>
    <x v="0"/>
    <x v="3"/>
  </r>
  <r>
    <n v="20812"/>
    <s v="Medium"/>
    <n v="0.08"/>
    <n v="20.99"/>
    <n v="1.25"/>
    <n v="540"/>
    <x v="164"/>
    <x v="2"/>
    <x v="2"/>
    <x v="2"/>
    <x v="5"/>
    <x v="2"/>
    <s v="Accessory29"/>
    <n v="0.83"/>
    <x v="0"/>
    <x v="2"/>
    <x v="12"/>
    <s v="Vernon Hills"/>
    <n v="60061"/>
    <d v="2015-05-14T00:00:00"/>
    <d v="2015-05-16T00:00:00"/>
    <n v="15.371400000000008"/>
    <n v="28"/>
    <n v="469.69"/>
    <n v="91174"/>
    <n v="2"/>
    <n v="3.27266920734953"/>
    <n v="510.53260869565213"/>
    <n v="40.842608695652132"/>
    <s v="High Discount"/>
    <s v="10%"/>
    <x v="0"/>
    <x v="3"/>
  </r>
  <r>
    <n v="24783"/>
    <s v="Medium"/>
    <n v="0.05"/>
    <n v="204.1"/>
    <n v="13.99"/>
    <n v="540"/>
    <x v="164"/>
    <x v="2"/>
    <x v="2"/>
    <x v="2"/>
    <x v="6"/>
    <x v="4"/>
    <s v="Soundgear Copyboard Conference Phone, Optional Battery"/>
    <n v="0.37"/>
    <x v="0"/>
    <x v="2"/>
    <x v="12"/>
    <s v="Vernon Hills"/>
    <n v="60061"/>
    <d v="2015-05-23T00:00:00"/>
    <d v="2015-05-25T00:00:00"/>
    <n v="5924.1122999999998"/>
    <n v="41"/>
    <n v="8585.67"/>
    <n v="91175"/>
    <n v="2"/>
    <n v="69"/>
    <n v="9037.5473684210538"/>
    <n v="451.87736842105369"/>
    <s v="High Discount"/>
    <s v="10%"/>
    <x v="0"/>
    <x v="3"/>
  </r>
  <r>
    <n v="23401"/>
    <s v="Not Specified"/>
    <n v="0.03"/>
    <n v="13.73"/>
    <n v="6.85"/>
    <n v="547"/>
    <x v="165"/>
    <x v="0"/>
    <x v="0"/>
    <x v="1"/>
    <x v="2"/>
    <x v="0"/>
    <s v="DAX Wood Document Frame."/>
    <n v="0.54"/>
    <x v="0"/>
    <x v="1"/>
    <x v="36"/>
    <s v="Morgantown"/>
    <n v="26501"/>
    <d v="2015-06-14T00:00:00"/>
    <d v="2015-06-15T00:00:00"/>
    <n v="39.585299999999997"/>
    <n v="4"/>
    <n v="57.37"/>
    <n v="86250"/>
    <n v="1"/>
    <n v="69"/>
    <n v="59.144329896907216"/>
    <n v="1.7743298969072185"/>
    <s v="High Discount"/>
    <s v="10%"/>
    <x v="0"/>
    <x v="1"/>
  </r>
  <r>
    <n v="25806"/>
    <s v="Not Specified"/>
    <n v="0.02"/>
    <n v="7.1"/>
    <n v="6.05"/>
    <n v="549"/>
    <x v="166"/>
    <x v="2"/>
    <x v="0"/>
    <x v="0"/>
    <x v="8"/>
    <x v="3"/>
    <s v="Wilson Jones Hanging View Binder, White, 1&quot;"/>
    <n v="0.39"/>
    <x v="0"/>
    <x v="0"/>
    <x v="27"/>
    <s v="Roswell"/>
    <n v="88201"/>
    <d v="2015-01-20T00:00:00"/>
    <d v="2015-01-20T00:00:00"/>
    <n v="-66.378"/>
    <n v="9"/>
    <n v="66.319999999999993"/>
    <n v="90908"/>
    <n v="0"/>
    <n v="-100.08745476477685"/>
    <n v="67.673469387755091"/>
    <n v="1.3534693877550978"/>
    <s v="High Discount"/>
    <s v="10%"/>
    <x v="0"/>
    <x v="0"/>
  </r>
  <r>
    <n v="24132"/>
    <s v="High"/>
    <n v="0.05"/>
    <n v="1.68"/>
    <n v="1.57"/>
    <n v="550"/>
    <x v="167"/>
    <x v="2"/>
    <x v="0"/>
    <x v="0"/>
    <x v="0"/>
    <x v="0"/>
    <s v="Newell 323"/>
    <n v="0.59"/>
    <x v="0"/>
    <x v="2"/>
    <x v="7"/>
    <s v="Seguin"/>
    <n v="78155"/>
    <d v="2015-01-30T00:00:00"/>
    <d v="2015-01-31T00:00:00"/>
    <n v="-33.340000000000003"/>
    <n v="11"/>
    <n v="18.75"/>
    <n v="90909"/>
    <n v="1"/>
    <n v="-177.81333333333336"/>
    <n v="19.736842105263158"/>
    <n v="0.98684210526315752"/>
    <s v="High Discount"/>
    <s v="10%"/>
    <x v="0"/>
    <x v="0"/>
  </r>
  <r>
    <n v="24133"/>
    <s v="High"/>
    <n v="0.1"/>
    <n v="218.75"/>
    <n v="69.64"/>
    <n v="550"/>
    <x v="167"/>
    <x v="1"/>
    <x v="0"/>
    <x v="1"/>
    <x v="11"/>
    <x v="5"/>
    <s v="BoxOffice By Design Rectangular and Half-Moon Meeting Room Tables"/>
    <n v="0.77"/>
    <x v="0"/>
    <x v="2"/>
    <x v="7"/>
    <s v="Seguin"/>
    <n v="78155"/>
    <d v="2015-01-30T00:00:00"/>
    <d v="2015-02-01T00:00:00"/>
    <n v="-201.27599999999998"/>
    <n v="1"/>
    <n v="188.51"/>
    <n v="90909"/>
    <n v="2"/>
    <n v="-106.77205453291603"/>
    <n v="209.45555555555555"/>
    <n v="20.945555555555558"/>
    <s v="High Discount"/>
    <s v="15%"/>
    <x v="0"/>
    <x v="0"/>
  </r>
  <r>
    <n v="23209"/>
    <s v="Medium"/>
    <n v="0.06"/>
    <n v="549.99"/>
    <n v="49"/>
    <n v="550"/>
    <x v="167"/>
    <x v="1"/>
    <x v="0"/>
    <x v="2"/>
    <x v="16"/>
    <x v="1"/>
    <s v="Sharp 1540cs Digital Laser Copier"/>
    <n v="0.35"/>
    <x v="0"/>
    <x v="2"/>
    <x v="7"/>
    <s v="Seguin"/>
    <n v="78155"/>
    <d v="2015-06-12T00:00:00"/>
    <d v="2015-06-13T00:00:00"/>
    <n v="4637.4071999999996"/>
    <n v="13"/>
    <n v="6720.88"/>
    <n v="90910"/>
    <n v="1"/>
    <n v="69"/>
    <n v="7149.8723404255325"/>
    <n v="428.99234042553235"/>
    <s v="High Discount"/>
    <s v="10%"/>
    <x v="0"/>
    <x v="1"/>
  </r>
  <r>
    <n v="23210"/>
    <s v="Medium"/>
    <n v="0.08"/>
    <n v="115.99"/>
    <n v="5.99"/>
    <n v="550"/>
    <x v="167"/>
    <x v="0"/>
    <x v="0"/>
    <x v="2"/>
    <x v="5"/>
    <x v="3"/>
    <s v="2160"/>
    <n v="0.56999999999999995"/>
    <x v="0"/>
    <x v="2"/>
    <x v="7"/>
    <s v="Seguin"/>
    <n v="78155"/>
    <d v="2015-06-12T00:00:00"/>
    <d v="2015-06-13T00:00:00"/>
    <n v="-239.54149999999998"/>
    <n v="1"/>
    <n v="102.21"/>
    <n v="90910"/>
    <n v="1"/>
    <n v="-234.36209764210938"/>
    <n v="111.09782608695652"/>
    <n v="8.8878260869565224"/>
    <s v="High Discount"/>
    <s v="10%"/>
    <x v="0"/>
    <x v="1"/>
  </r>
  <r>
    <n v="24134"/>
    <s v="High"/>
    <n v="0"/>
    <n v="15.04"/>
    <n v="1.97"/>
    <n v="551"/>
    <x v="168"/>
    <x v="2"/>
    <x v="0"/>
    <x v="0"/>
    <x v="7"/>
    <x v="0"/>
    <s v="White GlueTop Scratch Pads"/>
    <n v="0.39"/>
    <x v="0"/>
    <x v="2"/>
    <x v="7"/>
    <s v="Sherman"/>
    <n v="75090"/>
    <d v="2015-01-30T00:00:00"/>
    <d v="2015-02-01T00:00:00"/>
    <n v="21.514199999999999"/>
    <n v="2"/>
    <n v="31.18"/>
    <n v="90909"/>
    <n v="2"/>
    <n v="69"/>
    <n v="31.18"/>
    <n v="0"/>
    <s v="No Discount"/>
    <s v="0% (No Discount)"/>
    <x v="1"/>
    <x v="0"/>
  </r>
  <r>
    <n v="2368"/>
    <s v="Medium"/>
    <n v="0"/>
    <n v="6.88"/>
    <n v="2"/>
    <n v="553"/>
    <x v="169"/>
    <x v="0"/>
    <x v="1"/>
    <x v="0"/>
    <x v="7"/>
    <x v="0"/>
    <s v="Adams Phone Message Book, 200 Message Capacity, 8 1/16” x 11”"/>
    <n v="0.39"/>
    <x v="0"/>
    <x v="0"/>
    <x v="1"/>
    <s v="Los Angeles"/>
    <n v="90008"/>
    <d v="2015-01-28T00:00:00"/>
    <d v="2015-01-29T00:00:00"/>
    <n v="34.068000000000005"/>
    <n v="36"/>
    <n v="267.52999999999997"/>
    <n v="17155"/>
    <n v="1"/>
    <n v="12.734272791836432"/>
    <n v="267.52999999999997"/>
    <n v="0"/>
    <s v="No Discount"/>
    <s v="0% (No Discount)"/>
    <x v="1"/>
    <x v="0"/>
  </r>
  <r>
    <n v="349"/>
    <s v="Not Specified"/>
    <n v="7.0000000000000007E-2"/>
    <n v="2036.48"/>
    <n v="14.7"/>
    <n v="553"/>
    <x v="169"/>
    <x v="1"/>
    <x v="0"/>
    <x v="2"/>
    <x v="6"/>
    <x v="1"/>
    <s v="Lexmark 4227 Plus Dot Matrix Printer"/>
    <n v="0.55000000000000004"/>
    <x v="0"/>
    <x v="0"/>
    <x v="1"/>
    <s v="Los Angeles"/>
    <n v="90008"/>
    <d v="2015-02-21T00:00:00"/>
    <d v="2015-02-21T00:00:00"/>
    <n v="4073.25"/>
    <n v="25"/>
    <n v="43046.2"/>
    <n v="2433"/>
    <n v="0"/>
    <n v="9.4625077242590514"/>
    <n v="46286.236559139783"/>
    <n v="3240.0365591397858"/>
    <s v="High Discount"/>
    <s v="10%"/>
    <x v="0"/>
    <x v="2"/>
  </r>
  <r>
    <n v="1115"/>
    <s v="Low"/>
    <n v="0.01"/>
    <n v="4.9800000000000004"/>
    <n v="7.44"/>
    <n v="553"/>
    <x v="169"/>
    <x v="2"/>
    <x v="0"/>
    <x v="0"/>
    <x v="7"/>
    <x v="3"/>
    <s v="Xerox 1922"/>
    <n v="0.36"/>
    <x v="0"/>
    <x v="0"/>
    <x v="1"/>
    <s v="Los Angeles"/>
    <n v="90008"/>
    <d v="2015-04-15T00:00:00"/>
    <d v="2015-04-24T00:00:00"/>
    <n v="-179.59199999999998"/>
    <n v="63"/>
    <n v="330.21"/>
    <n v="8165"/>
    <n v="9"/>
    <n v="-54.387208140274367"/>
    <n v="333.5454545454545"/>
    <n v="3.3354545454545246"/>
    <s v="High Discount"/>
    <s v="10%"/>
    <x v="0"/>
    <x v="4"/>
  </r>
  <r>
    <n v="64"/>
    <s v="Medium"/>
    <n v="0.08"/>
    <n v="124.49"/>
    <n v="51.94"/>
    <n v="553"/>
    <x v="169"/>
    <x v="1"/>
    <x v="0"/>
    <x v="1"/>
    <x v="11"/>
    <x v="5"/>
    <s v="Bevis 36 x 72 Conference Tables"/>
    <n v="0.63"/>
    <x v="0"/>
    <x v="0"/>
    <x v="1"/>
    <s v="Los Angeles"/>
    <n v="90008"/>
    <d v="2015-06-18T00:00:00"/>
    <d v="2015-06-19T00:00:00"/>
    <n v="-500.38"/>
    <n v="56"/>
    <n v="6831.37"/>
    <n v="359"/>
    <n v="1"/>
    <n v="-7.3247386688175293"/>
    <n v="7425.402173913043"/>
    <n v="594.03217391304315"/>
    <s v="High Discount"/>
    <s v="10%"/>
    <x v="0"/>
    <x v="1"/>
  </r>
  <r>
    <n v="18349"/>
    <s v="Not Specified"/>
    <n v="7.0000000000000007E-2"/>
    <n v="2036.48"/>
    <n v="14.7"/>
    <n v="555"/>
    <x v="170"/>
    <x v="1"/>
    <x v="0"/>
    <x v="2"/>
    <x v="6"/>
    <x v="1"/>
    <s v="Lexmark 4227 Plus Dot Matrix Printer"/>
    <n v="0.55000000000000004"/>
    <x v="0"/>
    <x v="0"/>
    <x v="17"/>
    <s v="Pleasant Grove"/>
    <n v="84062"/>
    <d v="2015-02-21T00:00:00"/>
    <d v="2015-02-21T00:00:00"/>
    <n v="6028.41"/>
    <n v="6"/>
    <n v="10331.09"/>
    <n v="86190"/>
    <n v="0"/>
    <n v="58.3521196698509"/>
    <n v="11108.698924731183"/>
    <n v="777.60892473118292"/>
    <s v="High Discount"/>
    <s v="10%"/>
    <x v="0"/>
    <x v="2"/>
  </r>
  <r>
    <n v="19115"/>
    <s v="Low"/>
    <n v="0.01"/>
    <n v="4.9800000000000004"/>
    <n v="7.44"/>
    <n v="555"/>
    <x v="170"/>
    <x v="2"/>
    <x v="0"/>
    <x v="0"/>
    <x v="7"/>
    <x v="3"/>
    <s v="Xerox 1922"/>
    <n v="0.36"/>
    <x v="0"/>
    <x v="0"/>
    <x v="17"/>
    <s v="Pleasant Grove"/>
    <n v="84062"/>
    <d v="2015-04-15T00:00:00"/>
    <d v="2015-04-24T00:00:00"/>
    <n v="-161.6328"/>
    <n v="16"/>
    <n v="83.86"/>
    <n v="86191"/>
    <n v="9"/>
    <n v="-192.74123539232053"/>
    <n v="84.707070707070713"/>
    <n v="0.84707070707071352"/>
    <s v="High Discount"/>
    <s v="10%"/>
    <x v="0"/>
    <x v="4"/>
  </r>
  <r>
    <n v="18064"/>
    <s v="Medium"/>
    <n v="0.08"/>
    <n v="124.49"/>
    <n v="51.94"/>
    <n v="555"/>
    <x v="170"/>
    <x v="1"/>
    <x v="0"/>
    <x v="1"/>
    <x v="11"/>
    <x v="5"/>
    <s v="Bevis 36 x 72 Conference Tables"/>
    <n v="0.63"/>
    <x v="0"/>
    <x v="0"/>
    <x v="17"/>
    <s v="Pleasant Grove"/>
    <n v="84062"/>
    <d v="2015-06-18T00:00:00"/>
    <d v="2015-06-19T00:00:00"/>
    <n v="-250.19"/>
    <n v="14"/>
    <n v="1707.84"/>
    <n v="86192"/>
    <n v="1"/>
    <n v="-14.649498782087317"/>
    <n v="1856.3478260869563"/>
    <n v="148.50782608695636"/>
    <s v="High Discount"/>
    <s v="10%"/>
    <x v="0"/>
    <x v="1"/>
  </r>
  <r>
    <n v="20368"/>
    <s v="Medium"/>
    <n v="0"/>
    <n v="6.88"/>
    <n v="2"/>
    <n v="556"/>
    <x v="171"/>
    <x v="0"/>
    <x v="1"/>
    <x v="0"/>
    <x v="7"/>
    <x v="0"/>
    <s v="Adams Phone Message Book, 200 Message Capacity, 8 1/16” x 11”"/>
    <n v="0.39"/>
    <x v="0"/>
    <x v="0"/>
    <x v="17"/>
    <s v="Provo"/>
    <n v="84604"/>
    <d v="2015-01-28T00:00:00"/>
    <d v="2015-01-29T00:00:00"/>
    <n v="46.147199999999991"/>
    <n v="9"/>
    <n v="66.88"/>
    <n v="86189"/>
    <n v="1"/>
    <n v="69"/>
    <n v="66.88"/>
    <n v="0"/>
    <s v="No Discount"/>
    <s v="0% (No Discount)"/>
    <x v="1"/>
    <x v="0"/>
  </r>
  <r>
    <n v="20369"/>
    <s v="Medium"/>
    <n v="0.03"/>
    <n v="32.479999999999997"/>
    <n v="35"/>
    <n v="556"/>
    <x v="171"/>
    <x v="0"/>
    <x v="1"/>
    <x v="0"/>
    <x v="10"/>
    <x v="6"/>
    <s v="Fellowes Neat Ideas® Storage Cubes"/>
    <n v="0.81"/>
    <x v="0"/>
    <x v="0"/>
    <x v="17"/>
    <s v="Provo"/>
    <n v="84604"/>
    <d v="2015-01-28T00:00:00"/>
    <d v="2015-01-28T00:00:00"/>
    <n v="-1116.3348000000001"/>
    <n v="8"/>
    <n v="274.91000000000003"/>
    <n v="86189"/>
    <n v="0"/>
    <n v="-406.07282383325452"/>
    <n v="283.41237113402065"/>
    <n v="8.5023711340206205"/>
    <s v="High Discount"/>
    <s v="10%"/>
    <x v="0"/>
    <x v="0"/>
  </r>
  <r>
    <n v="21966"/>
    <s v="Critical"/>
    <n v="0.02"/>
    <n v="280.98"/>
    <n v="57"/>
    <n v="568"/>
    <x v="172"/>
    <x v="1"/>
    <x v="3"/>
    <x v="1"/>
    <x v="1"/>
    <x v="1"/>
    <s v="Hon 2090 “Pillow Soft” Series Mid Back Swivel/Tilt Chairs"/>
    <n v="0.78"/>
    <x v="0"/>
    <x v="3"/>
    <x v="37"/>
    <s v="Columbus"/>
    <n v="39701"/>
    <d v="2015-03-04T00:00:00"/>
    <d v="2015-03-05T00:00:00"/>
    <n v="1141.7939999999999"/>
    <n v="4"/>
    <n v="1128.74"/>
    <n v="88879"/>
    <n v="1"/>
    <n v="101.15651079965269"/>
    <n v="1151.7755102040817"/>
    <n v="23.035510204081675"/>
    <s v="High Discount"/>
    <s v="10%"/>
    <x v="0"/>
    <x v="5"/>
  </r>
  <r>
    <n v="22667"/>
    <s v="Not Specified"/>
    <n v="0.09"/>
    <n v="70.97"/>
    <n v="3.5"/>
    <n v="568"/>
    <x v="172"/>
    <x v="2"/>
    <x v="3"/>
    <x v="0"/>
    <x v="15"/>
    <x v="3"/>
    <s v="Tripp Lite Isotel 8 Ultra 8 Outlet Metal Surge"/>
    <n v="0.59"/>
    <x v="0"/>
    <x v="3"/>
    <x v="37"/>
    <s v="Columbus"/>
    <n v="39701"/>
    <d v="2015-04-15T00:00:00"/>
    <d v="2015-04-15T00:00:00"/>
    <n v="-99.568000000000012"/>
    <n v="12"/>
    <n v="805.99"/>
    <n v="88880"/>
    <n v="0"/>
    <n v="-12.353503145200314"/>
    <n v="885.7032967032967"/>
    <n v="79.713296703296692"/>
    <s v="High Discount"/>
    <s v="10%"/>
    <x v="0"/>
    <x v="4"/>
  </r>
  <r>
    <n v="22736"/>
    <s v="Medium"/>
    <n v="0.08"/>
    <n v="67.28"/>
    <n v="19.989999999999998"/>
    <n v="568"/>
    <x v="172"/>
    <x v="0"/>
    <x v="3"/>
    <x v="0"/>
    <x v="8"/>
    <x v="3"/>
    <s v="Catalog Binders with Expanding Posts"/>
    <n v="0.4"/>
    <x v="0"/>
    <x v="3"/>
    <x v="37"/>
    <s v="Columbus"/>
    <n v="39701"/>
    <d v="2015-04-01T00:00:00"/>
    <d v="2015-04-03T00:00:00"/>
    <n v="224.85059999999999"/>
    <n v="16"/>
    <n v="1066.54"/>
    <n v="88882"/>
    <n v="2"/>
    <n v="21.082247266862939"/>
    <n v="1159.282608695652"/>
    <n v="92.742608695652052"/>
    <s v="High Discount"/>
    <s v="10%"/>
    <x v="0"/>
    <x v="4"/>
  </r>
  <r>
    <n v="26038"/>
    <s v="Low"/>
    <n v="0.06"/>
    <n v="7.99"/>
    <n v="5.03"/>
    <n v="570"/>
    <x v="173"/>
    <x v="2"/>
    <x v="3"/>
    <x v="2"/>
    <x v="5"/>
    <x v="4"/>
    <s v="Bell Sonecor JB700 Caller ID"/>
    <n v="0.6"/>
    <x v="0"/>
    <x v="0"/>
    <x v="34"/>
    <s v="Henderson"/>
    <n v="89015"/>
    <d v="2015-01-13T00:00:00"/>
    <d v="2015-01-13T00:00:00"/>
    <n v="-122.13300000000001"/>
    <n v="10"/>
    <n v="65.739999999999995"/>
    <n v="88881"/>
    <n v="0"/>
    <n v="-185.78186796470951"/>
    <n v="69.936170212765958"/>
    <n v="4.1961702127659635"/>
    <s v="High Discount"/>
    <s v="10%"/>
    <x v="0"/>
    <x v="0"/>
  </r>
  <r>
    <n v="23719"/>
    <s v="Critical"/>
    <n v="0.05"/>
    <n v="4.13"/>
    <n v="5.04"/>
    <n v="573"/>
    <x v="174"/>
    <x v="2"/>
    <x v="1"/>
    <x v="0"/>
    <x v="8"/>
    <x v="3"/>
    <s v="ACCOHIDE® 3-Ring Binder, Blue, 1&quot;"/>
    <n v="0.38"/>
    <x v="0"/>
    <x v="2"/>
    <x v="12"/>
    <s v="Pekin"/>
    <n v="61554"/>
    <d v="2015-03-13T00:00:00"/>
    <d v="2015-03-14T00:00:00"/>
    <n v="-12.1555"/>
    <n v="1"/>
    <n v="5.84"/>
    <n v="86555"/>
    <n v="1"/>
    <n v="-208.14212328767124"/>
    <n v="6.147368421052632"/>
    <n v="0.30736842105263218"/>
    <s v="High Discount"/>
    <s v="10%"/>
    <x v="0"/>
    <x v="5"/>
  </r>
  <r>
    <n v="21992"/>
    <s v="High"/>
    <n v="0.08"/>
    <n v="415.88"/>
    <n v="11.37"/>
    <n v="573"/>
    <x v="174"/>
    <x v="2"/>
    <x v="0"/>
    <x v="0"/>
    <x v="10"/>
    <x v="3"/>
    <s v="Deluxe Rollaway Locking File with Drawer"/>
    <n v="0.56999999999999995"/>
    <x v="0"/>
    <x v="2"/>
    <x v="12"/>
    <s v="Pekin"/>
    <n v="61554"/>
    <d v="2015-02-26T00:00:00"/>
    <d v="2015-02-27T00:00:00"/>
    <n v="-269.08440000000002"/>
    <n v="1"/>
    <n v="405.57"/>
    <n v="86556"/>
    <n v="1"/>
    <n v="-66.347215030697541"/>
    <n v="440.83695652173913"/>
    <n v="35.266956521739132"/>
    <s v="High Discount"/>
    <s v="10%"/>
    <x v="0"/>
    <x v="2"/>
  </r>
  <r>
    <n v="21325"/>
    <s v="Low"/>
    <n v="0.06"/>
    <n v="4.4800000000000004"/>
    <n v="49"/>
    <n v="576"/>
    <x v="175"/>
    <x v="2"/>
    <x v="0"/>
    <x v="0"/>
    <x v="15"/>
    <x v="6"/>
    <s v="Hoover Portapower™ Portable Vacuum"/>
    <n v="0.6"/>
    <x v="0"/>
    <x v="0"/>
    <x v="1"/>
    <s v="Pomona"/>
    <n v="91767"/>
    <d v="2015-01-13T00:00:00"/>
    <d v="2015-01-17T00:00:00"/>
    <n v="-566"/>
    <n v="4"/>
    <n v="32.6"/>
    <n v="88645"/>
    <n v="4"/>
    <n v="-1736.1963190184049"/>
    <n v="34.680851063829792"/>
    <n v="2.0808510638297903"/>
    <s v="High Discount"/>
    <s v="10%"/>
    <x v="0"/>
    <x v="0"/>
  </r>
  <r>
    <n v="18664"/>
    <s v="Medium"/>
    <n v="0.03"/>
    <n v="162.93"/>
    <n v="19.989999999999998"/>
    <n v="578"/>
    <x v="176"/>
    <x v="2"/>
    <x v="0"/>
    <x v="0"/>
    <x v="4"/>
    <x v="3"/>
    <s v="Multimedia Mailers"/>
    <n v="0.39"/>
    <x v="0"/>
    <x v="1"/>
    <x v="18"/>
    <s v="Naugatuck"/>
    <n v="6770"/>
    <d v="2015-05-13T00:00:00"/>
    <d v="2015-05-14T00:00:00"/>
    <n v="293.14"/>
    <n v="3"/>
    <n v="515.88"/>
    <n v="88644"/>
    <n v="1"/>
    <n v="56.823292238505076"/>
    <n v="531.83505154639181"/>
    <n v="15.955051546391815"/>
    <s v="High Discount"/>
    <s v="10%"/>
    <x v="0"/>
    <x v="3"/>
  </r>
  <r>
    <n v="18665"/>
    <s v="Medium"/>
    <n v="0.01"/>
    <n v="11.58"/>
    <n v="5.72"/>
    <n v="579"/>
    <x v="177"/>
    <x v="2"/>
    <x v="0"/>
    <x v="0"/>
    <x v="4"/>
    <x v="3"/>
    <s v="Peel &amp; Seel® Recycled Catalog Envelopes, Brown"/>
    <n v="0.35"/>
    <x v="0"/>
    <x v="1"/>
    <x v="18"/>
    <s v="Seymour"/>
    <n v="6478"/>
    <d v="2015-05-13T00:00:00"/>
    <d v="2015-05-15T00:00:00"/>
    <n v="-6.61"/>
    <n v="2"/>
    <n v="25.06"/>
    <n v="88644"/>
    <n v="2"/>
    <n v="-26.376695929768555"/>
    <n v="25.313131313131311"/>
    <n v="0.25313131313131265"/>
    <s v="High Discount"/>
    <s v="10%"/>
    <x v="0"/>
    <x v="3"/>
  </r>
  <r>
    <n v="18662"/>
    <s v="Medium"/>
    <n v="0.01"/>
    <n v="55.99"/>
    <n v="5"/>
    <n v="580"/>
    <x v="178"/>
    <x v="2"/>
    <x v="0"/>
    <x v="2"/>
    <x v="5"/>
    <x v="2"/>
    <s v="Accessory6"/>
    <n v="0.8"/>
    <x v="0"/>
    <x v="1"/>
    <x v="14"/>
    <s v="Auburn"/>
    <n v="4210"/>
    <d v="2015-05-13T00:00:00"/>
    <d v="2015-05-14T00:00:00"/>
    <n v="-57.541000000000004"/>
    <n v="12"/>
    <n v="578.24"/>
    <n v="88644"/>
    <n v="1"/>
    <n v="-9.951058384061982"/>
    <n v="584.08080808080808"/>
    <n v="5.840808080808074"/>
    <s v="High Discount"/>
    <s v="10%"/>
    <x v="0"/>
    <x v="3"/>
  </r>
  <r>
    <n v="24180"/>
    <s v="Not Specified"/>
    <n v="0.04"/>
    <n v="15.51"/>
    <n v="17.78"/>
    <n v="584"/>
    <x v="179"/>
    <x v="2"/>
    <x v="0"/>
    <x v="0"/>
    <x v="10"/>
    <x v="3"/>
    <s v="Tenex File Box, Personal Filing Tote with Lid, Black"/>
    <n v="0.59"/>
    <x v="0"/>
    <x v="1"/>
    <x v="15"/>
    <s v="Woburn"/>
    <n v="1801"/>
    <d v="2015-01-21T00:00:00"/>
    <d v="2015-01-23T00:00:00"/>
    <n v="-266.22000000000003"/>
    <n v="7"/>
    <n v="116.93"/>
    <n v="88646"/>
    <n v="2"/>
    <n v="-227.67467715727361"/>
    <n v="121.80208333333334"/>
    <n v="4.872083333333336"/>
    <s v="High Discount"/>
    <s v="10%"/>
    <x v="0"/>
    <x v="0"/>
  </r>
  <r>
    <n v="18663"/>
    <s v="Medium"/>
    <n v="0.06"/>
    <n v="13.9"/>
    <n v="7.59"/>
    <n v="585"/>
    <x v="180"/>
    <x v="2"/>
    <x v="0"/>
    <x v="0"/>
    <x v="12"/>
    <x v="2"/>
    <s v="Acme Hot Forged Carbon Steel Scissors with Nickel-Plated Handles, 3 7/8&quot; Cut, 8&quot;L"/>
    <n v="0.56000000000000005"/>
    <x v="0"/>
    <x v="1"/>
    <x v="16"/>
    <s v="Concord"/>
    <n v="3301"/>
    <d v="2015-05-13T00:00:00"/>
    <d v="2015-05-14T00:00:00"/>
    <n v="-67.59"/>
    <n v="12"/>
    <n v="170.45"/>
    <n v="88644"/>
    <n v="1"/>
    <n v="-39.653857436198301"/>
    <n v="181.32978723404256"/>
    <n v="10.879787234042567"/>
    <s v="High Discount"/>
    <s v="10%"/>
    <x v="0"/>
    <x v="3"/>
  </r>
  <r>
    <n v="19781"/>
    <s v="Critical"/>
    <n v="0.08"/>
    <n v="30.53"/>
    <n v="19.989999999999998"/>
    <n v="592"/>
    <x v="181"/>
    <x v="2"/>
    <x v="2"/>
    <x v="0"/>
    <x v="9"/>
    <x v="3"/>
    <s v="Avery 4027 File Folder Labels for Dot Matrix Printers, 5000 Labels per Box, White"/>
    <n v="0.39"/>
    <x v="0"/>
    <x v="2"/>
    <x v="12"/>
    <s v="Wilmette"/>
    <n v="60091"/>
    <d v="2015-01-17T00:00:00"/>
    <d v="2015-01-17T00:00:00"/>
    <n v="-239.8656"/>
    <n v="10"/>
    <n v="285.87"/>
    <n v="86307"/>
    <n v="0"/>
    <n v="-83.907230559345152"/>
    <n v="310.72826086956519"/>
    <n v="24.858260869565186"/>
    <s v="High Discount"/>
    <s v="10%"/>
    <x v="0"/>
    <x v="0"/>
  </r>
  <r>
    <n v="19782"/>
    <s v="Critical"/>
    <n v="0.01"/>
    <n v="1.68"/>
    <n v="1.57"/>
    <n v="593"/>
    <x v="182"/>
    <x v="2"/>
    <x v="2"/>
    <x v="0"/>
    <x v="0"/>
    <x v="0"/>
    <s v="Newell 323"/>
    <n v="0.59"/>
    <x v="0"/>
    <x v="2"/>
    <x v="12"/>
    <s v="Woodridge"/>
    <n v="60517"/>
    <d v="2015-01-17T00:00:00"/>
    <d v="2015-01-19T00:00:00"/>
    <n v="-53.444000000000003"/>
    <n v="12"/>
    <n v="20.37"/>
    <n v="86307"/>
    <n v="2"/>
    <n v="-262.36622484045165"/>
    <n v="20.575757575757578"/>
    <n v="0.20575757575757692"/>
    <s v="High Discount"/>
    <s v="10%"/>
    <x v="0"/>
    <x v="0"/>
  </r>
  <r>
    <n v="22996"/>
    <s v="Critical"/>
    <n v="0.09"/>
    <n v="13.79"/>
    <n v="8.7799999999999994"/>
    <n v="594"/>
    <x v="183"/>
    <x v="2"/>
    <x v="3"/>
    <x v="1"/>
    <x v="2"/>
    <x v="3"/>
    <s v="9-3/4 Diameter Round Wall Clock"/>
    <n v="0.43"/>
    <x v="0"/>
    <x v="2"/>
    <x v="38"/>
    <s v="Anderson"/>
    <n v="46016"/>
    <d v="2015-03-15T00:00:00"/>
    <d v="2015-03-17T00:00:00"/>
    <n v="-22.12"/>
    <n v="1"/>
    <n v="17.440000000000001"/>
    <n v="86309"/>
    <n v="2"/>
    <n v="-126.83486238532109"/>
    <n v="19.164835164835164"/>
    <n v="1.724835164835163"/>
    <s v="High Discount"/>
    <s v="10%"/>
    <x v="0"/>
    <x v="5"/>
  </r>
  <r>
    <n v="21662"/>
    <s v="Critical"/>
    <n v="0.04"/>
    <n v="39.479999999999997"/>
    <n v="1.99"/>
    <n v="594"/>
    <x v="183"/>
    <x v="2"/>
    <x v="3"/>
    <x v="2"/>
    <x v="13"/>
    <x v="2"/>
    <s v="80 Minute CD-R Spindle, 100/Pack - Staples"/>
    <n v="0.54"/>
    <x v="0"/>
    <x v="2"/>
    <x v="38"/>
    <s v="Anderson"/>
    <n v="46016"/>
    <d v="2015-06-19T00:00:00"/>
    <d v="2015-06-22T00:00:00"/>
    <n v="484.84919999999994"/>
    <n v="18"/>
    <n v="702.68"/>
    <n v="86311"/>
    <n v="3"/>
    <n v="69"/>
    <n v="731.95833333333326"/>
    <n v="29.278333333333308"/>
    <s v="High Discount"/>
    <s v="10%"/>
    <x v="0"/>
    <x v="1"/>
  </r>
  <r>
    <n v="21663"/>
    <s v="Critical"/>
    <n v="0.04"/>
    <n v="3.7"/>
    <n v="1.61"/>
    <n v="594"/>
    <x v="183"/>
    <x v="2"/>
    <x v="3"/>
    <x v="1"/>
    <x v="2"/>
    <x v="0"/>
    <s v="3M Hangers With Command Adhesive"/>
    <n v="0.44"/>
    <x v="0"/>
    <x v="2"/>
    <x v="38"/>
    <s v="Anderson"/>
    <n v="46016"/>
    <d v="2015-06-19T00:00:00"/>
    <d v="2015-06-20T00:00:00"/>
    <n v="18"/>
    <n v="18"/>
    <n v="67.239999999999995"/>
    <n v="86311"/>
    <n v="1"/>
    <n v="26.76977989292088"/>
    <n v="70.041666666666657"/>
    <n v="2.8016666666666623"/>
    <s v="High Discount"/>
    <s v="10%"/>
    <x v="0"/>
    <x v="1"/>
  </r>
  <r>
    <n v="24480"/>
    <s v="Critical"/>
    <n v="0.03"/>
    <n v="3.8"/>
    <n v="1.49"/>
    <n v="596"/>
    <x v="184"/>
    <x v="2"/>
    <x v="3"/>
    <x v="0"/>
    <x v="8"/>
    <x v="3"/>
    <s v="Durable Pressboard Binders"/>
    <n v="0.38"/>
    <x v="0"/>
    <x v="2"/>
    <x v="38"/>
    <s v="Carmel"/>
    <n v="46032"/>
    <d v="2015-02-15T00:00:00"/>
    <d v="2015-02-17T00:00:00"/>
    <n v="15.2745"/>
    <n v="6"/>
    <n v="24.27"/>
    <n v="86308"/>
    <n v="2"/>
    <n v="62.93572311495673"/>
    <n v="25.020618556701031"/>
    <n v="0.75061855670103128"/>
    <s v="High Discount"/>
    <s v="10%"/>
    <x v="0"/>
    <x v="2"/>
  </r>
  <r>
    <n v="24481"/>
    <s v="Critical"/>
    <n v="7.0000000000000007E-2"/>
    <n v="7.98"/>
    <n v="1.25"/>
    <n v="596"/>
    <x v="184"/>
    <x v="2"/>
    <x v="3"/>
    <x v="0"/>
    <x v="7"/>
    <x v="0"/>
    <s v="Adams Telephone Message Book w/Frequently-Called Numbers Space, 400 Messages per Book"/>
    <n v="0.35"/>
    <x v="0"/>
    <x v="2"/>
    <x v="38"/>
    <s v="Carmel"/>
    <n v="46032"/>
    <d v="2015-02-15T00:00:00"/>
    <d v="2015-02-17T00:00:00"/>
    <n v="26.585699999999999"/>
    <n v="5"/>
    <n v="38.53"/>
    <n v="86308"/>
    <n v="2"/>
    <n v="69"/>
    <n v="41.430107526881727"/>
    <n v="2.900107526881726"/>
    <s v="High Discount"/>
    <s v="10%"/>
    <x v="0"/>
    <x v="2"/>
  </r>
  <r>
    <n v="24482"/>
    <s v="Critical"/>
    <n v="7.0000000000000007E-2"/>
    <n v="417.4"/>
    <n v="75.23"/>
    <n v="596"/>
    <x v="184"/>
    <x v="1"/>
    <x v="3"/>
    <x v="1"/>
    <x v="11"/>
    <x v="5"/>
    <s v="Bretford “Just In Time” Height-Adjustable Multi-Task Work Tables"/>
    <n v="0.79"/>
    <x v="0"/>
    <x v="2"/>
    <x v="38"/>
    <s v="Carmel"/>
    <n v="46032"/>
    <d v="2015-02-15T00:00:00"/>
    <d v="2015-02-16T00:00:00"/>
    <n v="-575.35199999999998"/>
    <n v="12"/>
    <n v="4910.72"/>
    <n v="86308"/>
    <n v="1"/>
    <n v="-11.71624527564186"/>
    <n v="5280.344086021506"/>
    <n v="369.62408602150572"/>
    <s v="High Discount"/>
    <s v="10%"/>
    <x v="0"/>
    <x v="2"/>
  </r>
  <r>
    <n v="25949"/>
    <s v="Not Specified"/>
    <n v="0.1"/>
    <n v="6.48"/>
    <n v="5.9"/>
    <n v="597"/>
    <x v="185"/>
    <x v="2"/>
    <x v="2"/>
    <x v="0"/>
    <x v="7"/>
    <x v="3"/>
    <s v="Xerox 1976"/>
    <n v="0.37"/>
    <x v="0"/>
    <x v="2"/>
    <x v="38"/>
    <s v="Columbus"/>
    <n v="47201"/>
    <d v="2015-06-10T00:00:00"/>
    <d v="2015-06-10T00:00:00"/>
    <n v="-51.634999999999998"/>
    <n v="19"/>
    <n v="116.8"/>
    <n v="86310"/>
    <n v="0"/>
    <n v="-44.208047945205479"/>
    <n v="129.77777777777777"/>
    <n v="12.977777777777774"/>
    <s v="High Discount"/>
    <s v="15%"/>
    <x v="0"/>
    <x v="1"/>
  </r>
  <r>
    <n v="21274"/>
    <s v="Medium"/>
    <n v="0.06"/>
    <n v="6.48"/>
    <n v="7.37"/>
    <n v="600"/>
    <x v="186"/>
    <x v="2"/>
    <x v="0"/>
    <x v="0"/>
    <x v="7"/>
    <x v="3"/>
    <s v="Xerox 210"/>
    <n v="0.37"/>
    <x v="0"/>
    <x v="1"/>
    <x v="30"/>
    <s v="Reisterstown"/>
    <n v="21136"/>
    <d v="2015-03-13T00:00:00"/>
    <d v="2015-03-14T00:00:00"/>
    <n v="-75.44"/>
    <n v="5"/>
    <n v="32.39"/>
    <n v="87579"/>
    <n v="1"/>
    <n v="-232.91139240506328"/>
    <n v="34.457446808510639"/>
    <n v="2.0674468085106383"/>
    <s v="High Discount"/>
    <s v="10%"/>
    <x v="0"/>
    <x v="5"/>
  </r>
  <r>
    <n v="20929"/>
    <s v="Not Specified"/>
    <n v="0.02"/>
    <n v="35.99"/>
    <n v="5"/>
    <n v="603"/>
    <x v="187"/>
    <x v="2"/>
    <x v="1"/>
    <x v="2"/>
    <x v="5"/>
    <x v="3"/>
    <s v="Accessory27"/>
    <n v="0.85"/>
    <x v="0"/>
    <x v="0"/>
    <x v="21"/>
    <s v="Pueblo"/>
    <n v="81001"/>
    <d v="2015-02-03T00:00:00"/>
    <d v="2015-02-05T00:00:00"/>
    <n v="-120.934"/>
    <n v="7"/>
    <n v="227.79"/>
    <n v="87020"/>
    <n v="2"/>
    <n v="-53.090126871241061"/>
    <n v="232.43877551020407"/>
    <n v="4.6487755102040751"/>
    <s v="High Discount"/>
    <s v="10%"/>
    <x v="0"/>
    <x v="2"/>
  </r>
  <r>
    <n v="4015"/>
    <s v="Critical"/>
    <n v="0.09"/>
    <n v="154.13"/>
    <n v="69"/>
    <n v="604"/>
    <x v="188"/>
    <x v="0"/>
    <x v="0"/>
    <x v="1"/>
    <x v="11"/>
    <x v="6"/>
    <s v="Laminate Occasional Tables"/>
    <n v="0.68"/>
    <x v="0"/>
    <x v="0"/>
    <x v="1"/>
    <s v="Los Angeles"/>
    <n v="90045"/>
    <d v="2015-03-14T00:00:00"/>
    <d v="2015-03-15T00:00:00"/>
    <n v="-1763.7477000000003"/>
    <n v="38"/>
    <n v="5679.59"/>
    <n v="28647"/>
    <n v="1"/>
    <n v="-31.054137710644614"/>
    <n v="6241.3076923076924"/>
    <n v="561.71769230769223"/>
    <s v="High Discount"/>
    <s v="10%"/>
    <x v="0"/>
    <x v="5"/>
  </r>
  <r>
    <n v="4903"/>
    <s v="Critical"/>
    <n v="0.03"/>
    <n v="1.88"/>
    <n v="1.49"/>
    <n v="604"/>
    <x v="188"/>
    <x v="2"/>
    <x v="1"/>
    <x v="0"/>
    <x v="8"/>
    <x v="3"/>
    <s v="Staples® General Use 3-Ring Binders"/>
    <n v="0.37"/>
    <x v="0"/>
    <x v="0"/>
    <x v="1"/>
    <s v="Los Angeles"/>
    <n v="90045"/>
    <d v="2015-01-24T00:00:00"/>
    <d v="2015-01-25T00:00:00"/>
    <n v="-15.099500000000001"/>
    <n v="52"/>
    <n v="102.32"/>
    <n v="34882"/>
    <n v="1"/>
    <n v="-14.75713448006255"/>
    <n v="105.48453608247422"/>
    <n v="3.1645360824742284"/>
    <s v="High Discount"/>
    <s v="10%"/>
    <x v="0"/>
    <x v="0"/>
  </r>
  <r>
    <n v="22015"/>
    <s v="Critical"/>
    <n v="0.09"/>
    <n v="154.13"/>
    <n v="69"/>
    <n v="605"/>
    <x v="189"/>
    <x v="0"/>
    <x v="0"/>
    <x v="1"/>
    <x v="11"/>
    <x v="6"/>
    <s v="Laminate Occasional Tables"/>
    <n v="0.68"/>
    <x v="0"/>
    <x v="1"/>
    <x v="4"/>
    <s v="West Islip"/>
    <n v="11795"/>
    <d v="2015-03-14T00:00:00"/>
    <d v="2015-03-15T00:00:00"/>
    <n v="-1763.7477000000003"/>
    <n v="10"/>
    <n v="1494.63"/>
    <n v="91144"/>
    <n v="1"/>
    <n v="-118.00564019188697"/>
    <n v="1642.4505494505495"/>
    <n v="147.82054945054938"/>
    <s v="High Discount"/>
    <s v="10%"/>
    <x v="0"/>
    <x v="5"/>
  </r>
  <r>
    <n v="18492"/>
    <s v="Not Specified"/>
    <n v="0.02"/>
    <n v="15.57"/>
    <n v="1.39"/>
    <n v="617"/>
    <x v="190"/>
    <x v="2"/>
    <x v="3"/>
    <x v="0"/>
    <x v="4"/>
    <x v="3"/>
    <s v="Park Ridge™ Embossed Executive Business Envelopes"/>
    <n v="0.38"/>
    <x v="0"/>
    <x v="0"/>
    <x v="21"/>
    <s v="Pueblo"/>
    <n v="81001"/>
    <d v="2015-04-29T00:00:00"/>
    <d v="2015-04-30T00:00:00"/>
    <n v="23.5428"/>
    <n v="3"/>
    <n v="46.23"/>
    <n v="88198"/>
    <n v="1"/>
    <n v="50.925373134328353"/>
    <n v="47.173469387755098"/>
    <n v="0.94346938775510125"/>
    <s v="High Discount"/>
    <s v="10%"/>
    <x v="0"/>
    <x v="4"/>
  </r>
  <r>
    <n v="18493"/>
    <s v="Not Specified"/>
    <n v="0.02"/>
    <n v="20.89"/>
    <n v="11.52"/>
    <n v="617"/>
    <x v="190"/>
    <x v="2"/>
    <x v="3"/>
    <x v="0"/>
    <x v="10"/>
    <x v="3"/>
    <s v="Iris® 3-Drawer Stacking Bin, Black"/>
    <n v="0.83"/>
    <x v="0"/>
    <x v="0"/>
    <x v="21"/>
    <s v="Pueblo"/>
    <n v="81001"/>
    <d v="2015-04-29T00:00:00"/>
    <d v="2015-04-30T00:00:00"/>
    <n v="-276.11279999999999"/>
    <n v="13"/>
    <n v="279.27999999999997"/>
    <n v="88198"/>
    <n v="1"/>
    <n v="-98.865940991120027"/>
    <n v="284.9795918367347"/>
    <n v="5.6995918367347258"/>
    <s v="High Discount"/>
    <s v="10%"/>
    <x v="0"/>
    <x v="4"/>
  </r>
  <r>
    <n v="22196"/>
    <s v="Critical"/>
    <n v="0.06"/>
    <n v="17.98"/>
    <n v="4"/>
    <n v="618"/>
    <x v="191"/>
    <x v="2"/>
    <x v="3"/>
    <x v="2"/>
    <x v="13"/>
    <x v="3"/>
    <s v="Belkin 107-key enhanced keyboard, USB/PS/2 interface"/>
    <n v="0.79"/>
    <x v="0"/>
    <x v="0"/>
    <x v="21"/>
    <s v="Pueblo West"/>
    <n v="81007"/>
    <d v="2015-03-24T00:00:00"/>
    <d v="2015-03-25T00:00:00"/>
    <n v="-78.13"/>
    <n v="4"/>
    <n v="70.06"/>
    <n v="88197"/>
    <n v="1"/>
    <n v="-111.51869825863545"/>
    <n v="74.531914893617028"/>
    <n v="4.4719148936170257"/>
    <s v="High Discount"/>
    <s v="10%"/>
    <x v="0"/>
    <x v="5"/>
  </r>
  <r>
    <n v="18490"/>
    <s v="Not Specified"/>
    <n v="0.06"/>
    <n v="5.38"/>
    <n v="5.24"/>
    <n v="618"/>
    <x v="191"/>
    <x v="0"/>
    <x v="3"/>
    <x v="0"/>
    <x v="8"/>
    <x v="3"/>
    <s v="Acco PRESSTEX® Data Binder with Storage Hooks, Dark Blue, 14 7/8&quot; X 11&quot;"/>
    <n v="0.36"/>
    <x v="0"/>
    <x v="0"/>
    <x v="21"/>
    <s v="Pueblo West"/>
    <n v="81007"/>
    <d v="2015-04-29T00:00:00"/>
    <d v="2015-04-30T00:00:00"/>
    <n v="-64.670940000000002"/>
    <n v="14"/>
    <n v="81.819999999999993"/>
    <n v="88198"/>
    <n v="1"/>
    <n v="-79.040503544365691"/>
    <n v="87.042553191489361"/>
    <n v="5.2225531914893679"/>
    <s v="High Discount"/>
    <s v="10%"/>
    <x v="0"/>
    <x v="4"/>
  </r>
  <r>
    <n v="18491"/>
    <s v="Not Specified"/>
    <n v="0.03"/>
    <n v="7.35"/>
    <n v="5.96"/>
    <n v="618"/>
    <x v="191"/>
    <x v="2"/>
    <x v="3"/>
    <x v="0"/>
    <x v="7"/>
    <x v="3"/>
    <s v="1/4 Fold Party Design Invitations &amp; White Envelopes, 24 8-1/2&quot; X 11&quot; Cards, 25 Env./Pack"/>
    <n v="0.38"/>
    <x v="0"/>
    <x v="0"/>
    <x v="21"/>
    <s v="Pueblo West"/>
    <n v="81007"/>
    <d v="2015-04-29T00:00:00"/>
    <d v="2015-04-30T00:00:00"/>
    <n v="-11.113199999999999"/>
    <n v="1"/>
    <n v="13.16"/>
    <n v="88198"/>
    <n v="1"/>
    <n v="-84.446808510638292"/>
    <n v="13.56701030927835"/>
    <n v="0.40701030927835014"/>
    <s v="High Discount"/>
    <s v="10%"/>
    <x v="0"/>
    <x v="4"/>
  </r>
  <r>
    <n v="25539"/>
    <s v="Critical"/>
    <n v="0.03"/>
    <n v="14.2"/>
    <n v="5.3"/>
    <n v="619"/>
    <x v="192"/>
    <x v="2"/>
    <x v="3"/>
    <x v="1"/>
    <x v="2"/>
    <x v="0"/>
    <s v="Coloredge Poster Frame"/>
    <n v="0.46"/>
    <x v="0"/>
    <x v="2"/>
    <x v="22"/>
    <s v="Southgate"/>
    <n v="48195"/>
    <d v="2015-01-07T00:00:00"/>
    <d v="2015-01-08T00:00:00"/>
    <n v="107.02"/>
    <n v="14"/>
    <n v="205.98"/>
    <n v="88196"/>
    <n v="1"/>
    <n v="51.956500631129231"/>
    <n v="212.35051546391753"/>
    <n v="6.3705154639175419"/>
    <s v="High Discount"/>
    <s v="10%"/>
    <x v="0"/>
    <x v="0"/>
  </r>
  <r>
    <n v="22248"/>
    <s v="Medium"/>
    <n v="0.1"/>
    <n v="6.88"/>
    <n v="2"/>
    <n v="621"/>
    <x v="193"/>
    <x v="2"/>
    <x v="1"/>
    <x v="0"/>
    <x v="7"/>
    <x v="0"/>
    <s v="Adams Phone Message Book, 200 Message Capacity, 8 1/16” x 11”"/>
    <n v="0.39"/>
    <x v="0"/>
    <x v="1"/>
    <x v="18"/>
    <s v="Newington"/>
    <n v="6111"/>
    <d v="2015-02-26T00:00:00"/>
    <d v="2015-02-27T00:00:00"/>
    <n v="18.420000000000002"/>
    <n v="5"/>
    <n v="31.46"/>
    <n v="91432"/>
    <n v="1"/>
    <n v="58.550540368722196"/>
    <n v="34.955555555555556"/>
    <n v="3.4955555555555549"/>
    <s v="High Discount"/>
    <s v="15%"/>
    <x v="0"/>
    <x v="2"/>
  </r>
  <r>
    <n v="22247"/>
    <s v="Medium"/>
    <n v="0.06"/>
    <n v="195.99"/>
    <n v="8.99"/>
    <n v="622"/>
    <x v="194"/>
    <x v="2"/>
    <x v="1"/>
    <x v="2"/>
    <x v="5"/>
    <x v="3"/>
    <s v="T28 WORLD"/>
    <n v="0.6"/>
    <x v="0"/>
    <x v="1"/>
    <x v="14"/>
    <s v="Auburn"/>
    <n v="4210"/>
    <d v="2015-02-26T00:00:00"/>
    <d v="2015-02-28T00:00:00"/>
    <n v="349.47"/>
    <n v="6"/>
    <n v="948.97"/>
    <n v="91432"/>
    <n v="2"/>
    <n v="36.826243189984929"/>
    <n v="1009.5425531914894"/>
    <n v="60.572553191489419"/>
    <s v="High Discount"/>
    <s v="10%"/>
    <x v="0"/>
    <x v="2"/>
  </r>
  <r>
    <n v="24880"/>
    <s v="High"/>
    <n v="0.05"/>
    <n v="6.48"/>
    <n v="8.4"/>
    <n v="623"/>
    <x v="195"/>
    <x v="2"/>
    <x v="1"/>
    <x v="0"/>
    <x v="7"/>
    <x v="3"/>
    <s v="Xerox 212"/>
    <n v="0.37"/>
    <x v="0"/>
    <x v="1"/>
    <x v="16"/>
    <s v="Manchester"/>
    <n v="3101"/>
    <d v="2015-04-01T00:00:00"/>
    <d v="2015-04-03T00:00:00"/>
    <n v="-226.34640000000002"/>
    <n v="21"/>
    <n v="136.99"/>
    <n v="91433"/>
    <n v="2"/>
    <n v="-165.22841083290751"/>
    <n v="144.20000000000002"/>
    <n v="7.210000000000008"/>
    <s v="High Discount"/>
    <s v="10%"/>
    <x v="0"/>
    <x v="4"/>
  </r>
  <r>
    <n v="24881"/>
    <s v="High"/>
    <n v="0.05"/>
    <n v="55.99"/>
    <n v="5"/>
    <n v="624"/>
    <x v="196"/>
    <x v="2"/>
    <x v="1"/>
    <x v="2"/>
    <x v="5"/>
    <x v="2"/>
    <s v="Accessory6"/>
    <n v="0.8"/>
    <x v="0"/>
    <x v="1"/>
    <x v="9"/>
    <s v="Rutland"/>
    <n v="5701"/>
    <d v="2015-04-01T00:00:00"/>
    <d v="2015-04-01T00:00:00"/>
    <n v="-281.17583999999999"/>
    <n v="2"/>
    <n v="99.36"/>
    <n v="91433"/>
    <n v="0"/>
    <n v="-282.9869565217391"/>
    <n v="104.58947368421053"/>
    <n v="5.2294736842105323"/>
    <s v="High Discount"/>
    <s v="10%"/>
    <x v="0"/>
    <x v="4"/>
  </r>
  <r>
    <n v="21718"/>
    <s v="Medium"/>
    <n v="0.02"/>
    <n v="419.19"/>
    <n v="19.989999999999998"/>
    <n v="627"/>
    <x v="197"/>
    <x v="2"/>
    <x v="0"/>
    <x v="0"/>
    <x v="10"/>
    <x v="3"/>
    <s v="Smead Adjustable Mobile File Trolley with Lockable Top"/>
    <n v="0.57999999999999996"/>
    <x v="0"/>
    <x v="1"/>
    <x v="10"/>
    <s v="Steubenville"/>
    <n v="43952"/>
    <d v="2015-04-21T00:00:00"/>
    <d v="2015-04-22T00:00:00"/>
    <n v="6610.2"/>
    <n v="22"/>
    <n v="9580"/>
    <n v="90469"/>
    <n v="1"/>
    <n v="69"/>
    <n v="9775.5102040816328"/>
    <n v="195.51020408163276"/>
    <s v="High Discount"/>
    <s v="10%"/>
    <x v="0"/>
    <x v="4"/>
  </r>
  <r>
    <n v="19364"/>
    <s v="High"/>
    <n v="0.01"/>
    <n v="2.08"/>
    <n v="5.33"/>
    <n v="635"/>
    <x v="198"/>
    <x v="2"/>
    <x v="0"/>
    <x v="1"/>
    <x v="2"/>
    <x v="3"/>
    <s v="Eldon® Wave Desk Accessories"/>
    <n v="0.43"/>
    <x v="0"/>
    <x v="2"/>
    <x v="3"/>
    <s v="Saint Paul"/>
    <n v="55106"/>
    <d v="2015-04-05T00:00:00"/>
    <d v="2015-04-05T00:00:00"/>
    <n v="-103.7124"/>
    <n v="12"/>
    <n v="28.32"/>
    <n v="89284"/>
    <n v="0"/>
    <n v="-366.21610169491527"/>
    <n v="28.606060606060606"/>
    <n v="0.28606060606060524"/>
    <s v="High Discount"/>
    <s v="10%"/>
    <x v="0"/>
    <x v="4"/>
  </r>
  <r>
    <n v="19365"/>
    <s v="High"/>
    <n v="0.03"/>
    <n v="370.98"/>
    <n v="99"/>
    <n v="635"/>
    <x v="198"/>
    <x v="1"/>
    <x v="0"/>
    <x v="0"/>
    <x v="10"/>
    <x v="1"/>
    <s v="Sauder Facets Collection Locker/File Cabinet, Sky Alder Finish"/>
    <n v="0.65"/>
    <x v="0"/>
    <x v="2"/>
    <x v="3"/>
    <s v="Saint Paul"/>
    <n v="55106"/>
    <d v="2015-04-05T00:00:00"/>
    <d v="2015-04-06T00:00:00"/>
    <n v="-124.2864"/>
    <n v="6"/>
    <n v="2309.4899999999998"/>
    <n v="89284"/>
    <n v="1"/>
    <n v="-5.3815517711702583"/>
    <n v="2380.9175257731958"/>
    <n v="71.427525773196066"/>
    <s v="High Discount"/>
    <s v="10%"/>
    <x v="0"/>
    <x v="4"/>
  </r>
  <r>
    <n v="19539"/>
    <s v="Low"/>
    <n v="0.06"/>
    <n v="160.97999999999999"/>
    <n v="35.020000000000003"/>
    <n v="637"/>
    <x v="199"/>
    <x v="1"/>
    <x v="3"/>
    <x v="1"/>
    <x v="14"/>
    <x v="5"/>
    <s v="Rush Hierlooms Collection Rich Wood Bookcases"/>
    <n v="0.72"/>
    <x v="0"/>
    <x v="0"/>
    <x v="1"/>
    <s v="Santa Clara"/>
    <n v="95051"/>
    <d v="2015-03-20T00:00:00"/>
    <d v="2015-03-24T00:00:00"/>
    <n v="-229.68"/>
    <n v="8"/>
    <n v="1232.01"/>
    <n v="87953"/>
    <n v="4"/>
    <n v="-18.642705822193005"/>
    <n v="1310.6489361702129"/>
    <n v="78.638936170212901"/>
    <s v="High Discount"/>
    <s v="10%"/>
    <x v="0"/>
    <x v="5"/>
  </r>
  <r>
    <n v="24387"/>
    <s v="Critical"/>
    <n v="0.06"/>
    <n v="65.989999999999995"/>
    <n v="8.8000000000000007"/>
    <n v="638"/>
    <x v="200"/>
    <x v="0"/>
    <x v="3"/>
    <x v="2"/>
    <x v="5"/>
    <x v="3"/>
    <s v="6120"/>
    <n v="0.57999999999999996"/>
    <x v="0"/>
    <x v="0"/>
    <x v="1"/>
    <s v="Santa Cruz"/>
    <n v="95062"/>
    <d v="2015-04-30T00:00:00"/>
    <d v="2015-05-01T00:00:00"/>
    <n v="288.08999999999997"/>
    <n v="9"/>
    <n v="506.38"/>
    <n v="87954"/>
    <n v="1"/>
    <n v="56.892057348236506"/>
    <n v="538.70212765957444"/>
    <n v="32.322127659574448"/>
    <s v="High Discount"/>
    <s v="10%"/>
    <x v="0"/>
    <x v="4"/>
  </r>
  <r>
    <n v="24388"/>
    <s v="Critical"/>
    <n v="0"/>
    <n v="195.99"/>
    <n v="4.2"/>
    <n v="638"/>
    <x v="200"/>
    <x v="0"/>
    <x v="3"/>
    <x v="2"/>
    <x v="5"/>
    <x v="3"/>
    <s v="KH 688"/>
    <n v="0.56999999999999995"/>
    <x v="0"/>
    <x v="0"/>
    <x v="1"/>
    <s v="Santa Cruz"/>
    <n v="95062"/>
    <d v="2015-04-30T00:00:00"/>
    <d v="2015-05-02T00:00:00"/>
    <n v="719.47679999999991"/>
    <n v="6"/>
    <n v="1042.72"/>
    <n v="87954"/>
    <n v="2"/>
    <n v="69"/>
    <n v="1042.72"/>
    <n v="0"/>
    <s v="No Discount"/>
    <s v="0% (No Discount)"/>
    <x v="1"/>
    <x v="4"/>
  </r>
  <r>
    <n v="25893"/>
    <s v="Not Specified"/>
    <n v="0"/>
    <n v="236.97"/>
    <n v="59.24"/>
    <n v="639"/>
    <x v="201"/>
    <x v="1"/>
    <x v="3"/>
    <x v="1"/>
    <x v="11"/>
    <x v="5"/>
    <s v="Chromcraft Rectangular Conference Tables"/>
    <n v="0.61"/>
    <x v="0"/>
    <x v="0"/>
    <x v="1"/>
    <s v="Santa Maria"/>
    <n v="93454"/>
    <d v="2015-02-14T00:00:00"/>
    <d v="2015-02-15T00:00:00"/>
    <n v="1192.04"/>
    <n v="9"/>
    <n v="1769.91"/>
    <n v="87952"/>
    <n v="1"/>
    <n v="67.350317247769652"/>
    <n v="1769.91"/>
    <n v="0"/>
    <s v="No Discount"/>
    <s v="0% (No Discount)"/>
    <x v="1"/>
    <x v="2"/>
  </r>
  <r>
    <n v="7893"/>
    <s v="Not Specified"/>
    <n v="0"/>
    <n v="236.97"/>
    <n v="59.24"/>
    <n v="640"/>
    <x v="202"/>
    <x v="1"/>
    <x v="3"/>
    <x v="1"/>
    <x v="11"/>
    <x v="5"/>
    <s v="Chromcraft Rectangular Conference Tables"/>
    <n v="0.61"/>
    <x v="0"/>
    <x v="0"/>
    <x v="0"/>
    <s v="Seattle"/>
    <n v="98119"/>
    <d v="2015-02-14T00:00:00"/>
    <d v="2015-02-15T00:00:00"/>
    <n v="1192.04"/>
    <n v="34"/>
    <n v="6686.34"/>
    <n v="56452"/>
    <n v="1"/>
    <n v="17.827989602682486"/>
    <n v="6686.34"/>
    <n v="0"/>
    <s v="No Discount"/>
    <s v="0% (No Discount)"/>
    <x v="1"/>
    <x v="2"/>
  </r>
  <r>
    <n v="1539"/>
    <s v="Low"/>
    <n v="0.06"/>
    <n v="160.97999999999999"/>
    <n v="35.020000000000003"/>
    <n v="640"/>
    <x v="202"/>
    <x v="1"/>
    <x v="3"/>
    <x v="1"/>
    <x v="14"/>
    <x v="5"/>
    <s v="Rush Hierlooms Collection Rich Wood Bookcases"/>
    <n v="0.72"/>
    <x v="0"/>
    <x v="0"/>
    <x v="0"/>
    <s v="Seattle"/>
    <n v="98119"/>
    <d v="2015-03-20T00:00:00"/>
    <d v="2015-03-24T00:00:00"/>
    <n v="-229.68"/>
    <n v="30"/>
    <n v="4620.05"/>
    <n v="11077"/>
    <n v="4"/>
    <n v="-4.9713747686713345"/>
    <n v="4914.9468085106391"/>
    <n v="294.89680851063895"/>
    <s v="High Discount"/>
    <s v="10%"/>
    <x v="0"/>
    <x v="5"/>
  </r>
  <r>
    <n v="6387"/>
    <s v="Critical"/>
    <n v="0.06"/>
    <n v="65.989999999999995"/>
    <n v="8.8000000000000007"/>
    <n v="640"/>
    <x v="202"/>
    <x v="0"/>
    <x v="3"/>
    <x v="2"/>
    <x v="5"/>
    <x v="3"/>
    <s v="6120"/>
    <n v="0.57999999999999996"/>
    <x v="0"/>
    <x v="0"/>
    <x v="0"/>
    <s v="Seattle"/>
    <n v="98119"/>
    <d v="2015-04-30T00:00:00"/>
    <d v="2015-05-01T00:00:00"/>
    <n v="288.08999999999997"/>
    <n v="34"/>
    <n v="1912.98"/>
    <n v="45380"/>
    <n v="1"/>
    <n v="15.059749709876735"/>
    <n v="2035.0851063829789"/>
    <n v="122.10510638297887"/>
    <s v="High Discount"/>
    <s v="10%"/>
    <x v="0"/>
    <x v="4"/>
  </r>
  <r>
    <n v="6388"/>
    <s v="Critical"/>
    <n v="0"/>
    <n v="195.99"/>
    <n v="4.2"/>
    <n v="640"/>
    <x v="202"/>
    <x v="0"/>
    <x v="3"/>
    <x v="2"/>
    <x v="5"/>
    <x v="3"/>
    <s v="KH 688"/>
    <n v="0.56999999999999995"/>
    <x v="0"/>
    <x v="0"/>
    <x v="0"/>
    <s v="Seattle"/>
    <n v="98119"/>
    <d v="2015-04-30T00:00:00"/>
    <d v="2015-05-02T00:00:00"/>
    <n v="1030.509"/>
    <n v="24"/>
    <n v="4170.87"/>
    <n v="45380"/>
    <n v="2"/>
    <n v="24.707291284552145"/>
    <n v="4170.87"/>
    <n v="0"/>
    <s v="No Discount"/>
    <s v="0% (No Discount)"/>
    <x v="1"/>
    <x v="4"/>
  </r>
  <r>
    <n v="24869"/>
    <s v="Low"/>
    <n v="0.03"/>
    <n v="51.75"/>
    <n v="19.989999999999998"/>
    <n v="646"/>
    <x v="203"/>
    <x v="2"/>
    <x v="0"/>
    <x v="1"/>
    <x v="2"/>
    <x v="3"/>
    <s v="Howard Miller 13-3/4&quot; Diameter Brushed Chrome Round Wall Clock"/>
    <n v="0.55000000000000004"/>
    <x v="0"/>
    <x v="2"/>
    <x v="3"/>
    <s v="Shakopee"/>
    <n v="55379"/>
    <d v="2015-06-17T00:00:00"/>
    <d v="2015-06-22T00:00:00"/>
    <n v="261.44400000000002"/>
    <n v="16"/>
    <n v="818.81"/>
    <n v="90735"/>
    <n v="5"/>
    <n v="31.929751712851584"/>
    <n v="844.13402061855663"/>
    <n v="25.324020618556688"/>
    <s v="High Discount"/>
    <s v="10%"/>
    <x v="0"/>
    <x v="1"/>
  </r>
  <r>
    <n v="21760"/>
    <s v="Not Specified"/>
    <n v="0.02"/>
    <n v="25.38"/>
    <n v="8.99"/>
    <n v="648"/>
    <x v="204"/>
    <x v="2"/>
    <x v="1"/>
    <x v="1"/>
    <x v="2"/>
    <x v="2"/>
    <s v="Executive Impressions 13&quot; Chairman Wall Clock"/>
    <n v="0.5"/>
    <x v="0"/>
    <x v="2"/>
    <x v="12"/>
    <s v="Bolingbrook"/>
    <n v="60440"/>
    <d v="2015-06-21T00:00:00"/>
    <d v="2015-06-22T00:00:00"/>
    <n v="-10.36"/>
    <n v="1"/>
    <n v="34.11"/>
    <n v="91365"/>
    <n v="1"/>
    <n v="-30.372324831427733"/>
    <n v="34.806122448979593"/>
    <n v="0.69612244897959386"/>
    <s v="High Discount"/>
    <s v="10%"/>
    <x v="0"/>
    <x v="1"/>
  </r>
  <r>
    <n v="23154"/>
    <s v="Medium"/>
    <n v="0.02"/>
    <n v="3.78"/>
    <n v="0.71"/>
    <n v="649"/>
    <x v="205"/>
    <x v="2"/>
    <x v="1"/>
    <x v="0"/>
    <x v="3"/>
    <x v="0"/>
    <s v="Staples Bulldog Clip"/>
    <n v="0.39"/>
    <x v="0"/>
    <x v="2"/>
    <x v="12"/>
    <s v="Buffalo Grove"/>
    <n v="60089"/>
    <d v="2015-05-29T00:00:00"/>
    <d v="2015-05-30T00:00:00"/>
    <n v="106.7499"/>
    <n v="40"/>
    <n v="154.71"/>
    <n v="91366"/>
    <n v="1"/>
    <n v="69"/>
    <n v="157.86734693877551"/>
    <n v="3.157346938775504"/>
    <s v="High Discount"/>
    <s v="10%"/>
    <x v="0"/>
    <x v="3"/>
  </r>
  <r>
    <n v="24199"/>
    <s v="High"/>
    <n v="0.08"/>
    <n v="15.99"/>
    <n v="13.18"/>
    <n v="651"/>
    <x v="206"/>
    <x v="2"/>
    <x v="3"/>
    <x v="0"/>
    <x v="8"/>
    <x v="3"/>
    <s v="GBC Pre-Punched Binding Paper, Plastic, White, 8-1/2&quot; x 11&quot;"/>
    <n v="0.37"/>
    <x v="0"/>
    <x v="0"/>
    <x v="34"/>
    <s v="Las Vegas"/>
    <n v="89115"/>
    <d v="2015-01-07T00:00:00"/>
    <d v="2015-01-08T00:00:00"/>
    <n v="-246.92615999999998"/>
    <n v="12"/>
    <n v="192.33"/>
    <n v="91575"/>
    <n v="1"/>
    <n v="-128.38671034160035"/>
    <n v="209.05434782608697"/>
    <n v="16.724347826086955"/>
    <s v="High Discount"/>
    <s v="10%"/>
    <x v="0"/>
    <x v="0"/>
  </r>
  <r>
    <n v="23433"/>
    <s v="Low"/>
    <n v="0.04"/>
    <n v="880.98"/>
    <n v="44.55"/>
    <n v="651"/>
    <x v="206"/>
    <x v="1"/>
    <x v="3"/>
    <x v="1"/>
    <x v="14"/>
    <x v="5"/>
    <s v="Riverside Palais Royal Lawyers Bookcase, Royale Cherry Finish"/>
    <n v="0.62"/>
    <x v="0"/>
    <x v="0"/>
    <x v="34"/>
    <s v="Las Vegas"/>
    <n v="89115"/>
    <d v="2015-02-15T00:00:00"/>
    <d v="2015-02-19T00:00:00"/>
    <n v="4233.2587999999996"/>
    <n v="8"/>
    <n v="6901.25"/>
    <n v="91576"/>
    <n v="4"/>
    <n v="61.340464408621621"/>
    <n v="7188.8020833333339"/>
    <n v="287.55208333333394"/>
    <s v="High Discount"/>
    <s v="10%"/>
    <x v="0"/>
    <x v="2"/>
  </r>
  <r>
    <n v="23434"/>
    <s v="Low"/>
    <n v="7.0000000000000007E-2"/>
    <n v="13.4"/>
    <n v="4.95"/>
    <n v="651"/>
    <x v="206"/>
    <x v="2"/>
    <x v="3"/>
    <x v="1"/>
    <x v="2"/>
    <x v="2"/>
    <s v="Electrix 20W Halogen Replacement Bulb for Zoom-In Desk Lamp"/>
    <n v="0.37"/>
    <x v="0"/>
    <x v="0"/>
    <x v="34"/>
    <s v="Las Vegas"/>
    <n v="89115"/>
    <d v="2015-02-15T00:00:00"/>
    <d v="2015-02-20T00:00:00"/>
    <n v="102.76859999999999"/>
    <n v="11"/>
    <n v="148.94"/>
    <n v="91576"/>
    <n v="5"/>
    <n v="69"/>
    <n v="160.15053763440861"/>
    <n v="11.21053763440861"/>
    <s v="High Discount"/>
    <s v="10%"/>
    <x v="0"/>
    <x v="2"/>
  </r>
  <r>
    <n v="23435"/>
    <s v="Low"/>
    <n v="0.01"/>
    <n v="15.99"/>
    <n v="11.28"/>
    <n v="651"/>
    <x v="206"/>
    <x v="2"/>
    <x v="3"/>
    <x v="2"/>
    <x v="6"/>
    <x v="4"/>
    <s v="210 Trimline Phone, White"/>
    <n v="0.38"/>
    <x v="0"/>
    <x v="0"/>
    <x v="34"/>
    <s v="Las Vegas"/>
    <n v="89115"/>
    <d v="2015-02-15T00:00:00"/>
    <d v="2015-02-22T00:00:00"/>
    <n v="-36.671543999999997"/>
    <n v="12"/>
    <n v="200.68"/>
    <n v="91576"/>
    <n v="7"/>
    <n v="-18.273641618497109"/>
    <n v="202.70707070707073"/>
    <n v="2.0270707070707203"/>
    <s v="High Discount"/>
    <s v="10%"/>
    <x v="0"/>
    <x v="2"/>
  </r>
  <r>
    <n v="25055"/>
    <s v="Not Specified"/>
    <n v="0"/>
    <n v="2.78"/>
    <n v="1.49"/>
    <n v="653"/>
    <x v="207"/>
    <x v="0"/>
    <x v="3"/>
    <x v="0"/>
    <x v="8"/>
    <x v="3"/>
    <s v="Wilson Jones Suede Grain Vinyl Binders"/>
    <n v="0.36"/>
    <x v="0"/>
    <x v="0"/>
    <x v="1"/>
    <s v="Rancho Cucamonga"/>
    <n v="91730"/>
    <d v="2015-04-16T00:00:00"/>
    <d v="2015-04-17T00:00:00"/>
    <n v="20.6448"/>
    <n v="9"/>
    <n v="29.92"/>
    <n v="91213"/>
    <n v="1"/>
    <n v="69"/>
    <n v="29.92"/>
    <n v="0"/>
    <s v="No Discount"/>
    <s v="0% (No Discount)"/>
    <x v="1"/>
    <x v="4"/>
  </r>
  <r>
    <n v="20874"/>
    <s v="Critical"/>
    <n v="0.1"/>
    <n v="18.97"/>
    <n v="9.0299999999999994"/>
    <n v="657"/>
    <x v="208"/>
    <x v="2"/>
    <x v="3"/>
    <x v="0"/>
    <x v="7"/>
    <x v="3"/>
    <s v="Computer Printout Paper with Letter-Trim Perforations"/>
    <n v="0.37"/>
    <x v="0"/>
    <x v="1"/>
    <x v="15"/>
    <s v="Oxford"/>
    <n v="1540"/>
    <d v="2015-01-19T00:00:00"/>
    <d v="2015-01-21T00:00:00"/>
    <n v="-24.204799999999999"/>
    <n v="1"/>
    <n v="19.73"/>
    <n v="91212"/>
    <n v="2"/>
    <n v="-122.68018246325391"/>
    <n v="21.922222222222221"/>
    <n v="2.1922222222222203"/>
    <s v="High Discount"/>
    <s v="15%"/>
    <x v="0"/>
    <x v="0"/>
  </r>
  <r>
    <n v="20875"/>
    <s v="Critical"/>
    <n v="0"/>
    <n v="119.99"/>
    <n v="56.14"/>
    <n v="659"/>
    <x v="209"/>
    <x v="1"/>
    <x v="3"/>
    <x v="2"/>
    <x v="6"/>
    <x v="5"/>
    <s v="Hewlett-Packard 2600DN Business Color Inkjet Printer"/>
    <n v="0.39"/>
    <x v="0"/>
    <x v="1"/>
    <x v="9"/>
    <s v="South Burlington"/>
    <n v="5403"/>
    <d v="2015-01-19T00:00:00"/>
    <d v="2015-01-20T00:00:00"/>
    <n v="-126.05777999999999"/>
    <n v="5"/>
    <n v="615.54"/>
    <n v="91212"/>
    <n v="1"/>
    <n v="-20.479218247392534"/>
    <n v="615.54"/>
    <n v="0"/>
    <s v="No Discount"/>
    <s v="0% (No Discount)"/>
    <x v="1"/>
    <x v="0"/>
  </r>
  <r>
    <n v="23487"/>
    <s v="Critical"/>
    <n v="0.02"/>
    <n v="14.58"/>
    <n v="7.4"/>
    <n v="663"/>
    <x v="210"/>
    <x v="2"/>
    <x v="1"/>
    <x v="1"/>
    <x v="2"/>
    <x v="3"/>
    <s v="DAX Clear Channel Poster Frame"/>
    <n v="0.48"/>
    <x v="0"/>
    <x v="1"/>
    <x v="10"/>
    <s v="Steubenville"/>
    <n v="43952"/>
    <d v="2015-05-29T00:00:00"/>
    <d v="2015-06-01T00:00:00"/>
    <n v="10.802000000000001"/>
    <n v="17"/>
    <n v="261.33999999999997"/>
    <n v="90922"/>
    <n v="3"/>
    <n v="4.1333129256906718"/>
    <n v="266.67346938775506"/>
    <n v="5.3334693877550876"/>
    <s v="High Discount"/>
    <s v="10%"/>
    <x v="0"/>
    <x v="3"/>
  </r>
  <r>
    <n v="21086"/>
    <s v="Low"/>
    <n v="0.04"/>
    <n v="22.72"/>
    <n v="8.99"/>
    <n v="665"/>
    <x v="211"/>
    <x v="2"/>
    <x v="0"/>
    <x v="1"/>
    <x v="2"/>
    <x v="2"/>
    <s v="Executive Impressions 14&quot; Two-Color Numerals Wall Clock"/>
    <n v="0.44"/>
    <x v="0"/>
    <x v="3"/>
    <x v="20"/>
    <s v="Murfreesboro"/>
    <n v="37130"/>
    <d v="2015-01-16T00:00:00"/>
    <d v="2015-01-20T00:00:00"/>
    <n v="-678.49599999999998"/>
    <n v="9"/>
    <n v="202.41"/>
    <n v="88677"/>
    <n v="4"/>
    <n v="-335.20873474630702"/>
    <n v="210.84375"/>
    <n v="8.4337500000000034"/>
    <s v="High Discount"/>
    <s v="10%"/>
    <x v="0"/>
    <x v="0"/>
  </r>
  <r>
    <n v="18667"/>
    <s v="Critical"/>
    <n v="0.02"/>
    <n v="130.97999999999999"/>
    <n v="30"/>
    <n v="665"/>
    <x v="211"/>
    <x v="1"/>
    <x v="0"/>
    <x v="1"/>
    <x v="1"/>
    <x v="1"/>
    <s v="Office Star - Contemporary Task Swivel chair with 2-way adjustable arms, Plum"/>
    <n v="0.78"/>
    <x v="0"/>
    <x v="3"/>
    <x v="20"/>
    <s v="Murfreesboro"/>
    <n v="37130"/>
    <d v="2015-04-18T00:00:00"/>
    <d v="2015-04-19T00:00:00"/>
    <n v="90.762"/>
    <n v="6"/>
    <n v="793.39"/>
    <n v="88678"/>
    <n v="1"/>
    <n v="11.439771108786347"/>
    <n v="809.58163265306121"/>
    <n v="16.19163265306122"/>
    <s v="High Discount"/>
    <s v="10%"/>
    <x v="0"/>
    <x v="4"/>
  </r>
  <r>
    <n v="24776"/>
    <s v="Low"/>
    <n v="0.02"/>
    <n v="4.57"/>
    <n v="5.42"/>
    <n v="666"/>
    <x v="212"/>
    <x v="2"/>
    <x v="0"/>
    <x v="0"/>
    <x v="8"/>
    <x v="3"/>
    <s v="Newell® 3-Hole Punched Plastic Slotted Magazine Holders for Binders"/>
    <n v="0.37"/>
    <x v="0"/>
    <x v="3"/>
    <x v="20"/>
    <s v="Nashville"/>
    <n v="37211"/>
    <d v="2015-04-22T00:00:00"/>
    <d v="2015-04-26T00:00:00"/>
    <n v="-352.81399999999996"/>
    <n v="11"/>
    <n v="54.04"/>
    <n v="88679"/>
    <n v="4"/>
    <n v="-652.87564766839375"/>
    <n v="55.142857142857146"/>
    <n v="1.1028571428571468"/>
    <s v="High Discount"/>
    <s v="10%"/>
    <x v="0"/>
    <x v="4"/>
  </r>
  <r>
    <n v="3086"/>
    <s v="Low"/>
    <n v="0.04"/>
    <n v="22.72"/>
    <n v="8.99"/>
    <n v="667"/>
    <x v="213"/>
    <x v="2"/>
    <x v="0"/>
    <x v="1"/>
    <x v="2"/>
    <x v="2"/>
    <s v="Executive Impressions 14&quot; Two-Color Numerals Wall Clock"/>
    <n v="0.44"/>
    <x v="0"/>
    <x v="2"/>
    <x v="7"/>
    <s v="Dallas"/>
    <n v="75203"/>
    <d v="2015-01-16T00:00:00"/>
    <d v="2015-01-20T00:00:00"/>
    <n v="70.028000000000006"/>
    <n v="37"/>
    <n v="832.14"/>
    <n v="22147"/>
    <n v="4"/>
    <n v="8.4154108683634981"/>
    <n v="866.8125"/>
    <n v="34.672500000000014"/>
    <s v="High Discount"/>
    <s v="10%"/>
    <x v="0"/>
    <x v="0"/>
  </r>
  <r>
    <n v="6776"/>
    <s v="Low"/>
    <n v="0.02"/>
    <n v="4.57"/>
    <n v="5.42"/>
    <n v="667"/>
    <x v="213"/>
    <x v="2"/>
    <x v="0"/>
    <x v="0"/>
    <x v="8"/>
    <x v="3"/>
    <s v="Newell® 3-Hole Punched Plastic Slotted Magazine Holders for Binders"/>
    <n v="0.37"/>
    <x v="0"/>
    <x v="2"/>
    <x v="7"/>
    <s v="Dallas"/>
    <n v="75203"/>
    <d v="2015-04-22T00:00:00"/>
    <d v="2015-04-26T00:00:00"/>
    <n v="-124.28049999999999"/>
    <n v="45"/>
    <n v="221.06"/>
    <n v="48257"/>
    <n v="4"/>
    <n v="-56.220256943816146"/>
    <n v="225.57142857142858"/>
    <n v="4.5114285714285813"/>
    <s v="High Discount"/>
    <s v="10%"/>
    <x v="0"/>
    <x v="4"/>
  </r>
  <r>
    <n v="24882"/>
    <s v="Medium"/>
    <n v="0.09"/>
    <n v="2.89"/>
    <n v="0.5"/>
    <n v="669"/>
    <x v="214"/>
    <x v="2"/>
    <x v="1"/>
    <x v="0"/>
    <x v="9"/>
    <x v="3"/>
    <s v="Avery 498"/>
    <n v="0.38"/>
    <x v="0"/>
    <x v="2"/>
    <x v="25"/>
    <s v="Ottumwa"/>
    <n v="52501"/>
    <d v="2015-03-20T00:00:00"/>
    <d v="2015-03-22T00:00:00"/>
    <n v="40.482299999999995"/>
    <n v="22"/>
    <n v="58.67"/>
    <n v="88475"/>
    <n v="2"/>
    <n v="69"/>
    <n v="64.472527472527474"/>
    <n v="5.8025274725274727"/>
    <s v="High Discount"/>
    <s v="10%"/>
    <x v="0"/>
    <x v="5"/>
  </r>
  <r>
    <n v="24883"/>
    <s v="Medium"/>
    <n v="0.02"/>
    <n v="48.91"/>
    <n v="5.81"/>
    <n v="669"/>
    <x v="214"/>
    <x v="2"/>
    <x v="1"/>
    <x v="0"/>
    <x v="7"/>
    <x v="3"/>
    <s v="Xerox 1891"/>
    <n v="0.38"/>
    <x v="0"/>
    <x v="2"/>
    <x v="25"/>
    <s v="Ottumwa"/>
    <n v="52501"/>
    <d v="2015-03-20T00:00:00"/>
    <d v="2015-03-21T00:00:00"/>
    <n v="32.86"/>
    <n v="2"/>
    <n v="101.06"/>
    <n v="88475"/>
    <n v="1"/>
    <n v="32.515337423312886"/>
    <n v="103.12244897959184"/>
    <n v="2.062448979591835"/>
    <s v="High Discount"/>
    <s v="10%"/>
    <x v="0"/>
    <x v="5"/>
  </r>
  <r>
    <n v="18808"/>
    <s v="Low"/>
    <n v="0.08"/>
    <n v="296.18"/>
    <n v="54.12"/>
    <n v="670"/>
    <x v="215"/>
    <x v="1"/>
    <x v="1"/>
    <x v="1"/>
    <x v="11"/>
    <x v="5"/>
    <s v="Hon 94000 Series Round Tables"/>
    <n v="0.76"/>
    <x v="0"/>
    <x v="3"/>
    <x v="8"/>
    <s v="Montclair"/>
    <n v="22025"/>
    <d v="2015-03-05T00:00:00"/>
    <d v="2015-03-12T00:00:00"/>
    <n v="-187.22199999999998"/>
    <n v="5"/>
    <n v="1429.81"/>
    <n v="88474"/>
    <n v="7"/>
    <n v="-13.094187339576585"/>
    <n v="1554.141304347826"/>
    <n v="124.33130434782606"/>
    <s v="High Discount"/>
    <s v="10%"/>
    <x v="0"/>
    <x v="5"/>
  </r>
  <r>
    <n v="19423"/>
    <s v="Low"/>
    <n v="7.0000000000000007E-2"/>
    <n v="2.88"/>
    <n v="1.01"/>
    <n v="672"/>
    <x v="216"/>
    <x v="2"/>
    <x v="2"/>
    <x v="0"/>
    <x v="0"/>
    <x v="0"/>
    <s v="Sanford Colorific Colored Pencils, 12/Box"/>
    <n v="0.55000000000000004"/>
    <x v="0"/>
    <x v="2"/>
    <x v="25"/>
    <s v="Newton"/>
    <n v="50208"/>
    <d v="2015-02-05T00:00:00"/>
    <d v="2015-02-09T00:00:00"/>
    <n v="9.59"/>
    <n v="12"/>
    <n v="34.97"/>
    <n v="88173"/>
    <n v="4"/>
    <n v="27.423505862167573"/>
    <n v="37.602150537634408"/>
    <n v="2.6321505376344092"/>
    <s v="High Discount"/>
    <s v="10%"/>
    <x v="0"/>
    <x v="2"/>
  </r>
  <r>
    <n v="19424"/>
    <s v="Low"/>
    <n v="0.1"/>
    <n v="195.99"/>
    <n v="3.99"/>
    <n v="672"/>
    <x v="216"/>
    <x v="2"/>
    <x v="2"/>
    <x v="2"/>
    <x v="5"/>
    <x v="3"/>
    <s v="R380"/>
    <n v="0.57999999999999996"/>
    <x v="0"/>
    <x v="2"/>
    <x v="25"/>
    <s v="Newton"/>
    <n v="50208"/>
    <d v="2015-02-05T00:00:00"/>
    <d v="2015-02-12T00:00:00"/>
    <n v="-655.42399999999998"/>
    <n v="2"/>
    <n v="308.86"/>
    <n v="88173"/>
    <n v="7"/>
    <n v="-212.20747264132615"/>
    <n v="343.17777777777781"/>
    <n v="34.317777777777792"/>
    <s v="High Discount"/>
    <s v="15%"/>
    <x v="0"/>
    <x v="2"/>
  </r>
  <r>
    <n v="25059"/>
    <s v="Critical"/>
    <n v="0.06"/>
    <n v="161.55000000000001"/>
    <n v="19.989999999999998"/>
    <n v="674"/>
    <x v="217"/>
    <x v="2"/>
    <x v="2"/>
    <x v="0"/>
    <x v="10"/>
    <x v="3"/>
    <s v="Fellowes Super Stor/Drawer® Files"/>
    <n v="0.66"/>
    <x v="0"/>
    <x v="2"/>
    <x v="33"/>
    <s v="Raytown"/>
    <n v="64133"/>
    <d v="2015-01-02T00:00:00"/>
    <d v="2015-01-03T00:00:00"/>
    <n v="-7.5800000000000409"/>
    <n v="3"/>
    <n v="485.01"/>
    <n v="88174"/>
    <n v="1"/>
    <n v="-1.5628543741366241"/>
    <n v="515.968085106383"/>
    <n v="30.95808510638301"/>
    <s v="High Discount"/>
    <s v="10%"/>
    <x v="0"/>
    <x v="0"/>
  </r>
  <r>
    <n v="19326"/>
    <s v="Medium"/>
    <n v="0.04"/>
    <n v="15.42"/>
    <n v="10.68"/>
    <n v="678"/>
    <x v="218"/>
    <x v="0"/>
    <x v="0"/>
    <x v="0"/>
    <x v="10"/>
    <x v="3"/>
    <s v="Decoflex Hanging Personal Folder File, Blue"/>
    <n v="0.57999999999999996"/>
    <x v="0"/>
    <x v="3"/>
    <x v="8"/>
    <s v="Rose Hill"/>
    <n v="24281"/>
    <d v="2015-04-22T00:00:00"/>
    <d v="2015-04-23T00:00:00"/>
    <n v="-109.70400000000001"/>
    <n v="5"/>
    <n v="81.14"/>
    <n v="88889"/>
    <n v="1"/>
    <n v="-135.20335223071237"/>
    <n v="84.520833333333343"/>
    <n v="3.3808333333333422"/>
    <s v="High Discount"/>
    <s v="10%"/>
    <x v="0"/>
    <x v="4"/>
  </r>
  <r>
    <n v="21609"/>
    <s v="Medium"/>
    <n v="0.01"/>
    <n v="3.95"/>
    <n v="5.13"/>
    <n v="679"/>
    <x v="219"/>
    <x v="2"/>
    <x v="0"/>
    <x v="0"/>
    <x v="15"/>
    <x v="3"/>
    <s v="Hoover Replacement Belts For Soft Guard™ &amp; Commercial Ltweight Upright Vacs, 2/Pk"/>
    <n v="0.59"/>
    <x v="0"/>
    <x v="0"/>
    <x v="0"/>
    <s v="Spanaway"/>
    <n v="98387"/>
    <d v="2015-03-04T00:00:00"/>
    <d v="2015-03-05T00:00:00"/>
    <n v="-19.93"/>
    <n v="2"/>
    <n v="10.11"/>
    <n v="88890"/>
    <n v="1"/>
    <n v="-197.13155291790306"/>
    <n v="10.212121212121211"/>
    <n v="0.10212121212121161"/>
    <s v="Medium Discount"/>
    <s v="10%"/>
    <x v="0"/>
    <x v="5"/>
  </r>
  <r>
    <n v="21610"/>
    <s v="Medium"/>
    <n v="0.02"/>
    <n v="367.99"/>
    <n v="19.989999999999998"/>
    <n v="679"/>
    <x v="219"/>
    <x v="2"/>
    <x v="0"/>
    <x v="0"/>
    <x v="8"/>
    <x v="3"/>
    <s v="Ibico Ibimaster 300 Manual Binding System"/>
    <n v="0.4"/>
    <x v="0"/>
    <x v="0"/>
    <x v="0"/>
    <s v="Spanaway"/>
    <n v="98387"/>
    <d v="2015-03-04T00:00:00"/>
    <d v="2015-03-05T00:00:00"/>
    <n v="4568.6072999999997"/>
    <n v="17"/>
    <n v="6621.17"/>
    <n v="88890"/>
    <n v="1"/>
    <n v="69"/>
    <n v="6756.2959183673474"/>
    <n v="135.12591836734737"/>
    <s v="High Discount"/>
    <s v="10%"/>
    <x v="0"/>
    <x v="5"/>
  </r>
  <r>
    <n v="21612"/>
    <s v="Medium"/>
    <n v="0.04"/>
    <n v="95.99"/>
    <n v="4.9000000000000004"/>
    <n v="680"/>
    <x v="220"/>
    <x v="2"/>
    <x v="0"/>
    <x v="2"/>
    <x v="5"/>
    <x v="3"/>
    <s v="T60"/>
    <n v="0.56000000000000005"/>
    <x v="0"/>
    <x v="0"/>
    <x v="0"/>
    <s v="Spokane"/>
    <n v="99207"/>
    <d v="2015-03-04T00:00:00"/>
    <d v="2015-03-06T00:00:00"/>
    <n v="-258.22500000000002"/>
    <n v="3"/>
    <n v="253.78"/>
    <n v="88890"/>
    <n v="2"/>
    <n v="-101.75151706202223"/>
    <n v="264.35416666666669"/>
    <n v="10.574166666666684"/>
    <s v="High Discount"/>
    <s v="10%"/>
    <x v="0"/>
    <x v="5"/>
  </r>
  <r>
    <n v="18555"/>
    <s v="Medium"/>
    <n v="0.06"/>
    <n v="17.670000000000002"/>
    <n v="8.99"/>
    <n v="683"/>
    <x v="221"/>
    <x v="0"/>
    <x v="2"/>
    <x v="1"/>
    <x v="2"/>
    <x v="2"/>
    <s v="Executive Impressions 12&quot; Wall Clock"/>
    <n v="0.47"/>
    <x v="0"/>
    <x v="2"/>
    <x v="32"/>
    <s v="Papillion"/>
    <n v="68046"/>
    <d v="2015-04-07T00:00:00"/>
    <d v="2015-04-08T00:00:00"/>
    <n v="38.06"/>
    <n v="4"/>
    <n v="69.959999999999994"/>
    <n v="87765"/>
    <n v="1"/>
    <n v="54.402515723270447"/>
    <n v="74.425531914893611"/>
    <n v="4.4655319148936172"/>
    <s v="High Discount"/>
    <s v="10%"/>
    <x v="0"/>
    <x v="4"/>
  </r>
  <r>
    <n v="21411"/>
    <s v="Critical"/>
    <n v="7.0000000000000007E-2"/>
    <n v="279.48"/>
    <n v="35"/>
    <n v="688"/>
    <x v="222"/>
    <x v="2"/>
    <x v="2"/>
    <x v="0"/>
    <x v="10"/>
    <x v="6"/>
    <s v="Tennsco Snap-Together Open Shelving Units, Starter Sets and Add-On Units"/>
    <n v="0.8"/>
    <x v="0"/>
    <x v="2"/>
    <x v="33"/>
    <s v="Saint Louis"/>
    <n v="63116"/>
    <d v="2015-05-16T00:00:00"/>
    <d v="2015-05-16T00:00:00"/>
    <n v="-207.28"/>
    <n v="10"/>
    <n v="2716.09"/>
    <n v="88503"/>
    <n v="0"/>
    <n v="-7.6315586007827427"/>
    <n v="2920.5268817204305"/>
    <n v="204.43688172043039"/>
    <s v="High Discount"/>
    <s v="10%"/>
    <x v="0"/>
    <x v="3"/>
  </r>
  <r>
    <n v="19325"/>
    <s v="Low"/>
    <n v="0.06"/>
    <n v="4.18"/>
    <n v="2.99"/>
    <n v="688"/>
    <x v="222"/>
    <x v="2"/>
    <x v="2"/>
    <x v="0"/>
    <x v="8"/>
    <x v="3"/>
    <s v="Avery® Durable Slant Ring Binders With Label Holder"/>
    <n v="0.37"/>
    <x v="0"/>
    <x v="2"/>
    <x v="33"/>
    <s v="Saint Louis"/>
    <n v="63116"/>
    <d v="2015-03-06T00:00:00"/>
    <d v="2015-03-08T00:00:00"/>
    <n v="-12.719000000000001"/>
    <n v="5"/>
    <n v="21.34"/>
    <n v="88504"/>
    <n v="2"/>
    <n v="-59.601686972821"/>
    <n v="22.702127659574469"/>
    <n v="1.3621276595744689"/>
    <s v="High Discount"/>
    <s v="10%"/>
    <x v="0"/>
    <x v="5"/>
  </r>
  <r>
    <n v="26321"/>
    <s v="Medium"/>
    <n v="7.0000000000000007E-2"/>
    <n v="1.7"/>
    <n v="1.99"/>
    <n v="689"/>
    <x v="223"/>
    <x v="2"/>
    <x v="2"/>
    <x v="2"/>
    <x v="13"/>
    <x v="2"/>
    <s v="BASF Silver 74 Minute CD-R"/>
    <n v="0.51"/>
    <x v="0"/>
    <x v="2"/>
    <x v="33"/>
    <s v="Saint Peters"/>
    <n v="63376"/>
    <d v="2015-02-04T00:00:00"/>
    <d v="2015-02-05T00:00:00"/>
    <n v="-51.42"/>
    <n v="10"/>
    <n v="17.420000000000002"/>
    <n v="88502"/>
    <n v="1"/>
    <n v="-295.17795637198623"/>
    <n v="18.731182795698928"/>
    <n v="1.3111827956989259"/>
    <s v="High Discount"/>
    <s v="10%"/>
    <x v="0"/>
    <x v="2"/>
  </r>
  <r>
    <n v="19933"/>
    <s v="High"/>
    <n v="0.09"/>
    <n v="6.48"/>
    <n v="6.35"/>
    <n v="691"/>
    <x v="224"/>
    <x v="2"/>
    <x v="1"/>
    <x v="0"/>
    <x v="7"/>
    <x v="3"/>
    <s v="Xerox 200"/>
    <n v="0.37"/>
    <x v="0"/>
    <x v="0"/>
    <x v="0"/>
    <s v="Tacoma"/>
    <n v="98408"/>
    <d v="2015-03-21T00:00:00"/>
    <d v="2015-03-22T00:00:00"/>
    <n v="-88.6"/>
    <n v="8"/>
    <n v="49.81"/>
    <n v="89915"/>
    <n v="1"/>
    <n v="-177.87592852840791"/>
    <n v="54.736263736263737"/>
    <n v="4.9262637362637349"/>
    <s v="High Discount"/>
    <s v="10%"/>
    <x v="0"/>
    <x v="5"/>
  </r>
  <r>
    <n v="19400"/>
    <s v="Low"/>
    <n v="0.02"/>
    <n v="500.98"/>
    <n v="41.44"/>
    <n v="693"/>
    <x v="225"/>
    <x v="1"/>
    <x v="2"/>
    <x v="1"/>
    <x v="14"/>
    <x v="5"/>
    <s v="DMI Eclipse Executive Suite Bookcases"/>
    <n v="0.66"/>
    <x v="0"/>
    <x v="0"/>
    <x v="21"/>
    <s v="Thornton"/>
    <n v="80229"/>
    <d v="2015-03-25T00:00:00"/>
    <d v="2015-03-25T00:00:00"/>
    <n v="2568.4628999999995"/>
    <n v="7"/>
    <n v="3722.41"/>
    <n v="87811"/>
    <n v="0"/>
    <n v="69"/>
    <n v="3798.3775510204082"/>
    <n v="75.967551020408337"/>
    <s v="High Discount"/>
    <s v="10%"/>
    <x v="0"/>
    <x v="5"/>
  </r>
  <r>
    <n v="18736"/>
    <s v="Low"/>
    <n v="0.09"/>
    <n v="5.34"/>
    <n v="2.99"/>
    <n v="693"/>
    <x v="225"/>
    <x v="0"/>
    <x v="2"/>
    <x v="0"/>
    <x v="8"/>
    <x v="3"/>
    <s v="Wilson Jones 14 Line Acrylic Coated Pressboard Data Binders"/>
    <n v="0.38"/>
    <x v="0"/>
    <x v="0"/>
    <x v="21"/>
    <s v="Thornton"/>
    <n v="80229"/>
    <d v="2015-03-08T00:00:00"/>
    <d v="2015-03-15T00:00:00"/>
    <n v="9.4860000000000007"/>
    <n v="17"/>
    <n v="95.1"/>
    <n v="87812"/>
    <n v="7"/>
    <n v="9.9747634069400632"/>
    <n v="104.5054945054945"/>
    <n v="9.4054945054945023"/>
    <s v="High Discount"/>
    <s v="10%"/>
    <x v="0"/>
    <x v="5"/>
  </r>
  <r>
    <n v="18737"/>
    <s v="Low"/>
    <n v="7.0000000000000007E-2"/>
    <n v="140.97999999999999"/>
    <n v="53.48"/>
    <n v="693"/>
    <x v="225"/>
    <x v="1"/>
    <x v="2"/>
    <x v="1"/>
    <x v="14"/>
    <x v="5"/>
    <s v="Bush Heritage Pine Collection 5-Shelf Bookcase, Albany Pine Finish, *Special Order"/>
    <n v="0.65"/>
    <x v="0"/>
    <x v="0"/>
    <x v="21"/>
    <s v="Thornton"/>
    <n v="80229"/>
    <d v="2015-03-08T00:00:00"/>
    <d v="2015-03-15T00:00:00"/>
    <n v="-263.64999999999998"/>
    <n v="5"/>
    <n v="734.74"/>
    <n v="87812"/>
    <n v="7"/>
    <n v="-35.883441761711623"/>
    <n v="790.04301075268825"/>
    <n v="55.303010752688238"/>
    <s v="High Discount"/>
    <s v="10%"/>
    <x v="0"/>
    <x v="5"/>
  </r>
  <r>
    <n v="18738"/>
    <s v="Low"/>
    <n v="0.06"/>
    <n v="205.99"/>
    <n v="5.26"/>
    <n v="693"/>
    <x v="225"/>
    <x v="2"/>
    <x v="2"/>
    <x v="2"/>
    <x v="5"/>
    <x v="3"/>
    <s v="i470"/>
    <n v="0.56000000000000005"/>
    <x v="0"/>
    <x v="0"/>
    <x v="21"/>
    <s v="Thornton"/>
    <n v="80229"/>
    <d v="2015-03-08T00:00:00"/>
    <d v="2015-03-15T00:00:00"/>
    <n v="890.18100000000004"/>
    <n v="11"/>
    <n v="1882.87"/>
    <n v="87812"/>
    <n v="7"/>
    <n v="47.277878982616969"/>
    <n v="2003.0531914893618"/>
    <n v="120.18319148936189"/>
    <s v="High Discount"/>
    <s v="10%"/>
    <x v="0"/>
    <x v="5"/>
  </r>
  <r>
    <n v="18810"/>
    <s v="High"/>
    <n v="0"/>
    <n v="230.98"/>
    <n v="23.78"/>
    <n v="693"/>
    <x v="225"/>
    <x v="1"/>
    <x v="2"/>
    <x v="1"/>
    <x v="11"/>
    <x v="5"/>
    <s v="Bush® Cubix Conference Tables, Fully Assembled"/>
    <n v="0.6"/>
    <x v="0"/>
    <x v="0"/>
    <x v="21"/>
    <s v="Thornton"/>
    <n v="80229"/>
    <d v="2015-05-05T00:00:00"/>
    <d v="2015-05-07T00:00:00"/>
    <n v="6095.8601999999992"/>
    <n v="36"/>
    <n v="8834.58"/>
    <n v="87813"/>
    <n v="2"/>
    <n v="69"/>
    <n v="8834.58"/>
    <n v="0"/>
    <s v="No Discount"/>
    <s v="0% (No Discount)"/>
    <x v="1"/>
    <x v="3"/>
  </r>
  <r>
    <n v="22613"/>
    <s v="Medium"/>
    <n v="0.06"/>
    <n v="8.1199999999999992"/>
    <n v="2.83"/>
    <n v="696"/>
    <x v="226"/>
    <x v="2"/>
    <x v="0"/>
    <x v="2"/>
    <x v="13"/>
    <x v="2"/>
    <s v="Imation Neon Mac Format Diskettes, 10/Pack"/>
    <n v="0.77"/>
    <x v="0"/>
    <x v="2"/>
    <x v="38"/>
    <s v="Crown Point"/>
    <n v="46307"/>
    <d v="2015-03-27T00:00:00"/>
    <d v="2015-03-28T00:00:00"/>
    <n v="-82.83"/>
    <n v="10"/>
    <n v="78.540000000000006"/>
    <n v="89847"/>
    <n v="1"/>
    <n v="-105.46218487394955"/>
    <n v="83.553191489361708"/>
    <n v="5.0131914893617022"/>
    <s v="High Discount"/>
    <s v="10%"/>
    <x v="0"/>
    <x v="5"/>
  </r>
  <r>
    <n v="22614"/>
    <s v="Medium"/>
    <n v="0.05"/>
    <n v="51.65"/>
    <n v="18.45"/>
    <n v="696"/>
    <x v="226"/>
    <x v="2"/>
    <x v="0"/>
    <x v="1"/>
    <x v="2"/>
    <x v="4"/>
    <s v="Deflect-o EconoMat Nonstudded, No Bevel Mat"/>
    <n v="0.65"/>
    <x v="0"/>
    <x v="2"/>
    <x v="38"/>
    <s v="Crown Point"/>
    <n v="46307"/>
    <d v="2015-03-27T00:00:00"/>
    <d v="2015-03-28T00:00:00"/>
    <n v="25.04"/>
    <n v="12"/>
    <n v="605.1"/>
    <n v="89847"/>
    <n v="1"/>
    <n v="4.1381589819864484"/>
    <n v="636.94736842105272"/>
    <n v="31.847368421052693"/>
    <s v="High Discount"/>
    <s v="10%"/>
    <x v="0"/>
    <x v="5"/>
  </r>
  <r>
    <n v="19225"/>
    <s v="Low"/>
    <n v="0.1"/>
    <n v="40.479999999999997"/>
    <n v="19.989999999999998"/>
    <n v="696"/>
    <x v="226"/>
    <x v="2"/>
    <x v="0"/>
    <x v="2"/>
    <x v="13"/>
    <x v="3"/>
    <s v="Keytronic Designer 104- Key Black Keyboard"/>
    <n v="0.77"/>
    <x v="0"/>
    <x v="2"/>
    <x v="38"/>
    <s v="Crown Point"/>
    <n v="46307"/>
    <d v="2015-04-07T00:00:00"/>
    <d v="2015-04-09T00:00:00"/>
    <n v="-580.32000000000005"/>
    <n v="9"/>
    <n v="355.84"/>
    <n v="89848"/>
    <n v="2"/>
    <n v="-163.08453237410075"/>
    <n v="395.37777777777774"/>
    <n v="39.537777777777762"/>
    <s v="High Discount"/>
    <s v="15%"/>
    <x v="0"/>
    <x v="4"/>
  </r>
  <r>
    <n v="22616"/>
    <s v="Medium"/>
    <n v="0.1"/>
    <n v="175.99"/>
    <n v="8.99"/>
    <n v="697"/>
    <x v="227"/>
    <x v="2"/>
    <x v="0"/>
    <x v="2"/>
    <x v="5"/>
    <x v="3"/>
    <s v="2180"/>
    <n v="0.56999999999999995"/>
    <x v="0"/>
    <x v="2"/>
    <x v="38"/>
    <s v="East Chicago"/>
    <n v="46312"/>
    <d v="2015-03-27T00:00:00"/>
    <d v="2015-03-28T00:00:00"/>
    <n v="928.96079999999984"/>
    <n v="10"/>
    <n v="1346.32"/>
    <n v="89847"/>
    <n v="1"/>
    <n v="69"/>
    <n v="1495.911111111111"/>
    <n v="149.5911111111111"/>
    <s v="High Discount"/>
    <s v="15%"/>
    <x v="0"/>
    <x v="5"/>
  </r>
  <r>
    <n v="25480"/>
    <s v="Critical"/>
    <n v="0.08"/>
    <n v="14.81"/>
    <n v="13.32"/>
    <n v="697"/>
    <x v="227"/>
    <x v="2"/>
    <x v="0"/>
    <x v="0"/>
    <x v="15"/>
    <x v="3"/>
    <s v="Holmes Replacement Filter for HEPA Air Cleaner, Large Room"/>
    <n v="0.43"/>
    <x v="0"/>
    <x v="2"/>
    <x v="38"/>
    <s v="East Chicago"/>
    <n v="46312"/>
    <d v="2015-02-07T00:00:00"/>
    <d v="2015-02-09T00:00:00"/>
    <n v="-131.61720000000003"/>
    <n v="20"/>
    <n v="292.18"/>
    <n v="89849"/>
    <n v="2"/>
    <n v="-45.046615100280654"/>
    <n v="317.58695652173913"/>
    <n v="25.406956521739119"/>
    <s v="High Discount"/>
    <s v="10%"/>
    <x v="0"/>
    <x v="2"/>
  </r>
  <r>
    <n v="4613"/>
    <s v="Medium"/>
    <n v="0.06"/>
    <n v="8.1199999999999992"/>
    <n v="2.83"/>
    <n v="698"/>
    <x v="228"/>
    <x v="2"/>
    <x v="0"/>
    <x v="2"/>
    <x v="13"/>
    <x v="2"/>
    <s v="Imation Neon Mac Format Diskettes, 10/Pack"/>
    <n v="0.77"/>
    <x v="0"/>
    <x v="0"/>
    <x v="0"/>
    <s v="Seattle"/>
    <n v="98105"/>
    <d v="2015-03-27T00:00:00"/>
    <d v="2015-03-28T00:00:00"/>
    <n v="-82.83"/>
    <n v="41"/>
    <n v="322.02999999999997"/>
    <n v="32869"/>
    <n v="1"/>
    <n v="-25.721206098810672"/>
    <n v="342.58510638297872"/>
    <n v="20.555106382978749"/>
    <s v="High Discount"/>
    <s v="10%"/>
    <x v="0"/>
    <x v="5"/>
  </r>
  <r>
    <n v="4614"/>
    <s v="Medium"/>
    <n v="0.05"/>
    <n v="51.65"/>
    <n v="18.45"/>
    <n v="698"/>
    <x v="228"/>
    <x v="2"/>
    <x v="0"/>
    <x v="1"/>
    <x v="2"/>
    <x v="4"/>
    <s v="Deflect-o EconoMat Nonstudded, No Bevel Mat"/>
    <n v="0.65"/>
    <x v="0"/>
    <x v="0"/>
    <x v="0"/>
    <s v="Seattle"/>
    <n v="98105"/>
    <d v="2015-03-27T00:00:00"/>
    <d v="2015-03-28T00:00:00"/>
    <n v="25.04"/>
    <n v="49"/>
    <n v="2470.84"/>
    <n v="32869"/>
    <n v="1"/>
    <n v="1.0134205371452623"/>
    <n v="2600.8842105263161"/>
    <n v="130.04421052631596"/>
    <s v="High Discount"/>
    <s v="10%"/>
    <x v="0"/>
    <x v="5"/>
  </r>
  <r>
    <n v="4616"/>
    <s v="Medium"/>
    <n v="0.1"/>
    <n v="175.99"/>
    <n v="8.99"/>
    <n v="698"/>
    <x v="228"/>
    <x v="2"/>
    <x v="0"/>
    <x v="2"/>
    <x v="5"/>
    <x v="3"/>
    <s v="2180"/>
    <n v="0.56999999999999995"/>
    <x v="0"/>
    <x v="0"/>
    <x v="0"/>
    <s v="Seattle"/>
    <n v="98105"/>
    <d v="2015-03-27T00:00:00"/>
    <d v="2015-03-28T00:00:00"/>
    <n v="930.98700000000008"/>
    <n v="39"/>
    <n v="5250.66"/>
    <n v="32869"/>
    <n v="1"/>
    <n v="17.73085669230154"/>
    <n v="5834.0666666666666"/>
    <n v="583.40666666666675"/>
    <s v="High Discount"/>
    <s v="15%"/>
    <x v="0"/>
    <x v="5"/>
  </r>
  <r>
    <n v="1225"/>
    <s v="Low"/>
    <n v="0.1"/>
    <n v="40.479999999999997"/>
    <n v="19.989999999999998"/>
    <n v="698"/>
    <x v="228"/>
    <x v="2"/>
    <x v="0"/>
    <x v="2"/>
    <x v="13"/>
    <x v="3"/>
    <s v="Keytronic Designer 104- Key Black Keyboard"/>
    <n v="0.77"/>
    <x v="0"/>
    <x v="0"/>
    <x v="0"/>
    <s v="Seattle"/>
    <n v="98105"/>
    <d v="2015-04-07T00:00:00"/>
    <d v="2015-04-09T00:00:00"/>
    <n v="-580.32000000000005"/>
    <n v="36"/>
    <n v="1423.35"/>
    <n v="8994"/>
    <n v="2"/>
    <n v="-40.771419538412907"/>
    <n v="1581.4999999999998"/>
    <n v="158.14999999999986"/>
    <s v="High Discount"/>
    <s v="15%"/>
    <x v="0"/>
    <x v="4"/>
  </r>
  <r>
    <n v="7480"/>
    <s v="Critical"/>
    <n v="0.08"/>
    <n v="14.81"/>
    <n v="13.32"/>
    <n v="698"/>
    <x v="228"/>
    <x v="2"/>
    <x v="0"/>
    <x v="0"/>
    <x v="15"/>
    <x v="3"/>
    <s v="Holmes Replacement Filter for HEPA Air Cleaner, Large Room"/>
    <n v="0.43"/>
    <x v="0"/>
    <x v="0"/>
    <x v="0"/>
    <s v="Seattle"/>
    <n v="98105"/>
    <d v="2015-02-07T00:00:00"/>
    <d v="2015-02-09T00:00:00"/>
    <n v="-253.11"/>
    <n v="79"/>
    <n v="1154.1199999999999"/>
    <n v="53410"/>
    <n v="2"/>
    <n v="-21.930995043842934"/>
    <n v="1254.478260869565"/>
    <n v="100.35826086956513"/>
    <s v="High Discount"/>
    <s v="10%"/>
    <x v="0"/>
    <x v="2"/>
  </r>
  <r>
    <n v="6289"/>
    <s v="Medium"/>
    <n v="0.03"/>
    <n v="5.28"/>
    <n v="5.61"/>
    <n v="699"/>
    <x v="229"/>
    <x v="2"/>
    <x v="3"/>
    <x v="0"/>
    <x v="7"/>
    <x v="3"/>
    <s v="Xerox 1954"/>
    <n v="0.4"/>
    <x v="0"/>
    <x v="0"/>
    <x v="1"/>
    <s v="Los Angeles"/>
    <n v="90041"/>
    <d v="2015-04-23T00:00:00"/>
    <d v="2015-04-24T00:00:00"/>
    <n v="-16.670000000000002"/>
    <n v="5"/>
    <n v="32.5"/>
    <n v="44517"/>
    <n v="1"/>
    <n v="-51.292307692307695"/>
    <n v="33.505154639175259"/>
    <n v="1.0051546391752595"/>
    <s v="High Discount"/>
    <s v="10%"/>
    <x v="0"/>
    <x v="4"/>
  </r>
  <r>
    <n v="7733"/>
    <s v="Critical"/>
    <n v="0.02"/>
    <n v="6.47"/>
    <n v="1.22"/>
    <n v="699"/>
    <x v="229"/>
    <x v="2"/>
    <x v="3"/>
    <x v="0"/>
    <x v="0"/>
    <x v="0"/>
    <s v="Staples Pen Style Liquid Stix; Assorted (yellow, pink, green, blue, orange), 5/Pack"/>
    <n v="0.4"/>
    <x v="0"/>
    <x v="0"/>
    <x v="1"/>
    <s v="Los Angeles"/>
    <n v="90041"/>
    <d v="2015-06-06T00:00:00"/>
    <d v="2015-06-07T00:00:00"/>
    <n v="40.200000000000003"/>
    <n v="30"/>
    <n v="193.95"/>
    <n v="55392"/>
    <n v="1"/>
    <n v="20.726991492652751"/>
    <n v="197.90816326530611"/>
    <n v="3.9581632653061263"/>
    <s v="High Discount"/>
    <s v="10%"/>
    <x v="0"/>
    <x v="1"/>
  </r>
  <r>
    <n v="7734"/>
    <s v="Critical"/>
    <n v="7.0000000000000007E-2"/>
    <n v="2.84"/>
    <n v="0.93"/>
    <n v="699"/>
    <x v="229"/>
    <x v="2"/>
    <x v="3"/>
    <x v="0"/>
    <x v="0"/>
    <x v="0"/>
    <s v="SANFORD Liquid Accent™ Tank-Style Highlighters"/>
    <n v="0.54"/>
    <x v="0"/>
    <x v="0"/>
    <x v="1"/>
    <s v="Los Angeles"/>
    <n v="90041"/>
    <d v="2015-06-06T00:00:00"/>
    <d v="2015-06-08T00:00:00"/>
    <n v="3.21"/>
    <n v="59"/>
    <n v="158.80000000000001"/>
    <n v="55392"/>
    <n v="2"/>
    <n v="2.0214105793450883"/>
    <n v="170.75268817204304"/>
    <n v="11.952688172043025"/>
    <s v="High Discount"/>
    <s v="10%"/>
    <x v="0"/>
    <x v="1"/>
  </r>
  <r>
    <n v="5140"/>
    <s v="High"/>
    <n v="0.01"/>
    <n v="7.89"/>
    <n v="2.82"/>
    <n v="699"/>
    <x v="229"/>
    <x v="2"/>
    <x v="3"/>
    <x v="0"/>
    <x v="3"/>
    <x v="0"/>
    <s v="Staples Vinyl Coated Paper Clips, 800/Box"/>
    <n v="0.4"/>
    <x v="0"/>
    <x v="0"/>
    <x v="1"/>
    <s v="Los Angeles"/>
    <n v="90041"/>
    <d v="2015-06-30T00:00:00"/>
    <d v="2015-07-01T00:00:00"/>
    <n v="38.700000000000003"/>
    <n v="32"/>
    <n v="274.26"/>
    <n v="36647"/>
    <n v="1"/>
    <n v="14.110697877926057"/>
    <n v="277.030303030303"/>
    <n v="2.7703030303030118"/>
    <s v="High Discount"/>
    <s v="10%"/>
    <x v="0"/>
    <x v="1"/>
  </r>
  <r>
    <n v="5141"/>
    <s v="High"/>
    <n v="0.09"/>
    <n v="3.68"/>
    <n v="1.32"/>
    <n v="699"/>
    <x v="229"/>
    <x v="2"/>
    <x v="3"/>
    <x v="0"/>
    <x v="12"/>
    <x v="0"/>
    <s v="*Staples* vLetter Openers, 2/Pack"/>
    <n v="0.83"/>
    <x v="0"/>
    <x v="0"/>
    <x v="1"/>
    <s v="Los Angeles"/>
    <n v="90041"/>
    <d v="2015-06-30T00:00:00"/>
    <d v="2015-07-01T00:00:00"/>
    <n v="-21.91"/>
    <n v="24"/>
    <n v="83.16"/>
    <n v="36647"/>
    <n v="1"/>
    <n v="-26.346801346801346"/>
    <n v="91.384615384615373"/>
    <n v="8.224615384615376"/>
    <s v="High Discount"/>
    <s v="10%"/>
    <x v="0"/>
    <x v="1"/>
  </r>
  <r>
    <n v="5142"/>
    <s v="High"/>
    <n v="0.1"/>
    <n v="9.7100000000000009"/>
    <n v="9.4499999999999993"/>
    <n v="699"/>
    <x v="229"/>
    <x v="2"/>
    <x v="3"/>
    <x v="0"/>
    <x v="10"/>
    <x v="3"/>
    <s v="Filing/Storage Totes and Swivel Casters"/>
    <n v="0.6"/>
    <x v="0"/>
    <x v="0"/>
    <x v="1"/>
    <s v="Los Angeles"/>
    <n v="90041"/>
    <d v="2015-06-30T00:00:00"/>
    <d v="2015-07-03T00:00:00"/>
    <n v="-119.77"/>
    <n v="27"/>
    <n v="261.93"/>
    <n v="36647"/>
    <n v="3"/>
    <n v="-45.725957316840379"/>
    <n v="291.03333333333336"/>
    <n v="29.103333333333353"/>
    <s v="High Discount"/>
    <s v="15%"/>
    <x v="0"/>
    <x v="1"/>
  </r>
  <r>
    <n v="4556"/>
    <s v="Medium"/>
    <n v="7.0000000000000007E-2"/>
    <n v="5.0199999999999996"/>
    <n v="5.14"/>
    <n v="699"/>
    <x v="229"/>
    <x v="2"/>
    <x v="3"/>
    <x v="2"/>
    <x v="13"/>
    <x v="2"/>
    <s v="Imation 3.5, DISKETTE 44766 HGHLD3.52HD/FM, 10/Pack"/>
    <n v="0.79"/>
    <x v="0"/>
    <x v="0"/>
    <x v="1"/>
    <s v="Los Angeles"/>
    <n v="90041"/>
    <d v="2015-01-29T00:00:00"/>
    <d v="2015-01-31T00:00:00"/>
    <n v="-168.72"/>
    <n v="42"/>
    <n v="210.1"/>
    <n v="32420"/>
    <n v="2"/>
    <n v="-80.304616849119469"/>
    <n v="225.91397849462368"/>
    <n v="15.813978494623683"/>
    <s v="High Discount"/>
    <s v="10%"/>
    <x v="0"/>
    <x v="0"/>
  </r>
  <r>
    <n v="4557"/>
    <s v="Medium"/>
    <n v="7.0000000000000007E-2"/>
    <n v="280.98"/>
    <n v="57"/>
    <n v="699"/>
    <x v="229"/>
    <x v="1"/>
    <x v="3"/>
    <x v="1"/>
    <x v="1"/>
    <x v="1"/>
    <s v="Hon 2090 “Pillow Soft” Series Mid Back Swivel/Tilt Chairs"/>
    <n v="0.78"/>
    <x v="0"/>
    <x v="0"/>
    <x v="1"/>
    <s v="Los Angeles"/>
    <n v="90041"/>
    <d v="2015-01-29T00:00:00"/>
    <d v="2015-01-31T00:00:00"/>
    <n v="-439.62"/>
    <n v="23"/>
    <n v="6499.87"/>
    <n v="32420"/>
    <n v="2"/>
    <n v="-6.7635198857823307"/>
    <n v="6989.1075268817203"/>
    <n v="489.23752688172044"/>
    <s v="High Discount"/>
    <s v="10%"/>
    <x v="0"/>
    <x v="0"/>
  </r>
  <r>
    <n v="448"/>
    <s v="Medium"/>
    <n v="0.1"/>
    <n v="4.26"/>
    <n v="1.2"/>
    <n v="699"/>
    <x v="229"/>
    <x v="2"/>
    <x v="3"/>
    <x v="0"/>
    <x v="0"/>
    <x v="0"/>
    <s v="Dixon Prang® Watercolor Pencils, 10-Color Set with Brush"/>
    <n v="0.44"/>
    <x v="0"/>
    <x v="0"/>
    <x v="1"/>
    <s v="Los Angeles"/>
    <n v="90041"/>
    <d v="2015-05-20T00:00:00"/>
    <d v="2015-05-21T00:00:00"/>
    <n v="15.42"/>
    <n v="88"/>
    <n v="351.56"/>
    <n v="3042"/>
    <n v="1"/>
    <n v="4.386164523836614"/>
    <n v="390.62222222222221"/>
    <n v="39.062222222222204"/>
    <s v="High Discount"/>
    <s v="15%"/>
    <x v="0"/>
    <x v="3"/>
  </r>
  <r>
    <n v="18448"/>
    <s v="Medium"/>
    <n v="0.1"/>
    <n v="4.26"/>
    <n v="1.2"/>
    <n v="700"/>
    <x v="230"/>
    <x v="2"/>
    <x v="3"/>
    <x v="0"/>
    <x v="0"/>
    <x v="0"/>
    <s v="Dixon Prang® Watercolor Pencils, 10-Color Set with Brush"/>
    <n v="0.44"/>
    <x v="0"/>
    <x v="0"/>
    <x v="1"/>
    <s v="Santa Maria"/>
    <n v="93454"/>
    <d v="2015-05-20T00:00:00"/>
    <d v="2015-05-21T00:00:00"/>
    <n v="33.923999999999999"/>
    <n v="22"/>
    <n v="87.89"/>
    <n v="87980"/>
    <n v="1"/>
    <n v="38.598247809762206"/>
    <n v="97.655555555555551"/>
    <n v="9.7655555555555509"/>
    <s v="High Discount"/>
    <s v="15%"/>
    <x v="0"/>
    <x v="3"/>
  </r>
  <r>
    <n v="24289"/>
    <s v="Medium"/>
    <n v="0.03"/>
    <n v="5.28"/>
    <n v="5.61"/>
    <n v="702"/>
    <x v="231"/>
    <x v="2"/>
    <x v="3"/>
    <x v="0"/>
    <x v="7"/>
    <x v="3"/>
    <s v="Xerox 1954"/>
    <n v="0.4"/>
    <x v="0"/>
    <x v="0"/>
    <x v="1"/>
    <s v="Santa Rosa"/>
    <n v="95404"/>
    <d v="2015-04-23T00:00:00"/>
    <d v="2015-04-24T00:00:00"/>
    <n v="-16.670000000000002"/>
    <n v="1"/>
    <n v="6.5"/>
    <n v="87977"/>
    <n v="1"/>
    <n v="-256.46153846153845"/>
    <n v="6.7010309278350517"/>
    <n v="0.20103092783505172"/>
    <s v="High Discount"/>
    <s v="10%"/>
    <x v="0"/>
    <x v="4"/>
  </r>
  <r>
    <n v="23140"/>
    <s v="High"/>
    <n v="0.01"/>
    <n v="7.89"/>
    <n v="2.82"/>
    <n v="702"/>
    <x v="231"/>
    <x v="2"/>
    <x v="3"/>
    <x v="0"/>
    <x v="3"/>
    <x v="0"/>
    <s v="Staples Vinyl Coated Paper Clips, 800/Box"/>
    <n v="0.4"/>
    <x v="0"/>
    <x v="0"/>
    <x v="1"/>
    <s v="Santa Rosa"/>
    <n v="95404"/>
    <d v="2015-06-30T00:00:00"/>
    <d v="2015-07-01T00:00:00"/>
    <n v="46.440000000000005"/>
    <n v="8"/>
    <n v="68.56"/>
    <n v="87979"/>
    <n v="1"/>
    <n v="67.736289381563594"/>
    <n v="69.25252525252526"/>
    <n v="0.69252525252525743"/>
    <s v="High Discount"/>
    <s v="10%"/>
    <x v="0"/>
    <x v="1"/>
  </r>
  <r>
    <n v="23141"/>
    <s v="High"/>
    <n v="0.09"/>
    <n v="3.68"/>
    <n v="1.32"/>
    <n v="702"/>
    <x v="231"/>
    <x v="2"/>
    <x v="3"/>
    <x v="0"/>
    <x v="12"/>
    <x v="0"/>
    <s v="*Staples* vLetter Openers, 2/Pack"/>
    <n v="0.83"/>
    <x v="0"/>
    <x v="0"/>
    <x v="1"/>
    <s v="Santa Rosa"/>
    <n v="95404"/>
    <d v="2015-06-30T00:00:00"/>
    <d v="2015-07-01T00:00:00"/>
    <n v="-17.527999999999999"/>
    <n v="6"/>
    <n v="20.79"/>
    <n v="87979"/>
    <n v="1"/>
    <n v="-84.309764309764319"/>
    <n v="22.846153846153843"/>
    <n v="2.056153846153844"/>
    <s v="High Discount"/>
    <s v="10%"/>
    <x v="0"/>
    <x v="1"/>
  </r>
  <r>
    <n v="23142"/>
    <s v="High"/>
    <n v="0.1"/>
    <n v="9.7100000000000009"/>
    <n v="9.4499999999999993"/>
    <n v="702"/>
    <x v="231"/>
    <x v="2"/>
    <x v="3"/>
    <x v="0"/>
    <x v="10"/>
    <x v="3"/>
    <s v="Filing/Storage Totes and Swivel Casters"/>
    <n v="0.6"/>
    <x v="0"/>
    <x v="0"/>
    <x v="1"/>
    <s v="Santa Rosa"/>
    <n v="95404"/>
    <d v="2015-06-30T00:00:00"/>
    <d v="2015-07-03T00:00:00"/>
    <n v="-95.816000000000003"/>
    <n v="7"/>
    <n v="67.91"/>
    <n v="87979"/>
    <n v="3"/>
    <n v="-141.09262258872036"/>
    <n v="75.455555555555549"/>
    <n v="7.545555555555552"/>
    <s v="High Discount"/>
    <s v="15%"/>
    <x v="0"/>
    <x v="1"/>
  </r>
  <r>
    <n v="25734"/>
    <s v="Critical"/>
    <n v="7.0000000000000007E-2"/>
    <n v="2.84"/>
    <n v="0.93"/>
    <n v="711"/>
    <x v="232"/>
    <x v="2"/>
    <x v="3"/>
    <x v="0"/>
    <x v="0"/>
    <x v="0"/>
    <s v="SANFORD Liquid Accent™ Tank-Style Highlighters"/>
    <n v="0.54"/>
    <x v="0"/>
    <x v="1"/>
    <x v="15"/>
    <s v="Winthrop"/>
    <n v="2152"/>
    <d v="2015-06-06T00:00:00"/>
    <d v="2015-06-08T00:00:00"/>
    <n v="3.8519999999999999"/>
    <n v="15"/>
    <n v="40.369999999999997"/>
    <n v="87978"/>
    <n v="2"/>
    <n v="9.5417389150359178"/>
    <n v="43.408602150537632"/>
    <n v="3.0386021505376348"/>
    <s v="High Discount"/>
    <s v="10%"/>
    <x v="0"/>
    <x v="1"/>
  </r>
  <r>
    <n v="20789"/>
    <s v="Not Specified"/>
    <n v="0"/>
    <n v="8.5"/>
    <n v="1.99"/>
    <n v="719"/>
    <x v="233"/>
    <x v="2"/>
    <x v="0"/>
    <x v="2"/>
    <x v="13"/>
    <x v="2"/>
    <s v="Hewlett-Packard 4.7GB DVD+R Discs"/>
    <n v="0.49"/>
    <x v="0"/>
    <x v="0"/>
    <x v="34"/>
    <s v="Pahrump"/>
    <n v="89041"/>
    <d v="2015-02-28T00:00:00"/>
    <d v="2015-03-02T00:00:00"/>
    <n v="71.735600000000005"/>
    <n v="14"/>
    <n v="122.25"/>
    <n v="89344"/>
    <n v="2"/>
    <n v="58.679427402862991"/>
    <n v="122.25"/>
    <n v="0"/>
    <s v="No Discount"/>
    <s v="0% (No Discount)"/>
    <x v="1"/>
    <x v="2"/>
  </r>
  <r>
    <n v="20790"/>
    <s v="Not Specified"/>
    <n v="0.03"/>
    <n v="95.43"/>
    <n v="19.989999999999998"/>
    <n v="719"/>
    <x v="233"/>
    <x v="2"/>
    <x v="0"/>
    <x v="0"/>
    <x v="10"/>
    <x v="3"/>
    <s v="Fellowes Stor/Drawer® Steel Plus™ Storage Drawers"/>
    <n v="0.79"/>
    <x v="0"/>
    <x v="0"/>
    <x v="34"/>
    <s v="Pahrump"/>
    <n v="89041"/>
    <d v="2015-02-28T00:00:00"/>
    <d v="2015-03-02T00:00:00"/>
    <n v="-79.320800000000006"/>
    <n v="2"/>
    <n v="206.09"/>
    <n v="89344"/>
    <n v="2"/>
    <n v="-38.488427386093456"/>
    <n v="212.46391752577321"/>
    <n v="6.3739175257732086"/>
    <s v="High Discount"/>
    <s v="10%"/>
    <x v="0"/>
    <x v="2"/>
  </r>
  <r>
    <n v="20633"/>
    <s v="Not Specified"/>
    <n v="0.04"/>
    <n v="10.64"/>
    <n v="5.16"/>
    <n v="721"/>
    <x v="234"/>
    <x v="2"/>
    <x v="0"/>
    <x v="1"/>
    <x v="2"/>
    <x v="3"/>
    <s v="Eldon Expressions Punched Metal &amp; Wood Desk Accessories, Pewter &amp; Cherry"/>
    <n v="0.56999999999999995"/>
    <x v="0"/>
    <x v="2"/>
    <x v="38"/>
    <s v="Frankfort"/>
    <n v="46041"/>
    <d v="2015-06-24T00:00:00"/>
    <d v="2015-06-25T00:00:00"/>
    <n v="24.095999999999997"/>
    <n v="6"/>
    <n v="66.900000000000006"/>
    <n v="91053"/>
    <n v="1"/>
    <n v="36.017937219730932"/>
    <n v="69.687500000000014"/>
    <n v="2.7875000000000085"/>
    <s v="High Discount"/>
    <s v="10%"/>
    <x v="0"/>
    <x v="1"/>
  </r>
  <r>
    <n v="20634"/>
    <s v="Not Specified"/>
    <n v="0.03"/>
    <n v="2.78"/>
    <n v="1.34"/>
    <n v="721"/>
    <x v="234"/>
    <x v="0"/>
    <x v="0"/>
    <x v="0"/>
    <x v="0"/>
    <x v="0"/>
    <s v="Prang Drawing Pencil Set"/>
    <n v="0.45"/>
    <x v="0"/>
    <x v="2"/>
    <x v="38"/>
    <s v="Frankfort"/>
    <n v="46041"/>
    <d v="2015-06-24T00:00:00"/>
    <d v="2015-06-26T00:00:00"/>
    <n v="6.9719999999999995"/>
    <n v="15"/>
    <n v="43.13"/>
    <n v="91053"/>
    <n v="2"/>
    <n v="16.165082309297471"/>
    <n v="44.463917525773198"/>
    <n v="1.3339175257731952"/>
    <s v="High Discount"/>
    <s v="10%"/>
    <x v="0"/>
    <x v="1"/>
  </r>
  <r>
    <n v="24574"/>
    <s v="Medium"/>
    <n v="0.01"/>
    <n v="7.28"/>
    <n v="11.15"/>
    <n v="721"/>
    <x v="234"/>
    <x v="2"/>
    <x v="0"/>
    <x v="0"/>
    <x v="7"/>
    <x v="3"/>
    <s v="Array® Parchment Paper, Assorted Colors"/>
    <n v="0.37"/>
    <x v="0"/>
    <x v="2"/>
    <x v="38"/>
    <s v="Frankfort"/>
    <n v="46041"/>
    <d v="2015-04-11T00:00:00"/>
    <d v="2015-04-13T00:00:00"/>
    <n v="-24.245999999999999"/>
    <n v="1"/>
    <n v="11.21"/>
    <n v="91054"/>
    <n v="2"/>
    <n v="-216.28902765388042"/>
    <n v="11.323232323232324"/>
    <n v="0.11323232323232268"/>
    <s v="Medium Discount"/>
    <s v="10%"/>
    <x v="0"/>
    <x v="4"/>
  </r>
  <r>
    <n v="19601"/>
    <s v="Medium"/>
    <n v="0.09"/>
    <n v="125.99"/>
    <n v="8.99"/>
    <n v="724"/>
    <x v="235"/>
    <x v="2"/>
    <x v="3"/>
    <x v="2"/>
    <x v="5"/>
    <x v="3"/>
    <s v="SC7868i"/>
    <n v="0.55000000000000004"/>
    <x v="0"/>
    <x v="1"/>
    <x v="18"/>
    <s v="Stratford"/>
    <n v="6614"/>
    <d v="2015-03-15T00:00:00"/>
    <d v="2015-03-16T00:00:00"/>
    <n v="-605.37400000000002"/>
    <n v="1"/>
    <n v="100.38"/>
    <n v="90359"/>
    <n v="1"/>
    <n v="-603.08228730822884"/>
    <n v="110.30769230769229"/>
    <n v="9.9276923076922969"/>
    <s v="High Discount"/>
    <s v="10%"/>
    <x v="0"/>
    <x v="5"/>
  </r>
  <r>
    <n v="19600"/>
    <s v="Medium"/>
    <n v="0.1"/>
    <n v="17.98"/>
    <n v="4"/>
    <n v="727"/>
    <x v="236"/>
    <x v="2"/>
    <x v="3"/>
    <x v="2"/>
    <x v="13"/>
    <x v="3"/>
    <s v="Belkin 107-key enhanced keyboard, USB/PS/2 interface"/>
    <n v="0.79"/>
    <x v="0"/>
    <x v="1"/>
    <x v="14"/>
    <s v="Lewiston"/>
    <n v="4240"/>
    <d v="2015-03-15T00:00:00"/>
    <d v="2015-03-16T00:00:00"/>
    <n v="-99.55"/>
    <n v="4"/>
    <n v="66.319999999999993"/>
    <n v="90359"/>
    <n v="1"/>
    <n v="-150.10554885404102"/>
    <n v="73.688888888888883"/>
    <n v="7.3688888888888897"/>
    <s v="High Discount"/>
    <s v="15%"/>
    <x v="0"/>
    <x v="5"/>
  </r>
  <r>
    <n v="23436"/>
    <s v="High"/>
    <n v="0.09"/>
    <n v="101.41"/>
    <n v="35"/>
    <n v="731"/>
    <x v="237"/>
    <x v="2"/>
    <x v="3"/>
    <x v="0"/>
    <x v="10"/>
    <x v="6"/>
    <s v="Tennsco Regal Shelving Units"/>
    <n v="0.82"/>
    <x v="0"/>
    <x v="1"/>
    <x v="15"/>
    <s v="Burlington"/>
    <n v="1803"/>
    <d v="2015-04-26T00:00:00"/>
    <d v="2015-04-27T00:00:00"/>
    <n v="-801.15479999999991"/>
    <n v="12"/>
    <n v="1178.32"/>
    <n v="90362"/>
    <n v="1"/>
    <n v="-67.991275714576688"/>
    <n v="1294.8571428571427"/>
    <n v="116.53714285714273"/>
    <s v="High Discount"/>
    <s v="10%"/>
    <x v="0"/>
    <x v="4"/>
  </r>
  <r>
    <n v="21950"/>
    <s v="Not Specified"/>
    <n v="0.06"/>
    <n v="350.98"/>
    <n v="30"/>
    <n v="736"/>
    <x v="238"/>
    <x v="1"/>
    <x v="3"/>
    <x v="1"/>
    <x v="1"/>
    <x v="1"/>
    <s v="Office Star - Professional Matrix Back Chair with 2-to-1 Synchro Tilt and Mesh Fabric Seat"/>
    <n v="0.61"/>
    <x v="0"/>
    <x v="1"/>
    <x v="16"/>
    <s v="Salem"/>
    <n v="3079"/>
    <d v="2015-06-15T00:00:00"/>
    <d v="2015-06-17T00:00:00"/>
    <n v="797.85599999999999"/>
    <n v="6"/>
    <n v="2016.32"/>
    <n v="90361"/>
    <n v="2"/>
    <n v="39.569909538168545"/>
    <n v="2145.0212765957449"/>
    <n v="128.70127659574496"/>
    <s v="High Discount"/>
    <s v="10%"/>
    <x v="0"/>
    <x v="1"/>
  </r>
  <r>
    <n v="23613"/>
    <s v="Low"/>
    <n v="0.02"/>
    <n v="48.04"/>
    <n v="5.79"/>
    <n v="737"/>
    <x v="239"/>
    <x v="2"/>
    <x v="3"/>
    <x v="0"/>
    <x v="7"/>
    <x v="3"/>
    <s v="Xerox 1937"/>
    <n v="0.37"/>
    <x v="0"/>
    <x v="1"/>
    <x v="2"/>
    <s v="Bloomfield"/>
    <n v="7003"/>
    <d v="2015-06-07T00:00:00"/>
    <d v="2015-06-14T00:00:00"/>
    <n v="422.45249999999999"/>
    <n v="12"/>
    <n v="612.25"/>
    <n v="90360"/>
    <n v="7"/>
    <n v="69"/>
    <n v="624.74489795918373"/>
    <n v="12.494897959183731"/>
    <s v="High Discount"/>
    <s v="10%"/>
    <x v="0"/>
    <x v="1"/>
  </r>
  <r>
    <n v="21949"/>
    <s v="Not Specified"/>
    <n v="0.02"/>
    <n v="70.98"/>
    <n v="46.74"/>
    <n v="738"/>
    <x v="240"/>
    <x v="1"/>
    <x v="3"/>
    <x v="1"/>
    <x v="14"/>
    <x v="5"/>
    <s v="Hon Metal Bookcases, Putty"/>
    <n v="0.56000000000000005"/>
    <x v="0"/>
    <x v="1"/>
    <x v="2"/>
    <s v="Cranford"/>
    <n v="7016"/>
    <d v="2015-06-15T00:00:00"/>
    <d v="2015-06-16T00:00:00"/>
    <n v="-178.21600000000001"/>
    <n v="4"/>
    <n v="313.63"/>
    <n v="90361"/>
    <n v="1"/>
    <n v="-56.823645697159073"/>
    <n v="320.03061224489795"/>
    <n v="6.4006122448979568"/>
    <s v="High Discount"/>
    <s v="10%"/>
    <x v="0"/>
    <x v="1"/>
  </r>
  <r>
    <n v="21951"/>
    <s v="Not Specified"/>
    <n v="0.04"/>
    <n v="27.48"/>
    <n v="4"/>
    <n v="741"/>
    <x v="241"/>
    <x v="2"/>
    <x v="3"/>
    <x v="2"/>
    <x v="13"/>
    <x v="3"/>
    <s v="Belkin MediaBoard 104- Keyboard"/>
    <n v="0.75"/>
    <x v="0"/>
    <x v="1"/>
    <x v="2"/>
    <s v="Summit"/>
    <n v="7901"/>
    <d v="2015-06-15T00:00:00"/>
    <d v="2015-06-17T00:00:00"/>
    <n v="-26.655999999999999"/>
    <n v="15"/>
    <n v="397.17"/>
    <n v="90361"/>
    <n v="2"/>
    <n v="-6.7114837475136575"/>
    <n v="413.71875000000006"/>
    <n v="16.548750000000041"/>
    <s v="High Discount"/>
    <s v="10%"/>
    <x v="0"/>
    <x v="1"/>
  </r>
  <r>
    <n v="19209"/>
    <s v="Low"/>
    <n v="0.02"/>
    <n v="59.98"/>
    <n v="3.99"/>
    <n v="744"/>
    <x v="242"/>
    <x v="2"/>
    <x v="0"/>
    <x v="0"/>
    <x v="15"/>
    <x v="3"/>
    <s v="Belkin 8 Outlet SurgeMaster II Gold Surge Protector"/>
    <n v="0.56999999999999995"/>
    <x v="0"/>
    <x v="0"/>
    <x v="28"/>
    <s v="Oro Valley"/>
    <n v="85737"/>
    <d v="2015-01-28T00:00:00"/>
    <d v="2015-02-06T00:00:00"/>
    <n v="-54.622"/>
    <n v="1"/>
    <n v="63.48"/>
    <n v="87725"/>
    <n v="9"/>
    <n v="-86.045998739760549"/>
    <n v="64.775510204081627"/>
    <n v="1.29551020408163"/>
    <s v="High Discount"/>
    <s v="10%"/>
    <x v="0"/>
    <x v="0"/>
  </r>
  <r>
    <n v="19210"/>
    <s v="Low"/>
    <n v="0.03"/>
    <n v="5.18"/>
    <n v="5.74"/>
    <n v="744"/>
    <x v="242"/>
    <x v="2"/>
    <x v="0"/>
    <x v="0"/>
    <x v="8"/>
    <x v="3"/>
    <s v="Wilson Jones Impact Binders"/>
    <n v="0.36"/>
    <x v="0"/>
    <x v="0"/>
    <x v="28"/>
    <s v="Oro Valley"/>
    <n v="85737"/>
    <d v="2015-01-28T00:00:00"/>
    <d v="2015-02-01T00:00:00"/>
    <n v="-126.81418000000001"/>
    <n v="9"/>
    <n v="47.64"/>
    <n v="87725"/>
    <n v="4"/>
    <n v="-266.19265323257764"/>
    <n v="49.113402061855673"/>
    <n v="1.4734020618556727"/>
    <s v="High Discount"/>
    <s v="10%"/>
    <x v="0"/>
    <x v="0"/>
  </r>
  <r>
    <n v="19638"/>
    <s v="Medium"/>
    <n v="0.03"/>
    <n v="119.99"/>
    <n v="56.14"/>
    <n v="744"/>
    <x v="242"/>
    <x v="1"/>
    <x v="3"/>
    <x v="2"/>
    <x v="6"/>
    <x v="5"/>
    <s v="Hewlett-Packard 2600DN Business Color Inkjet Printer"/>
    <n v="0.39"/>
    <x v="0"/>
    <x v="0"/>
    <x v="28"/>
    <s v="Oro Valley"/>
    <n v="85737"/>
    <d v="2015-01-17T00:00:00"/>
    <d v="2015-01-19T00:00:00"/>
    <n v="1400.1"/>
    <n v="13"/>
    <n v="1545.58"/>
    <n v="87726"/>
    <n v="2"/>
    <n v="90.587352320811604"/>
    <n v="1593.3814432989691"/>
    <n v="47.801443298969161"/>
    <s v="High Discount"/>
    <s v="10%"/>
    <x v="0"/>
    <x v="0"/>
  </r>
  <r>
    <n v="19505"/>
    <s v="Low"/>
    <n v="0.09"/>
    <n v="125.99"/>
    <n v="8.99"/>
    <n v="744"/>
    <x v="242"/>
    <x v="2"/>
    <x v="3"/>
    <x v="2"/>
    <x v="5"/>
    <x v="3"/>
    <s v="SC7868i"/>
    <n v="0.55000000000000004"/>
    <x v="0"/>
    <x v="0"/>
    <x v="28"/>
    <s v="Oro Valley"/>
    <n v="85737"/>
    <d v="2015-05-25T00:00:00"/>
    <d v="2015-06-02T00:00:00"/>
    <n v="916.68060000000014"/>
    <n v="20"/>
    <n v="2104.9899999999998"/>
    <n v="87727"/>
    <n v="8"/>
    <n v="43.547978850255831"/>
    <n v="2313.1758241758239"/>
    <n v="208.18582417582411"/>
    <s v="High Discount"/>
    <s v="10%"/>
    <x v="0"/>
    <x v="3"/>
  </r>
  <r>
    <n v="19639"/>
    <s v="Medium"/>
    <n v="0.05"/>
    <n v="115.79"/>
    <n v="1.99"/>
    <n v="745"/>
    <x v="243"/>
    <x v="2"/>
    <x v="3"/>
    <x v="2"/>
    <x v="13"/>
    <x v="2"/>
    <s v="Verbatim DVD-R, 4.7GB, Spindle, WE, Blank, Ink Jet/Thermal, 20/Spindle"/>
    <n v="0.49"/>
    <x v="0"/>
    <x v="0"/>
    <x v="28"/>
    <s v="Peoria"/>
    <n v="85345"/>
    <d v="2015-01-17T00:00:00"/>
    <d v="2015-01-19T00:00:00"/>
    <n v="67.599999999999923"/>
    <n v="3"/>
    <n v="353.1"/>
    <n v="87726"/>
    <n v="2"/>
    <n v="19.144718210138748"/>
    <n v="371.68421052631584"/>
    <n v="18.584210526315815"/>
    <s v="High Discount"/>
    <s v="10%"/>
    <x v="0"/>
    <x v="0"/>
  </r>
  <r>
    <n v="20855"/>
    <s v="Not Specified"/>
    <n v="0.09"/>
    <n v="27.75"/>
    <n v="19.989999999999998"/>
    <n v="750"/>
    <x v="244"/>
    <x v="2"/>
    <x v="0"/>
    <x v="0"/>
    <x v="10"/>
    <x v="3"/>
    <s v="Fellowes Super Stor/Drawer®"/>
    <n v="0.67"/>
    <x v="0"/>
    <x v="3"/>
    <x v="35"/>
    <s v="Florence"/>
    <n v="41042"/>
    <d v="2015-01-12T00:00:00"/>
    <d v="2015-01-13T00:00:00"/>
    <n v="-224.64400000000001"/>
    <n v="10"/>
    <n v="257.52"/>
    <n v="91200"/>
    <n v="1"/>
    <n v="-87.233612923268097"/>
    <n v="282.98901098901098"/>
    <n v="25.469010989010997"/>
    <s v="High Discount"/>
    <s v="10%"/>
    <x v="0"/>
    <x v="0"/>
  </r>
  <r>
    <n v="23629"/>
    <s v="Low"/>
    <n v="0.06"/>
    <n v="130.97999999999999"/>
    <n v="54.74"/>
    <n v="751"/>
    <x v="245"/>
    <x v="1"/>
    <x v="0"/>
    <x v="1"/>
    <x v="14"/>
    <x v="5"/>
    <s v="O'Sullivan Elevations Bookcase, Cherry Finish"/>
    <n v="0.69"/>
    <x v="0"/>
    <x v="3"/>
    <x v="35"/>
    <s v="Georgetown"/>
    <n v="40324"/>
    <d v="2015-02-27T00:00:00"/>
    <d v="2015-03-06T00:00:00"/>
    <n v="14.76"/>
    <n v="3"/>
    <n v="411.64"/>
    <n v="91201"/>
    <n v="7"/>
    <n v="3.5856573705179287"/>
    <n v="437.91489361702128"/>
    <n v="26.274893617021291"/>
    <s v="High Discount"/>
    <s v="10%"/>
    <x v="0"/>
    <x v="2"/>
  </r>
  <r>
    <n v="19679"/>
    <s v="Critical"/>
    <n v="0.06"/>
    <n v="2.61"/>
    <n v="0.5"/>
    <n v="753"/>
    <x v="246"/>
    <x v="0"/>
    <x v="0"/>
    <x v="0"/>
    <x v="9"/>
    <x v="3"/>
    <s v="Avery 479"/>
    <n v="0.39"/>
    <x v="0"/>
    <x v="0"/>
    <x v="28"/>
    <s v="Prescott"/>
    <n v="86301"/>
    <d v="2015-03-11T00:00:00"/>
    <d v="2015-03-11T00:00:00"/>
    <n v="10.85"/>
    <n v="1"/>
    <n v="17.59"/>
    <n v="90438"/>
    <n v="0"/>
    <n v="61.682774303581581"/>
    <n v="18.712765957446809"/>
    <n v="1.1227659574468092"/>
    <s v="High Discount"/>
    <s v="10%"/>
    <x v="0"/>
    <x v="5"/>
  </r>
  <r>
    <n v="19680"/>
    <s v="Critical"/>
    <n v="0.01"/>
    <n v="6.35"/>
    <n v="1.02"/>
    <n v="753"/>
    <x v="246"/>
    <x v="2"/>
    <x v="0"/>
    <x v="0"/>
    <x v="7"/>
    <x v="0"/>
    <s v="Telephone Message Books with Fax/Mobile Section, 5 1/2&quot; x 3 3/16&quot;"/>
    <n v="0.39"/>
    <x v="0"/>
    <x v="0"/>
    <x v="28"/>
    <s v="Prescott"/>
    <n v="86301"/>
    <d v="2015-03-11T00:00:00"/>
    <d v="2015-03-13T00:00:00"/>
    <n v="97.662599999999983"/>
    <n v="22"/>
    <n v="141.54"/>
    <n v="90438"/>
    <n v="2"/>
    <n v="69"/>
    <n v="142.96969696969697"/>
    <n v="1.4296969696969768"/>
    <s v="High Discount"/>
    <s v="10%"/>
    <x v="0"/>
    <x v="5"/>
  </r>
  <r>
    <n v="25291"/>
    <s v="High"/>
    <n v="0.06"/>
    <n v="218.75"/>
    <n v="69.64"/>
    <n v="754"/>
    <x v="247"/>
    <x v="1"/>
    <x v="0"/>
    <x v="1"/>
    <x v="11"/>
    <x v="5"/>
    <s v="BoxOffice By Design Rectangular and Half-Moon Meeting Room Tables"/>
    <n v="0.77"/>
    <x v="0"/>
    <x v="0"/>
    <x v="28"/>
    <s v="Prescott Valley"/>
    <n v="86314"/>
    <d v="2015-06-04T00:00:00"/>
    <d v="2015-06-05T00:00:00"/>
    <n v="-453.2"/>
    <n v="4"/>
    <n v="905.4"/>
    <n v="90437"/>
    <n v="1"/>
    <n v="-50.055224210293794"/>
    <n v="963.19148936170211"/>
    <n v="57.791489361702133"/>
    <s v="High Discount"/>
    <s v="10%"/>
    <x v="0"/>
    <x v="1"/>
  </r>
  <r>
    <n v="25117"/>
    <s v="Low"/>
    <n v="0.06"/>
    <n v="119.99"/>
    <n v="14"/>
    <n v="754"/>
    <x v="247"/>
    <x v="1"/>
    <x v="3"/>
    <x v="2"/>
    <x v="6"/>
    <x v="1"/>
    <s v="Epson C82 Color Inkjet Printer"/>
    <n v="0.36"/>
    <x v="0"/>
    <x v="0"/>
    <x v="28"/>
    <s v="Prescott Valley"/>
    <n v="86314"/>
    <d v="2015-04-12T00:00:00"/>
    <d v="2015-04-19T00:00:00"/>
    <n v="-207.679788"/>
    <n v="2"/>
    <n v="243.86"/>
    <n v="90439"/>
    <n v="7"/>
    <n v="-85.163531534486992"/>
    <n v="259.42553191489367"/>
    <n v="15.565531914893654"/>
    <s v="High Discount"/>
    <s v="10%"/>
    <x v="0"/>
    <x v="4"/>
  </r>
  <r>
    <n v="25856"/>
    <s v="Not Specified"/>
    <n v="0.03"/>
    <n v="37.94"/>
    <n v="5.08"/>
    <n v="757"/>
    <x v="248"/>
    <x v="2"/>
    <x v="1"/>
    <x v="0"/>
    <x v="7"/>
    <x v="0"/>
    <s v="Snap-A-Way® Black Print Carbonless Ruled Speed Letter, Triplicate"/>
    <n v="0.38"/>
    <x v="0"/>
    <x v="0"/>
    <x v="6"/>
    <s v="Tualatin"/>
    <n v="97062"/>
    <d v="2015-02-11T00:00:00"/>
    <d v="2015-02-13T00:00:00"/>
    <n v="-7.5244000000000009"/>
    <n v="1"/>
    <n v="39.97"/>
    <n v="90258"/>
    <n v="2"/>
    <n v="-18.825118839129349"/>
    <n v="41.206185567010309"/>
    <n v="1.2361855670103097"/>
    <s v="High Discount"/>
    <s v="10%"/>
    <x v="0"/>
    <x v="2"/>
  </r>
  <r>
    <n v="21110"/>
    <s v="Low"/>
    <n v="0"/>
    <n v="20.99"/>
    <n v="3.3"/>
    <n v="759"/>
    <x v="249"/>
    <x v="2"/>
    <x v="2"/>
    <x v="2"/>
    <x v="5"/>
    <x v="2"/>
    <s v="Accessory39"/>
    <n v="0.81"/>
    <x v="0"/>
    <x v="2"/>
    <x v="12"/>
    <s v="Quincy"/>
    <n v="62301"/>
    <d v="2015-05-29T00:00:00"/>
    <d v="2015-06-05T00:00:00"/>
    <n v="-92.961000000000013"/>
    <n v="5"/>
    <n v="92.96"/>
    <n v="86639"/>
    <n v="7"/>
    <n v="-100.00107573149744"/>
    <n v="92.96"/>
    <n v="0"/>
    <s v="No Discount"/>
    <s v="0% (No Discount)"/>
    <x v="1"/>
    <x v="3"/>
  </r>
  <r>
    <n v="20377"/>
    <s v="Not Specified"/>
    <n v="0"/>
    <n v="125.99"/>
    <n v="8.99"/>
    <n v="762"/>
    <x v="250"/>
    <x v="2"/>
    <x v="2"/>
    <x v="2"/>
    <x v="5"/>
    <x v="3"/>
    <s v="5170i"/>
    <n v="0.56999999999999995"/>
    <x v="0"/>
    <x v="0"/>
    <x v="0"/>
    <s v="Vancouver"/>
    <n v="98661"/>
    <d v="2015-04-27T00:00:00"/>
    <d v="2015-04-29T00:00:00"/>
    <n v="613.89576"/>
    <n v="12"/>
    <n v="1362.2"/>
    <n v="87525"/>
    <n v="2"/>
    <n v="45.066492438702099"/>
    <n v="1362.2"/>
    <n v="0"/>
    <s v="No Discount"/>
    <s v="0% (No Discount)"/>
    <x v="1"/>
    <x v="4"/>
  </r>
  <r>
    <n v="18735"/>
    <s v="Critical"/>
    <n v="0.1"/>
    <n v="31.78"/>
    <n v="1.99"/>
    <n v="767"/>
    <x v="251"/>
    <x v="2"/>
    <x v="0"/>
    <x v="2"/>
    <x v="13"/>
    <x v="2"/>
    <s v="Memorex 4.7GB DVD-RAM, 3/Pack"/>
    <n v="0.42"/>
    <x v="0"/>
    <x v="2"/>
    <x v="12"/>
    <s v="Rock Island"/>
    <n v="61201"/>
    <d v="2015-01-30T00:00:00"/>
    <d v="2015-02-01T00:00:00"/>
    <n v="232.28159999999997"/>
    <n v="11"/>
    <n v="336.64"/>
    <n v="86279"/>
    <n v="2"/>
    <n v="69"/>
    <n v="374.04444444444442"/>
    <n v="37.404444444444437"/>
    <s v="High Discount"/>
    <s v="15%"/>
    <x v="0"/>
    <x v="0"/>
  </r>
  <r>
    <n v="18659"/>
    <s v="Critical"/>
    <n v="0.08"/>
    <n v="30.73"/>
    <n v="4"/>
    <n v="770"/>
    <x v="252"/>
    <x v="2"/>
    <x v="2"/>
    <x v="2"/>
    <x v="13"/>
    <x v="3"/>
    <s v="Fellowes 17-key keypad for PS/2 interface"/>
    <n v="0.75"/>
    <x v="0"/>
    <x v="0"/>
    <x v="6"/>
    <s v="Tualatin"/>
    <n v="97062"/>
    <d v="2015-03-19T00:00:00"/>
    <d v="2015-03-19T00:00:00"/>
    <n v="-45.07"/>
    <n v="14"/>
    <n v="429.33"/>
    <n v="88667"/>
    <n v="0"/>
    <n v="-10.497752311741552"/>
    <n v="466.66304347826082"/>
    <n v="37.333043478260834"/>
    <s v="High Discount"/>
    <s v="10%"/>
    <x v="0"/>
    <x v="5"/>
  </r>
  <r>
    <n v="18660"/>
    <s v="Critical"/>
    <n v="0.05"/>
    <n v="14.56"/>
    <n v="3.5"/>
    <n v="771"/>
    <x v="253"/>
    <x v="2"/>
    <x v="2"/>
    <x v="0"/>
    <x v="15"/>
    <x v="3"/>
    <s v="Acco 6 Outlet Guardian Premium Surge Suppressor"/>
    <n v="0.57999999999999996"/>
    <x v="0"/>
    <x v="0"/>
    <x v="6"/>
    <s v="West Linn"/>
    <n v="97068"/>
    <d v="2015-03-19T00:00:00"/>
    <d v="2015-03-21T00:00:00"/>
    <n v="-8.5299999999999994"/>
    <n v="3"/>
    <n v="44.66"/>
    <n v="88667"/>
    <n v="2"/>
    <n v="-19.099865651589791"/>
    <n v="47.01052631578947"/>
    <n v="2.3505263157894731"/>
    <s v="High Discount"/>
    <s v="10%"/>
    <x v="0"/>
    <x v="5"/>
  </r>
  <r>
    <n v="18661"/>
    <s v="Critical"/>
    <n v="0"/>
    <n v="299.99"/>
    <n v="11.64"/>
    <n v="771"/>
    <x v="253"/>
    <x v="2"/>
    <x v="2"/>
    <x v="2"/>
    <x v="16"/>
    <x v="6"/>
    <s v="Brother DCP1000 Digital 3 in 1 Multifunction Machine"/>
    <n v="0.5"/>
    <x v="0"/>
    <x v="0"/>
    <x v="6"/>
    <s v="West Linn"/>
    <n v="97068"/>
    <d v="2015-03-19T00:00:00"/>
    <d v="2015-03-21T00:00:00"/>
    <n v="285.95"/>
    <n v="5"/>
    <n v="1619.95"/>
    <n v="88667"/>
    <n v="2"/>
    <n v="17.651779375906663"/>
    <n v="1619.95"/>
    <n v="0"/>
    <s v="No Discount"/>
    <s v="0% (No Discount)"/>
    <x v="1"/>
    <x v="5"/>
  </r>
  <r>
    <n v="22875"/>
    <s v="Critical"/>
    <n v="0.08"/>
    <n v="7.77"/>
    <n v="9.23"/>
    <n v="772"/>
    <x v="254"/>
    <x v="2"/>
    <x v="2"/>
    <x v="0"/>
    <x v="15"/>
    <x v="3"/>
    <s v="Hoover Commercial Soft Guard Upright Vacuum And Disposable Filtration Bags"/>
    <n v="0.57999999999999996"/>
    <x v="0"/>
    <x v="1"/>
    <x v="19"/>
    <s v="Allentown"/>
    <n v="18103"/>
    <d v="2015-01-14T00:00:00"/>
    <d v="2015-01-16T00:00:00"/>
    <n v="-209.25"/>
    <n v="7"/>
    <n v="56.44"/>
    <n v="88666"/>
    <n v="2"/>
    <n v="-370.7476966690291"/>
    <n v="61.347826086956516"/>
    <n v="4.9078260869565185"/>
    <s v="High Discount"/>
    <s v="10%"/>
    <x v="0"/>
    <x v="0"/>
  </r>
  <r>
    <n v="22877"/>
    <s v="Critical"/>
    <n v="0.1"/>
    <n v="18.97"/>
    <n v="9.5399999999999991"/>
    <n v="772"/>
    <x v="254"/>
    <x v="0"/>
    <x v="2"/>
    <x v="0"/>
    <x v="7"/>
    <x v="3"/>
    <s v="Xerox 1939"/>
    <n v="0.37"/>
    <x v="0"/>
    <x v="1"/>
    <x v="19"/>
    <s v="Allentown"/>
    <n v="18103"/>
    <d v="2015-01-14T00:00:00"/>
    <d v="2015-01-16T00:00:00"/>
    <n v="-9.1635999999999989"/>
    <n v="3"/>
    <n v="56.73"/>
    <n v="88666"/>
    <n v="2"/>
    <n v="-16.153005464480874"/>
    <n v="63.033333333333331"/>
    <n v="6.3033333333333346"/>
    <s v="High Discount"/>
    <s v="15%"/>
    <x v="0"/>
    <x v="0"/>
  </r>
  <r>
    <n v="20967"/>
    <s v="Low"/>
    <n v="0.02"/>
    <n v="4.0599999999999996"/>
    <n v="6.89"/>
    <n v="772"/>
    <x v="254"/>
    <x v="0"/>
    <x v="2"/>
    <x v="0"/>
    <x v="15"/>
    <x v="3"/>
    <s v="Eureka Disposable Bags for Sanitaire® Vibra Groomer I® Upright Vac"/>
    <n v="0.6"/>
    <x v="0"/>
    <x v="1"/>
    <x v="19"/>
    <s v="Allentown"/>
    <n v="18103"/>
    <d v="2015-05-17T00:00:00"/>
    <d v="2015-05-21T00:00:00"/>
    <n v="12.706000000000017"/>
    <n v="12"/>
    <n v="64.41"/>
    <n v="88668"/>
    <n v="4"/>
    <n v="19.726750504580064"/>
    <n v="65.724489795918359"/>
    <n v="1.3144897959183623"/>
    <s v="High Discount"/>
    <s v="10%"/>
    <x v="0"/>
    <x v="3"/>
  </r>
  <r>
    <n v="20968"/>
    <s v="Low"/>
    <n v="7.0000000000000007E-2"/>
    <n v="9.49"/>
    <n v="5.76"/>
    <n v="772"/>
    <x v="254"/>
    <x v="2"/>
    <x v="2"/>
    <x v="2"/>
    <x v="6"/>
    <x v="4"/>
    <s v="Sharp EL501VB Scientific Calculator, Battery Operated, 10-Digit Display, Hard Case"/>
    <n v="0.39"/>
    <x v="0"/>
    <x v="1"/>
    <x v="19"/>
    <s v="Allentown"/>
    <n v="18103"/>
    <d v="2015-05-17T00:00:00"/>
    <d v="2015-05-21T00:00:00"/>
    <n v="7.7151600000000045"/>
    <n v="37"/>
    <n v="344.57"/>
    <n v="88668"/>
    <n v="4"/>
    <n v="2.2390689845314462"/>
    <n v="370.50537634408602"/>
    <n v="25.935376344086023"/>
    <s v="High Discount"/>
    <s v="10%"/>
    <x v="0"/>
    <x v="3"/>
  </r>
  <r>
    <n v="20434"/>
    <s v="High"/>
    <n v="0.04"/>
    <n v="34.76"/>
    <n v="5.49"/>
    <n v="782"/>
    <x v="255"/>
    <x v="2"/>
    <x v="2"/>
    <x v="0"/>
    <x v="10"/>
    <x v="3"/>
    <s v="Home/Office Personal File Carts"/>
    <n v="0.6"/>
    <x v="0"/>
    <x v="0"/>
    <x v="1"/>
    <s v="Whittier"/>
    <n v="90604"/>
    <d v="2015-04-29T00:00:00"/>
    <d v="2015-04-30T00:00:00"/>
    <n v="192.51689999999999"/>
    <n v="8"/>
    <n v="279.01"/>
    <n v="90962"/>
    <n v="1"/>
    <n v="69"/>
    <n v="290.63541666666669"/>
    <n v="11.625416666666695"/>
    <s v="High Discount"/>
    <s v="10%"/>
    <x v="0"/>
    <x v="4"/>
  </r>
  <r>
    <n v="24773"/>
    <s v="Low"/>
    <n v="0.02"/>
    <n v="100.98"/>
    <n v="35.840000000000003"/>
    <n v="783"/>
    <x v="256"/>
    <x v="1"/>
    <x v="2"/>
    <x v="1"/>
    <x v="14"/>
    <x v="5"/>
    <s v="Bush Westfield Collection Bookcases, Fully Assembled"/>
    <n v="0.62"/>
    <x v="0"/>
    <x v="1"/>
    <x v="18"/>
    <s v="Bristol"/>
    <n v="6010"/>
    <d v="2015-01-06T00:00:00"/>
    <d v="2015-01-06T00:00:00"/>
    <n v="-134.91200000000001"/>
    <n v="6"/>
    <n v="614.99"/>
    <n v="90961"/>
    <n v="0"/>
    <n v="-21.937267272638579"/>
    <n v="627.5408163265306"/>
    <n v="12.550816326530594"/>
    <s v="High Discount"/>
    <s v="10%"/>
    <x v="0"/>
    <x v="0"/>
  </r>
  <r>
    <n v="22969"/>
    <s v="Medium"/>
    <n v="0"/>
    <n v="8.34"/>
    <n v="4.82"/>
    <n v="786"/>
    <x v="257"/>
    <x v="2"/>
    <x v="1"/>
    <x v="0"/>
    <x v="7"/>
    <x v="3"/>
    <s v="Southworth 25% Cotton Antique Laid Paper &amp; Envelopes"/>
    <n v="0.4"/>
    <x v="0"/>
    <x v="0"/>
    <x v="1"/>
    <s v="Mission Viejo"/>
    <n v="92691"/>
    <d v="2015-04-06T00:00:00"/>
    <d v="2015-04-07T00:00:00"/>
    <n v="-5.05"/>
    <n v="9"/>
    <n v="76.23"/>
    <n v="91513"/>
    <n v="1"/>
    <n v="-6.6246884428702604"/>
    <n v="76.23"/>
    <n v="0"/>
    <s v="No Discount"/>
    <s v="0% (No Discount)"/>
    <x v="1"/>
    <x v="4"/>
  </r>
  <r>
    <n v="24629"/>
    <s v="Not Specified"/>
    <n v="0.09"/>
    <n v="6.48"/>
    <n v="9.68"/>
    <n v="792"/>
    <x v="258"/>
    <x v="2"/>
    <x v="0"/>
    <x v="0"/>
    <x v="7"/>
    <x v="3"/>
    <s v="Xerox 1993"/>
    <n v="0.36"/>
    <x v="0"/>
    <x v="2"/>
    <x v="23"/>
    <s v="Mustang"/>
    <n v="73064"/>
    <d v="2015-06-21T00:00:00"/>
    <d v="2015-06-22T00:00:00"/>
    <n v="-204.16"/>
    <n v="16"/>
    <n v="99.92"/>
    <n v="88753"/>
    <n v="1"/>
    <n v="-204.32345876701362"/>
    <n v="109.8021978021978"/>
    <n v="9.8821978021977941"/>
    <s v="High Discount"/>
    <s v="10%"/>
    <x v="0"/>
    <x v="1"/>
  </r>
  <r>
    <n v="18347"/>
    <s v="Not Specified"/>
    <n v="0.06"/>
    <n v="8.6"/>
    <n v="6.19"/>
    <n v="796"/>
    <x v="259"/>
    <x v="2"/>
    <x v="0"/>
    <x v="0"/>
    <x v="8"/>
    <x v="3"/>
    <s v="Avery Printable Repositionable Plastic Tabs"/>
    <n v="0.38"/>
    <x v="0"/>
    <x v="2"/>
    <x v="32"/>
    <s v="Papillion"/>
    <n v="68046"/>
    <d v="2015-03-11T00:00:00"/>
    <d v="2015-03-12T00:00:00"/>
    <n v="-46.115000000000002"/>
    <n v="9"/>
    <n v="79.400000000000006"/>
    <n v="86867"/>
    <n v="1"/>
    <n v="-58.079345088161205"/>
    <n v="84.468085106382986"/>
    <n v="5.0680851063829806"/>
    <s v="High Discount"/>
    <s v="10%"/>
    <x v="0"/>
    <x v="5"/>
  </r>
  <r>
    <n v="18184"/>
    <s v="Not Specified"/>
    <n v="0.1"/>
    <n v="14.42"/>
    <n v="6.75"/>
    <n v="796"/>
    <x v="259"/>
    <x v="2"/>
    <x v="0"/>
    <x v="0"/>
    <x v="15"/>
    <x v="4"/>
    <s v="Holmes Odor Grabber"/>
    <n v="0.52"/>
    <x v="0"/>
    <x v="2"/>
    <x v="32"/>
    <s v="Papillion"/>
    <n v="68046"/>
    <d v="2015-06-19T00:00:00"/>
    <d v="2015-06-22T00:00:00"/>
    <n v="-20.103999999999999"/>
    <n v="1"/>
    <n v="15.49"/>
    <n v="86869"/>
    <n v="3"/>
    <n v="-129.7869593285991"/>
    <n v="17.211111111111112"/>
    <n v="1.7211111111111119"/>
    <s v="High Discount"/>
    <s v="15%"/>
    <x v="0"/>
    <x v="1"/>
  </r>
  <r>
    <n v="19011"/>
    <s v="Not Specified"/>
    <n v="0.04"/>
    <n v="9.11"/>
    <n v="2.25"/>
    <n v="797"/>
    <x v="260"/>
    <x v="2"/>
    <x v="0"/>
    <x v="0"/>
    <x v="0"/>
    <x v="0"/>
    <s v="Dixon Ticonderoga Core-Lock Colored Pencils"/>
    <n v="0.52"/>
    <x v="0"/>
    <x v="0"/>
    <x v="17"/>
    <s v="Roy"/>
    <n v="84067"/>
    <d v="2015-06-01T00:00:00"/>
    <d v="2015-06-04T00:00:00"/>
    <n v="-3.496"/>
    <n v="2"/>
    <n v="18.59"/>
    <n v="86868"/>
    <n v="3"/>
    <n v="-18.805809575040342"/>
    <n v="19.364583333333332"/>
    <n v="0.77458333333333229"/>
    <s v="High Discount"/>
    <s v="10%"/>
    <x v="0"/>
    <x v="1"/>
  </r>
  <r>
    <n v="19012"/>
    <s v="Not Specified"/>
    <n v="7.0000000000000007E-2"/>
    <n v="64.650000000000006"/>
    <n v="35"/>
    <n v="797"/>
    <x v="260"/>
    <x v="2"/>
    <x v="0"/>
    <x v="0"/>
    <x v="10"/>
    <x v="6"/>
    <s v="Space Solutions Commercial Steel Shelving"/>
    <n v="0.8"/>
    <x v="0"/>
    <x v="0"/>
    <x v="17"/>
    <s v="Roy"/>
    <n v="84067"/>
    <d v="2015-06-01T00:00:00"/>
    <d v="2015-06-03T00:00:00"/>
    <n v="-717.072"/>
    <n v="13"/>
    <n v="834.08"/>
    <n v="86868"/>
    <n v="2"/>
    <n v="-85.971609437943599"/>
    <n v="896.86021505376357"/>
    <n v="62.780215053763527"/>
    <s v="High Discount"/>
    <s v="10%"/>
    <x v="0"/>
    <x v="1"/>
  </r>
  <r>
    <n v="24851"/>
    <s v="Low"/>
    <n v="0.09"/>
    <n v="6.48"/>
    <n v="6.86"/>
    <n v="797"/>
    <x v="260"/>
    <x v="2"/>
    <x v="0"/>
    <x v="0"/>
    <x v="7"/>
    <x v="3"/>
    <s v="Xerox 204"/>
    <n v="0.37"/>
    <x v="0"/>
    <x v="0"/>
    <x v="17"/>
    <s v="Roy"/>
    <n v="84067"/>
    <d v="2015-03-06T00:00:00"/>
    <d v="2015-03-08T00:00:00"/>
    <n v="-62.23"/>
    <n v="8"/>
    <n v="50.88"/>
    <n v="86870"/>
    <n v="2"/>
    <n v="-122.3073899371069"/>
    <n v="55.912087912087912"/>
    <n v="5.0320879120879098"/>
    <s v="High Discount"/>
    <s v="10%"/>
    <x v="0"/>
    <x v="5"/>
  </r>
  <r>
    <n v="20001"/>
    <s v="Not Specified"/>
    <n v="0.01"/>
    <n v="150.97999999999999"/>
    <n v="30"/>
    <n v="799"/>
    <x v="261"/>
    <x v="1"/>
    <x v="3"/>
    <x v="1"/>
    <x v="1"/>
    <x v="1"/>
    <s v="Novimex Swivel Fabric Task Chair"/>
    <n v="0.74"/>
    <x v="0"/>
    <x v="3"/>
    <x v="39"/>
    <s v="Hilton Head Island"/>
    <n v="29915"/>
    <d v="2015-01-06T00:00:00"/>
    <d v="2015-01-08T00:00:00"/>
    <n v="131.38200000000001"/>
    <n v="6"/>
    <n v="958.46"/>
    <n v="89909"/>
    <n v="2"/>
    <n v="13.707614297936271"/>
    <n v="968.1414141414142"/>
    <n v="9.6814141414141659"/>
    <s v="High Discount"/>
    <s v="10%"/>
    <x v="0"/>
    <x v="0"/>
  </r>
  <r>
    <n v="20002"/>
    <s v="Not Specified"/>
    <n v="0.01"/>
    <n v="28.28"/>
    <n v="13.99"/>
    <n v="799"/>
    <x v="261"/>
    <x v="0"/>
    <x v="3"/>
    <x v="0"/>
    <x v="10"/>
    <x v="4"/>
    <s v="Eldon Portable Mobile Manager"/>
    <n v="0.57999999999999996"/>
    <x v="0"/>
    <x v="3"/>
    <x v="39"/>
    <s v="Hilton Head Island"/>
    <n v="29915"/>
    <d v="2015-01-06T00:00:00"/>
    <d v="2015-01-08T00:00:00"/>
    <n v="-89.292000000000002"/>
    <n v="12"/>
    <n v="368.84"/>
    <n v="89909"/>
    <n v="2"/>
    <n v="-24.208871055200092"/>
    <n v="372.56565656565652"/>
    <n v="3.7256565656565499"/>
    <s v="High Discount"/>
    <s v="10%"/>
    <x v="0"/>
    <x v="0"/>
  </r>
  <r>
    <n v="20003"/>
    <s v="Not Specified"/>
    <n v="0.03"/>
    <n v="35.99"/>
    <n v="1.1000000000000001"/>
    <n v="799"/>
    <x v="261"/>
    <x v="2"/>
    <x v="3"/>
    <x v="2"/>
    <x v="5"/>
    <x v="3"/>
    <s v="Accessory35"/>
    <n v="0.55000000000000004"/>
    <x v="0"/>
    <x v="3"/>
    <x v="39"/>
    <s v="Hilton Head Island"/>
    <n v="29915"/>
    <d v="2015-01-06T00:00:00"/>
    <d v="2015-01-07T00:00:00"/>
    <n v="-211.036"/>
    <n v="1"/>
    <n v="30.86"/>
    <n v="89909"/>
    <n v="1"/>
    <n v="-683.84964355152306"/>
    <n v="31.814432989690722"/>
    <n v="0.95443298969072288"/>
    <s v="High Discount"/>
    <s v="10%"/>
    <x v="0"/>
    <x v="0"/>
  </r>
  <r>
    <n v="19265"/>
    <s v="Low"/>
    <n v="0.04"/>
    <n v="50.98"/>
    <n v="6.5"/>
    <n v="800"/>
    <x v="262"/>
    <x v="2"/>
    <x v="3"/>
    <x v="2"/>
    <x v="13"/>
    <x v="3"/>
    <s v="Microsoft Natural Multimedia Keyboard"/>
    <n v="0.73"/>
    <x v="0"/>
    <x v="0"/>
    <x v="17"/>
    <s v="Roy"/>
    <n v="84067"/>
    <d v="2015-03-28T00:00:00"/>
    <d v="2015-04-03T00:00:00"/>
    <n v="-13.28"/>
    <n v="11"/>
    <n v="568.25"/>
    <n v="89910"/>
    <n v="6"/>
    <n v="-2.3369995600527935"/>
    <n v="591.92708333333337"/>
    <n v="23.677083333333371"/>
    <s v="High Discount"/>
    <s v="10%"/>
    <x v="0"/>
    <x v="5"/>
  </r>
  <r>
    <n v="19266"/>
    <s v="Low"/>
    <n v="0.02"/>
    <n v="6.48"/>
    <n v="5.14"/>
    <n v="800"/>
    <x v="262"/>
    <x v="2"/>
    <x v="3"/>
    <x v="0"/>
    <x v="7"/>
    <x v="3"/>
    <s v="Xerox 23"/>
    <n v="0.37"/>
    <x v="0"/>
    <x v="0"/>
    <x v="17"/>
    <s v="Roy"/>
    <n v="84067"/>
    <d v="2015-03-28T00:00:00"/>
    <d v="2015-03-30T00:00:00"/>
    <n v="-48.68"/>
    <n v="19"/>
    <n v="126.66"/>
    <n v="89910"/>
    <n v="2"/>
    <n v="-38.43360176851413"/>
    <n v="129.24489795918367"/>
    <n v="2.584897959183678"/>
    <s v="High Discount"/>
    <s v="10%"/>
    <x v="0"/>
    <x v="5"/>
  </r>
  <r>
    <n v="22484"/>
    <s v="Medium"/>
    <n v="0.03"/>
    <n v="35.99"/>
    <n v="5"/>
    <n v="803"/>
    <x v="263"/>
    <x v="2"/>
    <x v="2"/>
    <x v="2"/>
    <x v="5"/>
    <x v="3"/>
    <s v="Accessory27"/>
    <n v="0.85"/>
    <x v="0"/>
    <x v="3"/>
    <x v="26"/>
    <s v="New Smyrna Beach"/>
    <n v="32168"/>
    <d v="2015-04-29T00:00:00"/>
    <d v="2015-04-30T00:00:00"/>
    <n v="-184.548"/>
    <n v="3"/>
    <n v="93.82"/>
    <n v="90048"/>
    <n v="1"/>
    <n v="-196.70432743551481"/>
    <n v="96.721649484536073"/>
    <n v="2.9016494845360796"/>
    <s v="High Discount"/>
    <s v="10%"/>
    <x v="0"/>
    <x v="4"/>
  </r>
  <r>
    <n v="5722"/>
    <s v="Critical"/>
    <n v="0.06"/>
    <n v="179.99"/>
    <n v="13.99"/>
    <n v="806"/>
    <x v="264"/>
    <x v="0"/>
    <x v="2"/>
    <x v="2"/>
    <x v="5"/>
    <x v="4"/>
    <s v="VTech VT20-2481 2.4GHz Two-Line Phone System w/Answering Machine"/>
    <n v="0.56999999999999995"/>
    <x v="0"/>
    <x v="3"/>
    <x v="26"/>
    <s v="Miami"/>
    <n v="33132"/>
    <d v="2015-01-09T00:00:00"/>
    <d v="2015-01-11T00:00:00"/>
    <n v="1220.03784"/>
    <n v="54"/>
    <n v="8332.91"/>
    <n v="40547"/>
    <n v="2"/>
    <n v="14.641197852850924"/>
    <n v="8864.7978723404267"/>
    <n v="531.88787234042684"/>
    <s v="High Discount"/>
    <s v="10%"/>
    <x v="0"/>
    <x v="0"/>
  </r>
  <r>
    <n v="21942"/>
    <s v="Low"/>
    <n v="0.09"/>
    <n v="5.84"/>
    <n v="0.83"/>
    <n v="820"/>
    <x v="265"/>
    <x v="2"/>
    <x v="2"/>
    <x v="0"/>
    <x v="0"/>
    <x v="0"/>
    <s v="Avery Hi-Liter® Smear-Safe Highlighters"/>
    <n v="0.49"/>
    <x v="0"/>
    <x v="0"/>
    <x v="0"/>
    <s v="Walla Walla"/>
    <n v="99362"/>
    <d v="2015-05-21T00:00:00"/>
    <d v="2015-05-25T00:00:00"/>
    <n v="-2.87"/>
    <n v="1"/>
    <n v="5.9"/>
    <n v="90244"/>
    <n v="4"/>
    <n v="-48.644067796610166"/>
    <n v="6.4835164835164836"/>
    <n v="0.58351648351648322"/>
    <s v="High Discount"/>
    <s v="10%"/>
    <x v="0"/>
    <x v="3"/>
  </r>
  <r>
    <n v="20661"/>
    <s v="Low"/>
    <n v="0.04"/>
    <n v="6.24"/>
    <n v="5.22"/>
    <n v="823"/>
    <x v="266"/>
    <x v="2"/>
    <x v="2"/>
    <x v="1"/>
    <x v="2"/>
    <x v="3"/>
    <s v="Eldon Expressions Mahogany Wood Desk Collection"/>
    <n v="0.6"/>
    <x v="0"/>
    <x v="3"/>
    <x v="20"/>
    <s v="Smyrna"/>
    <n v="37167"/>
    <d v="2015-01-12T00:00:00"/>
    <d v="2015-01-17T00:00:00"/>
    <n v="4.3808999999999996"/>
    <n v="13"/>
    <n v="80.23"/>
    <n v="89257"/>
    <n v="5"/>
    <n v="5.4604262744609242"/>
    <n v="83.572916666666671"/>
    <n v="3.3429166666666674"/>
    <s v="High Discount"/>
    <s v="10%"/>
    <x v="0"/>
    <x v="0"/>
  </r>
  <r>
    <n v="20663"/>
    <s v="Low"/>
    <n v="0.09"/>
    <n v="260.98"/>
    <n v="41.91"/>
    <n v="824"/>
    <x v="267"/>
    <x v="1"/>
    <x v="2"/>
    <x v="1"/>
    <x v="14"/>
    <x v="5"/>
    <s v="Atlantic Metals Mobile 3-Shelf Bookcases, Custom Colors"/>
    <n v="0.59"/>
    <x v="0"/>
    <x v="3"/>
    <x v="20"/>
    <s v="Spring Hill"/>
    <n v="37174"/>
    <d v="2015-01-12T00:00:00"/>
    <d v="2015-01-19T00:00:00"/>
    <n v="-100.744"/>
    <n v="8"/>
    <n v="2044.9"/>
    <n v="89257"/>
    <n v="7"/>
    <n v="-4.9265978776468291"/>
    <n v="2247.1428571428573"/>
    <n v="202.24285714285725"/>
    <s v="High Discount"/>
    <s v="10%"/>
    <x v="0"/>
    <x v="0"/>
  </r>
  <r>
    <n v="21350"/>
    <s v="Critical"/>
    <n v="0"/>
    <n v="11.97"/>
    <n v="4.9800000000000004"/>
    <n v="825"/>
    <x v="268"/>
    <x v="2"/>
    <x v="1"/>
    <x v="0"/>
    <x v="15"/>
    <x v="3"/>
    <s v="Staples 6 Outlet Surge"/>
    <n v="0.57999999999999996"/>
    <x v="0"/>
    <x v="2"/>
    <x v="7"/>
    <s v="Abilene"/>
    <n v="79605"/>
    <d v="2015-05-21T00:00:00"/>
    <d v="2015-05-24T00:00:00"/>
    <n v="3.3840000000000039"/>
    <n v="4"/>
    <n v="53.3"/>
    <n v="89258"/>
    <n v="3"/>
    <n v="6.3489681050656737"/>
    <n v="53.3"/>
    <n v="0"/>
    <s v="No Discount"/>
    <s v="0% (No Discount)"/>
    <x v="1"/>
    <x v="3"/>
  </r>
  <r>
    <n v="24842"/>
    <s v="Medium"/>
    <n v="0.01"/>
    <n v="6.98"/>
    <n v="1.6"/>
    <n v="827"/>
    <x v="269"/>
    <x v="2"/>
    <x v="1"/>
    <x v="0"/>
    <x v="7"/>
    <x v="0"/>
    <s v="Adams Phone Message Book, Professional, 400 Message Capacity, 5 3/6” x 11”"/>
    <n v="0.38"/>
    <x v="0"/>
    <x v="2"/>
    <x v="7"/>
    <s v="Amarillo"/>
    <n v="79109"/>
    <d v="2015-05-25T00:00:00"/>
    <d v="2015-05-26T00:00:00"/>
    <n v="0.34600000000000009"/>
    <n v="3"/>
    <n v="21.93"/>
    <n v="89259"/>
    <n v="1"/>
    <n v="1.5777473780209761"/>
    <n v="22.151515151515152"/>
    <n v="0.22151515151515255"/>
    <s v="High Discount"/>
    <s v="10%"/>
    <x v="0"/>
    <x v="3"/>
  </r>
  <r>
    <n v="24236"/>
    <s v="Not Specified"/>
    <n v="0.01"/>
    <n v="5.18"/>
    <n v="2.04"/>
    <n v="829"/>
    <x v="270"/>
    <x v="2"/>
    <x v="0"/>
    <x v="0"/>
    <x v="7"/>
    <x v="0"/>
    <s v="Array® Memo Cubes"/>
    <n v="0.36"/>
    <x v="0"/>
    <x v="3"/>
    <x v="40"/>
    <s v="Texarkana"/>
    <n v="71854"/>
    <d v="2015-02-22T00:00:00"/>
    <d v="2015-02-24T00:00:00"/>
    <n v="-17.654"/>
    <n v="5"/>
    <n v="28.46"/>
    <n v="90271"/>
    <n v="2"/>
    <n v="-62.030920590302173"/>
    <n v="28.747474747474747"/>
    <n v="0.28747474747474655"/>
    <s v="High Discount"/>
    <s v="10%"/>
    <x v="0"/>
    <x v="2"/>
  </r>
  <r>
    <n v="20664"/>
    <s v="High"/>
    <n v="0.01"/>
    <n v="14.42"/>
    <n v="6.75"/>
    <n v="830"/>
    <x v="271"/>
    <x v="2"/>
    <x v="0"/>
    <x v="0"/>
    <x v="15"/>
    <x v="4"/>
    <s v="Holmes Odor Grabber"/>
    <n v="0.52"/>
    <x v="0"/>
    <x v="0"/>
    <x v="21"/>
    <s v="Wheat Ridge"/>
    <n v="80033"/>
    <d v="2015-01-24T00:00:00"/>
    <d v="2015-01-24T00:00:00"/>
    <n v="-13.826000000000001"/>
    <n v="6"/>
    <n v="89.91"/>
    <n v="90270"/>
    <n v="0"/>
    <n v="-15.377599822044269"/>
    <n v="90.818181818181813"/>
    <n v="0.90818181818181642"/>
    <s v="High Discount"/>
    <s v="10%"/>
    <x v="0"/>
    <x v="0"/>
  </r>
  <r>
    <n v="19173"/>
    <s v="High"/>
    <n v="0"/>
    <n v="11.66"/>
    <n v="8.99"/>
    <n v="833"/>
    <x v="272"/>
    <x v="0"/>
    <x v="0"/>
    <x v="0"/>
    <x v="0"/>
    <x v="2"/>
    <s v="Boston 16765 Mini Stand Up Battery Pencil Sharpener"/>
    <n v="0.59"/>
    <x v="0"/>
    <x v="0"/>
    <x v="1"/>
    <s v="Gilroy"/>
    <n v="95020"/>
    <d v="2015-01-09T00:00:00"/>
    <d v="2015-01-11T00:00:00"/>
    <n v="-203.67000000000002"/>
    <n v="11"/>
    <n v="138.51"/>
    <n v="89770"/>
    <n v="2"/>
    <n v="-147.04353476283302"/>
    <n v="138.51"/>
    <n v="0"/>
    <s v="No Discount"/>
    <s v="0% (No Discount)"/>
    <x v="1"/>
    <x v="0"/>
  </r>
  <r>
    <n v="19383"/>
    <s v="Not Specified"/>
    <n v="7.0000000000000007E-2"/>
    <n v="6.08"/>
    <n v="0.91"/>
    <n v="850"/>
    <x v="273"/>
    <x v="2"/>
    <x v="0"/>
    <x v="0"/>
    <x v="0"/>
    <x v="0"/>
    <s v="Zebra Zazzle Fluorescent Highlighters"/>
    <n v="0.51"/>
    <x v="0"/>
    <x v="0"/>
    <x v="1"/>
    <s v="Goleta"/>
    <n v="93117"/>
    <d v="2015-03-07T00:00:00"/>
    <d v="2015-03-08T00:00:00"/>
    <n v="19.57"/>
    <n v="7"/>
    <n v="41.96"/>
    <n v="88569"/>
    <n v="1"/>
    <n v="46.639656816015254"/>
    <n v="45.118279569892479"/>
    <n v="3.1582795698924784"/>
    <s v="High Discount"/>
    <s v="10%"/>
    <x v="0"/>
    <x v="5"/>
  </r>
  <r>
    <n v="20604"/>
    <s v="Low"/>
    <n v="0.1"/>
    <n v="50.98"/>
    <n v="22.24"/>
    <n v="851"/>
    <x v="274"/>
    <x v="2"/>
    <x v="0"/>
    <x v="1"/>
    <x v="2"/>
    <x v="6"/>
    <s v="Dana Fluorescent Magnifying Lamp, White, 36&quot;"/>
    <n v="0.55000000000000004"/>
    <x v="0"/>
    <x v="0"/>
    <x v="1"/>
    <s v="Hacienda Heights"/>
    <n v="91745"/>
    <d v="2015-02-25T00:00:00"/>
    <d v="2015-02-27T00:00:00"/>
    <n v="98.12"/>
    <n v="6"/>
    <n v="300.63"/>
    <n v="88568"/>
    <n v="2"/>
    <n v="32.638126600804981"/>
    <n v="334.0333333333333"/>
    <n v="33.403333333333308"/>
    <s v="High Discount"/>
    <s v="15%"/>
    <x v="0"/>
    <x v="2"/>
  </r>
  <r>
    <n v="19384"/>
    <s v="Not Specified"/>
    <n v="0.08"/>
    <n v="19.899999999999999"/>
    <n v="5.29"/>
    <n v="851"/>
    <x v="274"/>
    <x v="2"/>
    <x v="0"/>
    <x v="0"/>
    <x v="15"/>
    <x v="4"/>
    <s v="Holmes Cool Mist Humidifier for the Whole House with 8-Gallon Output per Day, Extended Life Filter"/>
    <n v="0.4"/>
    <x v="0"/>
    <x v="0"/>
    <x v="1"/>
    <s v="Hacienda Heights"/>
    <n v="91745"/>
    <d v="2015-03-07T00:00:00"/>
    <d v="2015-03-09T00:00:00"/>
    <n v="107.11"/>
    <n v="13"/>
    <n v="240.46"/>
    <n v="88569"/>
    <n v="2"/>
    <n v="44.543791067121347"/>
    <n v="261.36956521739131"/>
    <n v="20.909565217391304"/>
    <s v="High Discount"/>
    <s v="10%"/>
    <x v="0"/>
    <x v="5"/>
  </r>
  <r>
    <n v="19385"/>
    <s v="Not Specified"/>
    <n v="0.02"/>
    <n v="3.36"/>
    <n v="6.27"/>
    <n v="851"/>
    <x v="274"/>
    <x v="2"/>
    <x v="0"/>
    <x v="0"/>
    <x v="8"/>
    <x v="3"/>
    <s v="Cardinal Poly Pocket Divider Pockets for Ring Binders"/>
    <n v="0.4"/>
    <x v="0"/>
    <x v="0"/>
    <x v="1"/>
    <s v="Hacienda Heights"/>
    <n v="91745"/>
    <d v="2015-03-07T00:00:00"/>
    <d v="2015-03-09T00:00:00"/>
    <n v="-216.154"/>
    <n v="21"/>
    <n v="74.08"/>
    <n v="88569"/>
    <n v="2"/>
    <n v="-291.78455723542118"/>
    <n v="75.591836734693871"/>
    <n v="1.5118367346938726"/>
    <s v="High Discount"/>
    <s v="10%"/>
    <x v="0"/>
    <x v="5"/>
  </r>
  <r>
    <n v="21353"/>
    <s v="Critical"/>
    <n v="0.06"/>
    <n v="1.26"/>
    <n v="0.7"/>
    <n v="851"/>
    <x v="274"/>
    <x v="2"/>
    <x v="0"/>
    <x v="0"/>
    <x v="3"/>
    <x v="0"/>
    <s v="Bagged Rubber Bands"/>
    <n v="0.81"/>
    <x v="0"/>
    <x v="0"/>
    <x v="1"/>
    <s v="Hacienda Heights"/>
    <n v="91745"/>
    <d v="2015-04-30T00:00:00"/>
    <d v="2015-04-30T00:00:00"/>
    <n v="-6.6096000000000004"/>
    <n v="4"/>
    <n v="5.28"/>
    <n v="88571"/>
    <n v="0"/>
    <n v="-125.18181818181817"/>
    <n v="5.6170212765957457"/>
    <n v="0.33702127659574543"/>
    <s v="High Discount"/>
    <s v="10%"/>
    <x v="0"/>
    <x v="4"/>
  </r>
  <r>
    <n v="26093"/>
    <s v="High"/>
    <n v="0.05"/>
    <n v="4.24"/>
    <n v="5.41"/>
    <n v="853"/>
    <x v="275"/>
    <x v="2"/>
    <x v="2"/>
    <x v="0"/>
    <x v="8"/>
    <x v="3"/>
    <s v="Storex DuraTech Recycled Plastic Frosted Binders"/>
    <n v="0.35"/>
    <x v="0"/>
    <x v="0"/>
    <x v="1"/>
    <s v="Hesperia"/>
    <n v="92345"/>
    <d v="2015-03-16T00:00:00"/>
    <d v="2015-03-18T00:00:00"/>
    <n v="-89.216999999999999"/>
    <n v="12"/>
    <n v="50.83"/>
    <n v="88570"/>
    <n v="2"/>
    <n v="-175.52036199095022"/>
    <n v="53.505263157894738"/>
    <n v="2.6752631578947401"/>
    <s v="High Discount"/>
    <s v="10%"/>
    <x v="0"/>
    <x v="5"/>
  </r>
  <r>
    <n v="21351"/>
    <s v="Critical"/>
    <n v="0.06"/>
    <n v="1.76"/>
    <n v="0.7"/>
    <n v="854"/>
    <x v="276"/>
    <x v="2"/>
    <x v="0"/>
    <x v="0"/>
    <x v="0"/>
    <x v="0"/>
    <s v="Newell 310"/>
    <n v="0.56000000000000005"/>
    <x v="0"/>
    <x v="1"/>
    <x v="18"/>
    <s v="Branford"/>
    <n v="6405"/>
    <d v="2015-04-30T00:00:00"/>
    <d v="2015-05-02T00:00:00"/>
    <n v="1.2236"/>
    <n v="22"/>
    <n v="39.26"/>
    <n v="88571"/>
    <n v="2"/>
    <n v="3.1166581762608252"/>
    <n v="41.765957446808514"/>
    <n v="2.505957446808516"/>
    <s v="High Discount"/>
    <s v="10%"/>
    <x v="0"/>
    <x v="4"/>
  </r>
  <r>
    <n v="21352"/>
    <s v="Critical"/>
    <n v="0.02"/>
    <n v="24.98"/>
    <n v="8.7899999999999991"/>
    <n v="855"/>
    <x v="277"/>
    <x v="2"/>
    <x v="0"/>
    <x v="0"/>
    <x v="10"/>
    <x v="3"/>
    <s v="2300 Heavy-Duty Transfer File Systems by Perma"/>
    <n v="0.66"/>
    <x v="0"/>
    <x v="1"/>
    <x v="18"/>
    <s v="Danbury"/>
    <n v="6810"/>
    <d v="2015-04-30T00:00:00"/>
    <d v="2015-05-01T00:00:00"/>
    <n v="4.3148"/>
    <n v="23"/>
    <n v="606.51"/>
    <n v="88571"/>
    <n v="1"/>
    <n v="0.71141448615851355"/>
    <n v="618.88775510204084"/>
    <n v="12.377755102040851"/>
    <s v="High Discount"/>
    <s v="10%"/>
    <x v="0"/>
    <x v="4"/>
  </r>
  <r>
    <n v="21354"/>
    <s v="Critical"/>
    <n v="0.05"/>
    <n v="35.99"/>
    <n v="5.99"/>
    <n v="858"/>
    <x v="278"/>
    <x v="0"/>
    <x v="0"/>
    <x v="2"/>
    <x v="5"/>
    <x v="0"/>
    <s v="Accessory41"/>
    <n v="0.38"/>
    <x v="0"/>
    <x v="1"/>
    <x v="14"/>
    <s v="Lewiston"/>
    <n v="4240"/>
    <d v="2015-04-30T00:00:00"/>
    <d v="2015-05-02T00:00:00"/>
    <n v="-125.83296"/>
    <n v="2"/>
    <n v="64.89"/>
    <n v="88571"/>
    <n v="2"/>
    <n v="-193.91733703190013"/>
    <n v="68.305263157894743"/>
    <n v="3.4152631578947421"/>
    <s v="High Discount"/>
    <s v="10%"/>
    <x v="0"/>
    <x v="4"/>
  </r>
  <r>
    <n v="21214"/>
    <s v="Critical"/>
    <n v="0.03"/>
    <n v="14.2"/>
    <n v="5.3"/>
    <n v="865"/>
    <x v="279"/>
    <x v="2"/>
    <x v="0"/>
    <x v="1"/>
    <x v="2"/>
    <x v="0"/>
    <s v="Coloredge Poster Frame"/>
    <n v="0.46"/>
    <x v="0"/>
    <x v="2"/>
    <x v="38"/>
    <s v="East Chicago"/>
    <n v="46312"/>
    <d v="2015-05-27T00:00:00"/>
    <d v="2015-05-28T00:00:00"/>
    <n v="122.21"/>
    <n v="18"/>
    <n v="267.2"/>
    <n v="90674"/>
    <n v="1"/>
    <n v="45.737275449101794"/>
    <n v="275.46391752577318"/>
    <n v="8.2639175257731949"/>
    <s v="High Discount"/>
    <s v="10%"/>
    <x v="0"/>
    <x v="3"/>
  </r>
  <r>
    <n v="19947"/>
    <s v="Low"/>
    <n v="0.04"/>
    <n v="6.48"/>
    <n v="5.16"/>
    <n v="865"/>
    <x v="279"/>
    <x v="0"/>
    <x v="0"/>
    <x v="0"/>
    <x v="7"/>
    <x v="3"/>
    <s v="Xerox 1985"/>
    <n v="0.37"/>
    <x v="0"/>
    <x v="2"/>
    <x v="38"/>
    <s v="East Chicago"/>
    <n v="46312"/>
    <d v="2015-02-26T00:00:00"/>
    <d v="2015-03-02T00:00:00"/>
    <n v="-11.1332"/>
    <n v="12"/>
    <n v="86.79"/>
    <n v="90675"/>
    <n v="4"/>
    <n v="-12.827745131927641"/>
    <n v="90.406250000000014"/>
    <n v="3.616250000000008"/>
    <s v="High Discount"/>
    <s v="10%"/>
    <x v="0"/>
    <x v="2"/>
  </r>
  <r>
    <n v="24774"/>
    <s v="Not Specified"/>
    <n v="0.04"/>
    <n v="29.18"/>
    <n v="8.5500000000000007"/>
    <n v="868"/>
    <x v="280"/>
    <x v="0"/>
    <x v="0"/>
    <x v="1"/>
    <x v="2"/>
    <x v="3"/>
    <s v="Deflect-o SuperTray™ Unbreakable Stackable Tray, Letter, Black"/>
    <n v="0.42"/>
    <x v="0"/>
    <x v="2"/>
    <x v="3"/>
    <s v="Shoreview"/>
    <n v="55126"/>
    <d v="2015-02-25T00:00:00"/>
    <d v="2015-02-27T00:00:00"/>
    <n v="201.7353"/>
    <n v="10"/>
    <n v="292.37"/>
    <n v="91194"/>
    <n v="2"/>
    <n v="69"/>
    <n v="304.55208333333337"/>
    <n v="12.182083333333367"/>
    <s v="High Discount"/>
    <s v="10%"/>
    <x v="0"/>
    <x v="2"/>
  </r>
  <r>
    <n v="24775"/>
    <s v="Not Specified"/>
    <n v="0"/>
    <n v="80.98"/>
    <n v="35"/>
    <n v="868"/>
    <x v="280"/>
    <x v="2"/>
    <x v="0"/>
    <x v="0"/>
    <x v="10"/>
    <x v="6"/>
    <s v="Carina 42&quot;Hx23 3/4&quot;W Media Storage Unit"/>
    <n v="0.83"/>
    <x v="0"/>
    <x v="2"/>
    <x v="3"/>
    <s v="Shoreview"/>
    <n v="55126"/>
    <d v="2015-02-25T00:00:00"/>
    <d v="2015-02-27T00:00:00"/>
    <n v="-684.78"/>
    <n v="8"/>
    <n v="682.79"/>
    <n v="91194"/>
    <n v="2"/>
    <n v="-100.29145125148288"/>
    <n v="682.79"/>
    <n v="0"/>
    <s v="No Discount"/>
    <s v="0% (No Discount)"/>
    <x v="1"/>
    <x v="2"/>
  </r>
  <r>
    <n v="24763"/>
    <s v="Critical"/>
    <n v="0.06"/>
    <n v="6.48"/>
    <n v="8.8800000000000008"/>
    <n v="868"/>
    <x v="280"/>
    <x v="2"/>
    <x v="0"/>
    <x v="0"/>
    <x v="7"/>
    <x v="3"/>
    <s v="Xerox 224"/>
    <n v="0.37"/>
    <x v="0"/>
    <x v="2"/>
    <x v="3"/>
    <s v="Shoreview"/>
    <n v="55126"/>
    <d v="2015-03-06T00:00:00"/>
    <d v="2015-03-07T00:00:00"/>
    <n v="-237.47"/>
    <n v="20"/>
    <n v="125.77"/>
    <n v="91195"/>
    <n v="1"/>
    <n v="-188.81291245925104"/>
    <n v="133.79787234042553"/>
    <n v="8.0278723404255317"/>
    <s v="High Discount"/>
    <s v="10%"/>
    <x v="0"/>
    <x v="5"/>
  </r>
  <r>
    <n v="24764"/>
    <s v="Critical"/>
    <n v="0.09"/>
    <n v="349.45"/>
    <n v="60"/>
    <n v="868"/>
    <x v="280"/>
    <x v="1"/>
    <x v="0"/>
    <x v="1"/>
    <x v="11"/>
    <x v="1"/>
    <s v="SAFCO PlanMaster Heigh-Adjustable Drafting Table Base, 43w x 30d x 30-37h, Black"/>
    <n v="0.52"/>
    <x v="0"/>
    <x v="2"/>
    <x v="3"/>
    <s v="Shoreview"/>
    <n v="55126"/>
    <d v="2015-03-06T00:00:00"/>
    <d v="2015-03-07T00:00:00"/>
    <n v="-2946.0509999999999"/>
    <n v="12"/>
    <n v="3918.98"/>
    <n v="91195"/>
    <n v="1"/>
    <n v="-75.173922806444523"/>
    <n v="4306.5714285714284"/>
    <n v="387.59142857142842"/>
    <s v="High Discount"/>
    <s v="10%"/>
    <x v="0"/>
    <x v="5"/>
  </r>
  <r>
    <n v="25507"/>
    <s v="Not Specified"/>
    <n v="0.03"/>
    <n v="14.2"/>
    <n v="5.3"/>
    <n v="871"/>
    <x v="281"/>
    <x v="2"/>
    <x v="1"/>
    <x v="1"/>
    <x v="2"/>
    <x v="0"/>
    <s v="Coloredge Poster Frame"/>
    <n v="0.46"/>
    <x v="0"/>
    <x v="0"/>
    <x v="34"/>
    <s v="Reno"/>
    <n v="89502"/>
    <d v="2015-03-15T00:00:00"/>
    <d v="2015-03-17T00:00:00"/>
    <n v="21.555599999999998"/>
    <n v="2"/>
    <n v="31.24"/>
    <n v="90577"/>
    <n v="2"/>
    <n v="69"/>
    <n v="32.206185567010309"/>
    <n v="0.96618556701031011"/>
    <s v="High Discount"/>
    <s v="10%"/>
    <x v="0"/>
    <x v="5"/>
  </r>
  <r>
    <n v="22547"/>
    <s v="Not Specified"/>
    <n v="0.01"/>
    <n v="5.94"/>
    <n v="9.92"/>
    <n v="871"/>
    <x v="281"/>
    <x v="2"/>
    <x v="1"/>
    <x v="0"/>
    <x v="8"/>
    <x v="3"/>
    <s v="Storex Dura Pro™ Binders"/>
    <n v="0.38"/>
    <x v="0"/>
    <x v="0"/>
    <x v="34"/>
    <s v="Reno"/>
    <n v="89502"/>
    <d v="2015-05-20T00:00:00"/>
    <d v="2015-05-23T00:00:00"/>
    <n v="-239.315"/>
    <n v="12"/>
    <n v="74.77"/>
    <n v="90578"/>
    <n v="3"/>
    <n v="-320.06820917480275"/>
    <n v="75.525252525252526"/>
    <n v="0.75525252525252995"/>
    <s v="High Discount"/>
    <s v="10%"/>
    <x v="0"/>
    <x v="3"/>
  </r>
  <r>
    <n v="22548"/>
    <s v="Not Specified"/>
    <n v="0"/>
    <n v="6.48"/>
    <n v="5.1100000000000003"/>
    <n v="871"/>
    <x v="281"/>
    <x v="2"/>
    <x v="1"/>
    <x v="0"/>
    <x v="7"/>
    <x v="3"/>
    <s v="Xerox 231"/>
    <n v="0.37"/>
    <x v="0"/>
    <x v="0"/>
    <x v="34"/>
    <s v="Reno"/>
    <n v="89502"/>
    <d v="2015-05-20T00:00:00"/>
    <d v="2015-05-22T00:00:00"/>
    <n v="-33.31"/>
    <n v="18"/>
    <n v="127.81"/>
    <n v="90578"/>
    <n v="2"/>
    <n v="-26.062123464517644"/>
    <n v="127.81"/>
    <n v="0"/>
    <s v="No Discount"/>
    <s v="0% (No Discount)"/>
    <x v="1"/>
    <x v="3"/>
  </r>
  <r>
    <n v="19262"/>
    <s v="High"/>
    <n v="0.04"/>
    <n v="4.37"/>
    <n v="5.15"/>
    <n v="875"/>
    <x v="282"/>
    <x v="2"/>
    <x v="2"/>
    <x v="0"/>
    <x v="15"/>
    <x v="3"/>
    <s v="Eureka Sanitaire ® Multi-Pro Heavy-Duty Upright, Disposable Bags"/>
    <n v="0.59"/>
    <x v="0"/>
    <x v="0"/>
    <x v="17"/>
    <s v="Salt Lake City"/>
    <n v="84106"/>
    <d v="2015-02-21T00:00:00"/>
    <d v="2015-02-22T00:00:00"/>
    <n v="-74.479599999999991"/>
    <n v="18"/>
    <n v="78.59"/>
    <n v="89059"/>
    <n v="1"/>
    <n v="-94.769818043008001"/>
    <n v="81.864583333333343"/>
    <n v="3.2745833333333394"/>
    <s v="High Discount"/>
    <s v="10%"/>
    <x v="0"/>
    <x v="2"/>
  </r>
  <r>
    <n v="19263"/>
    <s v="High"/>
    <n v="0.09"/>
    <n v="155.99"/>
    <n v="8.99"/>
    <n v="875"/>
    <x v="282"/>
    <x v="2"/>
    <x v="2"/>
    <x v="2"/>
    <x v="5"/>
    <x v="3"/>
    <s v="CF 688"/>
    <n v="0.57999999999999996"/>
    <x v="0"/>
    <x v="0"/>
    <x v="17"/>
    <s v="Salt Lake City"/>
    <n v="84106"/>
    <d v="2015-02-21T00:00:00"/>
    <d v="2015-02-23T00:00:00"/>
    <n v="-232.22056000000003"/>
    <n v="4"/>
    <n v="497.11"/>
    <n v="89059"/>
    <n v="2"/>
    <n v="-46.714119611353624"/>
    <n v="546.27472527472526"/>
    <n v="49.164725274725242"/>
    <s v="High Discount"/>
    <s v="10%"/>
    <x v="0"/>
    <x v="2"/>
  </r>
  <r>
    <n v="18054"/>
    <s v="Critical"/>
    <n v="7.0000000000000007E-2"/>
    <n v="5.68"/>
    <n v="1.39"/>
    <n v="880"/>
    <x v="283"/>
    <x v="2"/>
    <x v="2"/>
    <x v="0"/>
    <x v="4"/>
    <x v="3"/>
    <s v="Staples Standard Envelopes"/>
    <n v="0.38"/>
    <x v="0"/>
    <x v="0"/>
    <x v="28"/>
    <s v="Scottsdale"/>
    <n v="85254"/>
    <d v="2015-03-25T00:00:00"/>
    <d v="2015-03-27T00:00:00"/>
    <n v="18.643799999999999"/>
    <n v="5"/>
    <n v="27.02"/>
    <n v="86153"/>
    <n v="2"/>
    <n v="69"/>
    <n v="29.053763440860216"/>
    <n v="2.0337634408602163"/>
    <s v="High Discount"/>
    <s v="10%"/>
    <x v="0"/>
    <x v="5"/>
  </r>
  <r>
    <n v="18055"/>
    <s v="Critical"/>
    <n v="0.06"/>
    <n v="22.84"/>
    <n v="11.54"/>
    <n v="880"/>
    <x v="283"/>
    <x v="2"/>
    <x v="2"/>
    <x v="0"/>
    <x v="7"/>
    <x v="3"/>
    <s v="Xerox 1964"/>
    <n v="0.39"/>
    <x v="0"/>
    <x v="0"/>
    <x v="28"/>
    <s v="Scottsdale"/>
    <n v="85254"/>
    <d v="2015-03-25T00:00:00"/>
    <d v="2015-03-27T00:00:00"/>
    <n v="-31.24"/>
    <n v="1"/>
    <n v="27.67"/>
    <n v="86153"/>
    <n v="2"/>
    <n v="-112.90205999277194"/>
    <n v="29.436170212765962"/>
    <n v="1.7661702127659602"/>
    <s v="High Discount"/>
    <s v="10%"/>
    <x v="0"/>
    <x v="5"/>
  </r>
  <r>
    <n v="19401"/>
    <s v="Critical"/>
    <n v="0.06"/>
    <n v="25.98"/>
    <n v="14.36"/>
    <n v="885"/>
    <x v="284"/>
    <x v="1"/>
    <x v="0"/>
    <x v="1"/>
    <x v="1"/>
    <x v="1"/>
    <s v="Global Stack Chair without Arms, Black"/>
    <n v="0.6"/>
    <x v="0"/>
    <x v="2"/>
    <x v="7"/>
    <s v="Amarillo"/>
    <n v="79109"/>
    <d v="2015-05-24T00:00:00"/>
    <d v="2015-05-25T00:00:00"/>
    <n v="55.888000000000034"/>
    <n v="41"/>
    <n v="1033.56"/>
    <n v="89537"/>
    <n v="1"/>
    <n v="5.4073300050311577"/>
    <n v="1099.5319148936171"/>
    <n v="65.971914893617168"/>
    <s v="High Discount"/>
    <s v="10%"/>
    <x v="0"/>
    <x v="3"/>
  </r>
  <r>
    <n v="26011"/>
    <s v="Critical"/>
    <n v="0.08"/>
    <n v="1.81"/>
    <n v="0.75"/>
    <n v="890"/>
    <x v="285"/>
    <x v="2"/>
    <x v="3"/>
    <x v="1"/>
    <x v="1"/>
    <x v="1"/>
    <s v="Metal Folding Chairs, Beige, 4/Carton"/>
    <n v="0.57999999999999996"/>
    <x v="0"/>
    <x v="2"/>
    <x v="7"/>
    <s v="Bedford"/>
    <n v="76021"/>
    <d v="2015-01-05T00:00:00"/>
    <d v="2015-01-06T00:00:00"/>
    <n v="1.3224"/>
    <n v="11"/>
    <n v="19.97"/>
    <n v="89536"/>
    <n v="1"/>
    <n v="6.6219328993490238"/>
    <n v="21.706521739130434"/>
    <n v="1.7365217391304348"/>
    <s v="High Discount"/>
    <s v="10%"/>
    <x v="0"/>
    <x v="0"/>
  </r>
  <r>
    <n v="26015"/>
    <s v="Critical"/>
    <n v="0.04"/>
    <n v="125.99"/>
    <n v="5.26"/>
    <n v="890"/>
    <x v="285"/>
    <x v="2"/>
    <x v="3"/>
    <x v="2"/>
    <x v="5"/>
    <x v="3"/>
    <s v="232"/>
    <n v="0.55000000000000004"/>
    <x v="0"/>
    <x v="2"/>
    <x v="7"/>
    <s v="Bedford"/>
    <n v="76021"/>
    <d v="2015-01-05T00:00:00"/>
    <d v="2015-01-05T00:00:00"/>
    <n v="455.42069999999995"/>
    <n v="6"/>
    <n v="660.03"/>
    <n v="89536"/>
    <n v="0"/>
    <n v="69"/>
    <n v="687.53125"/>
    <n v="27.501250000000027"/>
    <s v="High Discount"/>
    <s v="10%"/>
    <x v="0"/>
    <x v="0"/>
  </r>
  <r>
    <n v="2045"/>
    <s v="Critical"/>
    <n v="0.01"/>
    <n v="8.34"/>
    <n v="0.96"/>
    <n v="894"/>
    <x v="286"/>
    <x v="2"/>
    <x v="0"/>
    <x v="1"/>
    <x v="2"/>
    <x v="0"/>
    <s v="Document Clip Frames"/>
    <n v="0.43"/>
    <x v="0"/>
    <x v="1"/>
    <x v="41"/>
    <s v="Washington"/>
    <n v="20024"/>
    <d v="2015-01-10T00:00:00"/>
    <d v="2015-01-12T00:00:00"/>
    <n v="29.332000000000001"/>
    <n v="24"/>
    <n v="199.12"/>
    <n v="14596"/>
    <n v="2"/>
    <n v="14.730815588589795"/>
    <n v="201.13131313131314"/>
    <n v="2.0113131313131305"/>
    <s v="High Discount"/>
    <s v="10%"/>
    <x v="0"/>
    <x v="0"/>
  </r>
  <r>
    <n v="2046"/>
    <s v="Critical"/>
    <n v="0.06"/>
    <n v="3.28"/>
    <n v="3.97"/>
    <n v="894"/>
    <x v="286"/>
    <x v="2"/>
    <x v="0"/>
    <x v="0"/>
    <x v="0"/>
    <x v="0"/>
    <s v="Newell 337"/>
    <n v="0.56000000000000005"/>
    <x v="0"/>
    <x v="1"/>
    <x v="41"/>
    <s v="Washington"/>
    <n v="20024"/>
    <d v="2015-01-10T00:00:00"/>
    <d v="2015-01-11T00:00:00"/>
    <n v="-86"/>
    <n v="19"/>
    <n v="63.14"/>
    <n v="14596"/>
    <n v="1"/>
    <n v="-136.20525815647767"/>
    <n v="67.170212765957444"/>
    <n v="4.0302127659574438"/>
    <s v="High Discount"/>
    <s v="10%"/>
    <x v="0"/>
    <x v="0"/>
  </r>
  <r>
    <n v="5421"/>
    <s v="Low"/>
    <n v="0.02"/>
    <n v="1.1399999999999999"/>
    <n v="0.7"/>
    <n v="894"/>
    <x v="286"/>
    <x v="2"/>
    <x v="0"/>
    <x v="0"/>
    <x v="3"/>
    <x v="0"/>
    <s v="OIC Thumb-Tacks"/>
    <n v="0.38"/>
    <x v="0"/>
    <x v="1"/>
    <x v="41"/>
    <s v="Washington"/>
    <n v="20024"/>
    <d v="2015-02-02T00:00:00"/>
    <d v="2015-02-02T00:00:00"/>
    <n v="-0.49"/>
    <n v="38"/>
    <n v="44.85"/>
    <n v="38529"/>
    <n v="0"/>
    <n v="-1.0925306577480489"/>
    <n v="45.765306122448983"/>
    <n v="0.9153061224489818"/>
    <s v="High Discount"/>
    <s v="10%"/>
    <x v="0"/>
    <x v="2"/>
  </r>
  <r>
    <n v="20045"/>
    <s v="Critical"/>
    <n v="0.01"/>
    <n v="8.34"/>
    <n v="0.96"/>
    <n v="896"/>
    <x v="287"/>
    <x v="2"/>
    <x v="0"/>
    <x v="1"/>
    <x v="2"/>
    <x v="0"/>
    <s v="Document Clip Frames"/>
    <n v="0.43"/>
    <x v="0"/>
    <x v="2"/>
    <x v="7"/>
    <s v="Denton"/>
    <n v="76201"/>
    <d v="2015-01-10T00:00:00"/>
    <d v="2015-01-12T00:00:00"/>
    <n v="34.348199999999999"/>
    <n v="6"/>
    <n v="49.78"/>
    <n v="90166"/>
    <n v="2"/>
    <n v="69"/>
    <n v="50.282828282828284"/>
    <n v="0.50282828282828262"/>
    <s v="High Discount"/>
    <s v="10%"/>
    <x v="0"/>
    <x v="0"/>
  </r>
  <r>
    <n v="20046"/>
    <s v="Critical"/>
    <n v="0.06"/>
    <n v="3.28"/>
    <n v="3.97"/>
    <n v="896"/>
    <x v="287"/>
    <x v="2"/>
    <x v="0"/>
    <x v="0"/>
    <x v="0"/>
    <x v="0"/>
    <s v="Newell 337"/>
    <n v="0.56000000000000005"/>
    <x v="0"/>
    <x v="2"/>
    <x v="7"/>
    <s v="Denton"/>
    <n v="76201"/>
    <d v="2015-01-10T00:00:00"/>
    <d v="2015-01-11T00:00:00"/>
    <n v="-66.650000000000006"/>
    <n v="5"/>
    <n v="16.62"/>
    <n v="90166"/>
    <n v="1"/>
    <n v="-401.02286401925397"/>
    <n v="17.680851063829788"/>
    <n v="1.0608510638297872"/>
    <s v="High Discount"/>
    <s v="10%"/>
    <x v="0"/>
    <x v="0"/>
  </r>
  <r>
    <n v="19470"/>
    <s v="Critical"/>
    <n v="0.06"/>
    <n v="47.98"/>
    <n v="3.61"/>
    <n v="896"/>
    <x v="287"/>
    <x v="2"/>
    <x v="0"/>
    <x v="2"/>
    <x v="13"/>
    <x v="2"/>
    <s v="DS/HD IBM Formatted Diskettes, 200/Pack - Staples"/>
    <n v="0.71"/>
    <x v="0"/>
    <x v="2"/>
    <x v="7"/>
    <s v="Denton"/>
    <n v="76201"/>
    <d v="2015-06-20T00:00:00"/>
    <d v="2015-06-22T00:00:00"/>
    <n v="35.954999999999998"/>
    <n v="11"/>
    <n v="517.67999999999995"/>
    <n v="90167"/>
    <n v="2"/>
    <n v="6.9454102920723226"/>
    <n v="550.72340425531911"/>
    <n v="33.04340425531916"/>
    <s v="High Discount"/>
    <s v="10%"/>
    <x v="0"/>
    <x v="1"/>
  </r>
  <r>
    <n v="4724"/>
    <s v="High"/>
    <n v="0.04"/>
    <n v="90.97"/>
    <n v="28"/>
    <n v="898"/>
    <x v="288"/>
    <x v="1"/>
    <x v="2"/>
    <x v="2"/>
    <x v="6"/>
    <x v="1"/>
    <s v="Lexmark Z55se Color Inkjet Printer"/>
    <n v="0.38"/>
    <x v="0"/>
    <x v="1"/>
    <x v="4"/>
    <s v="New York City"/>
    <n v="10039"/>
    <d v="2015-01-12T00:00:00"/>
    <d v="2015-01-13T00:00:00"/>
    <n v="-173.09520000000001"/>
    <n v="6"/>
    <n v="573.30999999999995"/>
    <n v="33635"/>
    <n v="1"/>
    <n v="-30.192252010256237"/>
    <n v="597.19791666666663"/>
    <n v="23.887916666666683"/>
    <s v="High Discount"/>
    <s v="10%"/>
    <x v="0"/>
    <x v="0"/>
  </r>
  <r>
    <n v="4725"/>
    <s v="High"/>
    <n v="7.0000000000000007E-2"/>
    <n v="20.34"/>
    <n v="35"/>
    <n v="898"/>
    <x v="288"/>
    <x v="2"/>
    <x v="2"/>
    <x v="0"/>
    <x v="10"/>
    <x v="6"/>
    <s v="Tennsco Commercial Shelving"/>
    <n v="0.84"/>
    <x v="0"/>
    <x v="1"/>
    <x v="4"/>
    <s v="New York City"/>
    <n v="10039"/>
    <d v="2015-01-12T00:00:00"/>
    <d v="2015-01-13T00:00:00"/>
    <n v="-96.16"/>
    <n v="5"/>
    <n v="140.22999999999999"/>
    <n v="33635"/>
    <n v="1"/>
    <n v="-68.573058546673323"/>
    <n v="150.78494623655914"/>
    <n v="10.554946236559147"/>
    <s v="High Discount"/>
    <s v="10%"/>
    <x v="0"/>
    <x v="0"/>
  </r>
  <r>
    <n v="1311"/>
    <s v="Not Specified"/>
    <n v="0.02"/>
    <n v="12.53"/>
    <n v="0.49"/>
    <n v="898"/>
    <x v="288"/>
    <x v="2"/>
    <x v="2"/>
    <x v="0"/>
    <x v="9"/>
    <x v="3"/>
    <s v="Round Specialty Laser Printer Labels"/>
    <n v="0.38"/>
    <x v="0"/>
    <x v="1"/>
    <x v="4"/>
    <s v="New York City"/>
    <n v="10039"/>
    <d v="2015-01-27T00:00:00"/>
    <d v="2015-01-27T00:00:00"/>
    <n v="263.39999999999998"/>
    <n v="47"/>
    <n v="594.44000000000005"/>
    <n v="9606"/>
    <n v="0"/>
    <n v="44.310611668124608"/>
    <n v="606.57142857142867"/>
    <n v="12.131428571428614"/>
    <s v="High Discount"/>
    <s v="10%"/>
    <x v="0"/>
    <x v="0"/>
  </r>
  <r>
    <n v="1312"/>
    <s v="Not Specified"/>
    <n v="7.0000000000000007E-2"/>
    <n v="5.18"/>
    <n v="2.04"/>
    <n v="898"/>
    <x v="288"/>
    <x v="0"/>
    <x v="2"/>
    <x v="0"/>
    <x v="7"/>
    <x v="0"/>
    <s v="Array® Memo Cubes"/>
    <n v="0.36"/>
    <x v="0"/>
    <x v="1"/>
    <x v="4"/>
    <s v="New York City"/>
    <n v="10039"/>
    <d v="2015-01-27T00:00:00"/>
    <d v="2015-01-29T00:00:00"/>
    <n v="37.31"/>
    <n v="44"/>
    <n v="228.5"/>
    <n v="9606"/>
    <n v="2"/>
    <n v="16.328227571115974"/>
    <n v="245.69892473118281"/>
    <n v="17.198924731182814"/>
    <s v="High Discount"/>
    <s v="10%"/>
    <x v="0"/>
    <x v="0"/>
  </r>
  <r>
    <n v="22724"/>
    <s v="High"/>
    <n v="0.04"/>
    <n v="90.97"/>
    <n v="28"/>
    <n v="899"/>
    <x v="289"/>
    <x v="1"/>
    <x v="2"/>
    <x v="2"/>
    <x v="6"/>
    <x v="1"/>
    <s v="Lexmark Z55se Color Inkjet Printer"/>
    <n v="0.38"/>
    <x v="0"/>
    <x v="1"/>
    <x v="19"/>
    <s v="Altoona"/>
    <n v="16602"/>
    <d v="2015-01-12T00:00:00"/>
    <d v="2015-01-13T00:00:00"/>
    <n v="-173.09520000000001"/>
    <n v="2"/>
    <n v="191.1"/>
    <n v="86263"/>
    <n v="1"/>
    <n v="-90.578335949764522"/>
    <n v="199.0625"/>
    <n v="7.9625000000000057"/>
    <s v="High Discount"/>
    <s v="10%"/>
    <x v="0"/>
    <x v="0"/>
  </r>
  <r>
    <n v="22725"/>
    <s v="High"/>
    <n v="7.0000000000000007E-2"/>
    <n v="20.34"/>
    <n v="35"/>
    <n v="899"/>
    <x v="289"/>
    <x v="2"/>
    <x v="2"/>
    <x v="0"/>
    <x v="10"/>
    <x v="6"/>
    <s v="Tennsco Commercial Shelving"/>
    <n v="0.84"/>
    <x v="0"/>
    <x v="1"/>
    <x v="19"/>
    <s v="Altoona"/>
    <n v="16602"/>
    <d v="2015-01-12T00:00:00"/>
    <d v="2015-01-13T00:00:00"/>
    <n v="-96.16"/>
    <n v="1"/>
    <n v="28.05"/>
    <n v="86263"/>
    <n v="1"/>
    <n v="-342.81639928698746"/>
    <n v="30.161290322580648"/>
    <n v="2.111290322580647"/>
    <s v="High Discount"/>
    <s v="10%"/>
    <x v="0"/>
    <x v="0"/>
  </r>
  <r>
    <n v="19311"/>
    <s v="Not Specified"/>
    <n v="0.02"/>
    <n v="12.53"/>
    <n v="0.49"/>
    <n v="899"/>
    <x v="289"/>
    <x v="2"/>
    <x v="2"/>
    <x v="0"/>
    <x v="9"/>
    <x v="3"/>
    <s v="Round Specialty Laser Printer Labels"/>
    <n v="0.38"/>
    <x v="0"/>
    <x v="1"/>
    <x v="19"/>
    <s v="Altoona"/>
    <n v="16602"/>
    <d v="2015-01-27T00:00:00"/>
    <d v="2015-01-27T00:00:00"/>
    <n v="104.7213"/>
    <n v="12"/>
    <n v="151.77000000000001"/>
    <n v="86264"/>
    <n v="0"/>
    <n v="69"/>
    <n v="154.86734693877551"/>
    <n v="3.0973469387755017"/>
    <s v="High Discount"/>
    <s v="10%"/>
    <x v="0"/>
    <x v="0"/>
  </r>
  <r>
    <n v="19312"/>
    <s v="Not Specified"/>
    <n v="7.0000000000000007E-2"/>
    <n v="5.18"/>
    <n v="2.04"/>
    <n v="899"/>
    <x v="289"/>
    <x v="0"/>
    <x v="2"/>
    <x v="0"/>
    <x v="7"/>
    <x v="0"/>
    <s v="Array® Memo Cubes"/>
    <n v="0.36"/>
    <x v="0"/>
    <x v="1"/>
    <x v="19"/>
    <s v="Altoona"/>
    <n v="16602"/>
    <d v="2015-01-27T00:00:00"/>
    <d v="2015-01-29T00:00:00"/>
    <n v="37.31"/>
    <n v="11"/>
    <n v="57.13"/>
    <n v="86264"/>
    <n v="2"/>
    <n v="65.307194118676705"/>
    <n v="61.430107526881727"/>
    <n v="4.3001075268817246"/>
    <s v="High Discount"/>
    <s v="10%"/>
    <x v="0"/>
    <x v="0"/>
  </r>
  <r>
    <n v="24981"/>
    <s v="Not Specified"/>
    <n v="0"/>
    <n v="5.98"/>
    <n v="1.49"/>
    <n v="903"/>
    <x v="290"/>
    <x v="2"/>
    <x v="3"/>
    <x v="0"/>
    <x v="8"/>
    <x v="3"/>
    <s v="Avery Hanging File Binders"/>
    <n v="0.39"/>
    <x v="0"/>
    <x v="1"/>
    <x v="15"/>
    <s v="Wilmington"/>
    <n v="1887"/>
    <d v="2015-03-12T00:00:00"/>
    <d v="2015-03-14T00:00:00"/>
    <n v="80.674799999999991"/>
    <n v="18"/>
    <n v="116.92"/>
    <n v="90806"/>
    <n v="2"/>
    <n v="69"/>
    <n v="116.92"/>
    <n v="0"/>
    <s v="No Discount"/>
    <s v="0% (No Discount)"/>
    <x v="1"/>
    <x v="5"/>
  </r>
  <r>
    <n v="22288"/>
    <s v="Critical"/>
    <n v="0.09"/>
    <n v="35.99"/>
    <n v="5.99"/>
    <n v="907"/>
    <x v="291"/>
    <x v="2"/>
    <x v="1"/>
    <x v="2"/>
    <x v="5"/>
    <x v="0"/>
    <s v="Accessory41"/>
    <n v="0.38"/>
    <x v="0"/>
    <x v="3"/>
    <x v="35"/>
    <s v="Henderson"/>
    <n v="42420"/>
    <d v="2015-02-26T00:00:00"/>
    <d v="2015-02-27T00:00:00"/>
    <n v="114.3165"/>
    <n v="5"/>
    <n v="151.6"/>
    <n v="86459"/>
    <n v="1"/>
    <n v="75.406662269129299"/>
    <n v="166.59340659340657"/>
    <n v="14.993406593406576"/>
    <s v="High Discount"/>
    <s v="10%"/>
    <x v="0"/>
    <x v="2"/>
  </r>
  <r>
    <n v="21345"/>
    <s v="Medium"/>
    <n v="0.09"/>
    <n v="2.6"/>
    <n v="2.4"/>
    <n v="907"/>
    <x v="291"/>
    <x v="2"/>
    <x v="1"/>
    <x v="0"/>
    <x v="0"/>
    <x v="0"/>
    <s v="12 Colored Short Pencils"/>
    <n v="0.57999999999999996"/>
    <x v="0"/>
    <x v="3"/>
    <x v="35"/>
    <s v="Henderson"/>
    <n v="42420"/>
    <d v="2015-06-17T00:00:00"/>
    <d v="2015-06-19T00:00:00"/>
    <n v="1107.4079999999999"/>
    <n v="12"/>
    <n v="31.73"/>
    <n v="86460"/>
    <n v="2"/>
    <n v="3490.0976993381655"/>
    <n v="34.868131868131869"/>
    <n v="3.1381318681318682"/>
    <s v="High Discount"/>
    <s v="10%"/>
    <x v="0"/>
    <x v="1"/>
  </r>
  <r>
    <n v="19480"/>
    <s v="Critical"/>
    <n v="0"/>
    <n v="5.28"/>
    <n v="5.61"/>
    <n v="910"/>
    <x v="292"/>
    <x v="2"/>
    <x v="0"/>
    <x v="0"/>
    <x v="7"/>
    <x v="3"/>
    <s v="Xerox 1954"/>
    <n v="0.4"/>
    <x v="0"/>
    <x v="3"/>
    <x v="40"/>
    <s v="Texarkana"/>
    <n v="71854"/>
    <d v="2015-05-14T00:00:00"/>
    <d v="2015-05-14T00:00:00"/>
    <n v="-149.21199999999999"/>
    <n v="15"/>
    <n v="85.26"/>
    <n v="90187"/>
    <n v="0"/>
    <n v="-175.00821018062396"/>
    <n v="85.26"/>
    <n v="0"/>
    <s v="No Discount"/>
    <s v="0% (No Discount)"/>
    <x v="1"/>
    <x v="3"/>
  </r>
  <r>
    <n v="25356"/>
    <s v="Not Specified"/>
    <n v="0.05"/>
    <n v="7.64"/>
    <n v="5.83"/>
    <n v="911"/>
    <x v="293"/>
    <x v="2"/>
    <x v="0"/>
    <x v="0"/>
    <x v="7"/>
    <x v="0"/>
    <s v="Rediform Wirebound &quot;Phone Memo&quot; Message Book, 11 x 5-3/4"/>
    <n v="0.36"/>
    <x v="0"/>
    <x v="1"/>
    <x v="36"/>
    <s v="Wheeling"/>
    <n v="26003"/>
    <d v="2015-01-31T00:00:00"/>
    <d v="2015-02-02T00:00:00"/>
    <n v="-21.018000000000001"/>
    <n v="2"/>
    <n v="16.600000000000001"/>
    <n v="90185"/>
    <n v="2"/>
    <n v="-126.6144578313253"/>
    <n v="17.473684210526319"/>
    <n v="0.87368421052631717"/>
    <s v="High Discount"/>
    <s v="10%"/>
    <x v="0"/>
    <x v="0"/>
  </r>
  <r>
    <n v="25357"/>
    <s v="Not Specified"/>
    <n v="0.04"/>
    <n v="218.75"/>
    <n v="69.64"/>
    <n v="911"/>
    <x v="293"/>
    <x v="1"/>
    <x v="0"/>
    <x v="1"/>
    <x v="11"/>
    <x v="5"/>
    <s v="BoxOffice By Design Rectangular and Half-Moon Meeting Room Tables"/>
    <n v="0.72"/>
    <x v="0"/>
    <x v="1"/>
    <x v="36"/>
    <s v="Wheeling"/>
    <n v="26003"/>
    <d v="2015-01-31T00:00:00"/>
    <d v="2015-02-01T00:00:00"/>
    <n v="-655.52987500000006"/>
    <n v="10"/>
    <n v="2285.41"/>
    <n v="90185"/>
    <n v="1"/>
    <n v="-28.68325048897135"/>
    <n v="2380.6354166666665"/>
    <n v="95.225416666666661"/>
    <s v="High Discount"/>
    <s v="10%"/>
    <x v="0"/>
    <x v="0"/>
  </r>
  <r>
    <n v="24028"/>
    <s v="High"/>
    <n v="0.01"/>
    <n v="59.76"/>
    <n v="9.7100000000000009"/>
    <n v="911"/>
    <x v="293"/>
    <x v="2"/>
    <x v="0"/>
    <x v="0"/>
    <x v="10"/>
    <x v="3"/>
    <s v="Advantus 10-Drawer Portable Organizer, Chrome Metal Frame, Smoke Drawers"/>
    <n v="0.56999999999999995"/>
    <x v="0"/>
    <x v="1"/>
    <x v="36"/>
    <s v="Wheeling"/>
    <n v="26003"/>
    <d v="2015-04-04T00:00:00"/>
    <d v="2015-04-06T00:00:00"/>
    <n v="354.32879999999994"/>
    <n v="8"/>
    <n v="513.52"/>
    <n v="90186"/>
    <n v="2"/>
    <n v="69"/>
    <n v="518.70707070707067"/>
    <n v="5.1870707070706885"/>
    <s v="High Discount"/>
    <s v="10%"/>
    <x v="0"/>
    <x v="4"/>
  </r>
  <r>
    <n v="24953"/>
    <s v="High"/>
    <n v="0.06"/>
    <n v="350.98"/>
    <n v="30"/>
    <n v="915"/>
    <x v="294"/>
    <x v="1"/>
    <x v="1"/>
    <x v="1"/>
    <x v="1"/>
    <x v="1"/>
    <s v="Office Star - Professional Matrix Back Chair with 2-to-1 Synchro Tilt and Mesh Fabric Seat"/>
    <n v="0.61"/>
    <x v="0"/>
    <x v="2"/>
    <x v="7"/>
    <s v="Bryan"/>
    <n v="77803"/>
    <d v="2015-01-04T00:00:00"/>
    <d v="2015-01-05T00:00:00"/>
    <n v="-489.41559999999998"/>
    <n v="1"/>
    <n v="346.52"/>
    <n v="86356"/>
    <n v="1"/>
    <n v="-141.23733117857554"/>
    <n v="368.63829787234044"/>
    <n v="22.118297872340463"/>
    <s v="High Discount"/>
    <s v="10%"/>
    <x v="0"/>
    <x v="0"/>
  </r>
  <r>
    <n v="25833"/>
    <s v="Low"/>
    <n v="0.05"/>
    <n v="161.55000000000001"/>
    <n v="19.989999999999998"/>
    <n v="916"/>
    <x v="295"/>
    <x v="2"/>
    <x v="0"/>
    <x v="0"/>
    <x v="10"/>
    <x v="3"/>
    <s v="Fellowes Super Stor/Drawer® Files"/>
    <n v="0.66"/>
    <x v="0"/>
    <x v="2"/>
    <x v="7"/>
    <s v="Burleson"/>
    <n v="76028"/>
    <d v="2015-01-04T00:00:00"/>
    <d v="2015-01-11T00:00:00"/>
    <n v="35.31"/>
    <n v="3"/>
    <n v="499.31"/>
    <n v="86357"/>
    <n v="7"/>
    <n v="7.071759027457893"/>
    <n v="525.58947368421059"/>
    <n v="26.279473684210586"/>
    <s v="High Discount"/>
    <s v="10%"/>
    <x v="0"/>
    <x v="0"/>
  </r>
  <r>
    <n v="25676"/>
    <s v="High"/>
    <n v="0.05"/>
    <n v="35.51"/>
    <n v="6.31"/>
    <n v="918"/>
    <x v="296"/>
    <x v="2"/>
    <x v="3"/>
    <x v="0"/>
    <x v="10"/>
    <x v="3"/>
    <s v="Steel Personal Filing/Posting Tote"/>
    <n v="0.57999999999999996"/>
    <x v="0"/>
    <x v="0"/>
    <x v="1"/>
    <s v="Rancho Cucamonga"/>
    <n v="91730"/>
    <d v="2015-04-12T00:00:00"/>
    <d v="2015-04-14T00:00:00"/>
    <n v="6.11"/>
    <n v="2"/>
    <n v="73.099999999999994"/>
    <n v="90492"/>
    <n v="2"/>
    <n v="8.3584131326949382"/>
    <n v="76.94736842105263"/>
    <n v="3.8473684210526358"/>
    <s v="High Discount"/>
    <s v="10%"/>
    <x v="0"/>
    <x v="4"/>
  </r>
  <r>
    <n v="19772"/>
    <s v="Critical"/>
    <n v="0.09"/>
    <n v="58.14"/>
    <n v="36.61"/>
    <n v="918"/>
    <x v="296"/>
    <x v="1"/>
    <x v="0"/>
    <x v="1"/>
    <x v="14"/>
    <x v="5"/>
    <s v="O'Sullivan 3-Shelf Heavy-Duty Bookcases"/>
    <n v="0.61"/>
    <x v="0"/>
    <x v="0"/>
    <x v="1"/>
    <s v="Rancho Cucamonga"/>
    <n v="91730"/>
    <d v="2015-05-20T00:00:00"/>
    <d v="2015-05-21T00:00:00"/>
    <n v="187.41200000000026"/>
    <n v="39"/>
    <n v="2115.06"/>
    <n v="90493"/>
    <n v="1"/>
    <n v="8.8608360992123281"/>
    <n v="2324.2417582417579"/>
    <n v="209.18175824175796"/>
    <s v="High Discount"/>
    <s v="10%"/>
    <x v="0"/>
    <x v="3"/>
  </r>
  <r>
    <n v="25677"/>
    <s v="High"/>
    <n v="0.1"/>
    <n v="8.34"/>
    <n v="2.64"/>
    <n v="919"/>
    <x v="297"/>
    <x v="2"/>
    <x v="3"/>
    <x v="0"/>
    <x v="12"/>
    <x v="2"/>
    <s v="Acme® Elite Stainless Steel Scissors"/>
    <n v="0.59"/>
    <x v="0"/>
    <x v="0"/>
    <x v="1"/>
    <s v="Redding"/>
    <n v="96003"/>
    <d v="2015-04-12T00:00:00"/>
    <d v="2015-04-12T00:00:00"/>
    <n v="-6.34"/>
    <n v="6"/>
    <n v="47.95"/>
    <n v="90492"/>
    <n v="0"/>
    <n v="-13.222106360792491"/>
    <n v="53.277777777777779"/>
    <n v="5.3277777777777757"/>
    <s v="High Discount"/>
    <s v="15%"/>
    <x v="0"/>
    <x v="4"/>
  </r>
  <r>
    <n v="21970"/>
    <s v="Low"/>
    <n v="0.1"/>
    <n v="15.98"/>
    <n v="4"/>
    <n v="920"/>
    <x v="298"/>
    <x v="2"/>
    <x v="0"/>
    <x v="2"/>
    <x v="13"/>
    <x v="3"/>
    <s v="Logitech Access Keyboard"/>
    <n v="0.37"/>
    <x v="0"/>
    <x v="0"/>
    <x v="1"/>
    <s v="Redlands"/>
    <n v="92374"/>
    <d v="2015-03-27T00:00:00"/>
    <d v="2015-04-01T00:00:00"/>
    <n v="92.722199999999987"/>
    <n v="9"/>
    <n v="134.38"/>
    <n v="90491"/>
    <n v="5"/>
    <n v="69"/>
    <n v="149.3111111111111"/>
    <n v="14.931111111111107"/>
    <s v="High Discount"/>
    <s v="15%"/>
    <x v="0"/>
    <x v="5"/>
  </r>
  <r>
    <n v="25678"/>
    <s v="High"/>
    <n v="0.03"/>
    <n v="8.0399999999999991"/>
    <n v="8.94"/>
    <n v="920"/>
    <x v="298"/>
    <x v="2"/>
    <x v="3"/>
    <x v="0"/>
    <x v="8"/>
    <x v="3"/>
    <s v="Fellowes Twister Kit, Gray/Clear, 3/pkg"/>
    <n v="0.4"/>
    <x v="0"/>
    <x v="0"/>
    <x v="1"/>
    <s v="Redlands"/>
    <n v="92374"/>
    <d v="2015-04-12T00:00:00"/>
    <d v="2015-04-14T00:00:00"/>
    <n v="-160.27549999999999"/>
    <n v="9"/>
    <n v="76.77"/>
    <n v="90492"/>
    <n v="2"/>
    <n v="-208.77360948287094"/>
    <n v="79.144329896907209"/>
    <n v="2.3743298969072129"/>
    <s v="High Discount"/>
    <s v="10%"/>
    <x v="0"/>
    <x v="4"/>
  </r>
  <r>
    <n v="18395"/>
    <s v="Not Specified"/>
    <n v="0.01"/>
    <n v="65.989999999999995"/>
    <n v="8.99"/>
    <n v="922"/>
    <x v="299"/>
    <x v="0"/>
    <x v="2"/>
    <x v="2"/>
    <x v="5"/>
    <x v="3"/>
    <s v="5180"/>
    <n v="0.56000000000000005"/>
    <x v="0"/>
    <x v="0"/>
    <x v="1"/>
    <s v="Rancho Cucamonga"/>
    <n v="91730"/>
    <d v="2015-05-20T00:00:00"/>
    <d v="2015-05-21T00:00:00"/>
    <n v="396.97199999999998"/>
    <n v="14"/>
    <n v="782"/>
    <n v="87135"/>
    <n v="1"/>
    <n v="50.763682864450118"/>
    <n v="789.89898989898995"/>
    <n v="7.898989898989953"/>
    <s v="High Discount"/>
    <s v="10%"/>
    <x v="0"/>
    <x v="3"/>
  </r>
  <r>
    <n v="19973"/>
    <s v="Critical"/>
    <n v="0.03"/>
    <n v="2.1800000000000002"/>
    <n v="1.38"/>
    <n v="925"/>
    <x v="300"/>
    <x v="2"/>
    <x v="2"/>
    <x v="0"/>
    <x v="3"/>
    <x v="0"/>
    <s v="Advantus Push Pins"/>
    <n v="0.44"/>
    <x v="0"/>
    <x v="1"/>
    <x v="14"/>
    <s v="Augusta"/>
    <n v="4330"/>
    <d v="2015-04-06T00:00:00"/>
    <d v="2015-04-06T00:00:00"/>
    <n v="-7.04"/>
    <n v="7"/>
    <n v="15.73"/>
    <n v="87134"/>
    <n v="0"/>
    <n v="-44.755244755244753"/>
    <n v="16.216494845360824"/>
    <n v="0.48649484536082355"/>
    <s v="High Discount"/>
    <s v="10%"/>
    <x v="0"/>
    <x v="4"/>
  </r>
  <r>
    <n v="19974"/>
    <s v="Critical"/>
    <n v="0.01"/>
    <n v="170.98"/>
    <n v="35.89"/>
    <n v="929"/>
    <x v="301"/>
    <x v="1"/>
    <x v="2"/>
    <x v="1"/>
    <x v="14"/>
    <x v="5"/>
    <s v="Rush Hierlooms Collection 1&quot; Thick Stackable Bookcases"/>
    <n v="0.66"/>
    <x v="0"/>
    <x v="1"/>
    <x v="2"/>
    <s v="Old Bridge"/>
    <n v="8857"/>
    <d v="2015-04-06T00:00:00"/>
    <d v="2015-04-08T00:00:00"/>
    <n v="538.52"/>
    <n v="10"/>
    <n v="1719.07"/>
    <n v="87134"/>
    <n v="2"/>
    <n v="31.326240350887396"/>
    <n v="1736.4343434343434"/>
    <n v="17.364343434343482"/>
    <s v="High Discount"/>
    <s v="10%"/>
    <x v="0"/>
    <x v="4"/>
  </r>
  <r>
    <n v="21077"/>
    <s v="Critical"/>
    <n v="0.05"/>
    <n v="6.04"/>
    <n v="2.14"/>
    <n v="936"/>
    <x v="302"/>
    <x v="0"/>
    <x v="0"/>
    <x v="0"/>
    <x v="7"/>
    <x v="0"/>
    <s v="Adams Telephone Message Books, 5 1/4” x 11”"/>
    <n v="0.38"/>
    <x v="0"/>
    <x v="0"/>
    <x v="1"/>
    <s v="Redlands"/>
    <n v="92374"/>
    <d v="2015-02-17T00:00:00"/>
    <d v="2015-02-19T00:00:00"/>
    <n v="-4.1399999999999997"/>
    <n v="1"/>
    <n v="8.41"/>
    <n v="90588"/>
    <n v="2"/>
    <n v="-49.22711058263971"/>
    <n v="8.8526315789473689"/>
    <n v="0.44263157894736871"/>
    <s v="High Discount"/>
    <s v="10%"/>
    <x v="0"/>
    <x v="2"/>
  </r>
  <r>
    <n v="23716"/>
    <s v="Not Specified"/>
    <n v="0.05"/>
    <n v="5.98"/>
    <n v="5.46"/>
    <n v="936"/>
    <x v="302"/>
    <x v="2"/>
    <x v="0"/>
    <x v="0"/>
    <x v="7"/>
    <x v="3"/>
    <s v="Xerox 1983"/>
    <n v="0.36"/>
    <x v="0"/>
    <x v="0"/>
    <x v="1"/>
    <s v="Redlands"/>
    <n v="92374"/>
    <d v="2015-06-27T00:00:00"/>
    <d v="2015-06-27T00:00:00"/>
    <n v="-31.885000000000002"/>
    <n v="17"/>
    <n v="104.95"/>
    <n v="90589"/>
    <n v="0"/>
    <n v="-30.381133873272987"/>
    <n v="110.47368421052633"/>
    <n v="5.5236842105263264"/>
    <s v="High Discount"/>
    <s v="10%"/>
    <x v="0"/>
    <x v="1"/>
  </r>
  <r>
    <n v="23717"/>
    <s v="Not Specified"/>
    <n v="0.01"/>
    <n v="65.989999999999995"/>
    <n v="3.99"/>
    <n v="937"/>
    <x v="303"/>
    <x v="2"/>
    <x v="0"/>
    <x v="2"/>
    <x v="5"/>
    <x v="3"/>
    <s v="StarTAC 7760"/>
    <n v="0.59"/>
    <x v="0"/>
    <x v="0"/>
    <x v="1"/>
    <s v="Redondo Beach"/>
    <n v="90278"/>
    <d v="2015-06-27T00:00:00"/>
    <d v="2015-06-28T00:00:00"/>
    <n v="-95.21050000000001"/>
    <n v="3"/>
    <n v="166.59"/>
    <n v="90589"/>
    <n v="1"/>
    <n v="-57.152590191488088"/>
    <n v="168.27272727272728"/>
    <n v="1.6827272727272771"/>
    <s v="High Discount"/>
    <s v="10%"/>
    <x v="0"/>
    <x v="1"/>
  </r>
  <r>
    <n v="22638"/>
    <s v="Low"/>
    <n v="0.09"/>
    <n v="100.98"/>
    <n v="35.840000000000003"/>
    <n v="940"/>
    <x v="304"/>
    <x v="1"/>
    <x v="1"/>
    <x v="1"/>
    <x v="14"/>
    <x v="5"/>
    <s v="Bush Westfield Collection Bookcases, Fully Assembled"/>
    <n v="0.62"/>
    <x v="0"/>
    <x v="1"/>
    <x v="18"/>
    <s v="New Milford"/>
    <n v="6776"/>
    <d v="2015-04-14T00:00:00"/>
    <d v="2015-04-19T00:00:00"/>
    <n v="-193.58"/>
    <n v="4"/>
    <n v="396.19"/>
    <n v="90844"/>
    <n v="5"/>
    <n v="-48.860395264898159"/>
    <n v="435.37362637362634"/>
    <n v="39.183626373626339"/>
    <s v="High Discount"/>
    <s v="10%"/>
    <x v="0"/>
    <x v="4"/>
  </r>
  <r>
    <n v="23479"/>
    <s v="Not Specified"/>
    <n v="0.03"/>
    <n v="31.74"/>
    <n v="12.62"/>
    <n v="945"/>
    <x v="305"/>
    <x v="2"/>
    <x v="1"/>
    <x v="0"/>
    <x v="8"/>
    <x v="3"/>
    <s v="GBC Wire Binding Strips"/>
    <n v="0.37"/>
    <x v="0"/>
    <x v="0"/>
    <x v="1"/>
    <s v="Saratoga"/>
    <n v="95070"/>
    <d v="2015-03-06T00:00:00"/>
    <d v="2015-03-06T00:00:00"/>
    <n v="-4.3009999999999939"/>
    <n v="3"/>
    <n v="98.7"/>
    <n v="86567"/>
    <n v="0"/>
    <n v="-4.3576494427558199"/>
    <n v="101.75257731958763"/>
    <n v="3.0525773195876269"/>
    <s v="High Discount"/>
    <s v="10%"/>
    <x v="0"/>
    <x v="5"/>
  </r>
  <r>
    <n v="24459"/>
    <s v="Critical"/>
    <n v="0.09"/>
    <n v="90.98"/>
    <n v="56.2"/>
    <n v="946"/>
    <x v="306"/>
    <x v="0"/>
    <x v="1"/>
    <x v="1"/>
    <x v="2"/>
    <x v="4"/>
    <s v="Eldon ClusterMat Chair Mat with Cordless Antistatic Protection"/>
    <n v="0.74"/>
    <x v="0"/>
    <x v="1"/>
    <x v="14"/>
    <s v="Auburn"/>
    <n v="4210"/>
    <d v="2015-03-01T00:00:00"/>
    <d v="2015-03-02T00:00:00"/>
    <n v="-1570.32"/>
    <n v="20"/>
    <n v="1782.44"/>
    <n v="86566"/>
    <n v="1"/>
    <n v="-88.099459168331038"/>
    <n v="1958.7252747252746"/>
    <n v="176.28527472527458"/>
    <s v="High Discount"/>
    <s v="10%"/>
    <x v="0"/>
    <x v="5"/>
  </r>
  <r>
    <n v="24693"/>
    <s v="Critical"/>
    <n v="0.08"/>
    <n v="14.2"/>
    <n v="5.3"/>
    <n v="947"/>
    <x v="307"/>
    <x v="0"/>
    <x v="1"/>
    <x v="1"/>
    <x v="2"/>
    <x v="0"/>
    <s v="Coloredge Poster Frame"/>
    <n v="0.46"/>
    <x v="0"/>
    <x v="1"/>
    <x v="2"/>
    <s v="Bayonne"/>
    <n v="7002"/>
    <d v="2015-01-11T00:00:00"/>
    <d v="2015-01-13T00:00:00"/>
    <n v="27.23"/>
    <n v="5"/>
    <n v="72.11"/>
    <n v="86565"/>
    <n v="2"/>
    <n v="37.76175287754819"/>
    <n v="78.380434782608688"/>
    <n v="6.2704347826086888"/>
    <s v="High Discount"/>
    <s v="10%"/>
    <x v="0"/>
    <x v="0"/>
  </r>
  <r>
    <n v="1279"/>
    <s v="Critical "/>
    <n v="0.06"/>
    <n v="40.98"/>
    <n v="2.99"/>
    <n v="949"/>
    <x v="308"/>
    <x v="2"/>
    <x v="3"/>
    <x v="0"/>
    <x v="8"/>
    <x v="3"/>
    <s v="Avery Trapezoid Ring Binder, 3&quot; Capacity, Black, 1040 sheets"/>
    <n v="0.36"/>
    <x v="0"/>
    <x v="0"/>
    <x v="1"/>
    <s v="Los Angeles"/>
    <n v="90049"/>
    <d v="2015-01-02T00:00:00"/>
    <d v="2015-01-04T00:00:00"/>
    <n v="-19.099200000000003"/>
    <n v="3"/>
    <n v="124.81"/>
    <n v="9285"/>
    <n v="2"/>
    <n v="-15.302619982373209"/>
    <n v="132.77659574468086"/>
    <n v="7.9665957446808591"/>
    <s v="High Discount"/>
    <s v="10%"/>
    <x v="0"/>
    <x v="0"/>
  </r>
  <r>
    <n v="1128"/>
    <s v="Low"/>
    <n v="0.02"/>
    <n v="48.04"/>
    <n v="5.09"/>
    <n v="949"/>
    <x v="308"/>
    <x v="2"/>
    <x v="3"/>
    <x v="0"/>
    <x v="7"/>
    <x v="3"/>
    <s v="Xerox 1910"/>
    <n v="0.37"/>
    <x v="0"/>
    <x v="0"/>
    <x v="1"/>
    <s v="Los Angeles"/>
    <n v="90049"/>
    <d v="2015-03-22T00:00:00"/>
    <d v="2015-03-26T00:00:00"/>
    <n v="373.67"/>
    <n v="18"/>
    <n v="881.32"/>
    <n v="8257"/>
    <n v="4"/>
    <n v="42.39890164752871"/>
    <n v="899.30612244897964"/>
    <n v="17.986122448979586"/>
    <s v="High Discount"/>
    <s v="10%"/>
    <x v="0"/>
    <x v="5"/>
  </r>
  <r>
    <n v="19279"/>
    <s v="Critical"/>
    <n v="0.06"/>
    <n v="40.98"/>
    <n v="2.99"/>
    <n v="950"/>
    <x v="309"/>
    <x v="2"/>
    <x v="3"/>
    <x v="0"/>
    <x v="8"/>
    <x v="3"/>
    <s v="Avery Trapezoid Ring Binder, 3&quot; Capacity, Black, 1040 sheets"/>
    <n v="0.36"/>
    <x v="0"/>
    <x v="2"/>
    <x v="3"/>
    <s v="Prior Lake"/>
    <n v="55372"/>
    <d v="2015-01-02T00:00:00"/>
    <d v="2015-01-04T00:00:00"/>
    <n v="-14.801880000000001"/>
    <n v="1"/>
    <n v="41.6"/>
    <n v="89083"/>
    <n v="2"/>
    <n v="-35.581442307692306"/>
    <n v="44.255319148936174"/>
    <n v="2.6553191489361723"/>
    <s v="High Discount"/>
    <s v="10%"/>
    <x v="0"/>
    <x v="0"/>
  </r>
  <r>
    <n v="19127"/>
    <s v="Low"/>
    <n v="0.05"/>
    <n v="1500.97"/>
    <n v="29.7"/>
    <n v="950"/>
    <x v="309"/>
    <x v="1"/>
    <x v="3"/>
    <x v="2"/>
    <x v="6"/>
    <x v="1"/>
    <s v="Epson DFX5000+ Dot Matrix Printer"/>
    <n v="0.56999999999999995"/>
    <x v="0"/>
    <x v="2"/>
    <x v="3"/>
    <s v="Prior Lake"/>
    <n v="55372"/>
    <d v="2015-03-22T00:00:00"/>
    <d v="2015-03-22T00:00:00"/>
    <n v="-2561.3235"/>
    <n v="1"/>
    <n v="1497.22"/>
    <n v="89084"/>
    <n v="0"/>
    <n v="-171.07195335354857"/>
    <n v="1576.0210526315791"/>
    <n v="78.801052631579068"/>
    <s v="High Discount"/>
    <s v="10%"/>
    <x v="0"/>
    <x v="5"/>
  </r>
  <r>
    <n v="19128"/>
    <s v="Low"/>
    <n v="0.02"/>
    <n v="48.04"/>
    <n v="5.09"/>
    <n v="950"/>
    <x v="309"/>
    <x v="2"/>
    <x v="3"/>
    <x v="0"/>
    <x v="7"/>
    <x v="3"/>
    <s v="Xerox 1910"/>
    <n v="0.37"/>
    <x v="0"/>
    <x v="2"/>
    <x v="3"/>
    <s v="Prior Lake"/>
    <n v="55372"/>
    <d v="2015-03-22T00:00:00"/>
    <d v="2015-03-26T00:00:00"/>
    <n v="168.91889999999998"/>
    <n v="5"/>
    <n v="244.81"/>
    <n v="89084"/>
    <n v="4"/>
    <n v="69"/>
    <n v="249.80612244897961"/>
    <n v="4.9961224489796052"/>
    <s v="High Discount"/>
    <s v="10%"/>
    <x v="0"/>
    <x v="5"/>
  </r>
  <r>
    <n v="19129"/>
    <s v="Low"/>
    <n v="0.03"/>
    <n v="4.28"/>
    <n v="1.6"/>
    <n v="950"/>
    <x v="309"/>
    <x v="2"/>
    <x v="3"/>
    <x v="0"/>
    <x v="0"/>
    <x v="0"/>
    <s v="Newell 320"/>
    <n v="0.57999999999999996"/>
    <x v="0"/>
    <x v="2"/>
    <x v="3"/>
    <s v="Prior Lake"/>
    <n v="55372"/>
    <d v="2015-03-22T00:00:00"/>
    <d v="2015-03-29T00:00:00"/>
    <n v="-6.2"/>
    <n v="1"/>
    <n v="4.55"/>
    <n v="89084"/>
    <n v="7"/>
    <n v="-136.26373626373626"/>
    <n v="4.6907216494845363"/>
    <n v="0.14072164948453647"/>
    <s v="Medium Discount"/>
    <s v="10%"/>
    <x v="0"/>
    <x v="5"/>
  </r>
  <r>
    <n v="20073"/>
    <s v="Low"/>
    <n v="0.1"/>
    <n v="7.31"/>
    <n v="0.49"/>
    <n v="954"/>
    <x v="310"/>
    <x v="2"/>
    <x v="2"/>
    <x v="0"/>
    <x v="9"/>
    <x v="3"/>
    <s v="Self-Adhesive Address Labels for Typewriters by Universal"/>
    <n v="0.38"/>
    <x v="0"/>
    <x v="2"/>
    <x v="7"/>
    <s v="Highland Village"/>
    <n v="75067"/>
    <d v="2015-02-12T00:00:00"/>
    <d v="2015-02-21T00:00:00"/>
    <n v="19.064699999999998"/>
    <n v="4"/>
    <n v="27.63"/>
    <n v="90771"/>
    <n v="9"/>
    <n v="69"/>
    <n v="30.7"/>
    <n v="3.0700000000000003"/>
    <s v="High Discount"/>
    <s v="15%"/>
    <x v="0"/>
    <x v="2"/>
  </r>
  <r>
    <n v="20074"/>
    <s v="Low"/>
    <n v="0.08"/>
    <n v="6.7"/>
    <n v="1.56"/>
    <n v="954"/>
    <x v="310"/>
    <x v="2"/>
    <x v="2"/>
    <x v="0"/>
    <x v="0"/>
    <x v="0"/>
    <s v="Turquoise Lead Holder with Pocket Clip"/>
    <n v="0.52"/>
    <x v="0"/>
    <x v="2"/>
    <x v="7"/>
    <s v="Highland Village"/>
    <n v="75067"/>
    <d v="2015-02-12T00:00:00"/>
    <d v="2015-02-12T00:00:00"/>
    <n v="10.56"/>
    <n v="5"/>
    <n v="31.21"/>
    <n v="90771"/>
    <n v="0"/>
    <n v="33.835309195770584"/>
    <n v="33.923913043478258"/>
    <n v="2.7139130434782572"/>
    <s v="High Discount"/>
    <s v="10%"/>
    <x v="0"/>
    <x v="2"/>
  </r>
  <r>
    <n v="25795"/>
    <s v="Not Specified"/>
    <n v="0.01"/>
    <n v="145.44999999999999"/>
    <n v="17.850000000000001"/>
    <n v="959"/>
    <x v="311"/>
    <x v="1"/>
    <x v="0"/>
    <x v="2"/>
    <x v="6"/>
    <x v="1"/>
    <s v="Panasonic KX-P1150 Dot Matrix Printer"/>
    <n v="0.56000000000000005"/>
    <x v="0"/>
    <x v="2"/>
    <x v="7"/>
    <s v="Burleson"/>
    <n v="76028"/>
    <d v="2015-03-22T00:00:00"/>
    <d v="2015-03-23T00:00:00"/>
    <n v="837.68069999999989"/>
    <n v="8"/>
    <n v="1214.03"/>
    <n v="91581"/>
    <n v="1"/>
    <n v="69"/>
    <n v="1226.2929292929293"/>
    <n v="12.262929292929357"/>
    <s v="High Discount"/>
    <s v="10%"/>
    <x v="0"/>
    <x v="5"/>
  </r>
  <r>
    <n v="20428"/>
    <s v="Low"/>
    <n v="0.03"/>
    <n v="2.94"/>
    <n v="0.96"/>
    <n v="960"/>
    <x v="312"/>
    <x v="2"/>
    <x v="1"/>
    <x v="0"/>
    <x v="0"/>
    <x v="0"/>
    <s v="Newell 343"/>
    <n v="0.57999999999999996"/>
    <x v="0"/>
    <x v="0"/>
    <x v="1"/>
    <s v="Redondo Beach"/>
    <n v="90278"/>
    <d v="2015-02-04T00:00:00"/>
    <d v="2015-02-08T00:00:00"/>
    <n v="-4.2"/>
    <n v="1"/>
    <n v="3.51"/>
    <n v="89401"/>
    <n v="4"/>
    <n v="-119.65811965811967"/>
    <n v="3.6185567010309279"/>
    <n v="0.10855670103092807"/>
    <s v="Medium Discount"/>
    <s v="10%"/>
    <x v="0"/>
    <x v="2"/>
  </r>
  <r>
    <n v="20685"/>
    <s v="Not Specified"/>
    <n v="0.05"/>
    <n v="124.49"/>
    <n v="51.94"/>
    <n v="961"/>
    <x v="313"/>
    <x v="1"/>
    <x v="1"/>
    <x v="1"/>
    <x v="11"/>
    <x v="5"/>
    <s v="Bevis 36 x 72 Conference Tables"/>
    <n v="0.63"/>
    <x v="0"/>
    <x v="0"/>
    <x v="1"/>
    <s v="Redwood City"/>
    <n v="94061"/>
    <d v="2015-02-24T00:00:00"/>
    <d v="2015-02-24T00:00:00"/>
    <n v="-44.163600000000002"/>
    <n v="1"/>
    <n v="120.12"/>
    <n v="89402"/>
    <n v="0"/>
    <n v="-36.766233766233768"/>
    <n v="126.4421052631579"/>
    <n v="6.3221052631578942"/>
    <s v="High Discount"/>
    <s v="10%"/>
    <x v="0"/>
    <x v="2"/>
  </r>
  <r>
    <n v="2428"/>
    <s v="Low"/>
    <n v="0.03"/>
    <n v="2.94"/>
    <n v="0.96"/>
    <n v="962"/>
    <x v="314"/>
    <x v="2"/>
    <x v="1"/>
    <x v="0"/>
    <x v="0"/>
    <x v="0"/>
    <s v="Newell 343"/>
    <n v="0.57999999999999996"/>
    <x v="0"/>
    <x v="2"/>
    <x v="12"/>
    <s v="Chicago"/>
    <n v="60610"/>
    <d v="2015-02-04T00:00:00"/>
    <d v="2015-02-08T00:00:00"/>
    <n v="-4.2"/>
    <n v="2"/>
    <n v="7.01"/>
    <n v="17636"/>
    <n v="4"/>
    <n v="-59.91440798858774"/>
    <n v="7.2268041237113403"/>
    <n v="0.2168041237113405"/>
    <s v="High Discount"/>
    <s v="10%"/>
    <x v="0"/>
    <x v="2"/>
  </r>
  <r>
    <n v="25093"/>
    <s v="Medium"/>
    <n v="0"/>
    <n v="170.98"/>
    <n v="35.89"/>
    <n v="970"/>
    <x v="315"/>
    <x v="1"/>
    <x v="3"/>
    <x v="1"/>
    <x v="14"/>
    <x v="5"/>
    <s v="Rush Hierlooms Collection 1&quot; Thick Stackable Bookcases"/>
    <n v="0.66"/>
    <x v="0"/>
    <x v="3"/>
    <x v="8"/>
    <s v="Rose Hill"/>
    <n v="24281"/>
    <d v="2015-04-20T00:00:00"/>
    <d v="2015-04-21T00:00:00"/>
    <n v="-102.66200000000001"/>
    <n v="8"/>
    <n v="1452.18"/>
    <n v="86173"/>
    <n v="1"/>
    <n v="-7.0695092894820206"/>
    <n v="1452.18"/>
    <n v="0"/>
    <s v="No Discount"/>
    <s v="0% (No Discount)"/>
    <x v="1"/>
    <x v="4"/>
  </r>
  <r>
    <n v="20536"/>
    <s v="Low"/>
    <n v="0.03"/>
    <n v="284.98"/>
    <n v="69.55"/>
    <n v="972"/>
    <x v="316"/>
    <x v="1"/>
    <x v="0"/>
    <x v="1"/>
    <x v="1"/>
    <x v="1"/>
    <s v="Global Commerce™ Series High-Back Swivel/Tilt Chairs"/>
    <n v="0.6"/>
    <x v="0"/>
    <x v="0"/>
    <x v="1"/>
    <s v="Riverside"/>
    <n v="92503"/>
    <d v="2015-02-28T00:00:00"/>
    <d v="2015-03-05T00:00:00"/>
    <n v="-116.584"/>
    <n v="2"/>
    <n v="619.38"/>
    <n v="87259"/>
    <n v="5"/>
    <n v="-18.822693661403338"/>
    <n v="638.53608247422687"/>
    <n v="19.156082474226878"/>
    <s v="High Discount"/>
    <s v="10%"/>
    <x v="0"/>
    <x v="2"/>
  </r>
  <r>
    <n v="20537"/>
    <s v="Low"/>
    <n v="0"/>
    <n v="12.99"/>
    <n v="14.37"/>
    <n v="972"/>
    <x v="316"/>
    <x v="2"/>
    <x v="0"/>
    <x v="1"/>
    <x v="2"/>
    <x v="6"/>
    <s v="Tensor &quot;Hersey Kiss&quot; Styled Floor Lamp"/>
    <n v="0.73"/>
    <x v="0"/>
    <x v="0"/>
    <x v="1"/>
    <s v="Riverside"/>
    <n v="92503"/>
    <d v="2015-02-28T00:00:00"/>
    <d v="2015-02-28T00:00:00"/>
    <n v="12.896100000000001"/>
    <n v="1"/>
    <n v="18.690000000000001"/>
    <n v="87259"/>
    <n v="0"/>
    <n v="69"/>
    <n v="18.690000000000001"/>
    <n v="0"/>
    <s v="No Discount"/>
    <s v="0% (No Discount)"/>
    <x v="1"/>
    <x v="2"/>
  </r>
  <r>
    <n v="24298"/>
    <s v="Low"/>
    <n v="0.1"/>
    <n v="2.2200000000000002"/>
    <n v="5"/>
    <n v="975"/>
    <x v="317"/>
    <x v="2"/>
    <x v="0"/>
    <x v="0"/>
    <x v="15"/>
    <x v="3"/>
    <s v="Hoover Replacement Belt for Commercial Guardsman Heavy-Duty Upright Vacuum"/>
    <n v="0.55000000000000004"/>
    <x v="0"/>
    <x v="1"/>
    <x v="15"/>
    <s v="Boston"/>
    <n v="2108"/>
    <d v="2015-04-04T00:00:00"/>
    <d v="2015-04-09T00:00:00"/>
    <n v="-21.319199999999999"/>
    <n v="3"/>
    <n v="8.8000000000000007"/>
    <n v="87260"/>
    <n v="5"/>
    <n v="-242.26363636363635"/>
    <n v="9.7777777777777786"/>
    <n v="0.97777777777777786"/>
    <s v="High Discount"/>
    <s v="15%"/>
    <x v="0"/>
    <x v="4"/>
  </r>
  <r>
    <n v="22646"/>
    <s v="Medium"/>
    <n v="0"/>
    <n v="37.76"/>
    <n v="12.9"/>
    <n v="980"/>
    <x v="318"/>
    <x v="2"/>
    <x v="0"/>
    <x v="0"/>
    <x v="10"/>
    <x v="3"/>
    <s v="Companion Letter/Legal File, Black"/>
    <n v="0.56999999999999995"/>
    <x v="0"/>
    <x v="1"/>
    <x v="9"/>
    <s v="South Burlington"/>
    <n v="5403"/>
    <d v="2015-02-05T00:00:00"/>
    <d v="2015-02-06T00:00:00"/>
    <n v="93.846800000000002"/>
    <n v="12"/>
    <n v="477.2"/>
    <n v="87258"/>
    <n v="1"/>
    <n v="19.666135792120702"/>
    <n v="477.2"/>
    <n v="0"/>
    <s v="No Discount"/>
    <s v="0% (No Discount)"/>
    <x v="1"/>
    <x v="2"/>
  </r>
  <r>
    <n v="20010"/>
    <s v="Low"/>
    <n v="0.09"/>
    <n v="300.97000000000003"/>
    <n v="7.18"/>
    <n v="983"/>
    <x v="319"/>
    <x v="2"/>
    <x v="0"/>
    <x v="2"/>
    <x v="13"/>
    <x v="3"/>
    <s v="Gyration Ultra Professional Cordless Optical Suite"/>
    <n v="0.48"/>
    <x v="0"/>
    <x v="3"/>
    <x v="40"/>
    <s v="Searcy"/>
    <n v="72143"/>
    <d v="2015-04-27T00:00:00"/>
    <d v="2015-04-27T00:00:00"/>
    <n v="17.771999999999998"/>
    <n v="10"/>
    <n v="2848.38"/>
    <n v="90201"/>
    <n v="0"/>
    <n v="0.62393360436458611"/>
    <n v="3130.0879120879122"/>
    <n v="281.70791208791206"/>
    <s v="High Discount"/>
    <s v="10%"/>
    <x v="0"/>
    <x v="4"/>
  </r>
  <r>
    <n v="25895"/>
    <s v="High"/>
    <n v="0.05"/>
    <n v="4.28"/>
    <n v="5.17"/>
    <n v="993"/>
    <x v="320"/>
    <x v="2"/>
    <x v="2"/>
    <x v="0"/>
    <x v="7"/>
    <x v="3"/>
    <s v="Xerox 1971"/>
    <n v="0.4"/>
    <x v="0"/>
    <x v="0"/>
    <x v="1"/>
    <s v="Oxnard"/>
    <n v="93030"/>
    <d v="2015-02-19T00:00:00"/>
    <d v="2015-02-19T00:00:00"/>
    <n v="-104.57"/>
    <n v="9"/>
    <n v="38.58"/>
    <n v="89432"/>
    <n v="0"/>
    <n v="-271.0471747019181"/>
    <n v="40.610526315789471"/>
    <n v="2.0305263157894728"/>
    <s v="High Discount"/>
    <s v="10%"/>
    <x v="0"/>
    <x v="2"/>
  </r>
  <r>
    <n v="19004"/>
    <s v="High"/>
    <n v="0.1"/>
    <n v="400.98"/>
    <n v="76.37"/>
    <n v="994"/>
    <x v="321"/>
    <x v="1"/>
    <x v="2"/>
    <x v="1"/>
    <x v="11"/>
    <x v="5"/>
    <s v="Bretford CR8500 Series Meeting Room Furniture"/>
    <n v="0.6"/>
    <x v="0"/>
    <x v="1"/>
    <x v="14"/>
    <s v="Sanford"/>
    <n v="4073"/>
    <d v="2015-03-14T00:00:00"/>
    <d v="2015-03-15T00:00:00"/>
    <n v="-969.0483660000001"/>
    <n v="2"/>
    <n v="810.47"/>
    <n v="89433"/>
    <n v="1"/>
    <n v="-119.56622280898739"/>
    <n v="900.52222222222224"/>
    <n v="90.052222222222213"/>
    <s v="High Discount"/>
    <s v="15%"/>
    <x v="0"/>
    <x v="5"/>
  </r>
  <r>
    <n v="23840"/>
    <s v="Low"/>
    <n v="0.09"/>
    <n v="7.64"/>
    <n v="5.83"/>
    <n v="995"/>
    <x v="322"/>
    <x v="2"/>
    <x v="2"/>
    <x v="0"/>
    <x v="7"/>
    <x v="0"/>
    <s v="Rediform Wirebound &quot;Phone Memo&quot; Message Book, 11 x 5-3/4"/>
    <n v="0.36"/>
    <x v="0"/>
    <x v="1"/>
    <x v="14"/>
    <s v="West Scarborough"/>
    <n v="4070"/>
    <d v="2015-05-10T00:00:00"/>
    <d v="2015-05-15T00:00:00"/>
    <n v="4.0320000000000036"/>
    <n v="9"/>
    <n v="72.83"/>
    <n v="89434"/>
    <n v="5"/>
    <n v="5.5361801455444235"/>
    <n v="80.032967032967022"/>
    <n v="7.2029670329670239"/>
    <s v="High Discount"/>
    <s v="10%"/>
    <x v="0"/>
    <x v="3"/>
  </r>
  <r>
    <n v="22639"/>
    <s v="Low"/>
    <n v="0.08"/>
    <n v="67.84"/>
    <n v="0.99"/>
    <n v="997"/>
    <x v="323"/>
    <x v="2"/>
    <x v="2"/>
    <x v="0"/>
    <x v="15"/>
    <x v="3"/>
    <s v="Fellowes Command Center 5-outlet power strip"/>
    <n v="0.57999999999999996"/>
    <x v="0"/>
    <x v="1"/>
    <x v="2"/>
    <s v="Bayonne"/>
    <n v="7002"/>
    <d v="2015-01-24T00:00:00"/>
    <d v="2015-01-29T00:00:00"/>
    <n v="-23.634399999999999"/>
    <n v="1"/>
    <n v="63.66"/>
    <n v="89431"/>
    <n v="5"/>
    <n v="-37.125981778196667"/>
    <n v="69.195652173913032"/>
    <n v="5.5356521739130358"/>
    <s v="High Discount"/>
    <s v="10%"/>
    <x v="0"/>
    <x v="0"/>
  </r>
  <r>
    <n v="19003"/>
    <s v="High"/>
    <n v="0.08"/>
    <n v="45.19"/>
    <n v="1.99"/>
    <n v="999"/>
    <x v="324"/>
    <x v="2"/>
    <x v="2"/>
    <x v="2"/>
    <x v="13"/>
    <x v="2"/>
    <s v="Verbatim DVD-RAM, 9.4GB, Rewritable, Type 1, DS, DataLife Plus"/>
    <n v="0.55000000000000004"/>
    <x v="0"/>
    <x v="1"/>
    <x v="2"/>
    <s v="Ridgewood"/>
    <n v="7450"/>
    <d v="2015-03-14T00:00:00"/>
    <d v="2015-03-15T00:00:00"/>
    <n v="-71.83"/>
    <n v="3"/>
    <n v="127.22"/>
    <n v="89433"/>
    <n v="1"/>
    <n v="-56.461248231410153"/>
    <n v="138.28260869565216"/>
    <n v="11.062608695652159"/>
    <s v="High Discount"/>
    <s v="10%"/>
    <x v="0"/>
    <x v="5"/>
  </r>
  <r>
    <n v="19002"/>
    <s v="High"/>
    <n v="0.03"/>
    <n v="33.979999999999997"/>
    <n v="19.989999999999998"/>
    <n v="1000"/>
    <x v="325"/>
    <x v="2"/>
    <x v="2"/>
    <x v="1"/>
    <x v="2"/>
    <x v="3"/>
    <s v="Linden® 12&quot; Wall Clock With Oak Frame"/>
    <n v="0.55000000000000004"/>
    <x v="0"/>
    <x v="1"/>
    <x v="9"/>
    <s v="Bennington"/>
    <n v="5201"/>
    <d v="2015-03-14T00:00:00"/>
    <d v="2015-03-15T00:00:00"/>
    <n v="-0.74000000000000909"/>
    <n v="12"/>
    <n v="432.44"/>
    <n v="89433"/>
    <n v="1"/>
    <n v="-0.17112200536490821"/>
    <n v="445.81443298969072"/>
    <n v="13.374432989690717"/>
    <s v="High Discount"/>
    <s v="10%"/>
    <x v="0"/>
    <x v="5"/>
  </r>
  <r>
    <n v="19380"/>
    <s v="Low"/>
    <n v="0.06"/>
    <n v="10.14"/>
    <n v="2.27"/>
    <n v="1005"/>
    <x v="326"/>
    <x v="2"/>
    <x v="2"/>
    <x v="0"/>
    <x v="7"/>
    <x v="0"/>
    <s v="Staples Wirebound Steno Books, 6&quot; x 9&quot;, 12/Pack"/>
    <n v="0.36"/>
    <x v="0"/>
    <x v="2"/>
    <x v="12"/>
    <s v="Buffalo Grove"/>
    <n v="60089"/>
    <d v="2015-03-04T00:00:00"/>
    <d v="2015-03-04T00:00:00"/>
    <n v="-3.88"/>
    <n v="1"/>
    <n v="12.18"/>
    <n v="90043"/>
    <n v="0"/>
    <n v="-31.855500821018062"/>
    <n v="12.957446808510639"/>
    <n v="0.77744680851063919"/>
    <s v="High Discount"/>
    <s v="10%"/>
    <x v="0"/>
    <x v="5"/>
  </r>
  <r>
    <n v="20167"/>
    <s v="High"/>
    <n v="0.02"/>
    <n v="40.99"/>
    <n v="17.48"/>
    <n v="1005"/>
    <x v="326"/>
    <x v="2"/>
    <x v="2"/>
    <x v="0"/>
    <x v="7"/>
    <x v="3"/>
    <s v="Xerox 1893"/>
    <n v="0.36"/>
    <x v="0"/>
    <x v="2"/>
    <x v="12"/>
    <s v="Buffalo Grove"/>
    <n v="60089"/>
    <d v="2015-02-27T00:00:00"/>
    <d v="2015-02-28T00:00:00"/>
    <n v="551.09280000000001"/>
    <n v="23"/>
    <n v="950.43"/>
    <n v="90044"/>
    <n v="1"/>
    <n v="57.983523247372247"/>
    <n v="969.82653061224482"/>
    <n v="19.396530612244874"/>
    <s v="High Discount"/>
    <s v="10%"/>
    <x v="0"/>
    <x v="2"/>
  </r>
  <r>
    <n v="18529"/>
    <s v="High"/>
    <n v="0.01"/>
    <n v="3.15"/>
    <n v="0.49"/>
    <n v="1008"/>
    <x v="327"/>
    <x v="2"/>
    <x v="1"/>
    <x v="0"/>
    <x v="9"/>
    <x v="3"/>
    <s v="Self-Adhesive Removable Labels"/>
    <n v="0.37"/>
    <x v="0"/>
    <x v="1"/>
    <x v="14"/>
    <s v="Gorham"/>
    <n v="4038"/>
    <d v="2015-05-25T00:00:00"/>
    <d v="2015-05-27T00:00:00"/>
    <n v="17.505299999999998"/>
    <n v="8"/>
    <n v="25.37"/>
    <n v="88371"/>
    <n v="2"/>
    <n v="69"/>
    <n v="25.626262626262626"/>
    <n v="0.2562626262626253"/>
    <s v="High Discount"/>
    <s v="10%"/>
    <x v="0"/>
    <x v="3"/>
  </r>
  <r>
    <n v="18886"/>
    <s v="High"/>
    <n v="0.1"/>
    <n v="550.98"/>
    <n v="45.7"/>
    <n v="1009"/>
    <x v="328"/>
    <x v="1"/>
    <x v="0"/>
    <x v="1"/>
    <x v="11"/>
    <x v="5"/>
    <s v="Chromcraft Bull-Nose Wood Oval Conference Tables &amp; Bases"/>
    <n v="0.71"/>
    <x v="0"/>
    <x v="1"/>
    <x v="14"/>
    <s v="Saco"/>
    <n v="4072"/>
    <d v="2015-06-19T00:00:00"/>
    <d v="2015-06-21T00:00:00"/>
    <n v="818.54617499999995"/>
    <n v="14"/>
    <n v="6963.67"/>
    <n v="88372"/>
    <n v="2"/>
    <n v="11.754522758832627"/>
    <n v="7737.4111111111106"/>
    <n v="773.74111111111051"/>
    <s v="High Discount"/>
    <s v="15%"/>
    <x v="0"/>
    <x v="1"/>
  </r>
  <r>
    <n v="21184"/>
    <s v="Critical"/>
    <n v="0.09"/>
    <n v="28.48"/>
    <n v="1.99"/>
    <n v="1014"/>
    <x v="329"/>
    <x v="2"/>
    <x v="1"/>
    <x v="2"/>
    <x v="13"/>
    <x v="2"/>
    <s v="Memorex 4.7GB DVD+RW, 3/Pack"/>
    <n v="0.4"/>
    <x v="0"/>
    <x v="3"/>
    <x v="40"/>
    <s v="Bryant"/>
    <n v="72022"/>
    <d v="2015-03-01T00:00:00"/>
    <d v="2015-03-02T00:00:00"/>
    <n v="-17.149999999999999"/>
    <n v="6"/>
    <n v="160.16999999999999"/>
    <n v="88387"/>
    <n v="1"/>
    <n v="-10.707373415745771"/>
    <n v="176.01098901098899"/>
    <n v="15.840989010989006"/>
    <s v="High Discount"/>
    <s v="10%"/>
    <x v="0"/>
    <x v="5"/>
  </r>
  <r>
    <n v="21185"/>
    <s v="Critical"/>
    <n v="0"/>
    <n v="2.08"/>
    <n v="5.33"/>
    <n v="1014"/>
    <x v="329"/>
    <x v="2"/>
    <x v="1"/>
    <x v="1"/>
    <x v="2"/>
    <x v="3"/>
    <s v="Eldon® Wave Desk Accessories"/>
    <n v="0.43"/>
    <x v="0"/>
    <x v="3"/>
    <x v="40"/>
    <s v="Bryant"/>
    <n v="72022"/>
    <d v="2015-03-01T00:00:00"/>
    <d v="2015-03-03T00:00:00"/>
    <n v="-29.540000000000003"/>
    <n v="3"/>
    <n v="7.47"/>
    <n v="88387"/>
    <n v="2"/>
    <n v="-395.44846050870149"/>
    <n v="7.47"/>
    <n v="0"/>
    <s v="No Discount"/>
    <s v="0% (No Discount)"/>
    <x v="1"/>
    <x v="5"/>
  </r>
  <r>
    <n v="21186"/>
    <s v="Critical"/>
    <n v="0.06"/>
    <n v="45.99"/>
    <n v="4.99"/>
    <n v="1014"/>
    <x v="329"/>
    <x v="0"/>
    <x v="1"/>
    <x v="2"/>
    <x v="5"/>
    <x v="3"/>
    <s v="KF 788"/>
    <n v="0.56000000000000005"/>
    <x v="0"/>
    <x v="3"/>
    <x v="40"/>
    <s v="Bryant"/>
    <n v="72022"/>
    <d v="2015-03-01T00:00:00"/>
    <d v="2015-03-02T00:00:00"/>
    <n v="-329.78399999999999"/>
    <n v="10"/>
    <n v="370.81"/>
    <n v="88387"/>
    <n v="1"/>
    <n v="-88.936112834065966"/>
    <n v="394.47872340425533"/>
    <n v="23.668723404255331"/>
    <s v="High Discount"/>
    <s v="10%"/>
    <x v="0"/>
    <x v="5"/>
  </r>
  <r>
    <n v="20880"/>
    <s v="Not Specified"/>
    <n v="0.08"/>
    <n v="10.91"/>
    <n v="2.99"/>
    <n v="1014"/>
    <x v="329"/>
    <x v="2"/>
    <x v="1"/>
    <x v="0"/>
    <x v="8"/>
    <x v="3"/>
    <s v="Heavy-Duty E-Z-D® Binders"/>
    <n v="0.38"/>
    <x v="0"/>
    <x v="3"/>
    <x v="40"/>
    <s v="Bryant"/>
    <n v="72022"/>
    <d v="2015-03-05T00:00:00"/>
    <d v="2015-03-06T00:00:00"/>
    <n v="-2.1"/>
    <n v="11"/>
    <n v="119.99"/>
    <n v="88388"/>
    <n v="1"/>
    <n v="-1.7501458454871242"/>
    <n v="130.42391304347825"/>
    <n v="10.433913043478256"/>
    <s v="High Discount"/>
    <s v="10%"/>
    <x v="0"/>
    <x v="5"/>
  </r>
  <r>
    <n v="20531"/>
    <s v="Medium"/>
    <n v="0"/>
    <n v="43.98"/>
    <n v="8.99"/>
    <n v="1015"/>
    <x v="330"/>
    <x v="2"/>
    <x v="1"/>
    <x v="0"/>
    <x v="0"/>
    <x v="2"/>
    <s v="Boston 1645 Deluxe Heavier-Duty Electric Pencil Sharpener"/>
    <n v="0.57999999999999996"/>
    <x v="0"/>
    <x v="3"/>
    <x v="24"/>
    <s v="Apex"/>
    <n v="27502"/>
    <d v="2015-03-18T00:00:00"/>
    <d v="2015-03-18T00:00:00"/>
    <n v="829.46699999999998"/>
    <n v="14"/>
    <n v="650.70000000000005"/>
    <n v="88390"/>
    <n v="0"/>
    <n v="127.47302904564314"/>
    <n v="650.70000000000005"/>
    <n v="0"/>
    <s v="No Discount"/>
    <s v="0% (No Discount)"/>
    <x v="1"/>
    <x v="5"/>
  </r>
  <r>
    <n v="24752"/>
    <s v="High"/>
    <n v="0.02"/>
    <n v="6.48"/>
    <n v="7.86"/>
    <n v="1016"/>
    <x v="331"/>
    <x v="0"/>
    <x v="1"/>
    <x v="0"/>
    <x v="7"/>
    <x v="3"/>
    <s v="Xerox 213"/>
    <n v="0.37"/>
    <x v="0"/>
    <x v="3"/>
    <x v="24"/>
    <s v="Asheville"/>
    <n v="28806"/>
    <d v="2015-06-12T00:00:00"/>
    <d v="2015-06-13T00:00:00"/>
    <n v="111.22199999999999"/>
    <n v="1"/>
    <n v="11.41"/>
    <n v="88389"/>
    <n v="1"/>
    <n v="974.77651183172645"/>
    <n v="11.642857142857142"/>
    <n v="0.23285714285714221"/>
    <s v="High Discount"/>
    <s v="10%"/>
    <x v="0"/>
    <x v="1"/>
  </r>
  <r>
    <n v="25027"/>
    <s v="Medium"/>
    <n v="0.05"/>
    <n v="35.89"/>
    <n v="14.72"/>
    <n v="1018"/>
    <x v="332"/>
    <x v="2"/>
    <x v="1"/>
    <x v="0"/>
    <x v="4"/>
    <x v="3"/>
    <s v="Jet-Pak Recycled Peel 'N' Seal Padded Mailers"/>
    <n v="0.4"/>
    <x v="0"/>
    <x v="3"/>
    <x v="24"/>
    <s v="Cary"/>
    <n v="27511"/>
    <d v="2015-04-08T00:00:00"/>
    <d v="2015-04-09T00:00:00"/>
    <n v="22.866"/>
    <n v="19"/>
    <n v="680.39"/>
    <n v="88391"/>
    <n v="1"/>
    <n v="3.3607195872955216"/>
    <n v="716.2"/>
    <n v="35.810000000000059"/>
    <s v="High Discount"/>
    <s v="10%"/>
    <x v="0"/>
    <x v="4"/>
  </r>
  <r>
    <n v="25028"/>
    <s v="Medium"/>
    <n v="0"/>
    <n v="11.48"/>
    <n v="5.43"/>
    <n v="1018"/>
    <x v="332"/>
    <x v="2"/>
    <x v="1"/>
    <x v="0"/>
    <x v="7"/>
    <x v="3"/>
    <s v="Personal Creations™ Ink Jet Cards and Labels"/>
    <n v="0.36"/>
    <x v="0"/>
    <x v="3"/>
    <x v="24"/>
    <s v="Cary"/>
    <n v="27511"/>
    <d v="2015-04-08T00:00:00"/>
    <d v="2015-04-08T00:00:00"/>
    <n v="115.72799999999999"/>
    <n v="6"/>
    <n v="75.52"/>
    <n v="88391"/>
    <n v="0"/>
    <n v="153.24152542372883"/>
    <n v="75.52"/>
    <n v="0"/>
    <s v="No Discount"/>
    <s v="0% (No Discount)"/>
    <x v="1"/>
    <x v="4"/>
  </r>
  <r>
    <n v="24926"/>
    <s v="Critical"/>
    <n v="0.09"/>
    <n v="517.48"/>
    <n v="16.63"/>
    <n v="1020"/>
    <x v="333"/>
    <x v="1"/>
    <x v="2"/>
    <x v="2"/>
    <x v="6"/>
    <x v="5"/>
    <s v="Panasonic KX-P3626 Dot Matrix Printer"/>
    <n v="0.59"/>
    <x v="0"/>
    <x v="2"/>
    <x v="13"/>
    <s v="Pittsburg"/>
    <n v="66762"/>
    <d v="2015-03-07T00:00:00"/>
    <d v="2015-03-07T00:00:00"/>
    <n v="909.36"/>
    <n v="5"/>
    <n v="2354.54"/>
    <n v="88632"/>
    <n v="0"/>
    <n v="38.621556652254796"/>
    <n v="2587.4065934065934"/>
    <n v="232.86659340659344"/>
    <s v="High Discount"/>
    <s v="10%"/>
    <x v="0"/>
    <x v="5"/>
  </r>
  <r>
    <n v="23562"/>
    <s v="Critical"/>
    <n v="7.0000000000000007E-2"/>
    <n v="4.13"/>
    <n v="5.04"/>
    <n v="1020"/>
    <x v="333"/>
    <x v="2"/>
    <x v="2"/>
    <x v="0"/>
    <x v="8"/>
    <x v="3"/>
    <s v="ACCOHIDE® 3-Ring Binder, Blue, 1&quot;"/>
    <n v="0.38"/>
    <x v="0"/>
    <x v="2"/>
    <x v="13"/>
    <s v="Pittsburg"/>
    <n v="66762"/>
    <d v="2015-02-06T00:00:00"/>
    <d v="2015-02-07T00:00:00"/>
    <n v="-76.424400000000006"/>
    <n v="20"/>
    <n v="79.06"/>
    <n v="88634"/>
    <n v="1"/>
    <n v="-96.666329370098651"/>
    <n v="85.010752688172047"/>
    <n v="5.9507526881720452"/>
    <s v="High Discount"/>
    <s v="10%"/>
    <x v="0"/>
    <x v="2"/>
  </r>
  <r>
    <n v="23563"/>
    <s v="Critical"/>
    <n v="0"/>
    <n v="4.4800000000000004"/>
    <n v="2.5"/>
    <n v="1020"/>
    <x v="333"/>
    <x v="2"/>
    <x v="2"/>
    <x v="0"/>
    <x v="4"/>
    <x v="3"/>
    <s v="Ampad #10 Peel &amp; Seel® Holiday Envelopes"/>
    <n v="0.37"/>
    <x v="0"/>
    <x v="2"/>
    <x v="13"/>
    <s v="Pittsburg"/>
    <n v="66762"/>
    <d v="2015-02-06T00:00:00"/>
    <d v="2015-02-08T00:00:00"/>
    <n v="8.7319999999999993"/>
    <n v="14"/>
    <n v="65.14"/>
    <n v="88634"/>
    <n v="2"/>
    <n v="13.404973902364137"/>
    <n v="65.14"/>
    <n v="0"/>
    <s v="No Discount"/>
    <s v="0% (No Discount)"/>
    <x v="1"/>
    <x v="2"/>
  </r>
  <r>
    <n v="18921"/>
    <s v="Critical"/>
    <n v="0.02"/>
    <n v="39.06"/>
    <n v="10.55"/>
    <n v="1023"/>
    <x v="334"/>
    <x v="2"/>
    <x v="2"/>
    <x v="0"/>
    <x v="8"/>
    <x v="3"/>
    <s v="Ibico Recycled Linen-Style Covers"/>
    <n v="0.37"/>
    <x v="0"/>
    <x v="1"/>
    <x v="19"/>
    <s v="Wilkinsburg"/>
    <n v="15221"/>
    <d v="2015-05-15T00:00:00"/>
    <d v="2015-05-15T00:00:00"/>
    <n v="442.0899"/>
    <n v="16"/>
    <n v="640.71"/>
    <n v="88633"/>
    <n v="0"/>
    <n v="69"/>
    <n v="653.78571428571433"/>
    <n v="13.075714285714298"/>
    <s v="High Discount"/>
    <s v="10%"/>
    <x v="0"/>
    <x v="3"/>
  </r>
  <r>
    <n v="18922"/>
    <s v="Critical"/>
    <n v="0.1"/>
    <n v="37.700000000000003"/>
    <n v="2.99"/>
    <n v="1023"/>
    <x v="334"/>
    <x v="2"/>
    <x v="2"/>
    <x v="0"/>
    <x v="8"/>
    <x v="3"/>
    <s v="Vinyl Sectional Post Binders"/>
    <n v="0.35"/>
    <x v="0"/>
    <x v="1"/>
    <x v="19"/>
    <s v="Wilkinsburg"/>
    <n v="15221"/>
    <d v="2015-05-15T00:00:00"/>
    <d v="2015-05-16T00:00:00"/>
    <n v="455.12399999999997"/>
    <n v="18"/>
    <n v="659.6"/>
    <n v="88633"/>
    <n v="1"/>
    <n v="69"/>
    <n v="732.88888888888891"/>
    <n v="73.288888888888891"/>
    <s v="High Discount"/>
    <s v="15%"/>
    <x v="0"/>
    <x v="3"/>
  </r>
  <r>
    <n v="21402"/>
    <s v="Not Specified"/>
    <n v="0.08"/>
    <n v="65.989999999999995"/>
    <n v="5.92"/>
    <n v="1026"/>
    <x v="335"/>
    <x v="2"/>
    <x v="2"/>
    <x v="2"/>
    <x v="5"/>
    <x v="3"/>
    <s v="i500plus"/>
    <n v="0.57999999999999996"/>
    <x v="0"/>
    <x v="1"/>
    <x v="4"/>
    <s v="Central Islip"/>
    <n v="11722"/>
    <d v="2015-02-07T00:00:00"/>
    <d v="2015-02-07T00:00:00"/>
    <n v="624.40163999999993"/>
    <n v="22"/>
    <n v="1137.5999999999999"/>
    <n v="89005"/>
    <n v="0"/>
    <n v="54.887626582278479"/>
    <n v="1236.5217391304345"/>
    <n v="98.921739130434617"/>
    <s v="High Discount"/>
    <s v="10%"/>
    <x v="0"/>
    <x v="2"/>
  </r>
  <r>
    <n v="20872"/>
    <s v="High"/>
    <n v="0.1"/>
    <n v="5.98"/>
    <n v="3.85"/>
    <n v="1026"/>
    <x v="335"/>
    <x v="2"/>
    <x v="2"/>
    <x v="2"/>
    <x v="13"/>
    <x v="2"/>
    <s v="Imation 3.5&quot; IBM-Formatted Diskettes, 10/Pack"/>
    <n v="0.68"/>
    <x v="0"/>
    <x v="1"/>
    <x v="4"/>
    <s v="Central Islip"/>
    <n v="11722"/>
    <d v="2015-05-29T00:00:00"/>
    <d v="2015-05-30T00:00:00"/>
    <n v="18.922000000000011"/>
    <n v="26"/>
    <n v="151.55000000000001"/>
    <n v="89008"/>
    <n v="1"/>
    <n v="12.485648300890801"/>
    <n v="168.38888888888889"/>
    <n v="16.838888888888874"/>
    <s v="High Discount"/>
    <s v="15%"/>
    <x v="0"/>
    <x v="3"/>
  </r>
  <r>
    <n v="20873"/>
    <s v="High"/>
    <n v="7.0000000000000007E-2"/>
    <n v="2.61"/>
    <n v="0.5"/>
    <n v="1026"/>
    <x v="335"/>
    <x v="2"/>
    <x v="2"/>
    <x v="0"/>
    <x v="9"/>
    <x v="3"/>
    <s v="Avery 494"/>
    <n v="0.39"/>
    <x v="0"/>
    <x v="1"/>
    <x v="4"/>
    <s v="Central Islip"/>
    <n v="11722"/>
    <d v="2015-05-29T00:00:00"/>
    <d v="2015-06-01T00:00:00"/>
    <n v="39.350699999999996"/>
    <n v="22"/>
    <n v="57.03"/>
    <n v="89008"/>
    <n v="3"/>
    <n v="69"/>
    <n v="61.322580645161295"/>
    <n v="4.2925806451612942"/>
    <s v="High Discount"/>
    <s v="10%"/>
    <x v="0"/>
    <x v="3"/>
  </r>
  <r>
    <n v="22662"/>
    <s v="High"/>
    <n v="0.1"/>
    <n v="73.98"/>
    <n v="4"/>
    <n v="1027"/>
    <x v="336"/>
    <x v="2"/>
    <x v="2"/>
    <x v="2"/>
    <x v="13"/>
    <x v="3"/>
    <s v="Keytronic French Keyboard"/>
    <n v="0.79"/>
    <x v="0"/>
    <x v="1"/>
    <x v="4"/>
    <s v="Cheektowaga"/>
    <n v="14225"/>
    <d v="2015-03-12T00:00:00"/>
    <d v="2015-03-13T00:00:00"/>
    <n v="-229.87"/>
    <n v="5"/>
    <n v="347.23"/>
    <n v="89004"/>
    <n v="1"/>
    <n v="-66.201077095873046"/>
    <n v="385.81111111111113"/>
    <n v="38.581111111111113"/>
    <s v="High Discount"/>
    <s v="15%"/>
    <x v="0"/>
    <x v="5"/>
  </r>
  <r>
    <n v="22663"/>
    <s v="High"/>
    <n v="0.05"/>
    <n v="51.98"/>
    <n v="10.17"/>
    <n v="1027"/>
    <x v="336"/>
    <x v="2"/>
    <x v="2"/>
    <x v="2"/>
    <x v="6"/>
    <x v="4"/>
    <s v="Canon MP25DIII Desktop Whisper-Quiet Printing Calculator"/>
    <n v="0.37"/>
    <x v="0"/>
    <x v="1"/>
    <x v="4"/>
    <s v="Cheektowaga"/>
    <n v="14225"/>
    <d v="2015-03-12T00:00:00"/>
    <d v="2015-03-13T00:00:00"/>
    <n v="329.9787"/>
    <n v="9"/>
    <n v="478.23"/>
    <n v="89004"/>
    <n v="1"/>
    <n v="69"/>
    <n v="503.40000000000003"/>
    <n v="25.170000000000016"/>
    <s v="High Discount"/>
    <s v="10%"/>
    <x v="0"/>
    <x v="5"/>
  </r>
  <r>
    <n v="24325"/>
    <s v="Medium"/>
    <n v="7.0000000000000007E-2"/>
    <n v="7.08"/>
    <n v="2.35"/>
    <n v="1028"/>
    <x v="337"/>
    <x v="0"/>
    <x v="2"/>
    <x v="0"/>
    <x v="0"/>
    <x v="0"/>
    <s v="SANFORD Major Accent™ Highlighters"/>
    <n v="0.47"/>
    <x v="0"/>
    <x v="1"/>
    <x v="4"/>
    <s v="Commack"/>
    <n v="11725"/>
    <d v="2015-03-29T00:00:00"/>
    <d v="2015-03-30T00:00:00"/>
    <n v="30.49"/>
    <n v="13"/>
    <n v="93.82"/>
    <n v="89006"/>
    <n v="1"/>
    <n v="32.498401193775315"/>
    <n v="100.88172043010752"/>
    <n v="7.0617204301075276"/>
    <s v="High Discount"/>
    <s v="10%"/>
    <x v="0"/>
    <x v="5"/>
  </r>
  <r>
    <n v="23398"/>
    <s v="Not Specified"/>
    <n v="0.05"/>
    <n v="83.1"/>
    <n v="6.13"/>
    <n v="1028"/>
    <x v="337"/>
    <x v="0"/>
    <x v="2"/>
    <x v="2"/>
    <x v="13"/>
    <x v="3"/>
    <s v="Micro Innovations Micro Digital Wireless Keyboard and Mouse, Gray"/>
    <n v="0.45"/>
    <x v="0"/>
    <x v="1"/>
    <x v="4"/>
    <s v="Commack"/>
    <n v="11725"/>
    <d v="2015-05-08T00:00:00"/>
    <d v="2015-05-09T00:00:00"/>
    <n v="1152.5276999999999"/>
    <n v="20"/>
    <n v="1670.33"/>
    <n v="89007"/>
    <n v="1"/>
    <n v="69"/>
    <n v="1758.242105263158"/>
    <n v="87.912105263158082"/>
    <s v="High Discount"/>
    <s v="10%"/>
    <x v="0"/>
    <x v="3"/>
  </r>
  <r>
    <n v="21959"/>
    <s v="Critical"/>
    <n v="7.0000000000000007E-2"/>
    <n v="125.99"/>
    <n v="2.5"/>
    <n v="1035"/>
    <x v="338"/>
    <x v="2"/>
    <x v="1"/>
    <x v="2"/>
    <x v="5"/>
    <x v="3"/>
    <s v="i2000"/>
    <n v="0.6"/>
    <x v="0"/>
    <x v="1"/>
    <x v="10"/>
    <s v="Delaware"/>
    <n v="43015"/>
    <d v="2015-03-13T00:00:00"/>
    <d v="2015-03-13T00:00:00"/>
    <n v="-604.40600000000006"/>
    <n v="1"/>
    <n v="100.59"/>
    <n v="90710"/>
    <n v="0"/>
    <n v="-600.86092056864504"/>
    <n v="108.16129032258065"/>
    <n v="7.5712903225806514"/>
    <s v="High Discount"/>
    <s v="10%"/>
    <x v="0"/>
    <x v="5"/>
  </r>
  <r>
    <n v="21960"/>
    <s v="Critical"/>
    <n v="0.03"/>
    <n v="99.99"/>
    <n v="19.989999999999998"/>
    <n v="1036"/>
    <x v="339"/>
    <x v="2"/>
    <x v="1"/>
    <x v="2"/>
    <x v="13"/>
    <x v="3"/>
    <s v="US Robotics 56K V.92 External Faxmodem"/>
    <n v="0.52"/>
    <x v="0"/>
    <x v="1"/>
    <x v="10"/>
    <s v="Dublin"/>
    <n v="43017"/>
    <d v="2015-03-13T00:00:00"/>
    <d v="2015-03-14T00:00:00"/>
    <n v="293.66000000000003"/>
    <n v="6"/>
    <n v="598.38"/>
    <n v="90710"/>
    <n v="1"/>
    <n v="49.07583809619306"/>
    <n v="616.88659793814429"/>
    <n v="18.506597938144296"/>
    <s v="High Discount"/>
    <s v="10%"/>
    <x v="0"/>
    <x v="5"/>
  </r>
  <r>
    <n v="20669"/>
    <s v="Critical"/>
    <n v="0.1"/>
    <n v="7.64"/>
    <n v="5.83"/>
    <n v="1038"/>
    <x v="340"/>
    <x v="2"/>
    <x v="0"/>
    <x v="0"/>
    <x v="7"/>
    <x v="0"/>
    <s v="Rediform Wirebound &quot;Phone Memo&quot; Message Book, 11 x 5-3/4"/>
    <n v="0.36"/>
    <x v="0"/>
    <x v="3"/>
    <x v="26"/>
    <s v="Belle Glade"/>
    <n v="33430"/>
    <d v="2015-06-16T00:00:00"/>
    <d v="2015-06-17T00:00:00"/>
    <n v="-403.18739999999997"/>
    <n v="5"/>
    <n v="39.36"/>
    <n v="90641"/>
    <n v="1"/>
    <n v="-1024.3582317073169"/>
    <n v="43.733333333333334"/>
    <n v="4.3733333333333348"/>
    <s v="High Discount"/>
    <s v="15%"/>
    <x v="0"/>
    <x v="1"/>
  </r>
  <r>
    <n v="18404"/>
    <s v="Critical"/>
    <n v="0.06"/>
    <n v="55.94"/>
    <n v="4"/>
    <n v="1041"/>
    <x v="341"/>
    <x v="2"/>
    <x v="2"/>
    <x v="2"/>
    <x v="13"/>
    <x v="3"/>
    <s v="Fellowes Smart Design 104-Key Enhanced Keyboard, PS/2 Adapter, Platinum"/>
    <n v="0.74"/>
    <x v="0"/>
    <x v="0"/>
    <x v="1"/>
    <s v="Woodland"/>
    <n v="95695"/>
    <d v="2015-04-17T00:00:00"/>
    <d v="2015-04-18T00:00:00"/>
    <n v="-13.77"/>
    <n v="6"/>
    <n v="322.77"/>
    <n v="87846"/>
    <n v="1"/>
    <n v="-4.2661957430988009"/>
    <n v="343.37234042553189"/>
    <n v="20.602340425531906"/>
    <s v="High Discount"/>
    <s v="10%"/>
    <x v="0"/>
    <x v="4"/>
  </r>
  <r>
    <n v="18405"/>
    <s v="Critical"/>
    <n v="7.0000000000000007E-2"/>
    <n v="6.3"/>
    <n v="0.5"/>
    <n v="1041"/>
    <x v="341"/>
    <x v="2"/>
    <x v="2"/>
    <x v="0"/>
    <x v="9"/>
    <x v="3"/>
    <s v="Avery 48"/>
    <n v="0.39"/>
    <x v="0"/>
    <x v="0"/>
    <x v="1"/>
    <s v="Woodland"/>
    <n v="95695"/>
    <d v="2015-04-17T00:00:00"/>
    <d v="2015-04-17T00:00:00"/>
    <n v="44.912100000000002"/>
    <n v="11"/>
    <n v="65.09"/>
    <n v="87846"/>
    <n v="0"/>
    <n v="69"/>
    <n v="69.989247311827967"/>
    <n v="4.8992473118279634"/>
    <s v="High Discount"/>
    <s v="10%"/>
    <x v="0"/>
    <x v="4"/>
  </r>
  <r>
    <n v="20937"/>
    <s v="Critical"/>
    <n v="0"/>
    <n v="14.42"/>
    <n v="6.75"/>
    <n v="1042"/>
    <x v="342"/>
    <x v="0"/>
    <x v="2"/>
    <x v="0"/>
    <x v="15"/>
    <x v="4"/>
    <s v="Holmes Odor Grabber"/>
    <n v="0.52"/>
    <x v="0"/>
    <x v="0"/>
    <x v="1"/>
    <s v="Yuba City"/>
    <n v="95991"/>
    <d v="2015-05-16T00:00:00"/>
    <d v="2015-05-17T00:00:00"/>
    <n v="9.33"/>
    <n v="6"/>
    <n v="98.96"/>
    <n v="87847"/>
    <n v="1"/>
    <n v="9.4280517380759896"/>
    <n v="98.96"/>
    <n v="0"/>
    <s v="No Discount"/>
    <s v="0% (No Discount)"/>
    <x v="1"/>
    <x v="3"/>
  </r>
  <r>
    <n v="3926"/>
    <s v="Critical"/>
    <n v="0.02"/>
    <n v="209.84"/>
    <n v="21.21"/>
    <n v="1044"/>
    <x v="343"/>
    <x v="2"/>
    <x v="1"/>
    <x v="1"/>
    <x v="2"/>
    <x v="6"/>
    <s v="Luxo Professional Fluorescent Magnifier Lamp with Clamp-Mount Base"/>
    <n v="0.59"/>
    <x v="0"/>
    <x v="0"/>
    <x v="1"/>
    <s v="Los Angeles"/>
    <n v="90004"/>
    <d v="2015-06-14T00:00:00"/>
    <d v="2015-06-14T00:00:00"/>
    <n v="2593.14"/>
    <n v="62"/>
    <n v="13546.94"/>
    <n v="28001"/>
    <n v="0"/>
    <n v="19.14188739302012"/>
    <n v="13823.408163265307"/>
    <n v="276.46816326530643"/>
    <s v="High Discount"/>
    <s v="10%"/>
    <x v="0"/>
    <x v="1"/>
  </r>
  <r>
    <n v="3927"/>
    <s v="Critical"/>
    <n v="0.01"/>
    <n v="194.3"/>
    <n v="11.54"/>
    <n v="1044"/>
    <x v="343"/>
    <x v="2"/>
    <x v="1"/>
    <x v="1"/>
    <x v="2"/>
    <x v="6"/>
    <s v="Electrix Halogen Magnifier Lamp"/>
    <n v="0.59"/>
    <x v="0"/>
    <x v="0"/>
    <x v="1"/>
    <s v="Los Angeles"/>
    <n v="90004"/>
    <d v="2015-06-14T00:00:00"/>
    <d v="2015-06-16T00:00:00"/>
    <n v="1162.76"/>
    <n v="32"/>
    <n v="6401.65"/>
    <n v="28001"/>
    <n v="2"/>
    <n v="18.163442237548132"/>
    <n v="6466.3131313131307"/>
    <n v="64.663131313131089"/>
    <s v="High Discount"/>
    <s v="10%"/>
    <x v="0"/>
    <x v="1"/>
  </r>
  <r>
    <n v="6711"/>
    <s v="High"/>
    <n v="0"/>
    <n v="6.68"/>
    <n v="5.66"/>
    <n v="1044"/>
    <x v="343"/>
    <x v="2"/>
    <x v="1"/>
    <x v="0"/>
    <x v="7"/>
    <x v="3"/>
    <s v="Xerox 1923"/>
    <n v="0.37"/>
    <x v="0"/>
    <x v="0"/>
    <x v="1"/>
    <s v="Los Angeles"/>
    <n v="90004"/>
    <d v="2015-02-27T00:00:00"/>
    <d v="2015-02-28T00:00:00"/>
    <n v="-76.94"/>
    <n v="90"/>
    <n v="617.4"/>
    <n v="47813"/>
    <n v="1"/>
    <n v="-12.461937155814706"/>
    <n v="617.4"/>
    <n v="0"/>
    <s v="No Discount"/>
    <s v="0% (No Discount)"/>
    <x v="1"/>
    <x v="2"/>
  </r>
  <r>
    <n v="24711"/>
    <s v="High"/>
    <n v="0"/>
    <n v="6.68"/>
    <n v="5.66"/>
    <n v="1047"/>
    <x v="344"/>
    <x v="2"/>
    <x v="1"/>
    <x v="0"/>
    <x v="7"/>
    <x v="3"/>
    <s v="Xerox 1923"/>
    <n v="0.37"/>
    <x v="0"/>
    <x v="1"/>
    <x v="15"/>
    <s v="Boston"/>
    <n v="2109"/>
    <d v="2015-02-27T00:00:00"/>
    <d v="2015-02-28T00:00:00"/>
    <n v="-40.008800000000001"/>
    <n v="23"/>
    <n v="157.78"/>
    <n v="89389"/>
    <n v="1"/>
    <n v="-25.357332995309928"/>
    <n v="157.78"/>
    <n v="0"/>
    <s v="No Discount"/>
    <s v="0% (No Discount)"/>
    <x v="1"/>
    <x v="2"/>
  </r>
  <r>
    <n v="26259"/>
    <s v="Not Specified"/>
    <n v="0.03"/>
    <n v="5.44"/>
    <n v="7.46"/>
    <n v="1054"/>
    <x v="345"/>
    <x v="0"/>
    <x v="0"/>
    <x v="0"/>
    <x v="8"/>
    <x v="3"/>
    <s v="Wilson Jones Custom Binder Spines &amp; Labels"/>
    <n v="0.36"/>
    <x v="0"/>
    <x v="0"/>
    <x v="28"/>
    <s v="Surprise"/>
    <n v="85374"/>
    <d v="2015-05-25T00:00:00"/>
    <d v="2015-05-27T00:00:00"/>
    <n v="-51.704000000000001"/>
    <n v="4"/>
    <n v="26.31"/>
    <n v="90069"/>
    <n v="2"/>
    <n v="-196.51843405549224"/>
    <n v="27.123711340206185"/>
    <n v="0.81371134020618641"/>
    <s v="High Discount"/>
    <s v="10%"/>
    <x v="0"/>
    <x v="3"/>
  </r>
  <r>
    <n v="26260"/>
    <s v="Not Specified"/>
    <n v="0.08"/>
    <n v="26.38"/>
    <n v="5.58"/>
    <n v="1054"/>
    <x v="345"/>
    <x v="2"/>
    <x v="0"/>
    <x v="0"/>
    <x v="7"/>
    <x v="3"/>
    <s v="Xerox 1883"/>
    <n v="0.39"/>
    <x v="0"/>
    <x v="0"/>
    <x v="28"/>
    <s v="Surprise"/>
    <n v="85374"/>
    <d v="2015-05-25T00:00:00"/>
    <d v="2015-05-26T00:00:00"/>
    <n v="144.7482"/>
    <n v="8"/>
    <n v="209.78"/>
    <n v="90069"/>
    <n v="1"/>
    <n v="69"/>
    <n v="228.02173913043478"/>
    <n v="18.24173913043478"/>
    <s v="High Discount"/>
    <s v="10%"/>
    <x v="0"/>
    <x v="3"/>
  </r>
  <r>
    <n v="26261"/>
    <s v="Not Specified"/>
    <n v="0.06"/>
    <n v="20.99"/>
    <n v="2.5"/>
    <n v="1054"/>
    <x v="345"/>
    <x v="2"/>
    <x v="0"/>
    <x v="2"/>
    <x v="5"/>
    <x v="0"/>
    <s v="Accessory37"/>
    <n v="0.81"/>
    <x v="0"/>
    <x v="0"/>
    <x v="28"/>
    <s v="Surprise"/>
    <n v="85374"/>
    <d v="2015-05-25T00:00:00"/>
    <d v="2015-05-27T00:00:00"/>
    <n v="-112.18899999999999"/>
    <n v="1"/>
    <n v="17.829999999999998"/>
    <n v="90069"/>
    <n v="2"/>
    <n v="-629.21480650588899"/>
    <n v="18.968085106382979"/>
    <n v="1.1380851063829809"/>
    <s v="High Discount"/>
    <s v="10%"/>
    <x v="0"/>
    <x v="3"/>
  </r>
  <r>
    <n v="8200"/>
    <s v="Medium"/>
    <n v="0.09"/>
    <n v="138.75"/>
    <n v="52.42"/>
    <n v="1060"/>
    <x v="346"/>
    <x v="1"/>
    <x v="2"/>
    <x v="1"/>
    <x v="11"/>
    <x v="5"/>
    <s v="Balt Split Level Computer Training Table"/>
    <n v="0.74"/>
    <x v="0"/>
    <x v="3"/>
    <x v="29"/>
    <s v="Atlanta"/>
    <n v="30318"/>
    <d v="2015-03-24T00:00:00"/>
    <d v="2015-03-25T00:00:00"/>
    <n v="-445.97177625000006"/>
    <n v="23"/>
    <n v="2527.79"/>
    <n v="58628"/>
    <n v="1"/>
    <n v="-17.642754194375325"/>
    <n v="2777.7912087912086"/>
    <n v="250.00120879120868"/>
    <s v="High Discount"/>
    <s v="10%"/>
    <x v="0"/>
    <x v="5"/>
  </r>
  <r>
    <n v="7980"/>
    <s v="Low"/>
    <n v="7.0000000000000007E-2"/>
    <n v="6.3"/>
    <n v="0.5"/>
    <n v="1060"/>
    <x v="346"/>
    <x v="2"/>
    <x v="2"/>
    <x v="0"/>
    <x v="9"/>
    <x v="3"/>
    <s v="Avery 51"/>
    <n v="0.39"/>
    <x v="0"/>
    <x v="3"/>
    <x v="29"/>
    <s v="Atlanta"/>
    <n v="30318"/>
    <d v="2015-05-30T00:00:00"/>
    <d v="2015-05-30T00:00:00"/>
    <n v="4.1673999999999998"/>
    <n v="20"/>
    <n v="121.87"/>
    <n v="57061"/>
    <n v="0"/>
    <n v="3.4195454172478863"/>
    <n v="131.04301075268819"/>
    <n v="9.1730107526881852"/>
    <s v="High Discount"/>
    <s v="10%"/>
    <x v="0"/>
    <x v="3"/>
  </r>
  <r>
    <n v="26200"/>
    <s v="Medium"/>
    <n v="0.09"/>
    <n v="138.75"/>
    <n v="52.42"/>
    <n v="1062"/>
    <x v="347"/>
    <x v="1"/>
    <x v="2"/>
    <x v="1"/>
    <x v="11"/>
    <x v="5"/>
    <s v="Balt Split Level Computer Training Table"/>
    <n v="0.74"/>
    <x v="0"/>
    <x v="1"/>
    <x v="4"/>
    <s v="Coram"/>
    <n v="11727"/>
    <d v="2015-03-24T00:00:00"/>
    <d v="2015-03-25T00:00:00"/>
    <n v="-335.31712500000003"/>
    <n v="6"/>
    <n v="659.42"/>
    <n v="91354"/>
    <n v="1"/>
    <n v="-50.850311637499637"/>
    <n v="724.63736263736257"/>
    <n v="65.217362637362612"/>
    <s v="High Discount"/>
    <s v="10%"/>
    <x v="0"/>
    <x v="5"/>
  </r>
  <r>
    <n v="25979"/>
    <s v="Low"/>
    <n v="0.04"/>
    <n v="22.38"/>
    <n v="15.1"/>
    <n v="1062"/>
    <x v="347"/>
    <x v="2"/>
    <x v="2"/>
    <x v="0"/>
    <x v="8"/>
    <x v="3"/>
    <s v="Avery Flip-Chart Easel Binder, Black"/>
    <n v="0.38"/>
    <x v="0"/>
    <x v="1"/>
    <x v="4"/>
    <s v="Coram"/>
    <n v="11727"/>
    <d v="2015-05-30T00:00:00"/>
    <d v="2015-06-07T00:00:00"/>
    <n v="16.021800000000013"/>
    <n v="18"/>
    <n v="403.53"/>
    <n v="91355"/>
    <n v="8"/>
    <n v="3.9704111218496805"/>
    <n v="420.34375"/>
    <n v="16.813750000000027"/>
    <s v="High Discount"/>
    <s v="10%"/>
    <x v="0"/>
    <x v="3"/>
  </r>
  <r>
    <n v="25981"/>
    <s v="Low"/>
    <n v="0.06"/>
    <n v="17.78"/>
    <n v="5.03"/>
    <n v="1062"/>
    <x v="347"/>
    <x v="2"/>
    <x v="2"/>
    <x v="1"/>
    <x v="2"/>
    <x v="3"/>
    <s v="Seth Thomas 13 1/2&quot; Wall Clock"/>
    <n v="0.54"/>
    <x v="0"/>
    <x v="1"/>
    <x v="4"/>
    <s v="Coram"/>
    <n v="11727"/>
    <d v="2015-05-30T00:00:00"/>
    <d v="2015-06-02T00:00:00"/>
    <n v="38.067299999999996"/>
    <n v="3"/>
    <n v="55.17"/>
    <n v="91355"/>
    <n v="3"/>
    <n v="69"/>
    <n v="58.691489361702132"/>
    <n v="3.5214893617021303"/>
    <s v="High Discount"/>
    <s v="10%"/>
    <x v="0"/>
    <x v="3"/>
  </r>
  <r>
    <n v="19445"/>
    <s v="Critical"/>
    <n v="0.01"/>
    <n v="15.99"/>
    <n v="13.18"/>
    <n v="1065"/>
    <x v="348"/>
    <x v="2"/>
    <x v="0"/>
    <x v="0"/>
    <x v="8"/>
    <x v="3"/>
    <s v="GBC Pre-Punched Binding Paper, Plastic, White, 8-1/2&quot; x 11&quot;"/>
    <n v="0.37"/>
    <x v="0"/>
    <x v="2"/>
    <x v="12"/>
    <s v="Burbank"/>
    <n v="60459"/>
    <d v="2015-02-18T00:00:00"/>
    <d v="2015-02-20T00:00:00"/>
    <n v="-99.435440000000014"/>
    <n v="23"/>
    <n v="377.44"/>
    <n v="88899"/>
    <n v="2"/>
    <n v="-26.344701144552779"/>
    <n v="381.25252525252523"/>
    <n v="3.8125252525252336"/>
    <s v="High Discount"/>
    <s v="10%"/>
    <x v="0"/>
    <x v="2"/>
  </r>
  <r>
    <n v="20445"/>
    <s v="Low"/>
    <n v="0.04"/>
    <n v="22.84"/>
    <n v="16.87"/>
    <n v="1068"/>
    <x v="349"/>
    <x v="2"/>
    <x v="1"/>
    <x v="0"/>
    <x v="7"/>
    <x v="3"/>
    <s v="Xerox 1982"/>
    <n v="0.39"/>
    <x v="0"/>
    <x v="2"/>
    <x v="12"/>
    <s v="Calumet City"/>
    <n v="60409"/>
    <d v="2015-03-16T00:00:00"/>
    <d v="2015-03-16T00:00:00"/>
    <n v="-97.28"/>
    <n v="12"/>
    <n v="286.39999999999998"/>
    <n v="87109"/>
    <n v="0"/>
    <n v="-33.966480446927378"/>
    <n v="298.33333333333331"/>
    <n v="11.933333333333337"/>
    <s v="High Discount"/>
    <s v="10%"/>
    <x v="0"/>
    <x v="5"/>
  </r>
  <r>
    <n v="24737"/>
    <s v="Medium"/>
    <n v="0.02"/>
    <n v="15.94"/>
    <n v="5.45"/>
    <n v="1069"/>
    <x v="350"/>
    <x v="2"/>
    <x v="1"/>
    <x v="0"/>
    <x v="0"/>
    <x v="2"/>
    <s v="Boston 16701 Slimline Battery Pencil Sharpener"/>
    <n v="0.55000000000000004"/>
    <x v="0"/>
    <x v="2"/>
    <x v="12"/>
    <s v="Carbondale"/>
    <n v="62901"/>
    <d v="2015-05-14T00:00:00"/>
    <d v="2015-05-15T00:00:00"/>
    <n v="139.61200000000002"/>
    <n v="41"/>
    <n v="664.34"/>
    <n v="87110"/>
    <n v="1"/>
    <n v="21.015142848541412"/>
    <n v="677.89795918367349"/>
    <n v="13.557959183673461"/>
    <s v="High Discount"/>
    <s v="10%"/>
    <x v="0"/>
    <x v="3"/>
  </r>
  <r>
    <n v="22685"/>
    <s v="Not Specified"/>
    <n v="0.01"/>
    <n v="150.88999999999999"/>
    <n v="60.2"/>
    <n v="1072"/>
    <x v="351"/>
    <x v="1"/>
    <x v="0"/>
    <x v="1"/>
    <x v="1"/>
    <x v="1"/>
    <s v="Global Leather &amp; Oak Executive Chair, Burgundy"/>
    <n v="0.77"/>
    <x v="0"/>
    <x v="1"/>
    <x v="19"/>
    <s v="Bethlehem"/>
    <n v="18018"/>
    <d v="2015-03-27T00:00:00"/>
    <d v="2015-03-30T00:00:00"/>
    <n v="-505.76"/>
    <n v="3"/>
    <n v="473.53"/>
    <n v="89631"/>
    <n v="3"/>
    <n v="-106.80632694866219"/>
    <n v="478.31313131313129"/>
    <n v="4.7831313131313209"/>
    <s v="High Discount"/>
    <s v="10%"/>
    <x v="0"/>
    <x v="5"/>
  </r>
  <r>
    <n v="26176"/>
    <s v="High"/>
    <n v="0.04"/>
    <n v="19.23"/>
    <n v="6.15"/>
    <n v="1075"/>
    <x v="352"/>
    <x v="2"/>
    <x v="1"/>
    <x v="1"/>
    <x v="2"/>
    <x v="2"/>
    <s v="Executive Impressions 13&quot; Clairmont Wall Clock"/>
    <n v="0.44"/>
    <x v="0"/>
    <x v="2"/>
    <x v="12"/>
    <s v="Romeoville"/>
    <n v="60441"/>
    <d v="2015-03-09T00:00:00"/>
    <d v="2015-03-10T00:00:00"/>
    <n v="152.43479999999997"/>
    <n v="11"/>
    <n v="220.92"/>
    <n v="86422"/>
    <n v="1"/>
    <n v="68.999999999999986"/>
    <n v="230.125"/>
    <n v="9.2050000000000125"/>
    <s v="High Discount"/>
    <s v="10%"/>
    <x v="0"/>
    <x v="5"/>
  </r>
  <r>
    <n v="23312"/>
    <s v="Not Specified"/>
    <n v="0.08"/>
    <n v="13.9"/>
    <n v="7.59"/>
    <n v="1080"/>
    <x v="353"/>
    <x v="2"/>
    <x v="0"/>
    <x v="0"/>
    <x v="12"/>
    <x v="2"/>
    <s v="Acme Hot Forged Carbon Steel Scissors with Nickel-Plated Handles, 3 7/8&quot; Cut, 8&quot;L"/>
    <n v="0.56000000000000005"/>
    <x v="0"/>
    <x v="2"/>
    <x v="12"/>
    <s v="Saint Charles"/>
    <n v="60174"/>
    <d v="2015-05-08T00:00:00"/>
    <d v="2015-05-09T00:00:00"/>
    <n v="9.862000000000009"/>
    <n v="14"/>
    <n v="196.41"/>
    <n v="88461"/>
    <n v="1"/>
    <n v="5.021129270403752"/>
    <n v="213.4891304347826"/>
    <n v="17.079130434782599"/>
    <s v="High Discount"/>
    <s v="10%"/>
    <x v="0"/>
    <x v="3"/>
  </r>
  <r>
    <n v="24324"/>
    <s v="Not Specified"/>
    <n v="7.0000000000000007E-2"/>
    <n v="55.99"/>
    <n v="5"/>
    <n v="1083"/>
    <x v="354"/>
    <x v="0"/>
    <x v="0"/>
    <x v="2"/>
    <x v="5"/>
    <x v="2"/>
    <s v="Accessory36"/>
    <n v="0.83"/>
    <x v="0"/>
    <x v="2"/>
    <x v="12"/>
    <s v="Springfield"/>
    <n v="62701"/>
    <d v="2015-03-31T00:00:00"/>
    <d v="2015-04-02T00:00:00"/>
    <n v="-232.99100000000001"/>
    <n v="1"/>
    <n v="54.08"/>
    <n v="88460"/>
    <n v="2"/>
    <n v="-430.8265532544379"/>
    <n v="58.150537634408607"/>
    <n v="4.0705376344086091"/>
    <s v="High Discount"/>
    <s v="10%"/>
    <x v="0"/>
    <x v="5"/>
  </r>
  <r>
    <n v="18047"/>
    <s v="Not Specified"/>
    <n v="0.05"/>
    <n v="7.64"/>
    <n v="5.83"/>
    <n v="1085"/>
    <x v="355"/>
    <x v="2"/>
    <x v="1"/>
    <x v="0"/>
    <x v="7"/>
    <x v="0"/>
    <s v="Rediform Wirebound &quot;Phone Memo&quot; Message Book, 11 x 5-3/4"/>
    <n v="0.36"/>
    <x v="0"/>
    <x v="1"/>
    <x v="4"/>
    <s v="Deer Park"/>
    <n v="11729"/>
    <d v="2015-01-05T00:00:00"/>
    <d v="2015-01-06T00:00:00"/>
    <n v="-40.275199999999998"/>
    <n v="6"/>
    <n v="47.18"/>
    <n v="86122"/>
    <n v="1"/>
    <n v="-85.36498516320475"/>
    <n v="49.663157894736841"/>
    <n v="2.4831578947368413"/>
    <s v="High Discount"/>
    <s v="10%"/>
    <x v="0"/>
    <x v="0"/>
  </r>
  <r>
    <n v="25279"/>
    <s v="High"/>
    <n v="0.04"/>
    <n v="9.06"/>
    <n v="9.86"/>
    <n v="1085"/>
    <x v="355"/>
    <x v="2"/>
    <x v="1"/>
    <x v="0"/>
    <x v="7"/>
    <x v="3"/>
    <s v="Southworth 25% Cotton Linen-Finish Paper &amp; Envelopes"/>
    <n v="0.4"/>
    <x v="0"/>
    <x v="1"/>
    <x v="4"/>
    <s v="Deer Park"/>
    <n v="11729"/>
    <d v="2015-04-24T00:00:00"/>
    <d v="2015-04-25T00:00:00"/>
    <n v="-53.25"/>
    <n v="3"/>
    <n v="30.87"/>
    <n v="86123"/>
    <n v="1"/>
    <n v="-172.49757045675415"/>
    <n v="32.15625"/>
    <n v="1.286249999999999"/>
    <s v="High Discount"/>
    <s v="10%"/>
    <x v="0"/>
    <x v="4"/>
  </r>
  <r>
    <n v="23104"/>
    <s v="Not Specified"/>
    <n v="0.06"/>
    <n v="30.42"/>
    <n v="8.65"/>
    <n v="1085"/>
    <x v="355"/>
    <x v="2"/>
    <x v="0"/>
    <x v="2"/>
    <x v="13"/>
    <x v="3"/>
    <s v="Fellowes Internet Keyboard, Platinum"/>
    <n v="0.74"/>
    <x v="0"/>
    <x v="1"/>
    <x v="4"/>
    <s v="Deer Park"/>
    <n v="11729"/>
    <d v="2015-05-13T00:00:00"/>
    <d v="2015-05-15T00:00:00"/>
    <n v="-159.25"/>
    <n v="10"/>
    <n v="309.05"/>
    <n v="86124"/>
    <n v="2"/>
    <n v="-51.528878822197058"/>
    <n v="328.77659574468089"/>
    <n v="19.726595744680878"/>
    <s v="High Discount"/>
    <s v="10%"/>
    <x v="0"/>
    <x v="3"/>
  </r>
  <r>
    <n v="23105"/>
    <s v="Not Specified"/>
    <n v="0.02"/>
    <n v="37.94"/>
    <n v="5.08"/>
    <n v="1085"/>
    <x v="355"/>
    <x v="2"/>
    <x v="0"/>
    <x v="0"/>
    <x v="7"/>
    <x v="0"/>
    <s v="Snap-A-Way® Black Print Carbonless Ruled Speed Letter, Triplicate"/>
    <n v="0.38"/>
    <x v="0"/>
    <x v="1"/>
    <x v="4"/>
    <s v="Deer Park"/>
    <n v="11729"/>
    <d v="2015-05-13T00:00:00"/>
    <d v="2015-05-14T00:00:00"/>
    <n v="206.517"/>
    <n v="8"/>
    <n v="299.3"/>
    <n v="86124"/>
    <n v="1"/>
    <n v="69"/>
    <n v="305.40816326530614"/>
    <n v="6.108163265306132"/>
    <s v="High Discount"/>
    <s v="10%"/>
    <x v="0"/>
    <x v="3"/>
  </r>
  <r>
    <n v="25280"/>
    <s v="High"/>
    <n v="0.04"/>
    <n v="14.27"/>
    <n v="7.27"/>
    <n v="1086"/>
    <x v="356"/>
    <x v="2"/>
    <x v="1"/>
    <x v="0"/>
    <x v="8"/>
    <x v="3"/>
    <s v="GBC Laser Imprintable Binding System Covers, Desert Sand"/>
    <n v="0.38"/>
    <x v="0"/>
    <x v="1"/>
    <x v="4"/>
    <s v="Dix Hills"/>
    <n v="11746"/>
    <d v="2015-04-24T00:00:00"/>
    <d v="2015-04-25T00:00:00"/>
    <n v="2.125"/>
    <n v="3"/>
    <n v="45.24"/>
    <n v="86123"/>
    <n v="1"/>
    <n v="4.6971706454465068"/>
    <n v="47.125000000000007"/>
    <n v="1.8850000000000051"/>
    <s v="High Discount"/>
    <s v="10%"/>
    <x v="0"/>
    <x v="4"/>
  </r>
  <r>
    <n v="22537"/>
    <s v="Medium"/>
    <n v="0.02"/>
    <n v="15.14"/>
    <n v="4.53"/>
    <n v="1101"/>
    <x v="357"/>
    <x v="2"/>
    <x v="2"/>
    <x v="0"/>
    <x v="10"/>
    <x v="3"/>
    <s v="Eldon® Gobal File Keepers"/>
    <n v="0.81"/>
    <x v="0"/>
    <x v="0"/>
    <x v="1"/>
    <s v="Oxnard"/>
    <n v="93030"/>
    <d v="2015-05-05T00:00:00"/>
    <d v="2015-05-06T00:00:00"/>
    <n v="5.8840000000000074"/>
    <n v="3"/>
    <n v="51.02"/>
    <n v="91488"/>
    <n v="1"/>
    <n v="11.532732261858108"/>
    <n v="52.061224489795926"/>
    <n v="1.0412244897959226"/>
    <s v="High Discount"/>
    <s v="10%"/>
    <x v="0"/>
    <x v="3"/>
  </r>
  <r>
    <n v="21847"/>
    <s v="Not Specified"/>
    <n v="0.05"/>
    <n v="328.14"/>
    <n v="91.05"/>
    <n v="1103"/>
    <x v="358"/>
    <x v="1"/>
    <x v="1"/>
    <x v="0"/>
    <x v="15"/>
    <x v="1"/>
    <s v="Sanyo Counter Height Refrigerator with Crisper, 3.6 Cubic Foot, Stainless Steel/Black"/>
    <n v="0.56999999999999995"/>
    <x v="0"/>
    <x v="2"/>
    <x v="32"/>
    <s v="Omaha"/>
    <n v="68046"/>
    <d v="2015-04-10T00:00:00"/>
    <d v="2015-04-11T00:00:00"/>
    <n v="772.04"/>
    <n v="7"/>
    <n v="2291.39"/>
    <n v="90977"/>
    <n v="1"/>
    <n v="33.693085856183366"/>
    <n v="2411.9894736842107"/>
    <n v="120.59947368421081"/>
    <s v="High Discount"/>
    <s v="10%"/>
    <x v="0"/>
    <x v="4"/>
  </r>
  <r>
    <n v="3847"/>
    <s v="Not Specified"/>
    <n v="0.05"/>
    <n v="328.14"/>
    <n v="91.05"/>
    <n v="1104"/>
    <x v="359"/>
    <x v="1"/>
    <x v="1"/>
    <x v="0"/>
    <x v="15"/>
    <x v="1"/>
    <s v="Sanyo Counter Height Refrigerator with Crisper, 3.6 Cubic Foot, Stainless Steel/Black"/>
    <n v="0.56999999999999995"/>
    <x v="0"/>
    <x v="1"/>
    <x v="4"/>
    <s v="New York City"/>
    <n v="10282"/>
    <d v="2015-04-10T00:00:00"/>
    <d v="2015-04-11T00:00:00"/>
    <n v="772.04"/>
    <n v="29"/>
    <n v="9492.92"/>
    <n v="27456"/>
    <n v="1"/>
    <n v="8.1327979167632289"/>
    <n v="9992.5473684210538"/>
    <n v="499.62736842105369"/>
    <s v="High Discount"/>
    <s v="10%"/>
    <x v="0"/>
    <x v="4"/>
  </r>
  <r>
    <n v="2808"/>
    <s v="Medium"/>
    <n v="0.04"/>
    <n v="6.35"/>
    <n v="1.02"/>
    <n v="1106"/>
    <x v="360"/>
    <x v="2"/>
    <x v="2"/>
    <x v="0"/>
    <x v="7"/>
    <x v="0"/>
    <s v="Telephone Message Books with Fax/Mobile Section, 5 1/2&quot; x 3 3/16&quot;"/>
    <n v="0.39"/>
    <x v="0"/>
    <x v="2"/>
    <x v="7"/>
    <s v="Dallas"/>
    <n v="75220"/>
    <d v="2015-05-20T00:00:00"/>
    <d v="2015-05-23T00:00:00"/>
    <n v="81.91"/>
    <n v="52"/>
    <n v="318.47000000000003"/>
    <n v="20261"/>
    <n v="3"/>
    <n v="25.719848023361696"/>
    <n v="331.73958333333337"/>
    <n v="13.269583333333344"/>
    <s v="High Discount"/>
    <s v="10%"/>
    <x v="0"/>
    <x v="3"/>
  </r>
  <r>
    <n v="106"/>
    <s v="High"/>
    <n v="0.01"/>
    <n v="9.31"/>
    <n v="3.98"/>
    <n v="1106"/>
    <x v="360"/>
    <x v="2"/>
    <x v="2"/>
    <x v="0"/>
    <x v="12"/>
    <x v="2"/>
    <s v="Acme® Forged Steel Scissors with Black Enamel Handles"/>
    <n v="0.56000000000000005"/>
    <x v="0"/>
    <x v="2"/>
    <x v="7"/>
    <s v="Dallas"/>
    <n v="75220"/>
    <d v="2015-05-21T00:00:00"/>
    <d v="2015-05-22T00:00:00"/>
    <n v="-10.9"/>
    <n v="61"/>
    <n v="586.96"/>
    <n v="646"/>
    <n v="1"/>
    <n v="-1.8570260324383261"/>
    <n v="592.88888888888891"/>
    <n v="5.9288888888888778"/>
    <s v="High Discount"/>
    <s v="10%"/>
    <x v="0"/>
    <x v="3"/>
  </r>
  <r>
    <n v="6443"/>
    <s v="Not Specified"/>
    <n v="0.08"/>
    <n v="140.81"/>
    <n v="24.49"/>
    <n v="1106"/>
    <x v="360"/>
    <x v="2"/>
    <x v="3"/>
    <x v="1"/>
    <x v="1"/>
    <x v="6"/>
    <s v="Hon Olson Stacker Stools"/>
    <n v="0.56999999999999995"/>
    <x v="0"/>
    <x v="2"/>
    <x v="7"/>
    <s v="Dallas"/>
    <n v="75220"/>
    <d v="2015-06-06T00:00:00"/>
    <d v="2015-06-08T00:00:00"/>
    <n v="1232.79"/>
    <n v="81"/>
    <n v="11272.77"/>
    <n v="45824"/>
    <n v="2"/>
    <n v="10.93599887161718"/>
    <n v="12253.010869565218"/>
    <n v="980.24086956521751"/>
    <s v="High Discount"/>
    <s v="10%"/>
    <x v="0"/>
    <x v="1"/>
  </r>
  <r>
    <n v="18106"/>
    <s v="High"/>
    <n v="0.01"/>
    <n v="9.31"/>
    <n v="3.98"/>
    <n v="1107"/>
    <x v="361"/>
    <x v="2"/>
    <x v="2"/>
    <x v="0"/>
    <x v="12"/>
    <x v="2"/>
    <s v="Acme® Forged Steel Scissors with Black Enamel Handles"/>
    <n v="0.56000000000000005"/>
    <x v="0"/>
    <x v="2"/>
    <x v="7"/>
    <s v="Lake Jackson"/>
    <n v="77566"/>
    <d v="2015-05-21T00:00:00"/>
    <d v="2015-05-22T00:00:00"/>
    <n v="2.1800000000000015"/>
    <n v="15"/>
    <n v="144.33000000000001"/>
    <n v="86411"/>
    <n v="1"/>
    <n v="1.510427492551792"/>
    <n v="145.78787878787881"/>
    <n v="1.4578787878787978"/>
    <s v="High Discount"/>
    <s v="10%"/>
    <x v="0"/>
    <x v="3"/>
  </r>
  <r>
    <n v="20807"/>
    <s v="Medium"/>
    <n v="0.09"/>
    <n v="31.74"/>
    <n v="12.62"/>
    <n v="1108"/>
    <x v="362"/>
    <x v="0"/>
    <x v="2"/>
    <x v="0"/>
    <x v="8"/>
    <x v="3"/>
    <s v="GBC Wire Binding Strips"/>
    <n v="0.37"/>
    <x v="0"/>
    <x v="2"/>
    <x v="7"/>
    <s v="Lancaster"/>
    <n v="75146"/>
    <d v="2015-05-20T00:00:00"/>
    <d v="2015-05-20T00:00:00"/>
    <n v="67.107500000000002"/>
    <n v="9"/>
    <n v="270.55"/>
    <n v="86409"/>
    <n v="0"/>
    <n v="24.804102753649975"/>
    <n v="297.30769230769232"/>
    <n v="26.757692307692309"/>
    <s v="High Discount"/>
    <s v="10%"/>
    <x v="0"/>
    <x v="3"/>
  </r>
  <r>
    <n v="20808"/>
    <s v="Medium"/>
    <n v="0.04"/>
    <n v="6.35"/>
    <n v="1.02"/>
    <n v="1108"/>
    <x v="362"/>
    <x v="2"/>
    <x v="2"/>
    <x v="0"/>
    <x v="7"/>
    <x v="0"/>
    <s v="Telephone Message Books with Fax/Mobile Section, 5 1/2&quot; x 3 3/16&quot;"/>
    <n v="0.39"/>
    <x v="0"/>
    <x v="2"/>
    <x v="7"/>
    <s v="Lancaster"/>
    <n v="75146"/>
    <d v="2015-05-20T00:00:00"/>
    <d v="2015-05-23T00:00:00"/>
    <n v="54.937799999999996"/>
    <n v="13"/>
    <n v="79.62"/>
    <n v="86409"/>
    <n v="3"/>
    <n v="69"/>
    <n v="82.937500000000014"/>
    <n v="3.3175000000000097"/>
    <s v="High Discount"/>
    <s v="10%"/>
    <x v="0"/>
    <x v="3"/>
  </r>
  <r>
    <n v="20809"/>
    <s v="Medium"/>
    <n v="0.02"/>
    <n v="65.989999999999995"/>
    <n v="8.99"/>
    <n v="1108"/>
    <x v="362"/>
    <x v="0"/>
    <x v="2"/>
    <x v="2"/>
    <x v="5"/>
    <x v="3"/>
    <s v="Talkabout T8367"/>
    <n v="0.56000000000000005"/>
    <x v="0"/>
    <x v="2"/>
    <x v="7"/>
    <s v="Lancaster"/>
    <n v="75146"/>
    <d v="2015-05-20T00:00:00"/>
    <d v="2015-05-21T00:00:00"/>
    <n v="168.23699999999999"/>
    <n v="8"/>
    <n v="479.79"/>
    <n v="86409"/>
    <n v="1"/>
    <n v="35.064715813168256"/>
    <n v="489.58163265306126"/>
    <n v="9.7916326530612423"/>
    <s v="High Discount"/>
    <s v="10%"/>
    <x v="0"/>
    <x v="3"/>
  </r>
  <r>
    <n v="22480"/>
    <s v="Medium"/>
    <n v="0.08"/>
    <n v="8.3699999999999992"/>
    <n v="10.16"/>
    <n v="1109"/>
    <x v="363"/>
    <x v="2"/>
    <x v="3"/>
    <x v="1"/>
    <x v="2"/>
    <x v="6"/>
    <s v="Westinghouse Clip-On Gooseneck Lamps"/>
    <n v="0.59"/>
    <x v="0"/>
    <x v="2"/>
    <x v="7"/>
    <s v="Laredo"/>
    <n v="78041"/>
    <d v="2015-06-29T00:00:00"/>
    <d v="2015-06-29T00:00:00"/>
    <n v="-169.232"/>
    <n v="13"/>
    <n v="108.99"/>
    <n v="86410"/>
    <n v="0"/>
    <n v="-155.27296082209378"/>
    <n v="118.46739130434781"/>
    <n v="9.4773913043478188"/>
    <s v="High Discount"/>
    <s v="10%"/>
    <x v="0"/>
    <x v="1"/>
  </r>
  <r>
    <n v="20176"/>
    <s v="Not Specified"/>
    <n v="0.03"/>
    <n v="300.98"/>
    <n v="54.92"/>
    <n v="1112"/>
    <x v="364"/>
    <x v="1"/>
    <x v="0"/>
    <x v="1"/>
    <x v="14"/>
    <x v="5"/>
    <s v="Atlantic Metals Mobile 5-Shelf Bookcases, Custom Colors"/>
    <n v="0.55000000000000004"/>
    <x v="0"/>
    <x v="0"/>
    <x v="1"/>
    <s v="Yucaipa"/>
    <n v="92399"/>
    <d v="2015-04-02T00:00:00"/>
    <d v="2015-04-04T00:00:00"/>
    <n v="1272.5808"/>
    <n v="12"/>
    <n v="3527.82"/>
    <n v="90832"/>
    <n v="2"/>
    <n v="36.072724798884295"/>
    <n v="3636.9278350515465"/>
    <n v="109.10783505154632"/>
    <s v="High Discount"/>
    <s v="10%"/>
    <x v="0"/>
    <x v="4"/>
  </r>
  <r>
    <n v="20177"/>
    <s v="Not Specified"/>
    <n v="0.02"/>
    <n v="2550.14"/>
    <n v="29.7"/>
    <n v="1112"/>
    <x v="364"/>
    <x v="1"/>
    <x v="0"/>
    <x v="2"/>
    <x v="6"/>
    <x v="1"/>
    <s v="Epson DFX-8500 Dot Matrix Printer"/>
    <n v="0.56999999999999995"/>
    <x v="0"/>
    <x v="0"/>
    <x v="1"/>
    <s v="Yucaipa"/>
    <n v="92399"/>
    <d v="2015-04-02T00:00:00"/>
    <d v="2015-04-04T00:00:00"/>
    <n v="-5390.7388920000003"/>
    <n v="2"/>
    <n v="4698.21"/>
    <n v="90832"/>
    <n v="2"/>
    <n v="-114.74027112453467"/>
    <n v="4794.091836734694"/>
    <n v="95.881836734693934"/>
    <s v="High Discount"/>
    <s v="10%"/>
    <x v="0"/>
    <x v="4"/>
  </r>
  <r>
    <n v="26060"/>
    <s v="Critical"/>
    <n v="0.01"/>
    <n v="2.89"/>
    <n v="0.5"/>
    <n v="1113"/>
    <x v="365"/>
    <x v="2"/>
    <x v="0"/>
    <x v="0"/>
    <x v="9"/>
    <x v="3"/>
    <s v="Avery 498"/>
    <n v="0.38"/>
    <x v="0"/>
    <x v="0"/>
    <x v="21"/>
    <s v="Arvada"/>
    <n v="80004"/>
    <d v="2015-04-06T00:00:00"/>
    <d v="2015-04-07T00:00:00"/>
    <n v="29.725199999999997"/>
    <n v="14"/>
    <n v="43.08"/>
    <n v="90833"/>
    <n v="1"/>
    <n v="69"/>
    <n v="43.515151515151516"/>
    <n v="0.43515151515151729"/>
    <s v="High Discount"/>
    <s v="10%"/>
    <x v="0"/>
    <x v="4"/>
  </r>
  <r>
    <n v="26061"/>
    <s v="Critical"/>
    <n v="0"/>
    <n v="55.99"/>
    <n v="5"/>
    <n v="1113"/>
    <x v="365"/>
    <x v="2"/>
    <x v="0"/>
    <x v="2"/>
    <x v="5"/>
    <x v="2"/>
    <s v="Accessory6"/>
    <n v="0.8"/>
    <x v="0"/>
    <x v="0"/>
    <x v="21"/>
    <s v="Arvada"/>
    <n v="80004"/>
    <d v="2015-04-06T00:00:00"/>
    <d v="2015-04-08T00:00:00"/>
    <n v="-187.11"/>
    <n v="5"/>
    <n v="258.93"/>
    <n v="90833"/>
    <n v="2"/>
    <n v="-72.262773722627742"/>
    <n v="258.93"/>
    <n v="0"/>
    <s v="No Discount"/>
    <s v="0% (No Discount)"/>
    <x v="1"/>
    <x v="4"/>
  </r>
  <r>
    <n v="21579"/>
    <s v="Not Specified"/>
    <n v="0.06"/>
    <n v="64.650000000000006"/>
    <n v="35"/>
    <n v="1117"/>
    <x v="366"/>
    <x v="2"/>
    <x v="1"/>
    <x v="0"/>
    <x v="10"/>
    <x v="6"/>
    <s v="Space Solutions Commercial Steel Shelving"/>
    <n v="0.8"/>
    <x v="0"/>
    <x v="0"/>
    <x v="28"/>
    <s v="Tucson"/>
    <n v="85705"/>
    <d v="2015-02-05T00:00:00"/>
    <d v="2015-02-06T00:00:00"/>
    <n v="-139.28720000000001"/>
    <n v="4"/>
    <n v="277.60000000000002"/>
    <n v="86768"/>
    <n v="1"/>
    <n v="-50.175504322766571"/>
    <n v="295.31914893617028"/>
    <n v="17.719148936170257"/>
    <s v="High Discount"/>
    <s v="10%"/>
    <x v="0"/>
    <x v="2"/>
  </r>
  <r>
    <n v="21329"/>
    <s v="Low"/>
    <n v="0.04"/>
    <n v="19.98"/>
    <n v="8.68"/>
    <n v="1121"/>
    <x v="367"/>
    <x v="2"/>
    <x v="3"/>
    <x v="0"/>
    <x v="7"/>
    <x v="3"/>
    <s v="Southworth 25% Cotton Premium Laser Paper and Envelopes"/>
    <n v="0.37"/>
    <x v="0"/>
    <x v="0"/>
    <x v="1"/>
    <s v="Temecula"/>
    <n v="92592"/>
    <d v="2015-02-07T00:00:00"/>
    <d v="2015-02-14T00:00:00"/>
    <n v="108"/>
    <n v="8"/>
    <n v="168.04"/>
    <n v="86767"/>
    <n v="7"/>
    <n v="64.270411806712687"/>
    <n v="175.04166666666666"/>
    <n v="7.0016666666666652"/>
    <s v="High Discount"/>
    <s v="10%"/>
    <x v="0"/>
    <x v="2"/>
  </r>
  <r>
    <n v="21330"/>
    <s v="Low"/>
    <n v="0.08"/>
    <n v="125.99"/>
    <n v="7.69"/>
    <n v="1121"/>
    <x v="367"/>
    <x v="2"/>
    <x v="3"/>
    <x v="2"/>
    <x v="5"/>
    <x v="3"/>
    <s v="Timeport L7089"/>
    <n v="0.57999999999999996"/>
    <x v="0"/>
    <x v="0"/>
    <x v="1"/>
    <s v="Temecula"/>
    <n v="92592"/>
    <d v="2015-02-07T00:00:00"/>
    <d v="2015-02-09T00:00:00"/>
    <n v="377.154"/>
    <n v="7"/>
    <n v="703.46"/>
    <n v="86767"/>
    <n v="2"/>
    <n v="53.614135842833988"/>
    <n v="764.63043478260875"/>
    <n v="61.170434782608709"/>
    <s v="High Discount"/>
    <s v="10%"/>
    <x v="0"/>
    <x v="2"/>
  </r>
  <r>
    <n v="20612"/>
    <s v="High"/>
    <n v="0.03"/>
    <n v="7.3"/>
    <n v="7.72"/>
    <n v="1123"/>
    <x v="368"/>
    <x v="2"/>
    <x v="2"/>
    <x v="0"/>
    <x v="8"/>
    <x v="3"/>
    <s v="Angle-D Binders with Locking Rings, Label Holders"/>
    <n v="0.38"/>
    <x v="0"/>
    <x v="0"/>
    <x v="1"/>
    <s v="Roseville"/>
    <n v="95661"/>
    <d v="2015-03-15T00:00:00"/>
    <d v="2015-03-18T00:00:00"/>
    <n v="-127.05200000000001"/>
    <n v="14"/>
    <n v="103.61"/>
    <n v="87015"/>
    <n v="3"/>
    <n v="-122.6252292249783"/>
    <n v="106.81443298969073"/>
    <n v="3.20443298969073"/>
    <s v="High Discount"/>
    <s v="10%"/>
    <x v="0"/>
    <x v="5"/>
  </r>
  <r>
    <n v="18212"/>
    <s v="High"/>
    <n v="0.09"/>
    <n v="175.99"/>
    <n v="4.99"/>
    <n v="1123"/>
    <x v="368"/>
    <x v="2"/>
    <x v="2"/>
    <x v="2"/>
    <x v="5"/>
    <x v="3"/>
    <s v="5165"/>
    <n v="0.59"/>
    <x v="0"/>
    <x v="0"/>
    <x v="1"/>
    <s v="Roseville"/>
    <n v="95661"/>
    <d v="2015-06-20T00:00:00"/>
    <d v="2015-06-22T00:00:00"/>
    <n v="2169.7464"/>
    <n v="22"/>
    <n v="3144.56"/>
    <n v="87016"/>
    <n v="2"/>
    <n v="69"/>
    <n v="3455.5604395604396"/>
    <n v="311.00043956043964"/>
    <s v="High Discount"/>
    <s v="10%"/>
    <x v="0"/>
    <x v="1"/>
  </r>
  <r>
    <n v="18211"/>
    <s v="High"/>
    <n v="0.09"/>
    <n v="160.97999999999999"/>
    <n v="35.020000000000003"/>
    <n v="1124"/>
    <x v="369"/>
    <x v="1"/>
    <x v="2"/>
    <x v="1"/>
    <x v="14"/>
    <x v="5"/>
    <s v="Rush Hierlooms Collection Rich Wood Bookcases"/>
    <n v="0.72"/>
    <x v="0"/>
    <x v="1"/>
    <x v="18"/>
    <s v="Norwich"/>
    <n v="6360"/>
    <d v="2015-06-20T00:00:00"/>
    <d v="2015-06-21T00:00:00"/>
    <n v="-229.93"/>
    <n v="18"/>
    <n v="2653.02"/>
    <n v="87016"/>
    <n v="1"/>
    <n v="-8.6667269752960774"/>
    <n v="2915.4065934065934"/>
    <n v="262.38659340659342"/>
    <s v="High Discount"/>
    <s v="10%"/>
    <x v="0"/>
    <x v="1"/>
  </r>
  <r>
    <n v="22052"/>
    <s v="Medium"/>
    <n v="0.02"/>
    <n v="4.0599999999999996"/>
    <n v="6.89"/>
    <n v="1127"/>
    <x v="370"/>
    <x v="2"/>
    <x v="3"/>
    <x v="0"/>
    <x v="15"/>
    <x v="3"/>
    <s v="Eureka Disposable Bags for Sanitaire® Vibra Groomer I® Upright Vac"/>
    <n v="0.6"/>
    <x v="0"/>
    <x v="2"/>
    <x v="7"/>
    <s v="Eagle Pass"/>
    <n v="78852"/>
    <d v="2015-02-24T00:00:00"/>
    <d v="2015-02-26T00:00:00"/>
    <n v="-93.735199999999992"/>
    <n v="16"/>
    <n v="66.81"/>
    <n v="87221"/>
    <n v="2"/>
    <n v="-140.3011525220775"/>
    <n v="68.173469387755105"/>
    <n v="1.363469387755103"/>
    <s v="High Discount"/>
    <s v="10%"/>
    <x v="0"/>
    <x v="2"/>
  </r>
  <r>
    <n v="26377"/>
    <s v="Low"/>
    <n v="0.04"/>
    <n v="4.71"/>
    <n v="0.7"/>
    <n v="1127"/>
    <x v="370"/>
    <x v="2"/>
    <x v="3"/>
    <x v="0"/>
    <x v="3"/>
    <x v="0"/>
    <s v="Plymouth Boxed Rubber Bands by Plymouth"/>
    <n v="0.8"/>
    <x v="0"/>
    <x v="2"/>
    <x v="7"/>
    <s v="Eagle Pass"/>
    <n v="78852"/>
    <d v="2015-06-22T00:00:00"/>
    <d v="2015-06-26T00:00:00"/>
    <n v="4.53"/>
    <n v="19"/>
    <n v="90.52"/>
    <n v="87222"/>
    <n v="4"/>
    <n v="5.0044189129474157"/>
    <n v="94.291666666666671"/>
    <n v="3.7716666666666754"/>
    <s v="High Discount"/>
    <s v="10%"/>
    <x v="0"/>
    <x v="1"/>
  </r>
  <r>
    <n v="26378"/>
    <s v="Low"/>
    <n v="0.06"/>
    <n v="4.2"/>
    <n v="2.2599999999999998"/>
    <n v="1128"/>
    <x v="371"/>
    <x v="2"/>
    <x v="3"/>
    <x v="0"/>
    <x v="7"/>
    <x v="0"/>
    <s v="Important Message Pads, 50 4-1/4 x 5-1/2 Forms per Pad"/>
    <n v="0.36"/>
    <x v="0"/>
    <x v="2"/>
    <x v="7"/>
    <s v="Edinburg"/>
    <n v="78539"/>
    <d v="2015-06-22T00:00:00"/>
    <d v="2015-06-27T00:00:00"/>
    <n v="9.7799999999999994"/>
    <n v="13"/>
    <n v="55.97"/>
    <n v="87222"/>
    <n v="5"/>
    <n v="17.473646596390925"/>
    <n v="59.542553191489361"/>
    <n v="3.5725531914893622"/>
    <s v="High Discount"/>
    <s v="10%"/>
    <x v="0"/>
    <x v="1"/>
  </r>
  <r>
    <n v="4501"/>
    <s v="Low"/>
    <n v="0.04"/>
    <n v="8.6"/>
    <n v="6.19"/>
    <n v="1129"/>
    <x v="372"/>
    <x v="2"/>
    <x v="1"/>
    <x v="0"/>
    <x v="8"/>
    <x v="3"/>
    <s v="Avery Printable Repositionable Plastic Tabs"/>
    <n v="0.38"/>
    <x v="0"/>
    <x v="1"/>
    <x v="15"/>
    <s v="Boston"/>
    <n v="2118"/>
    <d v="2015-02-16T00:00:00"/>
    <d v="2015-02-23T00:00:00"/>
    <n v="-63.813500000000005"/>
    <n v="37"/>
    <n v="311.66000000000003"/>
    <n v="32037"/>
    <n v="7"/>
    <n v="-20.47535776166335"/>
    <n v="324.64583333333337"/>
    <n v="12.985833333333346"/>
    <s v="High Discount"/>
    <s v="10%"/>
    <x v="0"/>
    <x v="2"/>
  </r>
  <r>
    <n v="4502"/>
    <s v="Low"/>
    <n v="7.0000000000000007E-2"/>
    <n v="699.99"/>
    <n v="24.49"/>
    <n v="1129"/>
    <x v="372"/>
    <x v="2"/>
    <x v="1"/>
    <x v="2"/>
    <x v="16"/>
    <x v="6"/>
    <s v="Canon Imageclass D680 Copier / Fax"/>
    <n v="0.54"/>
    <x v="0"/>
    <x v="1"/>
    <x v="15"/>
    <s v="Boston"/>
    <n v="2118"/>
    <d v="2015-02-16T00:00:00"/>
    <d v="2015-02-20T00:00:00"/>
    <n v="325.29000000000002"/>
    <n v="15"/>
    <n v="9862.51"/>
    <n v="32037"/>
    <n v="4"/>
    <n v="3.2982476063395625"/>
    <n v="10604.849462365592"/>
    <n v="742.33946236559132"/>
    <s v="High Discount"/>
    <s v="10%"/>
    <x v="0"/>
    <x v="2"/>
  </r>
  <r>
    <n v="6891"/>
    <s v="Not Specified"/>
    <n v="0.05"/>
    <n v="5.78"/>
    <n v="7.64"/>
    <n v="1129"/>
    <x v="372"/>
    <x v="0"/>
    <x v="0"/>
    <x v="0"/>
    <x v="7"/>
    <x v="3"/>
    <s v="HP Office Recycled Paper (20Lb. and 87 Bright)"/>
    <n v="0.36"/>
    <x v="0"/>
    <x v="1"/>
    <x v="15"/>
    <s v="Boston"/>
    <n v="2118"/>
    <d v="2015-03-29T00:00:00"/>
    <d v="2015-03-31T00:00:00"/>
    <n v="-116.05"/>
    <n v="29"/>
    <n v="177.41"/>
    <n v="49125"/>
    <n v="2"/>
    <n v="-65.413449072769296"/>
    <n v="186.74736842105264"/>
    <n v="9.3373684210526449"/>
    <s v="High Discount"/>
    <s v="10%"/>
    <x v="0"/>
    <x v="5"/>
  </r>
  <r>
    <n v="1917"/>
    <s v="Medium"/>
    <n v="0.02"/>
    <n v="7.64"/>
    <n v="1.39"/>
    <n v="1129"/>
    <x v="372"/>
    <x v="2"/>
    <x v="1"/>
    <x v="0"/>
    <x v="4"/>
    <x v="3"/>
    <s v="#10- 4 1/8&quot; x 9 1/2&quot; Security-Tint Envelopes"/>
    <n v="0.36"/>
    <x v="0"/>
    <x v="1"/>
    <x v="15"/>
    <s v="Boston"/>
    <n v="2118"/>
    <d v="2015-05-21T00:00:00"/>
    <d v="2015-05-23T00:00:00"/>
    <n v="117.38"/>
    <n v="52"/>
    <n v="406.91"/>
    <n v="13735"/>
    <n v="2"/>
    <n v="28.84667371163156"/>
    <n v="415.21428571428572"/>
    <n v="8.3042857142856974"/>
    <s v="High Discount"/>
    <s v="10%"/>
    <x v="0"/>
    <x v="3"/>
  </r>
  <r>
    <n v="5568"/>
    <s v="Low"/>
    <n v="0.03"/>
    <n v="30.98"/>
    <n v="6.5"/>
    <n v="1129"/>
    <x v="372"/>
    <x v="2"/>
    <x v="0"/>
    <x v="2"/>
    <x v="13"/>
    <x v="3"/>
    <s v="Logitech Internet Navigator Keyboard"/>
    <n v="0.79"/>
    <x v="0"/>
    <x v="1"/>
    <x v="15"/>
    <s v="Boston"/>
    <n v="2118"/>
    <d v="2015-06-13T00:00:00"/>
    <d v="2015-06-17T00:00:00"/>
    <n v="-144.19999999999999"/>
    <n v="44"/>
    <n v="1332.09"/>
    <n v="39430"/>
    <n v="4"/>
    <n v="-10.825094400528492"/>
    <n v="1373.2886597938143"/>
    <n v="41.198659793814386"/>
    <s v="High Discount"/>
    <s v="10%"/>
    <x v="0"/>
    <x v="1"/>
  </r>
  <r>
    <n v="8099"/>
    <s v="Low"/>
    <n v="0.02"/>
    <n v="4.9800000000000004"/>
    <n v="6.07"/>
    <n v="1129"/>
    <x v="372"/>
    <x v="2"/>
    <x v="1"/>
    <x v="0"/>
    <x v="7"/>
    <x v="3"/>
    <s v="Xerox 1897"/>
    <n v="0.36"/>
    <x v="0"/>
    <x v="1"/>
    <x v="15"/>
    <s v="Boston"/>
    <n v="2118"/>
    <d v="2015-01-26T00:00:00"/>
    <d v="2015-01-28T00:00:00"/>
    <n v="-46.92"/>
    <n v="19"/>
    <n v="105.5"/>
    <n v="57794"/>
    <n v="2"/>
    <n v="-44.473933649289101"/>
    <n v="107.6530612244898"/>
    <n v="2.1530612244898037"/>
    <s v="High Discount"/>
    <s v="10%"/>
    <x v="0"/>
    <x v="0"/>
  </r>
  <r>
    <n v="19917"/>
    <s v="Medium"/>
    <n v="0.02"/>
    <n v="7.64"/>
    <n v="1.39"/>
    <n v="1131"/>
    <x v="373"/>
    <x v="2"/>
    <x v="1"/>
    <x v="0"/>
    <x v="4"/>
    <x v="3"/>
    <s v="#10- 4 1/8&quot; x 9 1/2&quot; Security-Tint Envelopes"/>
    <n v="0.36"/>
    <x v="0"/>
    <x v="2"/>
    <x v="7"/>
    <s v="El Paso"/>
    <n v="79907"/>
    <d v="2015-05-21T00:00:00"/>
    <d v="2015-05-23T00:00:00"/>
    <n v="70.193699999999993"/>
    <n v="13"/>
    <n v="101.73"/>
    <n v="88103"/>
    <n v="2"/>
    <n v="69"/>
    <n v="103.80612244897959"/>
    <n v="2.0761224489795893"/>
    <s v="High Discount"/>
    <s v="10%"/>
    <x v="0"/>
    <x v="3"/>
  </r>
  <r>
    <n v="23860"/>
    <s v="Medium"/>
    <n v="0.06"/>
    <n v="6.37"/>
    <n v="5.19"/>
    <n v="1132"/>
    <x v="374"/>
    <x v="2"/>
    <x v="0"/>
    <x v="0"/>
    <x v="8"/>
    <x v="3"/>
    <s v="C-Line Peel &amp; Stick Add-On Filing Pockets, 8-3/4 x 5-1/8, 10/Pack"/>
    <n v="0.38"/>
    <x v="0"/>
    <x v="2"/>
    <x v="7"/>
    <s v="Euless"/>
    <n v="76039"/>
    <d v="2015-02-10T00:00:00"/>
    <d v="2015-02-11T00:00:00"/>
    <n v="-48.219499999999996"/>
    <n v="6"/>
    <n v="37.700000000000003"/>
    <n v="88101"/>
    <n v="1"/>
    <n v="-127.90318302387267"/>
    <n v="40.10638297872341"/>
    <n v="2.406382978723407"/>
    <s v="High Discount"/>
    <s v="10%"/>
    <x v="0"/>
    <x v="2"/>
  </r>
  <r>
    <n v="22501"/>
    <s v="Low"/>
    <n v="0.04"/>
    <n v="8.6"/>
    <n v="6.19"/>
    <n v="1132"/>
    <x v="374"/>
    <x v="2"/>
    <x v="1"/>
    <x v="0"/>
    <x v="8"/>
    <x v="3"/>
    <s v="Avery Printable Repositionable Plastic Tabs"/>
    <n v="0.38"/>
    <x v="0"/>
    <x v="2"/>
    <x v="7"/>
    <s v="Euless"/>
    <n v="76039"/>
    <d v="2015-02-16T00:00:00"/>
    <d v="2015-02-23T00:00:00"/>
    <n v="-63.813500000000005"/>
    <n v="9"/>
    <n v="75.81"/>
    <n v="88102"/>
    <n v="7"/>
    <n v="-84.175570505210402"/>
    <n v="78.96875"/>
    <n v="3.1587499999999977"/>
    <s v="High Discount"/>
    <s v="10%"/>
    <x v="0"/>
    <x v="2"/>
  </r>
  <r>
    <n v="22502"/>
    <s v="Low"/>
    <n v="7.0000000000000007E-2"/>
    <n v="699.99"/>
    <n v="24.49"/>
    <n v="1132"/>
    <x v="374"/>
    <x v="2"/>
    <x v="1"/>
    <x v="2"/>
    <x v="16"/>
    <x v="6"/>
    <s v="Canon Imageclass D680 Copier / Fax"/>
    <n v="0.54"/>
    <x v="0"/>
    <x v="2"/>
    <x v="7"/>
    <s v="Euless"/>
    <n v="76039"/>
    <d v="2015-02-16T00:00:00"/>
    <d v="2015-02-20T00:00:00"/>
    <n v="325.29000000000002"/>
    <n v="4"/>
    <n v="2630"/>
    <n v="88102"/>
    <n v="4"/>
    <n v="12.368441064638784"/>
    <n v="2827.9569892473119"/>
    <n v="197.95698924731187"/>
    <s v="High Discount"/>
    <s v="10%"/>
    <x v="0"/>
    <x v="2"/>
  </r>
  <r>
    <n v="23568"/>
    <s v="Low"/>
    <n v="0.03"/>
    <n v="30.98"/>
    <n v="6.5"/>
    <n v="1132"/>
    <x v="374"/>
    <x v="2"/>
    <x v="0"/>
    <x v="2"/>
    <x v="13"/>
    <x v="3"/>
    <s v="Logitech Internet Navigator Keyboard"/>
    <n v="0.79"/>
    <x v="0"/>
    <x v="2"/>
    <x v="7"/>
    <s v="Euless"/>
    <n v="76039"/>
    <d v="2015-06-13T00:00:00"/>
    <d v="2015-06-17T00:00:00"/>
    <n v="-115.35999999999999"/>
    <n v="11"/>
    <n v="333.02"/>
    <n v="88104"/>
    <n v="4"/>
    <n v="-34.640562128400695"/>
    <n v="343.31958762886597"/>
    <n v="10.299587628865993"/>
    <s v="High Discount"/>
    <s v="10%"/>
    <x v="0"/>
    <x v="1"/>
  </r>
  <r>
    <n v="26099"/>
    <s v="Low"/>
    <n v="0.02"/>
    <n v="4.9800000000000004"/>
    <n v="6.07"/>
    <n v="1133"/>
    <x v="375"/>
    <x v="2"/>
    <x v="1"/>
    <x v="0"/>
    <x v="7"/>
    <x v="3"/>
    <s v="Xerox 1897"/>
    <n v="0.36"/>
    <x v="0"/>
    <x v="2"/>
    <x v="7"/>
    <s v="Farmers Branch"/>
    <n v="75234"/>
    <d v="2015-01-26T00:00:00"/>
    <d v="2015-01-28T00:00:00"/>
    <n v="-46.92"/>
    <n v="5"/>
    <n v="27.76"/>
    <n v="88105"/>
    <n v="2"/>
    <n v="-169.02017291066284"/>
    <n v="28.326530612244898"/>
    <n v="0.56653061224489676"/>
    <s v="High Discount"/>
    <s v="10%"/>
    <x v="0"/>
    <x v="0"/>
  </r>
  <r>
    <n v="22119"/>
    <s v="High"/>
    <n v="0.09"/>
    <n v="270.97000000000003"/>
    <n v="28.06"/>
    <n v="1136"/>
    <x v="376"/>
    <x v="1"/>
    <x v="3"/>
    <x v="2"/>
    <x v="6"/>
    <x v="1"/>
    <s v="Epson LQ-570e Dot Matrix Printer"/>
    <n v="0.56000000000000005"/>
    <x v="0"/>
    <x v="2"/>
    <x v="12"/>
    <s v="Carol Stream"/>
    <n v="60188"/>
    <d v="2015-01-02T00:00:00"/>
    <d v="2015-01-04T00:00:00"/>
    <n v="2660.1432"/>
    <n v="15"/>
    <n v="3855.28"/>
    <n v="87940"/>
    <n v="2"/>
    <n v="69"/>
    <n v="4236.5714285714284"/>
    <n v="381.29142857142824"/>
    <s v="High Discount"/>
    <s v="10%"/>
    <x v="0"/>
    <x v="0"/>
  </r>
  <r>
    <n v="19357"/>
    <s v="Medium"/>
    <n v="0.02"/>
    <n v="160.97999999999999"/>
    <n v="30"/>
    <n v="1138"/>
    <x v="377"/>
    <x v="1"/>
    <x v="1"/>
    <x v="1"/>
    <x v="1"/>
    <x v="1"/>
    <s v="Office Star - Mid Back Dual function Ergonomic High Back Chair with 2-Way Adjustable Arms"/>
    <n v="0.62"/>
    <x v="0"/>
    <x v="2"/>
    <x v="7"/>
    <s v="The Colony"/>
    <n v="75056"/>
    <d v="2015-02-16T00:00:00"/>
    <d v="2015-02-19T00:00:00"/>
    <n v="-51.116"/>
    <n v="1"/>
    <n v="192.49"/>
    <n v="86574"/>
    <n v="3"/>
    <n v="-26.555145721855677"/>
    <n v="196.41836734693879"/>
    <n v="3.928367346938785"/>
    <s v="High Discount"/>
    <s v="10%"/>
    <x v="0"/>
    <x v="2"/>
  </r>
  <r>
    <n v="25467"/>
    <s v="Medium"/>
    <n v="0.05"/>
    <n v="363.25"/>
    <n v="19.989999999999998"/>
    <n v="1142"/>
    <x v="378"/>
    <x v="2"/>
    <x v="1"/>
    <x v="0"/>
    <x v="15"/>
    <x v="3"/>
    <s v="Hoover WindTunnel™ Plus Canister Vacuum"/>
    <n v="0.56999999999999995"/>
    <x v="0"/>
    <x v="2"/>
    <x v="7"/>
    <s v="Waco"/>
    <n v="76706"/>
    <d v="2015-01-04T00:00:00"/>
    <d v="2015-01-06T00:00:00"/>
    <n v="1766.7795000000001"/>
    <n v="7"/>
    <n v="2560.5500000000002"/>
    <n v="86573"/>
    <n v="2"/>
    <n v="69"/>
    <n v="2695.3157894736846"/>
    <n v="134.76578947368444"/>
    <s v="High Discount"/>
    <s v="10%"/>
    <x v="0"/>
    <x v="0"/>
  </r>
  <r>
    <n v="24539"/>
    <s v="Medium"/>
    <n v="0.01"/>
    <n v="18.97"/>
    <n v="9.5399999999999991"/>
    <n v="1142"/>
    <x v="378"/>
    <x v="2"/>
    <x v="1"/>
    <x v="0"/>
    <x v="7"/>
    <x v="3"/>
    <s v="Xerox 1939"/>
    <n v="0.37"/>
    <x v="0"/>
    <x v="2"/>
    <x v="7"/>
    <s v="Waco"/>
    <n v="76706"/>
    <d v="2015-06-06T00:00:00"/>
    <d v="2015-06-09T00:00:00"/>
    <n v="85.875"/>
    <n v="11"/>
    <n v="227.67"/>
    <n v="86575"/>
    <n v="3"/>
    <n v="37.719067070760318"/>
    <n v="229.96969696969697"/>
    <n v="2.2996969696969813"/>
    <s v="High Discount"/>
    <s v="10%"/>
    <x v="0"/>
    <x v="1"/>
  </r>
  <r>
    <n v="25179"/>
    <s v="Low"/>
    <n v="0.05"/>
    <n v="7.59"/>
    <n v="4"/>
    <n v="1151"/>
    <x v="379"/>
    <x v="2"/>
    <x v="0"/>
    <x v="1"/>
    <x v="2"/>
    <x v="0"/>
    <s v="Master Giant Foot® Doorstop, Safety Yellow"/>
    <n v="0.42"/>
    <x v="0"/>
    <x v="1"/>
    <x v="15"/>
    <s v="South Hadley"/>
    <n v="1075"/>
    <d v="2015-06-09T00:00:00"/>
    <d v="2015-06-09T00:00:00"/>
    <n v="6.0926999999999998"/>
    <n v="1"/>
    <n v="8.83"/>
    <n v="91344"/>
    <n v="0"/>
    <n v="69"/>
    <n v="9.2947368421052641"/>
    <n v="0.464736842105264"/>
    <s v="High Discount"/>
    <s v="10%"/>
    <x v="0"/>
    <x v="1"/>
  </r>
  <r>
    <n v="24224"/>
    <s v="Critical"/>
    <n v="0.09"/>
    <n v="9.11"/>
    <n v="2.15"/>
    <n v="1155"/>
    <x v="380"/>
    <x v="0"/>
    <x v="3"/>
    <x v="0"/>
    <x v="7"/>
    <x v="0"/>
    <s v="Black Print Carbonless Snap-Off® Rapid Letter, 8 1/2&quot; x 7&quot;"/>
    <n v="0.4"/>
    <x v="0"/>
    <x v="0"/>
    <x v="1"/>
    <s v="Montebello"/>
    <n v="90640"/>
    <d v="2015-01-02T00:00:00"/>
    <d v="2015-01-04T00:00:00"/>
    <n v="20.299600000000002"/>
    <n v="4"/>
    <n v="34.409999999999997"/>
    <n v="90853"/>
    <n v="2"/>
    <n v="58.993315896541709"/>
    <n v="37.81318681318681"/>
    <n v="3.4031868131868137"/>
    <s v="High Discount"/>
    <s v="10%"/>
    <x v="0"/>
    <x v="0"/>
  </r>
  <r>
    <n v="24225"/>
    <s v="Critical"/>
    <n v="0.08"/>
    <n v="15.04"/>
    <n v="1.97"/>
    <n v="1155"/>
    <x v="380"/>
    <x v="2"/>
    <x v="3"/>
    <x v="0"/>
    <x v="7"/>
    <x v="0"/>
    <s v="White GlueTop Scratch Pads"/>
    <n v="0.39"/>
    <x v="0"/>
    <x v="0"/>
    <x v="1"/>
    <s v="Montebello"/>
    <n v="90640"/>
    <d v="2015-01-02T00:00:00"/>
    <d v="2015-01-02T00:00:00"/>
    <n v="108.5163"/>
    <n v="11"/>
    <n v="157.27000000000001"/>
    <n v="90853"/>
    <n v="0"/>
    <n v="69"/>
    <n v="170.94565217391306"/>
    <n v="13.675652173913051"/>
    <s v="High Discount"/>
    <s v="10%"/>
    <x v="0"/>
    <x v="0"/>
  </r>
  <r>
    <n v="20212"/>
    <s v="High"/>
    <n v="0.06"/>
    <n v="175.99"/>
    <n v="8.99"/>
    <n v="1156"/>
    <x v="381"/>
    <x v="2"/>
    <x v="3"/>
    <x v="2"/>
    <x v="5"/>
    <x v="3"/>
    <s v="2180"/>
    <n v="0.56999999999999995"/>
    <x v="0"/>
    <x v="1"/>
    <x v="15"/>
    <s v="Tewksbury"/>
    <n v="1876"/>
    <d v="2015-02-14T00:00:00"/>
    <d v="2015-02-15T00:00:00"/>
    <n v="48.47148"/>
    <n v="7"/>
    <n v="1013.84"/>
    <n v="90855"/>
    <n v="1"/>
    <n v="4.7809792472184958"/>
    <n v="1078.5531914893618"/>
    <n v="64.713191489361748"/>
    <s v="High Discount"/>
    <s v="10%"/>
    <x v="0"/>
    <x v="2"/>
  </r>
  <r>
    <n v="20897"/>
    <s v="High"/>
    <n v="0.04"/>
    <n v="100.98"/>
    <n v="35.840000000000003"/>
    <n v="1159"/>
    <x v="382"/>
    <x v="1"/>
    <x v="3"/>
    <x v="1"/>
    <x v="14"/>
    <x v="5"/>
    <s v="Bush Westfield Collection Bookcases, Fully Assembled"/>
    <n v="0.62"/>
    <x v="0"/>
    <x v="1"/>
    <x v="2"/>
    <s v="Union City"/>
    <n v="7086"/>
    <d v="2015-05-20T00:00:00"/>
    <d v="2015-05-21T00:00:00"/>
    <n v="-152.76"/>
    <n v="1"/>
    <n v="110.75"/>
    <n v="90854"/>
    <n v="1"/>
    <n v="-137.93227990970652"/>
    <n v="115.36458333333334"/>
    <n v="4.6145833333333428"/>
    <s v="High Discount"/>
    <s v="10%"/>
    <x v="0"/>
    <x v="3"/>
  </r>
  <r>
    <n v="18860"/>
    <s v="Not Specified"/>
    <n v="0.09"/>
    <n v="9.7799999999999994"/>
    <n v="1.39"/>
    <n v="1170"/>
    <x v="383"/>
    <x v="2"/>
    <x v="3"/>
    <x v="0"/>
    <x v="4"/>
    <x v="3"/>
    <s v="Staples #10 Laser &amp; Inkjet Envelopes, 4 1/8&quot; x 9 1/2&quot;, 100/Box"/>
    <n v="0.39"/>
    <x v="0"/>
    <x v="1"/>
    <x v="42"/>
    <s v="Newark"/>
    <n v="19711"/>
    <d v="2015-06-02T00:00:00"/>
    <d v="2015-06-03T00:00:00"/>
    <n v="125.20739999999999"/>
    <n v="19"/>
    <n v="181.46"/>
    <n v="87520"/>
    <n v="1"/>
    <n v="69"/>
    <n v="199.4065934065934"/>
    <n v="17.946593406593394"/>
    <s v="High Discount"/>
    <s v="10%"/>
    <x v="0"/>
    <x v="1"/>
  </r>
  <r>
    <n v="18861"/>
    <s v="Not Specified"/>
    <n v="0"/>
    <n v="200.99"/>
    <n v="8.08"/>
    <n v="1170"/>
    <x v="383"/>
    <x v="2"/>
    <x v="3"/>
    <x v="2"/>
    <x v="5"/>
    <x v="3"/>
    <s v="5125"/>
    <n v="0.59"/>
    <x v="0"/>
    <x v="1"/>
    <x v="42"/>
    <s v="Newark"/>
    <n v="19711"/>
    <d v="2015-06-02T00:00:00"/>
    <d v="2015-06-04T00:00:00"/>
    <n v="281.53440000000001"/>
    <n v="6"/>
    <n v="1076.3"/>
    <n v="87520"/>
    <n v="2"/>
    <n v="26.157614048127847"/>
    <n v="1076.3"/>
    <n v="0"/>
    <s v="No Discount"/>
    <s v="0% (No Discount)"/>
    <x v="1"/>
    <x v="1"/>
  </r>
  <r>
    <n v="19182"/>
    <s v="High"/>
    <n v="0.03"/>
    <n v="4.4800000000000004"/>
    <n v="49"/>
    <n v="1178"/>
    <x v="384"/>
    <x v="2"/>
    <x v="3"/>
    <x v="0"/>
    <x v="15"/>
    <x v="6"/>
    <s v="Hoover Portapower™ Portable Vacuum"/>
    <n v="0.6"/>
    <x v="0"/>
    <x v="3"/>
    <x v="26"/>
    <s v="Altamonte Springs"/>
    <n v="32701"/>
    <d v="2015-04-09T00:00:00"/>
    <d v="2015-04-11T00:00:00"/>
    <n v="64.265999999999991"/>
    <n v="2"/>
    <n v="21.46"/>
    <n v="89787"/>
    <n v="2"/>
    <n v="299.46877912395149"/>
    <n v="22.123711340206189"/>
    <n v="0.66371134020618783"/>
    <s v="High Discount"/>
    <s v="10%"/>
    <x v="0"/>
    <x v="4"/>
  </r>
  <r>
    <n v="19183"/>
    <s v="High"/>
    <n v="0.06"/>
    <n v="350.99"/>
    <n v="39"/>
    <n v="1178"/>
    <x v="384"/>
    <x v="1"/>
    <x v="3"/>
    <x v="1"/>
    <x v="1"/>
    <x v="1"/>
    <s v="Global Leather Executive Chair"/>
    <n v="0.55000000000000004"/>
    <x v="0"/>
    <x v="3"/>
    <x v="26"/>
    <s v="Altamonte Springs"/>
    <n v="32701"/>
    <d v="2015-04-09T00:00:00"/>
    <d v="2015-04-11T00:00:00"/>
    <n v="-302.61559999999997"/>
    <n v="10"/>
    <n v="3506.78"/>
    <n v="89787"/>
    <n v="2"/>
    <n v="-8.6294435350948717"/>
    <n v="3730.617021276596"/>
    <n v="223.83702127659581"/>
    <s v="High Discount"/>
    <s v="10%"/>
    <x v="0"/>
    <x v="4"/>
  </r>
  <r>
    <n v="19184"/>
    <s v="High"/>
    <n v="0.09"/>
    <n v="40.98"/>
    <n v="6.5"/>
    <n v="1178"/>
    <x v="384"/>
    <x v="0"/>
    <x v="3"/>
    <x v="2"/>
    <x v="13"/>
    <x v="3"/>
    <s v="Targus USB Numeric Keypad"/>
    <n v="0.74"/>
    <x v="0"/>
    <x v="3"/>
    <x v="26"/>
    <s v="Altamonte Springs"/>
    <n v="32701"/>
    <d v="2015-04-09T00:00:00"/>
    <d v="2015-04-11T00:00:00"/>
    <n v="5.6916000000000002"/>
    <n v="7"/>
    <n v="267.69"/>
    <n v="89787"/>
    <n v="2"/>
    <n v="2.1261907430236469"/>
    <n v="294.16483516483515"/>
    <n v="26.474835164835156"/>
    <s v="High Discount"/>
    <s v="10%"/>
    <x v="0"/>
    <x v="4"/>
  </r>
  <r>
    <n v="19185"/>
    <s v="High"/>
    <n v="0.09"/>
    <n v="349.45"/>
    <n v="60"/>
    <n v="1178"/>
    <x v="384"/>
    <x v="1"/>
    <x v="3"/>
    <x v="1"/>
    <x v="11"/>
    <x v="1"/>
    <s v="SAFCO PlanMaster Heigh-Adjustable Drafting Table Base, 43w x 30d x 30-37h, Black"/>
    <n v="0.52"/>
    <x v="0"/>
    <x v="3"/>
    <x v="26"/>
    <s v="Altamonte Springs"/>
    <n v="32701"/>
    <d v="2015-04-09T00:00:00"/>
    <d v="2015-04-10T00:00:00"/>
    <n v="-369.10999999999996"/>
    <n v="7"/>
    <n v="2307.2600000000002"/>
    <n v="89787"/>
    <n v="1"/>
    <n v="-15.997763581044177"/>
    <n v="2535.4505494505497"/>
    <n v="228.1905494505495"/>
    <s v="High Discount"/>
    <s v="10%"/>
    <x v="0"/>
    <x v="4"/>
  </r>
  <r>
    <n v="19484"/>
    <s v="High"/>
    <n v="7.0000000000000007E-2"/>
    <n v="2.61"/>
    <n v="0.5"/>
    <n v="1182"/>
    <x v="385"/>
    <x v="2"/>
    <x v="1"/>
    <x v="0"/>
    <x v="9"/>
    <x v="3"/>
    <s v="Avery 494"/>
    <n v="0.39"/>
    <x v="0"/>
    <x v="0"/>
    <x v="17"/>
    <s v="Spanish Fork"/>
    <n v="84660"/>
    <d v="2015-05-23T00:00:00"/>
    <d v="2015-05-23T00:00:00"/>
    <n v="27.013499999999997"/>
    <n v="15"/>
    <n v="39.15"/>
    <n v="86913"/>
    <n v="0"/>
    <n v="69"/>
    <n v="42.096774193548391"/>
    <n v="2.9467741935483929"/>
    <s v="High Discount"/>
    <s v="10%"/>
    <x v="0"/>
    <x v="3"/>
  </r>
  <r>
    <n v="21522"/>
    <s v="Not Specified"/>
    <n v="0.04"/>
    <n v="35.99"/>
    <n v="3.3"/>
    <n v="1183"/>
    <x v="386"/>
    <x v="2"/>
    <x v="1"/>
    <x v="2"/>
    <x v="5"/>
    <x v="2"/>
    <s v="Accessory9"/>
    <n v="0.39"/>
    <x v="0"/>
    <x v="0"/>
    <x v="17"/>
    <s v="Springville"/>
    <n v="84663"/>
    <d v="2015-06-29T00:00:00"/>
    <d v="2015-06-29T00:00:00"/>
    <n v="184.19549999999998"/>
    <n v="9"/>
    <n v="266.95"/>
    <n v="86914"/>
    <n v="0"/>
    <n v="69"/>
    <n v="278.07291666666669"/>
    <n v="11.122916666666697"/>
    <s v="High Discount"/>
    <s v="10%"/>
    <x v="0"/>
    <x v="1"/>
  </r>
  <r>
    <n v="22190"/>
    <s v="Medium"/>
    <n v="0"/>
    <n v="6783.02"/>
    <n v="24.49"/>
    <n v="1185"/>
    <x v="387"/>
    <x v="2"/>
    <x v="3"/>
    <x v="2"/>
    <x v="6"/>
    <x v="6"/>
    <s v="Polycom ViewStation™ ISDN Videoconferencing Unit"/>
    <n v="0.39"/>
    <x v="0"/>
    <x v="3"/>
    <x v="43"/>
    <s v="Madison"/>
    <n v="35756"/>
    <d v="2015-03-21T00:00:00"/>
    <d v="2015-03-22T00:00:00"/>
    <n v="4.1099999999999994"/>
    <n v="3"/>
    <n v="20552.55"/>
    <n v="85938"/>
    <n v="1"/>
    <n v="1.9997518556091578E-2"/>
    <n v="20552.55"/>
    <n v="0"/>
    <s v="No Discount"/>
    <s v="0% (No Discount)"/>
    <x v="1"/>
    <x v="5"/>
  </r>
  <r>
    <n v="20764"/>
    <s v="Not Specified"/>
    <n v="0.08"/>
    <n v="11.7"/>
    <n v="6.96"/>
    <n v="1185"/>
    <x v="387"/>
    <x v="2"/>
    <x v="3"/>
    <x v="0"/>
    <x v="15"/>
    <x v="4"/>
    <s v="Harmony HEPA Quiet Air Purifiers"/>
    <n v="0.5"/>
    <x v="0"/>
    <x v="3"/>
    <x v="43"/>
    <s v="Madison"/>
    <n v="35756"/>
    <d v="2015-04-10T00:00:00"/>
    <d v="2015-04-13T00:00:00"/>
    <n v="28.565999999999999"/>
    <n v="8"/>
    <n v="87.8"/>
    <n v="85940"/>
    <n v="3"/>
    <n v="32.535307517084284"/>
    <n v="95.434782608695642"/>
    <n v="7.6347826086956445"/>
    <s v="High Discount"/>
    <s v="10%"/>
    <x v="0"/>
    <x v="4"/>
  </r>
  <r>
    <n v="24358"/>
    <s v="Critical"/>
    <n v="7.0000000000000007E-2"/>
    <n v="400.97"/>
    <n v="48.26"/>
    <n v="1186"/>
    <x v="388"/>
    <x v="1"/>
    <x v="3"/>
    <x v="2"/>
    <x v="6"/>
    <x v="5"/>
    <s v="Hewlett-Packard Deskjet 1220Cse Color Inkjet Printer"/>
    <n v="0.36"/>
    <x v="0"/>
    <x v="0"/>
    <x v="1"/>
    <s v="Huntington Beach"/>
    <n v="92646"/>
    <d v="2015-04-09T00:00:00"/>
    <d v="2015-04-10T00:00:00"/>
    <n v="2581.5590999999995"/>
    <n v="10"/>
    <n v="3741.39"/>
    <n v="85939"/>
    <n v="1"/>
    <n v="68.999999999999986"/>
    <n v="4023"/>
    <n v="281.61000000000013"/>
    <s v="High Discount"/>
    <s v="10%"/>
    <x v="0"/>
    <x v="4"/>
  </r>
  <r>
    <n v="18829"/>
    <s v="Low"/>
    <n v="0.06"/>
    <n v="10.89"/>
    <n v="4.5"/>
    <n v="1189"/>
    <x v="389"/>
    <x v="2"/>
    <x v="3"/>
    <x v="0"/>
    <x v="15"/>
    <x v="3"/>
    <s v="Belkin 6 Outlet Metallic Surge Strip"/>
    <n v="0.59"/>
    <x v="0"/>
    <x v="0"/>
    <x v="1"/>
    <s v="Huntington Beach"/>
    <n v="92646"/>
    <d v="2015-06-17T00:00:00"/>
    <d v="2015-06-22T00:00:00"/>
    <n v="-25.112000000000002"/>
    <n v="14"/>
    <n v="149.32"/>
    <n v="87584"/>
    <n v="5"/>
    <n v="-16.817572997589071"/>
    <n v="158.85106382978722"/>
    <n v="9.5310638297872288"/>
    <s v="High Discount"/>
    <s v="10%"/>
    <x v="0"/>
    <x v="1"/>
  </r>
  <r>
    <n v="18830"/>
    <s v="Low"/>
    <n v="0.03"/>
    <n v="10.64"/>
    <n v="5.16"/>
    <n v="1189"/>
    <x v="389"/>
    <x v="2"/>
    <x v="3"/>
    <x v="1"/>
    <x v="2"/>
    <x v="3"/>
    <s v="Eldon Expressions Punched Metal &amp; Wood Desk Accessories, Pewter &amp; Cherry"/>
    <n v="0.56999999999999995"/>
    <x v="0"/>
    <x v="0"/>
    <x v="1"/>
    <s v="Huntington Beach"/>
    <n v="92646"/>
    <d v="2015-06-17T00:00:00"/>
    <d v="2015-06-22T00:00:00"/>
    <n v="17.376000000000001"/>
    <n v="16"/>
    <n v="177.01"/>
    <n v="87584"/>
    <n v="5"/>
    <n v="9.8163945539800022"/>
    <n v="182.48453608247422"/>
    <n v="5.4745360824742306"/>
    <s v="High Discount"/>
    <s v="10%"/>
    <x v="0"/>
    <x v="1"/>
  </r>
  <r>
    <n v="18831"/>
    <s v="Low"/>
    <n v="0.03"/>
    <n v="7.96"/>
    <n v="4.95"/>
    <n v="1189"/>
    <x v="389"/>
    <x v="2"/>
    <x v="3"/>
    <x v="1"/>
    <x v="2"/>
    <x v="3"/>
    <s v="Staples Plastic Wall Frames"/>
    <n v="0.41"/>
    <x v="0"/>
    <x v="0"/>
    <x v="1"/>
    <s v="Huntington Beach"/>
    <n v="92646"/>
    <d v="2015-06-17T00:00:00"/>
    <d v="2015-06-19T00:00:00"/>
    <n v="24.260399999999997"/>
    <n v="4"/>
    <n v="35.159999999999997"/>
    <n v="87584"/>
    <n v="2"/>
    <n v="69"/>
    <n v="36.24742268041237"/>
    <n v="1.0874226804123737"/>
    <s v="High Discount"/>
    <s v="10%"/>
    <x v="0"/>
    <x v="1"/>
  </r>
  <r>
    <n v="19553"/>
    <s v="Low"/>
    <n v="0.03"/>
    <n v="28.53"/>
    <n v="1.49"/>
    <n v="1191"/>
    <x v="390"/>
    <x v="2"/>
    <x v="2"/>
    <x v="0"/>
    <x v="8"/>
    <x v="3"/>
    <s v="Lock-Up Easel 'Spel-Binder'"/>
    <n v="0.38"/>
    <x v="0"/>
    <x v="1"/>
    <x v="18"/>
    <s v="New Britain"/>
    <n v="6050"/>
    <d v="2015-06-28T00:00:00"/>
    <d v="2015-07-01T00:00:00"/>
    <n v="59.440499999999993"/>
    <n v="3"/>
    <n v="88.84"/>
    <n v="87587"/>
    <n v="3"/>
    <n v="66.907361548851867"/>
    <n v="91.587628865979383"/>
    <n v="2.7476288659793795"/>
    <s v="High Discount"/>
    <s v="10%"/>
    <x v="0"/>
    <x v="1"/>
  </r>
  <r>
    <n v="830"/>
    <s v="Low"/>
    <n v="0.03"/>
    <n v="10.64"/>
    <n v="5.16"/>
    <n v="1193"/>
    <x v="391"/>
    <x v="2"/>
    <x v="3"/>
    <x v="1"/>
    <x v="2"/>
    <x v="3"/>
    <s v="Eldon Expressions Punched Metal &amp; Wood Desk Accessories, Pewter &amp; Cherry"/>
    <n v="0.56999999999999995"/>
    <x v="0"/>
    <x v="1"/>
    <x v="41"/>
    <s v="Washington"/>
    <n v="20016"/>
    <d v="2015-06-17T00:00:00"/>
    <d v="2015-06-22T00:00:00"/>
    <n v="14.48"/>
    <n v="63"/>
    <n v="696.96"/>
    <n v="5984"/>
    <n v="5"/>
    <n v="2.0775941230486685"/>
    <n v="718.51546391752584"/>
    <n v="21.555463917525799"/>
    <s v="High Discount"/>
    <s v="10%"/>
    <x v="0"/>
    <x v="1"/>
  </r>
  <r>
    <n v="831"/>
    <s v="Low"/>
    <n v="0.03"/>
    <n v="7.96"/>
    <n v="4.95"/>
    <n v="1193"/>
    <x v="391"/>
    <x v="2"/>
    <x v="3"/>
    <x v="1"/>
    <x v="2"/>
    <x v="3"/>
    <s v="Staples Plastic Wall Frames"/>
    <n v="0.41"/>
    <x v="0"/>
    <x v="1"/>
    <x v="41"/>
    <s v="Washington"/>
    <n v="20016"/>
    <d v="2015-06-17T00:00:00"/>
    <d v="2015-06-19T00:00:00"/>
    <n v="22.25"/>
    <n v="17"/>
    <n v="149.41"/>
    <n v="5984"/>
    <n v="2"/>
    <n v="14.891908172143767"/>
    <n v="154.03092783505156"/>
    <n v="4.6209278350515604"/>
    <s v="High Discount"/>
    <s v="10%"/>
    <x v="0"/>
    <x v="1"/>
  </r>
  <r>
    <n v="4131"/>
    <s v="High"/>
    <n v="0.05"/>
    <n v="52.4"/>
    <n v="16.11"/>
    <n v="1193"/>
    <x v="391"/>
    <x v="2"/>
    <x v="3"/>
    <x v="0"/>
    <x v="8"/>
    <x v="3"/>
    <s v="Ibico Laser Imprintable Binding System Covers"/>
    <n v="0.39"/>
    <x v="0"/>
    <x v="1"/>
    <x v="41"/>
    <s v="Washington"/>
    <n v="20016"/>
    <d v="2015-02-25T00:00:00"/>
    <d v="2015-02-27T00:00:00"/>
    <n v="592.52650000000006"/>
    <n v="85"/>
    <n v="4556.63"/>
    <n v="29350"/>
    <n v="2"/>
    <n v="13.003612318753113"/>
    <n v="4796.4526315789481"/>
    <n v="239.82263157894795"/>
    <s v="High Discount"/>
    <s v="10%"/>
    <x v="0"/>
    <x v="2"/>
  </r>
  <r>
    <n v="4133"/>
    <s v="High"/>
    <n v="0.05"/>
    <n v="36.549999999999997"/>
    <n v="13.89"/>
    <n v="1193"/>
    <x v="391"/>
    <x v="0"/>
    <x v="3"/>
    <x v="0"/>
    <x v="0"/>
    <x v="0"/>
    <s v="Dixon Ticonderoga Core-Lock Colored Pencils, 48-Color Set"/>
    <n v="0.41"/>
    <x v="0"/>
    <x v="1"/>
    <x v="41"/>
    <s v="Washington"/>
    <n v="20016"/>
    <d v="2015-02-25T00:00:00"/>
    <d v="2015-02-26T00:00:00"/>
    <n v="232.8"/>
    <n v="83"/>
    <n v="2948.61"/>
    <n v="29350"/>
    <n v="1"/>
    <n v="7.8952455563808037"/>
    <n v="3103.8"/>
    <n v="155.19000000000005"/>
    <s v="High Discount"/>
    <s v="10%"/>
    <x v="0"/>
    <x v="2"/>
  </r>
  <r>
    <n v="5468"/>
    <s v="Not Specified"/>
    <n v="0.03"/>
    <n v="5.98"/>
    <n v="1.49"/>
    <n v="1193"/>
    <x v="391"/>
    <x v="2"/>
    <x v="2"/>
    <x v="0"/>
    <x v="8"/>
    <x v="3"/>
    <s v="Avery Hanging File Binders"/>
    <n v="0.39"/>
    <x v="0"/>
    <x v="1"/>
    <x v="41"/>
    <s v="Washington"/>
    <n v="20016"/>
    <d v="2015-05-01T00:00:00"/>
    <d v="2015-05-03T00:00:00"/>
    <n v="38.08"/>
    <n v="85"/>
    <n v="517.85"/>
    <n v="38852"/>
    <n v="2"/>
    <n v="7.3534807376653468"/>
    <n v="533.86597938144337"/>
    <n v="16.015979381443344"/>
    <s v="High Discount"/>
    <s v="10%"/>
    <x v="0"/>
    <x v="3"/>
  </r>
  <r>
    <n v="1552"/>
    <s v="Low"/>
    <n v="0.09"/>
    <n v="49.99"/>
    <n v="19.989999999999998"/>
    <n v="1193"/>
    <x v="391"/>
    <x v="2"/>
    <x v="2"/>
    <x v="2"/>
    <x v="13"/>
    <x v="3"/>
    <s v="Zoom V.92 USB External Faxmodem"/>
    <n v="0.41"/>
    <x v="0"/>
    <x v="1"/>
    <x v="41"/>
    <s v="Washington"/>
    <n v="20016"/>
    <d v="2015-06-28T00:00:00"/>
    <d v="2015-06-30T00:00:00"/>
    <n v="-17.03"/>
    <n v="48"/>
    <n v="2373.3200000000002"/>
    <n v="11206"/>
    <n v="2"/>
    <n v="-0.7175602110124214"/>
    <n v="2608.0439560439563"/>
    <n v="234.72395604395615"/>
    <s v="High Discount"/>
    <s v="10%"/>
    <x v="0"/>
    <x v="1"/>
  </r>
  <r>
    <n v="1553"/>
    <s v="Low"/>
    <n v="0.03"/>
    <n v="28.53"/>
    <n v="1.49"/>
    <n v="1193"/>
    <x v="391"/>
    <x v="2"/>
    <x v="2"/>
    <x v="0"/>
    <x v="8"/>
    <x v="3"/>
    <s v="Lock-Up Easel 'Spel-Binder'"/>
    <n v="0.38"/>
    <x v="0"/>
    <x v="1"/>
    <x v="41"/>
    <s v="Washington"/>
    <n v="20016"/>
    <d v="2015-06-28T00:00:00"/>
    <d v="2015-07-01T00:00:00"/>
    <n v="39.626999999999995"/>
    <n v="11"/>
    <n v="325.73"/>
    <n v="11206"/>
    <n v="3"/>
    <n v="12.165597273815735"/>
    <n v="335.80412371134025"/>
    <n v="10.074123711340235"/>
    <s v="High Discount"/>
    <s v="10%"/>
    <x v="0"/>
    <x v="1"/>
  </r>
  <r>
    <n v="23468"/>
    <s v="Not Specified"/>
    <n v="0.03"/>
    <n v="5.98"/>
    <n v="1.49"/>
    <n v="1194"/>
    <x v="392"/>
    <x v="2"/>
    <x v="2"/>
    <x v="0"/>
    <x v="8"/>
    <x v="3"/>
    <s v="Avery Hanging File Binders"/>
    <n v="0.39"/>
    <x v="0"/>
    <x v="3"/>
    <x v="26"/>
    <s v="Immokalee"/>
    <n v="34142"/>
    <d v="2015-05-01T00:00:00"/>
    <d v="2015-05-03T00:00:00"/>
    <n v="20.495999999999995"/>
    <n v="21"/>
    <n v="127.94"/>
    <n v="87586"/>
    <n v="2"/>
    <n v="16.020009379396587"/>
    <n v="131.89690721649484"/>
    <n v="3.9569072164948409"/>
    <s v="High Discount"/>
    <s v="10%"/>
    <x v="0"/>
    <x v="3"/>
  </r>
  <r>
    <n v="19358"/>
    <s v="High"/>
    <n v="0.08"/>
    <n v="355.98"/>
    <n v="58.92"/>
    <n v="1197"/>
    <x v="393"/>
    <x v="1"/>
    <x v="2"/>
    <x v="1"/>
    <x v="1"/>
    <x v="1"/>
    <s v="Hon 4700 Series Mobuis™ Mid-Back Task Chairs with Adjustable Arms"/>
    <n v="0.64"/>
    <x v="0"/>
    <x v="1"/>
    <x v="15"/>
    <s v="Sudbury"/>
    <n v="1776"/>
    <d v="2015-03-18T00:00:00"/>
    <d v="2015-03-20T00:00:00"/>
    <n v="103.83"/>
    <n v="4"/>
    <n v="1350.94"/>
    <n v="87583"/>
    <n v="2"/>
    <n v="7.6857595452055598"/>
    <n v="1468.4130434782608"/>
    <n v="117.47304347826071"/>
    <s v="High Discount"/>
    <s v="10%"/>
    <x v="0"/>
    <x v="5"/>
  </r>
  <r>
    <n v="22132"/>
    <s v="High"/>
    <n v="0.1"/>
    <n v="15.14"/>
    <n v="4.53"/>
    <n v="1199"/>
    <x v="394"/>
    <x v="2"/>
    <x v="3"/>
    <x v="0"/>
    <x v="10"/>
    <x v="3"/>
    <s v="Eldon® Gobal File Keepers"/>
    <n v="0.81"/>
    <x v="0"/>
    <x v="1"/>
    <x v="16"/>
    <s v="Nashua"/>
    <n v="3060"/>
    <d v="2015-02-25T00:00:00"/>
    <d v="2015-02-28T00:00:00"/>
    <n v="-24.897600000000001"/>
    <n v="5"/>
    <n v="75.17"/>
    <n v="87585"/>
    <n v="3"/>
    <n v="-33.121724092058002"/>
    <n v="83.522222222222226"/>
    <n v="8.352222222222224"/>
    <s v="High Discount"/>
    <s v="15%"/>
    <x v="0"/>
    <x v="2"/>
  </r>
  <r>
    <n v="22131"/>
    <s v="High"/>
    <n v="0.05"/>
    <n v="52.4"/>
    <n v="16.11"/>
    <n v="1200"/>
    <x v="395"/>
    <x v="2"/>
    <x v="3"/>
    <x v="0"/>
    <x v="8"/>
    <x v="3"/>
    <s v="Ibico Laser Imprintable Binding System Covers"/>
    <n v="0.39"/>
    <x v="0"/>
    <x v="1"/>
    <x v="2"/>
    <s v="Elmwood Park"/>
    <n v="7407"/>
    <d v="2015-02-25T00:00:00"/>
    <d v="2015-02-27T00:00:00"/>
    <n v="776.7743999999999"/>
    <n v="21"/>
    <n v="1125.76"/>
    <n v="87585"/>
    <n v="2"/>
    <n v="69"/>
    <n v="1185.0105263157895"/>
    <n v="59.250526315789557"/>
    <s v="High Discount"/>
    <s v="10%"/>
    <x v="0"/>
    <x v="2"/>
  </r>
  <r>
    <n v="22133"/>
    <s v="High"/>
    <n v="0.05"/>
    <n v="36.549999999999997"/>
    <n v="13.89"/>
    <n v="1202"/>
    <x v="396"/>
    <x v="0"/>
    <x v="3"/>
    <x v="0"/>
    <x v="0"/>
    <x v="0"/>
    <s v="Dixon Ticonderoga Core-Lock Colored Pencils, 48-Color Set"/>
    <n v="0.41"/>
    <x v="0"/>
    <x v="1"/>
    <x v="2"/>
    <s v="South Orange"/>
    <n v="7079"/>
    <d v="2015-02-25T00:00:00"/>
    <d v="2015-02-26T00:00:00"/>
    <n v="344.54399999999998"/>
    <n v="21"/>
    <n v="746.03"/>
    <n v="87585"/>
    <n v="1"/>
    <n v="46.183665536238486"/>
    <n v="785.29473684210529"/>
    <n v="39.264736842105322"/>
    <s v="High Discount"/>
    <s v="10%"/>
    <x v="0"/>
    <x v="2"/>
  </r>
  <r>
    <n v="19552"/>
    <s v="Low"/>
    <n v="0.09"/>
    <n v="49.99"/>
    <n v="19.989999999999998"/>
    <n v="1203"/>
    <x v="397"/>
    <x v="2"/>
    <x v="2"/>
    <x v="2"/>
    <x v="13"/>
    <x v="3"/>
    <s v="Zoom V.92 USB External Faxmodem"/>
    <n v="0.41"/>
    <x v="0"/>
    <x v="1"/>
    <x v="31"/>
    <s v="Cranston"/>
    <n v="2920"/>
    <d v="2015-06-28T00:00:00"/>
    <d v="2015-06-30T00:00:00"/>
    <n v="-8.5150000000000006"/>
    <n v="12"/>
    <n v="593.33000000000004"/>
    <n v="87587"/>
    <n v="2"/>
    <n v="-1.4351204220248428"/>
    <n v="652.01098901098908"/>
    <n v="58.680989010989038"/>
    <s v="High Discount"/>
    <s v="10%"/>
    <x v="0"/>
    <x v="1"/>
  </r>
  <r>
    <n v="18636"/>
    <s v="Low"/>
    <n v="0.01"/>
    <n v="3.08"/>
    <n v="0.5"/>
    <n v="1211"/>
    <x v="398"/>
    <x v="2"/>
    <x v="0"/>
    <x v="0"/>
    <x v="9"/>
    <x v="3"/>
    <s v="Avery 497"/>
    <n v="0.37"/>
    <x v="0"/>
    <x v="2"/>
    <x v="38"/>
    <s v="Fort Wayne"/>
    <n v="46806"/>
    <d v="2015-02-01T00:00:00"/>
    <d v="2015-02-06T00:00:00"/>
    <n v="9.0045000000000002"/>
    <n v="4"/>
    <n v="13.05"/>
    <n v="88598"/>
    <n v="5"/>
    <n v="69"/>
    <n v="13.181818181818183"/>
    <n v="0.13181818181818272"/>
    <s v="Medium Discount"/>
    <s v="10%"/>
    <x v="0"/>
    <x v="2"/>
  </r>
  <r>
    <n v="22528"/>
    <s v="High"/>
    <n v="0.08"/>
    <n v="4.91"/>
    <n v="4.97"/>
    <n v="1212"/>
    <x v="399"/>
    <x v="2"/>
    <x v="0"/>
    <x v="0"/>
    <x v="8"/>
    <x v="3"/>
    <s v="Pressboard Covers with Storage Hooks, 9 1/2&quot; x 11&quot;, Light Blue"/>
    <n v="0.38"/>
    <x v="0"/>
    <x v="2"/>
    <x v="38"/>
    <s v="Gary"/>
    <n v="46404"/>
    <d v="2015-01-15T00:00:00"/>
    <d v="2015-01-16T00:00:00"/>
    <n v="-99.762500000000003"/>
    <n v="12"/>
    <n v="58.95"/>
    <n v="88600"/>
    <n v="1"/>
    <n v="-169.23240033927055"/>
    <n v="64.076086956521735"/>
    <n v="5.126086956521732"/>
    <s v="High Discount"/>
    <s v="10%"/>
    <x v="0"/>
    <x v="0"/>
  </r>
  <r>
    <n v="22529"/>
    <s v="High"/>
    <n v="0.01"/>
    <n v="3499.99"/>
    <n v="24.49"/>
    <n v="1212"/>
    <x v="399"/>
    <x v="2"/>
    <x v="0"/>
    <x v="2"/>
    <x v="16"/>
    <x v="6"/>
    <s v="Canon imageCLASS 2200 Advanced Copier"/>
    <n v="0.37"/>
    <x v="0"/>
    <x v="2"/>
    <x v="38"/>
    <s v="Gary"/>
    <n v="46404"/>
    <d v="2015-01-15T00:00:00"/>
    <d v="2015-01-16T00:00:00"/>
    <n v="-3061.82"/>
    <n v="1"/>
    <n v="3672.89"/>
    <n v="88600"/>
    <n v="1"/>
    <n v="-83.362692593570742"/>
    <n v="3709.9898989898988"/>
    <n v="37.099898989898975"/>
    <s v="High Discount"/>
    <s v="10%"/>
    <x v="0"/>
    <x v="0"/>
  </r>
  <r>
    <n v="24270"/>
    <s v="Low"/>
    <n v="7.0000000000000007E-2"/>
    <n v="29.89"/>
    <n v="1.99"/>
    <n v="1213"/>
    <x v="400"/>
    <x v="0"/>
    <x v="0"/>
    <x v="2"/>
    <x v="13"/>
    <x v="2"/>
    <s v="Verbatim DVD-RAM, 5.2GB, Rewritable, Type 1, DS"/>
    <n v="0.5"/>
    <x v="0"/>
    <x v="2"/>
    <x v="38"/>
    <s v="Granger"/>
    <n v="46530"/>
    <d v="2015-02-04T00:00:00"/>
    <d v="2015-02-09T00:00:00"/>
    <n v="258.6189"/>
    <n v="13"/>
    <n v="374.81"/>
    <n v="88599"/>
    <n v="5"/>
    <n v="69"/>
    <n v="403.02150537634412"/>
    <n v="28.211505376344121"/>
    <s v="High Discount"/>
    <s v="10%"/>
    <x v="0"/>
    <x v="2"/>
  </r>
  <r>
    <n v="24271"/>
    <s v="Low"/>
    <n v="0.03"/>
    <n v="8.34"/>
    <n v="4.82"/>
    <n v="1213"/>
    <x v="400"/>
    <x v="2"/>
    <x v="0"/>
    <x v="0"/>
    <x v="7"/>
    <x v="3"/>
    <s v="Southworth 25% Cotton Antique Laid Paper &amp; Envelopes"/>
    <n v="0.4"/>
    <x v="0"/>
    <x v="2"/>
    <x v="38"/>
    <s v="Granger"/>
    <n v="46530"/>
    <d v="2015-02-04T00:00:00"/>
    <d v="2015-02-08T00:00:00"/>
    <n v="-6.71"/>
    <n v="5"/>
    <n v="43.27"/>
    <n v="88599"/>
    <n v="4"/>
    <n v="-15.507279870580076"/>
    <n v="44.608247422680414"/>
    <n v="1.3382474226804106"/>
    <s v="High Discount"/>
    <s v="10%"/>
    <x v="0"/>
    <x v="2"/>
  </r>
  <r>
    <n v="22530"/>
    <s v="High"/>
    <n v="0.03"/>
    <n v="5.84"/>
    <n v="1.2"/>
    <n v="1213"/>
    <x v="400"/>
    <x v="2"/>
    <x v="0"/>
    <x v="0"/>
    <x v="0"/>
    <x v="0"/>
    <s v="Newell 312"/>
    <n v="0.55000000000000004"/>
    <x v="0"/>
    <x v="2"/>
    <x v="38"/>
    <s v="Granger"/>
    <n v="46530"/>
    <d v="2015-01-15T00:00:00"/>
    <d v="2015-01-17T00:00:00"/>
    <n v="-9.9999999999997868E-3"/>
    <n v="2"/>
    <n v="11.74"/>
    <n v="88600"/>
    <n v="2"/>
    <n v="-8.5178875638839746E-2"/>
    <n v="12.103092783505156"/>
    <n v="0.36309278350515584"/>
    <s v="High Discount"/>
    <s v="10%"/>
    <x v="0"/>
    <x v="0"/>
  </r>
  <r>
    <n v="7632"/>
    <s v="Medium"/>
    <n v="0.09"/>
    <n v="130.97999999999999"/>
    <n v="30"/>
    <n v="1217"/>
    <x v="401"/>
    <x v="1"/>
    <x v="2"/>
    <x v="1"/>
    <x v="1"/>
    <x v="1"/>
    <s v="Office Star - Contemporary Task Swivel chair with 2-way adjustable arms, Plum"/>
    <n v="0.78"/>
    <x v="0"/>
    <x v="1"/>
    <x v="15"/>
    <s v="Boston"/>
    <n v="2112"/>
    <d v="2015-04-28T00:00:00"/>
    <d v="2015-05-01T00:00:00"/>
    <n v="-421.76"/>
    <n v="41"/>
    <n v="5258.94"/>
    <n v="54595"/>
    <n v="3"/>
    <n v="-8.0198671215111794"/>
    <n v="5779.0549450549443"/>
    <n v="520.11494505494466"/>
    <s v="High Discount"/>
    <s v="10%"/>
    <x v="0"/>
    <x v="4"/>
  </r>
  <r>
    <n v="25631"/>
    <s v="Medium"/>
    <n v="0.02"/>
    <n v="8.34"/>
    <n v="2.64"/>
    <n v="1226"/>
    <x v="402"/>
    <x v="2"/>
    <x v="2"/>
    <x v="0"/>
    <x v="12"/>
    <x v="2"/>
    <s v="Acme® Elite Stainless Steel Scissors"/>
    <n v="0.59"/>
    <x v="0"/>
    <x v="1"/>
    <x v="31"/>
    <s v="Pawtucket"/>
    <n v="2861"/>
    <d v="2015-04-28T00:00:00"/>
    <d v="2015-04-30T00:00:00"/>
    <n v="6.79"/>
    <n v="8"/>
    <n v="66.739999999999995"/>
    <n v="90800"/>
    <n v="2"/>
    <n v="10.173808810308662"/>
    <n v="68.102040816326522"/>
    <n v="1.3620408163265267"/>
    <s v="High Discount"/>
    <s v="10%"/>
    <x v="0"/>
    <x v="4"/>
  </r>
  <r>
    <n v="25632"/>
    <s v="Medium"/>
    <n v="0.09"/>
    <n v="130.97999999999999"/>
    <n v="30"/>
    <n v="1227"/>
    <x v="403"/>
    <x v="1"/>
    <x v="2"/>
    <x v="1"/>
    <x v="1"/>
    <x v="1"/>
    <s v="Office Star - Contemporary Task Swivel chair with 2-way adjustable arms, Plum"/>
    <n v="0.78"/>
    <x v="0"/>
    <x v="1"/>
    <x v="9"/>
    <s v="South Burlington"/>
    <n v="5403"/>
    <d v="2015-04-28T00:00:00"/>
    <d v="2015-05-01T00:00:00"/>
    <n v="-421.76"/>
    <n v="10"/>
    <n v="1282.67"/>
    <n v="90800"/>
    <n v="3"/>
    <n v="-32.881411430843471"/>
    <n v="1409.5274725274726"/>
    <n v="126.85747252747251"/>
    <s v="High Discount"/>
    <s v="10%"/>
    <x v="0"/>
    <x v="4"/>
  </r>
  <r>
    <n v="7810"/>
    <s v="Medium"/>
    <n v="0"/>
    <n v="7.1"/>
    <n v="6.05"/>
    <n v="1228"/>
    <x v="404"/>
    <x v="2"/>
    <x v="2"/>
    <x v="0"/>
    <x v="8"/>
    <x v="3"/>
    <s v="Wilson Jones Hanging View Binder, White, 1&quot;"/>
    <n v="0.39"/>
    <x v="0"/>
    <x v="1"/>
    <x v="19"/>
    <s v="Philadelphia"/>
    <n v="19140"/>
    <d v="2015-02-16T00:00:00"/>
    <d v="2015-02-17T00:00:00"/>
    <n v="-60.145000000000003"/>
    <n v="28"/>
    <n v="208.83"/>
    <n v="55874"/>
    <n v="1"/>
    <n v="-28.800938562467078"/>
    <n v="208.83"/>
    <n v="0"/>
    <s v="No Discount"/>
    <s v="0% (No Discount)"/>
    <x v="1"/>
    <x v="2"/>
  </r>
  <r>
    <n v="7811"/>
    <s v="Medium"/>
    <n v="0.01"/>
    <n v="4.9800000000000004"/>
    <n v="4.62"/>
    <n v="1228"/>
    <x v="404"/>
    <x v="0"/>
    <x v="2"/>
    <x v="2"/>
    <x v="13"/>
    <x v="2"/>
    <s v="Imation 3.5&quot;, DISKETTE 44766 HGHLD3.52HD/FM, 10/Pack"/>
    <n v="0.64"/>
    <x v="0"/>
    <x v="1"/>
    <x v="19"/>
    <s v="Philadelphia"/>
    <n v="19140"/>
    <d v="2015-02-16T00:00:00"/>
    <d v="2015-02-18T00:00:00"/>
    <n v="-111.72"/>
    <n v="41"/>
    <n v="228.3"/>
    <n v="55874"/>
    <n v="2"/>
    <n v="-48.935611038107751"/>
    <n v="230.60606060606062"/>
    <n v="2.3060606060606119"/>
    <s v="High Discount"/>
    <s v="10%"/>
    <x v="0"/>
    <x v="2"/>
  </r>
  <r>
    <n v="7812"/>
    <s v="Medium"/>
    <n v="0.06"/>
    <n v="5.68"/>
    <n v="1.39"/>
    <n v="1228"/>
    <x v="404"/>
    <x v="2"/>
    <x v="2"/>
    <x v="0"/>
    <x v="4"/>
    <x v="3"/>
    <s v="Staples Standard Envelopes"/>
    <n v="0.38"/>
    <x v="0"/>
    <x v="1"/>
    <x v="19"/>
    <s v="Philadelphia"/>
    <n v="19140"/>
    <d v="2015-02-16T00:00:00"/>
    <d v="2015-02-16T00:00:00"/>
    <n v="33.01"/>
    <n v="24"/>
    <n v="129.53"/>
    <n v="55874"/>
    <n v="0"/>
    <n v="25.48444375820273"/>
    <n v="137.79787234042553"/>
    <n v="8.2678723404255265"/>
    <s v="High Discount"/>
    <s v="10%"/>
    <x v="0"/>
    <x v="2"/>
  </r>
  <r>
    <n v="25811"/>
    <s v="Medium"/>
    <n v="0.01"/>
    <n v="4.9800000000000004"/>
    <n v="4.62"/>
    <n v="1229"/>
    <x v="405"/>
    <x v="0"/>
    <x v="2"/>
    <x v="2"/>
    <x v="13"/>
    <x v="2"/>
    <s v="Imation 3.5&quot;, DISKETTE 44766 HGHLD3.52HD/FM, 10/Pack"/>
    <n v="0.64"/>
    <x v="0"/>
    <x v="2"/>
    <x v="7"/>
    <s v="Sulphur Springs"/>
    <n v="75482"/>
    <d v="2015-02-16T00:00:00"/>
    <d v="2015-02-18T00:00:00"/>
    <n v="-111.72"/>
    <n v="10"/>
    <n v="55.68"/>
    <n v="90378"/>
    <n v="2"/>
    <n v="-200.64655172413794"/>
    <n v="56.242424242424242"/>
    <n v="0.56242424242424249"/>
    <s v="High Discount"/>
    <s v="10%"/>
    <x v="0"/>
    <x v="2"/>
  </r>
  <r>
    <n v="21206"/>
    <s v="Critical"/>
    <n v="0.1"/>
    <n v="120.98"/>
    <n v="9.07"/>
    <n v="1233"/>
    <x v="406"/>
    <x v="0"/>
    <x v="3"/>
    <x v="0"/>
    <x v="8"/>
    <x v="3"/>
    <s v="GBC VeloBinder Electric Binding Machine"/>
    <n v="0.35"/>
    <x v="0"/>
    <x v="2"/>
    <x v="7"/>
    <s v="Flower Mound"/>
    <n v="75028"/>
    <d v="2015-04-09T00:00:00"/>
    <d v="2015-04-11T00:00:00"/>
    <n v="297.45715999999999"/>
    <n v="5"/>
    <n v="568.24"/>
    <n v="89375"/>
    <n v="2"/>
    <n v="52.347099816978741"/>
    <n v="631.37777777777774"/>
    <n v="63.137777777777728"/>
    <s v="High Discount"/>
    <s v="15%"/>
    <x v="0"/>
    <x v="4"/>
  </r>
  <r>
    <n v="21207"/>
    <s v="Critical"/>
    <n v="0.02"/>
    <n v="152.47999999999999"/>
    <n v="6.5"/>
    <n v="1233"/>
    <x v="406"/>
    <x v="0"/>
    <x v="3"/>
    <x v="2"/>
    <x v="13"/>
    <x v="3"/>
    <s v="Adesso Programmable 142-Key Keyboard"/>
    <n v="0.74"/>
    <x v="0"/>
    <x v="2"/>
    <x v="7"/>
    <s v="Flower Mound"/>
    <n v="75028"/>
    <d v="2015-04-09T00:00:00"/>
    <d v="2015-04-11T00:00:00"/>
    <n v="-564.60239999999999"/>
    <n v="1"/>
    <n v="162.91"/>
    <n v="89375"/>
    <n v="2"/>
    <n v="-346.57319992633967"/>
    <n v="166.23469387755102"/>
    <n v="3.3246938775510273"/>
    <s v="High Discount"/>
    <s v="10%"/>
    <x v="0"/>
    <x v="4"/>
  </r>
  <r>
    <n v="19874"/>
    <s v="High"/>
    <n v="0.09"/>
    <n v="99.99"/>
    <n v="19.989999999999998"/>
    <n v="1233"/>
    <x v="406"/>
    <x v="2"/>
    <x v="3"/>
    <x v="2"/>
    <x v="13"/>
    <x v="3"/>
    <s v="US Robotics 56K V.92 External Faxmodem"/>
    <n v="0.52"/>
    <x v="0"/>
    <x v="2"/>
    <x v="7"/>
    <s v="Flower Mound"/>
    <n v="75028"/>
    <d v="2015-06-04T00:00:00"/>
    <d v="2015-06-06T00:00:00"/>
    <n v="-161.47499999999999"/>
    <n v="1"/>
    <n v="97.65"/>
    <n v="89376"/>
    <n v="2"/>
    <n v="-165.36098310291857"/>
    <n v="107.30769230769231"/>
    <n v="9.6576923076923009"/>
    <s v="High Discount"/>
    <s v="10%"/>
    <x v="0"/>
    <x v="1"/>
  </r>
  <r>
    <n v="19875"/>
    <s v="High"/>
    <n v="0.04"/>
    <n v="205.99"/>
    <n v="5.26"/>
    <n v="1233"/>
    <x v="406"/>
    <x v="2"/>
    <x v="3"/>
    <x v="2"/>
    <x v="5"/>
    <x v="3"/>
    <s v="i470"/>
    <n v="0.56000000000000005"/>
    <x v="0"/>
    <x v="2"/>
    <x v="7"/>
    <s v="Flower Mound"/>
    <n v="75028"/>
    <d v="2015-06-04T00:00:00"/>
    <d v="2015-06-05T00:00:00"/>
    <n v="-0.81400000000001005"/>
    <n v="6"/>
    <n v="1018.61"/>
    <n v="89376"/>
    <n v="1"/>
    <n v="-7.9912822375591247E-2"/>
    <n v="1061.0520833333335"/>
    <n v="42.442083333333471"/>
    <s v="High Discount"/>
    <s v="10%"/>
    <x v="0"/>
    <x v="1"/>
  </r>
  <r>
    <n v="20592"/>
    <s v="Medium"/>
    <n v="0.03"/>
    <n v="128.24"/>
    <n v="12.65"/>
    <n v="1237"/>
    <x v="407"/>
    <x v="2"/>
    <x v="0"/>
    <x v="1"/>
    <x v="1"/>
    <x v="4"/>
    <s v="SAFCO Folding Chair Trolley"/>
    <n v="0.52"/>
    <x v="0"/>
    <x v="2"/>
    <x v="7"/>
    <s v="Carrollton"/>
    <n v="75007"/>
    <d v="2015-01-31T00:00:00"/>
    <d v="2015-02-02T00:00:00"/>
    <n v="790.46399999999983"/>
    <n v="9"/>
    <n v="1145.5999999999999"/>
    <n v="86075"/>
    <n v="2"/>
    <n v="69"/>
    <n v="1181.0309278350514"/>
    <n v="35.430927835051534"/>
    <s v="High Discount"/>
    <s v="10%"/>
    <x v="0"/>
    <x v="0"/>
  </r>
  <r>
    <n v="18625"/>
    <s v="Not Specified"/>
    <n v="0.02"/>
    <n v="7.38"/>
    <n v="5.21"/>
    <n v="1237"/>
    <x v="407"/>
    <x v="2"/>
    <x v="0"/>
    <x v="1"/>
    <x v="2"/>
    <x v="3"/>
    <s v="Eldon® Expressions™ Wood Desk Accessories, Oak"/>
    <n v="0.56000000000000005"/>
    <x v="0"/>
    <x v="2"/>
    <x v="7"/>
    <s v="Carrollton"/>
    <n v="75007"/>
    <d v="2015-03-29T00:00:00"/>
    <d v="2015-03-30T00:00:00"/>
    <n v="7.74"/>
    <n v="3"/>
    <n v="24.52"/>
    <n v="86076"/>
    <n v="1"/>
    <n v="31.566068515497552"/>
    <n v="25.020408163265305"/>
    <n v="0.50040816326530546"/>
    <s v="High Discount"/>
    <s v="10%"/>
    <x v="0"/>
    <x v="5"/>
  </r>
  <r>
    <n v="20432"/>
    <s v="Medium"/>
    <n v="0.05"/>
    <n v="300.98"/>
    <n v="13.99"/>
    <n v="1237"/>
    <x v="407"/>
    <x v="2"/>
    <x v="0"/>
    <x v="2"/>
    <x v="6"/>
    <x v="4"/>
    <s v="Polycom VoiceStation 100"/>
    <n v="0.39"/>
    <x v="0"/>
    <x v="2"/>
    <x v="7"/>
    <s v="Carrollton"/>
    <n v="75007"/>
    <d v="2015-05-25T00:00:00"/>
    <d v="2015-05-26T00:00:00"/>
    <n v="3985.3089"/>
    <n v="20"/>
    <n v="5775.81"/>
    <n v="86077"/>
    <n v="1"/>
    <n v="69"/>
    <n v="6079.8000000000011"/>
    <n v="303.99000000000069"/>
    <s v="High Discount"/>
    <s v="10%"/>
    <x v="0"/>
    <x v="3"/>
  </r>
  <r>
    <n v="20433"/>
    <s v="Medium"/>
    <n v="0.04"/>
    <n v="205.99"/>
    <n v="5"/>
    <n v="1237"/>
    <x v="407"/>
    <x v="0"/>
    <x v="0"/>
    <x v="2"/>
    <x v="5"/>
    <x v="3"/>
    <s v="Phone 918"/>
    <n v="0.59"/>
    <x v="0"/>
    <x v="2"/>
    <x v="7"/>
    <s v="Carrollton"/>
    <n v="75007"/>
    <d v="2015-05-25T00:00:00"/>
    <d v="2015-05-26T00:00:00"/>
    <n v="13.956800000000015"/>
    <n v="11"/>
    <n v="1878.24"/>
    <n v="86077"/>
    <n v="1"/>
    <n v="0.74307862679955794"/>
    <n v="1956.5"/>
    <n v="78.259999999999991"/>
    <s v="High Discount"/>
    <s v="10%"/>
    <x v="0"/>
    <x v="3"/>
  </r>
  <r>
    <n v="20593"/>
    <s v="Medium"/>
    <n v="0.01"/>
    <n v="160.97999999999999"/>
    <n v="30"/>
    <n v="1238"/>
    <x v="408"/>
    <x v="1"/>
    <x v="0"/>
    <x v="1"/>
    <x v="1"/>
    <x v="1"/>
    <s v="Office Star - Mid Back Dual function Ergonomic High Back Chair with 2-Way Adjustable Arms"/>
    <n v="0.62"/>
    <x v="0"/>
    <x v="2"/>
    <x v="7"/>
    <s v="Cedar Hill"/>
    <n v="75104"/>
    <d v="2015-01-31T00:00:00"/>
    <d v="2015-02-02T00:00:00"/>
    <n v="788.79"/>
    <n v="10"/>
    <n v="1634.67"/>
    <n v="86075"/>
    <n v="2"/>
    <n v="48.253775991484517"/>
    <n v="1651.1818181818182"/>
    <n v="16.511818181818171"/>
    <s v="High Discount"/>
    <s v="10%"/>
    <x v="0"/>
    <x v="0"/>
  </r>
  <r>
    <n v="20920"/>
    <s v="Not Specified"/>
    <n v="0"/>
    <n v="387.99"/>
    <n v="19.989999999999998"/>
    <n v="1241"/>
    <x v="409"/>
    <x v="2"/>
    <x v="0"/>
    <x v="0"/>
    <x v="8"/>
    <x v="3"/>
    <s v="Fellowes PB300 Plastic Comb Binding Machine"/>
    <n v="0.38"/>
    <x v="0"/>
    <x v="3"/>
    <x v="43"/>
    <s v="Auburn"/>
    <n v="36830"/>
    <d v="2015-03-16T00:00:00"/>
    <d v="2015-03-17T00:00:00"/>
    <n v="-70.14"/>
    <n v="23"/>
    <n v="9280.7199999999993"/>
    <n v="90880"/>
    <n v="1"/>
    <n v="-0.75576032893999612"/>
    <n v="9280.7199999999993"/>
    <n v="0"/>
    <s v="No Discount"/>
    <s v="0% (No Discount)"/>
    <x v="1"/>
    <x v="5"/>
  </r>
  <r>
    <n v="20233"/>
    <s v="Critical"/>
    <n v="0.06"/>
    <n v="200.97"/>
    <n v="15.59"/>
    <n v="1241"/>
    <x v="409"/>
    <x v="1"/>
    <x v="2"/>
    <x v="2"/>
    <x v="6"/>
    <x v="1"/>
    <s v="Hewlett-Packard Deskjet 6122 Color Inkjet Printer"/>
    <n v="0.36"/>
    <x v="0"/>
    <x v="3"/>
    <x v="43"/>
    <s v="Auburn"/>
    <n v="36830"/>
    <d v="2015-03-25T00:00:00"/>
    <d v="2015-03-25T00:00:00"/>
    <n v="531.61799999999994"/>
    <n v="7"/>
    <n v="1348.83"/>
    <n v="90881"/>
    <n v="0"/>
    <n v="39.41326927781855"/>
    <n v="1434.9255319148936"/>
    <n v="86.095531914893627"/>
    <s v="High Discount"/>
    <s v="10%"/>
    <x v="0"/>
    <x v="5"/>
  </r>
  <r>
    <n v="5117"/>
    <s v="High"/>
    <n v="0.1"/>
    <n v="22.38"/>
    <n v="15.1"/>
    <n v="1246"/>
    <x v="410"/>
    <x v="2"/>
    <x v="1"/>
    <x v="0"/>
    <x v="8"/>
    <x v="3"/>
    <s v="Avery Flip-Chart Easel Binder, Black"/>
    <n v="0.38"/>
    <x v="0"/>
    <x v="1"/>
    <x v="4"/>
    <s v="New York City"/>
    <n v="10009"/>
    <d v="2015-04-05T00:00:00"/>
    <d v="2015-04-06T00:00:00"/>
    <n v="-107.51349999999999"/>
    <n v="26"/>
    <n v="564.98"/>
    <n v="36452"/>
    <n v="1"/>
    <n v="-19.029611667669649"/>
    <n v="627.75555555555559"/>
    <n v="62.77555555555557"/>
    <s v="High Discount"/>
    <s v="15%"/>
    <x v="0"/>
    <x v="4"/>
  </r>
  <r>
    <n v="5118"/>
    <s v="High"/>
    <n v="0.04"/>
    <n v="6.98"/>
    <n v="2.83"/>
    <n v="1246"/>
    <x v="410"/>
    <x v="2"/>
    <x v="1"/>
    <x v="1"/>
    <x v="2"/>
    <x v="2"/>
    <s v="G.E. Halogen Desk Lamp Bulbs"/>
    <n v="0.37"/>
    <x v="0"/>
    <x v="1"/>
    <x v="4"/>
    <s v="New York City"/>
    <n v="10009"/>
    <d v="2015-04-05T00:00:00"/>
    <d v="2015-04-07T00:00:00"/>
    <n v="46.01"/>
    <n v="18"/>
    <n v="129.47999999999999"/>
    <n v="36452"/>
    <n v="2"/>
    <n v="35.53444547420451"/>
    <n v="134.875"/>
    <n v="5.3950000000000102"/>
    <s v="High Discount"/>
    <s v="10%"/>
    <x v="0"/>
    <x v="4"/>
  </r>
  <r>
    <n v="6581"/>
    <s v="Low"/>
    <n v="0.03"/>
    <n v="256.99"/>
    <n v="11.25"/>
    <n v="1246"/>
    <x v="410"/>
    <x v="2"/>
    <x v="1"/>
    <x v="2"/>
    <x v="13"/>
    <x v="3"/>
    <s v="Hayes Optima 56K V.90 Internal Voice Modem"/>
    <n v="0.51"/>
    <x v="0"/>
    <x v="1"/>
    <x v="4"/>
    <s v="New York City"/>
    <n v="10009"/>
    <d v="2015-05-22T00:00:00"/>
    <d v="2015-05-22T00:00:00"/>
    <n v="1489.8"/>
    <n v="32"/>
    <n v="8216.2800000000007"/>
    <n v="46853"/>
    <n v="0"/>
    <n v="18.132293446669294"/>
    <n v="8470.3917525773213"/>
    <n v="254.11175257732066"/>
    <s v="High Discount"/>
    <s v="10%"/>
    <x v="0"/>
    <x v="3"/>
  </r>
  <r>
    <n v="23117"/>
    <s v="High"/>
    <n v="0.1"/>
    <n v="22.38"/>
    <n v="15.1"/>
    <n v="1247"/>
    <x v="411"/>
    <x v="2"/>
    <x v="1"/>
    <x v="0"/>
    <x v="8"/>
    <x v="3"/>
    <s v="Avery Flip-Chart Easel Binder, Black"/>
    <n v="0.38"/>
    <x v="0"/>
    <x v="2"/>
    <x v="7"/>
    <s v="Leander"/>
    <n v="78641"/>
    <d v="2015-04-05T00:00:00"/>
    <d v="2015-04-06T00:00:00"/>
    <n v="-107.51349999999999"/>
    <n v="7"/>
    <n v="152.11000000000001"/>
    <n v="91555"/>
    <n v="1"/>
    <n v="-70.681414765630123"/>
    <n v="169.01111111111112"/>
    <n v="16.901111111111106"/>
    <s v="High Discount"/>
    <s v="15%"/>
    <x v="0"/>
    <x v="4"/>
  </r>
  <r>
    <n v="23118"/>
    <s v="High"/>
    <n v="0.04"/>
    <n v="6.98"/>
    <n v="2.83"/>
    <n v="1247"/>
    <x v="411"/>
    <x v="2"/>
    <x v="1"/>
    <x v="1"/>
    <x v="2"/>
    <x v="2"/>
    <s v="G.E. Halogen Desk Lamp Bulbs"/>
    <n v="0.37"/>
    <x v="0"/>
    <x v="2"/>
    <x v="7"/>
    <s v="Leander"/>
    <n v="78641"/>
    <d v="2015-04-05T00:00:00"/>
    <d v="2015-04-07T00:00:00"/>
    <n v="24.819299999999998"/>
    <n v="5"/>
    <n v="35.97"/>
    <n v="91555"/>
    <n v="2"/>
    <n v="69"/>
    <n v="37.46875"/>
    <n v="1.4987500000000011"/>
    <s v="High Discount"/>
    <s v="10%"/>
    <x v="0"/>
    <x v="4"/>
  </r>
  <r>
    <n v="18413"/>
    <s v="High"/>
    <n v="0"/>
    <n v="3.89"/>
    <n v="7.01"/>
    <n v="1250"/>
    <x v="412"/>
    <x v="2"/>
    <x v="0"/>
    <x v="0"/>
    <x v="8"/>
    <x v="3"/>
    <s v="Avery Binder Labels"/>
    <n v="0.37"/>
    <x v="0"/>
    <x v="2"/>
    <x v="12"/>
    <s v="Carpentersville"/>
    <n v="60110"/>
    <d v="2015-04-09T00:00:00"/>
    <d v="2015-04-09T00:00:00"/>
    <n v="-255.16890000000001"/>
    <n v="21"/>
    <n v="85.64"/>
    <n v="87877"/>
    <n v="0"/>
    <n v="-297.95527790751987"/>
    <n v="85.64"/>
    <n v="0"/>
    <s v="No Discount"/>
    <s v="0% (No Discount)"/>
    <x v="1"/>
    <x v="4"/>
  </r>
  <r>
    <n v="18414"/>
    <s v="High"/>
    <n v="0.09"/>
    <n v="120.98"/>
    <n v="30"/>
    <n v="1250"/>
    <x v="412"/>
    <x v="1"/>
    <x v="0"/>
    <x v="1"/>
    <x v="1"/>
    <x v="1"/>
    <s v="Hon Every-Day® Chair Series Swivel Task Chairs"/>
    <n v="0.64"/>
    <x v="0"/>
    <x v="2"/>
    <x v="12"/>
    <s v="Carpentersville"/>
    <n v="60110"/>
    <d v="2015-04-09T00:00:00"/>
    <d v="2015-04-11T00:00:00"/>
    <n v="74.004800000000003"/>
    <n v="22"/>
    <n v="2508.15"/>
    <n v="87877"/>
    <n v="2"/>
    <n v="2.9505731315910131"/>
    <n v="2756.2087912087914"/>
    <n v="248.05879120879126"/>
    <s v="High Discount"/>
    <s v="10%"/>
    <x v="0"/>
    <x v="4"/>
  </r>
  <r>
    <n v="18415"/>
    <s v="High"/>
    <n v="0.1"/>
    <n v="30.98"/>
    <n v="5.76"/>
    <n v="1250"/>
    <x v="412"/>
    <x v="2"/>
    <x v="0"/>
    <x v="0"/>
    <x v="7"/>
    <x v="3"/>
    <s v="IBM Multi-Purpose Copy Paper, 8 1/2 x 11&quot;, Case"/>
    <n v="0.4"/>
    <x v="0"/>
    <x v="2"/>
    <x v="12"/>
    <s v="Carpentersville"/>
    <n v="60110"/>
    <d v="2015-04-09T00:00:00"/>
    <d v="2015-04-10T00:00:00"/>
    <n v="109.42479999999999"/>
    <n v="8"/>
    <n v="225.62"/>
    <n v="87877"/>
    <n v="1"/>
    <n v="48.499601099193328"/>
    <n v="250.6888888888889"/>
    <n v="25.068888888888893"/>
    <s v="High Discount"/>
    <s v="15%"/>
    <x v="0"/>
    <x v="4"/>
  </r>
  <r>
    <n v="19322"/>
    <s v="Low"/>
    <n v="0.02"/>
    <n v="46.89"/>
    <n v="5.0999999999999996"/>
    <n v="1253"/>
    <x v="413"/>
    <x v="2"/>
    <x v="1"/>
    <x v="0"/>
    <x v="15"/>
    <x v="4"/>
    <s v="Bionaire Personal Warm Mist Humidifier/Vaporizer"/>
    <n v="0.46"/>
    <x v="0"/>
    <x v="2"/>
    <x v="7"/>
    <s v="Cedar Park"/>
    <n v="78613"/>
    <d v="2015-04-23T00:00:00"/>
    <d v="2015-04-23T00:00:00"/>
    <n v="421.34849999999994"/>
    <n v="13"/>
    <n v="610.65"/>
    <n v="89981"/>
    <n v="0"/>
    <n v="69"/>
    <n v="623.11224489795916"/>
    <n v="12.462244897959181"/>
    <s v="High Discount"/>
    <s v="10%"/>
    <x v="0"/>
    <x v="4"/>
  </r>
  <r>
    <n v="19323"/>
    <s v="Low"/>
    <n v="0.05"/>
    <n v="140.97999999999999"/>
    <n v="36.090000000000003"/>
    <n v="1253"/>
    <x v="413"/>
    <x v="1"/>
    <x v="1"/>
    <x v="1"/>
    <x v="14"/>
    <x v="5"/>
    <s v="Sauder Forest Hills Library, Woodland Oak Finish"/>
    <n v="0.77"/>
    <x v="0"/>
    <x v="2"/>
    <x v="7"/>
    <s v="Cedar Park"/>
    <n v="78613"/>
    <d v="2015-04-23T00:00:00"/>
    <d v="2015-04-25T00:00:00"/>
    <n v="-373.09"/>
    <n v="5"/>
    <n v="699.24"/>
    <n v="89981"/>
    <n v="2"/>
    <n v="-53.356501344316683"/>
    <n v="736.04210526315796"/>
    <n v="36.802105263157955"/>
    <s v="High Discount"/>
    <s v="10%"/>
    <x v="0"/>
    <x v="4"/>
  </r>
  <r>
    <n v="19324"/>
    <s v="Low"/>
    <n v="0.1"/>
    <n v="212.6"/>
    <n v="110.2"/>
    <n v="1253"/>
    <x v="413"/>
    <x v="1"/>
    <x v="1"/>
    <x v="1"/>
    <x v="11"/>
    <x v="5"/>
    <s v="Bush Advantage Collection® Round Conference Table"/>
    <n v="0.73"/>
    <x v="0"/>
    <x v="2"/>
    <x v="7"/>
    <s v="Cedar Park"/>
    <n v="78613"/>
    <d v="2015-04-23T00:00:00"/>
    <d v="2015-04-25T00:00:00"/>
    <n v="-3465.0720000000001"/>
    <n v="12"/>
    <n v="2346.0300000000002"/>
    <n v="89981"/>
    <n v="2"/>
    <n v="-147.69939003337552"/>
    <n v="2606.7000000000003"/>
    <n v="260.67000000000007"/>
    <s v="High Discount"/>
    <s v="15%"/>
    <x v="0"/>
    <x v="4"/>
  </r>
  <r>
    <n v="23455"/>
    <s v="Medium"/>
    <n v="0.04"/>
    <n v="2.08"/>
    <n v="1.49"/>
    <n v="1254"/>
    <x v="414"/>
    <x v="2"/>
    <x v="1"/>
    <x v="0"/>
    <x v="8"/>
    <x v="3"/>
    <s v="Economy Binders"/>
    <n v="0.36"/>
    <x v="0"/>
    <x v="2"/>
    <x v="7"/>
    <s v="Channelview"/>
    <n v="77530"/>
    <d v="2015-05-21T00:00:00"/>
    <d v="2015-05-23T00:00:00"/>
    <n v="-11.281500000000001"/>
    <n v="16"/>
    <n v="33.770000000000003"/>
    <n v="89982"/>
    <n v="2"/>
    <n v="-33.406870002961206"/>
    <n v="35.177083333333336"/>
    <n v="1.4070833333333326"/>
    <s v="High Discount"/>
    <s v="10%"/>
    <x v="0"/>
    <x v="3"/>
  </r>
  <r>
    <n v="23815"/>
    <s v="Critical"/>
    <n v="0.06"/>
    <n v="80.98"/>
    <n v="35"/>
    <n v="1254"/>
    <x v="414"/>
    <x v="2"/>
    <x v="1"/>
    <x v="0"/>
    <x v="10"/>
    <x v="6"/>
    <s v="Carina Double Wide Media Storage Towers in Natural &amp; Black"/>
    <n v="0.81"/>
    <x v="0"/>
    <x v="2"/>
    <x v="7"/>
    <s v="Channelview"/>
    <n v="77530"/>
    <d v="2015-03-12T00:00:00"/>
    <d v="2015-03-13T00:00:00"/>
    <n v="-218.77"/>
    <n v="2"/>
    <n v="172.79"/>
    <n v="89983"/>
    <n v="1"/>
    <n v="-126.61033624631057"/>
    <n v="183.81914893617022"/>
    <n v="11.02914893617023"/>
    <s v="High Discount"/>
    <s v="10%"/>
    <x v="0"/>
    <x v="5"/>
  </r>
  <r>
    <n v="23926"/>
    <s v="Medium"/>
    <n v="0.06"/>
    <n v="3.95"/>
    <n v="2"/>
    <n v="1254"/>
    <x v="414"/>
    <x v="2"/>
    <x v="1"/>
    <x v="0"/>
    <x v="3"/>
    <x v="0"/>
    <s v="Advantus Map Pennant Flags and Round Head Tacks"/>
    <n v="0.53"/>
    <x v="0"/>
    <x v="2"/>
    <x v="7"/>
    <s v="Channelview"/>
    <n v="77530"/>
    <d v="2015-03-24T00:00:00"/>
    <d v="2015-03-25T00:00:00"/>
    <n v="-9.68"/>
    <n v="5"/>
    <n v="19.66"/>
    <n v="89984"/>
    <n v="1"/>
    <n v="-49.237029501525939"/>
    <n v="20.914893617021278"/>
    <n v="1.2548936170212777"/>
    <s v="High Discount"/>
    <s v="10%"/>
    <x v="0"/>
    <x v="5"/>
  </r>
  <r>
    <n v="18131"/>
    <s v="Medium"/>
    <n v="0.01"/>
    <n v="115.99"/>
    <n v="56.14"/>
    <n v="1257"/>
    <x v="415"/>
    <x v="1"/>
    <x v="1"/>
    <x v="2"/>
    <x v="6"/>
    <x v="1"/>
    <s v="Hewlett-Packard Deskjet 5550 Color Inkjet Printer"/>
    <n v="0.4"/>
    <x v="0"/>
    <x v="0"/>
    <x v="21"/>
    <s v="Aurora"/>
    <n v="80013"/>
    <d v="2015-05-22T00:00:00"/>
    <d v="2015-05-23T00:00:00"/>
    <n v="-164.39520000000002"/>
    <n v="5"/>
    <n v="604.35"/>
    <n v="86535"/>
    <n v="1"/>
    <n v="-27.201985604368335"/>
    <n v="610.4545454545455"/>
    <n v="6.1045454545454731"/>
    <s v="High Discount"/>
    <s v="10%"/>
    <x v="0"/>
    <x v="3"/>
  </r>
  <r>
    <n v="18693"/>
    <s v="Critical"/>
    <n v="0.04"/>
    <n v="2.52"/>
    <n v="1.92"/>
    <n v="1257"/>
    <x v="415"/>
    <x v="2"/>
    <x v="1"/>
    <x v="0"/>
    <x v="12"/>
    <x v="0"/>
    <s v="Letter Slitter"/>
    <n v="0.82"/>
    <x v="0"/>
    <x v="0"/>
    <x v="21"/>
    <s v="Aurora"/>
    <n v="80013"/>
    <d v="2015-04-24T00:00:00"/>
    <d v="2015-04-24T00:00:00"/>
    <n v="-8.2080000000000002"/>
    <n v="1"/>
    <n v="3.13"/>
    <n v="86536"/>
    <n v="0"/>
    <n v="-262.23642172523961"/>
    <n v="3.2604166666666665"/>
    <n v="0.13041666666666663"/>
    <s v="Medium Discount"/>
    <s v="10%"/>
    <x v="0"/>
    <x v="4"/>
  </r>
  <r>
    <n v="24939"/>
    <s v="High"/>
    <n v="0.03"/>
    <n v="3.69"/>
    <n v="2.5"/>
    <n v="1259"/>
    <x v="416"/>
    <x v="0"/>
    <x v="1"/>
    <x v="0"/>
    <x v="4"/>
    <x v="3"/>
    <s v="Colored Envelopes"/>
    <n v="0.39"/>
    <x v="0"/>
    <x v="3"/>
    <x v="35"/>
    <s v="Danville"/>
    <n v="40422"/>
    <d v="2015-04-20T00:00:00"/>
    <d v="2015-04-20T00:00:00"/>
    <n v="-2196.6840000000002"/>
    <n v="9"/>
    <n v="38.65"/>
    <n v="86534"/>
    <n v="0"/>
    <n v="-5683.529107373869"/>
    <n v="39.845360824742265"/>
    <n v="1.1953608247422665"/>
    <s v="High Discount"/>
    <s v="10%"/>
    <x v="0"/>
    <x v="4"/>
  </r>
  <r>
    <n v="21771"/>
    <s v="Critical"/>
    <n v="0.02"/>
    <n v="73.98"/>
    <n v="14.52"/>
    <n v="1261"/>
    <x v="417"/>
    <x v="2"/>
    <x v="1"/>
    <x v="2"/>
    <x v="13"/>
    <x v="3"/>
    <s v="Keytronic French Keyboard"/>
    <n v="0.65"/>
    <x v="0"/>
    <x v="0"/>
    <x v="21"/>
    <s v="Broomfield"/>
    <n v="80020"/>
    <d v="2015-05-07T00:00:00"/>
    <d v="2015-05-10T00:00:00"/>
    <n v="43.538000000000011"/>
    <n v="5"/>
    <n v="378.23"/>
    <n v="89730"/>
    <n v="3"/>
    <n v="11.510985379266586"/>
    <n v="385.94897959183675"/>
    <n v="7.7189795918367281"/>
    <s v="High Discount"/>
    <s v="10%"/>
    <x v="0"/>
    <x v="3"/>
  </r>
  <r>
    <n v="24559"/>
    <s v="Critical"/>
    <n v="0.05"/>
    <n v="5.28"/>
    <n v="6.26"/>
    <n v="1265"/>
    <x v="418"/>
    <x v="2"/>
    <x v="1"/>
    <x v="0"/>
    <x v="7"/>
    <x v="3"/>
    <s v="Xerox 1928"/>
    <n v="0.4"/>
    <x v="0"/>
    <x v="2"/>
    <x v="23"/>
    <s v="Altus"/>
    <n v="73521"/>
    <d v="2015-06-11T00:00:00"/>
    <d v="2015-06-12T00:00:00"/>
    <n v="-11.376000000000001"/>
    <n v="1"/>
    <n v="7.15"/>
    <n v="89729"/>
    <n v="1"/>
    <n v="-159.10489510489512"/>
    <n v="7.526315789473685"/>
    <n v="0.3763157894736846"/>
    <s v="High Discount"/>
    <s v="10%"/>
    <x v="0"/>
    <x v="1"/>
  </r>
  <r>
    <n v="22363"/>
    <s v="Critical"/>
    <n v="0.01"/>
    <n v="13.99"/>
    <n v="7.51"/>
    <n v="1267"/>
    <x v="419"/>
    <x v="2"/>
    <x v="0"/>
    <x v="2"/>
    <x v="6"/>
    <x v="4"/>
    <s v="Sharp EL500L Fraction Calculator"/>
    <n v="0.39"/>
    <x v="0"/>
    <x v="3"/>
    <x v="26"/>
    <s v="Boca Raton"/>
    <n v="33433"/>
    <d v="2015-02-10T00:00:00"/>
    <d v="2015-02-11T00:00:00"/>
    <n v="533.74199999999996"/>
    <n v="2"/>
    <n v="29.85"/>
    <n v="89514"/>
    <n v="1"/>
    <n v="1788.0804020100502"/>
    <n v="30.151515151515152"/>
    <n v="0.30151515151515085"/>
    <s v="High Discount"/>
    <s v="10%"/>
    <x v="0"/>
    <x v="2"/>
  </r>
  <r>
    <n v="21848"/>
    <s v="Not Specified"/>
    <n v="0.08"/>
    <n v="128.24"/>
    <n v="12.65"/>
    <n v="1267"/>
    <x v="419"/>
    <x v="2"/>
    <x v="0"/>
    <x v="1"/>
    <x v="1"/>
    <x v="4"/>
    <s v="SAFCO Folding Chair Trolley"/>
    <n v="0.52"/>
    <x v="0"/>
    <x v="3"/>
    <x v="26"/>
    <s v="Boca Raton"/>
    <n v="33433"/>
    <d v="2015-05-12T00:00:00"/>
    <d v="2015-05-13T00:00:00"/>
    <n v="-379.34399999999999"/>
    <n v="3"/>
    <n v="366.44"/>
    <n v="89515"/>
    <n v="1"/>
    <n v="-103.52144962340356"/>
    <n v="398.30434782608694"/>
    <n v="31.864347826086941"/>
    <s v="High Discount"/>
    <s v="10%"/>
    <x v="0"/>
    <x v="3"/>
  </r>
  <r>
    <n v="21849"/>
    <s v="Not Specified"/>
    <n v="0.04"/>
    <n v="5.98"/>
    <n v="4.38"/>
    <n v="1267"/>
    <x v="419"/>
    <x v="2"/>
    <x v="0"/>
    <x v="2"/>
    <x v="13"/>
    <x v="2"/>
    <s v="Imation 3.5&quot; DS/HD IBM Formatted Diskettes, 10/Pack"/>
    <n v="0.75"/>
    <x v="0"/>
    <x v="3"/>
    <x v="26"/>
    <s v="Boca Raton"/>
    <n v="33433"/>
    <d v="2015-05-12T00:00:00"/>
    <d v="2015-05-14T00:00:00"/>
    <n v="-1522.3039999999999"/>
    <n v="11"/>
    <n v="69.75"/>
    <n v="89515"/>
    <n v="2"/>
    <n v="-2182.5146953405019"/>
    <n v="72.65625"/>
    <n v="2.90625"/>
    <s v="High Discount"/>
    <s v="10%"/>
    <x v="0"/>
    <x v="3"/>
  </r>
  <r>
    <n v="19550"/>
    <s v="Medium"/>
    <n v="7.0000000000000007E-2"/>
    <n v="125.99"/>
    <n v="7.69"/>
    <n v="1271"/>
    <x v="420"/>
    <x v="2"/>
    <x v="0"/>
    <x v="2"/>
    <x v="5"/>
    <x v="3"/>
    <s v="StarTAC 3000"/>
    <n v="0.59"/>
    <x v="0"/>
    <x v="0"/>
    <x v="1"/>
    <s v="La Mesa"/>
    <n v="91941"/>
    <d v="2015-04-09T00:00:00"/>
    <d v="2015-04-10T00:00:00"/>
    <n v="588.24569999999994"/>
    <n v="8"/>
    <n v="852.53"/>
    <n v="88410"/>
    <n v="1"/>
    <n v="69"/>
    <n v="916.69892473118284"/>
    <n v="64.168924731182869"/>
    <s v="High Discount"/>
    <s v="10%"/>
    <x v="0"/>
    <x v="4"/>
  </r>
  <r>
    <n v="19398"/>
    <s v="Low"/>
    <n v="0.1"/>
    <n v="34.229999999999997"/>
    <n v="5.0199999999999996"/>
    <n v="1271"/>
    <x v="420"/>
    <x v="2"/>
    <x v="0"/>
    <x v="1"/>
    <x v="2"/>
    <x v="3"/>
    <s v="Hand-Finished Solid Wood Document Frame"/>
    <n v="0.55000000000000004"/>
    <x v="0"/>
    <x v="0"/>
    <x v="1"/>
    <s v="La Mesa"/>
    <n v="91941"/>
    <d v="2015-05-01T00:00:00"/>
    <d v="2015-05-06T00:00:00"/>
    <n v="151.56539999999998"/>
    <n v="7"/>
    <n v="219.66"/>
    <n v="88411"/>
    <n v="5"/>
    <n v="69"/>
    <n v="244.06666666666666"/>
    <n v="24.406666666666666"/>
    <s v="High Discount"/>
    <s v="15%"/>
    <x v="0"/>
    <x v="3"/>
  </r>
  <r>
    <n v="20628"/>
    <s v="Critical"/>
    <n v="7.0000000000000007E-2"/>
    <n v="40.98"/>
    <n v="7.47"/>
    <n v="1279"/>
    <x v="421"/>
    <x v="2"/>
    <x v="0"/>
    <x v="0"/>
    <x v="8"/>
    <x v="3"/>
    <s v="Wilson Jones Ledger-Size, Piano-Hinge Binder, 2&quot;, Blue"/>
    <n v="0.37"/>
    <x v="0"/>
    <x v="2"/>
    <x v="38"/>
    <s v="Hammond"/>
    <n v="46324"/>
    <d v="2015-03-01T00:00:00"/>
    <d v="2015-03-02T00:00:00"/>
    <n v="54.901500000000006"/>
    <n v="2"/>
    <n v="81.900000000000006"/>
    <n v="90114"/>
    <n v="1"/>
    <n v="67.03479853479854"/>
    <n v="88.06451612903227"/>
    <n v="6.1645161290322648"/>
    <s v="High Discount"/>
    <s v="10%"/>
    <x v="0"/>
    <x v="5"/>
  </r>
  <r>
    <n v="25005"/>
    <s v="Not Specified"/>
    <n v="0"/>
    <n v="442.14"/>
    <n v="14.7"/>
    <n v="1279"/>
    <x v="421"/>
    <x v="1"/>
    <x v="0"/>
    <x v="2"/>
    <x v="6"/>
    <x v="1"/>
    <s v="Okidata ML390 Turbo Dot Matrix Printers"/>
    <n v="0.56000000000000005"/>
    <x v="0"/>
    <x v="2"/>
    <x v="38"/>
    <s v="Hammond"/>
    <n v="46324"/>
    <d v="2015-03-05T00:00:00"/>
    <d v="2015-03-05T00:00:00"/>
    <n v="501.51"/>
    <n v="5"/>
    <n v="2343.34"/>
    <n v="90115"/>
    <n v="0"/>
    <n v="21.401503836404448"/>
    <n v="2343.34"/>
    <n v="0"/>
    <s v="No Discount"/>
    <s v="0% (No Discount)"/>
    <x v="1"/>
    <x v="5"/>
  </r>
  <r>
    <n v="2628"/>
    <s v="Critical"/>
    <n v="7.0000000000000007E-2"/>
    <n v="40.98"/>
    <n v="7.47"/>
    <n v="1280"/>
    <x v="422"/>
    <x v="2"/>
    <x v="0"/>
    <x v="0"/>
    <x v="8"/>
    <x v="3"/>
    <s v="Wilson Jones Ledger-Size, Piano-Hinge Binder, 2&quot;, Blue"/>
    <n v="0.37"/>
    <x v="0"/>
    <x v="0"/>
    <x v="0"/>
    <s v="Seattle"/>
    <n v="98119"/>
    <d v="2015-03-01T00:00:00"/>
    <d v="2015-03-02T00:00:00"/>
    <n v="54.901500000000006"/>
    <n v="8"/>
    <n v="327.61"/>
    <n v="19042"/>
    <n v="1"/>
    <n v="16.75818808949666"/>
    <n v="352.26881720430111"/>
    <n v="24.658817204301101"/>
    <s v="High Discount"/>
    <s v="10%"/>
    <x v="0"/>
    <x v="5"/>
  </r>
  <r>
    <n v="22125"/>
    <s v="Low"/>
    <n v="0.1"/>
    <n v="238.4"/>
    <n v="24.49"/>
    <n v="1281"/>
    <x v="423"/>
    <x v="2"/>
    <x v="2"/>
    <x v="1"/>
    <x v="1"/>
    <x v="6"/>
    <s v="Safco Contoured Stacking Chairs"/>
    <n v="0.52"/>
    <x v="0"/>
    <x v="2"/>
    <x v="38"/>
    <s v="Vincennes"/>
    <n v="47591"/>
    <d v="2015-01-24T00:00:00"/>
    <d v="2015-01-26T00:00:00"/>
    <n v="875.28440000000001"/>
    <n v="8"/>
    <n v="1774.5"/>
    <n v="89112"/>
    <n v="2"/>
    <n v="49.325691744153282"/>
    <n v="1971.6666666666665"/>
    <n v="197.16666666666652"/>
    <s v="High Discount"/>
    <s v="15%"/>
    <x v="0"/>
    <x v="0"/>
  </r>
  <r>
    <n v="22126"/>
    <s v="Low"/>
    <n v="0.03"/>
    <n v="199.99"/>
    <n v="24.49"/>
    <n v="1281"/>
    <x v="423"/>
    <x v="0"/>
    <x v="2"/>
    <x v="2"/>
    <x v="16"/>
    <x v="6"/>
    <s v="Canon PC-428 Personal Copier"/>
    <n v="0.46"/>
    <x v="0"/>
    <x v="2"/>
    <x v="38"/>
    <s v="Vincennes"/>
    <n v="47591"/>
    <d v="2015-01-24T00:00:00"/>
    <d v="2015-01-26T00:00:00"/>
    <n v="727.73609999999996"/>
    <n v="5"/>
    <n v="1054.69"/>
    <n v="89112"/>
    <n v="2"/>
    <n v="69"/>
    <n v="1087.3092783505156"/>
    <n v="32.619278350515515"/>
    <s v="High Discount"/>
    <s v="10%"/>
    <x v="0"/>
    <x v="0"/>
  </r>
  <r>
    <n v="4125"/>
    <s v="Low"/>
    <n v="0.1"/>
    <n v="238.4"/>
    <n v="24.49"/>
    <n v="1282"/>
    <x v="424"/>
    <x v="2"/>
    <x v="2"/>
    <x v="1"/>
    <x v="1"/>
    <x v="6"/>
    <s v="Safco Contoured Stacking Chairs"/>
    <n v="0.52"/>
    <x v="0"/>
    <x v="1"/>
    <x v="19"/>
    <s v="Philadelphia"/>
    <n v="19134"/>
    <d v="2015-01-24T00:00:00"/>
    <d v="2015-01-26T00:00:00"/>
    <n v="460.67600000000004"/>
    <n v="30"/>
    <n v="6654.39"/>
    <n v="29319"/>
    <n v="2"/>
    <n v="6.9228884991712247"/>
    <n v="7393.7666666666664"/>
    <n v="739.3766666666661"/>
    <s v="High Discount"/>
    <s v="15%"/>
    <x v="0"/>
    <x v="0"/>
  </r>
  <r>
    <n v="4126"/>
    <s v="Low"/>
    <n v="0.03"/>
    <n v="199.99"/>
    <n v="24.49"/>
    <n v="1282"/>
    <x v="424"/>
    <x v="0"/>
    <x v="2"/>
    <x v="2"/>
    <x v="16"/>
    <x v="6"/>
    <s v="Canon PC-428 Personal Copier"/>
    <n v="0.46"/>
    <x v="0"/>
    <x v="1"/>
    <x v="19"/>
    <s v="Philadelphia"/>
    <n v="19134"/>
    <d v="2015-01-24T00:00:00"/>
    <d v="2015-01-26T00:00:00"/>
    <n v="393.41999999999996"/>
    <n v="21"/>
    <n v="4429.6899999999996"/>
    <n v="29319"/>
    <n v="2"/>
    <n v="8.8814341409895494"/>
    <n v="4566.6907216494847"/>
    <n v="137.00072164948506"/>
    <s v="High Discount"/>
    <s v="10%"/>
    <x v="0"/>
    <x v="0"/>
  </r>
  <r>
    <n v="19990"/>
    <s v="Not Specified"/>
    <n v="0.04"/>
    <n v="150.97999999999999"/>
    <n v="13.99"/>
    <n v="1298"/>
    <x v="425"/>
    <x v="2"/>
    <x v="1"/>
    <x v="2"/>
    <x v="6"/>
    <x v="4"/>
    <s v="Canon MP41DH Printing Calculator"/>
    <n v="0.38"/>
    <x v="0"/>
    <x v="2"/>
    <x v="7"/>
    <s v="Sulphur Springs"/>
    <n v="75482"/>
    <d v="2015-02-12T00:00:00"/>
    <d v="2015-02-15T00:00:00"/>
    <n v="606.05459999999994"/>
    <n v="6"/>
    <n v="878.34"/>
    <n v="90662"/>
    <n v="3"/>
    <n v="69"/>
    <n v="914.93750000000011"/>
    <n v="36.597500000000082"/>
    <s v="High Discount"/>
    <s v="10%"/>
    <x v="0"/>
    <x v="2"/>
  </r>
  <r>
    <n v="19991"/>
    <s v="Not Specified"/>
    <n v="0.04"/>
    <n v="176.19"/>
    <n v="11.87"/>
    <n v="1298"/>
    <x v="425"/>
    <x v="2"/>
    <x v="1"/>
    <x v="0"/>
    <x v="10"/>
    <x v="3"/>
    <s v="Fellowes High-Stak® Drawer Files"/>
    <n v="0.62"/>
    <x v="0"/>
    <x v="2"/>
    <x v="7"/>
    <s v="Sulphur Springs"/>
    <n v="75482"/>
    <d v="2015-02-12T00:00:00"/>
    <d v="2015-02-14T00:00:00"/>
    <n v="320.10000000000002"/>
    <n v="4"/>
    <n v="676.57"/>
    <n v="90662"/>
    <n v="2"/>
    <n v="47.312177601726354"/>
    <n v="704.76041666666674"/>
    <n v="28.190416666666692"/>
    <s v="High Discount"/>
    <s v="10%"/>
    <x v="0"/>
    <x v="2"/>
  </r>
  <r>
    <n v="23120"/>
    <s v="High"/>
    <n v="0.03"/>
    <n v="39.479999999999997"/>
    <n v="1.99"/>
    <n v="1303"/>
    <x v="426"/>
    <x v="2"/>
    <x v="3"/>
    <x v="2"/>
    <x v="13"/>
    <x v="2"/>
    <s v="80 Minute CD-R Spindle, 100/Pack - Staples"/>
    <n v="0.54"/>
    <x v="0"/>
    <x v="0"/>
    <x v="17"/>
    <s v="Tooele"/>
    <n v="84074"/>
    <d v="2015-02-19T00:00:00"/>
    <d v="2015-02-21T00:00:00"/>
    <n v="317.08949999999999"/>
    <n v="12"/>
    <n v="459.55"/>
    <n v="87003"/>
    <n v="2"/>
    <n v="69"/>
    <n v="473.76288659793818"/>
    <n v="14.212886597938166"/>
    <s v="High Discount"/>
    <s v="10%"/>
    <x v="0"/>
    <x v="2"/>
  </r>
  <r>
    <n v="20652"/>
    <s v="Low"/>
    <n v="0.01"/>
    <n v="65.989999999999995"/>
    <n v="5.31"/>
    <n v="1303"/>
    <x v="426"/>
    <x v="2"/>
    <x v="3"/>
    <x v="2"/>
    <x v="5"/>
    <x v="3"/>
    <s v="3390"/>
    <n v="0.56999999999999995"/>
    <x v="0"/>
    <x v="0"/>
    <x v="17"/>
    <s v="Tooele"/>
    <n v="84074"/>
    <d v="2015-02-19T00:00:00"/>
    <d v="2015-02-26T00:00:00"/>
    <n v="250.36272000000002"/>
    <n v="9"/>
    <n v="536.9"/>
    <n v="87005"/>
    <n v="7"/>
    <n v="46.631164090147145"/>
    <n v="542.32323232323233"/>
    <n v="5.4232323232323552"/>
    <s v="High Discount"/>
    <s v="10%"/>
    <x v="0"/>
    <x v="2"/>
  </r>
  <r>
    <n v="25092"/>
    <s v="Medium"/>
    <n v="0.08"/>
    <n v="2.88"/>
    <n v="0.5"/>
    <n v="1304"/>
    <x v="427"/>
    <x v="2"/>
    <x v="3"/>
    <x v="0"/>
    <x v="9"/>
    <x v="3"/>
    <s v="Avery 507"/>
    <n v="0.39"/>
    <x v="0"/>
    <x v="0"/>
    <x v="17"/>
    <s v="West Jordan"/>
    <n v="84084"/>
    <d v="2015-04-23T00:00:00"/>
    <d v="2015-04-24T00:00:00"/>
    <n v="6.0305999999999997"/>
    <n v="3"/>
    <n v="8.74"/>
    <n v="87004"/>
    <n v="1"/>
    <n v="69"/>
    <n v="9.5"/>
    <n v="0.75999999999999979"/>
    <s v="High Discount"/>
    <s v="10%"/>
    <x v="0"/>
    <x v="4"/>
  </r>
  <r>
    <n v="26274"/>
    <s v="High"/>
    <n v="0.04"/>
    <n v="62.18"/>
    <n v="10.84"/>
    <n v="1305"/>
    <x v="428"/>
    <x v="2"/>
    <x v="3"/>
    <x v="1"/>
    <x v="2"/>
    <x v="4"/>
    <s v="Deflect-o Glass Clear Studded Chair Mats"/>
    <n v="0.63"/>
    <x v="0"/>
    <x v="0"/>
    <x v="17"/>
    <s v="West Valley City"/>
    <n v="84120"/>
    <d v="2015-02-17T00:00:00"/>
    <d v="2015-02-19T00:00:00"/>
    <n v="125.8077"/>
    <n v="3"/>
    <n v="182.33"/>
    <n v="87002"/>
    <n v="2"/>
    <n v="69"/>
    <n v="189.92708333333334"/>
    <n v="7.5970833333333303"/>
    <s v="High Discount"/>
    <s v="10%"/>
    <x v="0"/>
    <x v="2"/>
  </r>
  <r>
    <n v="22832"/>
    <s v="Low"/>
    <n v="0.04"/>
    <n v="8.33"/>
    <n v="1.99"/>
    <n v="1307"/>
    <x v="429"/>
    <x v="2"/>
    <x v="2"/>
    <x v="2"/>
    <x v="13"/>
    <x v="2"/>
    <s v="80 Minute Slim Jewel Case CD-R , 10/Pack - Staples"/>
    <n v="0.52"/>
    <x v="0"/>
    <x v="0"/>
    <x v="6"/>
    <s v="Coos Bay"/>
    <n v="97420"/>
    <d v="2015-06-30T00:00:00"/>
    <d v="2015-07-07T00:00:00"/>
    <n v="44.891999999999996"/>
    <n v="16"/>
    <n v="131.26"/>
    <n v="91451"/>
    <n v="7"/>
    <n v="34.200822794453757"/>
    <n v="136.72916666666666"/>
    <n v="5.4691666666666663"/>
    <s v="High Discount"/>
    <s v="10%"/>
    <x v="0"/>
    <x v="1"/>
  </r>
  <r>
    <n v="3167"/>
    <s v="Medium"/>
    <n v="0.04"/>
    <n v="5.34"/>
    <n v="2.99"/>
    <n v="1314"/>
    <x v="430"/>
    <x v="2"/>
    <x v="1"/>
    <x v="0"/>
    <x v="8"/>
    <x v="3"/>
    <s v="Wilson Jones 14 Line Acrylic Coated Pressboard Data Binders"/>
    <n v="0.38"/>
    <x v="0"/>
    <x v="0"/>
    <x v="1"/>
    <s v="Los Angeles"/>
    <n v="90058"/>
    <d v="2015-03-30T00:00:00"/>
    <d v="2015-04-01T00:00:00"/>
    <n v="3.4509999999999996"/>
    <n v="45"/>
    <n v="240.6"/>
    <n v="22755"/>
    <n v="2"/>
    <n v="1.4343308395677472"/>
    <n v="250.625"/>
    <n v="10.025000000000006"/>
    <s v="High Discount"/>
    <s v="10%"/>
    <x v="0"/>
    <x v="5"/>
  </r>
  <r>
    <n v="3168"/>
    <s v="Medium"/>
    <n v="0.06"/>
    <n v="55.99"/>
    <n v="5"/>
    <n v="1314"/>
    <x v="430"/>
    <x v="2"/>
    <x v="1"/>
    <x v="2"/>
    <x v="5"/>
    <x v="2"/>
    <s v="Accessory6"/>
    <n v="0.8"/>
    <x v="0"/>
    <x v="0"/>
    <x v="1"/>
    <s v="Los Angeles"/>
    <n v="90058"/>
    <d v="2015-03-30T00:00:00"/>
    <d v="2015-04-01T00:00:00"/>
    <n v="-275.25299999999999"/>
    <n v="5"/>
    <n v="236.88"/>
    <n v="22755"/>
    <n v="2"/>
    <n v="-116.19934143870314"/>
    <n v="252"/>
    <n v="15.120000000000005"/>
    <s v="High Discount"/>
    <s v="10%"/>
    <x v="0"/>
    <x v="5"/>
  </r>
  <r>
    <n v="3791"/>
    <s v="Low"/>
    <n v="0.05"/>
    <n v="80.98"/>
    <n v="35"/>
    <n v="1314"/>
    <x v="430"/>
    <x v="2"/>
    <x v="1"/>
    <x v="0"/>
    <x v="10"/>
    <x v="6"/>
    <s v="Carina Double Wide Media Storage Towers in Natural &amp; Black"/>
    <n v="0.81"/>
    <x v="0"/>
    <x v="0"/>
    <x v="1"/>
    <s v="Los Angeles"/>
    <n v="90058"/>
    <d v="2015-01-05T00:00:00"/>
    <d v="2015-01-09T00:00:00"/>
    <n v="-746.44"/>
    <n v="34"/>
    <n v="2710.47"/>
    <n v="27013"/>
    <n v="4"/>
    <n v="-27.539135279121336"/>
    <n v="2853.1263157894737"/>
    <n v="142.65631578947387"/>
    <s v="High Discount"/>
    <s v="10%"/>
    <x v="0"/>
    <x v="0"/>
  </r>
  <r>
    <n v="3792"/>
    <s v="Low"/>
    <n v="0.05"/>
    <n v="279.48"/>
    <n v="35"/>
    <n v="1314"/>
    <x v="430"/>
    <x v="2"/>
    <x v="1"/>
    <x v="0"/>
    <x v="10"/>
    <x v="6"/>
    <s v="Tennsco Snap-Together Open Shelving Units, Starter Sets and Add-On Units"/>
    <n v="0.8"/>
    <x v="0"/>
    <x v="0"/>
    <x v="1"/>
    <s v="Los Angeles"/>
    <n v="90058"/>
    <d v="2015-01-05T00:00:00"/>
    <d v="2015-01-05T00:00:00"/>
    <n v="-274.95"/>
    <n v="31"/>
    <n v="8354.73"/>
    <n v="27013"/>
    <n v="0"/>
    <n v="-3.2909501563784826"/>
    <n v="8794.4526315789481"/>
    <n v="439.72263157894849"/>
    <s v="High Discount"/>
    <s v="10%"/>
    <x v="0"/>
    <x v="0"/>
  </r>
  <r>
    <n v="21166"/>
    <s v="Medium"/>
    <n v="0"/>
    <n v="4.91"/>
    <n v="5.68"/>
    <n v="1315"/>
    <x v="431"/>
    <x v="2"/>
    <x v="1"/>
    <x v="0"/>
    <x v="8"/>
    <x v="3"/>
    <s v="Acco Pressboard Covers with Storage Hooks, 14 7/8&quot; x 11&quot;, Light Blue"/>
    <n v="0.36"/>
    <x v="0"/>
    <x v="0"/>
    <x v="21"/>
    <s v="Colorado Springs"/>
    <n v="80906"/>
    <d v="2015-03-30T00:00:00"/>
    <d v="2015-03-31T00:00:00"/>
    <n v="-95.047499999999999"/>
    <n v="9"/>
    <n v="48.3"/>
    <n v="87602"/>
    <n v="1"/>
    <n v="-196.78571428571431"/>
    <n v="48.3"/>
    <n v="0"/>
    <s v="No Discount"/>
    <s v="0% (No Discount)"/>
    <x v="1"/>
    <x v="5"/>
  </r>
  <r>
    <n v="21167"/>
    <s v="Medium"/>
    <n v="0.04"/>
    <n v="5.34"/>
    <n v="2.99"/>
    <n v="1316"/>
    <x v="432"/>
    <x v="2"/>
    <x v="1"/>
    <x v="0"/>
    <x v="8"/>
    <x v="3"/>
    <s v="Wilson Jones 14 Line Acrylic Coated Pressboard Data Binders"/>
    <n v="0.38"/>
    <x v="0"/>
    <x v="0"/>
    <x v="21"/>
    <s v="Commerce City"/>
    <n v="80022"/>
    <d v="2015-03-30T00:00:00"/>
    <d v="2015-04-01T00:00:00"/>
    <n v="3.4509999999999996"/>
    <n v="11"/>
    <n v="58.81"/>
    <n v="87602"/>
    <n v="2"/>
    <n v="5.8680496514198257"/>
    <n v="61.260416666666671"/>
    <n v="2.4504166666666691"/>
    <s v="High Discount"/>
    <s v="10%"/>
    <x v="0"/>
    <x v="5"/>
  </r>
  <r>
    <n v="21168"/>
    <s v="Medium"/>
    <n v="0.06"/>
    <n v="55.99"/>
    <n v="5"/>
    <n v="1316"/>
    <x v="432"/>
    <x v="2"/>
    <x v="1"/>
    <x v="2"/>
    <x v="5"/>
    <x v="2"/>
    <s v="Accessory6"/>
    <n v="0.8"/>
    <x v="0"/>
    <x v="0"/>
    <x v="21"/>
    <s v="Commerce City"/>
    <n v="80022"/>
    <d v="2015-03-30T00:00:00"/>
    <d v="2015-04-01T00:00:00"/>
    <n v="-275.25299999999999"/>
    <n v="1"/>
    <n v="47.38"/>
    <n v="87602"/>
    <n v="2"/>
    <n v="-580.94765723934142"/>
    <n v="50.404255319148945"/>
    <n v="3.0242553191489421"/>
    <s v="High Discount"/>
    <s v="10%"/>
    <x v="0"/>
    <x v="5"/>
  </r>
  <r>
    <n v="21791"/>
    <s v="Low"/>
    <n v="0.05"/>
    <n v="80.98"/>
    <n v="35"/>
    <n v="1316"/>
    <x v="432"/>
    <x v="2"/>
    <x v="1"/>
    <x v="0"/>
    <x v="10"/>
    <x v="6"/>
    <s v="Carina Double Wide Media Storage Towers in Natural &amp; Black"/>
    <n v="0.81"/>
    <x v="0"/>
    <x v="0"/>
    <x v="21"/>
    <s v="Commerce City"/>
    <n v="80022"/>
    <d v="2015-01-05T00:00:00"/>
    <d v="2015-01-09T00:00:00"/>
    <n v="-746.44"/>
    <n v="8"/>
    <n v="637.76"/>
    <n v="87603"/>
    <n v="4"/>
    <n v="-117.0408931259408"/>
    <n v="671.32631578947371"/>
    <n v="33.56631578947372"/>
    <s v="High Discount"/>
    <s v="10%"/>
    <x v="0"/>
    <x v="0"/>
  </r>
  <r>
    <n v="21792"/>
    <s v="Low"/>
    <n v="0.05"/>
    <n v="279.48"/>
    <n v="35"/>
    <n v="1316"/>
    <x v="432"/>
    <x v="2"/>
    <x v="1"/>
    <x v="0"/>
    <x v="10"/>
    <x v="6"/>
    <s v="Tennsco Snap-Together Open Shelving Units, Starter Sets and Add-On Units"/>
    <n v="0.8"/>
    <x v="0"/>
    <x v="0"/>
    <x v="21"/>
    <s v="Commerce City"/>
    <n v="80022"/>
    <d v="2015-01-05T00:00:00"/>
    <d v="2015-01-05T00:00:00"/>
    <n v="-274.95"/>
    <n v="8"/>
    <n v="2156.06"/>
    <n v="87603"/>
    <n v="0"/>
    <n v="-12.752428040035991"/>
    <n v="2269.5368421052631"/>
    <n v="113.47684210526313"/>
    <s v="High Discount"/>
    <s v="10%"/>
    <x v="0"/>
    <x v="0"/>
  </r>
  <r>
    <n v="21006"/>
    <s v="Low"/>
    <n v="0.02"/>
    <n v="55.99"/>
    <n v="3.3"/>
    <n v="1338"/>
    <x v="433"/>
    <x v="2"/>
    <x v="1"/>
    <x v="2"/>
    <x v="5"/>
    <x v="2"/>
    <s v="Accessory24"/>
    <n v="0.59"/>
    <x v="0"/>
    <x v="2"/>
    <x v="12"/>
    <s v="Chicago"/>
    <n v="60623"/>
    <d v="2015-02-10T00:00:00"/>
    <d v="2015-02-10T00:00:00"/>
    <n v="525.20039999999995"/>
    <n v="16"/>
    <n v="761.16"/>
    <n v="91244"/>
    <n v="0"/>
    <n v="69"/>
    <n v="776.69387755102036"/>
    <n v="15.533877551020396"/>
    <s v="High Discount"/>
    <s v="10%"/>
    <x v="0"/>
    <x v="2"/>
  </r>
  <r>
    <n v="3004"/>
    <s v="Low"/>
    <n v="0"/>
    <n v="22.38"/>
    <n v="15.1"/>
    <n v="1340"/>
    <x v="434"/>
    <x v="0"/>
    <x v="1"/>
    <x v="0"/>
    <x v="8"/>
    <x v="3"/>
    <s v="Avery Flip-Chart Easel Binder, Black"/>
    <n v="0.38"/>
    <x v="0"/>
    <x v="1"/>
    <x v="4"/>
    <s v="New York City"/>
    <n v="10170"/>
    <d v="2015-02-10T00:00:00"/>
    <d v="2015-02-17T00:00:00"/>
    <n v="-52.646999999999998"/>
    <n v="29"/>
    <n v="682.68"/>
    <n v="21636"/>
    <n v="7"/>
    <n v="-7.7118122692916149"/>
    <n v="682.68"/>
    <n v="0"/>
    <s v="No Discount"/>
    <s v="0% (No Discount)"/>
    <x v="1"/>
    <x v="2"/>
  </r>
  <r>
    <n v="3005"/>
    <s v="Low"/>
    <n v="7.0000000000000007E-2"/>
    <n v="5.98"/>
    <n v="4.6900000000000004"/>
    <n v="1340"/>
    <x v="434"/>
    <x v="2"/>
    <x v="1"/>
    <x v="0"/>
    <x v="10"/>
    <x v="3"/>
    <s v="Perma STOR-ALL™ Hanging File Box, 13 1/8&quot;W x 12 1/4&quot;D x 10 1/2&quot;H"/>
    <n v="0.68"/>
    <x v="0"/>
    <x v="1"/>
    <x v="4"/>
    <s v="New York City"/>
    <n v="10170"/>
    <d v="2015-02-10T00:00:00"/>
    <d v="2015-02-15T00:00:00"/>
    <n v="-24.44"/>
    <n v="11"/>
    <n v="73.44"/>
    <n v="21636"/>
    <n v="5"/>
    <n v="-33.278867102396518"/>
    <n v="78.967741935483872"/>
    <n v="5.5277419354838742"/>
    <s v="High Discount"/>
    <s v="10%"/>
    <x v="0"/>
    <x v="2"/>
  </r>
  <r>
    <n v="3006"/>
    <s v="Low"/>
    <n v="0.02"/>
    <n v="55.99"/>
    <n v="3.3"/>
    <n v="1340"/>
    <x v="434"/>
    <x v="2"/>
    <x v="1"/>
    <x v="2"/>
    <x v="5"/>
    <x v="2"/>
    <s v="Accessory24"/>
    <n v="0.59"/>
    <x v="0"/>
    <x v="1"/>
    <x v="4"/>
    <s v="New York City"/>
    <n v="10170"/>
    <d v="2015-02-10T00:00:00"/>
    <d v="2015-02-10T00:00:00"/>
    <n v="366.50700000000001"/>
    <n v="63"/>
    <n v="2997.07"/>
    <n v="21636"/>
    <n v="0"/>
    <n v="12.228843503822066"/>
    <n v="3058.2346938775513"/>
    <n v="61.164693877551144"/>
    <s v="High Discount"/>
    <s v="10%"/>
    <x v="0"/>
    <x v="2"/>
  </r>
  <r>
    <n v="3431"/>
    <s v="Not Specified"/>
    <n v="7.0000000000000007E-2"/>
    <n v="3.98"/>
    <n v="0.83"/>
    <n v="1340"/>
    <x v="434"/>
    <x v="2"/>
    <x v="1"/>
    <x v="0"/>
    <x v="0"/>
    <x v="0"/>
    <s v="Fluorescent Highlighters by Dixon"/>
    <n v="0.51"/>
    <x v="0"/>
    <x v="1"/>
    <x v="4"/>
    <s v="New York City"/>
    <n v="10170"/>
    <d v="2015-06-06T00:00:00"/>
    <d v="2015-06-09T00:00:00"/>
    <n v="27.38"/>
    <n v="76"/>
    <n v="282.85000000000002"/>
    <n v="24455"/>
    <n v="3"/>
    <n v="9.6800424253137685"/>
    <n v="304.1397849462366"/>
    <n v="21.28978494623658"/>
    <s v="High Discount"/>
    <s v="10%"/>
    <x v="0"/>
    <x v="1"/>
  </r>
  <r>
    <n v="21005"/>
    <s v="Low"/>
    <n v="7.0000000000000007E-2"/>
    <n v="5.98"/>
    <n v="4.6900000000000004"/>
    <n v="1341"/>
    <x v="435"/>
    <x v="2"/>
    <x v="1"/>
    <x v="0"/>
    <x v="10"/>
    <x v="3"/>
    <s v="Perma STOR-ALL™ Hanging File Box, 13 1/8&quot;W x 12 1/4&quot;D x 10 1/2&quot;H"/>
    <n v="0.68"/>
    <x v="0"/>
    <x v="1"/>
    <x v="19"/>
    <s v="Chambersburg"/>
    <n v="17201"/>
    <d v="2015-02-10T00:00:00"/>
    <d v="2015-02-15T00:00:00"/>
    <n v="-12.708800000000002"/>
    <n v="3"/>
    <n v="20.03"/>
    <n v="91244"/>
    <n v="5"/>
    <n v="-63.448826759860211"/>
    <n v="21.537634408602152"/>
    <n v="1.5076344086021507"/>
    <s v="High Discount"/>
    <s v="10%"/>
    <x v="0"/>
    <x v="2"/>
  </r>
  <r>
    <n v="21430"/>
    <s v="Not Specified"/>
    <n v="0"/>
    <n v="20.89"/>
    <n v="1.99"/>
    <n v="1341"/>
    <x v="435"/>
    <x v="2"/>
    <x v="1"/>
    <x v="2"/>
    <x v="13"/>
    <x v="2"/>
    <s v="IBM 80 Minute CD-R Spindle, 50/Pack"/>
    <n v="0.48"/>
    <x v="0"/>
    <x v="1"/>
    <x v="19"/>
    <s v="Chambersburg"/>
    <n v="17201"/>
    <d v="2015-06-06T00:00:00"/>
    <d v="2015-06-08T00:00:00"/>
    <n v="-5.2949999999999999"/>
    <n v="4"/>
    <n v="84.56"/>
    <n v="91245"/>
    <n v="2"/>
    <n v="-6.2618259224219486"/>
    <n v="84.56"/>
    <n v="0"/>
    <s v="No Discount"/>
    <s v="0% (No Discount)"/>
    <x v="1"/>
    <x v="1"/>
  </r>
  <r>
    <n v="21431"/>
    <s v="Not Specified"/>
    <n v="7.0000000000000007E-2"/>
    <n v="3.98"/>
    <n v="0.83"/>
    <n v="1341"/>
    <x v="435"/>
    <x v="2"/>
    <x v="1"/>
    <x v="0"/>
    <x v="0"/>
    <x v="0"/>
    <s v="Fluorescent Highlighters by Dixon"/>
    <n v="0.51"/>
    <x v="0"/>
    <x v="1"/>
    <x v="19"/>
    <s v="Chambersburg"/>
    <n v="17201"/>
    <d v="2015-06-06T00:00:00"/>
    <d v="2015-06-09T00:00:00"/>
    <n v="41.07"/>
    <n v="19"/>
    <n v="70.709999999999994"/>
    <n v="91245"/>
    <n v="3"/>
    <n v="58.082308018667803"/>
    <n v="76.032258064516128"/>
    <n v="5.3222580645161344"/>
    <s v="High Discount"/>
    <s v="10%"/>
    <x v="0"/>
    <x v="1"/>
  </r>
  <r>
    <n v="20804"/>
    <s v="Low"/>
    <n v="0.1"/>
    <n v="2.62"/>
    <n v="0.8"/>
    <n v="1347"/>
    <x v="436"/>
    <x v="2"/>
    <x v="1"/>
    <x v="0"/>
    <x v="3"/>
    <x v="0"/>
    <s v="Staples Metal Binder Clips"/>
    <n v="0.39"/>
    <x v="0"/>
    <x v="3"/>
    <x v="26"/>
    <s v="Brandon"/>
    <n v="33511"/>
    <d v="2015-04-30T00:00:00"/>
    <d v="2015-05-06T00:00:00"/>
    <n v="-94.490899999999996"/>
    <n v="21"/>
    <n v="51.86"/>
    <n v="89686"/>
    <n v="6"/>
    <n v="-182.2038179714616"/>
    <n v="57.62222222222222"/>
    <n v="5.7622222222222206"/>
    <s v="High Discount"/>
    <s v="15%"/>
    <x v="0"/>
    <x v="4"/>
  </r>
  <r>
    <n v="22414"/>
    <s v="High"/>
    <n v="0"/>
    <n v="12.2"/>
    <n v="6.02"/>
    <n v="1350"/>
    <x v="437"/>
    <x v="0"/>
    <x v="1"/>
    <x v="1"/>
    <x v="2"/>
    <x v="2"/>
    <s v="Advantus Panel Wall Certificate Holder - 8.5x11"/>
    <n v="0.43"/>
    <x v="0"/>
    <x v="3"/>
    <x v="26"/>
    <s v="Carol City"/>
    <n v="33055"/>
    <d v="2015-04-17T00:00:00"/>
    <d v="2015-04-18T00:00:00"/>
    <n v="-172.298"/>
    <n v="4"/>
    <n v="56.24"/>
    <n v="88233"/>
    <n v="1"/>
    <n v="-306.36201991465151"/>
    <n v="56.24"/>
    <n v="0"/>
    <s v="No Discount"/>
    <s v="0% (No Discount)"/>
    <x v="1"/>
    <x v="4"/>
  </r>
  <r>
    <n v="18499"/>
    <s v="Not Specified"/>
    <n v="0.1"/>
    <n v="110.99"/>
    <n v="8.99"/>
    <n v="1351"/>
    <x v="438"/>
    <x v="0"/>
    <x v="1"/>
    <x v="2"/>
    <x v="5"/>
    <x v="3"/>
    <s v="LX 677"/>
    <n v="0.56999999999999995"/>
    <x v="0"/>
    <x v="3"/>
    <x v="26"/>
    <s v="Coconut Creek"/>
    <n v="33063"/>
    <d v="2015-01-27T00:00:00"/>
    <d v="2015-01-29T00:00:00"/>
    <n v="3285.48"/>
    <n v="7"/>
    <n v="627.78"/>
    <n v="88232"/>
    <n v="2"/>
    <n v="523.34894389754379"/>
    <n v="697.5333333333333"/>
    <n v="69.75333333333333"/>
    <s v="High Discount"/>
    <s v="15%"/>
    <x v="0"/>
    <x v="0"/>
  </r>
  <r>
    <n v="24232"/>
    <s v="High"/>
    <n v="0.05"/>
    <n v="17.670000000000002"/>
    <n v="8.99"/>
    <n v="1352"/>
    <x v="439"/>
    <x v="2"/>
    <x v="1"/>
    <x v="1"/>
    <x v="2"/>
    <x v="2"/>
    <s v="Executive Impressions 12&quot; Wall Clock"/>
    <n v="0.47"/>
    <x v="0"/>
    <x v="1"/>
    <x v="30"/>
    <s v="Camp Springs"/>
    <n v="20746"/>
    <d v="2015-04-30T00:00:00"/>
    <d v="2015-05-01T00:00:00"/>
    <n v="46.036799999999999"/>
    <n v="16"/>
    <n v="283.44"/>
    <n v="88234"/>
    <n v="1"/>
    <n v="16.242167654530061"/>
    <n v="298.35789473684213"/>
    <n v="14.917894736842129"/>
    <s v="High Discount"/>
    <s v="10%"/>
    <x v="0"/>
    <x v="4"/>
  </r>
  <r>
    <n v="20870"/>
    <s v="High"/>
    <n v="0.1"/>
    <n v="4.13"/>
    <n v="0.99"/>
    <n v="1354"/>
    <x v="440"/>
    <x v="2"/>
    <x v="3"/>
    <x v="0"/>
    <x v="9"/>
    <x v="3"/>
    <s v="Avery 491"/>
    <n v="0.39"/>
    <x v="0"/>
    <x v="2"/>
    <x v="7"/>
    <s v="Weatherford"/>
    <n v="76086"/>
    <d v="2015-02-11T00:00:00"/>
    <d v="2015-02-11T00:00:00"/>
    <n v="-1.0712000000000002"/>
    <n v="2"/>
    <n v="8.3000000000000007"/>
    <n v="91209"/>
    <n v="0"/>
    <n v="-12.906024096385543"/>
    <n v="9.2222222222222232"/>
    <n v="0.9222222222222225"/>
    <s v="High Discount"/>
    <s v="15%"/>
    <x v="0"/>
    <x v="2"/>
  </r>
  <r>
    <n v="20871"/>
    <s v="High"/>
    <n v="0.04"/>
    <n v="4.9800000000000004"/>
    <n v="0.49"/>
    <n v="1354"/>
    <x v="440"/>
    <x v="2"/>
    <x v="3"/>
    <x v="0"/>
    <x v="9"/>
    <x v="3"/>
    <s v="Avery White Multi-Purpose Labels"/>
    <n v="0.39"/>
    <x v="0"/>
    <x v="2"/>
    <x v="7"/>
    <s v="Weatherford"/>
    <n v="76086"/>
    <d v="2015-02-11T00:00:00"/>
    <d v="2015-02-13T00:00:00"/>
    <n v="4.4104000000000001"/>
    <n v="2"/>
    <n v="10.039999999999999"/>
    <n v="91209"/>
    <n v="2"/>
    <n v="43.92828685258965"/>
    <n v="10.458333333333332"/>
    <n v="0.418333333333333"/>
    <s v="High Discount"/>
    <s v="10%"/>
    <x v="0"/>
    <x v="2"/>
  </r>
  <r>
    <n v="18733"/>
    <s v="Medium"/>
    <n v="0.03"/>
    <n v="125.99"/>
    <n v="7.69"/>
    <n v="1357"/>
    <x v="441"/>
    <x v="2"/>
    <x v="1"/>
    <x v="2"/>
    <x v="5"/>
    <x v="3"/>
    <s v="Timeport L7089"/>
    <n v="0.57999999999999996"/>
    <x v="0"/>
    <x v="2"/>
    <x v="7"/>
    <s v="Weslaco"/>
    <n v="78596"/>
    <d v="2015-06-03T00:00:00"/>
    <d v="2015-06-05T00:00:00"/>
    <n v="500.95799999999997"/>
    <n v="9"/>
    <n v="981.65"/>
    <n v="88184"/>
    <n v="2"/>
    <n v="51.032241633983602"/>
    <n v="1012.0103092783505"/>
    <n v="30.360309278350542"/>
    <s v="High Discount"/>
    <s v="10%"/>
    <x v="0"/>
    <x v="1"/>
  </r>
  <r>
    <n v="18645"/>
    <s v="High"/>
    <n v="7.0000000000000007E-2"/>
    <n v="119.99"/>
    <n v="16.8"/>
    <n v="1357"/>
    <x v="441"/>
    <x v="1"/>
    <x v="1"/>
    <x v="2"/>
    <x v="6"/>
    <x v="5"/>
    <s v="Epson C62 Color Inkjet Printer"/>
    <n v="0.35"/>
    <x v="0"/>
    <x v="2"/>
    <x v="7"/>
    <s v="Weslaco"/>
    <n v="78596"/>
    <d v="2015-06-28T00:00:00"/>
    <d v="2015-06-30T00:00:00"/>
    <n v="1206.5961"/>
    <n v="15"/>
    <n v="1748.69"/>
    <n v="88185"/>
    <n v="2"/>
    <n v="69"/>
    <n v="1880.3118279569894"/>
    <n v="131.62182795698936"/>
    <s v="High Discount"/>
    <s v="10%"/>
    <x v="0"/>
    <x v="1"/>
  </r>
  <r>
    <n v="20830"/>
    <s v="High"/>
    <n v="0.03"/>
    <n v="14.34"/>
    <n v="5"/>
    <n v="1360"/>
    <x v="442"/>
    <x v="2"/>
    <x v="3"/>
    <x v="1"/>
    <x v="2"/>
    <x v="2"/>
    <s v="Nu-Dell Leatherette Frames"/>
    <n v="0.49"/>
    <x v="0"/>
    <x v="2"/>
    <x v="25"/>
    <s v="Muscatine"/>
    <n v="52761"/>
    <d v="2015-01-26T00:00:00"/>
    <d v="2015-01-27T00:00:00"/>
    <n v="82.310099999999991"/>
    <n v="8"/>
    <n v="119.29"/>
    <n v="89595"/>
    <n v="1"/>
    <n v="69"/>
    <n v="122.97938144329898"/>
    <n v="3.68938144329897"/>
    <s v="High Discount"/>
    <s v="10%"/>
    <x v="0"/>
    <x v="0"/>
  </r>
  <r>
    <n v="20829"/>
    <s v="High"/>
    <n v="0.01"/>
    <n v="2.89"/>
    <n v="0.5"/>
    <n v="1361"/>
    <x v="443"/>
    <x v="2"/>
    <x v="3"/>
    <x v="0"/>
    <x v="9"/>
    <x v="3"/>
    <s v="Avery 498"/>
    <n v="0.38"/>
    <x v="0"/>
    <x v="2"/>
    <x v="22"/>
    <s v="Allen Park"/>
    <n v="48101"/>
    <d v="2015-01-26T00:00:00"/>
    <d v="2015-01-28T00:00:00"/>
    <n v="1.2236"/>
    <n v="1"/>
    <n v="3.08"/>
    <n v="89595"/>
    <n v="2"/>
    <n v="39.727272727272727"/>
    <n v="3.1111111111111112"/>
    <n v="3.1111111111111089E-2"/>
    <s v="Low Discount"/>
    <s v="10%"/>
    <x v="0"/>
    <x v="0"/>
  </r>
  <r>
    <n v="24432"/>
    <s v="Critical"/>
    <n v="0.01"/>
    <n v="6.48"/>
    <n v="6.22"/>
    <n v="1361"/>
    <x v="443"/>
    <x v="0"/>
    <x v="3"/>
    <x v="0"/>
    <x v="7"/>
    <x v="3"/>
    <s v="Xerox 1894"/>
    <n v="0.37"/>
    <x v="0"/>
    <x v="2"/>
    <x v="22"/>
    <s v="Allen Park"/>
    <n v="48101"/>
    <d v="2015-02-10T00:00:00"/>
    <d v="2015-02-11T00:00:00"/>
    <n v="-15.6312"/>
    <n v="9"/>
    <n v="69.459999999999994"/>
    <n v="89596"/>
    <n v="1"/>
    <n v="-22.503887129283044"/>
    <n v="70.161616161616152"/>
    <n v="0.70161616161615825"/>
    <s v="High Discount"/>
    <s v="10%"/>
    <x v="0"/>
    <x v="2"/>
  </r>
  <r>
    <n v="24433"/>
    <s v="Critical"/>
    <n v="0.03"/>
    <n v="85.99"/>
    <n v="3.3"/>
    <n v="1361"/>
    <x v="443"/>
    <x v="2"/>
    <x v="3"/>
    <x v="2"/>
    <x v="5"/>
    <x v="2"/>
    <s v="Accessory20"/>
    <n v="0.37"/>
    <x v="0"/>
    <x v="2"/>
    <x v="22"/>
    <s v="Allen Park"/>
    <n v="48101"/>
    <d v="2015-02-10T00:00:00"/>
    <d v="2015-02-12T00:00:00"/>
    <n v="790.54679999999996"/>
    <n v="16"/>
    <n v="1145.72"/>
    <n v="89596"/>
    <n v="2"/>
    <n v="69"/>
    <n v="1181.1546391752579"/>
    <n v="35.434639175257871"/>
    <s v="High Discount"/>
    <s v="10%"/>
    <x v="0"/>
    <x v="2"/>
  </r>
  <r>
    <n v="23011"/>
    <s v="Medium"/>
    <n v="0.05"/>
    <n v="12.97"/>
    <n v="1.49"/>
    <n v="1363"/>
    <x v="444"/>
    <x v="2"/>
    <x v="3"/>
    <x v="0"/>
    <x v="8"/>
    <x v="3"/>
    <s v="Mead 1st Gear 2&quot; Zipper Binder, Asst. Colors"/>
    <n v="0.35"/>
    <x v="0"/>
    <x v="3"/>
    <x v="26"/>
    <s v="Casselberry"/>
    <n v="32707"/>
    <d v="2015-02-04T00:00:00"/>
    <d v="2015-02-06T00:00:00"/>
    <n v="5.4659999999999993"/>
    <n v="2"/>
    <n v="26.37"/>
    <n v="89993"/>
    <n v="2"/>
    <n v="20.728100113765642"/>
    <n v="27.757894736842108"/>
    <n v="1.3878947368421066"/>
    <s v="High Discount"/>
    <s v="10%"/>
    <x v="0"/>
    <x v="2"/>
  </r>
  <r>
    <n v="23012"/>
    <s v="Medium"/>
    <n v="0.06"/>
    <n v="5.81"/>
    <n v="3.37"/>
    <n v="1363"/>
    <x v="444"/>
    <x v="2"/>
    <x v="3"/>
    <x v="0"/>
    <x v="3"/>
    <x v="0"/>
    <s v="Advantus Push Pins, Aluminum Head"/>
    <n v="0.54"/>
    <x v="0"/>
    <x v="3"/>
    <x v="26"/>
    <s v="Casselberry"/>
    <n v="32707"/>
    <d v="2015-02-04T00:00:00"/>
    <d v="2015-02-06T00:00:00"/>
    <n v="-149.1182"/>
    <n v="9"/>
    <n v="53.44"/>
    <n v="89993"/>
    <n v="2"/>
    <n v="-279.03854790419166"/>
    <n v="56.851063829787236"/>
    <n v="3.4110638297872384"/>
    <s v="High Discount"/>
    <s v="10%"/>
    <x v="0"/>
    <x v="2"/>
  </r>
  <r>
    <n v="19333"/>
    <s v="Not Specified"/>
    <n v="0.1"/>
    <n v="5.98"/>
    <n v="5.35"/>
    <n v="1364"/>
    <x v="445"/>
    <x v="2"/>
    <x v="1"/>
    <x v="0"/>
    <x v="7"/>
    <x v="3"/>
    <s v="Xerox 1947"/>
    <n v="0.4"/>
    <x v="0"/>
    <x v="1"/>
    <x v="30"/>
    <s v="Camp Springs"/>
    <n v="20746"/>
    <d v="2015-03-17T00:00:00"/>
    <d v="2015-03-17T00:00:00"/>
    <n v="-90.26"/>
    <n v="10"/>
    <n v="57.34"/>
    <n v="89994"/>
    <n v="0"/>
    <n v="-157.41192884548306"/>
    <n v="63.711111111111116"/>
    <n v="6.3711111111111123"/>
    <s v="High Discount"/>
    <s v="15%"/>
    <x v="0"/>
    <x v="5"/>
  </r>
  <r>
    <n v="20539"/>
    <s v="Medium"/>
    <n v="0.03"/>
    <n v="73.98"/>
    <n v="14.52"/>
    <n v="1367"/>
    <x v="446"/>
    <x v="2"/>
    <x v="3"/>
    <x v="2"/>
    <x v="13"/>
    <x v="3"/>
    <s v="Keytronic French Keyboard"/>
    <n v="0.65"/>
    <x v="0"/>
    <x v="2"/>
    <x v="7"/>
    <s v="Lubbock"/>
    <n v="79424"/>
    <d v="2015-01-07T00:00:00"/>
    <d v="2015-01-10T00:00:00"/>
    <n v="-326.23159999999996"/>
    <n v="1"/>
    <n v="79.02"/>
    <n v="90513"/>
    <n v="3"/>
    <n v="-412.8468742090609"/>
    <n v="81.463917525773198"/>
    <n v="2.4439175257732018"/>
    <s v="High Discount"/>
    <s v="10%"/>
    <x v="0"/>
    <x v="0"/>
  </r>
  <r>
    <n v="26034"/>
    <s v="Medium"/>
    <n v="0.09"/>
    <n v="4.55"/>
    <n v="1.49"/>
    <n v="1368"/>
    <x v="447"/>
    <x v="2"/>
    <x v="3"/>
    <x v="0"/>
    <x v="8"/>
    <x v="3"/>
    <s v="Presstex Flexible Ring Binders"/>
    <n v="0.35"/>
    <x v="0"/>
    <x v="2"/>
    <x v="7"/>
    <s v="Lufkin"/>
    <n v="75901"/>
    <d v="2015-03-23T00:00:00"/>
    <d v="2015-03-25T00:00:00"/>
    <n v="16.898"/>
    <n v="6"/>
    <n v="25.45"/>
    <n v="90514"/>
    <n v="2"/>
    <n v="66.396856581532418"/>
    <n v="27.967032967032964"/>
    <n v="2.5170329670329643"/>
    <s v="High Discount"/>
    <s v="10%"/>
    <x v="0"/>
    <x v="5"/>
  </r>
  <r>
    <n v="26035"/>
    <s v="Medium"/>
    <n v="7.0000000000000007E-2"/>
    <n v="9.7799999999999994"/>
    <n v="5.76"/>
    <n v="1369"/>
    <x v="448"/>
    <x v="0"/>
    <x v="3"/>
    <x v="0"/>
    <x v="4"/>
    <x v="3"/>
    <s v="Staples #10 Laser &amp; Inkjet Envelopes, 4 1/8&quot; x 9 1/2&quot;, 100/Box"/>
    <n v="0.35"/>
    <x v="0"/>
    <x v="2"/>
    <x v="7"/>
    <s v="Mansfield"/>
    <n v="76063"/>
    <d v="2015-03-23T00:00:00"/>
    <d v="2015-03-25T00:00:00"/>
    <n v="20.14"/>
    <n v="11"/>
    <n v="110.72"/>
    <n v="90514"/>
    <n v="2"/>
    <n v="18.190028901734102"/>
    <n v="119.05376344086022"/>
    <n v="8.3337634408602241"/>
    <s v="High Discount"/>
    <s v="10%"/>
    <x v="0"/>
    <x v="5"/>
  </r>
  <r>
    <n v="24534"/>
    <s v="Critical"/>
    <n v="0.06"/>
    <n v="44.01"/>
    <n v="3.5"/>
    <n v="1374"/>
    <x v="449"/>
    <x v="2"/>
    <x v="1"/>
    <x v="0"/>
    <x v="15"/>
    <x v="3"/>
    <s v="Acco Smartsocket® Color-Coded Six-Outlet AC Adapter Model Surge Protectors"/>
    <n v="0.59"/>
    <x v="0"/>
    <x v="0"/>
    <x v="1"/>
    <s v="Stockton"/>
    <n v="95207"/>
    <d v="2015-06-07T00:00:00"/>
    <d v="2015-06-08T00:00:00"/>
    <n v="-21.231999999999999"/>
    <n v="1"/>
    <n v="46.94"/>
    <n v="88212"/>
    <n v="1"/>
    <n v="-45.232211333617386"/>
    <n v="49.936170212765958"/>
    <n v="2.9961702127659606"/>
    <s v="High Discount"/>
    <s v="10%"/>
    <x v="0"/>
    <x v="1"/>
  </r>
  <r>
    <n v="19932"/>
    <s v="Low"/>
    <n v="0.05"/>
    <n v="2.89"/>
    <n v="0.5"/>
    <n v="1380"/>
    <x v="450"/>
    <x v="2"/>
    <x v="1"/>
    <x v="0"/>
    <x v="9"/>
    <x v="3"/>
    <s v="Avery 498"/>
    <n v="0.38"/>
    <x v="0"/>
    <x v="1"/>
    <x v="16"/>
    <s v="Portsmouth"/>
    <n v="3801"/>
    <d v="2015-06-27T00:00:00"/>
    <d v="2015-07-03T00:00:00"/>
    <n v="18.0642"/>
    <n v="9"/>
    <n v="26.18"/>
    <n v="88213"/>
    <n v="6"/>
    <n v="69"/>
    <n v="27.557894736842105"/>
    <n v="1.3778947368421051"/>
    <s v="High Discount"/>
    <s v="10%"/>
    <x v="0"/>
    <x v="1"/>
  </r>
  <r>
    <n v="19018"/>
    <s v="Medium"/>
    <n v="0.03"/>
    <n v="2.23"/>
    <n v="4.57"/>
    <n v="1383"/>
    <x v="451"/>
    <x v="2"/>
    <x v="3"/>
    <x v="1"/>
    <x v="2"/>
    <x v="2"/>
    <s v="Eldon Pizzaz™ Desk Accessories"/>
    <n v="0.41"/>
    <x v="0"/>
    <x v="0"/>
    <x v="17"/>
    <s v="West Valley City"/>
    <n v="84120"/>
    <d v="2015-05-01T00:00:00"/>
    <d v="2015-05-02T00:00:00"/>
    <n v="-93.25"/>
    <n v="12"/>
    <n v="28.66"/>
    <n v="89406"/>
    <n v="1"/>
    <n v="-325.36636427076064"/>
    <n v="29.546391752577321"/>
    <n v="0.88639175257732106"/>
    <s v="High Discount"/>
    <s v="10%"/>
    <x v="0"/>
    <x v="3"/>
  </r>
  <r>
    <n v="25790"/>
    <s v="Not Specified"/>
    <n v="7.0000000000000007E-2"/>
    <n v="11.29"/>
    <n v="5.03"/>
    <n v="1384"/>
    <x v="452"/>
    <x v="2"/>
    <x v="3"/>
    <x v="0"/>
    <x v="10"/>
    <x v="3"/>
    <s v="X-Rack™ File for Hanging Folders"/>
    <n v="0.59"/>
    <x v="0"/>
    <x v="3"/>
    <x v="8"/>
    <s v="Alexandria"/>
    <n v="22304"/>
    <d v="2015-06-30T00:00:00"/>
    <d v="2015-07-02T00:00:00"/>
    <n v="-163.03"/>
    <n v="11"/>
    <n v="123.18"/>
    <n v="89407"/>
    <n v="2"/>
    <n v="-132.35103101152782"/>
    <n v="132.45161290322582"/>
    <n v="9.2716129032258152"/>
    <s v="High Discount"/>
    <s v="10%"/>
    <x v="0"/>
    <x v="1"/>
  </r>
  <r>
    <n v="22984"/>
    <s v="Low"/>
    <n v="0.02"/>
    <n v="70.97"/>
    <n v="3.5"/>
    <n v="1384"/>
    <x v="452"/>
    <x v="2"/>
    <x v="3"/>
    <x v="0"/>
    <x v="15"/>
    <x v="3"/>
    <s v="Tripp Lite Isotel 8 Ultra 8 Outlet Metal Surge"/>
    <n v="0.59"/>
    <x v="0"/>
    <x v="3"/>
    <x v="8"/>
    <s v="Alexandria"/>
    <n v="22304"/>
    <d v="2015-06-07T00:00:00"/>
    <d v="2015-06-14T00:00:00"/>
    <n v="23.61599999999995"/>
    <n v="21"/>
    <n v="1533.59"/>
    <n v="89408"/>
    <n v="7"/>
    <n v="1.5399161444714657"/>
    <n v="1564.8877551020407"/>
    <n v="31.29775510204081"/>
    <s v="High Discount"/>
    <s v="10%"/>
    <x v="0"/>
    <x v="1"/>
  </r>
  <r>
    <n v="18970"/>
    <s v="Critical"/>
    <n v="0.06"/>
    <n v="1.74"/>
    <n v="4.08"/>
    <n v="1389"/>
    <x v="453"/>
    <x v="2"/>
    <x v="0"/>
    <x v="1"/>
    <x v="2"/>
    <x v="2"/>
    <s v="Eldon Regeneration Recycled Desk Accessories, Smoke"/>
    <n v="0.53"/>
    <x v="0"/>
    <x v="0"/>
    <x v="1"/>
    <s v="Menlo Park"/>
    <n v="94025"/>
    <d v="2015-01-25T00:00:00"/>
    <d v="2015-01-26T00:00:00"/>
    <n v="-11.0732"/>
    <n v="1"/>
    <n v="2.77"/>
    <n v="88726"/>
    <n v="1"/>
    <n v="-399.75451263537906"/>
    <n v="2.9468085106382982"/>
    <n v="0.17680851063829817"/>
    <s v="Medium Discount"/>
    <s v="10%"/>
    <x v="0"/>
    <x v="0"/>
  </r>
  <r>
    <n v="19852"/>
    <s v="High"/>
    <n v="0.08"/>
    <n v="2.62"/>
    <n v="0.8"/>
    <n v="1389"/>
    <x v="453"/>
    <x v="0"/>
    <x v="2"/>
    <x v="0"/>
    <x v="3"/>
    <x v="0"/>
    <s v="Staples Metal Binder Clips"/>
    <n v="0.39"/>
    <x v="0"/>
    <x v="0"/>
    <x v="1"/>
    <s v="Menlo Park"/>
    <n v="94025"/>
    <d v="2015-05-13T00:00:00"/>
    <d v="2015-05-15T00:00:00"/>
    <n v="21.769499999999997"/>
    <n v="12"/>
    <n v="31.55"/>
    <n v="88728"/>
    <n v="2"/>
    <n v="69"/>
    <n v="34.293478260869563"/>
    <n v="2.743478260869562"/>
    <s v="High Discount"/>
    <s v="10%"/>
    <x v="0"/>
    <x v="3"/>
  </r>
  <r>
    <n v="19111"/>
    <s v="High"/>
    <n v="0.09"/>
    <n v="2.61"/>
    <n v="0.5"/>
    <n v="1389"/>
    <x v="453"/>
    <x v="2"/>
    <x v="3"/>
    <x v="0"/>
    <x v="9"/>
    <x v="3"/>
    <s v="Avery 494"/>
    <n v="0.39"/>
    <x v="0"/>
    <x v="0"/>
    <x v="1"/>
    <s v="Menlo Park"/>
    <n v="94025"/>
    <d v="2015-06-03T00:00:00"/>
    <d v="2015-06-05T00:00:00"/>
    <n v="29.380199999999995"/>
    <n v="17"/>
    <n v="42.58"/>
    <n v="88729"/>
    <n v="2"/>
    <n v="69"/>
    <n v="46.791208791208788"/>
    <n v="4.2112087912087901"/>
    <s v="High Discount"/>
    <s v="10%"/>
    <x v="0"/>
    <x v="1"/>
  </r>
  <r>
    <n v="18702"/>
    <s v="Critical"/>
    <n v="0.1"/>
    <n v="8.17"/>
    <n v="1.69"/>
    <n v="1390"/>
    <x v="454"/>
    <x v="2"/>
    <x v="0"/>
    <x v="0"/>
    <x v="7"/>
    <x v="0"/>
    <s v="Wirebound Message Forms, Four 2 3/4 x 5 Forms per Page, Pink Paper"/>
    <n v="0.38"/>
    <x v="0"/>
    <x v="0"/>
    <x v="1"/>
    <s v="Stockton"/>
    <n v="95207"/>
    <d v="2015-05-16T00:00:00"/>
    <d v="2015-05-16T00:00:00"/>
    <n v="100.2984"/>
    <n v="19"/>
    <n v="145.36000000000001"/>
    <n v="88731"/>
    <n v="0"/>
    <n v="69"/>
    <n v="161.51111111111112"/>
    <n v="16.151111111111106"/>
    <s v="High Discount"/>
    <s v="15%"/>
    <x v="0"/>
    <x v="3"/>
  </r>
  <r>
    <n v="18703"/>
    <s v="Critical"/>
    <n v="0.03"/>
    <n v="110.99"/>
    <n v="2.5"/>
    <n v="1390"/>
    <x v="454"/>
    <x v="2"/>
    <x v="0"/>
    <x v="2"/>
    <x v="5"/>
    <x v="3"/>
    <s v="T18"/>
    <n v="0.56999999999999995"/>
    <x v="0"/>
    <x v="0"/>
    <x v="1"/>
    <s v="Stockton"/>
    <n v="95207"/>
    <d v="2015-05-16T00:00:00"/>
    <d v="2015-05-18T00:00:00"/>
    <n v="2495.3987999999999"/>
    <n v="38"/>
    <n v="3616.52"/>
    <n v="88731"/>
    <n v="2"/>
    <n v="69"/>
    <n v="3728.3711340206187"/>
    <n v="111.8511340206187"/>
    <s v="High Discount"/>
    <s v="10%"/>
    <x v="0"/>
    <x v="3"/>
  </r>
  <r>
    <n v="20523"/>
    <s v="Not Specified"/>
    <n v="0"/>
    <n v="2.88"/>
    <n v="0.7"/>
    <n v="1391"/>
    <x v="455"/>
    <x v="0"/>
    <x v="3"/>
    <x v="0"/>
    <x v="0"/>
    <x v="0"/>
    <s v="Newell 340"/>
    <n v="0.56000000000000005"/>
    <x v="0"/>
    <x v="0"/>
    <x v="1"/>
    <s v="Sunnyvale"/>
    <n v="94086"/>
    <d v="2015-04-24T00:00:00"/>
    <d v="2015-04-24T00:00:00"/>
    <n v="-0.10999999999999943"/>
    <n v="1"/>
    <n v="7.96"/>
    <n v="88727"/>
    <n v="0"/>
    <n v="-1.3819095477386862"/>
    <n v="7.96"/>
    <n v="0"/>
    <s v="No Discount"/>
    <s v="0% (No Discount)"/>
    <x v="1"/>
    <x v="4"/>
  </r>
  <r>
    <n v="20163"/>
    <s v="Low"/>
    <n v="7.0000000000000007E-2"/>
    <n v="12.28"/>
    <n v="6.13"/>
    <n v="1391"/>
    <x v="455"/>
    <x v="2"/>
    <x v="2"/>
    <x v="0"/>
    <x v="10"/>
    <x v="3"/>
    <s v="Recycled Eldon Regeneration Jumbo File"/>
    <n v="0.56999999999999995"/>
    <x v="0"/>
    <x v="0"/>
    <x v="1"/>
    <s v="Sunnyvale"/>
    <n v="94086"/>
    <d v="2015-05-03T00:00:00"/>
    <d v="2015-05-10T00:00:00"/>
    <n v="15.236000000000018"/>
    <n v="33"/>
    <n v="389.59"/>
    <n v="88730"/>
    <n v="7"/>
    <n v="3.9107779973818682"/>
    <n v="418.91397849462368"/>
    <n v="29.323978494623702"/>
    <s v="High Discount"/>
    <s v="10%"/>
    <x v="0"/>
    <x v="3"/>
  </r>
  <r>
    <n v="5297"/>
    <s v="Not Specified"/>
    <n v="0"/>
    <n v="8.6"/>
    <n v="6.19"/>
    <n v="1402"/>
    <x v="456"/>
    <x v="2"/>
    <x v="0"/>
    <x v="0"/>
    <x v="8"/>
    <x v="3"/>
    <s v="Avery Printable Repositionable Plastic Tabs"/>
    <n v="0.38"/>
    <x v="0"/>
    <x v="2"/>
    <x v="12"/>
    <s v="Chicago"/>
    <n v="60653"/>
    <d v="2015-01-15T00:00:00"/>
    <d v="2015-01-15T00:00:00"/>
    <n v="-42.8536"/>
    <n v="48"/>
    <n v="447.89"/>
    <n v="37729"/>
    <n v="0"/>
    <n v="-9.5678849717564596"/>
    <n v="447.89"/>
    <n v="0"/>
    <s v="No Discount"/>
    <s v="0% (No Discount)"/>
    <x v="1"/>
    <x v="0"/>
  </r>
  <r>
    <n v="6080"/>
    <s v="Medium"/>
    <n v="0.04"/>
    <n v="30.73"/>
    <n v="4"/>
    <n v="1402"/>
    <x v="456"/>
    <x v="2"/>
    <x v="1"/>
    <x v="2"/>
    <x v="13"/>
    <x v="3"/>
    <s v="Fellowes 17-key keypad for PS/2 interface"/>
    <n v="0.75"/>
    <x v="0"/>
    <x v="2"/>
    <x v="12"/>
    <s v="Chicago"/>
    <n v="60653"/>
    <d v="2015-01-21T00:00:00"/>
    <d v="2015-01-22T00:00:00"/>
    <n v="-20.79"/>
    <n v="48"/>
    <n v="1420.84"/>
    <n v="43079"/>
    <n v="1"/>
    <n v="-1.463218940908195"/>
    <n v="1480.0416666666667"/>
    <n v="59.201666666666824"/>
    <s v="High Discount"/>
    <s v="10%"/>
    <x v="0"/>
    <x v="0"/>
  </r>
  <r>
    <n v="23297"/>
    <s v="Not Specified"/>
    <n v="0"/>
    <n v="8.6"/>
    <n v="6.19"/>
    <n v="1405"/>
    <x v="457"/>
    <x v="2"/>
    <x v="0"/>
    <x v="0"/>
    <x v="8"/>
    <x v="3"/>
    <s v="Avery Printable Repositionable Plastic Tabs"/>
    <n v="0.38"/>
    <x v="0"/>
    <x v="2"/>
    <x v="22"/>
    <s v="Battle Creek"/>
    <n v="49017"/>
    <d v="2015-01-15T00:00:00"/>
    <d v="2015-01-15T00:00:00"/>
    <n v="-33.211539999999999"/>
    <n v="12"/>
    <n v="111.97"/>
    <n v="86144"/>
    <n v="0"/>
    <n v="-29.661105653299991"/>
    <n v="111.97"/>
    <n v="0"/>
    <s v="No Discount"/>
    <s v="0% (No Discount)"/>
    <x v="1"/>
    <x v="0"/>
  </r>
  <r>
    <n v="24080"/>
    <s v="Medium"/>
    <n v="0.04"/>
    <n v="30.73"/>
    <n v="4"/>
    <n v="1405"/>
    <x v="457"/>
    <x v="2"/>
    <x v="1"/>
    <x v="2"/>
    <x v="13"/>
    <x v="3"/>
    <s v="Fellowes 17-key keypad for PS/2 interface"/>
    <n v="0.75"/>
    <x v="0"/>
    <x v="2"/>
    <x v="22"/>
    <s v="Battle Creek"/>
    <n v="49017"/>
    <d v="2015-01-21T00:00:00"/>
    <d v="2015-01-22T00:00:00"/>
    <n v="-20.79"/>
    <n v="12"/>
    <n v="355.21"/>
    <n v="86145"/>
    <n v="1"/>
    <n v="-5.8528757636327802"/>
    <n v="370.01041666666669"/>
    <n v="14.800416666666706"/>
    <s v="High Discount"/>
    <s v="10%"/>
    <x v="0"/>
    <x v="0"/>
  </r>
  <r>
    <n v="19417"/>
    <s v="Medium"/>
    <n v="0"/>
    <n v="65.989999999999995"/>
    <n v="5.26"/>
    <n v="1410"/>
    <x v="458"/>
    <x v="2"/>
    <x v="0"/>
    <x v="2"/>
    <x v="5"/>
    <x v="3"/>
    <s v="g520"/>
    <n v="0.59"/>
    <x v="0"/>
    <x v="0"/>
    <x v="1"/>
    <s v="Moreno Valley"/>
    <n v="92553"/>
    <d v="2015-04-07T00:00:00"/>
    <d v="2015-04-08T00:00:00"/>
    <n v="369.99869999999999"/>
    <n v="9"/>
    <n v="536.23"/>
    <n v="87086"/>
    <n v="1"/>
    <n v="69"/>
    <n v="536.23"/>
    <n v="0"/>
    <s v="No Discount"/>
    <s v="0% (No Discount)"/>
    <x v="1"/>
    <x v="4"/>
  </r>
  <r>
    <n v="24407"/>
    <s v="Not Specified"/>
    <n v="0.08"/>
    <n v="3.38"/>
    <n v="0.85"/>
    <n v="1412"/>
    <x v="459"/>
    <x v="2"/>
    <x v="0"/>
    <x v="0"/>
    <x v="0"/>
    <x v="0"/>
    <s v="Avery Hi-Liter® Fluorescent Desk Style Markers"/>
    <n v="0.48"/>
    <x v="0"/>
    <x v="0"/>
    <x v="1"/>
    <s v="Mountain View"/>
    <n v="94043"/>
    <d v="2015-02-02T00:00:00"/>
    <d v="2015-02-04T00:00:00"/>
    <n v="20.453600000000002"/>
    <n v="12"/>
    <n v="38.81"/>
    <n v="87087"/>
    <n v="2"/>
    <n v="52.701880958515844"/>
    <n v="42.184782608695656"/>
    <n v="3.3747826086956536"/>
    <s v="High Discount"/>
    <s v="10%"/>
    <x v="0"/>
    <x v="2"/>
  </r>
  <r>
    <n v="1417"/>
    <s v="Medium"/>
    <n v="0"/>
    <n v="65.989999999999995"/>
    <n v="5.26"/>
    <n v="1413"/>
    <x v="460"/>
    <x v="2"/>
    <x v="0"/>
    <x v="2"/>
    <x v="5"/>
    <x v="3"/>
    <s v="g520"/>
    <n v="0.59"/>
    <x v="0"/>
    <x v="1"/>
    <x v="15"/>
    <s v="Boston"/>
    <n v="2113"/>
    <d v="2015-04-07T00:00:00"/>
    <d v="2015-04-08T00:00:00"/>
    <n v="542.25"/>
    <n v="36"/>
    <n v="2144.92"/>
    <n v="10277"/>
    <n v="1"/>
    <n v="25.280663148275927"/>
    <n v="2144.92"/>
    <n v="0"/>
    <s v="No Discount"/>
    <s v="0% (No Discount)"/>
    <x v="1"/>
    <x v="4"/>
  </r>
  <r>
    <n v="6406"/>
    <s v="Not Specified"/>
    <n v="0.02"/>
    <n v="16.48"/>
    <n v="1.99"/>
    <n v="1413"/>
    <x v="460"/>
    <x v="0"/>
    <x v="0"/>
    <x v="2"/>
    <x v="13"/>
    <x v="2"/>
    <s v="Maxell DVD-RAM Discs"/>
    <n v="0.42"/>
    <x v="0"/>
    <x v="1"/>
    <x v="15"/>
    <s v="Boston"/>
    <n v="2113"/>
    <d v="2015-02-02T00:00:00"/>
    <d v="2015-02-04T00:00:00"/>
    <n v="69.61"/>
    <n v="27"/>
    <n v="484.56"/>
    <n v="45539"/>
    <n v="2"/>
    <n v="14.365610037972592"/>
    <n v="494.44897959183675"/>
    <n v="9.888979591836744"/>
    <s v="High Discount"/>
    <s v="10%"/>
    <x v="0"/>
    <x v="2"/>
  </r>
  <r>
    <n v="25129"/>
    <s v="Critical"/>
    <n v="0.02"/>
    <n v="417.4"/>
    <n v="75.23"/>
    <n v="1416"/>
    <x v="461"/>
    <x v="1"/>
    <x v="2"/>
    <x v="1"/>
    <x v="11"/>
    <x v="5"/>
    <s v="Bretford “Just In Time” Height-Adjustable Multi-Task Work Tables"/>
    <n v="0.79"/>
    <x v="0"/>
    <x v="2"/>
    <x v="38"/>
    <s v="Indianapolis"/>
    <n v="46203"/>
    <d v="2015-05-06T00:00:00"/>
    <d v="2015-05-07T00:00:00"/>
    <n v="-634.86540000000002"/>
    <n v="1"/>
    <n v="471.21"/>
    <n v="90538"/>
    <n v="1"/>
    <n v="-134.73088431909341"/>
    <n v="480.82653061224488"/>
    <n v="9.616530612244901"/>
    <s v="High Discount"/>
    <s v="10%"/>
    <x v="0"/>
    <x v="3"/>
  </r>
  <r>
    <n v="24722"/>
    <s v="High"/>
    <n v="0.04"/>
    <n v="46.89"/>
    <n v="5.0999999999999996"/>
    <n v="1416"/>
    <x v="461"/>
    <x v="2"/>
    <x v="2"/>
    <x v="0"/>
    <x v="15"/>
    <x v="4"/>
    <s v="Bionaire Personal Warm Mist Humidifier/Vaporizer"/>
    <n v="0.46"/>
    <x v="0"/>
    <x v="2"/>
    <x v="38"/>
    <s v="Indianapolis"/>
    <n v="46203"/>
    <d v="2015-06-25T00:00:00"/>
    <d v="2015-06-27T00:00:00"/>
    <n v="87.12"/>
    <n v="4"/>
    <n v="182.61"/>
    <n v="90540"/>
    <n v="2"/>
    <n v="47.708230655495313"/>
    <n v="190.21875000000003"/>
    <n v="7.6087500000000148"/>
    <s v="High Discount"/>
    <s v="10%"/>
    <x v="0"/>
    <x v="1"/>
  </r>
  <r>
    <n v="22823"/>
    <s v="Low"/>
    <n v="7.0000000000000007E-2"/>
    <n v="4.84"/>
    <n v="0.71"/>
    <n v="1418"/>
    <x v="462"/>
    <x v="2"/>
    <x v="2"/>
    <x v="0"/>
    <x v="0"/>
    <x v="0"/>
    <s v="*Staples* Highlighting Markers"/>
    <n v="0.52"/>
    <x v="0"/>
    <x v="2"/>
    <x v="38"/>
    <s v="Kokomo"/>
    <n v="46901"/>
    <d v="2015-01-01T00:00:00"/>
    <d v="2015-01-03T00:00:00"/>
    <n v="25.240199999999998"/>
    <n v="8"/>
    <n v="36.58"/>
    <n v="90539"/>
    <n v="2"/>
    <n v="69"/>
    <n v="39.333333333333336"/>
    <n v="2.7533333333333374"/>
    <s v="High Discount"/>
    <s v="10%"/>
    <x v="0"/>
    <x v="0"/>
  </r>
  <r>
    <n v="24295"/>
    <s v="Not Specified"/>
    <n v="0.01"/>
    <n v="124.49"/>
    <n v="51.94"/>
    <n v="1419"/>
    <x v="463"/>
    <x v="1"/>
    <x v="2"/>
    <x v="1"/>
    <x v="11"/>
    <x v="5"/>
    <s v="Bevis 36 x 72 Conference Tables"/>
    <n v="0.63"/>
    <x v="0"/>
    <x v="2"/>
    <x v="38"/>
    <s v="Lafayette"/>
    <n v="47905"/>
    <d v="2015-06-25T00:00:00"/>
    <d v="2015-06-26T00:00:00"/>
    <n v="-94.674644999999998"/>
    <n v="18"/>
    <n v="2376.12"/>
    <n v="90540"/>
    <n v="1"/>
    <n v="-3.9844218726326956"/>
    <n v="2400.121212121212"/>
    <n v="24.00121212121212"/>
    <s v="High Discount"/>
    <s v="10%"/>
    <x v="0"/>
    <x v="1"/>
  </r>
  <r>
    <n v="19024"/>
    <s v="Low"/>
    <n v="0.05"/>
    <n v="350.99"/>
    <n v="39"/>
    <n v="1424"/>
    <x v="464"/>
    <x v="1"/>
    <x v="1"/>
    <x v="1"/>
    <x v="1"/>
    <x v="1"/>
    <s v="Global Leather Executive Chair"/>
    <n v="0.55000000000000004"/>
    <x v="0"/>
    <x v="0"/>
    <x v="21"/>
    <s v="Englewood"/>
    <n v="80112"/>
    <d v="2015-01-12T00:00:00"/>
    <d v="2015-01-14T00:00:00"/>
    <n v="451.28039999999999"/>
    <n v="3"/>
    <n v="1020.08"/>
    <n v="89448"/>
    <n v="2"/>
    <n v="44.239706689671394"/>
    <n v="1073.7684210526318"/>
    <n v="53.688421052631725"/>
    <s v="High Discount"/>
    <s v="10%"/>
    <x v="0"/>
    <x v="0"/>
  </r>
  <r>
    <n v="19025"/>
    <s v="Low"/>
    <n v="0"/>
    <n v="8.74"/>
    <n v="1.39"/>
    <n v="1424"/>
    <x v="464"/>
    <x v="2"/>
    <x v="1"/>
    <x v="0"/>
    <x v="4"/>
    <x v="3"/>
    <s v="#10- 4 1/8&quot; x 9 1/2&quot; Recycled Envelopes"/>
    <n v="0.38"/>
    <x v="0"/>
    <x v="0"/>
    <x v="21"/>
    <s v="Englewood"/>
    <n v="80112"/>
    <d v="2015-01-12T00:00:00"/>
    <d v="2015-01-16T00:00:00"/>
    <n v="44.988"/>
    <n v="7"/>
    <n v="65.2"/>
    <n v="89448"/>
    <n v="4"/>
    <n v="69"/>
    <n v="65.2"/>
    <n v="0"/>
    <s v="No Discount"/>
    <s v="0% (No Discount)"/>
    <x v="1"/>
    <x v="0"/>
  </r>
  <r>
    <n v="19026"/>
    <s v="Low"/>
    <n v="0.02"/>
    <n v="1.98"/>
    <n v="0.7"/>
    <n v="1424"/>
    <x v="464"/>
    <x v="2"/>
    <x v="1"/>
    <x v="0"/>
    <x v="3"/>
    <x v="0"/>
    <s v="Brites Rubber Bands, 1 1/2 oz. Box"/>
    <n v="0.83"/>
    <x v="0"/>
    <x v="0"/>
    <x v="21"/>
    <s v="Englewood"/>
    <n v="80112"/>
    <d v="2015-01-12T00:00:00"/>
    <d v="2015-01-16T00:00:00"/>
    <n v="-20.732799999999997"/>
    <n v="11"/>
    <n v="22.59"/>
    <n v="89448"/>
    <n v="4"/>
    <n v="-91.778663125276665"/>
    <n v="23.051020408163264"/>
    <n v="0.46102040816326451"/>
    <s v="High Discount"/>
    <s v="10%"/>
    <x v="0"/>
    <x v="0"/>
  </r>
  <r>
    <n v="23620"/>
    <s v="Not Specified"/>
    <n v="0.05"/>
    <n v="8.0399999999999991"/>
    <n v="8.94"/>
    <n v="1424"/>
    <x v="464"/>
    <x v="2"/>
    <x v="1"/>
    <x v="0"/>
    <x v="8"/>
    <x v="3"/>
    <s v="Fellowes Twister Kit, Gray/Clear, 3/pkg"/>
    <n v="0.4"/>
    <x v="0"/>
    <x v="0"/>
    <x v="21"/>
    <s v="Englewood"/>
    <n v="80112"/>
    <d v="2015-06-20T00:00:00"/>
    <d v="2015-06-22T00:00:00"/>
    <n v="-164.39479999999998"/>
    <n v="15"/>
    <n v="121.36"/>
    <n v="89449"/>
    <n v="2"/>
    <n v="-135.46044825313115"/>
    <n v="127.74736842105264"/>
    <n v="6.387368421052642"/>
    <s v="High Discount"/>
    <s v="10%"/>
    <x v="0"/>
    <x v="1"/>
  </r>
  <r>
    <n v="22824"/>
    <s v="Low"/>
    <n v="0.04"/>
    <n v="2036.48"/>
    <n v="14.7"/>
    <n v="1425"/>
    <x v="465"/>
    <x v="1"/>
    <x v="2"/>
    <x v="2"/>
    <x v="6"/>
    <x v="1"/>
    <s v="Lexmark 4227 Plus Dot Matrix Printer"/>
    <n v="0.55000000000000004"/>
    <x v="0"/>
    <x v="0"/>
    <x v="21"/>
    <s v="Fort Collins"/>
    <n v="80525"/>
    <d v="2015-01-01T00:00:00"/>
    <d v="2015-01-06T00:00:00"/>
    <n v="-4793.0039999999999"/>
    <n v="1"/>
    <n v="2013.67"/>
    <n v="89450"/>
    <n v="5"/>
    <n v="-238.02331067155987"/>
    <n v="2097.572916666667"/>
    <n v="83.902916666666897"/>
    <s v="High Discount"/>
    <s v="10%"/>
    <x v="0"/>
    <x v="0"/>
  </r>
  <r>
    <n v="22407"/>
    <s v="Low"/>
    <n v="0.09"/>
    <n v="125.99"/>
    <n v="2.5"/>
    <n v="1427"/>
    <x v="466"/>
    <x v="2"/>
    <x v="1"/>
    <x v="2"/>
    <x v="5"/>
    <x v="3"/>
    <s v="i2000"/>
    <n v="0.6"/>
    <x v="0"/>
    <x v="2"/>
    <x v="22"/>
    <s v="Bay City"/>
    <n v="48708"/>
    <d v="2015-02-05T00:00:00"/>
    <d v="2015-02-09T00:00:00"/>
    <n v="1258.7876999999999"/>
    <n v="18"/>
    <n v="1824.33"/>
    <n v="90905"/>
    <n v="4"/>
    <n v="69"/>
    <n v="2004.7582417582416"/>
    <n v="180.42824175824171"/>
    <s v="High Discount"/>
    <s v="10%"/>
    <x v="0"/>
    <x v="2"/>
  </r>
  <r>
    <n v="19810"/>
    <s v="Not Specified"/>
    <n v="0.05"/>
    <n v="9.7799999999999994"/>
    <n v="1.39"/>
    <n v="1432"/>
    <x v="467"/>
    <x v="2"/>
    <x v="0"/>
    <x v="0"/>
    <x v="4"/>
    <x v="3"/>
    <s v="Staples #10 Laser &amp; Inkjet Envelopes, 4 1/8&quot; x 9 1/2&quot;, 100/Box"/>
    <n v="0.39"/>
    <x v="0"/>
    <x v="2"/>
    <x v="38"/>
    <s v="Indianapolis"/>
    <n v="46203"/>
    <d v="2015-03-05T00:00:00"/>
    <d v="2015-03-06T00:00:00"/>
    <n v="74.278499999999994"/>
    <n v="11"/>
    <n v="107.65"/>
    <n v="86826"/>
    <n v="1"/>
    <n v="69"/>
    <n v="113.31578947368422"/>
    <n v="5.6657894736842138"/>
    <s v="High Discount"/>
    <s v="10%"/>
    <x v="0"/>
    <x v="5"/>
  </r>
  <r>
    <n v="18762"/>
    <s v="Low"/>
    <n v="7.0000000000000007E-2"/>
    <n v="10.98"/>
    <n v="4.8"/>
    <n v="1432"/>
    <x v="467"/>
    <x v="2"/>
    <x v="0"/>
    <x v="0"/>
    <x v="4"/>
    <x v="3"/>
    <s v="Manila Recycled Extra-Heavyweight Clasp Envelopes, 6&quot; x 9&quot;"/>
    <n v="0.36"/>
    <x v="0"/>
    <x v="2"/>
    <x v="38"/>
    <s v="Indianapolis"/>
    <n v="46203"/>
    <d v="2015-06-20T00:00:00"/>
    <d v="2015-06-27T00:00:00"/>
    <n v="52.92"/>
    <n v="16"/>
    <n v="165.21"/>
    <n v="86827"/>
    <n v="7"/>
    <n v="32.031959324496093"/>
    <n v="177.64516129032259"/>
    <n v="12.435161290322583"/>
    <s v="High Discount"/>
    <s v="10%"/>
    <x v="0"/>
    <x v="1"/>
  </r>
  <r>
    <n v="19811"/>
    <s v="Not Specified"/>
    <n v="0.02"/>
    <n v="3.28"/>
    <n v="3.97"/>
    <n v="1433"/>
    <x v="468"/>
    <x v="0"/>
    <x v="0"/>
    <x v="0"/>
    <x v="0"/>
    <x v="0"/>
    <s v="Newell 337"/>
    <n v="0.56000000000000005"/>
    <x v="0"/>
    <x v="2"/>
    <x v="38"/>
    <s v="Jeffersonville"/>
    <n v="47130"/>
    <d v="2015-03-05T00:00:00"/>
    <d v="2015-03-06T00:00:00"/>
    <n v="-66.349999999999994"/>
    <n v="7"/>
    <n v="25.15"/>
    <n v="86826"/>
    <n v="1"/>
    <n v="-263.81709741550696"/>
    <n v="25.663265306122447"/>
    <n v="0.51326530612244881"/>
    <s v="High Discount"/>
    <s v="10%"/>
    <x v="0"/>
    <x v="5"/>
  </r>
  <r>
    <n v="20124"/>
    <s v="High"/>
    <n v="7.0000000000000007E-2"/>
    <n v="300.98"/>
    <n v="64.73"/>
    <n v="1433"/>
    <x v="468"/>
    <x v="1"/>
    <x v="0"/>
    <x v="1"/>
    <x v="1"/>
    <x v="1"/>
    <s v="Global Leather and Oak Executive Chair, Black"/>
    <n v="0.56000000000000005"/>
    <x v="0"/>
    <x v="2"/>
    <x v="38"/>
    <s v="Jeffersonville"/>
    <n v="47130"/>
    <d v="2015-05-19T00:00:00"/>
    <d v="2015-05-21T00:00:00"/>
    <n v="1399.6400000000003"/>
    <n v="14"/>
    <n v="4285.5600000000004"/>
    <n v="86828"/>
    <n v="2"/>
    <n v="32.659442406593307"/>
    <n v="4608.1290322580653"/>
    <n v="322.56903225806491"/>
    <s v="High Discount"/>
    <s v="10%"/>
    <x v="0"/>
    <x v="3"/>
  </r>
  <r>
    <n v="20125"/>
    <s v="High"/>
    <n v="0.01"/>
    <n v="20.98"/>
    <n v="45"/>
    <n v="1433"/>
    <x v="468"/>
    <x v="1"/>
    <x v="0"/>
    <x v="0"/>
    <x v="10"/>
    <x v="1"/>
    <s v="Tennsco Lockers, Sand"/>
    <n v="0.61"/>
    <x v="0"/>
    <x v="2"/>
    <x v="38"/>
    <s v="Jeffersonville"/>
    <n v="47130"/>
    <d v="2015-05-19T00:00:00"/>
    <d v="2015-05-19T00:00:00"/>
    <n v="232.64200000000028"/>
    <n v="28"/>
    <n v="631.37"/>
    <n v="86828"/>
    <n v="0"/>
    <n v="36.847173606601565"/>
    <n v="637.74747474747471"/>
    <n v="6.3774747474747073"/>
    <s v="High Discount"/>
    <s v="10%"/>
    <x v="0"/>
    <x v="3"/>
  </r>
  <r>
    <n v="21955"/>
    <s v="Critical"/>
    <n v="0.01"/>
    <n v="80.98"/>
    <n v="35"/>
    <n v="1438"/>
    <x v="469"/>
    <x v="2"/>
    <x v="0"/>
    <x v="0"/>
    <x v="10"/>
    <x v="6"/>
    <s v="Carina 42&quot;Hx23 3/4&quot;W Media Storage Unit"/>
    <n v="0.83"/>
    <x v="0"/>
    <x v="1"/>
    <x v="10"/>
    <s v="Elyria"/>
    <n v="44035"/>
    <d v="2015-01-22T00:00:00"/>
    <d v="2015-01-24T00:00:00"/>
    <n v="-409.37360000000001"/>
    <n v="3"/>
    <n v="267.83"/>
    <n v="90120"/>
    <n v="2"/>
    <n v="-152.84829929432851"/>
    <n v="270.53535353535352"/>
    <n v="2.7053535353535381"/>
    <s v="High Discount"/>
    <s v="10%"/>
    <x v="0"/>
    <x v="0"/>
  </r>
  <r>
    <n v="23415"/>
    <s v="Critical"/>
    <n v="0.05"/>
    <n v="6.48"/>
    <n v="6.22"/>
    <n v="1439"/>
    <x v="470"/>
    <x v="2"/>
    <x v="0"/>
    <x v="0"/>
    <x v="7"/>
    <x v="3"/>
    <s v="Xerox 1894"/>
    <n v="0.37"/>
    <x v="0"/>
    <x v="1"/>
    <x v="10"/>
    <s v="Euclid"/>
    <n v="44117"/>
    <d v="2015-04-28T00:00:00"/>
    <d v="2015-04-29T00:00:00"/>
    <n v="-29.07"/>
    <n v="3"/>
    <n v="21.46"/>
    <n v="90121"/>
    <n v="1"/>
    <n v="-135.46132339235788"/>
    <n v="22.589473684210528"/>
    <n v="1.1294736842105273"/>
    <s v="High Discount"/>
    <s v="10%"/>
    <x v="0"/>
    <x v="4"/>
  </r>
  <r>
    <n v="22672"/>
    <s v="Not Specified"/>
    <n v="0.04"/>
    <n v="177.98"/>
    <n v="0.99"/>
    <n v="1442"/>
    <x v="471"/>
    <x v="2"/>
    <x v="0"/>
    <x v="0"/>
    <x v="15"/>
    <x v="3"/>
    <s v="Kensington 7 Outlet MasterPiece Power Center"/>
    <n v="0.56000000000000005"/>
    <x v="0"/>
    <x v="2"/>
    <x v="33"/>
    <s v="Springfield"/>
    <n v="65807"/>
    <d v="2015-06-25T00:00:00"/>
    <d v="2015-06-27T00:00:00"/>
    <n v="1909.8854999999996"/>
    <n v="15"/>
    <n v="2767.95"/>
    <n v="89076"/>
    <n v="2"/>
    <n v="69"/>
    <n v="2883.28125"/>
    <n v="115.33125000000018"/>
    <s v="High Discount"/>
    <s v="10%"/>
    <x v="0"/>
    <x v="1"/>
  </r>
  <r>
    <n v="21945"/>
    <s v="Low"/>
    <n v="0.02"/>
    <n v="15.99"/>
    <n v="13.18"/>
    <n v="1442"/>
    <x v="471"/>
    <x v="0"/>
    <x v="0"/>
    <x v="0"/>
    <x v="8"/>
    <x v="3"/>
    <s v="GBC Pre-Punched Binding Paper, Plastic, White, 8-1/2&quot; x 11&quot;"/>
    <n v="0.37"/>
    <x v="0"/>
    <x v="2"/>
    <x v="33"/>
    <s v="Springfield"/>
    <n v="65807"/>
    <d v="2015-01-30T00:00:00"/>
    <d v="2015-02-03T00:00:00"/>
    <n v="-76.992500000000007"/>
    <n v="7"/>
    <n v="123.03"/>
    <n v="89077"/>
    <n v="4"/>
    <n v="-62.580264976022114"/>
    <n v="125.54081632653062"/>
    <n v="2.510816326530616"/>
    <s v="High Discount"/>
    <s v="10%"/>
    <x v="0"/>
    <x v="0"/>
  </r>
  <r>
    <n v="21946"/>
    <s v="Low"/>
    <n v="0.09"/>
    <n v="46.94"/>
    <n v="6.77"/>
    <n v="1442"/>
    <x v="471"/>
    <x v="0"/>
    <x v="0"/>
    <x v="1"/>
    <x v="2"/>
    <x v="3"/>
    <s v="Howard Miller 13&quot; Diameter Goldtone Round Wall Clock"/>
    <n v="0.44"/>
    <x v="0"/>
    <x v="2"/>
    <x v="33"/>
    <s v="Springfield"/>
    <n v="65807"/>
    <d v="2015-01-30T00:00:00"/>
    <d v="2015-01-30T00:00:00"/>
    <n v="297.96959999999996"/>
    <n v="10"/>
    <n v="431.84"/>
    <n v="89077"/>
    <n v="0"/>
    <n v="69"/>
    <n v="474.54945054945051"/>
    <n v="42.709450549450537"/>
    <s v="High Discount"/>
    <s v="10%"/>
    <x v="0"/>
    <x v="0"/>
  </r>
  <r>
    <n v="23793"/>
    <s v="Medium"/>
    <n v="0.1"/>
    <n v="218.08"/>
    <n v="18.059999999999999"/>
    <n v="1450"/>
    <x v="472"/>
    <x v="0"/>
    <x v="3"/>
    <x v="1"/>
    <x v="1"/>
    <x v="6"/>
    <s v="Lifetime Advantage™ Folding Chairs, 4/Carton"/>
    <n v="0.56999999999999995"/>
    <x v="0"/>
    <x v="0"/>
    <x v="1"/>
    <s v="South Lake Tahoe"/>
    <n v="96150"/>
    <d v="2015-05-24T00:00:00"/>
    <d v="2015-05-25T00:00:00"/>
    <n v="1318.83"/>
    <n v="12"/>
    <n v="2366.5100000000002"/>
    <n v="86735"/>
    <n v="1"/>
    <n v="55.728900363826895"/>
    <n v="2629.4555555555557"/>
    <n v="262.94555555555553"/>
    <s v="High Discount"/>
    <s v="15%"/>
    <x v="0"/>
    <x v="3"/>
  </r>
  <r>
    <n v="25006"/>
    <s v="High"/>
    <n v="0.05"/>
    <n v="85.99"/>
    <n v="0.99"/>
    <n v="1459"/>
    <x v="473"/>
    <x v="2"/>
    <x v="3"/>
    <x v="2"/>
    <x v="5"/>
    <x v="0"/>
    <s v="Accessory34"/>
    <n v="0.55000000000000004"/>
    <x v="0"/>
    <x v="3"/>
    <x v="39"/>
    <s v="Taylors"/>
    <n v="29687"/>
    <d v="2015-04-05T00:00:00"/>
    <d v="2015-04-07T00:00:00"/>
    <n v="36.215999999999994"/>
    <n v="4"/>
    <n v="291.64"/>
    <n v="86734"/>
    <n v="2"/>
    <n v="12.418049650253735"/>
    <n v="306.98947368421051"/>
    <n v="15.349473684210523"/>
    <s v="High Discount"/>
    <s v="10%"/>
    <x v="0"/>
    <x v="4"/>
  </r>
  <r>
    <n v="18105"/>
    <s v="High"/>
    <n v="0.05"/>
    <n v="12.95"/>
    <n v="4.9800000000000004"/>
    <n v="1461"/>
    <x v="474"/>
    <x v="2"/>
    <x v="3"/>
    <x v="0"/>
    <x v="8"/>
    <x v="3"/>
    <s v="GBC Binding covers"/>
    <n v="0.4"/>
    <x v="0"/>
    <x v="2"/>
    <x v="38"/>
    <s v="Lafayette"/>
    <n v="47905"/>
    <d v="2015-06-02T00:00:00"/>
    <d v="2015-06-04T00:00:00"/>
    <n v="134.16825"/>
    <n v="19"/>
    <n v="252.36"/>
    <n v="86397"/>
    <n v="2"/>
    <n v="53.165418449833567"/>
    <n v="265.64210526315793"/>
    <n v="13.282105263157916"/>
    <s v="High Discount"/>
    <s v="10%"/>
    <x v="0"/>
    <x v="1"/>
  </r>
  <r>
    <n v="23735"/>
    <s v="High"/>
    <n v="0"/>
    <n v="65.989999999999995"/>
    <n v="8.99"/>
    <n v="1466"/>
    <x v="475"/>
    <x v="2"/>
    <x v="2"/>
    <x v="2"/>
    <x v="5"/>
    <x v="3"/>
    <s v="5180"/>
    <n v="0.56000000000000005"/>
    <x v="0"/>
    <x v="2"/>
    <x v="32"/>
    <s v="Columbus"/>
    <n v="68601"/>
    <d v="2015-06-11T00:00:00"/>
    <d v="2015-06-13T00:00:00"/>
    <n v="253.30319999999998"/>
    <n v="10"/>
    <n v="575.07000000000005"/>
    <n v="91115"/>
    <n v="2"/>
    <n v="44.047368146486505"/>
    <n v="575.07000000000005"/>
    <n v="0"/>
    <s v="No Discount"/>
    <s v="0% (No Discount)"/>
    <x v="1"/>
    <x v="1"/>
  </r>
  <r>
    <n v="25917"/>
    <s v="Low"/>
    <n v="0.04"/>
    <n v="130.97999999999999"/>
    <n v="54.74"/>
    <n v="1466"/>
    <x v="475"/>
    <x v="1"/>
    <x v="2"/>
    <x v="1"/>
    <x v="14"/>
    <x v="5"/>
    <s v="O'Sullivan Elevations Bookcase, Cherry Finish"/>
    <n v="0.69"/>
    <x v="0"/>
    <x v="2"/>
    <x v="32"/>
    <s v="Columbus"/>
    <n v="68601"/>
    <d v="2015-06-12T00:00:00"/>
    <d v="2015-06-12T00:00:00"/>
    <n v="-723.78399999999999"/>
    <n v="14"/>
    <n v="1781.66"/>
    <n v="91116"/>
    <n v="0"/>
    <n v="-40.624137040737288"/>
    <n v="1855.8958333333335"/>
    <n v="74.235833333333403"/>
    <s v="High Discount"/>
    <s v="10%"/>
    <x v="0"/>
    <x v="1"/>
  </r>
  <r>
    <n v="25915"/>
    <s v="Low"/>
    <n v="0.04"/>
    <n v="105.29"/>
    <n v="10.119999999999999"/>
    <n v="1469"/>
    <x v="476"/>
    <x v="2"/>
    <x v="2"/>
    <x v="1"/>
    <x v="2"/>
    <x v="6"/>
    <s v="Eldon Antistatic Chair Mats for Low to Medium Pile Carpets"/>
    <n v="0.79"/>
    <x v="0"/>
    <x v="0"/>
    <x v="17"/>
    <s v="Clearfield"/>
    <n v="84015"/>
    <d v="2015-06-12T00:00:00"/>
    <d v="2015-06-16T00:00:00"/>
    <n v="589.18799999999999"/>
    <n v="9"/>
    <n v="940.64"/>
    <n v="91116"/>
    <n v="4"/>
    <n v="62.636928048987926"/>
    <n v="979.83333333333337"/>
    <n v="39.193333333333385"/>
    <s v="High Discount"/>
    <s v="10%"/>
    <x v="0"/>
    <x v="1"/>
  </r>
  <r>
    <n v="25916"/>
    <s v="Low"/>
    <n v="7.0000000000000007E-2"/>
    <n v="31.76"/>
    <n v="45.51"/>
    <n v="1469"/>
    <x v="476"/>
    <x v="1"/>
    <x v="2"/>
    <x v="1"/>
    <x v="11"/>
    <x v="5"/>
    <s v="Hon iLevel™ Computer Training Table"/>
    <n v="0.65"/>
    <x v="0"/>
    <x v="0"/>
    <x v="17"/>
    <s v="Clearfield"/>
    <n v="84015"/>
    <d v="2015-06-12T00:00:00"/>
    <d v="2015-06-14T00:00:00"/>
    <n v="-1314.992"/>
    <n v="18"/>
    <n v="439.27"/>
    <n v="91116"/>
    <n v="2"/>
    <n v="-299.35848111639768"/>
    <n v="472.33333333333337"/>
    <n v="33.063333333333389"/>
    <s v="High Discount"/>
    <s v="10%"/>
    <x v="0"/>
    <x v="1"/>
  </r>
  <r>
    <n v="21710"/>
    <s v="High"/>
    <n v="0.03"/>
    <n v="420.98"/>
    <n v="19.989999999999998"/>
    <n v="1471"/>
    <x v="477"/>
    <x v="2"/>
    <x v="1"/>
    <x v="0"/>
    <x v="8"/>
    <x v="3"/>
    <s v="GBC DocuBind 200 Manual Binding Machine"/>
    <n v="0.35"/>
    <x v="0"/>
    <x v="1"/>
    <x v="10"/>
    <s v="Westerville"/>
    <n v="43081"/>
    <d v="2015-03-21T00:00:00"/>
    <d v="2015-03-22T00:00:00"/>
    <n v="3043.0310999999997"/>
    <n v="10"/>
    <n v="4410.1899999999996"/>
    <n v="87077"/>
    <n v="1"/>
    <n v="69"/>
    <n v="4546.5876288659792"/>
    <n v="136.39762886597964"/>
    <s v="High Discount"/>
    <s v="10%"/>
    <x v="0"/>
    <x v="5"/>
  </r>
  <r>
    <n v="23958"/>
    <s v="Not Specified"/>
    <n v="0.02"/>
    <n v="30.98"/>
    <n v="6.5"/>
    <n v="1472"/>
    <x v="478"/>
    <x v="0"/>
    <x v="1"/>
    <x v="2"/>
    <x v="13"/>
    <x v="3"/>
    <s v="Logitech Internet Navigator Keyboard"/>
    <n v="0.79"/>
    <x v="0"/>
    <x v="1"/>
    <x v="10"/>
    <s v="Westlake"/>
    <n v="44145"/>
    <d v="2015-06-30T00:00:00"/>
    <d v="2015-07-01T00:00:00"/>
    <n v="-44.624000000000002"/>
    <n v="17"/>
    <n v="552.89"/>
    <n v="87078"/>
    <n v="1"/>
    <n v="-8.0710448733021032"/>
    <n v="564.17346938775506"/>
    <n v="11.283469387755076"/>
    <s v="High Discount"/>
    <s v="10%"/>
    <x v="0"/>
    <x v="1"/>
  </r>
  <r>
    <n v="22313"/>
    <s v="Medium"/>
    <n v="0.05"/>
    <n v="20.27"/>
    <n v="3.99"/>
    <n v="1472"/>
    <x v="478"/>
    <x v="2"/>
    <x v="1"/>
    <x v="0"/>
    <x v="15"/>
    <x v="3"/>
    <s v="Fellowes Mighty 8 Compact Surge Protector"/>
    <n v="0.56999999999999995"/>
    <x v="0"/>
    <x v="1"/>
    <x v="10"/>
    <s v="Westlake"/>
    <n v="44145"/>
    <d v="2015-05-25T00:00:00"/>
    <d v="2015-05-26T00:00:00"/>
    <n v="309.25400000000002"/>
    <n v="30"/>
    <n v="621.55999999999995"/>
    <n v="87079"/>
    <n v="1"/>
    <n v="49.754488705836934"/>
    <n v="654.27368421052631"/>
    <n v="32.713684210526367"/>
    <s v="High Discount"/>
    <s v="10%"/>
    <x v="0"/>
    <x v="3"/>
  </r>
  <r>
    <n v="24937"/>
    <s v="Critical"/>
    <n v="0.04"/>
    <n v="9.7799999999999994"/>
    <n v="1.99"/>
    <n v="1473"/>
    <x v="479"/>
    <x v="0"/>
    <x v="1"/>
    <x v="2"/>
    <x v="13"/>
    <x v="2"/>
    <s v="Memorex Slim 80 Minute CD-R, 10/Pack"/>
    <n v="0.43"/>
    <x v="0"/>
    <x v="1"/>
    <x v="10"/>
    <s v="Wooster"/>
    <n v="44691"/>
    <d v="2015-01-21T00:00:00"/>
    <d v="2015-01-22T00:00:00"/>
    <n v="61.292699999999996"/>
    <n v="9"/>
    <n v="88.83"/>
    <n v="87076"/>
    <n v="1"/>
    <n v="69"/>
    <n v="92.53125"/>
    <n v="3.7012500000000017"/>
    <s v="High Discount"/>
    <s v="10%"/>
    <x v="0"/>
    <x v="0"/>
  </r>
  <r>
    <n v="7544"/>
    <s v="Not Specified"/>
    <n v="7.0000000000000007E-2"/>
    <n v="8.9499999999999993"/>
    <n v="2.0099999999999998"/>
    <n v="1481"/>
    <x v="480"/>
    <x v="2"/>
    <x v="0"/>
    <x v="0"/>
    <x v="7"/>
    <x v="0"/>
    <s v="Recycled Desk Saver Line &quot;While You Were Out&quot; Book, 5 1/2&quot; X 4&quot;"/>
    <n v="0.39"/>
    <x v="0"/>
    <x v="0"/>
    <x v="1"/>
    <s v="Los Angeles"/>
    <n v="90049"/>
    <d v="2015-03-27T00:00:00"/>
    <d v="2015-03-28T00:00:00"/>
    <n v="91.73"/>
    <n v="36"/>
    <n v="307.64999999999998"/>
    <n v="53953"/>
    <n v="1"/>
    <n v="29.816349748090364"/>
    <n v="330.80645161290323"/>
    <n v="23.156451612903254"/>
    <s v="High Discount"/>
    <s v="10%"/>
    <x v="0"/>
    <x v="5"/>
  </r>
  <r>
    <n v="25544"/>
    <s v="Not Specified"/>
    <n v="7.0000000000000007E-2"/>
    <n v="8.9499999999999993"/>
    <n v="2.0099999999999998"/>
    <n v="1482"/>
    <x v="481"/>
    <x v="2"/>
    <x v="0"/>
    <x v="0"/>
    <x v="7"/>
    <x v="0"/>
    <s v="Recycled Desk Saver Line &quot;While You Were Out&quot; Book, 5 1/2&quot; X 4&quot;"/>
    <n v="0.39"/>
    <x v="0"/>
    <x v="2"/>
    <x v="22"/>
    <s v="Bay City"/>
    <n v="48708"/>
    <d v="2015-03-27T00:00:00"/>
    <d v="2015-03-28T00:00:00"/>
    <n v="53.067899999999995"/>
    <n v="9"/>
    <n v="76.91"/>
    <n v="91362"/>
    <n v="1"/>
    <n v="69"/>
    <n v="82.6989247311828"/>
    <n v="5.7889247311828029"/>
    <s v="High Discount"/>
    <s v="10%"/>
    <x v="0"/>
    <x v="5"/>
  </r>
  <r>
    <n v="22745"/>
    <s v="Not Specified"/>
    <n v="0.05"/>
    <n v="9.65"/>
    <n v="6.22"/>
    <n v="1482"/>
    <x v="481"/>
    <x v="2"/>
    <x v="0"/>
    <x v="1"/>
    <x v="2"/>
    <x v="3"/>
    <s v="Eldon Expressions™ Desk Accessory, Wood Pencil Holder, Oak"/>
    <n v="0.55000000000000004"/>
    <x v="0"/>
    <x v="2"/>
    <x v="22"/>
    <s v="Bay City"/>
    <n v="48708"/>
    <d v="2015-02-28T00:00:00"/>
    <d v="2015-02-28T00:00:00"/>
    <n v="-14.6432"/>
    <n v="15"/>
    <n v="151.34"/>
    <n v="91363"/>
    <n v="0"/>
    <n v="-9.6756971058543684"/>
    <n v="159.30526315789476"/>
    <n v="7.9652631578947535"/>
    <s v="High Discount"/>
    <s v="10%"/>
    <x v="0"/>
    <x v="2"/>
  </r>
  <r>
    <n v="21806"/>
    <s v="High"/>
    <n v="0.06"/>
    <n v="99.99"/>
    <n v="19.989999999999998"/>
    <n v="1484"/>
    <x v="482"/>
    <x v="2"/>
    <x v="1"/>
    <x v="2"/>
    <x v="13"/>
    <x v="3"/>
    <s v="US Robotics 56K V.92 External Faxmodem"/>
    <n v="0.52"/>
    <x v="0"/>
    <x v="2"/>
    <x v="12"/>
    <s v="Des Plaines"/>
    <n v="60016"/>
    <d v="2015-03-11T00:00:00"/>
    <d v="2015-03-14T00:00:00"/>
    <n v="-127.56"/>
    <n v="3"/>
    <n v="290.24"/>
    <n v="91235"/>
    <n v="3"/>
    <n v="-43.949834619625136"/>
    <n v="308.76595744680856"/>
    <n v="18.525957446808548"/>
    <s v="High Discount"/>
    <s v="10%"/>
    <x v="0"/>
    <x v="5"/>
  </r>
  <r>
    <n v="21807"/>
    <s v="High"/>
    <n v="0"/>
    <n v="193.17"/>
    <n v="19.989999999999998"/>
    <n v="1484"/>
    <x v="482"/>
    <x v="2"/>
    <x v="1"/>
    <x v="0"/>
    <x v="10"/>
    <x v="3"/>
    <s v="Fellowes Staxonsteel® Drawer Files"/>
    <n v="0.71"/>
    <x v="0"/>
    <x v="2"/>
    <x v="12"/>
    <s v="Des Plaines"/>
    <n v="60016"/>
    <d v="2015-03-11T00:00:00"/>
    <d v="2015-03-12T00:00:00"/>
    <n v="282.18"/>
    <n v="5"/>
    <n v="971.4"/>
    <n v="91235"/>
    <n v="1"/>
    <n v="29.048795552810379"/>
    <n v="971.4"/>
    <n v="0"/>
    <s v="No Discount"/>
    <s v="0% (No Discount)"/>
    <x v="1"/>
    <x v="5"/>
  </r>
  <r>
    <n v="21808"/>
    <s v="High"/>
    <n v="0.08"/>
    <n v="20.99"/>
    <n v="3.3"/>
    <n v="1484"/>
    <x v="482"/>
    <x v="0"/>
    <x v="1"/>
    <x v="2"/>
    <x v="5"/>
    <x v="2"/>
    <s v="Accessory39"/>
    <n v="0.81"/>
    <x v="0"/>
    <x v="2"/>
    <x v="12"/>
    <s v="Des Plaines"/>
    <n v="60016"/>
    <d v="2015-03-11T00:00:00"/>
    <d v="2015-03-11T00:00:00"/>
    <n v="-96.337999999999994"/>
    <n v="11"/>
    <n v="193.51"/>
    <n v="91235"/>
    <n v="0"/>
    <n v="-49.784507260606688"/>
    <n v="210.33695652173913"/>
    <n v="16.826956521739135"/>
    <s v="High Discount"/>
    <s v="10%"/>
    <x v="0"/>
    <x v="5"/>
  </r>
  <r>
    <n v="22763"/>
    <s v="Not Specified"/>
    <n v="0.04"/>
    <n v="11.5"/>
    <n v="7.19"/>
    <n v="1485"/>
    <x v="483"/>
    <x v="2"/>
    <x v="1"/>
    <x v="0"/>
    <x v="8"/>
    <x v="3"/>
    <s v="Ibico Covers for Plastic or Wire Binding Elements"/>
    <n v="0.4"/>
    <x v="0"/>
    <x v="2"/>
    <x v="12"/>
    <s v="Downers Grove"/>
    <n v="60516"/>
    <d v="2015-02-20T00:00:00"/>
    <d v="2015-02-23T00:00:00"/>
    <n v="-23.357880000000002"/>
    <n v="14"/>
    <n v="157.81"/>
    <n v="91236"/>
    <n v="3"/>
    <n v="-14.801267346809455"/>
    <n v="164.38541666666669"/>
    <n v="6.5754166666666833"/>
    <s v="High Discount"/>
    <s v="10%"/>
    <x v="0"/>
    <x v="2"/>
  </r>
  <r>
    <n v="22764"/>
    <s v="Not Specified"/>
    <n v="0.02"/>
    <n v="15.7"/>
    <n v="11.25"/>
    <n v="1485"/>
    <x v="483"/>
    <x v="2"/>
    <x v="1"/>
    <x v="0"/>
    <x v="10"/>
    <x v="3"/>
    <s v="Hanging Personal Folder File"/>
    <n v="0.6"/>
    <x v="0"/>
    <x v="2"/>
    <x v="12"/>
    <s v="Downers Grove"/>
    <n v="60516"/>
    <d v="2015-02-20T00:00:00"/>
    <d v="2015-02-21T00:00:00"/>
    <n v="-18.241599999999998"/>
    <n v="1"/>
    <n v="19.440000000000001"/>
    <n v="91236"/>
    <n v="1"/>
    <n v="-93.835390946502045"/>
    <n v="19.836734693877553"/>
    <n v="0.39673469387755134"/>
    <s v="High Discount"/>
    <s v="10%"/>
    <x v="0"/>
    <x v="2"/>
  </r>
  <r>
    <n v="22765"/>
    <s v="Not Specified"/>
    <n v="0.05"/>
    <n v="225.02"/>
    <n v="28.66"/>
    <n v="1485"/>
    <x v="483"/>
    <x v="1"/>
    <x v="1"/>
    <x v="0"/>
    <x v="10"/>
    <x v="1"/>
    <s v="Tennsco Double-Tier Lockers"/>
    <n v="0.72"/>
    <x v="0"/>
    <x v="2"/>
    <x v="12"/>
    <s v="Downers Grove"/>
    <n v="60516"/>
    <d v="2015-02-20T00:00:00"/>
    <d v="2015-02-22T00:00:00"/>
    <n v="1428.9104"/>
    <n v="21"/>
    <n v="4636.63"/>
    <n v="91236"/>
    <n v="2"/>
    <n v="30.817865561841252"/>
    <n v="4880.6631578947372"/>
    <n v="244.03315789473709"/>
    <s v="High Discount"/>
    <s v="10%"/>
    <x v="0"/>
    <x v="2"/>
  </r>
  <r>
    <n v="18460"/>
    <s v="High"/>
    <n v="0.04"/>
    <n v="119.99"/>
    <n v="14"/>
    <n v="1492"/>
    <x v="484"/>
    <x v="1"/>
    <x v="0"/>
    <x v="2"/>
    <x v="6"/>
    <x v="1"/>
    <s v="Epson C82 Color Inkjet Printer"/>
    <n v="0.36"/>
    <x v="0"/>
    <x v="2"/>
    <x v="33"/>
    <s v="Ozark"/>
    <n v="65721"/>
    <d v="2015-06-16T00:00:00"/>
    <d v="2015-06-18T00:00:00"/>
    <n v="509.95830000000001"/>
    <n v="6"/>
    <n v="739.07"/>
    <n v="88004"/>
    <n v="2"/>
    <n v="69"/>
    <n v="769.86458333333337"/>
    <n v="30.794583333333321"/>
    <s v="High Discount"/>
    <s v="10%"/>
    <x v="0"/>
    <x v="1"/>
  </r>
  <r>
    <n v="19472"/>
    <s v="Critical"/>
    <n v="0.06"/>
    <n v="8.3699999999999992"/>
    <n v="10.16"/>
    <n v="1494"/>
    <x v="485"/>
    <x v="2"/>
    <x v="0"/>
    <x v="1"/>
    <x v="2"/>
    <x v="6"/>
    <s v="Westinghouse Clip-On Gooseneck Lamps"/>
    <n v="0.59"/>
    <x v="0"/>
    <x v="1"/>
    <x v="30"/>
    <s v="Dundalk"/>
    <n v="21222"/>
    <d v="2015-03-11T00:00:00"/>
    <d v="2015-03-13T00:00:00"/>
    <n v="-255.65"/>
    <n v="18"/>
    <n v="157.63999999999999"/>
    <n v="85880"/>
    <n v="2"/>
    <n v="-162.17330626744484"/>
    <n v="167.70212765957447"/>
    <n v="10.062127659574486"/>
    <s v="High Discount"/>
    <s v="10%"/>
    <x v="0"/>
    <x v="5"/>
  </r>
  <r>
    <n v="19473"/>
    <s v="Critical"/>
    <n v="0.09"/>
    <n v="6.48"/>
    <n v="9.17"/>
    <n v="1494"/>
    <x v="485"/>
    <x v="0"/>
    <x v="0"/>
    <x v="0"/>
    <x v="7"/>
    <x v="3"/>
    <s v="Xerox 1996"/>
    <n v="0.37"/>
    <x v="0"/>
    <x v="1"/>
    <x v="30"/>
    <s v="Dundalk"/>
    <n v="21222"/>
    <d v="2015-03-11T00:00:00"/>
    <d v="2015-03-13T00:00:00"/>
    <n v="-76.540000000000006"/>
    <n v="6"/>
    <n v="42.16"/>
    <n v="85880"/>
    <n v="2"/>
    <n v="-181.54648956356738"/>
    <n v="46.329670329670321"/>
    <n v="4.1696703296703248"/>
    <s v="High Discount"/>
    <s v="10%"/>
    <x v="0"/>
    <x v="5"/>
  </r>
  <r>
    <n v="24286"/>
    <s v="Critical"/>
    <n v="0.09"/>
    <n v="6.28"/>
    <n v="5.29"/>
    <n v="1497"/>
    <x v="486"/>
    <x v="2"/>
    <x v="0"/>
    <x v="1"/>
    <x v="2"/>
    <x v="3"/>
    <s v="Eldon® 200 Class™ Desk Accessories, Burgundy"/>
    <n v="0.43"/>
    <x v="0"/>
    <x v="1"/>
    <x v="4"/>
    <s v="Elmira"/>
    <n v="14901"/>
    <d v="2015-03-11T00:00:00"/>
    <d v="2015-03-12T00:00:00"/>
    <n v="-10.09"/>
    <n v="2"/>
    <n v="14.08"/>
    <n v="85880"/>
    <n v="1"/>
    <n v="-71.661931818181813"/>
    <n v="15.472527472527473"/>
    <n v="1.3925274725274726"/>
    <s v="High Discount"/>
    <s v="10%"/>
    <x v="0"/>
    <x v="5"/>
  </r>
  <r>
    <n v="24287"/>
    <s v="Critical"/>
    <n v="0.03"/>
    <n v="15.14"/>
    <n v="4.53"/>
    <n v="1497"/>
    <x v="486"/>
    <x v="2"/>
    <x v="0"/>
    <x v="0"/>
    <x v="10"/>
    <x v="3"/>
    <s v="Eldon® Gobal File Keepers"/>
    <n v="0.81"/>
    <x v="0"/>
    <x v="1"/>
    <x v="4"/>
    <s v="Elmira"/>
    <n v="14901"/>
    <d v="2015-03-11T00:00:00"/>
    <d v="2015-03-13T00:00:00"/>
    <n v="-92.87"/>
    <n v="17"/>
    <n v="256.73"/>
    <n v="85880"/>
    <n v="2"/>
    <n v="-36.174190784092239"/>
    <n v="264.67010309278351"/>
    <n v="7.9401030927834881"/>
    <s v="High Discount"/>
    <s v="10%"/>
    <x v="0"/>
    <x v="5"/>
  </r>
  <r>
    <n v="20016"/>
    <s v="Medium"/>
    <n v="0.05"/>
    <n v="2.16"/>
    <n v="6.05"/>
    <n v="1499"/>
    <x v="487"/>
    <x v="2"/>
    <x v="1"/>
    <x v="0"/>
    <x v="8"/>
    <x v="3"/>
    <s v="Peel &amp; Stick Add-On Corner Pockets"/>
    <n v="0.37"/>
    <x v="0"/>
    <x v="3"/>
    <x v="26"/>
    <s v="Coral Gables"/>
    <n v="33134"/>
    <d v="2015-02-04T00:00:00"/>
    <d v="2015-02-05T00:00:00"/>
    <n v="-298.88600000000002"/>
    <n v="8"/>
    <n v="18.59"/>
    <n v="90731"/>
    <n v="1"/>
    <n v="-1607.7783754706832"/>
    <n v="19.568421052631578"/>
    <n v="0.97842105263157819"/>
    <s v="High Discount"/>
    <s v="10%"/>
    <x v="0"/>
    <x v="2"/>
  </r>
  <r>
    <n v="20017"/>
    <s v="Medium"/>
    <n v="0.03"/>
    <n v="6.48"/>
    <n v="6.6"/>
    <n v="1499"/>
    <x v="487"/>
    <x v="2"/>
    <x v="1"/>
    <x v="0"/>
    <x v="7"/>
    <x v="3"/>
    <s v="Xerox 21"/>
    <n v="0.37"/>
    <x v="0"/>
    <x v="3"/>
    <x v="26"/>
    <s v="Coral Gables"/>
    <n v="33134"/>
    <d v="2015-02-04T00:00:00"/>
    <d v="2015-02-05T00:00:00"/>
    <n v="-145.852"/>
    <n v="9"/>
    <n v="58.83"/>
    <n v="90731"/>
    <n v="1"/>
    <n v="-247.92112867584569"/>
    <n v="60.649484536082475"/>
    <n v="1.8194845360824772"/>
    <s v="High Discount"/>
    <s v="10%"/>
    <x v="0"/>
    <x v="2"/>
  </r>
  <r>
    <n v="20018"/>
    <s v="Medium"/>
    <n v="0.08"/>
    <n v="146.05000000000001"/>
    <n v="80.2"/>
    <n v="1499"/>
    <x v="487"/>
    <x v="1"/>
    <x v="1"/>
    <x v="1"/>
    <x v="11"/>
    <x v="5"/>
    <s v="BPI Conference Tables"/>
    <n v="0.71"/>
    <x v="0"/>
    <x v="3"/>
    <x v="26"/>
    <s v="Coral Gables"/>
    <n v="33134"/>
    <d v="2015-02-04T00:00:00"/>
    <d v="2015-02-05T00:00:00"/>
    <n v="-27.951000000000001"/>
    <n v="11"/>
    <n v="1557.66"/>
    <n v="90731"/>
    <n v="1"/>
    <n v="-1.7944224028350215"/>
    <n v="1693.108695652174"/>
    <n v="135.44869565217391"/>
    <s v="High Discount"/>
    <s v="10%"/>
    <x v="0"/>
    <x v="2"/>
  </r>
  <r>
    <n v="21682"/>
    <s v="Critical"/>
    <n v="0.08"/>
    <n v="3.69"/>
    <n v="0.5"/>
    <n v="1502"/>
    <x v="488"/>
    <x v="2"/>
    <x v="2"/>
    <x v="0"/>
    <x v="9"/>
    <x v="3"/>
    <s v="Avery 487"/>
    <n v="0.38"/>
    <x v="0"/>
    <x v="3"/>
    <x v="26"/>
    <s v="Coral Springs"/>
    <n v="33065"/>
    <d v="2015-05-07T00:00:00"/>
    <d v="2015-05-10T00:00:00"/>
    <n v="-3.6547000000000001"/>
    <n v="38"/>
    <n v="129.43"/>
    <n v="89193"/>
    <n v="3"/>
    <n v="-2.8236884802595998"/>
    <n v="140.68478260869566"/>
    <n v="11.254782608695649"/>
    <s v="High Discount"/>
    <s v="10%"/>
    <x v="0"/>
    <x v="3"/>
  </r>
  <r>
    <n v="18868"/>
    <s v="Low"/>
    <n v="0.08"/>
    <n v="5.84"/>
    <n v="1"/>
    <n v="1502"/>
    <x v="488"/>
    <x v="0"/>
    <x v="2"/>
    <x v="0"/>
    <x v="0"/>
    <x v="0"/>
    <s v="Quartet Omega® Colored Chalk, 12/Pack"/>
    <n v="0.38"/>
    <x v="0"/>
    <x v="3"/>
    <x v="26"/>
    <s v="Coral Springs"/>
    <n v="33065"/>
    <d v="2015-06-29T00:00:00"/>
    <d v="2015-07-03T00:00:00"/>
    <n v="731.92199999999991"/>
    <n v="11"/>
    <n v="61.39"/>
    <n v="89194"/>
    <n v="4"/>
    <n v="1192.2495520443067"/>
    <n v="66.728260869565219"/>
    <n v="5.3382608695652181"/>
    <s v="High Discount"/>
    <s v="10%"/>
    <x v="0"/>
    <x v="1"/>
  </r>
  <r>
    <n v="18869"/>
    <s v="Low"/>
    <n v="0"/>
    <n v="205.99"/>
    <n v="8.99"/>
    <n v="1502"/>
    <x v="488"/>
    <x v="2"/>
    <x v="2"/>
    <x v="2"/>
    <x v="5"/>
    <x v="3"/>
    <s v="StarTAC 8000"/>
    <n v="0.6"/>
    <x v="0"/>
    <x v="3"/>
    <x v="26"/>
    <s v="Coral Springs"/>
    <n v="33065"/>
    <d v="2015-06-29T00:00:00"/>
    <d v="2015-07-02T00:00:00"/>
    <n v="186.55799999999999"/>
    <n v="13"/>
    <n v="2435.52"/>
    <n v="89194"/>
    <n v="3"/>
    <n v="7.6598837209302326"/>
    <n v="2435.52"/>
    <n v="0"/>
    <s v="No Discount"/>
    <s v="0% (No Discount)"/>
    <x v="1"/>
    <x v="1"/>
  </r>
  <r>
    <n v="18061"/>
    <s v="Low"/>
    <n v="0"/>
    <n v="85.99"/>
    <n v="0.99"/>
    <n v="1505"/>
    <x v="489"/>
    <x v="2"/>
    <x v="2"/>
    <x v="2"/>
    <x v="5"/>
    <x v="0"/>
    <s v="Accessory4"/>
    <n v="0.85"/>
    <x v="0"/>
    <x v="2"/>
    <x v="7"/>
    <s v="College Station"/>
    <n v="77840"/>
    <d v="2015-06-13T00:00:00"/>
    <d v="2015-06-18T00:00:00"/>
    <n v="-138.03680000000003"/>
    <n v="6"/>
    <n v="464.86"/>
    <n v="86181"/>
    <n v="5"/>
    <n v="-29.694273544723149"/>
    <n v="464.86"/>
    <n v="0"/>
    <s v="No Discount"/>
    <s v="0% (No Discount)"/>
    <x v="1"/>
    <x v="1"/>
  </r>
  <r>
    <n v="23329"/>
    <s v="Critical"/>
    <n v="0.09"/>
    <n v="20.98"/>
    <n v="1.49"/>
    <n v="1511"/>
    <x v="490"/>
    <x v="2"/>
    <x v="0"/>
    <x v="0"/>
    <x v="8"/>
    <x v="3"/>
    <s v="Avery Legal 4-Ring Binder"/>
    <n v="0.35"/>
    <x v="0"/>
    <x v="2"/>
    <x v="38"/>
    <s v="Muncie"/>
    <n v="47302"/>
    <d v="2015-06-22T00:00:00"/>
    <d v="2015-06-24T00:00:00"/>
    <n v="199.1823"/>
    <n v="14"/>
    <n v="288.67"/>
    <n v="90303"/>
    <n v="2"/>
    <n v="69"/>
    <n v="317.2197802197802"/>
    <n v="28.549780219780189"/>
    <s v="High Discount"/>
    <s v="10%"/>
    <x v="0"/>
    <x v="1"/>
  </r>
  <r>
    <n v="23470"/>
    <s v="Critical"/>
    <n v="0.06"/>
    <n v="55.48"/>
    <n v="4.8499999999999996"/>
    <n v="1519"/>
    <x v="491"/>
    <x v="2"/>
    <x v="3"/>
    <x v="0"/>
    <x v="7"/>
    <x v="3"/>
    <s v="Xerox 1888"/>
    <n v="0.37"/>
    <x v="0"/>
    <x v="1"/>
    <x v="14"/>
    <s v="Auburn"/>
    <n v="4210"/>
    <d v="2015-06-14T00:00:00"/>
    <d v="2015-06-14T00:00:00"/>
    <n v="711.05189999999993"/>
    <n v="19"/>
    <n v="1030.51"/>
    <n v="89957"/>
    <n v="0"/>
    <n v="69"/>
    <n v="1096.2872340425533"/>
    <n v="65.777234042553346"/>
    <s v="High Discount"/>
    <s v="10%"/>
    <x v="0"/>
    <x v="1"/>
  </r>
  <r>
    <n v="23471"/>
    <s v="Critical"/>
    <n v="0.1"/>
    <n v="122.99"/>
    <n v="70.2"/>
    <n v="1522"/>
    <x v="492"/>
    <x v="1"/>
    <x v="3"/>
    <x v="1"/>
    <x v="1"/>
    <x v="1"/>
    <s v="Global High-Back Leather Tilter, Burgundy"/>
    <n v="0.74"/>
    <x v="0"/>
    <x v="2"/>
    <x v="3"/>
    <s v="Hopkins"/>
    <n v="55305"/>
    <d v="2015-06-14T00:00:00"/>
    <d v="2015-06-15T00:00:00"/>
    <n v="-899.67499999999995"/>
    <n v="17"/>
    <n v="2026.91"/>
    <n v="89957"/>
    <n v="1"/>
    <n v="-44.386529248955306"/>
    <n v="2252.1222222222223"/>
    <n v="225.21222222222218"/>
    <s v="High Discount"/>
    <s v="15%"/>
    <x v="0"/>
    <x v="1"/>
  </r>
  <r>
    <n v="19269"/>
    <s v="High"/>
    <n v="0.04"/>
    <n v="11.34"/>
    <n v="5.01"/>
    <n v="1526"/>
    <x v="493"/>
    <x v="2"/>
    <x v="1"/>
    <x v="0"/>
    <x v="7"/>
    <x v="3"/>
    <s v="Xerox 188"/>
    <n v="0.36"/>
    <x v="0"/>
    <x v="3"/>
    <x v="43"/>
    <s v="Birmingham"/>
    <n v="35211"/>
    <d v="2015-02-10T00:00:00"/>
    <d v="2015-02-11T00:00:00"/>
    <n v="-189.22399999999999"/>
    <n v="10"/>
    <n v="115.53"/>
    <n v="86812"/>
    <n v="1"/>
    <n v="-163.78776075478228"/>
    <n v="120.34375"/>
    <n v="4.8137499999999989"/>
    <s v="High Discount"/>
    <s v="10%"/>
    <x v="0"/>
    <x v="2"/>
  </r>
  <r>
    <n v="24974"/>
    <s v="Critical"/>
    <n v="0.03"/>
    <n v="30.98"/>
    <n v="8.99"/>
    <n v="1527"/>
    <x v="494"/>
    <x v="0"/>
    <x v="2"/>
    <x v="0"/>
    <x v="0"/>
    <x v="2"/>
    <s v="Boston School Pro Electric Pencil Sharpener, 1670"/>
    <n v="0.57999999999999996"/>
    <x v="0"/>
    <x v="3"/>
    <x v="43"/>
    <s v="Decatur"/>
    <n v="35601"/>
    <d v="2015-01-09T00:00:00"/>
    <d v="2015-01-11T00:00:00"/>
    <n v="0.50999999999999868"/>
    <n v="5"/>
    <n v="162.38999999999999"/>
    <n v="86813"/>
    <n v="2"/>
    <n v="0.31405874745981815"/>
    <n v="167.41237113402062"/>
    <n v="5.0223711340206307"/>
    <s v="High Discount"/>
    <s v="10%"/>
    <x v="0"/>
    <x v="0"/>
  </r>
  <r>
    <n v="22253"/>
    <s v="Low"/>
    <n v="0.03"/>
    <n v="65.989999999999995"/>
    <n v="5.26"/>
    <n v="1527"/>
    <x v="494"/>
    <x v="2"/>
    <x v="1"/>
    <x v="2"/>
    <x v="5"/>
    <x v="3"/>
    <s v="8860"/>
    <n v="0.56000000000000005"/>
    <x v="0"/>
    <x v="3"/>
    <x v="43"/>
    <s v="Decatur"/>
    <n v="35601"/>
    <d v="2015-03-30T00:00:00"/>
    <d v="2015-04-09T00:00:00"/>
    <n v="-52.248000000000005"/>
    <n v="23"/>
    <n v="1316.03"/>
    <n v="86814"/>
    <n v="10"/>
    <n v="-3.9701222616505709"/>
    <n v="1356.7319587628865"/>
    <n v="40.701958762886534"/>
    <s v="High Discount"/>
    <s v="10%"/>
    <x v="0"/>
    <x v="5"/>
  </r>
  <r>
    <n v="21455"/>
    <s v="Low"/>
    <n v="0.09"/>
    <n v="50.98"/>
    <n v="6.5"/>
    <n v="1527"/>
    <x v="494"/>
    <x v="2"/>
    <x v="1"/>
    <x v="2"/>
    <x v="13"/>
    <x v="3"/>
    <s v="Microsoft Natural Multimedia Keyboard"/>
    <n v="0.73"/>
    <x v="0"/>
    <x v="3"/>
    <x v="43"/>
    <s v="Decatur"/>
    <n v="35601"/>
    <d v="2015-05-21T00:00:00"/>
    <d v="2015-05-28T00:00:00"/>
    <n v="70.175999999999988"/>
    <n v="28"/>
    <n v="1395.41"/>
    <n v="86815"/>
    <n v="7"/>
    <n v="5.0290595595559715"/>
    <n v="1533.4175824175825"/>
    <n v="138.0075824175824"/>
    <s v="High Discount"/>
    <s v="10%"/>
    <x v="0"/>
    <x v="3"/>
  </r>
  <r>
    <n v="24975"/>
    <s v="Critical"/>
    <n v="0.01"/>
    <n v="525.98"/>
    <n v="19.989999999999998"/>
    <n v="1528"/>
    <x v="495"/>
    <x v="2"/>
    <x v="2"/>
    <x v="0"/>
    <x v="8"/>
    <x v="3"/>
    <s v="GBC DocuBind 300 Electric Binding Machine"/>
    <n v="0.37"/>
    <x v="0"/>
    <x v="3"/>
    <x v="24"/>
    <s v="Eden"/>
    <n v="27288"/>
    <d v="2015-01-09T00:00:00"/>
    <d v="2015-01-11T00:00:00"/>
    <n v="-161.92400000000001"/>
    <n v="9"/>
    <n v="4920.8100000000004"/>
    <n v="86813"/>
    <n v="2"/>
    <n v="-3.2905964668418406"/>
    <n v="4970.515151515152"/>
    <n v="49.705151515151556"/>
    <s v="High Discount"/>
    <s v="10%"/>
    <x v="0"/>
    <x v="0"/>
  </r>
  <r>
    <n v="21199"/>
    <s v="Critical"/>
    <n v="7.0000000000000007E-2"/>
    <n v="4.91"/>
    <n v="0.5"/>
    <n v="1531"/>
    <x v="496"/>
    <x v="2"/>
    <x v="3"/>
    <x v="0"/>
    <x v="9"/>
    <x v="3"/>
    <s v="Avery 508"/>
    <n v="0.36"/>
    <x v="0"/>
    <x v="3"/>
    <x v="26"/>
    <s v="Palm Coast"/>
    <n v="32137"/>
    <d v="2015-01-17T00:00:00"/>
    <d v="2015-01-18T00:00:00"/>
    <n v="-157.696"/>
    <n v="6"/>
    <n v="28.22"/>
    <n v="88852"/>
    <n v="1"/>
    <n v="-558.80935506732817"/>
    <n v="30.344086021505376"/>
    <n v="2.1240860215053772"/>
    <s v="High Discount"/>
    <s v="10%"/>
    <x v="0"/>
    <x v="0"/>
  </r>
  <r>
    <n v="21596"/>
    <s v="High"/>
    <n v="0.02"/>
    <n v="4.8899999999999997"/>
    <n v="4.93"/>
    <n v="1533"/>
    <x v="497"/>
    <x v="2"/>
    <x v="0"/>
    <x v="2"/>
    <x v="13"/>
    <x v="2"/>
    <s v="Maxell 3.5&quot; DS/HD IBM-Formatted Diskettes, 10/Pack"/>
    <n v="0.66"/>
    <x v="0"/>
    <x v="2"/>
    <x v="33"/>
    <s v="University City"/>
    <n v="63130"/>
    <d v="2015-02-06T00:00:00"/>
    <d v="2015-02-07T00:00:00"/>
    <n v="-56.445999999999998"/>
    <n v="14"/>
    <n v="74.010000000000005"/>
    <n v="91328"/>
    <n v="1"/>
    <n v="-76.268071882178077"/>
    <n v="75.520408163265316"/>
    <n v="1.5104081632653106"/>
    <s v="High Discount"/>
    <s v="10%"/>
    <x v="0"/>
    <x v="2"/>
  </r>
  <r>
    <n v="21597"/>
    <s v="High"/>
    <n v="7.0000000000000007E-2"/>
    <n v="10.06"/>
    <n v="2.06"/>
    <n v="1533"/>
    <x v="497"/>
    <x v="2"/>
    <x v="0"/>
    <x v="0"/>
    <x v="7"/>
    <x v="0"/>
    <s v="Riverleaf Stik-Withit® Designer Note Cubes®"/>
    <n v="0.39"/>
    <x v="0"/>
    <x v="2"/>
    <x v="33"/>
    <s v="University City"/>
    <n v="63130"/>
    <d v="2015-02-06T00:00:00"/>
    <d v="2015-02-07T00:00:00"/>
    <n v="33.189"/>
    <n v="5"/>
    <n v="48.1"/>
    <n v="91328"/>
    <n v="1"/>
    <n v="69"/>
    <n v="51.720430107526887"/>
    <n v="3.6204301075268859"/>
    <s v="High Discount"/>
    <s v="10%"/>
    <x v="0"/>
    <x v="2"/>
  </r>
  <r>
    <n v="23147"/>
    <s v="Low"/>
    <n v="0"/>
    <n v="599.99"/>
    <n v="24.49"/>
    <n v="1548"/>
    <x v="498"/>
    <x v="2"/>
    <x v="0"/>
    <x v="2"/>
    <x v="16"/>
    <x v="6"/>
    <s v="Canon Image Class D660 Copier"/>
    <n v="0.44"/>
    <x v="0"/>
    <x v="2"/>
    <x v="38"/>
    <s v="Richmond"/>
    <n v="47374"/>
    <d v="2015-06-23T00:00:00"/>
    <d v="2015-06-25T00:00:00"/>
    <n v="-367.16500000000002"/>
    <n v="18"/>
    <n v="11015.82"/>
    <n v="88487"/>
    <n v="2"/>
    <n v="-3.3330700755822082"/>
    <n v="11015.82"/>
    <n v="0"/>
    <s v="No Discount"/>
    <s v="0% (No Discount)"/>
    <x v="1"/>
    <x v="1"/>
  </r>
  <r>
    <n v="19627"/>
    <s v="Low"/>
    <n v="7.0000000000000007E-2"/>
    <n v="17.7"/>
    <n v="9.4700000000000006"/>
    <n v="1551"/>
    <x v="499"/>
    <x v="2"/>
    <x v="3"/>
    <x v="0"/>
    <x v="10"/>
    <x v="3"/>
    <s v="Portfile® Personal File Boxes"/>
    <n v="0.59"/>
    <x v="0"/>
    <x v="3"/>
    <x v="37"/>
    <s v="Biloxi"/>
    <n v="39530"/>
    <d v="2015-06-25T00:00:00"/>
    <d v="2015-07-01T00:00:00"/>
    <n v="-243.54400000000001"/>
    <n v="18"/>
    <n v="300.67"/>
    <n v="87488"/>
    <n v="6"/>
    <n v="-81.000432367712108"/>
    <n v="323.30107526881721"/>
    <n v="22.631075268817199"/>
    <s v="High Discount"/>
    <s v="10%"/>
    <x v="0"/>
    <x v="1"/>
  </r>
  <r>
    <n v="20993"/>
    <s v="Critical"/>
    <n v="0.01"/>
    <n v="348.21"/>
    <n v="40.19"/>
    <n v="1552"/>
    <x v="500"/>
    <x v="1"/>
    <x v="2"/>
    <x v="1"/>
    <x v="11"/>
    <x v="5"/>
    <s v="Bretford CR4500 Series Slim Rectangular Table"/>
    <n v="0.62"/>
    <x v="0"/>
    <x v="3"/>
    <x v="37"/>
    <s v="Clinton"/>
    <n v="39056"/>
    <d v="2015-01-01T00:00:00"/>
    <d v="2015-01-04T00:00:00"/>
    <n v="-337.09199999999998"/>
    <n v="2"/>
    <n v="723.54"/>
    <n v="87486"/>
    <n v="3"/>
    <n v="-46.589269425325483"/>
    <n v="730.84848484848487"/>
    <n v="7.308484848484909"/>
    <s v="High Discount"/>
    <s v="10%"/>
    <x v="0"/>
    <x v="0"/>
  </r>
  <r>
    <n v="24862"/>
    <s v="Not Specified"/>
    <n v="0.03"/>
    <n v="12.28"/>
    <n v="6.35"/>
    <n v="1553"/>
    <x v="501"/>
    <x v="2"/>
    <x v="2"/>
    <x v="0"/>
    <x v="7"/>
    <x v="3"/>
    <s v="Staples Premium Bright 1-Part Blank Computer Paper"/>
    <n v="0.38"/>
    <x v="0"/>
    <x v="3"/>
    <x v="37"/>
    <s v="Greenville"/>
    <n v="38701"/>
    <d v="2015-03-22T00:00:00"/>
    <d v="2015-03-24T00:00:00"/>
    <n v="68.675999999999988"/>
    <n v="7"/>
    <n v="87.53"/>
    <n v="87484"/>
    <n v="2"/>
    <n v="78.459956586313254"/>
    <n v="90.237113402061865"/>
    <n v="2.7071134020618643"/>
    <s v="High Discount"/>
    <s v="10%"/>
    <x v="0"/>
    <x v="5"/>
  </r>
  <r>
    <n v="26135"/>
    <s v="High"/>
    <n v="0.04"/>
    <n v="10.98"/>
    <n v="3.99"/>
    <n v="1554"/>
    <x v="502"/>
    <x v="2"/>
    <x v="2"/>
    <x v="0"/>
    <x v="15"/>
    <x v="3"/>
    <s v="Staples Surge Protector 6 outlet"/>
    <n v="0.57999999999999996"/>
    <x v="0"/>
    <x v="3"/>
    <x v="37"/>
    <s v="Gulfport"/>
    <n v="39503"/>
    <d v="2015-05-18T00:00:00"/>
    <d v="2015-05-18T00:00:00"/>
    <n v="481.03199999999998"/>
    <n v="15"/>
    <n v="172.22"/>
    <n v="87485"/>
    <n v="0"/>
    <n v="279.31250725815812"/>
    <n v="179.39583333333334"/>
    <n v="7.1758333333333439"/>
    <s v="High Discount"/>
    <s v="10%"/>
    <x v="0"/>
    <x v="3"/>
  </r>
  <r>
    <n v="25409"/>
    <s v="High"/>
    <n v="0.03"/>
    <n v="124.49"/>
    <n v="51.94"/>
    <n v="1554"/>
    <x v="502"/>
    <x v="1"/>
    <x v="3"/>
    <x v="1"/>
    <x v="11"/>
    <x v="5"/>
    <s v="Bevis 36 x 72 Conference Tables"/>
    <n v="0.63"/>
    <x v="0"/>
    <x v="3"/>
    <x v="37"/>
    <s v="Gulfport"/>
    <n v="39503"/>
    <d v="2015-02-13T00:00:00"/>
    <d v="2015-02-14T00:00:00"/>
    <n v="-4.0180000000000007"/>
    <n v="7"/>
    <n v="894.88"/>
    <n v="87487"/>
    <n v="1"/>
    <n v="-0.44899874843554455"/>
    <n v="922.55670103092791"/>
    <n v="27.676701030927916"/>
    <s v="High Discount"/>
    <s v="10%"/>
    <x v="0"/>
    <x v="2"/>
  </r>
  <r>
    <n v="18294"/>
    <s v="Not Specified"/>
    <n v="0.06"/>
    <n v="2.89"/>
    <n v="0.99"/>
    <n v="1556"/>
    <x v="503"/>
    <x v="2"/>
    <x v="3"/>
    <x v="0"/>
    <x v="9"/>
    <x v="3"/>
    <s v="Avery 482"/>
    <n v="0.38"/>
    <x v="0"/>
    <x v="3"/>
    <x v="8"/>
    <s v="Alexandria"/>
    <n v="22304"/>
    <d v="2015-06-01T00:00:00"/>
    <d v="2015-06-03T00:00:00"/>
    <n v="-2.0097"/>
    <n v="6"/>
    <n v="16.670000000000002"/>
    <n v="87425"/>
    <n v="2"/>
    <n v="-12.055788842231554"/>
    <n v="17.734042553191493"/>
    <n v="1.0640425531914914"/>
    <s v="High Discount"/>
    <s v="10%"/>
    <x v="0"/>
    <x v="1"/>
  </r>
  <r>
    <n v="18295"/>
    <s v="Not Specified"/>
    <n v="0.08"/>
    <n v="22.84"/>
    <n v="11.54"/>
    <n v="1556"/>
    <x v="503"/>
    <x v="2"/>
    <x v="3"/>
    <x v="0"/>
    <x v="7"/>
    <x v="3"/>
    <s v="Xerox 1964"/>
    <n v="0.39"/>
    <x v="0"/>
    <x v="3"/>
    <x v="8"/>
    <s v="Alexandria"/>
    <n v="22304"/>
    <d v="2015-06-01T00:00:00"/>
    <d v="2015-06-03T00:00:00"/>
    <n v="-477.37200000000007"/>
    <n v="9"/>
    <n v="195.16"/>
    <n v="87425"/>
    <n v="2"/>
    <n v="-244.60545193687233"/>
    <n v="212.13043478260869"/>
    <n v="16.970434782608692"/>
    <s v="High Discount"/>
    <s v="10%"/>
    <x v="0"/>
    <x v="1"/>
  </r>
  <r>
    <n v="18511"/>
    <s v="Low"/>
    <n v="0.09"/>
    <n v="60.98"/>
    <n v="49"/>
    <n v="1557"/>
    <x v="504"/>
    <x v="2"/>
    <x v="3"/>
    <x v="0"/>
    <x v="15"/>
    <x v="6"/>
    <s v="Euro Pro Shark Stick Mini Vacuum"/>
    <n v="0.59"/>
    <x v="0"/>
    <x v="3"/>
    <x v="8"/>
    <s v="Annandale"/>
    <n v="22003"/>
    <d v="2015-03-25T00:00:00"/>
    <d v="2015-04-02T00:00:00"/>
    <n v="-954.75800000000004"/>
    <n v="15"/>
    <n v="879.62"/>
    <n v="87426"/>
    <n v="8"/>
    <n v="-108.5420977240172"/>
    <n v="966.61538461538464"/>
    <n v="86.995384615384637"/>
    <s v="High Discount"/>
    <s v="10%"/>
    <x v="0"/>
    <x v="5"/>
  </r>
  <r>
    <n v="18512"/>
    <s v="Low"/>
    <n v="0.05"/>
    <n v="29.89"/>
    <n v="1.99"/>
    <n v="1557"/>
    <x v="504"/>
    <x v="2"/>
    <x v="3"/>
    <x v="2"/>
    <x v="13"/>
    <x v="2"/>
    <s v="Verbatim DVD-RAM, 5.2GB, Rewritable, Type 1, DS"/>
    <n v="0.5"/>
    <x v="0"/>
    <x v="3"/>
    <x v="8"/>
    <s v="Annandale"/>
    <n v="22003"/>
    <d v="2015-03-25T00:00:00"/>
    <d v="2015-03-27T00:00:00"/>
    <n v="219.4734"/>
    <n v="12"/>
    <n v="361.19"/>
    <n v="87426"/>
    <n v="2"/>
    <n v="60.763974639386475"/>
    <n v="380.2"/>
    <n v="19.009999999999991"/>
    <s v="High Discount"/>
    <s v="10%"/>
    <x v="0"/>
    <x v="5"/>
  </r>
  <r>
    <n v="26229"/>
    <s v="Critical"/>
    <n v="0.1"/>
    <n v="226.67"/>
    <n v="28.16"/>
    <n v="1559"/>
    <x v="505"/>
    <x v="1"/>
    <x v="3"/>
    <x v="1"/>
    <x v="1"/>
    <x v="1"/>
    <s v="Hon GuestStacker Chair"/>
    <n v="0.59"/>
    <x v="0"/>
    <x v="3"/>
    <x v="8"/>
    <s v="Blacksburg"/>
    <n v="24060"/>
    <d v="2015-04-15T00:00:00"/>
    <d v="2015-04-17T00:00:00"/>
    <n v="-390.76800000000003"/>
    <n v="5"/>
    <n v="1088.26"/>
    <n v="87424"/>
    <n v="2"/>
    <n v="-35.907595611342877"/>
    <n v="1209.1777777777777"/>
    <n v="120.9177777777777"/>
    <s v="High Discount"/>
    <s v="15%"/>
    <x v="0"/>
    <x v="4"/>
  </r>
  <r>
    <n v="19130"/>
    <s v="High"/>
    <n v="0.02"/>
    <n v="11.34"/>
    <n v="11.25"/>
    <n v="1561"/>
    <x v="506"/>
    <x v="2"/>
    <x v="0"/>
    <x v="0"/>
    <x v="7"/>
    <x v="3"/>
    <s v="Staples 1 Part Blank Computer Paper"/>
    <n v="0.36"/>
    <x v="0"/>
    <x v="2"/>
    <x v="7"/>
    <s v="Mansfield"/>
    <n v="76063"/>
    <d v="2015-03-01T00:00:00"/>
    <d v="2015-03-02T00:00:00"/>
    <n v="-155.21"/>
    <n v="9"/>
    <n v="105.75"/>
    <n v="88093"/>
    <n v="1"/>
    <n v="-146.77068557919623"/>
    <n v="107.90816326530613"/>
    <n v="2.1581632653061291"/>
    <s v="High Discount"/>
    <s v="10%"/>
    <x v="0"/>
    <x v="5"/>
  </r>
  <r>
    <n v="19208"/>
    <s v="Critical"/>
    <n v="0.05"/>
    <n v="12.2"/>
    <n v="6.02"/>
    <n v="1561"/>
    <x v="506"/>
    <x v="2"/>
    <x v="0"/>
    <x v="1"/>
    <x v="2"/>
    <x v="2"/>
    <s v="Advantus Panel Wall Certificate Holder - 8.5x11"/>
    <n v="0.43"/>
    <x v="0"/>
    <x v="2"/>
    <x v="7"/>
    <s v="Mansfield"/>
    <n v="76063"/>
    <d v="2015-04-13T00:00:00"/>
    <d v="2015-04-14T00:00:00"/>
    <n v="-6.6420000000000003"/>
    <n v="5"/>
    <n v="63.93"/>
    <n v="88094"/>
    <n v="1"/>
    <n v="-10.389488503050211"/>
    <n v="67.294736842105266"/>
    <n v="3.3647368421052661"/>
    <s v="High Discount"/>
    <s v="10%"/>
    <x v="0"/>
    <x v="4"/>
  </r>
  <r>
    <n v="20464"/>
    <s v="Medium"/>
    <n v="7.0000000000000007E-2"/>
    <n v="20.95"/>
    <n v="5.99"/>
    <n v="1574"/>
    <x v="507"/>
    <x v="2"/>
    <x v="3"/>
    <x v="2"/>
    <x v="13"/>
    <x v="3"/>
    <s v="Fellowes Basic 104-Key Keyboard, Platinum"/>
    <n v="0.65"/>
    <x v="0"/>
    <x v="3"/>
    <x v="24"/>
    <s v="Fayetteville"/>
    <n v="28314"/>
    <d v="2015-02-09T00:00:00"/>
    <d v="2015-02-10T00:00:00"/>
    <n v="27.233999999999998"/>
    <n v="19"/>
    <n v="391.4"/>
    <n v="86966"/>
    <n v="1"/>
    <n v="6.9580991313234541"/>
    <n v="420.86021505376345"/>
    <n v="29.460215053763477"/>
    <s v="High Discount"/>
    <s v="10%"/>
    <x v="0"/>
    <x v="2"/>
  </r>
  <r>
    <n v="22127"/>
    <s v="Low"/>
    <n v="0.1"/>
    <n v="11.58"/>
    <n v="6.97"/>
    <n v="1580"/>
    <x v="508"/>
    <x v="2"/>
    <x v="0"/>
    <x v="0"/>
    <x v="4"/>
    <x v="3"/>
    <s v="Peel &amp; Seel® Recycled Catalog Envelopes, Brown"/>
    <n v="0.35"/>
    <x v="0"/>
    <x v="1"/>
    <x v="14"/>
    <s v="Waterville"/>
    <n v="4901"/>
    <d v="2015-02-16T00:00:00"/>
    <d v="2015-02-20T00:00:00"/>
    <n v="-8.3979999999999997"/>
    <n v="1"/>
    <n v="14.53"/>
    <n v="90934"/>
    <n v="4"/>
    <n v="-57.797660013764627"/>
    <n v="16.144444444444442"/>
    <n v="1.6144444444444428"/>
    <s v="High Discount"/>
    <s v="15%"/>
    <x v="0"/>
    <x v="2"/>
  </r>
  <r>
    <n v="25013"/>
    <s v="Medium"/>
    <n v="0.03"/>
    <n v="19.04"/>
    <n v="6.38"/>
    <n v="1590"/>
    <x v="509"/>
    <x v="0"/>
    <x v="0"/>
    <x v="1"/>
    <x v="2"/>
    <x v="3"/>
    <s v="Eldon Expressions™ Desk Accessory, Wood Photo Frame, Mahogany"/>
    <n v="0.56000000000000005"/>
    <x v="0"/>
    <x v="1"/>
    <x v="10"/>
    <s v="Willoughby"/>
    <n v="44094"/>
    <d v="2015-04-04T00:00:00"/>
    <d v="2015-04-04T00:00:00"/>
    <n v="83.793599999999998"/>
    <n v="7"/>
    <n v="144.03"/>
    <n v="86668"/>
    <n v="0"/>
    <n v="58.177879608414905"/>
    <n v="148.48453608247422"/>
    <n v="4.4545360824742204"/>
    <s v="High Discount"/>
    <s v="10%"/>
    <x v="0"/>
    <x v="4"/>
  </r>
  <r>
    <n v="25011"/>
    <s v="Medium"/>
    <n v="0.02"/>
    <n v="5.53"/>
    <n v="6.98"/>
    <n v="1593"/>
    <x v="510"/>
    <x v="2"/>
    <x v="0"/>
    <x v="0"/>
    <x v="8"/>
    <x v="3"/>
    <s v="Avery Durable Poly Binders"/>
    <n v="0.39"/>
    <x v="0"/>
    <x v="2"/>
    <x v="23"/>
    <s v="Bartlesville"/>
    <n v="74006"/>
    <d v="2015-04-04T00:00:00"/>
    <d v="2015-04-06T00:00:00"/>
    <n v="-77.823719999999994"/>
    <n v="8"/>
    <n v="48.81"/>
    <n v="86668"/>
    <n v="2"/>
    <n v="-159.44216349108785"/>
    <n v="49.806122448979593"/>
    <n v="0.99612244897959101"/>
    <s v="High Discount"/>
    <s v="10%"/>
    <x v="0"/>
    <x v="4"/>
  </r>
  <r>
    <n v="21059"/>
    <s v="High"/>
    <n v="0.01"/>
    <n v="500.98"/>
    <n v="26"/>
    <n v="1595"/>
    <x v="511"/>
    <x v="1"/>
    <x v="0"/>
    <x v="1"/>
    <x v="1"/>
    <x v="1"/>
    <s v="Global Troy™ Executive Leather Low-Back Tilter"/>
    <n v="0.6"/>
    <x v="0"/>
    <x v="1"/>
    <x v="36"/>
    <s v="Huntington"/>
    <n v="25705"/>
    <d v="2015-05-11T00:00:00"/>
    <d v="2015-05-12T00:00:00"/>
    <n v="5078.5379999999996"/>
    <n v="14"/>
    <n v="7360.2"/>
    <n v="90796"/>
    <n v="1"/>
    <n v="69"/>
    <n v="7434.545454545454"/>
    <n v="74.345454545454231"/>
    <s v="High Discount"/>
    <s v="10%"/>
    <x v="0"/>
    <x v="3"/>
  </r>
  <r>
    <n v="21060"/>
    <s v="High"/>
    <n v="0.08"/>
    <n v="9.77"/>
    <n v="6.02"/>
    <n v="1595"/>
    <x v="511"/>
    <x v="2"/>
    <x v="0"/>
    <x v="1"/>
    <x v="2"/>
    <x v="4"/>
    <s v="DAX Solid Wood Frames"/>
    <n v="0.48"/>
    <x v="0"/>
    <x v="1"/>
    <x v="36"/>
    <s v="Huntington"/>
    <n v="25705"/>
    <d v="2015-05-11T00:00:00"/>
    <d v="2015-05-12T00:00:00"/>
    <n v="23.276000000000003"/>
    <n v="9"/>
    <n v="89.06"/>
    <n v="90796"/>
    <n v="1"/>
    <n v="26.135189759712556"/>
    <n v="96.804347826086953"/>
    <n v="7.7443478260869512"/>
    <s v="High Discount"/>
    <s v="10%"/>
    <x v="0"/>
    <x v="3"/>
  </r>
  <r>
    <n v="21061"/>
    <s v="High"/>
    <n v="0.09"/>
    <n v="3.28"/>
    <n v="0.98"/>
    <n v="1595"/>
    <x v="511"/>
    <x v="2"/>
    <x v="0"/>
    <x v="0"/>
    <x v="0"/>
    <x v="0"/>
    <s v="Newell 329"/>
    <n v="0.59"/>
    <x v="0"/>
    <x v="1"/>
    <x v="36"/>
    <s v="Huntington"/>
    <n v="25705"/>
    <d v="2015-05-11T00:00:00"/>
    <d v="2015-05-13T00:00:00"/>
    <n v="17.754000000000001"/>
    <n v="42"/>
    <n v="134.97"/>
    <n v="90796"/>
    <n v="2"/>
    <n v="13.15403422982885"/>
    <n v="148.31868131868131"/>
    <n v="13.348681318681315"/>
    <s v="High Discount"/>
    <s v="10%"/>
    <x v="0"/>
    <x v="3"/>
  </r>
  <r>
    <n v="21928"/>
    <s v="Critical"/>
    <n v="0.1"/>
    <n v="9.11"/>
    <n v="2.15"/>
    <n v="1602"/>
    <x v="512"/>
    <x v="2"/>
    <x v="1"/>
    <x v="0"/>
    <x v="7"/>
    <x v="0"/>
    <s v="Black Print Carbonless Snap-Off® Rapid Letter, 8 1/2&quot; x 7&quot;"/>
    <n v="0.4"/>
    <x v="0"/>
    <x v="1"/>
    <x v="30"/>
    <s v="Waldorf"/>
    <n v="20601"/>
    <d v="2015-04-10T00:00:00"/>
    <d v="2015-04-12T00:00:00"/>
    <n v="-3.9312"/>
    <n v="2"/>
    <n v="17.420000000000002"/>
    <n v="89680"/>
    <n v="2"/>
    <n v="-22.567164179104477"/>
    <n v="19.355555555555558"/>
    <n v="1.9355555555555561"/>
    <s v="High Discount"/>
    <s v="15%"/>
    <x v="0"/>
    <x v="4"/>
  </r>
  <r>
    <n v="23533"/>
    <s v="Critical"/>
    <n v="0.09"/>
    <n v="2.1800000000000002"/>
    <n v="0.78"/>
    <n v="1603"/>
    <x v="513"/>
    <x v="2"/>
    <x v="2"/>
    <x v="0"/>
    <x v="3"/>
    <x v="0"/>
    <s v="Stockwell Push Pins"/>
    <n v="0.52"/>
    <x v="0"/>
    <x v="1"/>
    <x v="4"/>
    <s v="Woodmere"/>
    <n v="11598"/>
    <d v="2015-01-16T00:00:00"/>
    <d v="2015-01-18T00:00:00"/>
    <n v="2.4548000000000001"/>
    <n v="9"/>
    <n v="19.12"/>
    <n v="89679"/>
    <n v="2"/>
    <n v="12.838912133891215"/>
    <n v="21.010989010989011"/>
    <n v="1.89098901098901"/>
    <s v="High Discount"/>
    <s v="10%"/>
    <x v="0"/>
    <x v="0"/>
  </r>
  <r>
    <n v="23534"/>
    <s v="Critical"/>
    <n v="0.05"/>
    <n v="179.29"/>
    <n v="29.21"/>
    <n v="1603"/>
    <x v="513"/>
    <x v="1"/>
    <x v="2"/>
    <x v="1"/>
    <x v="11"/>
    <x v="5"/>
    <s v="Bevis Round Conference Table Top, X-Base"/>
    <n v="0.76"/>
    <x v="0"/>
    <x v="1"/>
    <x v="4"/>
    <s v="Woodmere"/>
    <n v="11598"/>
    <d v="2015-01-16T00:00:00"/>
    <d v="2015-01-18T00:00:00"/>
    <n v="-537.27977732000011"/>
    <n v="1"/>
    <n v="186.64"/>
    <n v="89679"/>
    <n v="2"/>
    <n v="-287.86957636090881"/>
    <n v="196.46315789473684"/>
    <n v="9.8231578947368519"/>
    <s v="High Discount"/>
    <s v="10%"/>
    <x v="0"/>
    <x v="0"/>
  </r>
  <r>
    <n v="18450"/>
    <s v="Medium"/>
    <n v="0.05"/>
    <n v="1.98"/>
    <n v="4.7699999999999996"/>
    <n v="1606"/>
    <x v="514"/>
    <x v="2"/>
    <x v="1"/>
    <x v="0"/>
    <x v="8"/>
    <x v="3"/>
    <s v="Avery Reinforcements for Hole-Punch Pages"/>
    <n v="0.4"/>
    <x v="0"/>
    <x v="1"/>
    <x v="4"/>
    <s v="Franklin Square"/>
    <n v="11010"/>
    <d v="2015-01-07T00:00:00"/>
    <d v="2015-01-08T00:00:00"/>
    <n v="-14.359820000000001"/>
    <n v="1"/>
    <n v="3.53"/>
    <n v="87993"/>
    <n v="1"/>
    <n v="-406.79376770538249"/>
    <n v="3.7157894736842105"/>
    <n v="0.18578947368421073"/>
    <s v="Medium Discount"/>
    <s v="10%"/>
    <x v="0"/>
    <x v="0"/>
  </r>
  <r>
    <n v="18451"/>
    <s v="Medium"/>
    <n v="7.0000000000000007E-2"/>
    <n v="699.99"/>
    <n v="24.49"/>
    <n v="1606"/>
    <x v="514"/>
    <x v="0"/>
    <x v="1"/>
    <x v="2"/>
    <x v="16"/>
    <x v="6"/>
    <s v="Canon PC1060 Personal Laser Copier"/>
    <n v="0.41"/>
    <x v="0"/>
    <x v="1"/>
    <x v="4"/>
    <s v="Franklin Square"/>
    <n v="11010"/>
    <d v="2015-01-07T00:00:00"/>
    <d v="2015-01-08T00:00:00"/>
    <n v="-2870.2775999999994"/>
    <n v="1"/>
    <n v="706.56"/>
    <n v="87993"/>
    <n v="1"/>
    <n v="-406.23267663043475"/>
    <n v="759.74193548387098"/>
    <n v="53.18193548387103"/>
    <s v="High Discount"/>
    <s v="10%"/>
    <x v="0"/>
    <x v="0"/>
  </r>
  <r>
    <n v="18452"/>
    <s v="Medium"/>
    <n v="7.0000000000000007E-2"/>
    <n v="6783.02"/>
    <n v="24.49"/>
    <n v="1606"/>
    <x v="514"/>
    <x v="2"/>
    <x v="1"/>
    <x v="2"/>
    <x v="6"/>
    <x v="6"/>
    <s v="Polycom ViewStation™ ISDN Videoconferencing Unit"/>
    <n v="0.39"/>
    <x v="0"/>
    <x v="1"/>
    <x v="4"/>
    <s v="Franklin Square"/>
    <n v="11010"/>
    <d v="2015-01-07T00:00:00"/>
    <d v="2015-01-08T00:00:00"/>
    <n v="77.983599999997679"/>
    <n v="2"/>
    <n v="13121.07"/>
    <n v="87993"/>
    <n v="1"/>
    <n v="0.59433872389978615"/>
    <n v="14108.677419354839"/>
    <n v="987.60741935483929"/>
    <s v="High Discount"/>
    <s v="10%"/>
    <x v="0"/>
    <x v="0"/>
  </r>
  <r>
    <n v="22921"/>
    <s v="Not Specified"/>
    <n v="0.01"/>
    <n v="15.16"/>
    <n v="15.09"/>
    <n v="1607"/>
    <x v="515"/>
    <x v="2"/>
    <x v="1"/>
    <x v="0"/>
    <x v="8"/>
    <x v="3"/>
    <s v="GBC Clear Cover, 8-1/2 x 11, unpunched, 25 covers per pack"/>
    <n v="0.39"/>
    <x v="0"/>
    <x v="1"/>
    <x v="4"/>
    <s v="Freeport"/>
    <n v="11520"/>
    <d v="2015-04-15T00:00:00"/>
    <d v="2015-04-15T00:00:00"/>
    <n v="-200.85899999999998"/>
    <n v="7"/>
    <n v="110.93"/>
    <n v="87994"/>
    <n v="0"/>
    <n v="-181.0682412332101"/>
    <n v="112.05050505050505"/>
    <n v="1.1205050505050451"/>
    <s v="High Discount"/>
    <s v="10%"/>
    <x v="0"/>
    <x v="4"/>
  </r>
  <r>
    <n v="24951"/>
    <s v="Low"/>
    <n v="0.1"/>
    <n v="5.68"/>
    <n v="3.6"/>
    <n v="1607"/>
    <x v="515"/>
    <x v="0"/>
    <x v="1"/>
    <x v="0"/>
    <x v="12"/>
    <x v="2"/>
    <s v="Acme® Preferred Stainless Steel Scissors"/>
    <n v="0.56000000000000005"/>
    <x v="0"/>
    <x v="1"/>
    <x v="4"/>
    <s v="Freeport"/>
    <n v="11520"/>
    <d v="2015-02-06T00:00:00"/>
    <d v="2015-02-10T00:00:00"/>
    <n v="-33.2956"/>
    <n v="21"/>
    <n v="118.35"/>
    <n v="87995"/>
    <n v="4"/>
    <n v="-28.133164343050275"/>
    <n v="131.5"/>
    <n v="13.150000000000006"/>
    <s v="High Discount"/>
    <s v="15%"/>
    <x v="0"/>
    <x v="2"/>
  </r>
  <r>
    <n v="22682"/>
    <s v="High"/>
    <n v="0.03"/>
    <n v="2.16"/>
    <n v="6.05"/>
    <n v="1609"/>
    <x v="516"/>
    <x v="2"/>
    <x v="3"/>
    <x v="0"/>
    <x v="8"/>
    <x v="3"/>
    <s v="Peel &amp; Stick Add-On Corner Pockets"/>
    <n v="0.37"/>
    <x v="0"/>
    <x v="0"/>
    <x v="1"/>
    <s v="Sacramento"/>
    <n v="95823"/>
    <d v="2015-05-11T00:00:00"/>
    <d v="2015-05-12T00:00:00"/>
    <n v="-90.585499999999996"/>
    <n v="7"/>
    <n v="17.309999999999999"/>
    <n v="87824"/>
    <n v="1"/>
    <n v="-523.31311380704801"/>
    <n v="17.845360824742269"/>
    <n v="0.53536082474226987"/>
    <s v="High Discount"/>
    <s v="10%"/>
    <x v="0"/>
    <x v="3"/>
  </r>
  <r>
    <n v="22683"/>
    <s v="High"/>
    <n v="0.03"/>
    <n v="9.7100000000000009"/>
    <n v="9.4499999999999993"/>
    <n v="1609"/>
    <x v="516"/>
    <x v="2"/>
    <x v="3"/>
    <x v="0"/>
    <x v="10"/>
    <x v="3"/>
    <s v="Filing/Storage Totes and Swivel Casters"/>
    <n v="0.6"/>
    <x v="0"/>
    <x v="0"/>
    <x v="1"/>
    <s v="Sacramento"/>
    <n v="95823"/>
    <d v="2015-05-11T00:00:00"/>
    <d v="2015-05-11T00:00:00"/>
    <n v="-36.9"/>
    <n v="2"/>
    <n v="23.56"/>
    <n v="87824"/>
    <n v="0"/>
    <n v="-156.62139219015282"/>
    <n v="24.288659793814432"/>
    <n v="0.72865979381443324"/>
    <s v="High Discount"/>
    <s v="10%"/>
    <x v="0"/>
    <x v="3"/>
  </r>
  <r>
    <n v="18394"/>
    <s v="Low"/>
    <n v="0.06"/>
    <n v="40.97"/>
    <n v="1.99"/>
    <n v="1614"/>
    <x v="517"/>
    <x v="2"/>
    <x v="3"/>
    <x v="2"/>
    <x v="13"/>
    <x v="2"/>
    <s v="TDK 4.7GB DVD-R Spindle, 15/Pack"/>
    <n v="0.42"/>
    <x v="0"/>
    <x v="1"/>
    <x v="15"/>
    <s v="Hopkinton"/>
    <n v="1748"/>
    <d v="2015-04-08T00:00:00"/>
    <d v="2015-04-12T00:00:00"/>
    <n v="341.19809999999995"/>
    <n v="12"/>
    <n v="494.49"/>
    <n v="87823"/>
    <n v="4"/>
    <n v="69"/>
    <n v="526.05319148936178"/>
    <n v="31.56319148936177"/>
    <s v="High Discount"/>
    <s v="10%"/>
    <x v="0"/>
    <x v="4"/>
  </r>
  <r>
    <n v="19501"/>
    <s v="High"/>
    <n v="0.09"/>
    <n v="12.88"/>
    <n v="4.59"/>
    <n v="1618"/>
    <x v="518"/>
    <x v="2"/>
    <x v="3"/>
    <x v="0"/>
    <x v="12"/>
    <x v="0"/>
    <s v="Martin-Yale Premier Letter Opener"/>
    <n v="0.82"/>
    <x v="0"/>
    <x v="2"/>
    <x v="38"/>
    <s v="Highland"/>
    <n v="46322"/>
    <d v="2015-04-06T00:00:00"/>
    <d v="2015-04-06T00:00:00"/>
    <n v="-175.13"/>
    <n v="13"/>
    <n v="158.13"/>
    <n v="90248"/>
    <n v="0"/>
    <n v="-110.75064820084741"/>
    <n v="173.76923076923075"/>
    <n v="15.63923076923075"/>
    <s v="High Discount"/>
    <s v="10%"/>
    <x v="0"/>
    <x v="4"/>
  </r>
  <r>
    <n v="19502"/>
    <s v="High"/>
    <n v="0.02"/>
    <n v="45.99"/>
    <n v="4.99"/>
    <n v="1620"/>
    <x v="519"/>
    <x v="0"/>
    <x v="3"/>
    <x v="2"/>
    <x v="5"/>
    <x v="3"/>
    <s v="600 Series Non-Flip"/>
    <n v="0.56999999999999995"/>
    <x v="0"/>
    <x v="1"/>
    <x v="19"/>
    <s v="Lancaster"/>
    <n v="17602"/>
    <d v="2015-04-06T00:00:00"/>
    <d v="2015-04-07T00:00:00"/>
    <n v="3.96"/>
    <n v="4"/>
    <n v="163.01"/>
    <n v="90248"/>
    <n v="1"/>
    <n v="2.4292988160235569"/>
    <n v="166.33673469387753"/>
    <n v="3.3267346938775404"/>
    <s v="High Discount"/>
    <s v="10%"/>
    <x v="0"/>
    <x v="4"/>
  </r>
  <r>
    <n v="23750"/>
    <s v="High"/>
    <n v="0.06"/>
    <n v="15.01"/>
    <n v="8.4"/>
    <n v="1623"/>
    <x v="520"/>
    <x v="2"/>
    <x v="2"/>
    <x v="0"/>
    <x v="8"/>
    <x v="3"/>
    <s v="GBC Prepunched Paper, 19-Hole, for Binding Systems, 24-lb"/>
    <n v="0.39"/>
    <x v="0"/>
    <x v="2"/>
    <x v="38"/>
    <s v="Schererville"/>
    <n v="46375"/>
    <d v="2015-05-24T00:00:00"/>
    <d v="2015-05-26T00:00:00"/>
    <n v="1.6169000000000011"/>
    <n v="22"/>
    <n v="333.04"/>
    <n v="87611"/>
    <n v="2"/>
    <n v="0.48549723756906105"/>
    <n v="354.29787234042556"/>
    <n v="21.257872340425536"/>
    <s v="High Discount"/>
    <s v="10%"/>
    <x v="0"/>
    <x v="3"/>
  </r>
  <r>
    <n v="23751"/>
    <s v="High"/>
    <n v="0.09"/>
    <n v="40.479999999999997"/>
    <n v="19.989999999999998"/>
    <n v="1623"/>
    <x v="520"/>
    <x v="2"/>
    <x v="2"/>
    <x v="2"/>
    <x v="13"/>
    <x v="3"/>
    <s v="Keytronic Designer 104- Key Black Keyboard"/>
    <n v="0.77"/>
    <x v="0"/>
    <x v="2"/>
    <x v="38"/>
    <s v="Schererville"/>
    <n v="46375"/>
    <d v="2015-05-24T00:00:00"/>
    <d v="2015-05-26T00:00:00"/>
    <n v="65.394000000000062"/>
    <n v="12"/>
    <n v="472.44"/>
    <n v="87611"/>
    <n v="2"/>
    <n v="13.841757683515379"/>
    <n v="519.16483516483515"/>
    <n v="46.724835164835156"/>
    <s v="High Discount"/>
    <s v="10%"/>
    <x v="0"/>
    <x v="3"/>
  </r>
  <r>
    <n v="23752"/>
    <s v="High"/>
    <n v="0.05"/>
    <n v="12.28"/>
    <n v="6.13"/>
    <n v="1623"/>
    <x v="520"/>
    <x v="2"/>
    <x v="2"/>
    <x v="0"/>
    <x v="10"/>
    <x v="3"/>
    <s v="Recycled Eldon Regeneration Jumbo File"/>
    <n v="0.56999999999999995"/>
    <x v="0"/>
    <x v="2"/>
    <x v="38"/>
    <s v="Schererville"/>
    <n v="46375"/>
    <d v="2015-05-24T00:00:00"/>
    <d v="2015-05-25T00:00:00"/>
    <n v="1.3360000000000003"/>
    <n v="1"/>
    <n v="18.73"/>
    <n v="87611"/>
    <n v="1"/>
    <n v="7.1329418045915656"/>
    <n v="19.715789473684211"/>
    <n v="0.98578947368421055"/>
    <s v="High Discount"/>
    <s v="10%"/>
    <x v="0"/>
    <x v="3"/>
  </r>
  <r>
    <n v="21145"/>
    <s v="Medium"/>
    <n v="0.08"/>
    <n v="213.45"/>
    <n v="14.7"/>
    <n v="1625"/>
    <x v="521"/>
    <x v="1"/>
    <x v="1"/>
    <x v="2"/>
    <x v="6"/>
    <x v="1"/>
    <s v="Panasonic KX-P2130 Dot Matrix Printer"/>
    <n v="0.59"/>
    <x v="0"/>
    <x v="1"/>
    <x v="4"/>
    <s v="Glen Cove"/>
    <n v="11542"/>
    <d v="2015-03-27T00:00:00"/>
    <d v="2015-03-29T00:00:00"/>
    <n v="1674.7541999999999"/>
    <n v="12"/>
    <n v="2427.1799999999998"/>
    <n v="90600"/>
    <n v="2"/>
    <n v="69"/>
    <n v="2638.2391304347825"/>
    <n v="211.05913043478267"/>
    <s v="High Discount"/>
    <s v="10%"/>
    <x v="0"/>
    <x v="5"/>
  </r>
  <r>
    <n v="21146"/>
    <s v="Medium"/>
    <n v="0.1"/>
    <n v="55.98"/>
    <n v="13.88"/>
    <n v="1625"/>
    <x v="521"/>
    <x v="2"/>
    <x v="1"/>
    <x v="0"/>
    <x v="7"/>
    <x v="3"/>
    <s v="Xerox 1882"/>
    <n v="0.36"/>
    <x v="0"/>
    <x v="1"/>
    <x v="4"/>
    <s v="Glen Cove"/>
    <n v="11542"/>
    <d v="2015-03-27T00:00:00"/>
    <d v="2015-03-29T00:00:00"/>
    <n v="300.04649999999998"/>
    <n v="8"/>
    <n v="434.85"/>
    <n v="90600"/>
    <n v="2"/>
    <n v="69"/>
    <n v="483.16666666666669"/>
    <n v="48.316666666666663"/>
    <s v="High Discount"/>
    <s v="15%"/>
    <x v="0"/>
    <x v="5"/>
  </r>
  <r>
    <n v="21147"/>
    <s v="Medium"/>
    <n v="0"/>
    <n v="16.059999999999999"/>
    <n v="8.34"/>
    <n v="1625"/>
    <x v="521"/>
    <x v="2"/>
    <x v="1"/>
    <x v="0"/>
    <x v="10"/>
    <x v="3"/>
    <s v="Letter/Legal File Tote with Clear Snap-On Lid, Black Granite"/>
    <n v="0.59"/>
    <x v="0"/>
    <x v="1"/>
    <x v="4"/>
    <s v="Glen Cove"/>
    <n v="11542"/>
    <d v="2015-03-27T00:00:00"/>
    <d v="2015-03-28T00:00:00"/>
    <n v="-28.09"/>
    <n v="1"/>
    <n v="19.16"/>
    <n v="90600"/>
    <n v="1"/>
    <n v="-146.60751565762004"/>
    <n v="19.16"/>
    <n v="0"/>
    <s v="No Discount"/>
    <s v="0% (No Discount)"/>
    <x v="1"/>
    <x v="5"/>
  </r>
  <r>
    <n v="21270"/>
    <s v="Medium"/>
    <n v="0"/>
    <n v="209.37"/>
    <n v="69"/>
    <n v="1625"/>
    <x v="521"/>
    <x v="2"/>
    <x v="1"/>
    <x v="1"/>
    <x v="11"/>
    <x v="6"/>
    <s v="Hon 2111 Invitation™ Series Corner Table"/>
    <n v="0.79"/>
    <x v="0"/>
    <x v="1"/>
    <x v="4"/>
    <s v="Glen Cove"/>
    <n v="11542"/>
    <d v="2015-02-16T00:00:00"/>
    <d v="2015-02-18T00:00:00"/>
    <n v="-263.1119290800001"/>
    <n v="11"/>
    <n v="1959.88"/>
    <n v="90601"/>
    <n v="2"/>
    <n v="-13.424899946935531"/>
    <n v="1959.88"/>
    <n v="0"/>
    <s v="No Discount"/>
    <s v="0% (No Discount)"/>
    <x v="1"/>
    <x v="2"/>
  </r>
  <r>
    <n v="23604"/>
    <s v="High"/>
    <n v="0.06"/>
    <n v="43.57"/>
    <n v="16.36"/>
    <n v="1627"/>
    <x v="522"/>
    <x v="2"/>
    <x v="0"/>
    <x v="0"/>
    <x v="10"/>
    <x v="3"/>
    <s v="Trav-L-File Heavy-Duty Shuttle II, Black"/>
    <n v="0.55000000000000004"/>
    <x v="0"/>
    <x v="3"/>
    <x v="20"/>
    <s v="Greeneville"/>
    <n v="37743"/>
    <d v="2015-05-28T00:00:00"/>
    <d v="2015-05-30T00:00:00"/>
    <n v="-38.808"/>
    <n v="17"/>
    <n v="710.16"/>
    <n v="90602"/>
    <n v="2"/>
    <n v="-5.4646840148698885"/>
    <n v="755.48936170212767"/>
    <n v="45.329361702127699"/>
    <s v="High Discount"/>
    <s v="10%"/>
    <x v="0"/>
    <x v="3"/>
  </r>
  <r>
    <n v="19769"/>
    <s v="High"/>
    <n v="0.08"/>
    <n v="8.09"/>
    <n v="7.96"/>
    <n v="1632"/>
    <x v="523"/>
    <x v="0"/>
    <x v="1"/>
    <x v="1"/>
    <x v="2"/>
    <x v="3"/>
    <s v="6&quot; Cubicle Wall Clock, Black"/>
    <n v="0.49"/>
    <x v="0"/>
    <x v="3"/>
    <x v="37"/>
    <s v="Hattiesburg"/>
    <n v="39401"/>
    <d v="2015-01-15T00:00:00"/>
    <d v="2015-01-16T00:00:00"/>
    <n v="15.984"/>
    <n v="6"/>
    <n v="48.25"/>
    <n v="90530"/>
    <n v="1"/>
    <n v="33.127461139896376"/>
    <n v="52.445652173913039"/>
    <n v="4.1956521739130395"/>
    <s v="High Discount"/>
    <s v="10%"/>
    <x v="0"/>
    <x v="0"/>
  </r>
  <r>
    <n v="20359"/>
    <s v="High"/>
    <n v="0.02"/>
    <n v="25.99"/>
    <n v="5.37"/>
    <n v="1632"/>
    <x v="523"/>
    <x v="2"/>
    <x v="1"/>
    <x v="0"/>
    <x v="0"/>
    <x v="3"/>
    <s v="BOSTON® Ranger® #55 Pencil Sharpener, Black"/>
    <n v="0.56000000000000005"/>
    <x v="0"/>
    <x v="3"/>
    <x v="37"/>
    <s v="Hattiesburg"/>
    <n v="39401"/>
    <d v="2015-04-15T00:00:00"/>
    <d v="2015-04-17T00:00:00"/>
    <n v="-88.158000000000001"/>
    <n v="9"/>
    <n v="243.24"/>
    <n v="90533"/>
    <n v="2"/>
    <n v="-36.243216576221016"/>
    <n v="248.20408163265307"/>
    <n v="4.9640816326530626"/>
    <s v="High Discount"/>
    <s v="10%"/>
    <x v="0"/>
    <x v="4"/>
  </r>
  <r>
    <n v="24786"/>
    <s v="Not Specified"/>
    <n v="0.03"/>
    <n v="5.98"/>
    <n v="3.85"/>
    <n v="1633"/>
    <x v="524"/>
    <x v="2"/>
    <x v="1"/>
    <x v="2"/>
    <x v="13"/>
    <x v="2"/>
    <s v="Imation 3.5&quot; IBM-Formatted Diskettes, 10/Pack"/>
    <n v="0.68"/>
    <x v="0"/>
    <x v="3"/>
    <x v="37"/>
    <s v="Horn Lake"/>
    <n v="38637"/>
    <d v="2015-02-10T00:00:00"/>
    <d v="2015-02-12T00:00:00"/>
    <n v="-76.106800000000007"/>
    <n v="6"/>
    <n v="38.54"/>
    <n v="90531"/>
    <n v="2"/>
    <n v="-197.47483134405815"/>
    <n v="39.731958762886599"/>
    <n v="1.1919587628865997"/>
    <s v="High Discount"/>
    <s v="10%"/>
    <x v="0"/>
    <x v="2"/>
  </r>
  <r>
    <n v="26340"/>
    <s v="Not Specified"/>
    <n v="0.08"/>
    <n v="100.97"/>
    <n v="14"/>
    <n v="1634"/>
    <x v="525"/>
    <x v="1"/>
    <x v="1"/>
    <x v="2"/>
    <x v="6"/>
    <x v="1"/>
    <s v="Hewlett-Packard Deskjet 3820 Color Inkjet Printer"/>
    <n v="0.37"/>
    <x v="0"/>
    <x v="3"/>
    <x v="37"/>
    <s v="Jackson"/>
    <n v="39212"/>
    <d v="2015-04-09T00:00:00"/>
    <d v="2015-04-10T00:00:00"/>
    <n v="-73.494119999999938"/>
    <n v="15"/>
    <n v="1483.16"/>
    <n v="90532"/>
    <n v="1"/>
    <n v="-4.9552388144232538"/>
    <n v="1612.1304347826087"/>
    <n v="128.97043478260866"/>
    <s v="High Discount"/>
    <s v="10%"/>
    <x v="0"/>
    <x v="4"/>
  </r>
  <r>
    <n v="19144"/>
    <s v="Critical"/>
    <n v="0.08"/>
    <n v="115.99"/>
    <n v="56.14"/>
    <n v="1636"/>
    <x v="526"/>
    <x v="1"/>
    <x v="1"/>
    <x v="2"/>
    <x v="6"/>
    <x v="1"/>
    <s v="Hewlett-Packard Deskjet 5550 Color Inkjet Printer"/>
    <n v="0.4"/>
    <x v="0"/>
    <x v="0"/>
    <x v="1"/>
    <s v="Salinas"/>
    <n v="93905"/>
    <d v="2015-01-14T00:00:00"/>
    <d v="2015-01-16T00:00:00"/>
    <n v="-272.860884"/>
    <n v="5"/>
    <n v="562.92999999999995"/>
    <n v="89704"/>
    <n v="2"/>
    <n v="-48.471547794574818"/>
    <n v="611.88043478260863"/>
    <n v="48.950434782608681"/>
    <s v="High Discount"/>
    <s v="10%"/>
    <x v="0"/>
    <x v="0"/>
  </r>
  <r>
    <n v="19145"/>
    <s v="Critical"/>
    <n v="0.08"/>
    <n v="4.28"/>
    <n v="0.94"/>
    <n v="1636"/>
    <x v="526"/>
    <x v="2"/>
    <x v="1"/>
    <x v="0"/>
    <x v="0"/>
    <x v="0"/>
    <s v="Newell 336"/>
    <n v="0.56000000000000005"/>
    <x v="0"/>
    <x v="0"/>
    <x v="1"/>
    <s v="Salinas"/>
    <n v="93905"/>
    <d v="2015-01-14T00:00:00"/>
    <d v="2015-01-17T00:00:00"/>
    <n v="10.5792"/>
    <n v="7"/>
    <n v="29.18"/>
    <n v="89704"/>
    <n v="3"/>
    <n v="36.254969156956825"/>
    <n v="31.717391304347824"/>
    <n v="2.5373913043478247"/>
    <s v="High Discount"/>
    <s v="10%"/>
    <x v="0"/>
    <x v="0"/>
  </r>
  <r>
    <n v="20869"/>
    <s v="High"/>
    <n v="0.04"/>
    <n v="136.97999999999999"/>
    <n v="24.49"/>
    <n v="1636"/>
    <x v="526"/>
    <x v="0"/>
    <x v="1"/>
    <x v="1"/>
    <x v="2"/>
    <x v="6"/>
    <s v="3M Polarizing Task Lamp with Clamp Arm, Light Gray"/>
    <n v="0.59"/>
    <x v="0"/>
    <x v="0"/>
    <x v="1"/>
    <s v="Salinas"/>
    <n v="93905"/>
    <d v="2015-01-12T00:00:00"/>
    <d v="2015-01-14T00:00:00"/>
    <n v="1127.5497"/>
    <n v="12"/>
    <n v="1634.13"/>
    <n v="89706"/>
    <n v="2"/>
    <n v="69"/>
    <n v="1702.2187500000002"/>
    <n v="68.088750000000118"/>
    <s v="High Discount"/>
    <s v="10%"/>
    <x v="0"/>
    <x v="0"/>
  </r>
  <r>
    <n v="26109"/>
    <s v="Critical"/>
    <n v="0.08"/>
    <n v="55.48"/>
    <n v="6.79"/>
    <n v="1639"/>
    <x v="527"/>
    <x v="2"/>
    <x v="1"/>
    <x v="0"/>
    <x v="7"/>
    <x v="3"/>
    <s v="Eaton Premium Continuous-Feed Paper, 25% Cotton, Letter Size, White, 1000 Shts/Box"/>
    <n v="0.37"/>
    <x v="0"/>
    <x v="1"/>
    <x v="18"/>
    <s v="Stamford"/>
    <n v="6901"/>
    <d v="2015-02-26T00:00:00"/>
    <d v="2015-02-28T00:00:00"/>
    <n v="147.75659999999999"/>
    <n v="4"/>
    <n v="214.14"/>
    <n v="89705"/>
    <n v="2"/>
    <n v="69"/>
    <n v="232.76086956521738"/>
    <n v="18.62086956521739"/>
    <s v="High Discount"/>
    <s v="10%"/>
    <x v="0"/>
    <x v="2"/>
  </r>
  <r>
    <n v="18274"/>
    <s v="Low"/>
    <n v="0.09"/>
    <n v="107.53"/>
    <n v="5.81"/>
    <n v="1644"/>
    <x v="528"/>
    <x v="2"/>
    <x v="2"/>
    <x v="1"/>
    <x v="2"/>
    <x v="4"/>
    <s v="Tenex Contemporary Contur Chairmats for Low and Medium Pile Carpet, Computer, 39&quot; x 49&quot;"/>
    <n v="0.65"/>
    <x v="0"/>
    <x v="2"/>
    <x v="7"/>
    <s v="Friendswood"/>
    <n v="77546"/>
    <d v="2015-06-14T00:00:00"/>
    <d v="2015-06-16T00:00:00"/>
    <n v="69.545100000000005"/>
    <n v="1"/>
    <n v="100.79"/>
    <n v="87342"/>
    <n v="2"/>
    <n v="69"/>
    <n v="110.75824175824177"/>
    <n v="9.96824175824176"/>
    <s v="High Discount"/>
    <s v="10%"/>
    <x v="0"/>
    <x v="1"/>
  </r>
  <r>
    <n v="24265"/>
    <s v="Not Specified"/>
    <n v="0.06"/>
    <n v="3.29"/>
    <n v="1.35"/>
    <n v="1646"/>
    <x v="529"/>
    <x v="2"/>
    <x v="2"/>
    <x v="0"/>
    <x v="3"/>
    <x v="0"/>
    <s v="Acco® Hot Clips™ Clips to Go"/>
    <n v="0.4"/>
    <x v="0"/>
    <x v="1"/>
    <x v="4"/>
    <s v="Bethpage"/>
    <n v="11714"/>
    <d v="2015-03-15T00:00:00"/>
    <d v="2015-03-17T00:00:00"/>
    <n v="8.5299999999999994"/>
    <n v="11"/>
    <n v="35.97"/>
    <n v="90932"/>
    <n v="2"/>
    <n v="23.714206283013624"/>
    <n v="38.265957446808514"/>
    <n v="2.2959574468085151"/>
    <s v="High Discount"/>
    <s v="10%"/>
    <x v="0"/>
    <x v="5"/>
  </r>
  <r>
    <n v="21947"/>
    <s v="Critical"/>
    <n v="0.08"/>
    <n v="46.89"/>
    <n v="5.0999999999999996"/>
    <n v="1648"/>
    <x v="530"/>
    <x v="2"/>
    <x v="0"/>
    <x v="0"/>
    <x v="15"/>
    <x v="4"/>
    <s v="Bionaire Personal Warm Mist Humidifier/Vaporizer"/>
    <n v="0.46"/>
    <x v="0"/>
    <x v="2"/>
    <x v="12"/>
    <s v="Woodstock"/>
    <n v="60098"/>
    <d v="2015-03-25T00:00:00"/>
    <d v="2015-03-27T00:00:00"/>
    <n v="507.63299999999998"/>
    <n v="17"/>
    <n v="735.7"/>
    <n v="91043"/>
    <n v="2"/>
    <n v="69"/>
    <n v="799.67391304347825"/>
    <n v="63.973913043478206"/>
    <s v="High Discount"/>
    <s v="10%"/>
    <x v="0"/>
    <x v="5"/>
  </r>
  <r>
    <n v="21948"/>
    <s v="Critical"/>
    <n v="0.05"/>
    <n v="12.98"/>
    <n v="3.14"/>
    <n v="1648"/>
    <x v="530"/>
    <x v="2"/>
    <x v="0"/>
    <x v="0"/>
    <x v="12"/>
    <x v="2"/>
    <s v="Acme® 8&quot; Straight Scissors"/>
    <n v="0.6"/>
    <x v="0"/>
    <x v="2"/>
    <x v="12"/>
    <s v="Woodstock"/>
    <n v="60098"/>
    <d v="2015-03-25T00:00:00"/>
    <d v="2015-03-25T00:00:00"/>
    <n v="38.229999999999997"/>
    <n v="18"/>
    <n v="225.59"/>
    <n v="91043"/>
    <n v="0"/>
    <n v="16.946673168136883"/>
    <n v="237.46315789473687"/>
    <n v="11.873157894736863"/>
    <s v="High Discount"/>
    <s v="10%"/>
    <x v="0"/>
    <x v="5"/>
  </r>
  <r>
    <n v="20603"/>
    <s v="Critical"/>
    <n v="0.03"/>
    <n v="48.58"/>
    <n v="3.99"/>
    <n v="1649"/>
    <x v="531"/>
    <x v="0"/>
    <x v="0"/>
    <x v="0"/>
    <x v="15"/>
    <x v="3"/>
    <s v="Belkin Premiere Surge Master II 8-outlet surge protector"/>
    <n v="0.56000000000000005"/>
    <x v="0"/>
    <x v="1"/>
    <x v="4"/>
    <s v="Woodmere"/>
    <n v="11598"/>
    <d v="2015-02-24T00:00:00"/>
    <d v="2015-02-26T00:00:00"/>
    <n v="100.13279999999999"/>
    <n v="3"/>
    <n v="145.12"/>
    <n v="91041"/>
    <n v="2"/>
    <n v="69"/>
    <n v="149.60824742268042"/>
    <n v="4.4882474226804163"/>
    <s v="High Discount"/>
    <s v="10%"/>
    <x v="0"/>
    <x v="2"/>
  </r>
  <r>
    <n v="24016"/>
    <s v="High"/>
    <n v="0.05"/>
    <n v="6.48"/>
    <n v="2.74"/>
    <n v="1650"/>
    <x v="532"/>
    <x v="2"/>
    <x v="0"/>
    <x v="2"/>
    <x v="13"/>
    <x v="2"/>
    <s v="Sony MFD2HD Formatted Diskettes, 10/Pack"/>
    <n v="0.71"/>
    <x v="0"/>
    <x v="3"/>
    <x v="24"/>
    <s v="Asheboro"/>
    <n v="27203"/>
    <d v="2015-05-09T00:00:00"/>
    <d v="2015-05-09T00:00:00"/>
    <n v="15.096"/>
    <n v="15"/>
    <n v="94.27"/>
    <n v="91042"/>
    <n v="0"/>
    <n v="16.013578020579189"/>
    <n v="99.231578947368419"/>
    <n v="4.9615789473684231"/>
    <s v="High Discount"/>
    <s v="10%"/>
    <x v="0"/>
    <x v="3"/>
  </r>
  <r>
    <n v="24017"/>
    <s v="High"/>
    <n v="0.09"/>
    <n v="12.53"/>
    <n v="0.5"/>
    <n v="1650"/>
    <x v="532"/>
    <x v="2"/>
    <x v="0"/>
    <x v="0"/>
    <x v="9"/>
    <x v="3"/>
    <s v="Avery 485"/>
    <n v="0.38"/>
    <x v="0"/>
    <x v="3"/>
    <x v="24"/>
    <s v="Asheboro"/>
    <n v="27203"/>
    <d v="2015-05-09T00:00:00"/>
    <d v="2015-05-10T00:00:00"/>
    <n v="14.912399999999998"/>
    <n v="7"/>
    <n v="82.21"/>
    <n v="91042"/>
    <n v="1"/>
    <n v="18.139399099866196"/>
    <n v="90.340659340659329"/>
    <n v="8.130659340659335"/>
    <s v="High Discount"/>
    <s v="10%"/>
    <x v="0"/>
    <x v="3"/>
  </r>
  <r>
    <n v="24019"/>
    <s v="High"/>
    <n v="0.08"/>
    <n v="65.989999999999995"/>
    <n v="8.99"/>
    <n v="1650"/>
    <x v="532"/>
    <x v="0"/>
    <x v="0"/>
    <x v="2"/>
    <x v="5"/>
    <x v="3"/>
    <s v="i270"/>
    <n v="0.55000000000000004"/>
    <x v="0"/>
    <x v="3"/>
    <x v="24"/>
    <s v="Asheboro"/>
    <n v="27203"/>
    <d v="2015-05-09T00:00:00"/>
    <d v="2015-05-11T00:00:00"/>
    <n v="-135.226"/>
    <n v="8"/>
    <n v="417.47"/>
    <n v="91042"/>
    <n v="2"/>
    <n v="-32.39178863151843"/>
    <n v="453.77173913043481"/>
    <n v="36.301739130434783"/>
    <s v="High Discount"/>
    <s v="10%"/>
    <x v="0"/>
    <x v="3"/>
  </r>
  <r>
    <n v="19251"/>
    <s v="Not Specified"/>
    <n v="0"/>
    <n v="101.41"/>
    <n v="35"/>
    <n v="1653"/>
    <x v="533"/>
    <x v="0"/>
    <x v="0"/>
    <x v="0"/>
    <x v="10"/>
    <x v="6"/>
    <s v="Tennsco Regal Shelving Units"/>
    <n v="0.82"/>
    <x v="0"/>
    <x v="0"/>
    <x v="1"/>
    <s v="Thousand Oaks"/>
    <n v="91360"/>
    <d v="2015-01-24T00:00:00"/>
    <d v="2015-01-25T00:00:00"/>
    <n v="-457.73"/>
    <n v="10"/>
    <n v="1104.32"/>
    <n v="89885"/>
    <n v="1"/>
    <n v="-41.449036511156187"/>
    <n v="1104.32"/>
    <n v="0"/>
    <s v="No Discount"/>
    <s v="0% (No Discount)"/>
    <x v="1"/>
    <x v="0"/>
  </r>
  <r>
    <n v="19252"/>
    <s v="Not Specified"/>
    <n v="0.1"/>
    <n v="95.99"/>
    <n v="4.9000000000000004"/>
    <n v="1653"/>
    <x v="533"/>
    <x v="2"/>
    <x v="0"/>
    <x v="2"/>
    <x v="5"/>
    <x v="3"/>
    <s v="T60"/>
    <n v="0.56000000000000005"/>
    <x v="0"/>
    <x v="0"/>
    <x v="1"/>
    <s v="Thousand Oaks"/>
    <n v="91360"/>
    <d v="2015-01-24T00:00:00"/>
    <d v="2015-01-25T00:00:00"/>
    <n v="-268.66399999999999"/>
    <n v="2"/>
    <n v="149.80000000000001"/>
    <n v="89885"/>
    <n v="1"/>
    <n v="-179.34846461949263"/>
    <n v="166.44444444444446"/>
    <n v="16.644444444444446"/>
    <s v="High Discount"/>
    <s v="15%"/>
    <x v="0"/>
    <x v="0"/>
  </r>
  <r>
    <n v="24187"/>
    <s v="High"/>
    <n v="0.1"/>
    <n v="3.6"/>
    <n v="2.2000000000000002"/>
    <n v="1665"/>
    <x v="534"/>
    <x v="2"/>
    <x v="3"/>
    <x v="0"/>
    <x v="7"/>
    <x v="0"/>
    <s v="Telephone Message Books with Fax/Mobile Section, 4 1/4&quot; x 6&quot;"/>
    <n v="0.39"/>
    <x v="0"/>
    <x v="0"/>
    <x v="1"/>
    <s v="Laguna Hills"/>
    <n v="92653"/>
    <d v="2015-02-26T00:00:00"/>
    <d v="2015-02-27T00:00:00"/>
    <n v="-8.2799999999999994"/>
    <n v="2"/>
    <n v="6.97"/>
    <n v="90678"/>
    <n v="1"/>
    <n v="-118.7948350071736"/>
    <n v="7.7444444444444436"/>
    <n v="0.77444444444444382"/>
    <s v="High Discount"/>
    <s v="15%"/>
    <x v="0"/>
    <x v="2"/>
  </r>
  <r>
    <n v="21491"/>
    <s v="Low"/>
    <n v="0.03"/>
    <n v="35.409999999999997"/>
    <n v="1.99"/>
    <n v="1670"/>
    <x v="535"/>
    <x v="2"/>
    <x v="2"/>
    <x v="2"/>
    <x v="13"/>
    <x v="2"/>
    <s v="Imation DVD-RAM discs"/>
    <n v="0.43"/>
    <x v="0"/>
    <x v="3"/>
    <x v="8"/>
    <s v="Blacksburg"/>
    <n v="24060"/>
    <d v="2015-04-24T00:00:00"/>
    <d v="2015-04-26T00:00:00"/>
    <n v="1912.4219999999998"/>
    <n v="10"/>
    <n v="367.52"/>
    <n v="86722"/>
    <n v="2"/>
    <n v="520.35861993905087"/>
    <n v="378.88659793814435"/>
    <n v="11.366597938144366"/>
    <s v="High Discount"/>
    <s v="10%"/>
    <x v="0"/>
    <x v="4"/>
  </r>
  <r>
    <n v="21492"/>
    <s v="Low"/>
    <n v="0"/>
    <n v="142.86000000000001"/>
    <n v="19.989999999999998"/>
    <n v="1670"/>
    <x v="535"/>
    <x v="2"/>
    <x v="2"/>
    <x v="0"/>
    <x v="10"/>
    <x v="3"/>
    <s v="Letter Size Cart"/>
    <n v="0.56000000000000005"/>
    <x v="0"/>
    <x v="3"/>
    <x v="8"/>
    <s v="Blacksburg"/>
    <n v="24060"/>
    <d v="2015-04-24T00:00:00"/>
    <d v="2015-05-03T00:00:00"/>
    <n v="-739.32600000000002"/>
    <n v="11"/>
    <n v="1576.35"/>
    <n v="86722"/>
    <n v="9"/>
    <n v="-46.90113236273671"/>
    <n v="1576.35"/>
    <n v="0"/>
    <s v="No Discount"/>
    <s v="0% (No Discount)"/>
    <x v="1"/>
    <x v="4"/>
  </r>
  <r>
    <n v="23578"/>
    <s v="Low"/>
    <n v="0.1"/>
    <n v="4.13"/>
    <n v="0.99"/>
    <n v="1671"/>
    <x v="536"/>
    <x v="2"/>
    <x v="2"/>
    <x v="0"/>
    <x v="9"/>
    <x v="3"/>
    <s v="Avery 491"/>
    <n v="0.39"/>
    <x v="0"/>
    <x v="3"/>
    <x v="8"/>
    <s v="Burke"/>
    <n v="22015"/>
    <d v="2015-02-09T00:00:00"/>
    <d v="2015-02-13T00:00:00"/>
    <n v="-40.53"/>
    <n v="13"/>
    <n v="52.16"/>
    <n v="86724"/>
    <n v="4"/>
    <n v="-77.703220858895719"/>
    <n v="57.955555555555549"/>
    <n v="5.795555555555552"/>
    <s v="High Discount"/>
    <s v="15%"/>
    <x v="0"/>
    <x v="2"/>
  </r>
  <r>
    <n v="22007"/>
    <s v="Critical"/>
    <n v="0.03"/>
    <n v="223.98"/>
    <n v="15.01"/>
    <n v="1671"/>
    <x v="536"/>
    <x v="2"/>
    <x v="2"/>
    <x v="0"/>
    <x v="8"/>
    <x v="3"/>
    <s v="GBC DocuBind TL200 Manual Binding Machine"/>
    <n v="0.38"/>
    <x v="0"/>
    <x v="3"/>
    <x v="8"/>
    <s v="Burke"/>
    <n v="22015"/>
    <d v="2015-05-12T00:00:00"/>
    <d v="2015-05-13T00:00:00"/>
    <n v="0.69599999999999995"/>
    <n v="21"/>
    <n v="4881.84"/>
    <n v="86725"/>
    <n v="1"/>
    <n v="1.4256919522147386E-2"/>
    <n v="5032.8247422680415"/>
    <n v="150.98474226804137"/>
    <s v="High Discount"/>
    <s v="10%"/>
    <x v="0"/>
    <x v="3"/>
  </r>
  <r>
    <n v="25066"/>
    <s v="Low"/>
    <n v="0.02"/>
    <n v="284.98"/>
    <n v="69.55"/>
    <n v="1672"/>
    <x v="537"/>
    <x v="1"/>
    <x v="2"/>
    <x v="1"/>
    <x v="1"/>
    <x v="1"/>
    <s v="Global Commerce™ Series High-Back Swivel/Tilt Chairs"/>
    <n v="0.6"/>
    <x v="0"/>
    <x v="3"/>
    <x v="8"/>
    <s v="Charlottesville"/>
    <n v="22901"/>
    <d v="2015-06-07T00:00:00"/>
    <d v="2015-06-12T00:00:00"/>
    <n v="15.527999999999999"/>
    <n v="3"/>
    <n v="926.3"/>
    <n v="86723"/>
    <n v="5"/>
    <n v="1.676346755910612"/>
    <n v="945.20408163265301"/>
    <n v="18.90408163265306"/>
    <s v="High Discount"/>
    <s v="10%"/>
    <x v="0"/>
    <x v="1"/>
  </r>
  <r>
    <n v="25067"/>
    <s v="Low"/>
    <n v="0.08"/>
    <n v="55.48"/>
    <n v="14.3"/>
    <n v="1672"/>
    <x v="537"/>
    <x v="2"/>
    <x v="2"/>
    <x v="0"/>
    <x v="7"/>
    <x v="3"/>
    <s v="Xerox 194"/>
    <n v="0.37"/>
    <x v="0"/>
    <x v="3"/>
    <x v="8"/>
    <s v="Charlottesville"/>
    <n v="22901"/>
    <d v="2015-06-07T00:00:00"/>
    <d v="2015-06-09T00:00:00"/>
    <n v="-225.56379999999999"/>
    <n v="17"/>
    <n v="942.53"/>
    <n v="86723"/>
    <n v="2"/>
    <n v="-23.931736920840716"/>
    <n v="1024.4891304347825"/>
    <n v="81.959130434782537"/>
    <s v="High Discount"/>
    <s v="10%"/>
    <x v="0"/>
    <x v="1"/>
  </r>
  <r>
    <n v="18150"/>
    <s v="Medium"/>
    <n v="7.0000000000000007E-2"/>
    <n v="13.73"/>
    <n v="6.85"/>
    <n v="1679"/>
    <x v="538"/>
    <x v="2"/>
    <x v="3"/>
    <x v="1"/>
    <x v="2"/>
    <x v="0"/>
    <s v="DAX Wood Document Frame."/>
    <n v="0.54"/>
    <x v="0"/>
    <x v="1"/>
    <x v="10"/>
    <s v="Fairborn"/>
    <n v="45324"/>
    <d v="2015-03-20T00:00:00"/>
    <d v="2015-03-21T00:00:00"/>
    <n v="-22.72"/>
    <n v="21"/>
    <n v="276.64"/>
    <n v="86646"/>
    <n v="1"/>
    <n v="-8.2128397917871609"/>
    <n v="297.46236559139783"/>
    <n v="20.82236559139784"/>
    <s v="High Discount"/>
    <s v="10%"/>
    <x v="0"/>
    <x v="5"/>
  </r>
  <r>
    <n v="23524"/>
    <s v="Low"/>
    <n v="0.09"/>
    <n v="30.98"/>
    <n v="19.510000000000002"/>
    <n v="1680"/>
    <x v="539"/>
    <x v="2"/>
    <x v="3"/>
    <x v="0"/>
    <x v="4"/>
    <x v="3"/>
    <s v="Staples Colored Interoffice Envelopes"/>
    <n v="0.36"/>
    <x v="0"/>
    <x v="1"/>
    <x v="10"/>
    <s v="Fairfield"/>
    <n v="45014"/>
    <d v="2015-05-03T00:00:00"/>
    <d v="2015-05-05T00:00:00"/>
    <n v="-163.53"/>
    <n v="18"/>
    <n v="514.62"/>
    <n v="86645"/>
    <n v="2"/>
    <n v="-31.776845050717036"/>
    <n v="565.5164835164835"/>
    <n v="50.896483516483499"/>
    <s v="High Discount"/>
    <s v="10%"/>
    <x v="0"/>
    <x v="3"/>
  </r>
  <r>
    <n v="23525"/>
    <s v="Low"/>
    <n v="0.03"/>
    <n v="49.34"/>
    <n v="10.25"/>
    <n v="1680"/>
    <x v="539"/>
    <x v="2"/>
    <x v="3"/>
    <x v="1"/>
    <x v="2"/>
    <x v="6"/>
    <s v="Electrix Fluorescent Magnifier Lamps &amp; Weighted Base"/>
    <n v="0.56999999999999995"/>
    <x v="0"/>
    <x v="1"/>
    <x v="10"/>
    <s v="Fairfield"/>
    <n v="45014"/>
    <d v="2015-05-03T00:00:00"/>
    <d v="2015-05-05T00:00:00"/>
    <n v="554.77"/>
    <n v="17"/>
    <n v="817.32"/>
    <n v="86645"/>
    <n v="2"/>
    <n v="67.876719032936904"/>
    <n v="842.59793814432999"/>
    <n v="25.277938144329937"/>
    <s v="High Discount"/>
    <s v="10%"/>
    <x v="0"/>
    <x v="3"/>
  </r>
  <r>
    <n v="1976"/>
    <s v="Not Specified"/>
    <n v="0.04"/>
    <n v="6.28"/>
    <n v="5.41"/>
    <n v="1682"/>
    <x v="540"/>
    <x v="2"/>
    <x v="3"/>
    <x v="1"/>
    <x v="2"/>
    <x v="3"/>
    <s v="Eldon® 200 Class™ Desk Accessories"/>
    <n v="0.53"/>
    <x v="0"/>
    <x v="2"/>
    <x v="12"/>
    <s v="Chicago"/>
    <n v="60611"/>
    <d v="2015-02-14T00:00:00"/>
    <d v="2015-02-16T00:00:00"/>
    <n v="-38.380000000000003"/>
    <n v="43"/>
    <n v="284.48"/>
    <n v="14115"/>
    <n v="2"/>
    <n v="-13.491282339707537"/>
    <n v="296.33333333333337"/>
    <n v="11.853333333333353"/>
    <s v="High Discount"/>
    <s v="10%"/>
    <x v="0"/>
    <x v="2"/>
  </r>
  <r>
    <n v="5358"/>
    <s v="Not Specified"/>
    <n v="0.08"/>
    <n v="4.9800000000000004"/>
    <n v="4.7"/>
    <n v="1682"/>
    <x v="540"/>
    <x v="2"/>
    <x v="3"/>
    <x v="0"/>
    <x v="7"/>
    <x v="3"/>
    <s v="Staples Copy Paper (20Lb. and 84 Bright)"/>
    <n v="0.38"/>
    <x v="0"/>
    <x v="2"/>
    <x v="12"/>
    <s v="Chicago"/>
    <n v="60611"/>
    <d v="2015-03-14T00:00:00"/>
    <d v="2015-03-15T00:00:00"/>
    <n v="-56.35"/>
    <n v="47"/>
    <n v="225.98"/>
    <n v="38080"/>
    <n v="1"/>
    <n v="-24.935835029648644"/>
    <n v="245.63043478260866"/>
    <n v="19.65043478260867"/>
    <s v="High Discount"/>
    <s v="10%"/>
    <x v="0"/>
    <x v="5"/>
  </r>
  <r>
    <n v="19976"/>
    <s v="Not Specified"/>
    <n v="0.04"/>
    <n v="6.28"/>
    <n v="5.41"/>
    <n v="1683"/>
    <x v="541"/>
    <x v="2"/>
    <x v="3"/>
    <x v="1"/>
    <x v="2"/>
    <x v="3"/>
    <s v="Eldon® 200 Class™ Desk Accessories"/>
    <n v="0.53"/>
    <x v="0"/>
    <x v="2"/>
    <x v="7"/>
    <s v="Conroe"/>
    <n v="77301"/>
    <d v="2015-02-14T00:00:00"/>
    <d v="2015-02-16T00:00:00"/>
    <n v="-19.957600000000003"/>
    <n v="11"/>
    <n v="72.77"/>
    <n v="90612"/>
    <n v="2"/>
    <n v="-27.425587467362927"/>
    <n v="75.802083333333329"/>
    <n v="3.0320833333333326"/>
    <s v="High Discount"/>
    <s v="10%"/>
    <x v="0"/>
    <x v="2"/>
  </r>
  <r>
    <n v="23358"/>
    <s v="Not Specified"/>
    <n v="0.08"/>
    <n v="4.9800000000000004"/>
    <n v="4.7"/>
    <n v="1683"/>
    <x v="541"/>
    <x v="2"/>
    <x v="3"/>
    <x v="0"/>
    <x v="7"/>
    <x v="3"/>
    <s v="Staples Copy Paper (20Lb. and 84 Bright)"/>
    <n v="0.38"/>
    <x v="0"/>
    <x v="2"/>
    <x v="7"/>
    <s v="Conroe"/>
    <n v="77301"/>
    <d v="2015-03-14T00:00:00"/>
    <d v="2015-03-15T00:00:00"/>
    <n v="-56.35"/>
    <n v="12"/>
    <n v="57.7"/>
    <n v="90613"/>
    <n v="1"/>
    <n v="-97.660311958405543"/>
    <n v="62.717391304347828"/>
    <n v="5.0173913043478251"/>
    <s v="High Discount"/>
    <s v="10%"/>
    <x v="0"/>
    <x v="5"/>
  </r>
  <r>
    <n v="19751"/>
    <s v="Low"/>
    <n v="0.08"/>
    <n v="2.08"/>
    <n v="5.33"/>
    <n v="1686"/>
    <x v="542"/>
    <x v="2"/>
    <x v="0"/>
    <x v="1"/>
    <x v="2"/>
    <x v="3"/>
    <s v="Eldon® Wave Desk Accessories"/>
    <n v="0.43"/>
    <x v="0"/>
    <x v="2"/>
    <x v="12"/>
    <s v="Elgin"/>
    <n v="60123"/>
    <d v="2015-03-03T00:00:00"/>
    <d v="2015-03-10T00:00:00"/>
    <n v="-129.01"/>
    <n v="9"/>
    <n v="19.670000000000002"/>
    <n v="86973"/>
    <n v="7"/>
    <n v="-655.87188612099635"/>
    <n v="21.380434782608695"/>
    <n v="1.7104347826086936"/>
    <s v="High Discount"/>
    <s v="10%"/>
    <x v="0"/>
    <x v="5"/>
  </r>
  <r>
    <n v="25690"/>
    <s v="High"/>
    <n v="0"/>
    <n v="48.91"/>
    <n v="35"/>
    <n v="1689"/>
    <x v="543"/>
    <x v="2"/>
    <x v="0"/>
    <x v="0"/>
    <x v="10"/>
    <x v="6"/>
    <s v="Tennsco Industrial Shelving"/>
    <n v="0.83"/>
    <x v="0"/>
    <x v="2"/>
    <x v="38"/>
    <s v="Highland"/>
    <n v="46322"/>
    <d v="2015-03-24T00:00:00"/>
    <d v="2015-03-25T00:00:00"/>
    <n v="-628.38"/>
    <n v="10"/>
    <n v="514.79"/>
    <n v="91077"/>
    <n v="1"/>
    <n v="-122.06530818391967"/>
    <n v="514.79"/>
    <n v="0"/>
    <s v="No Discount"/>
    <s v="0% (No Discount)"/>
    <x v="1"/>
    <x v="5"/>
  </r>
  <r>
    <n v="22798"/>
    <s v="Low"/>
    <n v="0.05"/>
    <n v="115.99"/>
    <n v="5.26"/>
    <n v="1690"/>
    <x v="544"/>
    <x v="2"/>
    <x v="0"/>
    <x v="2"/>
    <x v="5"/>
    <x v="3"/>
    <s v="636"/>
    <n v="0.56999999999999995"/>
    <x v="0"/>
    <x v="1"/>
    <x v="19"/>
    <s v="Harrisburg"/>
    <n v="17112"/>
    <d v="2015-01-24T00:00:00"/>
    <d v="2015-01-28T00:00:00"/>
    <n v="616.53569999999991"/>
    <n v="9"/>
    <n v="893.53"/>
    <n v="91076"/>
    <n v="4"/>
    <n v="69"/>
    <n v="940.55789473684217"/>
    <n v="47.0278947368422"/>
    <s v="High Discount"/>
    <s v="10%"/>
    <x v="0"/>
    <x v="0"/>
  </r>
  <r>
    <n v="23626"/>
    <s v="Not Specified"/>
    <n v="0.09"/>
    <n v="95.43"/>
    <n v="19.989999999999998"/>
    <n v="1690"/>
    <x v="544"/>
    <x v="2"/>
    <x v="0"/>
    <x v="0"/>
    <x v="10"/>
    <x v="3"/>
    <s v="Fellowes Stor/Drawer® Steel Plus™ Storage Drawers"/>
    <n v="0.79"/>
    <x v="0"/>
    <x v="1"/>
    <x v="19"/>
    <s v="Harrisburg"/>
    <n v="17112"/>
    <d v="2015-06-01T00:00:00"/>
    <d v="2015-06-02T00:00:00"/>
    <n v="-143.23500000000001"/>
    <n v="22"/>
    <n v="2053.6"/>
    <n v="91078"/>
    <n v="1"/>
    <n v="-6.9748246980911572"/>
    <n v="2256.7032967032965"/>
    <n v="203.10329670329656"/>
    <s v="High Discount"/>
    <s v="10%"/>
    <x v="0"/>
    <x v="1"/>
  </r>
  <r>
    <n v="19481"/>
    <s v="Not Specified"/>
    <n v="0"/>
    <n v="6.84"/>
    <n v="8.3699999999999992"/>
    <n v="1692"/>
    <x v="545"/>
    <x v="2"/>
    <x v="3"/>
    <x v="0"/>
    <x v="12"/>
    <x v="2"/>
    <s v="Acme Design Line 8&quot; Stainless Steel Bent Scissors w/Champagne Handles, 3-1/8&quot; Cut"/>
    <n v="0.57999999999999996"/>
    <x v="0"/>
    <x v="2"/>
    <x v="13"/>
    <s v="Newton"/>
    <n v="67114"/>
    <d v="2015-01-23T00:00:00"/>
    <d v="2015-01-24T00:00:00"/>
    <n v="-123.1816"/>
    <n v="5"/>
    <n v="37.89"/>
    <n v="90189"/>
    <n v="1"/>
    <n v="-325.10319345473738"/>
    <n v="37.89"/>
    <n v="0"/>
    <s v="No Discount"/>
    <s v="0% (No Discount)"/>
    <x v="1"/>
    <x v="0"/>
  </r>
  <r>
    <n v="19482"/>
    <s v="Not Specified"/>
    <n v="7.0000000000000007E-2"/>
    <n v="30.98"/>
    <n v="5.76"/>
    <n v="1693"/>
    <x v="546"/>
    <x v="2"/>
    <x v="3"/>
    <x v="0"/>
    <x v="7"/>
    <x v="3"/>
    <s v="IBM Multi-Purpose Copy Paper, 8 1/2 x 11&quot;, Case"/>
    <n v="0.4"/>
    <x v="0"/>
    <x v="3"/>
    <x v="8"/>
    <s v="Reston"/>
    <n v="20190"/>
    <d v="2015-01-23T00:00:00"/>
    <d v="2015-01-25T00:00:00"/>
    <n v="-28.798000000000002"/>
    <n v="11"/>
    <n v="343.79"/>
    <n v="90189"/>
    <n v="2"/>
    <n v="-8.3766252654236588"/>
    <n v="369.66666666666669"/>
    <n v="25.876666666666665"/>
    <s v="High Discount"/>
    <s v="10%"/>
    <x v="0"/>
    <x v="0"/>
  </r>
  <r>
    <n v="21262"/>
    <s v="Low"/>
    <n v="0.01"/>
    <n v="15.67"/>
    <n v="1.39"/>
    <n v="1693"/>
    <x v="546"/>
    <x v="0"/>
    <x v="3"/>
    <x v="0"/>
    <x v="4"/>
    <x v="3"/>
    <s v="#10 White Business Envelopes,4 1/8 x 9 1/2"/>
    <n v="0.38"/>
    <x v="0"/>
    <x v="3"/>
    <x v="8"/>
    <s v="Reston"/>
    <n v="20190"/>
    <d v="2015-05-11T00:00:00"/>
    <d v="2015-05-11T00:00:00"/>
    <n v="-273.98"/>
    <n v="11"/>
    <n v="188.09"/>
    <n v="90190"/>
    <n v="0"/>
    <n v="-145.6643096390026"/>
    <n v="189.98989898989899"/>
    <n v="1.8998989898989862"/>
    <s v="High Discount"/>
    <s v="10%"/>
    <x v="0"/>
    <x v="3"/>
  </r>
  <r>
    <n v="24941"/>
    <s v="Medium"/>
    <n v="0"/>
    <n v="13.43"/>
    <n v="5.5"/>
    <n v="1697"/>
    <x v="547"/>
    <x v="2"/>
    <x v="1"/>
    <x v="0"/>
    <x v="10"/>
    <x v="3"/>
    <s v="Fellowes Personal Hanging Folder Files, Navy"/>
    <n v="0.56999999999999995"/>
    <x v="0"/>
    <x v="3"/>
    <x v="40"/>
    <s v="Hot Springs"/>
    <n v="71901"/>
    <d v="2015-01-16T00:00:00"/>
    <d v="2015-01-17T00:00:00"/>
    <n v="-253.77800000000002"/>
    <n v="9"/>
    <n v="129.54"/>
    <n v="86338"/>
    <n v="1"/>
    <n v="-195.90705573568013"/>
    <n v="129.54"/>
    <n v="0"/>
    <s v="No Discount"/>
    <s v="0% (No Discount)"/>
    <x v="1"/>
    <x v="0"/>
  </r>
  <r>
    <n v="18275"/>
    <s v="Low"/>
    <n v="0.05"/>
    <n v="3.98"/>
    <n v="5.26"/>
    <n v="1699"/>
    <x v="548"/>
    <x v="2"/>
    <x v="2"/>
    <x v="0"/>
    <x v="8"/>
    <x v="3"/>
    <s v="Ibico Presentation Index for Binding Systems"/>
    <n v="0.38"/>
    <x v="0"/>
    <x v="1"/>
    <x v="19"/>
    <s v="Levittown"/>
    <n v="19057"/>
    <d v="2015-03-25T00:00:00"/>
    <d v="2015-03-29T00:00:00"/>
    <n v="-152.52449999999999"/>
    <n v="12"/>
    <n v="49.44"/>
    <n v="87345"/>
    <n v="4"/>
    <n v="-308.50424757281553"/>
    <n v="52.042105263157893"/>
    <n v="2.6021052631578954"/>
    <s v="High Discount"/>
    <s v="10%"/>
    <x v="0"/>
    <x v="5"/>
  </r>
  <r>
    <n v="18276"/>
    <s v="Low"/>
    <n v="0.01"/>
    <n v="6.48"/>
    <n v="5.4"/>
    <n v="1699"/>
    <x v="548"/>
    <x v="2"/>
    <x v="2"/>
    <x v="0"/>
    <x v="7"/>
    <x v="3"/>
    <s v="Xerox 207"/>
    <n v="0.37"/>
    <x v="0"/>
    <x v="1"/>
    <x v="19"/>
    <s v="Levittown"/>
    <n v="19057"/>
    <d v="2015-03-25T00:00:00"/>
    <d v="2015-03-25T00:00:00"/>
    <n v="-18.850000000000001"/>
    <n v="2"/>
    <n v="14.29"/>
    <n v="87345"/>
    <n v="0"/>
    <n v="-131.91042687193843"/>
    <n v="14.434343434343434"/>
    <n v="0.14434343434343511"/>
    <s v="Medium Discount"/>
    <s v="10%"/>
    <x v="0"/>
    <x v="5"/>
  </r>
  <r>
    <n v="24158"/>
    <s v="Medium"/>
    <n v="0.05"/>
    <n v="14.81"/>
    <n v="13.32"/>
    <n v="1702"/>
    <x v="549"/>
    <x v="2"/>
    <x v="1"/>
    <x v="0"/>
    <x v="15"/>
    <x v="3"/>
    <s v="Holmes Replacement Filter for HEPA Air Cleaner, Large Room"/>
    <n v="0.43"/>
    <x v="0"/>
    <x v="3"/>
    <x v="37"/>
    <s v="Meridian"/>
    <n v="39301"/>
    <d v="2015-01-17T00:00:00"/>
    <d v="2015-01-20T00:00:00"/>
    <n v="-220.05200000000002"/>
    <n v="3"/>
    <n v="45.28"/>
    <n v="90473"/>
    <n v="3"/>
    <n v="-485.98056537102474"/>
    <n v="47.663157894736848"/>
    <n v="2.383157894736847"/>
    <s v="High Discount"/>
    <s v="10%"/>
    <x v="0"/>
    <x v="0"/>
  </r>
  <r>
    <n v="24159"/>
    <s v="Medium"/>
    <n v="0.05"/>
    <n v="4.2"/>
    <n v="2.2599999999999998"/>
    <n v="1702"/>
    <x v="549"/>
    <x v="0"/>
    <x v="1"/>
    <x v="0"/>
    <x v="7"/>
    <x v="0"/>
    <s v="Important Message Pads, 50 4-1/4 x 5-1/2 Forms per Pad"/>
    <n v="0.36"/>
    <x v="0"/>
    <x v="3"/>
    <x v="37"/>
    <s v="Meridian"/>
    <n v="39301"/>
    <d v="2015-01-17T00:00:00"/>
    <d v="2015-01-19T00:00:00"/>
    <n v="20.393369999999997"/>
    <n v="3"/>
    <n v="13.57"/>
    <n v="90473"/>
    <n v="2"/>
    <n v="150.2827560795873"/>
    <n v="14.284210526315791"/>
    <n v="0.71421052631579052"/>
    <s v="High Discount"/>
    <s v="10%"/>
    <x v="0"/>
    <x v="0"/>
  </r>
  <r>
    <n v="25761"/>
    <s v="Medium"/>
    <n v="0.05"/>
    <n v="5.68"/>
    <n v="1.39"/>
    <n v="1708"/>
    <x v="550"/>
    <x v="2"/>
    <x v="2"/>
    <x v="0"/>
    <x v="4"/>
    <x v="3"/>
    <s v="Staples Standard Envelopes"/>
    <n v="0.38"/>
    <x v="0"/>
    <x v="1"/>
    <x v="10"/>
    <s v="Shaker Heights"/>
    <n v="44118"/>
    <d v="2015-01-17T00:00:00"/>
    <d v="2015-01-18T00:00:00"/>
    <n v="38.281199999999998"/>
    <n v="10"/>
    <n v="55.48"/>
    <n v="88781"/>
    <n v="1"/>
    <n v="69"/>
    <n v="58.4"/>
    <n v="2.9200000000000017"/>
    <s v="High Discount"/>
    <s v="10%"/>
    <x v="0"/>
    <x v="0"/>
  </r>
  <r>
    <n v="26037"/>
    <s v="Not Specified"/>
    <n v="0.03"/>
    <n v="205.99"/>
    <n v="3"/>
    <n v="1708"/>
    <x v="550"/>
    <x v="2"/>
    <x v="2"/>
    <x v="2"/>
    <x v="5"/>
    <x v="3"/>
    <s v="6185"/>
    <n v="0.57999999999999996"/>
    <x v="0"/>
    <x v="1"/>
    <x v="10"/>
    <s v="Shaker Heights"/>
    <n v="44118"/>
    <d v="2015-05-20T00:00:00"/>
    <d v="2015-05-21T00:00:00"/>
    <n v="3670.3514999999998"/>
    <n v="29"/>
    <n v="5319.35"/>
    <n v="88784"/>
    <n v="1"/>
    <n v="69"/>
    <n v="5483.865979381444"/>
    <n v="164.51597938144369"/>
    <s v="High Discount"/>
    <s v="10%"/>
    <x v="0"/>
    <x v="3"/>
  </r>
  <r>
    <n v="23822"/>
    <s v="Not Specified"/>
    <n v="0.01"/>
    <n v="14.28"/>
    <n v="2.99"/>
    <n v="1709"/>
    <x v="551"/>
    <x v="2"/>
    <x v="3"/>
    <x v="0"/>
    <x v="8"/>
    <x v="3"/>
    <s v="Avery Premier Heavy-Duty Binder with Round Locking Rings"/>
    <n v="0.39"/>
    <x v="0"/>
    <x v="1"/>
    <x v="19"/>
    <s v="Pottstown"/>
    <n v="19464"/>
    <d v="2015-01-21T00:00:00"/>
    <d v="2015-01-22T00:00:00"/>
    <n v="21.003500000000003"/>
    <n v="2"/>
    <n v="30.44"/>
    <n v="88782"/>
    <n v="1"/>
    <n v="68.99967148488831"/>
    <n v="30.747474747474747"/>
    <n v="0.30747474747474612"/>
    <s v="High Discount"/>
    <s v="10%"/>
    <x v="0"/>
    <x v="0"/>
  </r>
  <r>
    <n v="24577"/>
    <s v="Medium"/>
    <n v="0.04"/>
    <n v="95.43"/>
    <n v="19.989999999999998"/>
    <n v="1709"/>
    <x v="551"/>
    <x v="2"/>
    <x v="2"/>
    <x v="0"/>
    <x v="10"/>
    <x v="3"/>
    <s v="Fellowes Stor/Drawer® Steel Plus™ Storage Drawers"/>
    <n v="0.79"/>
    <x v="0"/>
    <x v="1"/>
    <x v="19"/>
    <s v="Pottstown"/>
    <n v="19464"/>
    <d v="2015-05-10T00:00:00"/>
    <d v="2015-05-12T00:00:00"/>
    <n v="13.536000000000016"/>
    <n v="33"/>
    <n v="3251.76"/>
    <n v="88783"/>
    <n v="2"/>
    <n v="0.41626688316480964"/>
    <n v="3387.2500000000005"/>
    <n v="135.49000000000024"/>
    <s v="High Discount"/>
    <s v="10%"/>
    <x v="0"/>
    <x v="3"/>
  </r>
  <r>
    <n v="19287"/>
    <s v="Not Specified"/>
    <n v="7.0000000000000007E-2"/>
    <n v="7.59"/>
    <n v="4"/>
    <n v="1711"/>
    <x v="552"/>
    <x v="2"/>
    <x v="0"/>
    <x v="1"/>
    <x v="2"/>
    <x v="0"/>
    <s v="Master Giant Foot® Doorstop, Safety Yellow"/>
    <n v="0.42"/>
    <x v="0"/>
    <x v="3"/>
    <x v="29"/>
    <s v="Marietta"/>
    <n v="30062"/>
    <d v="2015-03-16T00:00:00"/>
    <d v="2015-03-18T00:00:00"/>
    <n v="-167.048"/>
    <n v="3"/>
    <n v="22.48"/>
    <n v="87747"/>
    <n v="2"/>
    <n v="-743.09608540925262"/>
    <n v="24.172043010752692"/>
    <n v="1.6920430107526911"/>
    <s v="High Discount"/>
    <s v="10%"/>
    <x v="0"/>
    <x v="5"/>
  </r>
  <r>
    <n v="21655"/>
    <s v="Low"/>
    <n v="0.03"/>
    <n v="11.66"/>
    <n v="7.95"/>
    <n v="1712"/>
    <x v="553"/>
    <x v="2"/>
    <x v="0"/>
    <x v="0"/>
    <x v="0"/>
    <x v="2"/>
    <s v="Hunt BOSTON® Vista® Battery-Operated Pencil Sharpener, Black"/>
    <n v="0.57999999999999996"/>
    <x v="0"/>
    <x v="3"/>
    <x v="29"/>
    <s v="Martinez"/>
    <n v="30907"/>
    <d v="2015-04-11T00:00:00"/>
    <d v="2015-04-20T00:00:00"/>
    <n v="-31.094000000000001"/>
    <n v="22"/>
    <n v="267.32"/>
    <n v="87749"/>
    <n v="9"/>
    <n v="-11.631752207092624"/>
    <n v="275.58762886597935"/>
    <n v="8.2676288659793613"/>
    <s v="High Discount"/>
    <s v="10%"/>
    <x v="0"/>
    <x v="4"/>
  </r>
  <r>
    <n v="25078"/>
    <s v="High"/>
    <n v="0.01"/>
    <n v="23.99"/>
    <n v="6.3"/>
    <n v="1713"/>
    <x v="554"/>
    <x v="2"/>
    <x v="0"/>
    <x v="2"/>
    <x v="6"/>
    <x v="4"/>
    <s v="TI 36X Solar Scientific Calculator"/>
    <n v="0.38"/>
    <x v="0"/>
    <x v="3"/>
    <x v="29"/>
    <s v="Newnan"/>
    <n v="30265"/>
    <d v="2015-05-29T00:00:00"/>
    <d v="2015-05-31T00:00:00"/>
    <n v="-6.202"/>
    <n v="11"/>
    <n v="284.39"/>
    <n v="87748"/>
    <n v="2"/>
    <n v="-2.1808080452899188"/>
    <n v="287.26262626262627"/>
    <n v="2.8726262626262837"/>
    <s v="High Discount"/>
    <s v="10%"/>
    <x v="0"/>
    <x v="3"/>
  </r>
  <r>
    <n v="19884"/>
    <s v="Low"/>
    <n v="0.01"/>
    <n v="300.98"/>
    <n v="64.73"/>
    <n v="1718"/>
    <x v="555"/>
    <x v="1"/>
    <x v="3"/>
    <x v="1"/>
    <x v="1"/>
    <x v="1"/>
    <s v="Global Leather and Oak Executive Chair, Black"/>
    <n v="0.56000000000000005"/>
    <x v="0"/>
    <x v="3"/>
    <x v="24"/>
    <s v="Garner"/>
    <n v="27529"/>
    <d v="2015-03-08T00:00:00"/>
    <d v="2015-03-15T00:00:00"/>
    <n v="-48.873999999999995"/>
    <n v="3"/>
    <n v="974.14"/>
    <n v="90621"/>
    <n v="7"/>
    <n v="-5.0171433264212535"/>
    <n v="983.97979797979792"/>
    <n v="9.839797979797936"/>
    <s v="High Discount"/>
    <s v="10%"/>
    <x v="0"/>
    <x v="5"/>
  </r>
  <r>
    <n v="20619"/>
    <s v="Medium"/>
    <n v="0.06"/>
    <n v="16.48"/>
    <n v="1.99"/>
    <n v="1719"/>
    <x v="556"/>
    <x v="2"/>
    <x v="0"/>
    <x v="2"/>
    <x v="13"/>
    <x v="2"/>
    <s v="Maxell DVD-RAM Discs"/>
    <n v="0.42"/>
    <x v="0"/>
    <x v="3"/>
    <x v="43"/>
    <s v="Northport"/>
    <n v="35473"/>
    <d v="2015-01-17T00:00:00"/>
    <d v="2015-01-19T00:00:00"/>
    <n v="-144.59200000000001"/>
    <n v="8"/>
    <n v="128.13"/>
    <n v="90786"/>
    <n v="2"/>
    <n v="-112.84788886287367"/>
    <n v="136.30851063829789"/>
    <n v="8.1785106382978938"/>
    <s v="High Discount"/>
    <s v="10%"/>
    <x v="0"/>
    <x v="0"/>
  </r>
  <r>
    <n v="22596"/>
    <s v="High"/>
    <n v="0.04"/>
    <n v="12.44"/>
    <n v="6.27"/>
    <n v="1721"/>
    <x v="557"/>
    <x v="2"/>
    <x v="0"/>
    <x v="0"/>
    <x v="10"/>
    <x v="4"/>
    <s v="Eldon Simplefile® Box Office®"/>
    <n v="0.56999999999999995"/>
    <x v="0"/>
    <x v="3"/>
    <x v="40"/>
    <s v="Jonesboro"/>
    <n v="72401"/>
    <d v="2015-05-16T00:00:00"/>
    <d v="2015-05-17T00:00:00"/>
    <n v="-258.56600000000003"/>
    <n v="37"/>
    <n v="464.94"/>
    <n v="90787"/>
    <n v="1"/>
    <n v="-55.612767238783498"/>
    <n v="484.3125"/>
    <n v="19.372500000000002"/>
    <s v="High Discount"/>
    <s v="10%"/>
    <x v="0"/>
    <x v="3"/>
  </r>
  <r>
    <n v="5670"/>
    <s v="Low"/>
    <n v="0.1"/>
    <n v="49.99"/>
    <n v="19.989999999999998"/>
    <n v="1723"/>
    <x v="558"/>
    <x v="0"/>
    <x v="0"/>
    <x v="2"/>
    <x v="13"/>
    <x v="3"/>
    <s v="US Robotics 56K V.92 Internal PCI Faxmodem"/>
    <n v="0.45"/>
    <x v="0"/>
    <x v="0"/>
    <x v="1"/>
    <s v="San Diego"/>
    <n v="92037"/>
    <d v="2015-01-31T00:00:00"/>
    <d v="2015-02-05T00:00:00"/>
    <n v="13.508000000000003"/>
    <n v="46"/>
    <n v="2188.06"/>
    <n v="40101"/>
    <n v="5"/>
    <n v="0.61735052969297011"/>
    <n v="2431.1777777777775"/>
    <n v="243.11777777777752"/>
    <s v="High Discount"/>
    <s v="15%"/>
    <x v="0"/>
    <x v="0"/>
  </r>
  <r>
    <n v="6212"/>
    <s v="Medium"/>
    <n v="0.05"/>
    <n v="6.68"/>
    <n v="5.66"/>
    <n v="1723"/>
    <x v="558"/>
    <x v="2"/>
    <x v="0"/>
    <x v="0"/>
    <x v="7"/>
    <x v="3"/>
    <s v="Xerox 1923"/>
    <n v="0.37"/>
    <x v="0"/>
    <x v="0"/>
    <x v="1"/>
    <s v="San Diego"/>
    <n v="92037"/>
    <d v="2015-02-07T00:00:00"/>
    <d v="2015-02-09T00:00:00"/>
    <n v="-66.48"/>
    <n v="46"/>
    <n v="320.93"/>
    <n v="44002"/>
    <n v="2"/>
    <n v="-20.714797619418565"/>
    <n v="337.82105263157899"/>
    <n v="16.891052631578987"/>
    <s v="High Discount"/>
    <s v="10%"/>
    <x v="0"/>
    <x v="2"/>
  </r>
  <r>
    <n v="6213"/>
    <s v="Medium"/>
    <n v="0.03"/>
    <n v="17.7"/>
    <n v="9.4700000000000006"/>
    <n v="1723"/>
    <x v="558"/>
    <x v="2"/>
    <x v="0"/>
    <x v="0"/>
    <x v="10"/>
    <x v="3"/>
    <s v="Portfile® Personal File Boxes"/>
    <n v="0.59"/>
    <x v="0"/>
    <x v="0"/>
    <x v="1"/>
    <s v="San Diego"/>
    <n v="92037"/>
    <d v="2015-02-07T00:00:00"/>
    <d v="2015-02-07T00:00:00"/>
    <n v="-52.33"/>
    <n v="14"/>
    <n v="261.85000000000002"/>
    <n v="44002"/>
    <n v="0"/>
    <n v="-19.984724078670993"/>
    <n v="269.94845360824746"/>
    <n v="8.0984536082474392"/>
    <s v="High Discount"/>
    <s v="10%"/>
    <x v="0"/>
    <x v="2"/>
  </r>
  <r>
    <n v="4596"/>
    <s v="High"/>
    <n v="0.04"/>
    <n v="12.44"/>
    <n v="6.27"/>
    <n v="1723"/>
    <x v="558"/>
    <x v="2"/>
    <x v="0"/>
    <x v="0"/>
    <x v="10"/>
    <x v="4"/>
    <s v="Eldon Simplefile® Box Office®"/>
    <n v="0.56999999999999995"/>
    <x v="0"/>
    <x v="0"/>
    <x v="1"/>
    <s v="San Diego"/>
    <n v="92037"/>
    <d v="2015-05-16T00:00:00"/>
    <d v="2015-05-17T00:00:00"/>
    <n v="-59.06"/>
    <n v="146"/>
    <n v="1834.61"/>
    <n v="32710"/>
    <n v="1"/>
    <n v="-3.2192128027210143"/>
    <n v="1911.0520833333333"/>
    <n v="76.442083333333358"/>
    <s v="High Discount"/>
    <s v="10%"/>
    <x v="0"/>
    <x v="3"/>
  </r>
  <r>
    <n v="18244"/>
    <s v="High"/>
    <n v="0.05"/>
    <n v="35.99"/>
    <n v="1.1000000000000001"/>
    <n v="1725"/>
    <x v="559"/>
    <x v="2"/>
    <x v="0"/>
    <x v="2"/>
    <x v="5"/>
    <x v="3"/>
    <s v="Accessory35"/>
    <n v="0.55000000000000004"/>
    <x v="0"/>
    <x v="1"/>
    <x v="10"/>
    <s v="Hilliard"/>
    <n v="43026"/>
    <d v="2015-05-07T00:00:00"/>
    <d v="2015-05-09T00:00:00"/>
    <n v="149.166"/>
    <n v="9"/>
    <n v="261.56"/>
    <n v="87193"/>
    <n v="2"/>
    <n v="57.029362287811594"/>
    <n v="275.32631578947371"/>
    <n v="13.766315789473708"/>
    <s v="High Discount"/>
    <s v="10%"/>
    <x v="0"/>
    <x v="3"/>
  </r>
  <r>
    <n v="24872"/>
    <s v="Not Specified"/>
    <n v="0.1"/>
    <n v="14.98"/>
    <n v="7.69"/>
    <n v="1727"/>
    <x v="560"/>
    <x v="0"/>
    <x v="2"/>
    <x v="0"/>
    <x v="10"/>
    <x v="3"/>
    <s v="Super Decoflex Portable Personal File"/>
    <n v="0.56999999999999995"/>
    <x v="0"/>
    <x v="1"/>
    <x v="10"/>
    <s v="Kent"/>
    <n v="44240"/>
    <d v="2015-01-21T00:00:00"/>
    <d v="2015-01-23T00:00:00"/>
    <n v="-76.900000000000006"/>
    <n v="8"/>
    <n v="114.81"/>
    <n v="87194"/>
    <n v="2"/>
    <n v="-66.980228203118202"/>
    <n v="127.56666666666666"/>
    <n v="12.756666666666661"/>
    <s v="High Discount"/>
    <s v="15%"/>
    <x v="0"/>
    <x v="0"/>
  </r>
  <r>
    <n v="26066"/>
    <s v="High"/>
    <n v="0.04"/>
    <n v="55.48"/>
    <n v="6.79"/>
    <n v="1728"/>
    <x v="561"/>
    <x v="2"/>
    <x v="0"/>
    <x v="0"/>
    <x v="7"/>
    <x v="3"/>
    <s v="Eaton Premium Continuous-Feed Paper, 25% Cotton, Letter Size, White, 1000 Shts/Box"/>
    <n v="0.37"/>
    <x v="0"/>
    <x v="1"/>
    <x v="10"/>
    <s v="Kettering"/>
    <n v="45429"/>
    <d v="2015-02-22T00:00:00"/>
    <d v="2015-02-24T00:00:00"/>
    <n v="376.88490000000002"/>
    <n v="10"/>
    <n v="546.21"/>
    <n v="87195"/>
    <n v="2"/>
    <n v="69"/>
    <n v="568.96875000000011"/>
    <n v="22.758750000000077"/>
    <s v="High Discount"/>
    <s v="10%"/>
    <x v="0"/>
    <x v="2"/>
  </r>
  <r>
    <n v="24545"/>
    <s v="High"/>
    <n v="0.1"/>
    <n v="65.989999999999995"/>
    <n v="3.99"/>
    <n v="1730"/>
    <x v="562"/>
    <x v="0"/>
    <x v="2"/>
    <x v="2"/>
    <x v="5"/>
    <x v="3"/>
    <s v="StarTAC 7760"/>
    <n v="0.59"/>
    <x v="0"/>
    <x v="0"/>
    <x v="44"/>
    <s v="Moscow"/>
    <n v="83843"/>
    <d v="2015-04-07T00:00:00"/>
    <d v="2015-04-09T00:00:00"/>
    <n v="-88.624800000000008"/>
    <n v="5"/>
    <n v="272.86"/>
    <n v="90653"/>
    <n v="2"/>
    <n v="-32.479953089496441"/>
    <n v="303.17777777777781"/>
    <n v="30.317777777777792"/>
    <s v="High Discount"/>
    <s v="15%"/>
    <x v="0"/>
    <x v="4"/>
  </r>
  <r>
    <n v="566"/>
    <s v="Not Specified"/>
    <n v="0.02"/>
    <n v="60.98"/>
    <n v="49"/>
    <n v="1733"/>
    <x v="563"/>
    <x v="2"/>
    <x v="2"/>
    <x v="0"/>
    <x v="15"/>
    <x v="6"/>
    <s v="Euro Pro Shark Stick Mini Vacuum"/>
    <n v="0.59"/>
    <x v="0"/>
    <x v="1"/>
    <x v="41"/>
    <s v="Washington"/>
    <n v="20012"/>
    <d v="2015-04-04T00:00:00"/>
    <d v="2015-04-06T00:00:00"/>
    <n v="-662.52"/>
    <n v="34"/>
    <n v="2119.54"/>
    <n v="3841"/>
    <n v="2"/>
    <n v="-31.257725732942056"/>
    <n v="2162.795918367347"/>
    <n v="43.255918367347022"/>
    <s v="High Discount"/>
    <s v="10%"/>
    <x v="0"/>
    <x v="4"/>
  </r>
  <r>
    <n v="567"/>
    <s v="Not Specified"/>
    <n v="0.02"/>
    <n v="1270.99"/>
    <n v="19.989999999999998"/>
    <n v="1733"/>
    <x v="563"/>
    <x v="2"/>
    <x v="2"/>
    <x v="0"/>
    <x v="8"/>
    <x v="3"/>
    <s v="Fellowes PB500 Electric Punch Plastic Comb Binding Machine with Manual Bind"/>
    <n v="0.35"/>
    <x v="0"/>
    <x v="1"/>
    <x v="41"/>
    <s v="Washington"/>
    <n v="20012"/>
    <d v="2015-04-04T00:00:00"/>
    <d v="2015-04-06T00:00:00"/>
    <n v="9228.2255999999998"/>
    <n v="36"/>
    <n v="45737.33"/>
    <n v="3841"/>
    <n v="2"/>
    <n v="20.176572615847927"/>
    <n v="46670.744897959186"/>
    <n v="933.4148979591846"/>
    <s v="High Discount"/>
    <s v="10%"/>
    <x v="0"/>
    <x v="4"/>
  </r>
  <r>
    <n v="8389"/>
    <s v="High"/>
    <n v="0.02"/>
    <n v="30.98"/>
    <n v="17.079999999999998"/>
    <n v="1733"/>
    <x v="563"/>
    <x v="2"/>
    <x v="2"/>
    <x v="0"/>
    <x v="7"/>
    <x v="3"/>
    <s v="Xerox 197"/>
    <n v="0.4"/>
    <x v="0"/>
    <x v="1"/>
    <x v="41"/>
    <s v="Washington"/>
    <n v="20012"/>
    <d v="2015-06-28T00:00:00"/>
    <d v="2015-06-29T00:00:00"/>
    <n v="-32.28"/>
    <n v="13"/>
    <n v="438.25"/>
    <n v="59937"/>
    <n v="1"/>
    <n v="-7.3656588705077022"/>
    <n v="447.19387755102042"/>
    <n v="8.9438775510204209"/>
    <s v="High Discount"/>
    <s v="10%"/>
    <x v="0"/>
    <x v="1"/>
  </r>
  <r>
    <n v="18566"/>
    <s v="Not Specified"/>
    <n v="0.02"/>
    <n v="60.98"/>
    <n v="49"/>
    <n v="1734"/>
    <x v="564"/>
    <x v="2"/>
    <x v="2"/>
    <x v="0"/>
    <x v="15"/>
    <x v="6"/>
    <s v="Euro Pro Shark Stick Mini Vacuum"/>
    <n v="0.59"/>
    <x v="0"/>
    <x v="1"/>
    <x v="4"/>
    <s v="Harrison"/>
    <n v="10528"/>
    <d v="2015-04-04T00:00:00"/>
    <d v="2015-04-06T00:00:00"/>
    <n v="-596.26800000000003"/>
    <n v="9"/>
    <n v="561.05999999999995"/>
    <n v="88443"/>
    <n v="2"/>
    <n v="-106.2752646775746"/>
    <n v="572.51020408163265"/>
    <n v="11.450204081632705"/>
    <s v="High Discount"/>
    <s v="10%"/>
    <x v="0"/>
    <x v="4"/>
  </r>
  <r>
    <n v="18567"/>
    <s v="Not Specified"/>
    <n v="0.02"/>
    <n v="1270.99"/>
    <n v="19.989999999999998"/>
    <n v="1734"/>
    <x v="564"/>
    <x v="2"/>
    <x v="2"/>
    <x v="0"/>
    <x v="8"/>
    <x v="3"/>
    <s v="Fellowes PB500 Electric Punch Plastic Comb Binding Machine with Manual Bind"/>
    <n v="0.35"/>
    <x v="0"/>
    <x v="1"/>
    <x v="4"/>
    <s v="Harrison"/>
    <n v="10528"/>
    <d v="2015-04-04T00:00:00"/>
    <d v="2015-04-06T00:00:00"/>
    <n v="7889.6876999999995"/>
    <n v="9"/>
    <n v="11434.33"/>
    <n v="88443"/>
    <n v="2"/>
    <n v="69"/>
    <n v="11667.683673469388"/>
    <n v="233.35367346938801"/>
    <s v="High Discount"/>
    <s v="10%"/>
    <x v="0"/>
    <x v="4"/>
  </r>
  <r>
    <n v="18568"/>
    <s v="Not Specified"/>
    <n v="0.05"/>
    <n v="205.99"/>
    <n v="8.99"/>
    <n v="1734"/>
    <x v="564"/>
    <x v="0"/>
    <x v="2"/>
    <x v="2"/>
    <x v="5"/>
    <x v="3"/>
    <s v="StarTAC 8000"/>
    <n v="0.6"/>
    <x v="0"/>
    <x v="1"/>
    <x v="4"/>
    <s v="Harrison"/>
    <n v="10528"/>
    <d v="2015-04-04T00:00:00"/>
    <d v="2015-04-06T00:00:00"/>
    <n v="1545.8097600000001"/>
    <n v="19"/>
    <n v="3229.24"/>
    <n v="88443"/>
    <n v="2"/>
    <n v="47.869150636062976"/>
    <n v="3399.2"/>
    <n v="169.96000000000004"/>
    <s v="High Discount"/>
    <s v="10%"/>
    <x v="0"/>
    <x v="4"/>
  </r>
  <r>
    <n v="26389"/>
    <s v="High"/>
    <n v="0.02"/>
    <n v="30.98"/>
    <n v="17.079999999999998"/>
    <n v="1735"/>
    <x v="565"/>
    <x v="2"/>
    <x v="2"/>
    <x v="0"/>
    <x v="7"/>
    <x v="3"/>
    <s v="Xerox 197"/>
    <n v="0.4"/>
    <x v="0"/>
    <x v="1"/>
    <x v="4"/>
    <s v="Hempstead"/>
    <n v="11550"/>
    <d v="2015-06-28T00:00:00"/>
    <d v="2015-06-29T00:00:00"/>
    <n v="-16.14"/>
    <n v="3"/>
    <n v="101.13"/>
    <n v="88444"/>
    <n v="1"/>
    <n v="-15.9596558884604"/>
    <n v="103.19387755102041"/>
    <n v="2.0638775510204113"/>
    <s v="High Discount"/>
    <s v="10%"/>
    <x v="0"/>
    <x v="1"/>
  </r>
  <r>
    <n v="18012"/>
    <s v="Not Specified"/>
    <n v="0.09"/>
    <n v="30.93"/>
    <n v="3.92"/>
    <n v="1737"/>
    <x v="566"/>
    <x v="2"/>
    <x v="0"/>
    <x v="1"/>
    <x v="2"/>
    <x v="2"/>
    <s v="Advantus Employee of the Month Certificate Frame, 11 x 13-1/2"/>
    <n v="0.44"/>
    <x v="0"/>
    <x v="3"/>
    <x v="24"/>
    <s v="Garner"/>
    <n v="27529"/>
    <d v="2015-06-03T00:00:00"/>
    <d v="2015-06-05T00:00:00"/>
    <n v="-130.42400000000001"/>
    <n v="16"/>
    <n v="451.83"/>
    <n v="85866"/>
    <n v="2"/>
    <n v="-28.865723834185424"/>
    <n v="496.5164835164835"/>
    <n v="44.68648351648352"/>
    <s v="High Discount"/>
    <s v="10%"/>
    <x v="0"/>
    <x v="1"/>
  </r>
  <r>
    <n v="18013"/>
    <s v="Not Specified"/>
    <n v="0.03"/>
    <n v="1.68"/>
    <n v="0.7"/>
    <n v="1737"/>
    <x v="566"/>
    <x v="0"/>
    <x v="0"/>
    <x v="0"/>
    <x v="0"/>
    <x v="0"/>
    <s v="Newell 308"/>
    <n v="0.6"/>
    <x v="0"/>
    <x v="3"/>
    <x v="24"/>
    <s v="Garner"/>
    <n v="27529"/>
    <d v="2015-06-03T00:00:00"/>
    <d v="2015-06-05T00:00:00"/>
    <n v="-106.42100000000001"/>
    <n v="11"/>
    <n v="20.239999999999998"/>
    <n v="85866"/>
    <n v="2"/>
    <n v="-525.79545454545462"/>
    <n v="20.865979381443299"/>
    <n v="0.62597938144330101"/>
    <s v="High Discount"/>
    <s v="10%"/>
    <x v="0"/>
    <x v="1"/>
  </r>
  <r>
    <n v="18306"/>
    <s v="Medium"/>
    <n v="0.08"/>
    <n v="175.99"/>
    <n v="4.99"/>
    <n v="1738"/>
    <x v="567"/>
    <x v="2"/>
    <x v="0"/>
    <x v="2"/>
    <x v="5"/>
    <x v="3"/>
    <s v="5165"/>
    <n v="0.59"/>
    <x v="0"/>
    <x v="3"/>
    <x v="24"/>
    <s v="Gastonia"/>
    <n v="28052"/>
    <d v="2015-03-28T00:00:00"/>
    <d v="2015-03-28T00:00:00"/>
    <n v="-16476.838"/>
    <n v="10"/>
    <n v="1486.34"/>
    <n v="85865"/>
    <n v="0"/>
    <n v="-1108.5510717601626"/>
    <n v="1615.586956521739"/>
    <n v="129.24695652173909"/>
    <s v="High Discount"/>
    <s v="10%"/>
    <x v="0"/>
    <x v="5"/>
  </r>
  <r>
    <n v="18804"/>
    <s v="Low"/>
    <n v="0.04"/>
    <n v="35.44"/>
    <n v="19.989999999999998"/>
    <n v="1738"/>
    <x v="567"/>
    <x v="2"/>
    <x v="0"/>
    <x v="0"/>
    <x v="7"/>
    <x v="3"/>
    <s v="Xerox 1880"/>
    <n v="0.38"/>
    <x v="0"/>
    <x v="3"/>
    <x v="24"/>
    <s v="Gastonia"/>
    <n v="28052"/>
    <d v="2015-06-14T00:00:00"/>
    <d v="2015-06-21T00:00:00"/>
    <n v="-108.27250000000001"/>
    <n v="11"/>
    <n v="406.26"/>
    <n v="85868"/>
    <n v="7"/>
    <n v="-26.651036282183828"/>
    <n v="423.1875"/>
    <n v="16.927500000000009"/>
    <s v="High Discount"/>
    <s v="10%"/>
    <x v="0"/>
    <x v="1"/>
  </r>
  <r>
    <n v="22593"/>
    <s v="High"/>
    <n v="0.09"/>
    <n v="349.45"/>
    <n v="60"/>
    <n v="1739"/>
    <x v="568"/>
    <x v="1"/>
    <x v="0"/>
    <x v="1"/>
    <x v="11"/>
    <x v="1"/>
    <s v="SAFCO PlanMaster Heigh-Adjustable Drafting Table Base, 43w x 30d x 30-37h, Black"/>
    <n v="0.52"/>
    <x v="0"/>
    <x v="3"/>
    <x v="24"/>
    <s v="Goldsboro"/>
    <n v="27534"/>
    <d v="2015-05-03T00:00:00"/>
    <d v="2015-05-04T00:00:00"/>
    <n v="-90.74799999999999"/>
    <n v="17"/>
    <n v="5835.41"/>
    <n v="85867"/>
    <n v="1"/>
    <n v="-1.5551263750104962"/>
    <n v="6412.538461538461"/>
    <n v="577.12846153846112"/>
    <s v="High Discount"/>
    <s v="10%"/>
    <x v="0"/>
    <x v="3"/>
  </r>
  <r>
    <n v="20591"/>
    <s v="Medium"/>
    <n v="0"/>
    <n v="55.99"/>
    <n v="2.5"/>
    <n v="1743"/>
    <x v="569"/>
    <x v="2"/>
    <x v="3"/>
    <x v="2"/>
    <x v="5"/>
    <x v="2"/>
    <s v="Accessory28"/>
    <n v="0.83"/>
    <x v="0"/>
    <x v="2"/>
    <x v="7"/>
    <s v="Friendswood"/>
    <n v="77546"/>
    <d v="2015-02-12T00:00:00"/>
    <d v="2015-02-14T00:00:00"/>
    <n v="-121.05807999999999"/>
    <n v="1"/>
    <n v="52.1"/>
    <n v="91025"/>
    <n v="2"/>
    <n v="-232.35715930902109"/>
    <n v="52.1"/>
    <n v="0"/>
    <s v="No Discount"/>
    <s v="0% (No Discount)"/>
    <x v="1"/>
    <x v="2"/>
  </r>
  <r>
    <n v="2571"/>
    <s v="Not Specified"/>
    <n v="0.02"/>
    <n v="4.13"/>
    <n v="6.89"/>
    <n v="1745"/>
    <x v="570"/>
    <x v="2"/>
    <x v="1"/>
    <x v="0"/>
    <x v="9"/>
    <x v="3"/>
    <s v="Avery 05222 Permanent Self-Adhesive File Folder Labels for Typewriters, on Rolls, White, 250/Roll"/>
    <n v="0.39"/>
    <x v="0"/>
    <x v="3"/>
    <x v="29"/>
    <s v="Atlanta"/>
    <n v="30305"/>
    <d v="2015-01-09T00:00:00"/>
    <d v="2015-01-10T00:00:00"/>
    <n v="-51.736999999999995"/>
    <n v="9"/>
    <n v="45.87"/>
    <n v="18561"/>
    <n v="1"/>
    <n v="-112.7904948768258"/>
    <n v="46.806122448979593"/>
    <n v="0.93612244897959584"/>
    <s v="High Discount"/>
    <s v="10%"/>
    <x v="0"/>
    <x v="0"/>
  </r>
  <r>
    <n v="1863"/>
    <s v="Low"/>
    <n v="0.04"/>
    <n v="60.65"/>
    <n v="12.23"/>
    <n v="1745"/>
    <x v="570"/>
    <x v="2"/>
    <x v="1"/>
    <x v="1"/>
    <x v="2"/>
    <x v="4"/>
    <s v="Tenex Traditional Chairmats for Medium Pile Carpet, Standard Lip, 36&quot; x 48&quot;"/>
    <n v="0.64"/>
    <x v="0"/>
    <x v="3"/>
    <x v="29"/>
    <s v="Atlanta"/>
    <n v="30305"/>
    <d v="2015-02-14T00:00:00"/>
    <d v="2015-02-16T00:00:00"/>
    <n v="116.50629999999998"/>
    <n v="4"/>
    <n v="256.77"/>
    <n v="13408"/>
    <n v="2"/>
    <n v="45.373797562020478"/>
    <n v="267.46875"/>
    <n v="10.698750000000018"/>
    <s v="High Discount"/>
    <s v="10%"/>
    <x v="0"/>
    <x v="2"/>
  </r>
  <r>
    <n v="1692"/>
    <s v="High"/>
    <n v="0.04"/>
    <n v="124.49"/>
    <n v="51.94"/>
    <n v="1745"/>
    <x v="570"/>
    <x v="1"/>
    <x v="3"/>
    <x v="1"/>
    <x v="11"/>
    <x v="5"/>
    <s v="Bevis 36 x 72 Conference Tables"/>
    <n v="0.63"/>
    <x v="0"/>
    <x v="3"/>
    <x v="29"/>
    <s v="Atlanta"/>
    <n v="30305"/>
    <d v="2015-06-12T00:00:00"/>
    <d v="2015-06-14T00:00:00"/>
    <n v="-247.55157000000003"/>
    <n v="4"/>
    <n v="605.82000000000005"/>
    <n v="12224"/>
    <n v="2"/>
    <n v="-40.862231355848273"/>
    <n v="631.06250000000011"/>
    <n v="25.242500000000064"/>
    <s v="High Discount"/>
    <s v="10%"/>
    <x v="0"/>
    <x v="1"/>
  </r>
  <r>
    <n v="1693"/>
    <s v="High"/>
    <n v="0.1"/>
    <n v="35.99"/>
    <n v="5"/>
    <n v="1745"/>
    <x v="570"/>
    <x v="2"/>
    <x v="3"/>
    <x v="2"/>
    <x v="5"/>
    <x v="0"/>
    <s v="Accessory17"/>
    <n v="0.82"/>
    <x v="0"/>
    <x v="3"/>
    <x v="29"/>
    <s v="Atlanta"/>
    <n v="30305"/>
    <d v="2015-06-12T00:00:00"/>
    <d v="2015-06-12T00:00:00"/>
    <n v="-277.20924000000002"/>
    <n v="54"/>
    <n v="1569"/>
    <n v="12224"/>
    <n v="0"/>
    <n v="-17.667892925430213"/>
    <n v="1743.3333333333333"/>
    <n v="174.33333333333326"/>
    <s v="High Discount"/>
    <s v="15%"/>
    <x v="0"/>
    <x v="1"/>
  </r>
  <r>
    <n v="19692"/>
    <s v="High"/>
    <n v="0.04"/>
    <n v="124.49"/>
    <n v="51.94"/>
    <n v="1748"/>
    <x v="571"/>
    <x v="1"/>
    <x v="3"/>
    <x v="1"/>
    <x v="11"/>
    <x v="5"/>
    <s v="Bevis 36 x 72 Conference Tables"/>
    <n v="0.63"/>
    <x v="0"/>
    <x v="2"/>
    <x v="23"/>
    <s v="Enid"/>
    <n v="73703"/>
    <d v="2015-06-12T00:00:00"/>
    <d v="2015-06-14T00:00:00"/>
    <n v="-93.06450000000001"/>
    <n v="1"/>
    <n v="151.46"/>
    <n v="87245"/>
    <n v="2"/>
    <n v="-61.444935956688241"/>
    <n v="157.77083333333334"/>
    <n v="6.3108333333333348"/>
    <s v="High Discount"/>
    <s v="10%"/>
    <x v="0"/>
    <x v="1"/>
  </r>
  <r>
    <n v="20571"/>
    <s v="Not Specified"/>
    <n v="0.02"/>
    <n v="4.13"/>
    <n v="6.89"/>
    <n v="1749"/>
    <x v="572"/>
    <x v="2"/>
    <x v="1"/>
    <x v="0"/>
    <x v="9"/>
    <x v="3"/>
    <s v="Avery 05222 Permanent Self-Adhesive File Folder Labels for Typewriters, on Rolls, White, 250/Roll"/>
    <n v="0.39"/>
    <x v="0"/>
    <x v="2"/>
    <x v="23"/>
    <s v="Lawton"/>
    <n v="73505"/>
    <d v="2015-01-09T00:00:00"/>
    <d v="2015-01-10T00:00:00"/>
    <n v="-48.235999999999997"/>
    <n v="2"/>
    <n v="10.19"/>
    <n v="87243"/>
    <n v="1"/>
    <n v="-473.36604514229634"/>
    <n v="10.397959183673469"/>
    <n v="0.20795918367346999"/>
    <s v="High Discount"/>
    <s v="10%"/>
    <x v="0"/>
    <x v="0"/>
  </r>
  <r>
    <n v="19863"/>
    <s v="Low"/>
    <n v="0.04"/>
    <n v="60.65"/>
    <n v="12.23"/>
    <n v="1749"/>
    <x v="572"/>
    <x v="2"/>
    <x v="1"/>
    <x v="1"/>
    <x v="2"/>
    <x v="4"/>
    <s v="Tenex Traditional Chairmats for Medium Pile Carpet, Standard Lip, 36&quot; x 48&quot;"/>
    <n v="0.64"/>
    <x v="0"/>
    <x v="2"/>
    <x v="23"/>
    <s v="Lawton"/>
    <n v="73505"/>
    <d v="2015-02-14T00:00:00"/>
    <d v="2015-02-16T00:00:00"/>
    <n v="44.291099999999993"/>
    <n v="1"/>
    <n v="64.19"/>
    <n v="87244"/>
    <n v="2"/>
    <n v="69"/>
    <n v="66.864583333333329"/>
    <n v="2.6745833333333309"/>
    <s v="High Discount"/>
    <s v="10%"/>
    <x v="0"/>
    <x v="2"/>
  </r>
  <r>
    <n v="19477"/>
    <s v="Low"/>
    <n v="0.04"/>
    <n v="8.5"/>
    <n v="1.99"/>
    <n v="1754"/>
    <x v="573"/>
    <x v="2"/>
    <x v="3"/>
    <x v="2"/>
    <x v="13"/>
    <x v="2"/>
    <s v="Hewlett-Packard 4.7GB DVD+R Discs"/>
    <n v="0.49"/>
    <x v="0"/>
    <x v="0"/>
    <x v="1"/>
    <s v="Torrance"/>
    <n v="90503"/>
    <d v="2015-02-27T00:00:00"/>
    <d v="2015-02-28T00:00:00"/>
    <n v="43.275199999999998"/>
    <n v="14"/>
    <n v="118.57"/>
    <n v="90178"/>
    <n v="1"/>
    <n v="36.497596356582612"/>
    <n v="123.51041666666666"/>
    <n v="4.940416666666664"/>
    <s v="High Discount"/>
    <s v="10%"/>
    <x v="0"/>
    <x v="2"/>
  </r>
  <r>
    <n v="19478"/>
    <s v="Low"/>
    <n v="0.1"/>
    <n v="15.99"/>
    <n v="9.4"/>
    <n v="1754"/>
    <x v="573"/>
    <x v="2"/>
    <x v="3"/>
    <x v="2"/>
    <x v="6"/>
    <x v="3"/>
    <s v="AT&amp;T Black Trimline Phone, Model 210"/>
    <n v="0.49"/>
    <x v="0"/>
    <x v="0"/>
    <x v="1"/>
    <s v="Torrance"/>
    <n v="90503"/>
    <d v="2015-02-27T00:00:00"/>
    <d v="2015-02-27T00:00:00"/>
    <n v="-36.214620000000004"/>
    <n v="5"/>
    <n v="79.47"/>
    <n v="90178"/>
    <n v="0"/>
    <n v="-45.570177425443568"/>
    <n v="88.3"/>
    <n v="8.8299999999999983"/>
    <s v="High Discount"/>
    <s v="15%"/>
    <x v="0"/>
    <x v="2"/>
  </r>
  <r>
    <n v="19479"/>
    <s v="Low"/>
    <n v="0.09"/>
    <n v="95.99"/>
    <n v="8.99"/>
    <n v="1754"/>
    <x v="573"/>
    <x v="2"/>
    <x v="3"/>
    <x v="2"/>
    <x v="5"/>
    <x v="3"/>
    <s v="600 Series Flip"/>
    <n v="0.56999999999999995"/>
    <x v="0"/>
    <x v="0"/>
    <x v="1"/>
    <s v="Torrance"/>
    <n v="90503"/>
    <d v="2015-02-27T00:00:00"/>
    <d v="2015-03-03T00:00:00"/>
    <n v="7.032960000000001"/>
    <n v="8"/>
    <n v="627.28"/>
    <n v="90178"/>
    <n v="4"/>
    <n v="1.1211835225098843"/>
    <n v="689.31868131868123"/>
    <n v="62.038681318681256"/>
    <s v="High Discount"/>
    <s v="10%"/>
    <x v="0"/>
    <x v="2"/>
  </r>
  <r>
    <n v="25920"/>
    <s v="High"/>
    <n v="0"/>
    <n v="115.99"/>
    <n v="5.92"/>
    <n v="1764"/>
    <x v="574"/>
    <x v="2"/>
    <x v="3"/>
    <x v="2"/>
    <x v="5"/>
    <x v="3"/>
    <s v="8890"/>
    <n v="0.57999999999999996"/>
    <x v="0"/>
    <x v="3"/>
    <x v="26"/>
    <s v="Dunedin"/>
    <n v="34698"/>
    <d v="2015-01-22T00:00:00"/>
    <d v="2015-01-22T00:00:00"/>
    <n v="-16.772000000000002"/>
    <n v="11"/>
    <n v="1160.42"/>
    <n v="89775"/>
    <n v="0"/>
    <n v="-1.4453387566570726"/>
    <n v="1160.42"/>
    <n v="0"/>
    <s v="No Discount"/>
    <s v="0% (No Discount)"/>
    <x v="1"/>
    <x v="0"/>
  </r>
  <r>
    <n v="25608"/>
    <s v="High"/>
    <n v="0.06"/>
    <n v="19.98"/>
    <n v="10.49"/>
    <n v="1764"/>
    <x v="574"/>
    <x v="2"/>
    <x v="3"/>
    <x v="1"/>
    <x v="2"/>
    <x v="3"/>
    <s v="12-1/2 Diameter Round Wall Clock"/>
    <n v="0.49"/>
    <x v="0"/>
    <x v="3"/>
    <x v="26"/>
    <s v="Dunedin"/>
    <n v="34698"/>
    <d v="2015-03-01T00:00:00"/>
    <d v="2015-03-03T00:00:00"/>
    <n v="514.17719999999997"/>
    <n v="5"/>
    <n v="103.37"/>
    <n v="89776"/>
    <n v="2"/>
    <n v="497.4143368482151"/>
    <n v="109.96808510638299"/>
    <n v="6.5980851063829817"/>
    <s v="High Discount"/>
    <s v="10%"/>
    <x v="0"/>
    <x v="5"/>
  </r>
  <r>
    <n v="25609"/>
    <s v="High"/>
    <n v="0.08"/>
    <n v="1.76"/>
    <n v="4.8600000000000003"/>
    <n v="1764"/>
    <x v="574"/>
    <x v="2"/>
    <x v="3"/>
    <x v="1"/>
    <x v="2"/>
    <x v="3"/>
    <s v="Regeneration Desk Collection"/>
    <n v="0.41"/>
    <x v="0"/>
    <x v="3"/>
    <x v="26"/>
    <s v="Dunedin"/>
    <n v="34698"/>
    <d v="2015-03-01T00:00:00"/>
    <d v="2015-03-02T00:00:00"/>
    <n v="235.65599999999998"/>
    <n v="23"/>
    <n v="40.22"/>
    <n v="89776"/>
    <n v="1"/>
    <n v="585.9174540029835"/>
    <n v="43.717391304347821"/>
    <n v="3.497391304347822"/>
    <s v="High Discount"/>
    <s v="10%"/>
    <x v="0"/>
    <x v="5"/>
  </r>
  <r>
    <n v="25054"/>
    <s v="Not Specified"/>
    <n v="0"/>
    <n v="5.77"/>
    <n v="4.97"/>
    <n v="1765"/>
    <x v="575"/>
    <x v="2"/>
    <x v="3"/>
    <x v="0"/>
    <x v="8"/>
    <x v="3"/>
    <s v="Avery Binding System Hidden Tab™ Executive Style Index Sets"/>
    <n v="0.35"/>
    <x v="0"/>
    <x v="2"/>
    <x v="33"/>
    <s v="Creve Coeur"/>
    <n v="63141"/>
    <d v="2015-05-04T00:00:00"/>
    <d v="2015-05-05T00:00:00"/>
    <n v="3.5581000000000031"/>
    <n v="8"/>
    <n v="52.43"/>
    <n v="89777"/>
    <n v="1"/>
    <n v="6.7863818424566151"/>
    <n v="52.43"/>
    <n v="0"/>
    <s v="No Discount"/>
    <s v="0% (No Discount)"/>
    <x v="1"/>
    <x v="3"/>
  </r>
  <r>
    <n v="20636"/>
    <s v="Critical"/>
    <n v="0.01"/>
    <n v="50.98"/>
    <n v="6.5"/>
    <n v="1767"/>
    <x v="576"/>
    <x v="2"/>
    <x v="1"/>
    <x v="2"/>
    <x v="13"/>
    <x v="3"/>
    <s v="Microsoft Natural Multimedia Keyboard"/>
    <n v="0.73"/>
    <x v="0"/>
    <x v="3"/>
    <x v="29"/>
    <s v="Newnan"/>
    <n v="30265"/>
    <d v="2015-03-26T00:00:00"/>
    <d v="2015-03-27T00:00:00"/>
    <n v="5.3396999999999997"/>
    <n v="16"/>
    <n v="818.49"/>
    <n v="89211"/>
    <n v="1"/>
    <n v="0.65238426859216359"/>
    <n v="826.75757575757575"/>
    <n v="8.2675757575757416"/>
    <s v="High Discount"/>
    <s v="10%"/>
    <x v="0"/>
    <x v="5"/>
  </r>
  <r>
    <n v="24894"/>
    <s v="Medium"/>
    <n v="7.0000000000000007E-2"/>
    <n v="60.98"/>
    <n v="49"/>
    <n v="1771"/>
    <x v="577"/>
    <x v="2"/>
    <x v="1"/>
    <x v="0"/>
    <x v="15"/>
    <x v="6"/>
    <s v="Euro Pro Shark Stick Mini Vacuum"/>
    <n v="0.59"/>
    <x v="0"/>
    <x v="2"/>
    <x v="12"/>
    <s v="Freeport"/>
    <n v="61032"/>
    <d v="2015-03-06T00:00:00"/>
    <d v="2015-03-07T00:00:00"/>
    <n v="-807.89"/>
    <n v="7"/>
    <n v="410.17"/>
    <n v="89106"/>
    <n v="1"/>
    <n v="-196.96467318428944"/>
    <n v="441.04301075268825"/>
    <n v="30.873010752688231"/>
    <s v="High Discount"/>
    <s v="10%"/>
    <x v="0"/>
    <x v="5"/>
  </r>
  <r>
    <n v="19826"/>
    <s v="Low"/>
    <n v="0.09"/>
    <n v="12.95"/>
    <n v="4.9800000000000004"/>
    <n v="1775"/>
    <x v="578"/>
    <x v="2"/>
    <x v="3"/>
    <x v="0"/>
    <x v="8"/>
    <x v="3"/>
    <s v="GBC Binding covers"/>
    <n v="0.4"/>
    <x v="0"/>
    <x v="2"/>
    <x v="38"/>
    <s v="South Bend"/>
    <n v="46614"/>
    <d v="2015-06-14T00:00:00"/>
    <d v="2015-06-21T00:00:00"/>
    <n v="123.89175"/>
    <n v="21"/>
    <n v="269.54000000000002"/>
    <n v="89944"/>
    <n v="7"/>
    <n v="45.964142613341245"/>
    <n v="296.19780219780222"/>
    <n v="26.657802197802198"/>
    <s v="High Discount"/>
    <s v="10%"/>
    <x v="0"/>
    <x v="1"/>
  </r>
  <r>
    <n v="20278"/>
    <s v="Not Specified"/>
    <n v="0.08"/>
    <n v="5.78"/>
    <n v="5.67"/>
    <n v="1776"/>
    <x v="579"/>
    <x v="2"/>
    <x v="3"/>
    <x v="0"/>
    <x v="7"/>
    <x v="3"/>
    <s v="Xerox 1978"/>
    <n v="0.36"/>
    <x v="0"/>
    <x v="2"/>
    <x v="38"/>
    <s v="Terre Haute"/>
    <n v="47802"/>
    <d v="2015-02-04T00:00:00"/>
    <d v="2015-02-05T00:00:00"/>
    <n v="-53.898000000000003"/>
    <n v="19"/>
    <n v="106.57"/>
    <n v="89941"/>
    <n v="1"/>
    <n v="-50.575208782959571"/>
    <n v="115.83695652173911"/>
    <n v="9.2669565217391181"/>
    <s v="High Discount"/>
    <s v="10%"/>
    <x v="0"/>
    <x v="2"/>
  </r>
  <r>
    <n v="20391"/>
    <s v="Low"/>
    <n v="7.0000000000000007E-2"/>
    <n v="5.43"/>
    <n v="0.95"/>
    <n v="1777"/>
    <x v="580"/>
    <x v="2"/>
    <x v="3"/>
    <x v="0"/>
    <x v="7"/>
    <x v="0"/>
    <s v="Wirebound Message Book, 4 per Page"/>
    <n v="0.36"/>
    <x v="0"/>
    <x v="2"/>
    <x v="38"/>
    <s v="Valparaiso"/>
    <n v="46383"/>
    <d v="2015-04-22T00:00:00"/>
    <d v="2015-04-26T00:00:00"/>
    <n v="26.502899999999997"/>
    <n v="7"/>
    <n v="38.409999999999997"/>
    <n v="89939"/>
    <n v="4"/>
    <n v="69"/>
    <n v="41.3010752688172"/>
    <n v="2.8910752688172039"/>
    <s v="High Discount"/>
    <s v="10%"/>
    <x v="0"/>
    <x v="4"/>
  </r>
  <r>
    <n v="21163"/>
    <s v="Low"/>
    <n v="0.02"/>
    <n v="10.06"/>
    <n v="2.06"/>
    <n v="1777"/>
    <x v="580"/>
    <x v="2"/>
    <x v="3"/>
    <x v="0"/>
    <x v="7"/>
    <x v="0"/>
    <s v="Riverleaf Stik-Withit® Designer Note Cubes®"/>
    <n v="0.39"/>
    <x v="0"/>
    <x v="2"/>
    <x v="38"/>
    <s v="Valparaiso"/>
    <n v="46383"/>
    <d v="2015-01-03T00:00:00"/>
    <d v="2015-01-08T00:00:00"/>
    <n v="90.624600000000001"/>
    <n v="13"/>
    <n v="131.34"/>
    <n v="89940"/>
    <n v="5"/>
    <n v="69"/>
    <n v="134.0204081632653"/>
    <n v="2.6804081632652981"/>
    <s v="High Discount"/>
    <s v="10%"/>
    <x v="0"/>
    <x v="0"/>
  </r>
  <r>
    <n v="20600"/>
    <s v="Not Specified"/>
    <n v="0.03"/>
    <n v="19.989999999999998"/>
    <n v="11.17"/>
    <n v="1777"/>
    <x v="580"/>
    <x v="2"/>
    <x v="0"/>
    <x v="1"/>
    <x v="2"/>
    <x v="6"/>
    <s v="Telescoping Adjustable Floor Lamp"/>
    <n v="0.6"/>
    <x v="0"/>
    <x v="2"/>
    <x v="38"/>
    <s v="Valparaiso"/>
    <n v="46383"/>
    <d v="2015-04-02T00:00:00"/>
    <d v="2015-04-03T00:00:00"/>
    <n v="-20.876399999999997"/>
    <n v="12"/>
    <n v="251.61"/>
    <n v="89942"/>
    <n v="1"/>
    <n v="-8.2971265053058278"/>
    <n v="259.39175257731961"/>
    <n v="7.7817525773195939"/>
    <s v="High Discount"/>
    <s v="10%"/>
    <x v="0"/>
    <x v="4"/>
  </r>
  <r>
    <n v="25498"/>
    <s v="High"/>
    <n v="0.06"/>
    <n v="13.99"/>
    <n v="7.51"/>
    <n v="1778"/>
    <x v="581"/>
    <x v="2"/>
    <x v="3"/>
    <x v="2"/>
    <x v="6"/>
    <x v="4"/>
    <s v="Sharp EL500L Fraction Calculator"/>
    <n v="0.39"/>
    <x v="0"/>
    <x v="2"/>
    <x v="38"/>
    <s v="West Lafayette"/>
    <n v="47906"/>
    <d v="2015-05-10T00:00:00"/>
    <d v="2015-05-12T00:00:00"/>
    <n v="6.4832400000000021"/>
    <n v="21"/>
    <n v="287.99"/>
    <n v="89943"/>
    <n v="2"/>
    <n v="2.2512031667766248"/>
    <n v="306.37234042553195"/>
    <n v="18.382340425531936"/>
    <s v="High Discount"/>
    <s v="10%"/>
    <x v="0"/>
    <x v="3"/>
  </r>
  <r>
    <n v="25499"/>
    <s v="High"/>
    <n v="0.06"/>
    <n v="15.04"/>
    <n v="1.97"/>
    <n v="1778"/>
    <x v="581"/>
    <x v="2"/>
    <x v="3"/>
    <x v="0"/>
    <x v="7"/>
    <x v="0"/>
    <s v="White GlueTop Scratch Pads"/>
    <n v="0.39"/>
    <x v="0"/>
    <x v="2"/>
    <x v="38"/>
    <s v="West Lafayette"/>
    <n v="47906"/>
    <d v="2015-05-10T00:00:00"/>
    <d v="2015-05-10T00:00:00"/>
    <n v="2.3320000000000003"/>
    <n v="3"/>
    <n v="46.86"/>
    <n v="89943"/>
    <n v="0"/>
    <n v="4.9765258215962449"/>
    <n v="49.851063829787236"/>
    <n v="2.9910638297872367"/>
    <s v="High Discount"/>
    <s v="10%"/>
    <x v="0"/>
    <x v="3"/>
  </r>
  <r>
    <n v="19237"/>
    <s v="High"/>
    <n v="0"/>
    <n v="55.48"/>
    <n v="14.3"/>
    <n v="1781"/>
    <x v="582"/>
    <x v="2"/>
    <x v="0"/>
    <x v="0"/>
    <x v="7"/>
    <x v="3"/>
    <s v="Xerox 194"/>
    <n v="0.37"/>
    <x v="0"/>
    <x v="0"/>
    <x v="1"/>
    <s v="San Carlos"/>
    <n v="94070"/>
    <d v="2015-06-12T00:00:00"/>
    <d v="2015-06-14T00:00:00"/>
    <n v="454.44779999999997"/>
    <n v="11"/>
    <n v="658.62"/>
    <n v="89857"/>
    <n v="2"/>
    <n v="69"/>
    <n v="658.62"/>
    <n v="0"/>
    <s v="No Discount"/>
    <s v="0% (No Discount)"/>
    <x v="1"/>
    <x v="1"/>
  </r>
  <r>
    <n v="19419"/>
    <s v="Low"/>
    <n v="0.03"/>
    <n v="5.08"/>
    <n v="2.0299999999999998"/>
    <n v="1781"/>
    <x v="582"/>
    <x v="2"/>
    <x v="1"/>
    <x v="1"/>
    <x v="2"/>
    <x v="0"/>
    <s v="Master Caster Door Stop, Brown"/>
    <n v="0.51"/>
    <x v="0"/>
    <x v="0"/>
    <x v="1"/>
    <s v="San Carlos"/>
    <n v="94070"/>
    <d v="2015-01-07T00:00:00"/>
    <d v="2015-01-12T00:00:00"/>
    <n v="15.1524"/>
    <n v="4"/>
    <n v="21.96"/>
    <n v="89858"/>
    <n v="5"/>
    <n v="69"/>
    <n v="22.63917525773196"/>
    <n v="0.67917525773195919"/>
    <s v="High Discount"/>
    <s v="10%"/>
    <x v="0"/>
    <x v="0"/>
  </r>
  <r>
    <n v="21283"/>
    <s v="High"/>
    <n v="0.03"/>
    <n v="3.28"/>
    <n v="3.97"/>
    <n v="1782"/>
    <x v="583"/>
    <x v="2"/>
    <x v="1"/>
    <x v="0"/>
    <x v="0"/>
    <x v="0"/>
    <s v="Newell 342"/>
    <n v="0.56000000000000005"/>
    <x v="0"/>
    <x v="0"/>
    <x v="1"/>
    <s v="San Clemente"/>
    <n v="92672"/>
    <d v="2015-01-06T00:00:00"/>
    <d v="2015-01-08T00:00:00"/>
    <n v="-90.755600000000001"/>
    <n v="7"/>
    <n v="24.57"/>
    <n v="89856"/>
    <n v="2"/>
    <n v="-369.37566137566137"/>
    <n v="25.329896907216497"/>
    <n v="0.75989690721649694"/>
    <s v="High Discount"/>
    <s v="10%"/>
    <x v="0"/>
    <x v="0"/>
  </r>
  <r>
    <n v="23966"/>
    <s v="Critical"/>
    <n v="0.04"/>
    <n v="205.99"/>
    <n v="8.99"/>
    <n v="1788"/>
    <x v="584"/>
    <x v="2"/>
    <x v="3"/>
    <x v="2"/>
    <x v="5"/>
    <x v="3"/>
    <s v="TimeportP7382"/>
    <n v="0.56000000000000005"/>
    <x v="0"/>
    <x v="3"/>
    <x v="29"/>
    <s v="Woodstock"/>
    <n v="30188"/>
    <d v="2015-01-21T00:00:00"/>
    <d v="2015-01-22T00:00:00"/>
    <n v="960.98400000000004"/>
    <n v="6"/>
    <n v="1008.53"/>
    <n v="88256"/>
    <n v="1"/>
    <n v="95.285613715010967"/>
    <n v="1050.5520833333333"/>
    <n v="42.022083333333285"/>
    <s v="High Discount"/>
    <s v="10%"/>
    <x v="0"/>
    <x v="0"/>
  </r>
  <r>
    <n v="21284"/>
    <s v="Critical"/>
    <n v="0.04"/>
    <n v="880.98"/>
    <n v="44.55"/>
    <n v="1793"/>
    <x v="585"/>
    <x v="1"/>
    <x v="1"/>
    <x v="1"/>
    <x v="14"/>
    <x v="5"/>
    <s v="Riverside Palais Royal Lawyers Bookcase, Royale Cherry Finish"/>
    <n v="0.62"/>
    <x v="0"/>
    <x v="2"/>
    <x v="12"/>
    <s v="Galesburg"/>
    <n v="61401"/>
    <d v="2015-01-06T00:00:00"/>
    <d v="2015-01-07T00:00:00"/>
    <n v="-13706.464"/>
    <n v="8"/>
    <n v="6968.9"/>
    <n v="87853"/>
    <n v="1"/>
    <n v="-196.68045172121856"/>
    <n v="7259.270833333333"/>
    <n v="290.37083333333339"/>
    <s v="High Discount"/>
    <s v="10%"/>
    <x v="0"/>
    <x v="0"/>
  </r>
  <r>
    <n v="22986"/>
    <s v="Critical"/>
    <n v="0.04"/>
    <n v="3.68"/>
    <n v="1.32"/>
    <n v="1802"/>
    <x v="586"/>
    <x v="2"/>
    <x v="0"/>
    <x v="0"/>
    <x v="12"/>
    <x v="0"/>
    <s v="*Staples* vLetter Openers, 2/Pack"/>
    <n v="0.83"/>
    <x v="0"/>
    <x v="3"/>
    <x v="26"/>
    <s v="Dunedin"/>
    <n v="34698"/>
    <d v="2015-06-01T00:00:00"/>
    <d v="2015-06-02T00:00:00"/>
    <n v="300.92579999999998"/>
    <n v="11"/>
    <n v="41.29"/>
    <n v="91543"/>
    <n v="1"/>
    <n v="728.81036570598201"/>
    <n v="43.010416666666664"/>
    <n v="1.7204166666666652"/>
    <s v="High Discount"/>
    <s v="10%"/>
    <x v="0"/>
    <x v="1"/>
  </r>
  <r>
    <n v="18901"/>
    <s v="Medium"/>
    <n v="0.01"/>
    <n v="8.1199999999999992"/>
    <n v="2.83"/>
    <n v="1808"/>
    <x v="587"/>
    <x v="0"/>
    <x v="1"/>
    <x v="2"/>
    <x v="13"/>
    <x v="2"/>
    <s v="Imation Neon Mac Format Diskettes, 10/Pack"/>
    <n v="0.77"/>
    <x v="0"/>
    <x v="1"/>
    <x v="36"/>
    <s v="Parkersburg"/>
    <n v="26101"/>
    <d v="2015-03-17T00:00:00"/>
    <d v="2015-03-18T00:00:00"/>
    <n v="-40.76"/>
    <n v="10"/>
    <n v="88.64"/>
    <n v="89251"/>
    <n v="1"/>
    <n v="-45.983754512635379"/>
    <n v="89.535353535353536"/>
    <n v="0.89535353535353579"/>
    <s v="High Discount"/>
    <s v="10%"/>
    <x v="0"/>
    <x v="5"/>
  </r>
  <r>
    <n v="21746"/>
    <s v="Not Specified"/>
    <n v="0.09"/>
    <n v="77.510000000000005"/>
    <n v="4"/>
    <n v="1814"/>
    <x v="588"/>
    <x v="0"/>
    <x v="1"/>
    <x v="2"/>
    <x v="13"/>
    <x v="3"/>
    <s v="Micro Innovations Media Access Pro Keyboard"/>
    <n v="0.76"/>
    <x v="0"/>
    <x v="3"/>
    <x v="37"/>
    <s v="Olive Branch"/>
    <n v="38654"/>
    <d v="2015-05-23T00:00:00"/>
    <d v="2015-05-25T00:00:00"/>
    <n v="-986.52399999999989"/>
    <n v="17"/>
    <n v="1300.54"/>
    <n v="90524"/>
    <n v="2"/>
    <n v="-75.854952558168137"/>
    <n v="1429.164835164835"/>
    <n v="128.62483516483508"/>
    <s v="High Discount"/>
    <s v="10%"/>
    <x v="0"/>
    <x v="3"/>
  </r>
  <r>
    <n v="21747"/>
    <s v="Not Specified"/>
    <n v="0"/>
    <n v="2.88"/>
    <n v="0.7"/>
    <n v="1814"/>
    <x v="588"/>
    <x v="2"/>
    <x v="1"/>
    <x v="0"/>
    <x v="0"/>
    <x v="0"/>
    <s v="Newell 340"/>
    <n v="0.56000000000000005"/>
    <x v="0"/>
    <x v="3"/>
    <x v="37"/>
    <s v="Olive Branch"/>
    <n v="38654"/>
    <d v="2015-05-23T00:00:00"/>
    <d v="2015-05-25T00:00:00"/>
    <n v="-141.666"/>
    <n v="13"/>
    <n v="38.06"/>
    <n v="90524"/>
    <n v="2"/>
    <n v="-372.21755123489226"/>
    <n v="38.06"/>
    <n v="0"/>
    <s v="No Discount"/>
    <s v="0% (No Discount)"/>
    <x v="1"/>
    <x v="3"/>
  </r>
  <r>
    <n v="24463"/>
    <s v="Medium"/>
    <n v="0.06"/>
    <n v="90.97"/>
    <n v="14"/>
    <n v="1815"/>
    <x v="589"/>
    <x v="1"/>
    <x v="1"/>
    <x v="2"/>
    <x v="6"/>
    <x v="1"/>
    <s v="Lexmark Z54se Color Inkjet Printer"/>
    <n v="0.36"/>
    <x v="0"/>
    <x v="3"/>
    <x v="37"/>
    <s v="Pearl"/>
    <n v="39208"/>
    <d v="2015-02-11T00:00:00"/>
    <d v="2015-02-12T00:00:00"/>
    <n v="47.334000000000003"/>
    <n v="14"/>
    <n v="1263.3499999999999"/>
    <n v="90525"/>
    <n v="1"/>
    <n v="3.7467051885859033"/>
    <n v="1343.9893617021276"/>
    <n v="80.639361702127644"/>
    <s v="High Discount"/>
    <s v="10%"/>
    <x v="0"/>
    <x v="2"/>
  </r>
  <r>
    <n v="22843"/>
    <s v="Low"/>
    <n v="0.01"/>
    <n v="10.48"/>
    <n v="2.89"/>
    <n v="1816"/>
    <x v="590"/>
    <x v="2"/>
    <x v="3"/>
    <x v="0"/>
    <x v="0"/>
    <x v="2"/>
    <s v="Staples Battery-Operated Desktop Pencil Sharpener"/>
    <n v="0.6"/>
    <x v="0"/>
    <x v="2"/>
    <x v="22"/>
    <s v="Canton"/>
    <n v="48187"/>
    <d v="2015-02-05T00:00:00"/>
    <d v="2015-02-07T00:00:00"/>
    <n v="60.561599999999999"/>
    <n v="19"/>
    <n v="202.38"/>
    <n v="85990"/>
    <n v="2"/>
    <n v="29.924696116217021"/>
    <n v="204.42424242424241"/>
    <n v="2.0442424242424124"/>
    <s v="High Discount"/>
    <s v="10%"/>
    <x v="0"/>
    <x v="2"/>
  </r>
  <r>
    <n v="24622"/>
    <s v="Not Specified"/>
    <n v="0.06"/>
    <n v="17.98"/>
    <n v="8.51"/>
    <n v="1818"/>
    <x v="591"/>
    <x v="2"/>
    <x v="3"/>
    <x v="2"/>
    <x v="6"/>
    <x v="4"/>
    <s v="Canon P1-DHIII Palm Printing Calculator"/>
    <n v="0.4"/>
    <x v="0"/>
    <x v="2"/>
    <x v="22"/>
    <s v="Dearborn"/>
    <n v="48126"/>
    <d v="2015-04-15T00:00:00"/>
    <d v="2015-04-17T00:00:00"/>
    <n v="-47.243088"/>
    <n v="3"/>
    <n v="56.38"/>
    <n v="85991"/>
    <n v="2"/>
    <n v="-83.794054629301158"/>
    <n v="59.978723404255327"/>
    <n v="3.598723404255324"/>
    <s v="High Discount"/>
    <s v="10%"/>
    <x v="0"/>
    <x v="4"/>
  </r>
  <r>
    <n v="24623"/>
    <s v="Not Specified"/>
    <n v="0.1"/>
    <n v="9.99"/>
    <n v="4.78"/>
    <n v="1818"/>
    <x v="591"/>
    <x v="0"/>
    <x v="3"/>
    <x v="0"/>
    <x v="7"/>
    <x v="3"/>
    <s v="Xerox 1896"/>
    <n v="0.4"/>
    <x v="0"/>
    <x v="2"/>
    <x v="22"/>
    <s v="Dearborn"/>
    <n v="48126"/>
    <d v="2015-04-15T00:00:00"/>
    <d v="2015-04-18T00:00:00"/>
    <n v="9.1539999999999999"/>
    <n v="12"/>
    <n v="119.13"/>
    <n v="85991"/>
    <n v="3"/>
    <n v="7.6840426424913968"/>
    <n v="132.36666666666665"/>
    <n v="13.23666666666665"/>
    <s v="High Discount"/>
    <s v="15%"/>
    <x v="0"/>
    <x v="4"/>
  </r>
  <r>
    <n v="4843"/>
    <s v="Low"/>
    <n v="0.01"/>
    <n v="10.48"/>
    <n v="2.89"/>
    <n v="1821"/>
    <x v="592"/>
    <x v="2"/>
    <x v="3"/>
    <x v="0"/>
    <x v="0"/>
    <x v="2"/>
    <s v="Staples Battery-Operated Desktop Pencil Sharpener"/>
    <n v="0.6"/>
    <x v="0"/>
    <x v="1"/>
    <x v="4"/>
    <s v="New York City"/>
    <n v="10177"/>
    <d v="2015-02-05T00:00:00"/>
    <d v="2015-02-07T00:00:00"/>
    <n v="40.92"/>
    <n v="76"/>
    <n v="809.51"/>
    <n v="34435"/>
    <n v="2"/>
    <n v="5.0549097602253221"/>
    <n v="817.68686868686871"/>
    <n v="8.1768686868687155"/>
    <s v="High Discount"/>
    <s v="10%"/>
    <x v="0"/>
    <x v="2"/>
  </r>
  <r>
    <n v="6621"/>
    <s v="Not Specified"/>
    <n v="7.0000000000000007E-2"/>
    <n v="18.649999999999999"/>
    <n v="3.77"/>
    <n v="1821"/>
    <x v="592"/>
    <x v="2"/>
    <x v="3"/>
    <x v="1"/>
    <x v="2"/>
    <x v="2"/>
    <s v="3M Polarizing Light Filter Sleeves"/>
    <n v="0.39"/>
    <x v="0"/>
    <x v="1"/>
    <x v="4"/>
    <s v="New York City"/>
    <n v="10177"/>
    <d v="2015-04-15T00:00:00"/>
    <d v="2015-04-16T00:00:00"/>
    <n v="149.72"/>
    <n v="34"/>
    <n v="643.64"/>
    <n v="47108"/>
    <n v="1"/>
    <n v="23.261450500279661"/>
    <n v="692.08602150537638"/>
    <n v="48.446021505376393"/>
    <s v="High Discount"/>
    <s v="10%"/>
    <x v="0"/>
    <x v="4"/>
  </r>
  <r>
    <n v="6622"/>
    <s v="Not Specified"/>
    <n v="0.06"/>
    <n v="17.98"/>
    <n v="8.51"/>
    <n v="1821"/>
    <x v="592"/>
    <x v="2"/>
    <x v="3"/>
    <x v="2"/>
    <x v="6"/>
    <x v="4"/>
    <s v="Canon P1-DHIII Palm Printing Calculator"/>
    <n v="0.4"/>
    <x v="0"/>
    <x v="1"/>
    <x v="4"/>
    <s v="New York City"/>
    <n v="10177"/>
    <d v="2015-04-15T00:00:00"/>
    <d v="2015-04-17T00:00:00"/>
    <n v="-52.492319999999999"/>
    <n v="13"/>
    <n v="244.31"/>
    <n v="47108"/>
    <n v="2"/>
    <n v="-21.485948180590235"/>
    <n v="259.90425531914894"/>
    <n v="15.594255319148942"/>
    <s v="High Discount"/>
    <s v="10%"/>
    <x v="0"/>
    <x v="4"/>
  </r>
  <r>
    <n v="6623"/>
    <s v="Not Specified"/>
    <n v="0.1"/>
    <n v="9.99"/>
    <n v="4.78"/>
    <n v="1821"/>
    <x v="592"/>
    <x v="0"/>
    <x v="3"/>
    <x v="0"/>
    <x v="7"/>
    <x v="3"/>
    <s v="Xerox 1896"/>
    <n v="0.4"/>
    <x v="0"/>
    <x v="1"/>
    <x v="4"/>
    <s v="New York City"/>
    <n v="10177"/>
    <d v="2015-04-15T00:00:00"/>
    <d v="2015-04-18T00:00:00"/>
    <n v="7.9599999999999991"/>
    <n v="47"/>
    <n v="466.58"/>
    <n v="47108"/>
    <n v="3"/>
    <n v="1.706031120065155"/>
    <n v="518.42222222222222"/>
    <n v="51.842222222222233"/>
    <s v="High Discount"/>
    <s v="15%"/>
    <x v="0"/>
    <x v="4"/>
  </r>
  <r>
    <n v="6624"/>
    <s v="Not Specified"/>
    <n v="0.08"/>
    <n v="175.99"/>
    <n v="8.99"/>
    <n v="1821"/>
    <x v="592"/>
    <x v="0"/>
    <x v="3"/>
    <x v="2"/>
    <x v="5"/>
    <x v="3"/>
    <s v="2180"/>
    <n v="0.56999999999999995"/>
    <x v="0"/>
    <x v="1"/>
    <x v="4"/>
    <s v="New York City"/>
    <n v="10177"/>
    <d v="2015-04-15T00:00:00"/>
    <d v="2015-04-16T00:00:00"/>
    <n v="-459.08280000000002"/>
    <n v="16"/>
    <n v="2290.69"/>
    <n v="47108"/>
    <n v="1"/>
    <n v="-20.041245214324068"/>
    <n v="2489.8804347826085"/>
    <n v="199.19043478260846"/>
    <s v="High Discount"/>
    <s v="10%"/>
    <x v="0"/>
    <x v="4"/>
  </r>
  <r>
    <n v="19596"/>
    <s v="Medium"/>
    <n v="0.1"/>
    <n v="52.99"/>
    <n v="19.989999999999998"/>
    <n v="1826"/>
    <x v="593"/>
    <x v="0"/>
    <x v="0"/>
    <x v="0"/>
    <x v="10"/>
    <x v="3"/>
    <s v="Gould Plastics 9-Pocket Panel Bin, 18-3/8w x 5-1/4d x 20-1/2h, Black"/>
    <n v="0.81"/>
    <x v="0"/>
    <x v="2"/>
    <x v="25"/>
    <s v="Bettendorf"/>
    <n v="52722"/>
    <d v="2015-04-18T00:00:00"/>
    <d v="2015-04-19T00:00:00"/>
    <n v="-517.16999999999996"/>
    <n v="7"/>
    <n v="337.59"/>
    <n v="86958"/>
    <n v="1"/>
    <n v="-153.19470363458635"/>
    <n v="375.09999999999997"/>
    <n v="37.509999999999991"/>
    <s v="High Discount"/>
    <s v="15%"/>
    <x v="0"/>
    <x v="4"/>
  </r>
  <r>
    <n v="18199"/>
    <s v="Medium"/>
    <n v="0"/>
    <n v="9.27"/>
    <n v="4.3899999999999997"/>
    <n v="1826"/>
    <x v="593"/>
    <x v="2"/>
    <x v="0"/>
    <x v="0"/>
    <x v="7"/>
    <x v="0"/>
    <s v="Wirebound Message Books, Four 2 3/4&quot; x 5&quot; Forms per Page, 600 Sets per Book"/>
    <n v="0.38"/>
    <x v="0"/>
    <x v="2"/>
    <x v="25"/>
    <s v="Bettendorf"/>
    <n v="52722"/>
    <d v="2015-05-12T00:00:00"/>
    <d v="2015-05-14T00:00:00"/>
    <n v="-7.61"/>
    <n v="1"/>
    <n v="10.65"/>
    <n v="86959"/>
    <n v="2"/>
    <n v="-71.455399061032864"/>
    <n v="10.65"/>
    <n v="0"/>
    <s v="No Discount"/>
    <s v="0% (No Discount)"/>
    <x v="1"/>
    <x v="3"/>
  </r>
  <r>
    <n v="20551"/>
    <s v="Not Specified"/>
    <n v="0"/>
    <n v="5.98"/>
    <n v="0.96"/>
    <n v="1827"/>
    <x v="594"/>
    <x v="2"/>
    <x v="0"/>
    <x v="0"/>
    <x v="0"/>
    <x v="0"/>
    <s v="Newell 315"/>
    <n v="0.6"/>
    <x v="0"/>
    <x v="2"/>
    <x v="25"/>
    <s v="Burlington"/>
    <n v="52601"/>
    <d v="2015-02-19T00:00:00"/>
    <d v="2015-02-20T00:00:00"/>
    <n v="38.039699999999996"/>
    <n v="9"/>
    <n v="55.13"/>
    <n v="86956"/>
    <n v="1"/>
    <n v="69"/>
    <n v="55.13"/>
    <n v="0"/>
    <s v="No Discount"/>
    <s v="0% (No Discount)"/>
    <x v="1"/>
    <x v="2"/>
  </r>
  <r>
    <n v="19597"/>
    <s v="Medium"/>
    <n v="7.0000000000000007E-2"/>
    <n v="100.98"/>
    <n v="57.38"/>
    <n v="1827"/>
    <x v="594"/>
    <x v="1"/>
    <x v="0"/>
    <x v="1"/>
    <x v="14"/>
    <x v="5"/>
    <s v="Bush Westfield Collection Bookcases, Dark Cherry Finish, Fully Assembled"/>
    <n v="0.78"/>
    <x v="0"/>
    <x v="2"/>
    <x v="25"/>
    <s v="Burlington"/>
    <n v="52601"/>
    <d v="2015-04-18T00:00:00"/>
    <d v="2015-04-21T00:00:00"/>
    <n v="-429.86"/>
    <n v="2"/>
    <n v="215.32"/>
    <n v="86958"/>
    <n v="3"/>
    <n v="-199.63774846739736"/>
    <n v="231.52688172043011"/>
    <n v="16.206881720430118"/>
    <s v="High Discount"/>
    <s v="10%"/>
    <x v="0"/>
    <x v="4"/>
  </r>
  <r>
    <n v="19598"/>
    <s v="Medium"/>
    <n v="0.03"/>
    <n v="85.99"/>
    <n v="0.99"/>
    <n v="1827"/>
    <x v="594"/>
    <x v="2"/>
    <x v="0"/>
    <x v="2"/>
    <x v="5"/>
    <x v="0"/>
    <s v="Accessory34"/>
    <n v="0.55000000000000004"/>
    <x v="0"/>
    <x v="2"/>
    <x v="25"/>
    <s v="Burlington"/>
    <n v="52601"/>
    <d v="2015-04-18T00:00:00"/>
    <d v="2015-04-20T00:00:00"/>
    <n v="264.16649999999998"/>
    <n v="5"/>
    <n v="382.85"/>
    <n v="86958"/>
    <n v="2"/>
    <n v="69"/>
    <n v="394.69072164948454"/>
    <n v="11.840721649484522"/>
    <s v="High Discount"/>
    <s v="10%"/>
    <x v="0"/>
    <x v="4"/>
  </r>
  <r>
    <n v="20553"/>
    <s v="Not Specified"/>
    <n v="0.02"/>
    <n v="5.98"/>
    <n v="5.46"/>
    <n v="1828"/>
    <x v="595"/>
    <x v="2"/>
    <x v="0"/>
    <x v="0"/>
    <x v="7"/>
    <x v="3"/>
    <s v="Xerox 1983"/>
    <n v="0.36"/>
    <x v="0"/>
    <x v="2"/>
    <x v="25"/>
    <s v="Cedar Falls"/>
    <n v="50613"/>
    <d v="2015-02-19T00:00:00"/>
    <d v="2015-02-20T00:00:00"/>
    <n v="-47.12"/>
    <n v="7"/>
    <n v="44.8"/>
    <n v="86956"/>
    <n v="1"/>
    <n v="-105.17857142857143"/>
    <n v="45.714285714285715"/>
    <n v="0.91428571428571814"/>
    <s v="High Discount"/>
    <s v="10%"/>
    <x v="0"/>
    <x v="2"/>
  </r>
  <r>
    <n v="21383"/>
    <s v="Low"/>
    <n v="0.05"/>
    <n v="7.1"/>
    <n v="6.05"/>
    <n v="1828"/>
    <x v="595"/>
    <x v="2"/>
    <x v="0"/>
    <x v="0"/>
    <x v="8"/>
    <x v="3"/>
    <s v="Wilson Jones Hanging View Binder, White, 1&quot;"/>
    <n v="0.39"/>
    <x v="0"/>
    <x v="2"/>
    <x v="25"/>
    <s v="Cedar Falls"/>
    <n v="50613"/>
    <d v="2015-01-06T00:00:00"/>
    <d v="2015-01-06T00:00:00"/>
    <n v="-101.24600000000001"/>
    <n v="14"/>
    <n v="100.99"/>
    <n v="86960"/>
    <n v="0"/>
    <n v="-100.25349044459848"/>
    <n v="106.30526315789474"/>
    <n v="5.3152631578947478"/>
    <s v="High Discount"/>
    <s v="10%"/>
    <x v="0"/>
    <x v="0"/>
  </r>
  <r>
    <n v="21384"/>
    <s v="Low"/>
    <n v="0.04"/>
    <n v="20.95"/>
    <n v="4"/>
    <n v="1828"/>
    <x v="595"/>
    <x v="2"/>
    <x v="0"/>
    <x v="2"/>
    <x v="13"/>
    <x v="3"/>
    <s v="Fellowes Basic 104-Key Keyboard, Platinum"/>
    <n v="0.6"/>
    <x v="0"/>
    <x v="2"/>
    <x v="25"/>
    <s v="Cedar Falls"/>
    <n v="50613"/>
    <d v="2015-01-06T00:00:00"/>
    <d v="2015-01-11T00:00:00"/>
    <n v="-1.88"/>
    <n v="7"/>
    <n v="142.06"/>
    <n v="86960"/>
    <n v="5"/>
    <n v="-1.323384485428692"/>
    <n v="147.97916666666669"/>
    <n v="5.9191666666666833"/>
    <s v="High Discount"/>
    <s v="10%"/>
    <x v="0"/>
    <x v="0"/>
  </r>
  <r>
    <n v="23430"/>
    <s v="Critical"/>
    <n v="0.01"/>
    <n v="10.64"/>
    <n v="5.16"/>
    <n v="1829"/>
    <x v="596"/>
    <x v="0"/>
    <x v="0"/>
    <x v="1"/>
    <x v="2"/>
    <x v="3"/>
    <s v="Eldon Expressions Punched Metal &amp; Wood Desk Accessories, Pewter &amp; Cherry"/>
    <n v="0.56999999999999995"/>
    <x v="0"/>
    <x v="2"/>
    <x v="25"/>
    <s v="Cedar Rapids"/>
    <n v="52402"/>
    <d v="2015-03-25T00:00:00"/>
    <d v="2015-03-27T00:00:00"/>
    <n v="-11.69"/>
    <n v="5"/>
    <n v="58.52"/>
    <n v="86957"/>
    <n v="2"/>
    <n v="-19.976076555023923"/>
    <n v="59.111111111111114"/>
    <n v="0.59111111111111114"/>
    <s v="High Discount"/>
    <s v="10%"/>
    <x v="0"/>
    <x v="5"/>
  </r>
  <r>
    <n v="21385"/>
    <s v="Low"/>
    <n v="0.05"/>
    <n v="39.06"/>
    <n v="10.55"/>
    <n v="1829"/>
    <x v="596"/>
    <x v="2"/>
    <x v="0"/>
    <x v="0"/>
    <x v="8"/>
    <x v="3"/>
    <s v="Ibico Recycled Linen-Style Covers"/>
    <n v="0.37"/>
    <x v="0"/>
    <x v="2"/>
    <x v="25"/>
    <s v="Cedar Rapids"/>
    <n v="52402"/>
    <d v="2015-01-06T00:00:00"/>
    <d v="2015-01-13T00:00:00"/>
    <n v="250.98059999999998"/>
    <n v="9"/>
    <n v="363.74"/>
    <n v="86960"/>
    <n v="7"/>
    <n v="69"/>
    <n v="382.88421052631583"/>
    <n v="19.144210526315817"/>
    <s v="High Discount"/>
    <s v="10%"/>
    <x v="0"/>
    <x v="0"/>
  </r>
  <r>
    <n v="21386"/>
    <s v="Low"/>
    <n v="0.04"/>
    <n v="3.52"/>
    <n v="6.83"/>
    <n v="1829"/>
    <x v="596"/>
    <x v="2"/>
    <x v="0"/>
    <x v="0"/>
    <x v="8"/>
    <x v="3"/>
    <s v="Self-Adhesive Ring Binder Labels"/>
    <n v="0.38"/>
    <x v="0"/>
    <x v="2"/>
    <x v="25"/>
    <s v="Cedar Rapids"/>
    <n v="52402"/>
    <d v="2015-01-06T00:00:00"/>
    <d v="2015-01-15T00:00:00"/>
    <n v="-57.753"/>
    <n v="4"/>
    <n v="15.93"/>
    <n v="86960"/>
    <n v="9"/>
    <n v="-362.54237288135596"/>
    <n v="16.59375"/>
    <n v="0.66375000000000028"/>
    <s v="High Discount"/>
    <s v="10%"/>
    <x v="0"/>
    <x v="0"/>
  </r>
  <r>
    <n v="21387"/>
    <s v="Low"/>
    <n v="0.02"/>
    <n v="15.51"/>
    <n v="17.78"/>
    <n v="1829"/>
    <x v="596"/>
    <x v="2"/>
    <x v="0"/>
    <x v="0"/>
    <x v="10"/>
    <x v="3"/>
    <s v="Tenex File Box, Personal Filing Tote with Lid, Black"/>
    <n v="0.59"/>
    <x v="0"/>
    <x v="2"/>
    <x v="25"/>
    <s v="Cedar Rapids"/>
    <n v="52402"/>
    <d v="2015-01-06T00:00:00"/>
    <d v="2015-01-13T00:00:00"/>
    <n v="-47.97"/>
    <n v="1"/>
    <n v="21.28"/>
    <n v="86960"/>
    <n v="7"/>
    <n v="-225.42293233082705"/>
    <n v="21.714285714285715"/>
    <n v="0.43428571428571416"/>
    <s v="High Discount"/>
    <s v="10%"/>
    <x v="0"/>
    <x v="0"/>
  </r>
  <r>
    <n v="23589"/>
    <s v="High"/>
    <n v="0.01"/>
    <n v="155.99"/>
    <n v="8.99"/>
    <n v="1836"/>
    <x v="597"/>
    <x v="0"/>
    <x v="0"/>
    <x v="2"/>
    <x v="5"/>
    <x v="3"/>
    <s v="CF 688"/>
    <n v="0.57999999999999996"/>
    <x v="0"/>
    <x v="0"/>
    <x v="1"/>
    <s v="San Francisco"/>
    <n v="94110"/>
    <d v="2015-04-19T00:00:00"/>
    <d v="2015-04-20T00:00:00"/>
    <n v="-219.07908"/>
    <n v="5"/>
    <n v="675.83"/>
    <n v="86600"/>
    <n v="1"/>
    <n v="-32.416299957089798"/>
    <n v="682.6565656565657"/>
    <n v="6.8265656565656627"/>
    <s v="High Discount"/>
    <s v="10%"/>
    <x v="0"/>
    <x v="4"/>
  </r>
  <r>
    <n v="23590"/>
    <s v="High"/>
    <n v="0.01"/>
    <n v="5.98"/>
    <n v="5.46"/>
    <n v="1837"/>
    <x v="598"/>
    <x v="2"/>
    <x v="0"/>
    <x v="0"/>
    <x v="7"/>
    <x v="3"/>
    <s v="Xerox 1983"/>
    <n v="0.36"/>
    <x v="0"/>
    <x v="0"/>
    <x v="1"/>
    <s v="San Gabriel"/>
    <n v="91776"/>
    <d v="2015-04-19T00:00:00"/>
    <d v="2015-04-21T00:00:00"/>
    <n v="-18.878399999999999"/>
    <n v="4"/>
    <n v="28"/>
    <n v="86600"/>
    <n v="2"/>
    <n v="-67.42285714285714"/>
    <n v="28.282828282828284"/>
    <n v="0.28282828282828376"/>
    <s v="High Discount"/>
    <s v="10%"/>
    <x v="0"/>
    <x v="4"/>
  </r>
  <r>
    <n v="18141"/>
    <s v="Not Specified"/>
    <n v="7.0000000000000007E-2"/>
    <n v="40.98"/>
    <n v="2.99"/>
    <n v="1840"/>
    <x v="599"/>
    <x v="2"/>
    <x v="1"/>
    <x v="0"/>
    <x v="8"/>
    <x v="3"/>
    <s v="Avery Trapezoid Ring Binder, 3&quot; Capacity, Black, 1040 sheets"/>
    <n v="0.36"/>
    <x v="0"/>
    <x v="1"/>
    <x v="15"/>
    <s v="Townsend"/>
    <n v="1469"/>
    <d v="2015-03-30T00:00:00"/>
    <d v="2015-04-01T00:00:00"/>
    <n v="369.20519999999999"/>
    <n v="13"/>
    <n v="535.08000000000004"/>
    <n v="86599"/>
    <n v="2"/>
    <n v="69"/>
    <n v="575.35483870967755"/>
    <n v="40.27483870967751"/>
    <s v="High Discount"/>
    <s v="10%"/>
    <x v="0"/>
    <x v="5"/>
  </r>
  <r>
    <n v="19139"/>
    <s v="High"/>
    <n v="0.09"/>
    <n v="35.99"/>
    <n v="1.1000000000000001"/>
    <n v="1849"/>
    <x v="600"/>
    <x v="2"/>
    <x v="3"/>
    <x v="2"/>
    <x v="5"/>
    <x v="3"/>
    <s v="Accessory35"/>
    <n v="0.55000000000000004"/>
    <x v="0"/>
    <x v="3"/>
    <x v="43"/>
    <s v="Enterprise"/>
    <n v="36330"/>
    <d v="2015-04-01T00:00:00"/>
    <d v="2015-04-03T00:00:00"/>
    <n v="19.350000000000001"/>
    <n v="8"/>
    <n v="222.71"/>
    <n v="89697"/>
    <n v="2"/>
    <n v="8.6884288985676452"/>
    <n v="244.73626373626374"/>
    <n v="22.026263736263729"/>
    <s v="High Discount"/>
    <s v="10%"/>
    <x v="0"/>
    <x v="4"/>
  </r>
  <r>
    <n v="19140"/>
    <s v="High"/>
    <n v="0.01"/>
    <n v="125.99"/>
    <n v="2.5"/>
    <n v="1849"/>
    <x v="600"/>
    <x v="2"/>
    <x v="3"/>
    <x v="2"/>
    <x v="5"/>
    <x v="3"/>
    <s v="i2000"/>
    <n v="0.6"/>
    <x v="0"/>
    <x v="3"/>
    <x v="43"/>
    <s v="Enterprise"/>
    <n v="36330"/>
    <d v="2015-04-01T00:00:00"/>
    <d v="2015-04-02T00:00:00"/>
    <n v="-967.83399999999995"/>
    <n v="2"/>
    <n v="220.52"/>
    <n v="89697"/>
    <n v="1"/>
    <n v="-438.88717576637032"/>
    <n v="222.74747474747477"/>
    <n v="2.2274747474747585"/>
    <s v="High Discount"/>
    <s v="10%"/>
    <x v="0"/>
    <x v="4"/>
  </r>
  <r>
    <n v="19141"/>
    <s v="Not Specified"/>
    <n v="0.06"/>
    <n v="6.48"/>
    <n v="5.14"/>
    <n v="1852"/>
    <x v="601"/>
    <x v="0"/>
    <x v="1"/>
    <x v="0"/>
    <x v="7"/>
    <x v="3"/>
    <s v="Xerox 23"/>
    <n v="0.37"/>
    <x v="0"/>
    <x v="0"/>
    <x v="1"/>
    <s v="Carlsbad"/>
    <n v="92008"/>
    <d v="2015-03-19T00:00:00"/>
    <d v="2015-03-21T00:00:00"/>
    <n v="-28.45"/>
    <n v="10"/>
    <n v="68.34"/>
    <n v="86847"/>
    <n v="2"/>
    <n v="-41.630084869768801"/>
    <n v="72.702127659574472"/>
    <n v="4.3621276595744689"/>
    <s v="High Discount"/>
    <s v="10%"/>
    <x v="0"/>
    <x v="5"/>
  </r>
  <r>
    <n v="19142"/>
    <s v="Not Specified"/>
    <n v="0.02"/>
    <n v="30.73"/>
    <n v="4"/>
    <n v="1854"/>
    <x v="602"/>
    <x v="2"/>
    <x v="1"/>
    <x v="2"/>
    <x v="13"/>
    <x v="3"/>
    <s v="Fellowes 17-key keypad for PS/2 interface"/>
    <n v="0.75"/>
    <x v="0"/>
    <x v="1"/>
    <x v="18"/>
    <s v="Seymour"/>
    <n v="6478"/>
    <d v="2015-03-19T00:00:00"/>
    <d v="2015-03-22T00:00:00"/>
    <n v="72.78"/>
    <n v="16"/>
    <n v="522.22"/>
    <n v="86847"/>
    <n v="3"/>
    <n v="13.936655049595956"/>
    <n v="532.87755102040819"/>
    <n v="10.657551020408164"/>
    <s v="High Discount"/>
    <s v="10%"/>
    <x v="0"/>
    <x v="5"/>
  </r>
  <r>
    <n v="20036"/>
    <s v="Critical"/>
    <n v="0.09"/>
    <n v="5.98"/>
    <n v="1.49"/>
    <n v="1860"/>
    <x v="603"/>
    <x v="2"/>
    <x v="1"/>
    <x v="0"/>
    <x v="8"/>
    <x v="3"/>
    <s v="Avery Hanging File Binders"/>
    <n v="0.39"/>
    <x v="0"/>
    <x v="1"/>
    <x v="15"/>
    <s v="Webster"/>
    <n v="1570"/>
    <d v="2015-06-15T00:00:00"/>
    <d v="2015-06-17T00:00:00"/>
    <n v="13.2294"/>
    <n v="5"/>
    <n v="28.01"/>
    <n v="86846"/>
    <n v="2"/>
    <n v="47.230988932524099"/>
    <n v="30.780219780219781"/>
    <n v="2.7702197802197794"/>
    <s v="High Discount"/>
    <s v="10%"/>
    <x v="0"/>
    <x v="1"/>
  </r>
  <r>
    <n v="18879"/>
    <s v="Not Specified"/>
    <n v="0.08"/>
    <n v="8.09"/>
    <n v="7.96"/>
    <n v="1869"/>
    <x v="604"/>
    <x v="2"/>
    <x v="3"/>
    <x v="1"/>
    <x v="2"/>
    <x v="3"/>
    <s v="6&quot; Cubicle Wall Clock, Black"/>
    <n v="0.49"/>
    <x v="0"/>
    <x v="0"/>
    <x v="27"/>
    <s v="Alamogordo"/>
    <n v="88310"/>
    <d v="2015-05-03T00:00:00"/>
    <d v="2015-05-04T00:00:00"/>
    <n v="-88.82"/>
    <n v="10"/>
    <n v="80.349999999999994"/>
    <n v="89209"/>
    <n v="1"/>
    <n v="-110.54138145612944"/>
    <n v="87.336956521739125"/>
    <n v="6.9869565217391312"/>
    <s v="High Discount"/>
    <s v="10%"/>
    <x v="0"/>
    <x v="3"/>
  </r>
  <r>
    <n v="19415"/>
    <s v="Medium"/>
    <n v="0.03"/>
    <n v="90.48"/>
    <n v="19.989999999999998"/>
    <n v="1873"/>
    <x v="605"/>
    <x v="2"/>
    <x v="0"/>
    <x v="0"/>
    <x v="4"/>
    <x v="3"/>
    <s v="Tyvek® Side-Opening Peel &amp; Seel® Expanding Envelopes"/>
    <n v="0.4"/>
    <x v="0"/>
    <x v="3"/>
    <x v="26"/>
    <s v="Palm Beach Gardens"/>
    <n v="33403"/>
    <d v="2015-01-17T00:00:00"/>
    <d v="2015-01-19T00:00:00"/>
    <n v="15.353999999999999"/>
    <n v="1"/>
    <n v="99.69"/>
    <n v="90099"/>
    <n v="2"/>
    <n v="15.401745410773396"/>
    <n v="102.77319587628865"/>
    <n v="3.0831958762886558"/>
    <s v="High Discount"/>
    <s v="10%"/>
    <x v="0"/>
    <x v="0"/>
  </r>
  <r>
    <n v="19416"/>
    <s v="Medium"/>
    <n v="0.06"/>
    <n v="22.84"/>
    <n v="8.18"/>
    <n v="1873"/>
    <x v="605"/>
    <x v="2"/>
    <x v="0"/>
    <x v="0"/>
    <x v="7"/>
    <x v="3"/>
    <s v="Xerox 1991"/>
    <n v="0.39"/>
    <x v="0"/>
    <x v="3"/>
    <x v="26"/>
    <s v="Palm Beach Gardens"/>
    <n v="33403"/>
    <d v="2015-01-17T00:00:00"/>
    <d v="2015-01-17T00:00:00"/>
    <n v="-357.92399999999998"/>
    <n v="7"/>
    <n v="152.49"/>
    <n v="90099"/>
    <n v="0"/>
    <n v="-234.71965374778671"/>
    <n v="162.22340425531917"/>
    <n v="9.733404255319158"/>
    <s v="High Discount"/>
    <s v="10%"/>
    <x v="0"/>
    <x v="0"/>
  </r>
  <r>
    <n v="20844"/>
    <s v="Critical"/>
    <n v="0.09"/>
    <n v="95.99"/>
    <n v="4.9000000000000004"/>
    <n v="1875"/>
    <x v="606"/>
    <x v="2"/>
    <x v="3"/>
    <x v="2"/>
    <x v="5"/>
    <x v="3"/>
    <s v="T60"/>
    <n v="0.56000000000000005"/>
    <x v="0"/>
    <x v="3"/>
    <x v="8"/>
    <s v="Chesapeake"/>
    <n v="23320"/>
    <d v="2015-01-29T00:00:00"/>
    <d v="2015-01-31T00:00:00"/>
    <n v="34.302"/>
    <n v="4"/>
    <n v="320.75"/>
    <n v="90899"/>
    <n v="2"/>
    <n v="10.694310210444272"/>
    <n v="352.47252747252747"/>
    <n v="31.722527472527474"/>
    <s v="High Discount"/>
    <s v="10%"/>
    <x v="0"/>
    <x v="0"/>
  </r>
  <r>
    <n v="18284"/>
    <s v="Not Specified"/>
    <n v="0.09"/>
    <n v="5.78"/>
    <n v="5.67"/>
    <n v="1882"/>
    <x v="607"/>
    <x v="2"/>
    <x v="1"/>
    <x v="0"/>
    <x v="7"/>
    <x v="3"/>
    <s v="Xerox 1978"/>
    <n v="0.36"/>
    <x v="0"/>
    <x v="1"/>
    <x v="2"/>
    <s v="Linden"/>
    <n v="7036"/>
    <d v="2015-03-01T00:00:00"/>
    <d v="2015-03-03T00:00:00"/>
    <n v="-7.96"/>
    <n v="1"/>
    <n v="11.35"/>
    <n v="87378"/>
    <n v="2"/>
    <n v="-70.132158590308364"/>
    <n v="12.472527472527471"/>
    <n v="1.1225274725274712"/>
    <s v="High Discount"/>
    <s v="10%"/>
    <x v="0"/>
    <x v="5"/>
  </r>
  <r>
    <n v="18283"/>
    <s v="Not Specified"/>
    <n v="0.05"/>
    <n v="535.64"/>
    <n v="14.7"/>
    <n v="1885"/>
    <x v="608"/>
    <x v="1"/>
    <x v="1"/>
    <x v="2"/>
    <x v="6"/>
    <x v="1"/>
    <s v="Epson LQ-870 Dot Matrix Printer"/>
    <n v="0.59"/>
    <x v="0"/>
    <x v="1"/>
    <x v="31"/>
    <s v="Barrington"/>
    <n v="2806"/>
    <d v="2015-03-01T00:00:00"/>
    <d v="2015-03-03T00:00:00"/>
    <n v="4407.4399999999996"/>
    <n v="15"/>
    <n v="7029.1"/>
    <n v="87378"/>
    <n v="2"/>
    <n v="62.702764223015741"/>
    <n v="7399.0526315789484"/>
    <n v="369.95263157894806"/>
    <s v="High Discount"/>
    <s v="10%"/>
    <x v="0"/>
    <x v="5"/>
  </r>
  <r>
    <n v="19918"/>
    <s v="Low"/>
    <n v="0.09"/>
    <n v="78.8"/>
    <n v="35"/>
    <n v="1889"/>
    <x v="609"/>
    <x v="2"/>
    <x v="1"/>
    <x v="0"/>
    <x v="10"/>
    <x v="6"/>
    <s v="Space Solutions™ Industrial Galvanized Steel Shelving."/>
    <n v="0.83"/>
    <x v="0"/>
    <x v="1"/>
    <x v="10"/>
    <s v="Kettering"/>
    <n v="45429"/>
    <d v="2015-04-17T00:00:00"/>
    <d v="2015-04-21T00:00:00"/>
    <n v="-1025.0172"/>
    <n v="14"/>
    <n v="1059.3800000000001"/>
    <n v="90631"/>
    <n v="4"/>
    <n v="-96.756329173667609"/>
    <n v="1164.1538461538462"/>
    <n v="104.77384615384608"/>
    <s v="High Discount"/>
    <s v="10%"/>
    <x v="0"/>
    <x v="4"/>
  </r>
  <r>
    <n v="23886"/>
    <s v="Not Specified"/>
    <n v="0.03"/>
    <n v="320.64"/>
    <n v="29.2"/>
    <n v="1891"/>
    <x v="610"/>
    <x v="1"/>
    <x v="1"/>
    <x v="1"/>
    <x v="11"/>
    <x v="5"/>
    <s v="Chromcraft 48&quot; x 96&quot; Racetrack Double Pedestal Table"/>
    <n v="0.66"/>
    <x v="0"/>
    <x v="1"/>
    <x v="10"/>
    <s v="Lima"/>
    <n v="45801"/>
    <d v="2015-04-05T00:00:00"/>
    <d v="2015-04-07T00:00:00"/>
    <n v="429.75435600000003"/>
    <n v="7"/>
    <n v="2233.46"/>
    <n v="90630"/>
    <n v="2"/>
    <n v="19.241641041254379"/>
    <n v="2302.536082474227"/>
    <n v="69.076082474226951"/>
    <s v="High Discount"/>
    <s v="10%"/>
    <x v="0"/>
    <x v="4"/>
  </r>
  <r>
    <n v="22858"/>
    <s v="Low"/>
    <n v="0.03"/>
    <n v="180.98"/>
    <n v="26.2"/>
    <n v="1893"/>
    <x v="611"/>
    <x v="1"/>
    <x v="3"/>
    <x v="1"/>
    <x v="1"/>
    <x v="1"/>
    <s v="Global Ergonomic Managers Chair"/>
    <n v="0.59"/>
    <x v="0"/>
    <x v="2"/>
    <x v="33"/>
    <s v="Webster Groves"/>
    <n v="63119"/>
    <d v="2015-04-26T00:00:00"/>
    <d v="2015-04-30T00:00:00"/>
    <n v="588.54"/>
    <n v="5"/>
    <n v="928.92"/>
    <n v="91262"/>
    <n v="4"/>
    <n v="63.357447358222451"/>
    <n v="957.64948453608247"/>
    <n v="28.729484536082509"/>
    <s v="High Discount"/>
    <s v="10%"/>
    <x v="0"/>
    <x v="4"/>
  </r>
  <r>
    <n v="23260"/>
    <s v="Critical"/>
    <n v="0"/>
    <n v="300.98"/>
    <n v="164.73"/>
    <n v="1894"/>
    <x v="612"/>
    <x v="1"/>
    <x v="1"/>
    <x v="1"/>
    <x v="1"/>
    <x v="1"/>
    <s v="Global Leather and Oak Executive Chair, Black"/>
    <n v="0.56000000000000005"/>
    <x v="0"/>
    <x v="2"/>
    <x v="45"/>
    <s v="Appleton"/>
    <n v="54915"/>
    <d v="2015-02-24T00:00:00"/>
    <d v="2015-02-25T00:00:00"/>
    <n v="2653.2914999999998"/>
    <n v="12"/>
    <n v="3845.35"/>
    <n v="91261"/>
    <n v="1"/>
    <n v="69"/>
    <n v="3845.35"/>
    <n v="0"/>
    <s v="No Discount"/>
    <s v="0% (No Discount)"/>
    <x v="1"/>
    <x v="2"/>
  </r>
  <r>
    <n v="23261"/>
    <s v="Critical"/>
    <n v="0.09"/>
    <n v="2.94"/>
    <n v="0.96"/>
    <n v="1894"/>
    <x v="612"/>
    <x v="2"/>
    <x v="1"/>
    <x v="0"/>
    <x v="0"/>
    <x v="0"/>
    <s v="Newell 343"/>
    <n v="0.57999999999999996"/>
    <x v="0"/>
    <x v="2"/>
    <x v="45"/>
    <s v="Appleton"/>
    <n v="54915"/>
    <d v="2015-02-24T00:00:00"/>
    <d v="2015-02-26T00:00:00"/>
    <n v="-1.84"/>
    <n v="1"/>
    <n v="3.77"/>
    <n v="91261"/>
    <n v="2"/>
    <n v="-48.806366047745357"/>
    <n v="4.1428571428571423"/>
    <n v="0.37285714285714233"/>
    <s v="High Discount"/>
    <s v="10%"/>
    <x v="0"/>
    <x v="2"/>
  </r>
  <r>
    <n v="23237"/>
    <s v="High"/>
    <n v="0.01"/>
    <n v="26.17"/>
    <n v="1.39"/>
    <n v="1894"/>
    <x v="612"/>
    <x v="2"/>
    <x v="3"/>
    <x v="0"/>
    <x v="4"/>
    <x v="3"/>
    <s v="Quality Park Security Envelopes"/>
    <n v="0.38"/>
    <x v="0"/>
    <x v="2"/>
    <x v="45"/>
    <s v="Appleton"/>
    <n v="54915"/>
    <d v="2015-03-18T00:00:00"/>
    <d v="2015-03-19T00:00:00"/>
    <n v="237.04259999999999"/>
    <n v="13"/>
    <n v="343.54"/>
    <n v="91263"/>
    <n v="1"/>
    <n v="69"/>
    <n v="347.01010101010104"/>
    <n v="3.4701010101010183"/>
    <s v="High Discount"/>
    <s v="10%"/>
    <x v="0"/>
    <x v="5"/>
  </r>
  <r>
    <n v="19048"/>
    <s v="Low"/>
    <n v="7.0000000000000007E-2"/>
    <n v="172.99"/>
    <n v="19.989999999999998"/>
    <n v="1906"/>
    <x v="613"/>
    <x v="2"/>
    <x v="0"/>
    <x v="0"/>
    <x v="8"/>
    <x v="3"/>
    <s v="Ibico EB-19 Dual Function Manual Binding System"/>
    <n v="0.39"/>
    <x v="0"/>
    <x v="1"/>
    <x v="10"/>
    <s v="Lima"/>
    <n v="45801"/>
    <d v="2015-05-17T00:00:00"/>
    <d v="2015-05-17T00:00:00"/>
    <n v="2502.6851999999999"/>
    <n v="22"/>
    <n v="3627.08"/>
    <n v="86500"/>
    <n v="0"/>
    <n v="69"/>
    <n v="3900.0860215053767"/>
    <n v="273.00602150537679"/>
    <s v="High Discount"/>
    <s v="10%"/>
    <x v="0"/>
    <x v="3"/>
  </r>
  <r>
    <n v="19049"/>
    <s v="Low"/>
    <n v="0.09"/>
    <n v="7.64"/>
    <n v="1.39"/>
    <n v="1907"/>
    <x v="614"/>
    <x v="2"/>
    <x v="0"/>
    <x v="0"/>
    <x v="4"/>
    <x v="3"/>
    <s v="#10- 4 1/8&quot; x 9 1/2&quot; Security-Tint Envelopes"/>
    <n v="0.36"/>
    <x v="0"/>
    <x v="1"/>
    <x v="10"/>
    <s v="Lorain"/>
    <n v="44052"/>
    <d v="2015-05-17T00:00:00"/>
    <d v="2015-05-26T00:00:00"/>
    <n v="0.68800000000000017"/>
    <n v="1"/>
    <n v="8.34"/>
    <n v="86500"/>
    <n v="9"/>
    <n v="8.249400479616309"/>
    <n v="9.1648351648351642"/>
    <n v="0.82483516483516439"/>
    <s v="High Discount"/>
    <s v="10%"/>
    <x v="0"/>
    <x v="3"/>
  </r>
  <r>
    <n v="23812"/>
    <s v="Not Specified"/>
    <n v="0.02"/>
    <n v="29.17"/>
    <n v="6.27"/>
    <n v="1910"/>
    <x v="615"/>
    <x v="2"/>
    <x v="1"/>
    <x v="0"/>
    <x v="8"/>
    <x v="3"/>
    <s v="Binding Machine Supplies"/>
    <n v="0.37"/>
    <x v="0"/>
    <x v="3"/>
    <x v="29"/>
    <s v="Peachtree City"/>
    <n v="30269"/>
    <d v="2015-01-01T00:00:00"/>
    <d v="2015-01-02T00:00:00"/>
    <n v="36.905999999999999"/>
    <n v="2"/>
    <n v="63.32"/>
    <n v="91371"/>
    <n v="1"/>
    <n v="58.284902084649396"/>
    <n v="64.612244897959187"/>
    <n v="1.2922448979591863"/>
    <s v="High Discount"/>
    <s v="10%"/>
    <x v="0"/>
    <x v="0"/>
  </r>
  <r>
    <n v="18962"/>
    <s v="Critical"/>
    <n v="0.03"/>
    <n v="11.99"/>
    <n v="5.99"/>
    <n v="1916"/>
    <x v="616"/>
    <x v="2"/>
    <x v="1"/>
    <x v="2"/>
    <x v="6"/>
    <x v="4"/>
    <s v="TI 30X Scientific Calculator"/>
    <n v="0.36"/>
    <x v="0"/>
    <x v="3"/>
    <x v="40"/>
    <s v="Little Rock"/>
    <n v="72209"/>
    <d v="2015-02-27T00:00:00"/>
    <d v="2015-02-28T00:00:00"/>
    <n v="-216.02980000000002"/>
    <n v="7"/>
    <n v="83.72"/>
    <n v="85893"/>
    <n v="1"/>
    <n v="-258.03846153846155"/>
    <n v="86.30927835051547"/>
    <n v="2.5892783505154711"/>
    <s v="High Discount"/>
    <s v="10%"/>
    <x v="0"/>
    <x v="2"/>
  </r>
  <r>
    <n v="18016"/>
    <s v="High"/>
    <n v="0.01"/>
    <n v="125.99"/>
    <n v="8.99"/>
    <n v="1916"/>
    <x v="616"/>
    <x v="2"/>
    <x v="1"/>
    <x v="2"/>
    <x v="5"/>
    <x v="3"/>
    <s v="SC7868i"/>
    <n v="0.55000000000000004"/>
    <x v="0"/>
    <x v="3"/>
    <x v="40"/>
    <s v="Little Rock"/>
    <n v="72209"/>
    <d v="2015-04-16T00:00:00"/>
    <d v="2015-04-18T00:00:00"/>
    <n v="-45.471999999999994"/>
    <n v="9"/>
    <n v="1011.44"/>
    <n v="85895"/>
    <n v="2"/>
    <n v="-4.4957684093965034"/>
    <n v="1021.6565656565657"/>
    <n v="10.216565656565649"/>
    <s v="High Discount"/>
    <s v="10%"/>
    <x v="0"/>
    <x v="4"/>
  </r>
  <r>
    <n v="21000"/>
    <s v="Medium"/>
    <n v="0.08"/>
    <n v="18.7"/>
    <n v="8.99"/>
    <n v="1917"/>
    <x v="617"/>
    <x v="2"/>
    <x v="1"/>
    <x v="1"/>
    <x v="2"/>
    <x v="2"/>
    <s v="Executive Impressions 13-1/2&quot; Indoor/Outdoor Wall Clock"/>
    <n v="0.47"/>
    <x v="0"/>
    <x v="3"/>
    <x v="40"/>
    <s v="North Little Rock"/>
    <n v="72113"/>
    <d v="2015-03-27T00:00:00"/>
    <d v="2015-03-28T00:00:00"/>
    <n v="16.136400000000002"/>
    <n v="7"/>
    <n v="132.22999999999999"/>
    <n v="85894"/>
    <n v="1"/>
    <n v="12.20328215987295"/>
    <n v="143.72826086956519"/>
    <n v="11.4982608695652"/>
    <s v="High Discount"/>
    <s v="10%"/>
    <x v="0"/>
    <x v="5"/>
  </r>
  <r>
    <n v="19967"/>
    <s v="High"/>
    <n v="0.08"/>
    <n v="22.23"/>
    <n v="3.63"/>
    <n v="1917"/>
    <x v="617"/>
    <x v="2"/>
    <x v="1"/>
    <x v="1"/>
    <x v="2"/>
    <x v="2"/>
    <s v="Executive Impressions 14&quot; Contract Wall Clock"/>
    <n v="0.52"/>
    <x v="0"/>
    <x v="3"/>
    <x v="40"/>
    <s v="North Little Rock"/>
    <n v="72113"/>
    <d v="2015-03-01T00:00:00"/>
    <d v="2015-03-03T00:00:00"/>
    <n v="-29.61"/>
    <n v="10"/>
    <n v="210.33"/>
    <n v="85897"/>
    <n v="2"/>
    <n v="-14.077877620881472"/>
    <n v="228.61956521739131"/>
    <n v="18.289565217391299"/>
    <s v="High Discount"/>
    <s v="10%"/>
    <x v="0"/>
    <x v="5"/>
  </r>
  <r>
    <n v="22246"/>
    <s v="Low"/>
    <n v="0.1"/>
    <n v="10.44"/>
    <n v="5.75"/>
    <n v="1918"/>
    <x v="618"/>
    <x v="0"/>
    <x v="1"/>
    <x v="0"/>
    <x v="8"/>
    <x v="3"/>
    <s v="Avery® 3 1/2&quot; Diskette Storage Pages, 10/Pack"/>
    <n v="0.39"/>
    <x v="0"/>
    <x v="3"/>
    <x v="40"/>
    <s v="Paragould"/>
    <n v="72450"/>
    <d v="2015-04-04T00:00:00"/>
    <d v="2015-04-11T00:00:00"/>
    <n v="125.72399999999999"/>
    <n v="17"/>
    <n v="168.04"/>
    <n v="85898"/>
    <n v="7"/>
    <n v="74.817900499880977"/>
    <n v="186.71111111111111"/>
    <n v="18.671111111111117"/>
    <s v="High Discount"/>
    <s v="15%"/>
    <x v="0"/>
    <x v="4"/>
  </r>
  <r>
    <n v="24971"/>
    <s v="High"/>
    <n v="0"/>
    <n v="195.99"/>
    <n v="8.99"/>
    <n v="1919"/>
    <x v="619"/>
    <x v="2"/>
    <x v="1"/>
    <x v="2"/>
    <x v="5"/>
    <x v="3"/>
    <s v="T28 WORLD"/>
    <n v="0.6"/>
    <x v="0"/>
    <x v="3"/>
    <x v="40"/>
    <s v="Pine Bluff"/>
    <n v="71603"/>
    <d v="2015-02-24T00:00:00"/>
    <d v="2015-02-25T00:00:00"/>
    <n v="114.88199999999999"/>
    <n v="5"/>
    <n v="882.93"/>
    <n v="85896"/>
    <n v="1"/>
    <n v="13.011450511365567"/>
    <n v="882.93"/>
    <n v="0"/>
    <s v="No Discount"/>
    <s v="0% (No Discount)"/>
    <x v="1"/>
    <x v="2"/>
  </r>
  <r>
    <n v="21563"/>
    <s v="High"/>
    <n v="0.02"/>
    <n v="259.70999999999998"/>
    <n v="66.67"/>
    <n v="1927"/>
    <x v="620"/>
    <x v="1"/>
    <x v="1"/>
    <x v="1"/>
    <x v="11"/>
    <x v="5"/>
    <s v="Bevis Round Bullnose 29&quot; High Table Top"/>
    <n v="0.65"/>
    <x v="0"/>
    <x v="3"/>
    <x v="39"/>
    <s v="Greenville"/>
    <n v="29611"/>
    <d v="2015-02-06T00:00:00"/>
    <d v="2015-02-06T00:00:00"/>
    <n v="-14.448"/>
    <n v="8"/>
    <n v="1757.15"/>
    <n v="88579"/>
    <n v="0"/>
    <n v="-0.8222405599977235"/>
    <n v="1793.0102040816328"/>
    <n v="35.860204081632673"/>
    <s v="High Discount"/>
    <s v="10%"/>
    <x v="0"/>
    <x v="2"/>
  </r>
  <r>
    <n v="22686"/>
    <s v="Not Specified"/>
    <n v="0.1"/>
    <n v="1889.99"/>
    <n v="19.989999999999998"/>
    <n v="1928"/>
    <x v="621"/>
    <x v="2"/>
    <x v="1"/>
    <x v="0"/>
    <x v="8"/>
    <x v="3"/>
    <s v="Ibico EPK-21 Electric Binding System"/>
    <n v="0.36"/>
    <x v="0"/>
    <x v="3"/>
    <x v="39"/>
    <s v="Greer"/>
    <n v="29651"/>
    <d v="2015-01-21T00:00:00"/>
    <d v="2015-01-21T00:00:00"/>
    <n v="-42.545999999999999"/>
    <n v="1"/>
    <n v="1786.04"/>
    <n v="88580"/>
    <n v="0"/>
    <n v="-2.3821414973908759"/>
    <n v="1984.4888888888888"/>
    <n v="198.44888888888886"/>
    <s v="High Discount"/>
    <s v="15%"/>
    <x v="0"/>
    <x v="0"/>
  </r>
  <r>
    <n v="18159"/>
    <s v="Low"/>
    <n v="0.06"/>
    <n v="3.58"/>
    <n v="1.63"/>
    <n v="1933"/>
    <x v="622"/>
    <x v="2"/>
    <x v="0"/>
    <x v="0"/>
    <x v="3"/>
    <x v="0"/>
    <s v="OIC Colored Binder Clips, Assorted Sizes"/>
    <n v="0.36"/>
    <x v="0"/>
    <x v="2"/>
    <x v="7"/>
    <s v="Garland"/>
    <n v="75043"/>
    <d v="2015-04-19T00:00:00"/>
    <d v="2015-04-23T00:00:00"/>
    <n v="14"/>
    <n v="10"/>
    <n v="34.76"/>
    <n v="86687"/>
    <n v="4"/>
    <n v="40.276179516685851"/>
    <n v="36.978723404255319"/>
    <n v="2.2187234042553214"/>
    <s v="High Discount"/>
    <s v="10%"/>
    <x v="0"/>
    <x v="4"/>
  </r>
  <r>
    <n v="19697"/>
    <s v="Low"/>
    <n v="0.04"/>
    <n v="180.98"/>
    <n v="30"/>
    <n v="1934"/>
    <x v="623"/>
    <x v="1"/>
    <x v="1"/>
    <x v="1"/>
    <x v="1"/>
    <x v="1"/>
    <s v="Office Star - Ergonomic Mid Back Chair with 2-Way Adjustable Arms"/>
    <n v="0.69"/>
    <x v="0"/>
    <x v="2"/>
    <x v="7"/>
    <s v="Georgetown"/>
    <n v="78626"/>
    <d v="2015-05-30T00:00:00"/>
    <d v="2015-05-30T00:00:00"/>
    <n v="52.988000000000056"/>
    <n v="3"/>
    <n v="561.65"/>
    <n v="86688"/>
    <n v="0"/>
    <n v="9.434345232796236"/>
    <n v="585.05208333333337"/>
    <n v="23.402083333333394"/>
    <s v="High Discount"/>
    <s v="10%"/>
    <x v="0"/>
    <x v="3"/>
  </r>
  <r>
    <n v="19780"/>
    <s v="Critical"/>
    <n v="0.01"/>
    <n v="42.98"/>
    <n v="4.62"/>
    <n v="1935"/>
    <x v="624"/>
    <x v="0"/>
    <x v="0"/>
    <x v="0"/>
    <x v="15"/>
    <x v="3"/>
    <s v="Belkin F9M820V08 8 Outlet Surge"/>
    <n v="0.56000000000000005"/>
    <x v="0"/>
    <x v="2"/>
    <x v="7"/>
    <s v="Grand Prairie"/>
    <n v="75051"/>
    <d v="2015-04-08T00:00:00"/>
    <d v="2015-04-10T00:00:00"/>
    <n v="285.47370000000001"/>
    <n v="9"/>
    <n v="413.73"/>
    <n v="86686"/>
    <n v="2"/>
    <n v="69"/>
    <n v="417.90909090909093"/>
    <n v="4.1790909090909167"/>
    <s v="High Discount"/>
    <s v="10%"/>
    <x v="0"/>
    <x v="4"/>
  </r>
  <r>
    <n v="19698"/>
    <s v="Low"/>
    <n v="0.06"/>
    <n v="3.25"/>
    <n v="49"/>
    <n v="1935"/>
    <x v="624"/>
    <x v="2"/>
    <x v="1"/>
    <x v="0"/>
    <x v="15"/>
    <x v="6"/>
    <s v="Bravo II™ Megaboss® 12-Amp Hard Body Upright, Replacement Belts, 2 Belts per Pack"/>
    <n v="0.56000000000000005"/>
    <x v="0"/>
    <x v="2"/>
    <x v="7"/>
    <s v="Grand Prairie"/>
    <n v="75051"/>
    <d v="2015-05-30T00:00:00"/>
    <d v="2015-06-05T00:00:00"/>
    <n v="10.50800000000001"/>
    <n v="2"/>
    <n v="55.6"/>
    <n v="86688"/>
    <n v="6"/>
    <n v="18.899280575539585"/>
    <n v="59.148936170212771"/>
    <n v="3.5489361702127695"/>
    <s v="High Discount"/>
    <s v="10%"/>
    <x v="0"/>
    <x v="3"/>
  </r>
  <r>
    <n v="19699"/>
    <s v="Low"/>
    <n v="0.01"/>
    <n v="110.98"/>
    <n v="13.99"/>
    <n v="1935"/>
    <x v="624"/>
    <x v="2"/>
    <x v="1"/>
    <x v="1"/>
    <x v="2"/>
    <x v="4"/>
    <s v="Rubbermaid ClusterMat Chairmats, Mat Size- 66&quot; x 60&quot;, Lip 20&quot; x 11&quot; -90 Degree Angle"/>
    <n v="0.69"/>
    <x v="0"/>
    <x v="2"/>
    <x v="7"/>
    <s v="Grand Prairie"/>
    <n v="75051"/>
    <d v="2015-05-30T00:00:00"/>
    <d v="2015-06-04T00:00:00"/>
    <n v="1448.7309"/>
    <n v="19"/>
    <n v="2099.61"/>
    <n v="86688"/>
    <n v="5"/>
    <n v="69"/>
    <n v="2120.818181818182"/>
    <n v="21.208181818181856"/>
    <s v="High Discount"/>
    <s v="10%"/>
    <x v="0"/>
    <x v="3"/>
  </r>
  <r>
    <n v="19700"/>
    <s v="Low"/>
    <n v="0.05"/>
    <n v="3.95"/>
    <n v="2"/>
    <n v="1935"/>
    <x v="624"/>
    <x v="0"/>
    <x v="1"/>
    <x v="0"/>
    <x v="3"/>
    <x v="0"/>
    <s v="Advantus Map Pennant Flags and Round Head Tacks"/>
    <n v="0.53"/>
    <x v="0"/>
    <x v="2"/>
    <x v="7"/>
    <s v="Grand Prairie"/>
    <n v="75051"/>
    <d v="2015-05-30T00:00:00"/>
    <d v="2015-06-07T00:00:00"/>
    <n v="1.0040000000000004"/>
    <n v="23"/>
    <n v="96.6"/>
    <n v="86688"/>
    <n v="8"/>
    <n v="1.0393374741200834"/>
    <n v="101.68421052631579"/>
    <n v="5.0842105263158004"/>
    <s v="High Discount"/>
    <s v="10%"/>
    <x v="0"/>
    <x v="3"/>
  </r>
  <r>
    <n v="23551"/>
    <s v="Medium"/>
    <n v="0.1"/>
    <n v="152.47999999999999"/>
    <n v="4"/>
    <n v="1938"/>
    <x v="625"/>
    <x v="0"/>
    <x v="0"/>
    <x v="2"/>
    <x v="13"/>
    <x v="3"/>
    <s v="Adesso Programmable 142-Key Keyboard"/>
    <n v="0.79"/>
    <x v="0"/>
    <x v="2"/>
    <x v="13"/>
    <s v="Emporia"/>
    <n v="66801"/>
    <d v="2015-03-22T00:00:00"/>
    <d v="2015-03-23T00:00:00"/>
    <n v="-521.09"/>
    <n v="4"/>
    <n v="558.16999999999996"/>
    <n v="88870"/>
    <n v="1"/>
    <n v="-93.356862604582844"/>
    <n v="620.18888888888887"/>
    <n v="62.01888888888891"/>
    <s v="High Discount"/>
    <s v="15%"/>
    <x v="0"/>
    <x v="5"/>
  </r>
  <r>
    <n v="23550"/>
    <s v="Medium"/>
    <n v="0.08"/>
    <n v="6.84"/>
    <n v="8.3699999999999992"/>
    <n v="1940"/>
    <x v="626"/>
    <x v="2"/>
    <x v="0"/>
    <x v="0"/>
    <x v="12"/>
    <x v="2"/>
    <s v="Acme Design Line 8&quot; Stainless Steel Bent Scissors w/Champagne Handles, 3-1/8&quot; Cut"/>
    <n v="0.57999999999999996"/>
    <x v="0"/>
    <x v="0"/>
    <x v="17"/>
    <s v="Draper"/>
    <n v="84020"/>
    <d v="2015-03-22T00:00:00"/>
    <d v="2015-03-24T00:00:00"/>
    <n v="-29.49"/>
    <n v="1"/>
    <n v="8.39"/>
    <n v="88870"/>
    <n v="2"/>
    <n v="-351.48986889153753"/>
    <n v="9.1195652173913047"/>
    <n v="0.72956521739130409"/>
    <s v="High Discount"/>
    <s v="10%"/>
    <x v="0"/>
    <x v="5"/>
  </r>
  <r>
    <n v="25531"/>
    <s v="Low"/>
    <n v="0"/>
    <n v="78.650000000000006"/>
    <n v="13.99"/>
    <n v="1940"/>
    <x v="626"/>
    <x v="2"/>
    <x v="0"/>
    <x v="0"/>
    <x v="15"/>
    <x v="4"/>
    <s v="Honeywell Quietcare HEPA Air Cleaner"/>
    <n v="0.52"/>
    <x v="0"/>
    <x v="0"/>
    <x v="17"/>
    <s v="Draper"/>
    <n v="84020"/>
    <d v="2015-04-19T00:00:00"/>
    <d v="2015-04-26T00:00:00"/>
    <n v="386.00669999999991"/>
    <n v="7"/>
    <n v="559.42999999999995"/>
    <n v="88871"/>
    <n v="7"/>
    <n v="69"/>
    <n v="559.42999999999995"/>
    <n v="0"/>
    <s v="No Discount"/>
    <s v="0% (No Discount)"/>
    <x v="1"/>
    <x v="4"/>
  </r>
  <r>
    <n v="25532"/>
    <s v="Low"/>
    <n v="0.08"/>
    <n v="122.99"/>
    <n v="70.2"/>
    <n v="1940"/>
    <x v="626"/>
    <x v="1"/>
    <x v="0"/>
    <x v="1"/>
    <x v="1"/>
    <x v="1"/>
    <s v="Global High-Back Leather Tilter, Burgundy"/>
    <n v="0.74"/>
    <x v="0"/>
    <x v="0"/>
    <x v="17"/>
    <s v="Draper"/>
    <n v="84020"/>
    <d v="2015-04-19T00:00:00"/>
    <d v="2015-04-24T00:00:00"/>
    <n v="-1867.97"/>
    <n v="10"/>
    <n v="1216.52"/>
    <n v="88871"/>
    <n v="5"/>
    <n v="-153.55029099398283"/>
    <n v="1322.3043478260868"/>
    <n v="105.78434782608679"/>
    <s v="High Discount"/>
    <s v="10%"/>
    <x v="0"/>
    <x v="4"/>
  </r>
  <r>
    <n v="20371"/>
    <s v="Medium"/>
    <n v="0.08"/>
    <n v="90.98"/>
    <n v="56.2"/>
    <n v="1946"/>
    <x v="627"/>
    <x v="2"/>
    <x v="3"/>
    <x v="1"/>
    <x v="2"/>
    <x v="4"/>
    <s v="Eldon ClusterMat Chair Mat with Cordless Antistatic Protection"/>
    <n v="0.74"/>
    <x v="0"/>
    <x v="1"/>
    <x v="19"/>
    <s v="Mount Lebanon"/>
    <n v="15228"/>
    <d v="2015-01-26T00:00:00"/>
    <d v="2015-01-28T00:00:00"/>
    <n v="-1920.9336000000001"/>
    <n v="12"/>
    <n v="1058.3599999999999"/>
    <n v="86331"/>
    <n v="2"/>
    <n v="-181.50096375524399"/>
    <n v="1150.391304347826"/>
    <n v="92.031304347826108"/>
    <s v="High Discount"/>
    <s v="10%"/>
    <x v="0"/>
    <x v="0"/>
  </r>
  <r>
    <n v="20372"/>
    <s v="Medium"/>
    <n v="7.0000000000000007E-2"/>
    <n v="5.98"/>
    <n v="5.35"/>
    <n v="1946"/>
    <x v="627"/>
    <x v="2"/>
    <x v="3"/>
    <x v="0"/>
    <x v="7"/>
    <x v="3"/>
    <s v="Xerox 1947"/>
    <n v="0.4"/>
    <x v="0"/>
    <x v="1"/>
    <x v="19"/>
    <s v="Mount Lebanon"/>
    <n v="15228"/>
    <d v="2015-01-26T00:00:00"/>
    <d v="2015-01-28T00:00:00"/>
    <n v="-37.175200000000004"/>
    <n v="3"/>
    <n v="18.309999999999999"/>
    <n v="86331"/>
    <n v="2"/>
    <n v="-203.03222282905517"/>
    <n v="19.688172043010752"/>
    <n v="1.3781720430107534"/>
    <s v="High Discount"/>
    <s v="10%"/>
    <x v="0"/>
    <x v="0"/>
  </r>
  <r>
    <n v="21762"/>
    <s v="Low"/>
    <n v="0.05"/>
    <n v="424.21"/>
    <n v="110.2"/>
    <n v="1949"/>
    <x v="628"/>
    <x v="1"/>
    <x v="2"/>
    <x v="1"/>
    <x v="11"/>
    <x v="5"/>
    <s v="Bush Advantage Collection® Racetrack Conference Table"/>
    <n v="0.67"/>
    <x v="0"/>
    <x v="0"/>
    <x v="5"/>
    <s v="Bozeman"/>
    <n v="59715"/>
    <d v="2015-02-01T00:00:00"/>
    <d v="2015-02-05T00:00:00"/>
    <n v="-213.40280000000001"/>
    <n v="12"/>
    <n v="4935.22"/>
    <n v="90415"/>
    <n v="4"/>
    <n v="-4.3240787644725058"/>
    <n v="5194.968421052632"/>
    <n v="259.74842105263178"/>
    <s v="High Discount"/>
    <s v="10%"/>
    <x v="0"/>
    <x v="2"/>
  </r>
  <r>
    <n v="24793"/>
    <s v="Not Specified"/>
    <n v="0.01"/>
    <n v="6.68"/>
    <n v="4.91"/>
    <n v="1950"/>
    <x v="629"/>
    <x v="2"/>
    <x v="2"/>
    <x v="0"/>
    <x v="7"/>
    <x v="3"/>
    <s v="Xerox 1986"/>
    <n v="0.37"/>
    <x v="0"/>
    <x v="0"/>
    <x v="5"/>
    <s v="Butte"/>
    <n v="59750"/>
    <d v="2015-01-06T00:00:00"/>
    <d v="2015-01-08T00:00:00"/>
    <n v="-15.48"/>
    <n v="7"/>
    <n v="51.03"/>
    <n v="90414"/>
    <n v="2"/>
    <n v="-30.335097001763668"/>
    <n v="51.545454545454547"/>
    <n v="0.51545454545454561"/>
    <s v="High Discount"/>
    <s v="10%"/>
    <x v="0"/>
    <x v="0"/>
  </r>
  <r>
    <n v="23378"/>
    <s v="High"/>
    <n v="0.09"/>
    <n v="40.98"/>
    <n v="6.5"/>
    <n v="1956"/>
    <x v="630"/>
    <x v="2"/>
    <x v="3"/>
    <x v="2"/>
    <x v="13"/>
    <x v="3"/>
    <s v="Targus USB Numeric Keypad"/>
    <n v="0.74"/>
    <x v="0"/>
    <x v="0"/>
    <x v="21"/>
    <s v="Louisville"/>
    <n v="80027"/>
    <d v="2015-06-19T00:00:00"/>
    <d v="2015-06-21T00:00:00"/>
    <n v="-50.244999999999997"/>
    <n v="19"/>
    <n v="746.91"/>
    <n v="89820"/>
    <n v="2"/>
    <n v="-6.7270487742833813"/>
    <n v="820.78021978021968"/>
    <n v="73.870219780219713"/>
    <s v="High Discount"/>
    <s v="10%"/>
    <x v="0"/>
    <x v="1"/>
  </r>
  <r>
    <n v="21638"/>
    <s v="High"/>
    <n v="0.09"/>
    <n v="77.510000000000005"/>
    <n v="4"/>
    <n v="1957"/>
    <x v="631"/>
    <x v="2"/>
    <x v="3"/>
    <x v="2"/>
    <x v="13"/>
    <x v="3"/>
    <s v="Micro Innovations Media Access Pro Keyboard"/>
    <n v="0.76"/>
    <x v="0"/>
    <x v="2"/>
    <x v="33"/>
    <s v="University City"/>
    <n v="63130"/>
    <d v="2015-04-07T00:00:00"/>
    <d v="2015-04-09T00:00:00"/>
    <n v="-387.1044"/>
    <n v="1"/>
    <n v="77.47"/>
    <n v="89818"/>
    <n v="2"/>
    <n v="-499.68297405447271"/>
    <n v="85.131868131868131"/>
    <n v="7.6618681318681325"/>
    <s v="High Discount"/>
    <s v="10%"/>
    <x v="0"/>
    <x v="4"/>
  </r>
  <r>
    <n v="24640"/>
    <s v="Low"/>
    <n v="0.09"/>
    <n v="30.98"/>
    <n v="6.5"/>
    <n v="1958"/>
    <x v="632"/>
    <x v="0"/>
    <x v="3"/>
    <x v="2"/>
    <x v="13"/>
    <x v="3"/>
    <s v="Belkin ErgoBoard™ Keyboard"/>
    <n v="0.64"/>
    <x v="0"/>
    <x v="0"/>
    <x v="6"/>
    <s v="West Linn"/>
    <n v="97068"/>
    <d v="2015-06-18T00:00:00"/>
    <d v="2015-06-22T00:00:00"/>
    <n v="-55.97"/>
    <n v="7"/>
    <n v="204.34"/>
    <n v="89819"/>
    <n v="4"/>
    <n v="-27.390623470686108"/>
    <n v="224.54945054945054"/>
    <n v="20.209450549450537"/>
    <s v="High Discount"/>
    <s v="10%"/>
    <x v="0"/>
    <x v="1"/>
  </r>
  <r>
    <n v="3956"/>
    <s v="Critical"/>
    <n v="0"/>
    <n v="20.28"/>
    <n v="14.39"/>
    <n v="1959"/>
    <x v="633"/>
    <x v="2"/>
    <x v="0"/>
    <x v="1"/>
    <x v="2"/>
    <x v="3"/>
    <s v="Career Cubicle Clock, 8 1/4&quot;, Black"/>
    <n v="0.47"/>
    <x v="0"/>
    <x v="3"/>
    <x v="26"/>
    <s v="Miami"/>
    <n v="33916"/>
    <d v="2015-01-22T00:00:00"/>
    <d v="2015-01-22T00:00:00"/>
    <n v="-66.247299999999996"/>
    <n v="9"/>
    <n v="206.04"/>
    <n v="28225"/>
    <n v="0"/>
    <n v="-32.152640264026402"/>
    <n v="206.04"/>
    <n v="0"/>
    <s v="No Discount"/>
    <s v="0% (No Discount)"/>
    <x v="1"/>
    <x v="0"/>
  </r>
  <r>
    <n v="3684"/>
    <s v="Low"/>
    <n v="0.02"/>
    <n v="9.99"/>
    <n v="11.59"/>
    <n v="1959"/>
    <x v="633"/>
    <x v="2"/>
    <x v="1"/>
    <x v="0"/>
    <x v="7"/>
    <x v="3"/>
    <s v="Hammermill Color Copier Paper (28Lb. and 96 Bright)"/>
    <n v="0.4"/>
    <x v="0"/>
    <x v="3"/>
    <x v="26"/>
    <s v="Miami"/>
    <n v="33916"/>
    <d v="2015-04-18T00:00:00"/>
    <d v="2015-04-27T00:00:00"/>
    <n v="-171.15770000000001"/>
    <n v="43"/>
    <n v="475.42"/>
    <n v="26342"/>
    <n v="9"/>
    <n v="-36.001367212149262"/>
    <n v="485.12244897959187"/>
    <n v="9.7024489795918498"/>
    <s v="High Discount"/>
    <s v="10%"/>
    <x v="0"/>
    <x v="4"/>
  </r>
  <r>
    <n v="3685"/>
    <s v="Low"/>
    <n v="0.02"/>
    <n v="48.04"/>
    <n v="5.79"/>
    <n v="1959"/>
    <x v="633"/>
    <x v="2"/>
    <x v="1"/>
    <x v="0"/>
    <x v="7"/>
    <x v="3"/>
    <s v="Xerox 1937"/>
    <n v="0.37"/>
    <x v="0"/>
    <x v="3"/>
    <x v="26"/>
    <s v="Miami"/>
    <n v="33916"/>
    <d v="2015-04-18T00:00:00"/>
    <d v="2015-04-23T00:00:00"/>
    <n v="624.23900000000003"/>
    <n v="74"/>
    <n v="3598.82"/>
    <n v="26342"/>
    <n v="5"/>
    <n v="17.34565774337144"/>
    <n v="3672.2653061224491"/>
    <n v="73.445306122448983"/>
    <s v="High Discount"/>
    <s v="10%"/>
    <x v="0"/>
    <x v="4"/>
  </r>
  <r>
    <n v="3686"/>
    <s v="Low"/>
    <n v="0.04"/>
    <n v="6.68"/>
    <n v="4.91"/>
    <n v="1959"/>
    <x v="633"/>
    <x v="2"/>
    <x v="1"/>
    <x v="0"/>
    <x v="7"/>
    <x v="3"/>
    <s v="Xerox 1986"/>
    <n v="0.37"/>
    <x v="0"/>
    <x v="3"/>
    <x v="26"/>
    <s v="Miami"/>
    <n v="33916"/>
    <d v="2015-04-18T00:00:00"/>
    <d v="2015-04-25T00:00:00"/>
    <n v="-14.3241"/>
    <n v="5"/>
    <n v="41.22"/>
    <n v="26342"/>
    <n v="7"/>
    <n v="-34.750363901018922"/>
    <n v="42.9375"/>
    <n v="1.7175000000000011"/>
    <s v="High Discount"/>
    <s v="10%"/>
    <x v="0"/>
    <x v="4"/>
  </r>
  <r>
    <n v="21685"/>
    <s v="Low"/>
    <n v="0.02"/>
    <n v="48.04"/>
    <n v="5.79"/>
    <n v="1962"/>
    <x v="634"/>
    <x v="2"/>
    <x v="1"/>
    <x v="0"/>
    <x v="7"/>
    <x v="3"/>
    <s v="Xerox 1937"/>
    <n v="0.37"/>
    <x v="0"/>
    <x v="2"/>
    <x v="22"/>
    <s v="Saginaw"/>
    <n v="48601"/>
    <d v="2015-04-18T00:00:00"/>
    <d v="2015-04-23T00:00:00"/>
    <n v="604.01909999999998"/>
    <n v="18"/>
    <n v="875.39"/>
    <n v="88857"/>
    <n v="5"/>
    <n v="69"/>
    <n v="893.25510204081638"/>
    <n v="17.865102040816396"/>
    <s v="High Discount"/>
    <s v="10%"/>
    <x v="0"/>
    <x v="4"/>
  </r>
  <r>
    <n v="21686"/>
    <s v="Low"/>
    <n v="0.04"/>
    <n v="6.68"/>
    <n v="4.91"/>
    <n v="1962"/>
    <x v="634"/>
    <x v="2"/>
    <x v="1"/>
    <x v="0"/>
    <x v="7"/>
    <x v="3"/>
    <s v="Xerox 1986"/>
    <n v="0.37"/>
    <x v="0"/>
    <x v="2"/>
    <x v="22"/>
    <s v="Saginaw"/>
    <n v="48601"/>
    <d v="2015-04-18T00:00:00"/>
    <d v="2015-04-25T00:00:00"/>
    <n v="-11.631599999999999"/>
    <n v="1"/>
    <n v="8.24"/>
    <n v="88857"/>
    <n v="7"/>
    <n v="-141.16019417475727"/>
    <n v="8.5833333333333339"/>
    <n v="0.34333333333333371"/>
    <s v="High Discount"/>
    <s v="10%"/>
    <x v="0"/>
    <x v="4"/>
  </r>
  <r>
    <n v="22488"/>
    <s v="Medium"/>
    <n v="0.01"/>
    <n v="78.650000000000006"/>
    <n v="13.99"/>
    <n v="1967"/>
    <x v="635"/>
    <x v="0"/>
    <x v="2"/>
    <x v="0"/>
    <x v="15"/>
    <x v="4"/>
    <s v="Honeywell Quietcare HEPA Air Cleaner"/>
    <n v="0.52"/>
    <x v="0"/>
    <x v="2"/>
    <x v="25"/>
    <s v="Clinton"/>
    <n v="52732"/>
    <d v="2015-03-18T00:00:00"/>
    <d v="2015-03-19T00:00:00"/>
    <n v="442.36589999999995"/>
    <n v="8"/>
    <n v="641.11"/>
    <n v="89456"/>
    <n v="1"/>
    <n v="69"/>
    <n v="647.58585858585866"/>
    <n v="6.4758585858586457"/>
    <s v="High Discount"/>
    <s v="10%"/>
    <x v="0"/>
    <x v="5"/>
  </r>
  <r>
    <n v="26220"/>
    <s v="Medium"/>
    <n v="0.02"/>
    <n v="11.58"/>
    <n v="5.72"/>
    <n v="1971"/>
    <x v="636"/>
    <x v="2"/>
    <x v="0"/>
    <x v="0"/>
    <x v="4"/>
    <x v="3"/>
    <s v="Peel &amp; Seel® Recycled Catalog Envelopes, Brown"/>
    <n v="0.35"/>
    <x v="0"/>
    <x v="3"/>
    <x v="37"/>
    <s v="Tupelo"/>
    <n v="38801"/>
    <d v="2015-01-18T00:00:00"/>
    <d v="2015-01-19T00:00:00"/>
    <n v="-259.75599999999997"/>
    <n v="3"/>
    <n v="35.479999999999997"/>
    <n v="91550"/>
    <n v="1"/>
    <n v="-732.11950394588496"/>
    <n v="36.204081632653057"/>
    <n v="0.72408163265306058"/>
    <s v="High Discount"/>
    <s v="10%"/>
    <x v="0"/>
    <x v="0"/>
  </r>
  <r>
    <n v="26223"/>
    <s v="Medium"/>
    <n v="0.05"/>
    <n v="350.99"/>
    <n v="39"/>
    <n v="1972"/>
    <x v="637"/>
    <x v="1"/>
    <x v="0"/>
    <x v="1"/>
    <x v="1"/>
    <x v="1"/>
    <s v="Global Leather Executive Chair"/>
    <n v="0.55000000000000004"/>
    <x v="0"/>
    <x v="1"/>
    <x v="19"/>
    <s v="Willow Grove"/>
    <n v="19090"/>
    <d v="2015-01-18T00:00:00"/>
    <d v="2015-01-20T00:00:00"/>
    <n v="1469.7275999999999"/>
    <n v="6"/>
    <n v="2130.04"/>
    <n v="91550"/>
    <n v="2"/>
    <n v="69"/>
    <n v="2242.1473684210528"/>
    <n v="112.1073684210528"/>
    <s v="High Discount"/>
    <s v="10%"/>
    <x v="0"/>
    <x v="0"/>
  </r>
  <r>
    <n v="26224"/>
    <s v="Medium"/>
    <n v="0.04"/>
    <n v="15.99"/>
    <n v="9.4"/>
    <n v="1972"/>
    <x v="637"/>
    <x v="0"/>
    <x v="0"/>
    <x v="2"/>
    <x v="6"/>
    <x v="3"/>
    <s v="AT&amp;T Black Trimline Phone, Model 210"/>
    <n v="0.49"/>
    <x v="0"/>
    <x v="1"/>
    <x v="19"/>
    <s v="Willow Grove"/>
    <n v="19090"/>
    <d v="2015-01-18T00:00:00"/>
    <d v="2015-01-20T00:00:00"/>
    <n v="-83.553060000000002"/>
    <n v="5"/>
    <n v="82.8"/>
    <n v="91550"/>
    <n v="2"/>
    <n v="-100.9094927536232"/>
    <n v="86.25"/>
    <n v="3.4500000000000028"/>
    <s v="High Discount"/>
    <s v="10%"/>
    <x v="0"/>
    <x v="0"/>
  </r>
  <r>
    <n v="18795"/>
    <s v="Medium"/>
    <n v="0.09"/>
    <n v="20.48"/>
    <n v="6.32"/>
    <n v="1974"/>
    <x v="638"/>
    <x v="2"/>
    <x v="3"/>
    <x v="0"/>
    <x v="15"/>
    <x v="3"/>
    <s v="Kensington 6 Outlet Guardian Standard Surge Protector"/>
    <n v="0.57999999999999996"/>
    <x v="0"/>
    <x v="2"/>
    <x v="22"/>
    <s v="Dearborn Heights"/>
    <n v="48127"/>
    <d v="2015-05-20T00:00:00"/>
    <d v="2015-05-21T00:00:00"/>
    <n v="-16.89"/>
    <n v="5"/>
    <n v="99.02"/>
    <n v="89040"/>
    <n v="1"/>
    <n v="-17.057160169662698"/>
    <n v="108.8131868131868"/>
    <n v="9.7931868131868072"/>
    <s v="High Discount"/>
    <s v="10%"/>
    <x v="0"/>
    <x v="3"/>
  </r>
  <r>
    <n v="18796"/>
    <s v="Medium"/>
    <n v="0.06"/>
    <n v="15.67"/>
    <n v="1.39"/>
    <n v="1974"/>
    <x v="638"/>
    <x v="2"/>
    <x v="3"/>
    <x v="0"/>
    <x v="4"/>
    <x v="3"/>
    <s v="#10 White Business Envelopes,4 1/8 x 9 1/2"/>
    <n v="0.38"/>
    <x v="0"/>
    <x v="2"/>
    <x v="22"/>
    <s v="Dearborn Heights"/>
    <n v="48127"/>
    <d v="2015-05-20T00:00:00"/>
    <d v="2015-05-21T00:00:00"/>
    <n v="25.51"/>
    <n v="3"/>
    <n v="46.4"/>
    <n v="89040"/>
    <n v="1"/>
    <n v="54.978448275862071"/>
    <n v="49.361702127659576"/>
    <n v="2.9617021276595779"/>
    <s v="High Discount"/>
    <s v="10%"/>
    <x v="0"/>
    <x v="3"/>
  </r>
  <r>
    <n v="25731"/>
    <s v="Critical"/>
    <n v="0.05"/>
    <n v="70.98"/>
    <n v="46.74"/>
    <n v="1976"/>
    <x v="639"/>
    <x v="1"/>
    <x v="3"/>
    <x v="1"/>
    <x v="14"/>
    <x v="5"/>
    <s v="Hon Metal Bookcases, Putty"/>
    <n v="0.56000000000000005"/>
    <x v="0"/>
    <x v="2"/>
    <x v="22"/>
    <s v="East Lansing"/>
    <n v="48823"/>
    <d v="2015-01-10T00:00:00"/>
    <d v="2015-01-11T00:00:00"/>
    <n v="-850.65239999999994"/>
    <n v="8"/>
    <n v="551.51"/>
    <n v="89039"/>
    <n v="1"/>
    <n v="-154.24061213758588"/>
    <n v="580.53684210526319"/>
    <n v="29.026842105263199"/>
    <s v="High Discount"/>
    <s v="10%"/>
    <x v="0"/>
    <x v="0"/>
  </r>
  <r>
    <n v="25732"/>
    <s v="Critical"/>
    <n v="0.05"/>
    <n v="11.55"/>
    <n v="2.36"/>
    <n v="1976"/>
    <x v="639"/>
    <x v="2"/>
    <x v="3"/>
    <x v="0"/>
    <x v="0"/>
    <x v="0"/>
    <s v="Newell 309"/>
    <n v="0.55000000000000004"/>
    <x v="0"/>
    <x v="2"/>
    <x v="22"/>
    <s v="East Lansing"/>
    <n v="48823"/>
    <d v="2015-01-10T00:00:00"/>
    <d v="2015-01-12T00:00:00"/>
    <n v="98.525099999999981"/>
    <n v="12"/>
    <n v="142.79"/>
    <n v="89039"/>
    <n v="2"/>
    <n v="69"/>
    <n v="150.30526315789473"/>
    <n v="7.5152631578947364"/>
    <s v="High Discount"/>
    <s v="10%"/>
    <x v="0"/>
    <x v="0"/>
  </r>
  <r>
    <n v="24887"/>
    <s v="Critical"/>
    <n v="0.06"/>
    <n v="40.99"/>
    <n v="17.48"/>
    <n v="1976"/>
    <x v="639"/>
    <x v="2"/>
    <x v="3"/>
    <x v="0"/>
    <x v="7"/>
    <x v="3"/>
    <s v="Xerox 1893"/>
    <n v="0.36"/>
    <x v="0"/>
    <x v="2"/>
    <x v="22"/>
    <s v="East Lansing"/>
    <n v="48823"/>
    <d v="2015-03-23T00:00:00"/>
    <d v="2015-03-25T00:00:00"/>
    <n v="214.23"/>
    <n v="14"/>
    <n v="585.08000000000004"/>
    <n v="89041"/>
    <n v="2"/>
    <n v="36.615505571887603"/>
    <n v="622.42553191489367"/>
    <n v="37.345531914893627"/>
    <s v="High Discount"/>
    <s v="10%"/>
    <x v="0"/>
    <x v="5"/>
  </r>
  <r>
    <n v="21692"/>
    <s v="Not Specified"/>
    <n v="0.05"/>
    <n v="20.99"/>
    <n v="3.3"/>
    <n v="1979"/>
    <x v="640"/>
    <x v="2"/>
    <x v="0"/>
    <x v="2"/>
    <x v="5"/>
    <x v="2"/>
    <s v="Accessory39"/>
    <n v="0.81"/>
    <x v="0"/>
    <x v="0"/>
    <x v="21"/>
    <s v="Littleton"/>
    <n v="80122"/>
    <d v="2015-05-05T00:00:00"/>
    <d v="2015-05-06T00:00:00"/>
    <n v="21.883400000000023"/>
    <n v="4"/>
    <n v="72.75"/>
    <n v="87757"/>
    <n v="1"/>
    <n v="30.080274914089379"/>
    <n v="76.578947368421055"/>
    <n v="3.8289473684210549"/>
    <s v="High Discount"/>
    <s v="10%"/>
    <x v="0"/>
    <x v="3"/>
  </r>
  <r>
    <n v="24935"/>
    <s v="Not Specified"/>
    <n v="0.1"/>
    <n v="7.37"/>
    <n v="5.53"/>
    <n v="1984"/>
    <x v="641"/>
    <x v="2"/>
    <x v="3"/>
    <x v="2"/>
    <x v="13"/>
    <x v="2"/>
    <s v="Imation 3.5&quot; Unformatted DS/HD Diskettes, 10/Box"/>
    <n v="0.69"/>
    <x v="0"/>
    <x v="3"/>
    <x v="39"/>
    <s v="Hilton Head Island"/>
    <n v="29915"/>
    <d v="2015-05-16T00:00:00"/>
    <d v="2015-05-16T00:00:00"/>
    <n v="290.202"/>
    <n v="38"/>
    <n v="269.33"/>
    <n v="91258"/>
    <n v="0"/>
    <n v="107.7496008613968"/>
    <n v="299.25555555555553"/>
    <n v="29.925555555555547"/>
    <s v="High Discount"/>
    <s v="15%"/>
    <x v="0"/>
    <x v="3"/>
  </r>
  <r>
    <n v="20568"/>
    <s v="Not Specified"/>
    <n v="0.01"/>
    <n v="15.31"/>
    <n v="8.7799999999999994"/>
    <n v="1986"/>
    <x v="642"/>
    <x v="2"/>
    <x v="1"/>
    <x v="0"/>
    <x v="10"/>
    <x v="3"/>
    <s v="Eldon Jumbo ProFile™ Portable File Boxes Graphite/Black"/>
    <n v="0.56999999999999995"/>
    <x v="0"/>
    <x v="2"/>
    <x v="7"/>
    <s v="Midland"/>
    <n v="79701"/>
    <d v="2015-05-06T00:00:00"/>
    <d v="2015-05-07T00:00:00"/>
    <n v="12.146000000000008"/>
    <n v="23"/>
    <n v="377"/>
    <n v="90888"/>
    <n v="1"/>
    <n v="3.2217506631299755"/>
    <n v="380.80808080808083"/>
    <n v="3.808080808080831"/>
    <s v="High Discount"/>
    <s v="10%"/>
    <x v="0"/>
    <x v="3"/>
  </r>
  <r>
    <n v="20569"/>
    <s v="Not Specified"/>
    <n v="0.05"/>
    <n v="7.99"/>
    <n v="5.03"/>
    <n v="1986"/>
    <x v="642"/>
    <x v="0"/>
    <x v="1"/>
    <x v="2"/>
    <x v="5"/>
    <x v="4"/>
    <s v="Bell Sonecor JB700 Caller ID"/>
    <n v="0.6"/>
    <x v="0"/>
    <x v="2"/>
    <x v="7"/>
    <s v="Midland"/>
    <n v="79701"/>
    <d v="2015-05-06T00:00:00"/>
    <d v="2015-05-08T00:00:00"/>
    <n v="5.6870000000000083"/>
    <n v="4"/>
    <n v="42.99"/>
    <n v="90888"/>
    <n v="2"/>
    <n v="13.22865782740174"/>
    <n v="45.252631578947373"/>
    <n v="2.2626315789473708"/>
    <s v="High Discount"/>
    <s v="10%"/>
    <x v="0"/>
    <x v="3"/>
  </r>
  <r>
    <n v="19336"/>
    <s v="High"/>
    <n v="0.05"/>
    <n v="20.98"/>
    <n v="21.2"/>
    <n v="1988"/>
    <x v="643"/>
    <x v="2"/>
    <x v="1"/>
    <x v="1"/>
    <x v="2"/>
    <x v="4"/>
    <s v="36X48 HARDFLOOR CHAIRMAT"/>
    <n v="0.78"/>
    <x v="0"/>
    <x v="0"/>
    <x v="17"/>
    <s v="Draper"/>
    <n v="84020"/>
    <d v="2015-01-03T00:00:00"/>
    <d v="2015-01-04T00:00:00"/>
    <n v="-181.102"/>
    <n v="3"/>
    <n v="65.69"/>
    <n v="89999"/>
    <n v="1"/>
    <n v="-275.69188613183132"/>
    <n v="69.147368421052633"/>
    <n v="3.4573684210526352"/>
    <s v="High Discount"/>
    <s v="10%"/>
    <x v="0"/>
    <x v="0"/>
  </r>
  <r>
    <n v="22600"/>
    <s v="Not Specified"/>
    <n v="0.04"/>
    <n v="355.98"/>
    <n v="58.92"/>
    <n v="1989"/>
    <x v="644"/>
    <x v="1"/>
    <x v="1"/>
    <x v="1"/>
    <x v="1"/>
    <x v="1"/>
    <s v="Hon 4700 Series Mobuis™ Mid-Back Task Chairs with Adjustable Arms"/>
    <n v="0.64"/>
    <x v="0"/>
    <x v="0"/>
    <x v="17"/>
    <s v="Holladay"/>
    <n v="84117"/>
    <d v="2015-01-21T00:00:00"/>
    <d v="2015-01-22T00:00:00"/>
    <n v="882.93000000000006"/>
    <n v="8"/>
    <n v="2748.21"/>
    <n v="90000"/>
    <n v="1"/>
    <n v="32.127457508705668"/>
    <n v="2862.71875"/>
    <n v="114.50874999999996"/>
    <s v="High Discount"/>
    <s v="10%"/>
    <x v="0"/>
    <x v="0"/>
  </r>
  <r>
    <n v="22601"/>
    <s v="Not Specified"/>
    <n v="0.09"/>
    <n v="19.98"/>
    <n v="8.68"/>
    <n v="1989"/>
    <x v="644"/>
    <x v="2"/>
    <x v="1"/>
    <x v="0"/>
    <x v="7"/>
    <x v="3"/>
    <s v="Southworth 25% Cotton Premium Laser Paper and Envelopes"/>
    <n v="0.37"/>
    <x v="0"/>
    <x v="0"/>
    <x v="17"/>
    <s v="Holladay"/>
    <n v="84117"/>
    <d v="2015-01-21T00:00:00"/>
    <d v="2015-01-22T00:00:00"/>
    <n v="6.6803999999999988"/>
    <n v="5"/>
    <n v="93.19"/>
    <n v="90000"/>
    <n v="1"/>
    <n v="7.1685803197767992"/>
    <n v="102.4065934065934"/>
    <n v="9.2165934065934039"/>
    <s v="High Discount"/>
    <s v="10%"/>
    <x v="0"/>
    <x v="0"/>
  </r>
  <r>
    <n v="20554"/>
    <s v="High"/>
    <n v="0.01"/>
    <n v="30.98"/>
    <n v="6.5"/>
    <n v="1989"/>
    <x v="644"/>
    <x v="2"/>
    <x v="0"/>
    <x v="2"/>
    <x v="13"/>
    <x v="3"/>
    <s v="Belkin ErgoBoard™ Keyboard"/>
    <n v="0.64"/>
    <x v="0"/>
    <x v="0"/>
    <x v="17"/>
    <s v="Holladay"/>
    <n v="84117"/>
    <d v="2015-05-15T00:00:00"/>
    <d v="2015-05-16T00:00:00"/>
    <n v="46.29"/>
    <n v="11"/>
    <n v="363.37"/>
    <n v="90001"/>
    <n v="1"/>
    <n v="12.739081377108732"/>
    <n v="367.04040404040404"/>
    <n v="3.670404040404037"/>
    <s v="High Discount"/>
    <s v="10%"/>
    <x v="0"/>
    <x v="3"/>
  </r>
  <r>
    <n v="20555"/>
    <s v="High"/>
    <n v="0.01"/>
    <n v="40.99"/>
    <n v="19.989999999999998"/>
    <n v="1989"/>
    <x v="644"/>
    <x v="2"/>
    <x v="0"/>
    <x v="0"/>
    <x v="7"/>
    <x v="3"/>
    <s v="White Dual Perf Computer Printout Paper, 2700 Sheets, 1 Part, Heavyweight, 20 lbs., 14 7/8 x 11"/>
    <n v="0.36"/>
    <x v="0"/>
    <x v="0"/>
    <x v="17"/>
    <s v="Holladay"/>
    <n v="84117"/>
    <d v="2015-05-15T00:00:00"/>
    <d v="2015-05-18T00:00:00"/>
    <n v="177.79"/>
    <n v="11"/>
    <n v="480.75"/>
    <n v="90001"/>
    <n v="3"/>
    <n v="36.981799271970878"/>
    <n v="485.60606060606062"/>
    <n v="4.8560606060606233"/>
    <s v="High Discount"/>
    <s v="10%"/>
    <x v="0"/>
    <x v="3"/>
  </r>
  <r>
    <n v="21723"/>
    <s v="Medium"/>
    <n v="0.1"/>
    <n v="1.6"/>
    <n v="1.29"/>
    <n v="1989"/>
    <x v="644"/>
    <x v="2"/>
    <x v="1"/>
    <x v="0"/>
    <x v="0"/>
    <x v="0"/>
    <s v="Sanford Pocket Accent® Highlighters"/>
    <n v="0.42"/>
    <x v="0"/>
    <x v="0"/>
    <x v="17"/>
    <s v="Holladay"/>
    <n v="84117"/>
    <d v="2015-04-30T00:00:00"/>
    <d v="2015-04-30T00:00:00"/>
    <n v="-14.990400000000001"/>
    <n v="11"/>
    <n v="16.88"/>
    <n v="90003"/>
    <n v="0"/>
    <n v="-88.805687203791479"/>
    <n v="18.755555555555553"/>
    <n v="1.8755555555555539"/>
    <s v="High Discount"/>
    <s v="15%"/>
    <x v="0"/>
    <x v="4"/>
  </r>
  <r>
    <n v="25417"/>
    <s v="Medium"/>
    <n v="0"/>
    <n v="47.9"/>
    <n v="5.86"/>
    <n v="1991"/>
    <x v="645"/>
    <x v="2"/>
    <x v="1"/>
    <x v="0"/>
    <x v="7"/>
    <x v="3"/>
    <s v="Xerox 1938"/>
    <n v="0.37"/>
    <x v="0"/>
    <x v="0"/>
    <x v="17"/>
    <s v="Kearns"/>
    <n v="84118"/>
    <d v="2015-02-22T00:00:00"/>
    <d v="2015-02-24T00:00:00"/>
    <n v="638.38109999999995"/>
    <n v="18"/>
    <n v="925.19"/>
    <n v="90002"/>
    <n v="2"/>
    <n v="69"/>
    <n v="925.19"/>
    <n v="0"/>
    <s v="No Discount"/>
    <s v="0% (No Discount)"/>
    <x v="1"/>
    <x v="2"/>
  </r>
  <r>
    <n v="19797"/>
    <s v="Not Specified"/>
    <n v="0.1"/>
    <n v="125.99"/>
    <n v="8.99"/>
    <n v="1997"/>
    <x v="646"/>
    <x v="2"/>
    <x v="3"/>
    <x v="2"/>
    <x v="5"/>
    <x v="3"/>
    <s v="5170i"/>
    <n v="0.56999999999999995"/>
    <x v="0"/>
    <x v="3"/>
    <x v="39"/>
    <s v="Hilton Head Island"/>
    <n v="29915"/>
    <d v="2015-01-25T00:00:00"/>
    <d v="2015-01-28T00:00:00"/>
    <n v="17.652000000000001"/>
    <n v="4"/>
    <n v="408.66"/>
    <n v="90333"/>
    <n v="3"/>
    <n v="4.3194831889590368"/>
    <n v="454.06666666666666"/>
    <n v="45.406666666666638"/>
    <s v="High Discount"/>
    <s v="15%"/>
    <x v="0"/>
    <x v="0"/>
  </r>
  <r>
    <n v="19581"/>
    <s v="Medium"/>
    <n v="0.01"/>
    <n v="16.48"/>
    <n v="1.99"/>
    <n v="1997"/>
    <x v="646"/>
    <x v="2"/>
    <x v="3"/>
    <x v="2"/>
    <x v="13"/>
    <x v="2"/>
    <s v="Maxell DVD-RAM Discs"/>
    <n v="0.42"/>
    <x v="0"/>
    <x v="3"/>
    <x v="39"/>
    <s v="Hilton Head Island"/>
    <n v="29915"/>
    <d v="2015-05-07T00:00:00"/>
    <d v="2015-05-08T00:00:00"/>
    <n v="739.67399999999998"/>
    <n v="7"/>
    <n v="122.93"/>
    <n v="90334"/>
    <n v="1"/>
    <n v="601.70340844382974"/>
    <n v="124.17171717171718"/>
    <n v="1.2417171717171698"/>
    <s v="High Discount"/>
    <s v="10%"/>
    <x v="0"/>
    <x v="3"/>
  </r>
  <r>
    <n v="21003"/>
    <s v="Low"/>
    <n v="0"/>
    <n v="24.92"/>
    <n v="12.98"/>
    <n v="1997"/>
    <x v="646"/>
    <x v="2"/>
    <x v="3"/>
    <x v="0"/>
    <x v="8"/>
    <x v="3"/>
    <s v="GBC Standard Therm-A-Bind Covers"/>
    <n v="0.39"/>
    <x v="0"/>
    <x v="3"/>
    <x v="39"/>
    <s v="Hilton Head Island"/>
    <n v="29915"/>
    <d v="2015-06-02T00:00:00"/>
    <d v="2015-06-02T00:00:00"/>
    <n v="-23.155999999999999"/>
    <n v="1"/>
    <n v="32.659999999999997"/>
    <n v="90335"/>
    <n v="0"/>
    <n v="-70.900183710961429"/>
    <n v="32.659999999999997"/>
    <n v="0"/>
    <s v="No Discount"/>
    <s v="0% (No Discount)"/>
    <x v="1"/>
    <x v="1"/>
  </r>
  <r>
    <n v="20392"/>
    <s v="Not Specified"/>
    <n v="0.06"/>
    <n v="4.42"/>
    <n v="4.99"/>
    <n v="1998"/>
    <x v="647"/>
    <x v="2"/>
    <x v="0"/>
    <x v="0"/>
    <x v="4"/>
    <x v="3"/>
    <s v="Grip Seal Envelopes"/>
    <n v="0.38"/>
    <x v="0"/>
    <x v="1"/>
    <x v="4"/>
    <s v="East Massapequa"/>
    <n v="11758"/>
    <d v="2015-06-03T00:00:00"/>
    <d v="2015-06-05T00:00:00"/>
    <n v="-10.435"/>
    <n v="3"/>
    <n v="14.85"/>
    <n v="90568"/>
    <n v="2"/>
    <n v="-70.269360269360277"/>
    <n v="15.797872340425533"/>
    <n v="0.94787234042553337"/>
    <s v="High Discount"/>
    <s v="10%"/>
    <x v="0"/>
    <x v="1"/>
  </r>
  <r>
    <n v="24075"/>
    <s v="Medium"/>
    <n v="0.06"/>
    <n v="4.24"/>
    <n v="5.41"/>
    <n v="2004"/>
    <x v="648"/>
    <x v="2"/>
    <x v="1"/>
    <x v="0"/>
    <x v="8"/>
    <x v="3"/>
    <s v="Storex DuraTech Recycled Plastic Frosted Binders"/>
    <n v="0.35"/>
    <x v="0"/>
    <x v="0"/>
    <x v="5"/>
    <s v="Bozeman"/>
    <n v="59715"/>
    <d v="2015-04-17T00:00:00"/>
    <d v="2015-04-19T00:00:00"/>
    <n v="-78.916679999999999"/>
    <n v="10"/>
    <n v="45"/>
    <n v="91277"/>
    <n v="2"/>
    <n v="-175.37039999999999"/>
    <n v="47.872340425531917"/>
    <n v="2.8723404255319167"/>
    <s v="High Discount"/>
    <s v="10%"/>
    <x v="0"/>
    <x v="4"/>
  </r>
  <r>
    <n v="24076"/>
    <s v="Medium"/>
    <n v="0.04"/>
    <n v="6783.02"/>
    <n v="24.49"/>
    <n v="2004"/>
    <x v="648"/>
    <x v="2"/>
    <x v="1"/>
    <x v="2"/>
    <x v="6"/>
    <x v="6"/>
    <s v="Polycom ViewStation™ ISDN Videoconferencing Unit"/>
    <n v="0.39"/>
    <x v="0"/>
    <x v="0"/>
    <x v="5"/>
    <s v="Bozeman"/>
    <n v="59715"/>
    <d v="2015-04-17T00:00:00"/>
    <d v="2015-04-19T00:00:00"/>
    <n v="-13562.637407999999"/>
    <n v="1"/>
    <n v="6569.07"/>
    <n v="91277"/>
    <n v="2"/>
    <n v="-206.46206248373056"/>
    <n v="6842.78125"/>
    <n v="273.71125000000029"/>
    <s v="High Discount"/>
    <s v="10%"/>
    <x v="0"/>
    <x v="4"/>
  </r>
  <r>
    <n v="25251"/>
    <s v="Not Specified"/>
    <n v="0.03"/>
    <n v="5.78"/>
    <n v="5.37"/>
    <n v="2006"/>
    <x v="649"/>
    <x v="2"/>
    <x v="1"/>
    <x v="0"/>
    <x v="7"/>
    <x v="3"/>
    <s v="Xerox 1950"/>
    <n v="0.36"/>
    <x v="0"/>
    <x v="0"/>
    <x v="21"/>
    <s v="Durango"/>
    <n v="81301"/>
    <d v="2015-03-05T00:00:00"/>
    <d v="2015-03-06T00:00:00"/>
    <n v="-63.35"/>
    <n v="15"/>
    <n v="88.22"/>
    <n v="88798"/>
    <n v="1"/>
    <n v="-71.80911357968715"/>
    <n v="90.948453608247419"/>
    <n v="2.7284536082474204"/>
    <s v="High Discount"/>
    <s v="10%"/>
    <x v="0"/>
    <x v="5"/>
  </r>
  <r>
    <n v="20006"/>
    <s v="Medium"/>
    <n v="0.1"/>
    <n v="10.48"/>
    <n v="2.89"/>
    <n v="2016"/>
    <x v="650"/>
    <x v="2"/>
    <x v="0"/>
    <x v="0"/>
    <x v="0"/>
    <x v="2"/>
    <s v="Staples Battery-Operated Desktop Pencil Sharpener"/>
    <n v="0.6"/>
    <x v="0"/>
    <x v="2"/>
    <x v="22"/>
    <s v="Southgate"/>
    <n v="48195"/>
    <d v="2015-06-18T00:00:00"/>
    <d v="2015-06-19T00:00:00"/>
    <n v="-8.9039999999999999"/>
    <n v="4"/>
    <n v="40.29"/>
    <n v="86874"/>
    <n v="1"/>
    <n v="-22.099776619508564"/>
    <n v="44.766666666666666"/>
    <n v="4.4766666666666666"/>
    <s v="High Discount"/>
    <s v="15%"/>
    <x v="0"/>
    <x v="1"/>
  </r>
  <r>
    <n v="18989"/>
    <s v="High"/>
    <n v="7.0000000000000007E-2"/>
    <n v="39.479999999999997"/>
    <n v="1.99"/>
    <n v="2014"/>
    <x v="651"/>
    <x v="2"/>
    <x v="1"/>
    <x v="2"/>
    <x v="13"/>
    <x v="2"/>
    <s v="80 Minute CD-R Spindle, 100/Pack - Staples"/>
    <n v="0.54"/>
    <x v="0"/>
    <x v="2"/>
    <x v="25"/>
    <s v="Council Bluffs"/>
    <n v="51503"/>
    <d v="2015-03-22T00:00:00"/>
    <d v="2015-03-24T00:00:00"/>
    <n v="88.72"/>
    <n v="4"/>
    <n v="151.27000000000001"/>
    <n v="88367"/>
    <n v="2"/>
    <n v="58.650095855093532"/>
    <n v="162.65591397849465"/>
    <n v="11.385913978494642"/>
    <s v="High Discount"/>
    <s v="10%"/>
    <x v="0"/>
    <x v="5"/>
  </r>
  <r>
    <n v="18990"/>
    <s v="High"/>
    <n v="0"/>
    <n v="4.91"/>
    <n v="0.5"/>
    <n v="2014"/>
    <x v="651"/>
    <x v="2"/>
    <x v="1"/>
    <x v="0"/>
    <x v="9"/>
    <x v="3"/>
    <s v="Avery 493"/>
    <n v="0.36"/>
    <x v="0"/>
    <x v="2"/>
    <x v="25"/>
    <s v="Council Bluffs"/>
    <n v="51503"/>
    <d v="2015-03-22T00:00:00"/>
    <d v="2015-03-24T00:00:00"/>
    <n v="7.2518999999999991"/>
    <n v="2"/>
    <n v="10.51"/>
    <n v="88367"/>
    <n v="2"/>
    <n v="69"/>
    <n v="10.51"/>
    <n v="0"/>
    <s v="No Discount"/>
    <s v="0% (No Discount)"/>
    <x v="1"/>
    <x v="5"/>
  </r>
  <r>
    <n v="21573"/>
    <s v="Critical"/>
    <n v="0.06"/>
    <n v="6.48"/>
    <n v="7.49"/>
    <n v="2014"/>
    <x v="651"/>
    <x v="2"/>
    <x v="1"/>
    <x v="0"/>
    <x v="7"/>
    <x v="3"/>
    <s v="Xerox 220"/>
    <n v="0.37"/>
    <x v="0"/>
    <x v="2"/>
    <x v="25"/>
    <s v="Council Bluffs"/>
    <n v="51503"/>
    <d v="2015-04-04T00:00:00"/>
    <d v="2015-04-04T00:00:00"/>
    <n v="-191.49"/>
    <n v="12"/>
    <n v="74.930000000000007"/>
    <n v="88368"/>
    <n v="0"/>
    <n v="-255.55852128653407"/>
    <n v="79.71276595744682"/>
    <n v="4.7827659574468129"/>
    <s v="High Discount"/>
    <s v="10%"/>
    <x v="0"/>
    <x v="4"/>
  </r>
  <r>
    <n v="25557"/>
    <s v="Critical"/>
    <n v="0.02"/>
    <n v="120.98"/>
    <n v="58.64"/>
    <n v="2020"/>
    <x v="652"/>
    <x v="1"/>
    <x v="1"/>
    <x v="1"/>
    <x v="14"/>
    <x v="5"/>
    <s v="O'Sullivan Living Dimensions 2-Shelf Bookcases"/>
    <n v="0.75"/>
    <x v="0"/>
    <x v="1"/>
    <x v="19"/>
    <s v="Plum"/>
    <n v="15239"/>
    <d v="2015-02-13T00:00:00"/>
    <d v="2015-02-15T00:00:00"/>
    <n v="-1330.5"/>
    <n v="11"/>
    <n v="1370.99"/>
    <n v="86933"/>
    <n v="2"/>
    <n v="-97.046659713054069"/>
    <n v="1398.9693877551022"/>
    <n v="27.979387755102152"/>
    <s v="High Discount"/>
    <s v="10%"/>
    <x v="0"/>
    <x v="2"/>
  </r>
  <r>
    <n v="22145"/>
    <s v="Critical"/>
    <n v="0.04"/>
    <n v="120.97"/>
    <n v="7.11"/>
    <n v="2030"/>
    <x v="653"/>
    <x v="2"/>
    <x v="0"/>
    <x v="2"/>
    <x v="6"/>
    <x v="4"/>
    <s v="Canon BP1200DH 12-Digit Bubble Jet Printing Calculator"/>
    <n v="0.36"/>
    <x v="0"/>
    <x v="2"/>
    <x v="7"/>
    <s v="Greenville"/>
    <n v="75401"/>
    <d v="2015-03-17T00:00:00"/>
    <d v="2015-03-17T00:00:00"/>
    <n v="1320.5495999999998"/>
    <n v="16"/>
    <n v="1913.84"/>
    <n v="91059"/>
    <n v="0"/>
    <n v="69"/>
    <n v="1993.5833333333333"/>
    <n v="79.743333333333339"/>
    <s v="High Discount"/>
    <s v="10%"/>
    <x v="0"/>
    <x v="5"/>
  </r>
  <r>
    <n v="22146"/>
    <s v="Critical"/>
    <n v="0"/>
    <n v="195.99"/>
    <n v="4.2"/>
    <n v="2030"/>
    <x v="653"/>
    <x v="2"/>
    <x v="0"/>
    <x v="2"/>
    <x v="5"/>
    <x v="3"/>
    <s v="688"/>
    <n v="0.6"/>
    <x v="0"/>
    <x v="2"/>
    <x v="7"/>
    <s v="Greenville"/>
    <n v="75401"/>
    <d v="2015-03-17T00:00:00"/>
    <d v="2015-03-19T00:00:00"/>
    <n v="1585.5030000000002"/>
    <n v="16"/>
    <n v="2692.12"/>
    <n v="91059"/>
    <n v="2"/>
    <n v="58.894217196856012"/>
    <n v="2692.12"/>
    <n v="0"/>
    <s v="No Discount"/>
    <s v="0% (No Discount)"/>
    <x v="1"/>
    <x v="5"/>
  </r>
  <r>
    <n v="20654"/>
    <s v="Medium"/>
    <n v="0.03"/>
    <n v="55.98"/>
    <n v="4.8600000000000003"/>
    <n v="2030"/>
    <x v="653"/>
    <x v="2"/>
    <x v="0"/>
    <x v="0"/>
    <x v="7"/>
    <x v="3"/>
    <s v="Xerox 1908"/>
    <n v="0.36"/>
    <x v="0"/>
    <x v="2"/>
    <x v="7"/>
    <s v="Greenville"/>
    <n v="75401"/>
    <d v="2015-03-18T00:00:00"/>
    <d v="2015-03-20T00:00:00"/>
    <n v="526.04219999999998"/>
    <n v="13"/>
    <n v="762.38"/>
    <n v="91060"/>
    <n v="2"/>
    <n v="69"/>
    <n v="785.95876288659792"/>
    <n v="23.578762886597929"/>
    <s v="High Discount"/>
    <s v="10%"/>
    <x v="0"/>
    <x v="5"/>
  </r>
  <r>
    <n v="25918"/>
    <s v="Critical"/>
    <n v="0.1"/>
    <n v="1.89"/>
    <n v="0.76"/>
    <n v="2035"/>
    <x v="654"/>
    <x v="2"/>
    <x v="3"/>
    <x v="0"/>
    <x v="3"/>
    <x v="0"/>
    <s v="Revere Boxed Rubber Bands by Revere"/>
    <n v="0.83"/>
    <x v="0"/>
    <x v="3"/>
    <x v="26"/>
    <s v="Palm Beach Gardens"/>
    <n v="33403"/>
    <d v="2015-05-18T00:00:00"/>
    <d v="2015-05-20T00:00:00"/>
    <n v="-40.432000000000002"/>
    <n v="20"/>
    <n v="36.72"/>
    <n v="87117"/>
    <n v="2"/>
    <n v="-110.10893246187365"/>
    <n v="40.799999999999997"/>
    <n v="4.0799999999999983"/>
    <s v="High Discount"/>
    <s v="15%"/>
    <x v="0"/>
    <x v="3"/>
  </r>
  <r>
    <n v="19733"/>
    <s v="Not Specified"/>
    <n v="0"/>
    <n v="73.98"/>
    <n v="14.52"/>
    <n v="2037"/>
    <x v="655"/>
    <x v="2"/>
    <x v="2"/>
    <x v="2"/>
    <x v="13"/>
    <x v="3"/>
    <s v="Keytronic French Keyboard"/>
    <n v="0.65"/>
    <x v="0"/>
    <x v="0"/>
    <x v="5"/>
    <s v="Bozeman"/>
    <n v="59715"/>
    <d v="2015-03-12T00:00:00"/>
    <d v="2015-03-14T00:00:00"/>
    <n v="-88.61"/>
    <n v="4"/>
    <n v="305.70999999999998"/>
    <n v="89333"/>
    <n v="2"/>
    <n v="-28.984985770828565"/>
    <n v="305.70999999999998"/>
    <n v="0"/>
    <s v="No Discount"/>
    <s v="0% (No Discount)"/>
    <x v="1"/>
    <x v="5"/>
  </r>
  <r>
    <n v="22018"/>
    <s v="High"/>
    <n v="0.06"/>
    <n v="40.99"/>
    <n v="17.48"/>
    <n v="2038"/>
    <x v="656"/>
    <x v="2"/>
    <x v="2"/>
    <x v="0"/>
    <x v="7"/>
    <x v="3"/>
    <s v="Xerox 1893"/>
    <n v="0.36"/>
    <x v="0"/>
    <x v="1"/>
    <x v="4"/>
    <s v="Mount Vernon"/>
    <n v="10550"/>
    <d v="2015-04-21T00:00:00"/>
    <d v="2015-04-21T00:00:00"/>
    <n v="109.16"/>
    <n v="7"/>
    <n v="277.12"/>
    <n v="89334"/>
    <n v="0"/>
    <n v="39.390877598152422"/>
    <n v="294.80851063829789"/>
    <n v="17.688510638297885"/>
    <s v="High Discount"/>
    <s v="10%"/>
    <x v="0"/>
    <x v="4"/>
  </r>
  <r>
    <n v="24731"/>
    <s v="Low"/>
    <n v="0.09"/>
    <n v="20.99"/>
    <n v="2.5"/>
    <n v="2044"/>
    <x v="657"/>
    <x v="2"/>
    <x v="0"/>
    <x v="2"/>
    <x v="5"/>
    <x v="0"/>
    <s v="Accessory37"/>
    <n v="0.81"/>
    <x v="0"/>
    <x v="3"/>
    <x v="40"/>
    <s v="Rogers"/>
    <n v="72756"/>
    <d v="2015-06-24T00:00:00"/>
    <d v="2015-07-01T00:00:00"/>
    <n v="-136.12200000000001"/>
    <n v="6"/>
    <n v="100.11"/>
    <n v="88692"/>
    <n v="7"/>
    <n v="-135.9724303266407"/>
    <n v="110.01098901098901"/>
    <n v="9.900989010989008"/>
    <s v="High Discount"/>
    <s v="10%"/>
    <x v="0"/>
    <x v="1"/>
  </r>
  <r>
    <n v="22970"/>
    <s v="Critical"/>
    <n v="0.04"/>
    <n v="4.28"/>
    <n v="5.68"/>
    <n v="2046"/>
    <x v="658"/>
    <x v="2"/>
    <x v="0"/>
    <x v="0"/>
    <x v="7"/>
    <x v="3"/>
    <s v="Xerox 199"/>
    <n v="0.4"/>
    <x v="0"/>
    <x v="2"/>
    <x v="13"/>
    <s v="Liberal"/>
    <n v="67901"/>
    <d v="2015-06-12T00:00:00"/>
    <d v="2015-06-14T00:00:00"/>
    <n v="-27.375"/>
    <n v="7"/>
    <n v="31.54"/>
    <n v="88219"/>
    <n v="2"/>
    <n v="-86.794546607482559"/>
    <n v="32.854166666666664"/>
    <n v="1.3141666666666652"/>
    <s v="High Discount"/>
    <s v="10%"/>
    <x v="0"/>
    <x v="1"/>
  </r>
  <r>
    <n v="22971"/>
    <s v="Critical"/>
    <n v="0.06"/>
    <n v="376.13"/>
    <n v="85.63"/>
    <n v="2046"/>
    <x v="658"/>
    <x v="1"/>
    <x v="0"/>
    <x v="1"/>
    <x v="11"/>
    <x v="5"/>
    <s v="Bretford Rectangular Conference Table Tops"/>
    <n v="0.74"/>
    <x v="0"/>
    <x v="2"/>
    <x v="13"/>
    <s v="Liberal"/>
    <n v="67901"/>
    <d v="2015-06-12T00:00:00"/>
    <d v="2015-06-14T00:00:00"/>
    <n v="-435.75749999999999"/>
    <n v="13"/>
    <n v="4634.6899999999996"/>
    <n v="88219"/>
    <n v="2"/>
    <n v="-9.4020851448532703"/>
    <n v="4930.5212765957449"/>
    <n v="295.83127659574529"/>
    <s v="High Discount"/>
    <s v="10%"/>
    <x v="0"/>
    <x v="1"/>
  </r>
  <r>
    <n v="22972"/>
    <s v="Critical"/>
    <n v="0.06"/>
    <n v="424.21"/>
    <n v="110.2"/>
    <n v="2046"/>
    <x v="658"/>
    <x v="1"/>
    <x v="0"/>
    <x v="1"/>
    <x v="11"/>
    <x v="5"/>
    <s v="Bush Advantage Collection® Racetrack Conference Table"/>
    <n v="0.67"/>
    <x v="0"/>
    <x v="2"/>
    <x v="13"/>
    <s v="Liberal"/>
    <n v="67901"/>
    <d v="2015-06-12T00:00:00"/>
    <d v="2015-06-13T00:00:00"/>
    <n v="682.53"/>
    <n v="17"/>
    <n v="7304.03"/>
    <n v="88219"/>
    <n v="1"/>
    <n v="9.3445673142087315"/>
    <n v="7770.244680851064"/>
    <n v="466.21468085106426"/>
    <s v="High Discount"/>
    <s v="10%"/>
    <x v="0"/>
    <x v="1"/>
  </r>
  <r>
    <n v="22973"/>
    <s v="Critical"/>
    <n v="0.06"/>
    <n v="195.99"/>
    <n v="8.99"/>
    <n v="2046"/>
    <x v="658"/>
    <x v="2"/>
    <x v="0"/>
    <x v="2"/>
    <x v="5"/>
    <x v="3"/>
    <s v="T28 WORLD"/>
    <n v="0.6"/>
    <x v="0"/>
    <x v="2"/>
    <x v="13"/>
    <s v="Liberal"/>
    <n v="67901"/>
    <d v="2015-06-12T00:00:00"/>
    <d v="2015-06-14T00:00:00"/>
    <n v="-277.22200000000004"/>
    <n v="4"/>
    <n v="632.65"/>
    <n v="88219"/>
    <n v="2"/>
    <n v="-43.819173318580582"/>
    <n v="673.031914893617"/>
    <n v="40.381914893617022"/>
    <s v="High Discount"/>
    <s v="10%"/>
    <x v="0"/>
    <x v="1"/>
  </r>
  <r>
    <n v="18497"/>
    <s v="High"/>
    <n v="0.03"/>
    <n v="15.28"/>
    <n v="1.99"/>
    <n v="2049"/>
    <x v="659"/>
    <x v="2"/>
    <x v="0"/>
    <x v="2"/>
    <x v="13"/>
    <x v="2"/>
    <s v="Memorex 4.7GB DVD+R, 3/Pack"/>
    <n v="0.42"/>
    <x v="0"/>
    <x v="3"/>
    <x v="8"/>
    <s v="Harrisonburg"/>
    <n v="22801"/>
    <d v="2015-06-21T00:00:00"/>
    <d v="2015-06-23T00:00:00"/>
    <n v="-266.68600000000004"/>
    <n v="19"/>
    <n v="290.98"/>
    <n v="88220"/>
    <n v="2"/>
    <n v="-91.650972575434736"/>
    <n v="299.97938144329902"/>
    <n v="8.9993814432990007"/>
    <s v="High Discount"/>
    <s v="10%"/>
    <x v="0"/>
    <x v="1"/>
  </r>
  <r>
    <n v="18498"/>
    <s v="High"/>
    <n v="0.09"/>
    <n v="1.76"/>
    <n v="0.7"/>
    <n v="2049"/>
    <x v="659"/>
    <x v="2"/>
    <x v="0"/>
    <x v="0"/>
    <x v="0"/>
    <x v="0"/>
    <s v="Newell 326"/>
    <n v="0.56000000000000005"/>
    <x v="0"/>
    <x v="3"/>
    <x v="8"/>
    <s v="Harrisonburg"/>
    <n v="22801"/>
    <d v="2015-06-21T00:00:00"/>
    <d v="2015-06-24T00:00:00"/>
    <n v="-12.277999999999999"/>
    <n v="13"/>
    <n v="21.77"/>
    <n v="88220"/>
    <n v="3"/>
    <n v="-56.398713826366553"/>
    <n v="23.923076923076923"/>
    <n v="2.1530769230769238"/>
    <s v="High Discount"/>
    <s v="10%"/>
    <x v="0"/>
    <x v="1"/>
  </r>
  <r>
    <n v="18251"/>
    <s v="Not Specified"/>
    <n v="7.0000000000000007E-2"/>
    <n v="31.78"/>
    <n v="1.99"/>
    <n v="2052"/>
    <x v="660"/>
    <x v="2"/>
    <x v="1"/>
    <x v="2"/>
    <x v="13"/>
    <x v="2"/>
    <s v="Memorex 4.7GB DVD-RAM, 3/Pack"/>
    <n v="0.42"/>
    <x v="0"/>
    <x v="0"/>
    <x v="27"/>
    <s v="Albuquerque"/>
    <n v="87105"/>
    <d v="2015-02-19T00:00:00"/>
    <d v="2015-02-21T00:00:00"/>
    <n v="265.11180000000002"/>
    <n v="13"/>
    <n v="384.22"/>
    <n v="87234"/>
    <n v="2"/>
    <n v="69"/>
    <n v="413.1397849462366"/>
    <n v="28.919784946236575"/>
    <s v="High Discount"/>
    <s v="10%"/>
    <x v="0"/>
    <x v="2"/>
  </r>
  <r>
    <n v="18252"/>
    <s v="Not Specified"/>
    <n v="0"/>
    <n v="5.98"/>
    <n v="2.5"/>
    <n v="2052"/>
    <x v="660"/>
    <x v="2"/>
    <x v="1"/>
    <x v="0"/>
    <x v="4"/>
    <x v="3"/>
    <s v="Wausau Papers Astrobrights® Colored Envelopes"/>
    <n v="0.36"/>
    <x v="0"/>
    <x v="0"/>
    <x v="27"/>
    <s v="Albuquerque"/>
    <n v="87105"/>
    <d v="2015-02-19T00:00:00"/>
    <d v="2015-02-20T00:00:00"/>
    <n v="9.5608000000000004"/>
    <n v="5"/>
    <n v="31.64"/>
    <n v="87234"/>
    <n v="1"/>
    <n v="30.217446270543618"/>
    <n v="31.64"/>
    <n v="0"/>
    <s v="No Discount"/>
    <s v="0% (No Discount)"/>
    <x v="1"/>
    <x v="2"/>
  </r>
  <r>
    <n v="18253"/>
    <s v="Not Specified"/>
    <n v="0.1"/>
    <n v="35.99"/>
    <n v="1.1000000000000001"/>
    <n v="2052"/>
    <x v="660"/>
    <x v="0"/>
    <x v="1"/>
    <x v="2"/>
    <x v="5"/>
    <x v="3"/>
    <s v="Accessory35"/>
    <n v="0.55000000000000004"/>
    <x v="0"/>
    <x v="0"/>
    <x v="27"/>
    <s v="Albuquerque"/>
    <n v="87105"/>
    <d v="2015-02-19T00:00:00"/>
    <d v="2015-02-20T00:00:00"/>
    <n v="390.09839999999997"/>
    <n v="19"/>
    <n v="565.36"/>
    <n v="87234"/>
    <n v="1"/>
    <n v="69"/>
    <n v="628.17777777777781"/>
    <n v="62.817777777777792"/>
    <s v="High Discount"/>
    <s v="15%"/>
    <x v="0"/>
    <x v="2"/>
  </r>
  <r>
    <n v="20481"/>
    <s v="Medium"/>
    <n v="7.0000000000000007E-2"/>
    <n v="5.98"/>
    <n v="5.46"/>
    <n v="2058"/>
    <x v="661"/>
    <x v="2"/>
    <x v="0"/>
    <x v="0"/>
    <x v="7"/>
    <x v="3"/>
    <s v="Xerox 1983"/>
    <n v="0.36"/>
    <x v="0"/>
    <x v="3"/>
    <x v="24"/>
    <s v="Hickory"/>
    <n v="28601"/>
    <d v="2015-02-13T00:00:00"/>
    <d v="2015-02-15T00:00:00"/>
    <n v="46.65"/>
    <n v="5"/>
    <n v="32.76"/>
    <n v="88040"/>
    <n v="2"/>
    <n v="142.39926739926742"/>
    <n v="35.225806451612904"/>
    <n v="2.4658064516129059"/>
    <s v="High Discount"/>
    <s v="10%"/>
    <x v="0"/>
    <x v="2"/>
  </r>
  <r>
    <n v="23499"/>
    <s v="Not Specified"/>
    <n v="0.09"/>
    <n v="28.48"/>
    <n v="1.99"/>
    <n v="2059"/>
    <x v="662"/>
    <x v="2"/>
    <x v="0"/>
    <x v="2"/>
    <x v="13"/>
    <x v="2"/>
    <s v="Memorex 4.7GB DVD+RW, 3/Pack"/>
    <n v="0.4"/>
    <x v="0"/>
    <x v="3"/>
    <x v="24"/>
    <s v="High Point"/>
    <n v="27260"/>
    <d v="2015-01-17T00:00:00"/>
    <d v="2015-01-18T00:00:00"/>
    <n v="-1250.7460000000001"/>
    <n v="13"/>
    <n v="336.92"/>
    <n v="88039"/>
    <n v="1"/>
    <n v="-371.22937195773477"/>
    <n v="370.24175824175825"/>
    <n v="33.321758241758232"/>
    <s v="High Discount"/>
    <s v="10%"/>
    <x v="0"/>
    <x v="0"/>
  </r>
  <r>
    <n v="21632"/>
    <s v="Critical"/>
    <n v="0.1"/>
    <n v="9.85"/>
    <n v="4.82"/>
    <n v="2059"/>
    <x v="662"/>
    <x v="2"/>
    <x v="0"/>
    <x v="0"/>
    <x v="0"/>
    <x v="0"/>
    <s v="Lumber Crayons"/>
    <n v="0.47"/>
    <x v="0"/>
    <x v="3"/>
    <x v="24"/>
    <s v="High Point"/>
    <n v="27260"/>
    <d v="2015-03-27T00:00:00"/>
    <d v="2015-03-28T00:00:00"/>
    <n v="374.904"/>
    <n v="12"/>
    <n v="114.91"/>
    <n v="88041"/>
    <n v="1"/>
    <n v="326.25881124358193"/>
    <n v="127.67777777777778"/>
    <n v="12.767777777777781"/>
    <s v="High Discount"/>
    <s v="15%"/>
    <x v="0"/>
    <x v="5"/>
  </r>
  <r>
    <n v="21633"/>
    <s v="Critical"/>
    <n v="0.04"/>
    <n v="125.99"/>
    <n v="7.69"/>
    <n v="2059"/>
    <x v="662"/>
    <x v="2"/>
    <x v="0"/>
    <x v="2"/>
    <x v="5"/>
    <x v="3"/>
    <s v="Timeport L7089"/>
    <n v="0.57999999999999996"/>
    <x v="0"/>
    <x v="3"/>
    <x v="24"/>
    <s v="High Point"/>
    <n v="27260"/>
    <d v="2015-03-27T00:00:00"/>
    <d v="2015-03-28T00:00:00"/>
    <n v="-528.83600000000001"/>
    <n v="9"/>
    <n v="934.52"/>
    <n v="88041"/>
    <n v="1"/>
    <n v="-56.589051063647652"/>
    <n v="973.45833333333337"/>
    <n v="38.938333333333389"/>
    <s v="High Discount"/>
    <s v="10%"/>
    <x v="0"/>
    <x v="5"/>
  </r>
  <r>
    <n v="20841"/>
    <s v="Medium"/>
    <n v="0.02"/>
    <n v="240.98"/>
    <n v="60.2"/>
    <n v="2061"/>
    <x v="663"/>
    <x v="1"/>
    <x v="0"/>
    <x v="1"/>
    <x v="14"/>
    <x v="5"/>
    <s v="Atlantic Metals Mobile 2-Shelf Bookcases, Custom Colors"/>
    <n v="0.56000000000000005"/>
    <x v="0"/>
    <x v="2"/>
    <x v="32"/>
    <s v="North Platte"/>
    <n v="69101"/>
    <d v="2015-01-29T00:00:00"/>
    <d v="2015-01-31T00:00:00"/>
    <n v="-272.71320000000003"/>
    <n v="1"/>
    <n v="260.66000000000003"/>
    <n v="87146"/>
    <n v="2"/>
    <n v="-104.62410803345354"/>
    <n v="265.9795918367347"/>
    <n v="5.3195918367346735"/>
    <s v="High Discount"/>
    <s v="10%"/>
    <x v="0"/>
    <x v="0"/>
  </r>
  <r>
    <n v="20840"/>
    <s v="Medium"/>
    <n v="0.02"/>
    <n v="420.98"/>
    <n v="19.989999999999998"/>
    <n v="2062"/>
    <x v="664"/>
    <x v="2"/>
    <x v="0"/>
    <x v="0"/>
    <x v="8"/>
    <x v="3"/>
    <s v="GBC DocuBind 200 Manual Binding Machine"/>
    <n v="0.35"/>
    <x v="0"/>
    <x v="3"/>
    <x v="8"/>
    <s v="Mechanicsville"/>
    <n v="23111"/>
    <d v="2015-01-29T00:00:00"/>
    <d v="2015-02-01T00:00:00"/>
    <n v="-162.69399999999999"/>
    <n v="10"/>
    <n v="4249.37"/>
    <n v="87146"/>
    <n v="3"/>
    <n v="-3.8286616604343702"/>
    <n v="4336.091836734694"/>
    <n v="86.721836734694079"/>
    <s v="High Discount"/>
    <s v="10%"/>
    <x v="0"/>
    <x v="0"/>
  </r>
  <r>
    <n v="22511"/>
    <s v="Low"/>
    <n v="0.04"/>
    <n v="291.73"/>
    <n v="48.8"/>
    <n v="2062"/>
    <x v="664"/>
    <x v="1"/>
    <x v="0"/>
    <x v="1"/>
    <x v="1"/>
    <x v="1"/>
    <s v="Hon 4070 Series Pagoda™ Armless Upholstered Stacking Chairs"/>
    <n v="0.56000000000000005"/>
    <x v="0"/>
    <x v="3"/>
    <x v="8"/>
    <s v="Mechanicsville"/>
    <n v="23111"/>
    <d v="2015-06-26T00:00:00"/>
    <d v="2015-06-30T00:00:00"/>
    <n v="-115.90389999999999"/>
    <n v="22"/>
    <n v="6676.61"/>
    <n v="87148"/>
    <n v="4"/>
    <n v="-1.7359693017863855"/>
    <n v="6954.802083333333"/>
    <n v="278.19208333333336"/>
    <s v="High Discount"/>
    <s v="10%"/>
    <x v="0"/>
    <x v="1"/>
  </r>
  <r>
    <n v="25759"/>
    <s v="Low"/>
    <n v="0.06"/>
    <n v="300.97000000000003"/>
    <n v="7.18"/>
    <n v="2063"/>
    <x v="665"/>
    <x v="2"/>
    <x v="0"/>
    <x v="2"/>
    <x v="13"/>
    <x v="3"/>
    <s v="Gyration Ultra Professional Cordless Optical Suite"/>
    <n v="0.48"/>
    <x v="0"/>
    <x v="3"/>
    <x v="8"/>
    <s v="Newport News"/>
    <n v="23602"/>
    <d v="2015-05-08T00:00:00"/>
    <d v="2015-05-08T00:00:00"/>
    <n v="-729.98799999999994"/>
    <n v="1"/>
    <n v="291.39999999999998"/>
    <n v="87147"/>
    <n v="0"/>
    <n v="-250.51063829787233"/>
    <n v="310"/>
    <n v="18.600000000000023"/>
    <s v="High Discount"/>
    <s v="10%"/>
    <x v="0"/>
    <x v="3"/>
  </r>
  <r>
    <n v="25228"/>
    <s v="Medium"/>
    <n v="0.09"/>
    <n v="20.89"/>
    <n v="11.52"/>
    <n v="2066"/>
    <x v="666"/>
    <x v="2"/>
    <x v="1"/>
    <x v="0"/>
    <x v="10"/>
    <x v="3"/>
    <s v="Iris® 3-Drawer Stacking Bin, Black"/>
    <n v="0.83"/>
    <x v="0"/>
    <x v="3"/>
    <x v="24"/>
    <s v="Indian Trail"/>
    <n v="28079"/>
    <d v="2015-03-26T00:00:00"/>
    <d v="2015-03-27T00:00:00"/>
    <n v="-133.54599999999999"/>
    <n v="7"/>
    <n v="146.5"/>
    <n v="85833"/>
    <n v="1"/>
    <n v="-91.157679180887357"/>
    <n v="160.98901098901098"/>
    <n v="14.489010989010978"/>
    <s v="High Discount"/>
    <s v="10%"/>
    <x v="0"/>
    <x v="5"/>
  </r>
  <r>
    <n v="24748"/>
    <s v="Critical"/>
    <n v="0.09"/>
    <n v="20.99"/>
    <n v="4.8099999999999996"/>
    <n v="2066"/>
    <x v="666"/>
    <x v="0"/>
    <x v="1"/>
    <x v="2"/>
    <x v="5"/>
    <x v="4"/>
    <s v="1726 Digital Answering Machine"/>
    <n v="0.57999999999999996"/>
    <x v="0"/>
    <x v="3"/>
    <x v="24"/>
    <s v="Indian Trail"/>
    <n v="28079"/>
    <d v="2015-03-31T00:00:00"/>
    <d v="2015-04-01T00:00:00"/>
    <n v="272.69399999999996"/>
    <n v="2"/>
    <n v="38.979999999999997"/>
    <n v="85834"/>
    <n v="1"/>
    <n v="699.57414058491531"/>
    <n v="42.835164835164832"/>
    <n v="3.8551648351648353"/>
    <s v="High Discount"/>
    <s v="10%"/>
    <x v="0"/>
    <x v="5"/>
  </r>
  <r>
    <n v="25381"/>
    <s v="Low"/>
    <n v="0.1"/>
    <n v="4.24"/>
    <n v="5.41"/>
    <n v="2066"/>
    <x v="666"/>
    <x v="2"/>
    <x v="0"/>
    <x v="0"/>
    <x v="8"/>
    <x v="3"/>
    <s v="Storex DuraTech Recycled Plastic Frosted Binders"/>
    <n v="0.35"/>
    <x v="0"/>
    <x v="3"/>
    <x v="24"/>
    <s v="Indian Trail"/>
    <n v="28079"/>
    <d v="2015-04-19T00:00:00"/>
    <d v="2015-04-23T00:00:00"/>
    <n v="-61.6"/>
    <n v="8"/>
    <n v="34.159999999999997"/>
    <n v="85835"/>
    <n v="4"/>
    <n v="-180.32786885245903"/>
    <n v="37.955555555555549"/>
    <n v="3.795555555555552"/>
    <s v="High Discount"/>
    <s v="15%"/>
    <x v="0"/>
    <x v="4"/>
  </r>
  <r>
    <n v="21901"/>
    <s v="Medium"/>
    <n v="0.1"/>
    <n v="40.98"/>
    <n v="6.5"/>
    <n v="2069"/>
    <x v="667"/>
    <x v="2"/>
    <x v="3"/>
    <x v="2"/>
    <x v="13"/>
    <x v="3"/>
    <s v="Targus USB Numeric Keypad"/>
    <n v="0.74"/>
    <x v="0"/>
    <x v="3"/>
    <x v="35"/>
    <s v="Fort Thomas"/>
    <n v="41075"/>
    <d v="2015-01-12T00:00:00"/>
    <d v="2015-01-14T00:00:00"/>
    <n v="66.852000000000004"/>
    <n v="3"/>
    <n v="120.34"/>
    <n v="88554"/>
    <n v="2"/>
    <n v="55.552600963935518"/>
    <n v="133.71111111111111"/>
    <n v="13.371111111111105"/>
    <s v="High Discount"/>
    <s v="15%"/>
    <x v="0"/>
    <x v="0"/>
  </r>
  <r>
    <n v="19567"/>
    <s v="Low"/>
    <n v="7.0000000000000007E-2"/>
    <n v="35.99"/>
    <n v="5.99"/>
    <n v="2070"/>
    <x v="668"/>
    <x v="2"/>
    <x v="0"/>
    <x v="2"/>
    <x v="5"/>
    <x v="0"/>
    <s v="Accessory41"/>
    <n v="0.38"/>
    <x v="0"/>
    <x v="2"/>
    <x v="22"/>
    <s v="Eastpointe"/>
    <n v="48021"/>
    <d v="2015-05-16T00:00:00"/>
    <d v="2015-05-20T00:00:00"/>
    <n v="17.839800000000011"/>
    <n v="5"/>
    <n v="153.61000000000001"/>
    <n v="88558"/>
    <n v="4"/>
    <n v="11.613697024933279"/>
    <n v="165.1720430107527"/>
    <n v="11.562043010752689"/>
    <s v="High Discount"/>
    <s v="10%"/>
    <x v="0"/>
    <x v="3"/>
  </r>
  <r>
    <n v="20498"/>
    <s v="Not Specified"/>
    <n v="0.03"/>
    <n v="60.98"/>
    <n v="1.99"/>
    <n v="2071"/>
    <x v="669"/>
    <x v="2"/>
    <x v="0"/>
    <x v="2"/>
    <x v="13"/>
    <x v="2"/>
    <s v="Imation 5.2GB DVD-RAM"/>
    <n v="0.5"/>
    <x v="0"/>
    <x v="2"/>
    <x v="22"/>
    <s v="Farmington Hills"/>
    <n v="48336"/>
    <d v="2015-02-01T00:00:00"/>
    <d v="2015-02-01T00:00:00"/>
    <n v="976.2672"/>
    <n v="23"/>
    <n v="1414.88"/>
    <n v="88555"/>
    <n v="0"/>
    <n v="69"/>
    <n v="1458.6391752577322"/>
    <n v="43.759175257732068"/>
    <s v="High Discount"/>
    <s v="10%"/>
    <x v="0"/>
    <x v="2"/>
  </r>
  <r>
    <n v="20499"/>
    <s v="Not Specified"/>
    <n v="0.04"/>
    <n v="3.08"/>
    <n v="0.99"/>
    <n v="2071"/>
    <x v="669"/>
    <x v="2"/>
    <x v="0"/>
    <x v="0"/>
    <x v="9"/>
    <x v="3"/>
    <s v="Avery 481"/>
    <n v="0.37"/>
    <x v="0"/>
    <x v="2"/>
    <x v="22"/>
    <s v="Farmington Hills"/>
    <n v="48336"/>
    <d v="2015-02-01T00:00:00"/>
    <d v="2015-02-02T00:00:00"/>
    <n v="23.204699999999999"/>
    <n v="11"/>
    <n v="33.630000000000003"/>
    <n v="88555"/>
    <n v="1"/>
    <n v="69"/>
    <n v="35.031250000000007"/>
    <n v="1.4012500000000045"/>
    <s v="High Discount"/>
    <s v="10%"/>
    <x v="0"/>
    <x v="2"/>
  </r>
  <r>
    <n v="19568"/>
    <s v="Low"/>
    <n v="0.08"/>
    <n v="65.989999999999995"/>
    <n v="5.92"/>
    <n v="2071"/>
    <x v="669"/>
    <x v="0"/>
    <x v="0"/>
    <x v="2"/>
    <x v="5"/>
    <x v="3"/>
    <s v="i500plus"/>
    <n v="0.57999999999999996"/>
    <x v="0"/>
    <x v="2"/>
    <x v="22"/>
    <s v="Farmington Hills"/>
    <n v="48336"/>
    <d v="2015-05-16T00:00:00"/>
    <d v="2015-05-23T00:00:00"/>
    <n v="183.84300000000002"/>
    <n v="20"/>
    <n v="1063.81"/>
    <n v="88558"/>
    <n v="7"/>
    <n v="17.281563437079932"/>
    <n v="1156.3152173913043"/>
    <n v="92.505217391304313"/>
    <s v="High Discount"/>
    <s v="10%"/>
    <x v="0"/>
    <x v="3"/>
  </r>
  <r>
    <n v="20500"/>
    <s v="Not Specified"/>
    <n v="0"/>
    <n v="10.31"/>
    <n v="1.79"/>
    <n v="2072"/>
    <x v="670"/>
    <x v="2"/>
    <x v="0"/>
    <x v="0"/>
    <x v="7"/>
    <x v="0"/>
    <s v="Speediset Carbonless Redi-Letter® 7&quot; x 8 1/2&quot;"/>
    <n v="0.38"/>
    <x v="0"/>
    <x v="2"/>
    <x v="22"/>
    <s v="Flint"/>
    <n v="48505"/>
    <d v="2015-02-01T00:00:00"/>
    <d v="2015-02-03T00:00:00"/>
    <n v="167.46299999999997"/>
    <n v="23"/>
    <n v="242.7"/>
    <n v="88555"/>
    <n v="2"/>
    <n v="68.999999999999986"/>
    <n v="242.7"/>
    <n v="0"/>
    <s v="No Discount"/>
    <s v="0% (No Discount)"/>
    <x v="1"/>
    <x v="2"/>
  </r>
  <r>
    <n v="20824"/>
    <s v="High"/>
    <n v="0.09"/>
    <n v="260.98"/>
    <n v="41.91"/>
    <n v="2072"/>
    <x v="670"/>
    <x v="1"/>
    <x v="0"/>
    <x v="1"/>
    <x v="14"/>
    <x v="5"/>
    <s v="Atlantic Metals Mobile 3-Shelf Bookcases, Custom Colors"/>
    <n v="0.59"/>
    <x v="0"/>
    <x v="2"/>
    <x v="22"/>
    <s v="Flint"/>
    <n v="48505"/>
    <d v="2015-02-11T00:00:00"/>
    <d v="2015-02-13T00:00:00"/>
    <n v="1307.2692"/>
    <n v="14"/>
    <n v="3377.06"/>
    <n v="88556"/>
    <n v="2"/>
    <n v="38.71027461756676"/>
    <n v="3711.0549450549447"/>
    <n v="333.99494505494476"/>
    <s v="High Discount"/>
    <s v="10%"/>
    <x v="0"/>
    <x v="2"/>
  </r>
  <r>
    <n v="20825"/>
    <s v="High"/>
    <n v="0.01"/>
    <n v="10.52"/>
    <n v="7.94"/>
    <n v="2072"/>
    <x v="670"/>
    <x v="2"/>
    <x v="0"/>
    <x v="1"/>
    <x v="2"/>
    <x v="2"/>
    <s v="Ultra Door Pull Handle"/>
    <n v="0.52"/>
    <x v="0"/>
    <x v="2"/>
    <x v="22"/>
    <s v="Flint"/>
    <n v="48505"/>
    <d v="2015-02-11T00:00:00"/>
    <d v="2015-02-13T00:00:00"/>
    <n v="-15.818400000000002"/>
    <n v="11"/>
    <n v="123.93"/>
    <n v="88556"/>
    <n v="2"/>
    <n v="-12.76397966594045"/>
    <n v="125.18181818181819"/>
    <n v="1.2518181818181802"/>
    <s v="High Discount"/>
    <s v="10%"/>
    <x v="0"/>
    <x v="2"/>
  </r>
  <r>
    <n v="20826"/>
    <s v="High"/>
    <n v="0.02"/>
    <n v="5.98"/>
    <n v="7.5"/>
    <n v="2072"/>
    <x v="670"/>
    <x v="0"/>
    <x v="0"/>
    <x v="0"/>
    <x v="7"/>
    <x v="3"/>
    <s v="Xerox 1920"/>
    <n v="0.4"/>
    <x v="0"/>
    <x v="2"/>
    <x v="22"/>
    <s v="Flint"/>
    <n v="48505"/>
    <d v="2015-02-11T00:00:00"/>
    <d v="2015-02-13T00:00:00"/>
    <n v="-55.832400000000007"/>
    <n v="14"/>
    <n v="93.96"/>
    <n v="88556"/>
    <n v="2"/>
    <n v="-59.421455938697335"/>
    <n v="95.877551020408163"/>
    <n v="1.9175510204081689"/>
    <s v="High Discount"/>
    <s v="10%"/>
    <x v="0"/>
    <x v="2"/>
  </r>
  <r>
    <n v="24677"/>
    <s v="Not Specified"/>
    <n v="0.05"/>
    <n v="291.73"/>
    <n v="48.8"/>
    <n v="2073"/>
    <x v="671"/>
    <x v="1"/>
    <x v="3"/>
    <x v="1"/>
    <x v="1"/>
    <x v="1"/>
    <s v="Hon 4070 Series Pagoda™ Armless Upholstered Stacking Chairs"/>
    <n v="0.56000000000000005"/>
    <x v="0"/>
    <x v="2"/>
    <x v="22"/>
    <s v="Garden City"/>
    <n v="48135"/>
    <d v="2015-04-07T00:00:00"/>
    <d v="2015-04-09T00:00:00"/>
    <n v="550.38080000000002"/>
    <n v="6"/>
    <n v="1818.41"/>
    <n v="88557"/>
    <n v="2"/>
    <n v="30.267145473243108"/>
    <n v="1914.1157894736843"/>
    <n v="95.705789473684263"/>
    <s v="High Discount"/>
    <s v="10%"/>
    <x v="0"/>
    <x v="4"/>
  </r>
  <r>
    <n v="24094"/>
    <s v="Low"/>
    <n v="0.09"/>
    <n v="1.48"/>
    <n v="0.7"/>
    <n v="2081"/>
    <x v="672"/>
    <x v="2"/>
    <x v="0"/>
    <x v="0"/>
    <x v="3"/>
    <x v="0"/>
    <s v="Binder Clips by OIC"/>
    <n v="0.37"/>
    <x v="0"/>
    <x v="1"/>
    <x v="4"/>
    <s v="Ithaca"/>
    <n v="14853"/>
    <d v="2015-01-03T00:00:00"/>
    <d v="2015-01-05T00:00:00"/>
    <n v="1.68"/>
    <n v="6"/>
    <n v="8.9499999999999993"/>
    <n v="86092"/>
    <n v="2"/>
    <n v="18.770949720670391"/>
    <n v="9.835164835164834"/>
    <n v="0.88516483516483468"/>
    <s v="High Discount"/>
    <s v="10%"/>
    <x v="0"/>
    <x v="0"/>
  </r>
  <r>
    <n v="21697"/>
    <s v="Low"/>
    <n v="0.06"/>
    <n v="38.06"/>
    <n v="4.5"/>
    <n v="2089"/>
    <x v="673"/>
    <x v="2"/>
    <x v="0"/>
    <x v="0"/>
    <x v="15"/>
    <x v="3"/>
    <s v="Fellowes Superior 10 Outlet Split Surge Protector"/>
    <n v="0.56000000000000005"/>
    <x v="0"/>
    <x v="1"/>
    <x v="4"/>
    <s v="New City"/>
    <n v="10956"/>
    <d v="2015-06-30T00:00:00"/>
    <d v="2015-07-06T00:00:00"/>
    <n v="450.45959999999997"/>
    <n v="17"/>
    <n v="652.84"/>
    <n v="88348"/>
    <n v="6"/>
    <n v="69"/>
    <n v="694.51063829787245"/>
    <n v="41.670638297872415"/>
    <s v="High Discount"/>
    <s v="10%"/>
    <x v="0"/>
    <x v="1"/>
  </r>
  <r>
    <n v="21698"/>
    <s v="Low"/>
    <n v="0.08"/>
    <n v="599.99"/>
    <n v="24.49"/>
    <n v="2089"/>
    <x v="673"/>
    <x v="2"/>
    <x v="0"/>
    <x v="2"/>
    <x v="16"/>
    <x v="6"/>
    <s v="Hewlett Packard LaserJet 3310 Copier"/>
    <n v="0.37"/>
    <x v="0"/>
    <x v="1"/>
    <x v="4"/>
    <s v="New City"/>
    <n v="10956"/>
    <d v="2015-06-30T00:00:00"/>
    <d v="2015-07-08T00:00:00"/>
    <n v="8798.1830999999984"/>
    <n v="22"/>
    <n v="12750.99"/>
    <n v="88348"/>
    <n v="8"/>
    <n v="68.999999999999986"/>
    <n v="13859.771739130434"/>
    <n v="1108.7817391304343"/>
    <s v="High Discount"/>
    <s v="10%"/>
    <x v="0"/>
    <x v="1"/>
  </r>
  <r>
    <n v="21699"/>
    <s v="Low"/>
    <n v="0.1"/>
    <n v="3.98"/>
    <n v="2.97"/>
    <n v="2089"/>
    <x v="673"/>
    <x v="0"/>
    <x v="0"/>
    <x v="0"/>
    <x v="7"/>
    <x v="0"/>
    <s v="Unpadded Memo Slips"/>
    <n v="0.35"/>
    <x v="0"/>
    <x v="1"/>
    <x v="4"/>
    <s v="New City"/>
    <n v="10956"/>
    <d v="2015-06-30T00:00:00"/>
    <d v="2015-07-04T00:00:00"/>
    <n v="-5.3849999999999998"/>
    <n v="5"/>
    <n v="20.54"/>
    <n v="88348"/>
    <n v="4"/>
    <n v="-26.217137293086662"/>
    <n v="22.822222222222219"/>
    <n v="2.2822222222222202"/>
    <s v="High Discount"/>
    <s v="15%"/>
    <x v="0"/>
    <x v="1"/>
  </r>
  <r>
    <n v="18696"/>
    <s v="Medium"/>
    <n v="0.08"/>
    <n v="400.98"/>
    <n v="42.52"/>
    <n v="2094"/>
    <x v="674"/>
    <x v="1"/>
    <x v="0"/>
    <x v="1"/>
    <x v="11"/>
    <x v="5"/>
    <s v="Bretford CR8500 Series Meeting Room Furniture"/>
    <n v="0.71"/>
    <x v="0"/>
    <x v="0"/>
    <x v="1"/>
    <s v="Chico"/>
    <n v="95928"/>
    <d v="2015-02-05T00:00:00"/>
    <d v="2015-02-06T00:00:00"/>
    <n v="3031.9724000000001"/>
    <n v="20"/>
    <n v="7840.04"/>
    <n v="86629"/>
    <n v="1"/>
    <n v="38.672920036122264"/>
    <n v="8521.782608695652"/>
    <n v="681.74260869565205"/>
    <s v="High Discount"/>
    <s v="10%"/>
    <x v="0"/>
    <x v="2"/>
  </r>
  <r>
    <n v="18417"/>
    <s v="Medium"/>
    <n v="0.1"/>
    <n v="300.97000000000003"/>
    <n v="7.18"/>
    <n v="2097"/>
    <x v="675"/>
    <x v="2"/>
    <x v="1"/>
    <x v="2"/>
    <x v="13"/>
    <x v="3"/>
    <s v="Gyration Ultra Professional Cordless Optical Suite"/>
    <n v="0.48"/>
    <x v="0"/>
    <x v="3"/>
    <x v="39"/>
    <s v="Hilton Head Island"/>
    <n v="29915"/>
    <d v="2015-04-18T00:00:00"/>
    <d v="2015-04-19T00:00:00"/>
    <n v="138.018"/>
    <n v="4"/>
    <n v="1094.33"/>
    <n v="87889"/>
    <n v="1"/>
    <n v="12.612100554677291"/>
    <n v="1215.9222222222222"/>
    <n v="121.59222222222229"/>
    <s v="High Discount"/>
    <s v="15%"/>
    <x v="0"/>
    <x v="4"/>
  </r>
  <r>
    <n v="18418"/>
    <s v="Medium"/>
    <n v="0.06"/>
    <n v="39.89"/>
    <n v="3.04"/>
    <n v="2098"/>
    <x v="676"/>
    <x v="2"/>
    <x v="1"/>
    <x v="1"/>
    <x v="2"/>
    <x v="0"/>
    <s v="Ultra Commercial Grade Dual Valve Door Closer"/>
    <n v="0.53"/>
    <x v="0"/>
    <x v="3"/>
    <x v="39"/>
    <s v="Mount Pleasant"/>
    <n v="29464"/>
    <d v="2015-04-18T00:00:00"/>
    <d v="2015-04-20T00:00:00"/>
    <n v="38.874000000000002"/>
    <n v="10"/>
    <n v="389.97"/>
    <n v="87889"/>
    <n v="2"/>
    <n v="9.9684591122394028"/>
    <n v="414.86170212765961"/>
    <n v="24.891702127659585"/>
    <s v="High Discount"/>
    <s v="10%"/>
    <x v="0"/>
    <x v="4"/>
  </r>
  <r>
    <n v="22234"/>
    <s v="Not Specified"/>
    <n v="7.0000000000000007E-2"/>
    <n v="14.56"/>
    <n v="3.5"/>
    <n v="2099"/>
    <x v="677"/>
    <x v="2"/>
    <x v="1"/>
    <x v="0"/>
    <x v="15"/>
    <x v="3"/>
    <s v="Acco 6 Outlet Guardian Premium Surge Suppressor"/>
    <n v="0.57999999999999996"/>
    <x v="0"/>
    <x v="3"/>
    <x v="39"/>
    <s v="Myrtle Beach"/>
    <n v="29577"/>
    <d v="2015-01-08T00:00:00"/>
    <d v="2015-01-09T00:00:00"/>
    <n v="-45.528000000000006"/>
    <n v="6"/>
    <n v="84.59"/>
    <n v="87888"/>
    <n v="1"/>
    <n v="-53.821964771249561"/>
    <n v="90.956989247311839"/>
    <n v="6.3669892473118352"/>
    <s v="High Discount"/>
    <s v="10%"/>
    <x v="0"/>
    <x v="0"/>
  </r>
  <r>
    <n v="5501"/>
    <s v="Medium"/>
    <n v="0.05"/>
    <n v="399.98"/>
    <n v="12.06"/>
    <n v="2107"/>
    <x v="678"/>
    <x v="1"/>
    <x v="0"/>
    <x v="2"/>
    <x v="6"/>
    <x v="5"/>
    <s v="Okidata ML320 Series Turbo Dot Matrix Printers"/>
    <n v="0.56000000000000005"/>
    <x v="0"/>
    <x v="2"/>
    <x v="12"/>
    <s v="Chicago"/>
    <n v="60601"/>
    <d v="2015-06-06T00:00:00"/>
    <d v="2015-06-06T00:00:00"/>
    <n v="567.59"/>
    <n v="24"/>
    <n v="9666.7199999999993"/>
    <n v="39015"/>
    <n v="0"/>
    <n v="5.8715882946852709"/>
    <n v="10175.494736842105"/>
    <n v="508.77473684210599"/>
    <s v="High Discount"/>
    <s v="10%"/>
    <x v="0"/>
    <x v="1"/>
  </r>
  <r>
    <n v="5502"/>
    <s v="Medium"/>
    <n v="7.0000000000000007E-2"/>
    <n v="6.48"/>
    <n v="5.74"/>
    <n v="2107"/>
    <x v="678"/>
    <x v="2"/>
    <x v="0"/>
    <x v="0"/>
    <x v="7"/>
    <x v="3"/>
    <s v="Xerox 1994"/>
    <n v="0.37"/>
    <x v="0"/>
    <x v="2"/>
    <x v="12"/>
    <s v="Chicago"/>
    <n v="60601"/>
    <d v="2015-06-06T00:00:00"/>
    <d v="2015-06-06T00:00:00"/>
    <n v="-28.45"/>
    <n v="20"/>
    <n v="134.58000000000001"/>
    <n v="39015"/>
    <n v="0"/>
    <n v="-21.139842472878584"/>
    <n v="144.70967741935488"/>
    <n v="10.129677419354863"/>
    <s v="High Discount"/>
    <s v="10%"/>
    <x v="0"/>
    <x v="1"/>
  </r>
  <r>
    <n v="23502"/>
    <s v="Medium"/>
    <n v="7.0000000000000007E-2"/>
    <n v="6.48"/>
    <n v="5.74"/>
    <n v="2108"/>
    <x v="679"/>
    <x v="2"/>
    <x v="0"/>
    <x v="0"/>
    <x v="7"/>
    <x v="3"/>
    <s v="Xerox 1994"/>
    <n v="0.37"/>
    <x v="0"/>
    <x v="2"/>
    <x v="33"/>
    <s v="Mehlville"/>
    <n v="63129"/>
    <d v="2015-06-06T00:00:00"/>
    <d v="2015-06-06T00:00:00"/>
    <n v="-14.225"/>
    <n v="5"/>
    <n v="33.65"/>
    <n v="87862"/>
    <n v="0"/>
    <n v="-42.273402674591381"/>
    <n v="36.182795698924735"/>
    <n v="2.5327956989247369"/>
    <s v="High Discount"/>
    <s v="10%"/>
    <x v="0"/>
    <x v="1"/>
  </r>
  <r>
    <n v="18540"/>
    <s v="Critical"/>
    <n v="0.08"/>
    <n v="6.68"/>
    <n v="1.5"/>
    <n v="2114"/>
    <x v="680"/>
    <x v="2"/>
    <x v="0"/>
    <x v="0"/>
    <x v="0"/>
    <x v="0"/>
    <s v="Sanford Liquid Accent Highlighters"/>
    <n v="0.48"/>
    <x v="0"/>
    <x v="3"/>
    <x v="8"/>
    <s v="Norfolk"/>
    <n v="23518"/>
    <d v="2015-03-26T00:00:00"/>
    <d v="2015-03-28T00:00:00"/>
    <n v="-601.80400000000009"/>
    <n v="10"/>
    <n v="66.12"/>
    <n v="88403"/>
    <n v="2"/>
    <n v="-910.1693889897158"/>
    <n v="71.869565217391312"/>
    <n v="5.7495652173913072"/>
    <s v="High Discount"/>
    <s v="10%"/>
    <x v="0"/>
    <x v="5"/>
  </r>
  <r>
    <n v="18562"/>
    <s v="Critical"/>
    <n v="0.08"/>
    <n v="2.89"/>
    <n v="0.49"/>
    <n v="2114"/>
    <x v="680"/>
    <x v="2"/>
    <x v="0"/>
    <x v="0"/>
    <x v="9"/>
    <x v="3"/>
    <s v="*Staples* Packaging Labels"/>
    <n v="0.38"/>
    <x v="0"/>
    <x v="3"/>
    <x v="8"/>
    <s v="Norfolk"/>
    <n v="23518"/>
    <d v="2015-04-23T00:00:00"/>
    <d v="2015-04-23T00:00:00"/>
    <n v="38.406000000000006"/>
    <n v="1"/>
    <n v="3.07"/>
    <n v="88404"/>
    <n v="0"/>
    <n v="1251.0097719869709"/>
    <n v="3.3369565217391299"/>
    <n v="0.26695652173913009"/>
    <s v="High Discount"/>
    <s v="10%"/>
    <x v="0"/>
    <x v="4"/>
  </r>
  <r>
    <n v="21066"/>
    <s v="Critical"/>
    <n v="7.0000000000000007E-2"/>
    <n v="226.67"/>
    <n v="28.16"/>
    <n v="2114"/>
    <x v="680"/>
    <x v="1"/>
    <x v="0"/>
    <x v="1"/>
    <x v="1"/>
    <x v="1"/>
    <s v="Hon GuestStacker Chair"/>
    <n v="0.59"/>
    <x v="0"/>
    <x v="3"/>
    <x v="8"/>
    <s v="Norfolk"/>
    <n v="23518"/>
    <d v="2015-02-26T00:00:00"/>
    <d v="2015-02-27T00:00:00"/>
    <n v="53.114399999999996"/>
    <n v="1"/>
    <n v="255.83"/>
    <n v="88405"/>
    <n v="1"/>
    <n v="20.761599499667746"/>
    <n v="275.08602150537638"/>
    <n v="19.256021505376367"/>
    <s v="High Discount"/>
    <s v="10%"/>
    <x v="0"/>
    <x v="2"/>
  </r>
  <r>
    <n v="21067"/>
    <s v="Critical"/>
    <n v="0.08"/>
    <n v="20.98"/>
    <n v="53.03"/>
    <n v="2114"/>
    <x v="680"/>
    <x v="1"/>
    <x v="0"/>
    <x v="0"/>
    <x v="10"/>
    <x v="1"/>
    <s v="Tennsco Lockers, Gray"/>
    <n v="0.78"/>
    <x v="0"/>
    <x v="3"/>
    <x v="8"/>
    <s v="Norfolk"/>
    <n v="23518"/>
    <d v="2015-02-26T00:00:00"/>
    <d v="2015-02-28T00:00:00"/>
    <n v="8.7420000000000009"/>
    <n v="20"/>
    <n v="421.18"/>
    <n v="88405"/>
    <n v="2"/>
    <n v="2.0755971318676103"/>
    <n v="457.80434782608694"/>
    <n v="36.624347826086932"/>
    <s v="High Discount"/>
    <s v="10%"/>
    <x v="0"/>
    <x v="2"/>
  </r>
  <r>
    <n v="21153"/>
    <s v="Medium"/>
    <n v="0.02"/>
    <n v="95.95"/>
    <n v="74.349999999999994"/>
    <n v="2115"/>
    <x v="681"/>
    <x v="1"/>
    <x v="0"/>
    <x v="1"/>
    <x v="1"/>
    <x v="1"/>
    <s v="Bevis Steel Folding Chairs"/>
    <n v="0.56999999999999995"/>
    <x v="0"/>
    <x v="3"/>
    <x v="8"/>
    <s v="Oakton"/>
    <n v="22124"/>
    <d v="2015-04-29T00:00:00"/>
    <d v="2015-05-01T00:00:00"/>
    <n v="636.52199999999993"/>
    <n v="14"/>
    <n v="1377.46"/>
    <n v="88406"/>
    <n v="2"/>
    <n v="46.20983549431562"/>
    <n v="1405.5714285714287"/>
    <n v="28.111428571428632"/>
    <s v="High Discount"/>
    <s v="10%"/>
    <x v="0"/>
    <x v="4"/>
  </r>
  <r>
    <n v="20249"/>
    <s v="High"/>
    <n v="0.03"/>
    <n v="320.98"/>
    <n v="24.49"/>
    <n v="2117"/>
    <x v="682"/>
    <x v="2"/>
    <x v="1"/>
    <x v="1"/>
    <x v="1"/>
    <x v="6"/>
    <s v="Hon Pagoda™ Stacking Chairs"/>
    <n v="0.55000000000000004"/>
    <x v="0"/>
    <x v="2"/>
    <x v="7"/>
    <s v="Greenville"/>
    <n v="75401"/>
    <d v="2015-04-20T00:00:00"/>
    <d v="2015-04-22T00:00:00"/>
    <n v="4554.4346999999998"/>
    <n v="20"/>
    <n v="6600.63"/>
    <n v="90891"/>
    <n v="2"/>
    <n v="69"/>
    <n v="6804.7731958762888"/>
    <n v="204.1431958762887"/>
    <s v="High Discount"/>
    <s v="10%"/>
    <x v="0"/>
    <x v="4"/>
  </r>
  <r>
    <n v="20250"/>
    <s v="High"/>
    <n v="0.06"/>
    <n v="125.99"/>
    <n v="8.8000000000000007"/>
    <n v="2117"/>
    <x v="682"/>
    <x v="2"/>
    <x v="1"/>
    <x v="2"/>
    <x v="5"/>
    <x v="3"/>
    <s v="StarTAC 6500"/>
    <n v="0.59"/>
    <x v="0"/>
    <x v="2"/>
    <x v="7"/>
    <s v="Greenville"/>
    <n v="75401"/>
    <d v="2015-04-20T00:00:00"/>
    <d v="2015-04-21T00:00:00"/>
    <n v="618.19308000000001"/>
    <n v="18"/>
    <n v="1811.99"/>
    <n v="90891"/>
    <n v="1"/>
    <n v="34.116804176623496"/>
    <n v="1927.6489361702129"/>
    <n v="115.65893617021288"/>
    <s v="High Discount"/>
    <s v="10%"/>
    <x v="0"/>
    <x v="4"/>
  </r>
  <r>
    <n v="22231"/>
    <s v="Critical"/>
    <n v="0.06"/>
    <n v="80.97"/>
    <n v="33.6"/>
    <n v="2122"/>
    <x v="683"/>
    <x v="1"/>
    <x v="3"/>
    <x v="2"/>
    <x v="6"/>
    <x v="1"/>
    <s v="Lexmark Z25 Color Inkjet Printer"/>
    <n v="0.37"/>
    <x v="0"/>
    <x v="3"/>
    <x v="40"/>
    <s v="Sherwood"/>
    <n v="72116"/>
    <d v="2015-02-01T00:00:00"/>
    <d v="2015-02-03T00:00:00"/>
    <n v="-15.1844"/>
    <n v="10"/>
    <n v="799.76"/>
    <n v="89664"/>
    <n v="2"/>
    <n v="-1.8986195858757628"/>
    <n v="850.80851063829789"/>
    <n v="51.048510638297898"/>
    <s v="High Discount"/>
    <s v="10%"/>
    <x v="0"/>
    <x v="2"/>
  </r>
  <r>
    <n v="24674"/>
    <s v="High"/>
    <n v="0.04"/>
    <n v="45.19"/>
    <n v="1.99"/>
    <n v="2124"/>
    <x v="684"/>
    <x v="2"/>
    <x v="3"/>
    <x v="2"/>
    <x v="13"/>
    <x v="2"/>
    <s v="Verbatim DVD-RAM, 9.4GB, Rewritable, Type 1, DS, DataLife Plus"/>
    <n v="0.55000000000000004"/>
    <x v="0"/>
    <x v="3"/>
    <x v="40"/>
    <s v="West Memphis"/>
    <n v="72301"/>
    <d v="2015-01-01T00:00:00"/>
    <d v="2015-01-02T00:00:00"/>
    <n v="-61.194000000000003"/>
    <n v="13"/>
    <n v="609.09"/>
    <n v="89665"/>
    <n v="1"/>
    <n v="-10.046791114613605"/>
    <n v="634.46875"/>
    <n v="25.378749999999968"/>
    <s v="High Discount"/>
    <s v="10%"/>
    <x v="0"/>
    <x v="0"/>
  </r>
  <r>
    <n v="23852"/>
    <s v="High"/>
    <n v="0.03"/>
    <n v="124.49"/>
    <n v="51.94"/>
    <n v="2124"/>
    <x v="684"/>
    <x v="1"/>
    <x v="0"/>
    <x v="1"/>
    <x v="11"/>
    <x v="5"/>
    <s v="Bevis 36 x 72 Conference Tables"/>
    <n v="0.63"/>
    <x v="0"/>
    <x v="3"/>
    <x v="40"/>
    <s v="West Memphis"/>
    <n v="72301"/>
    <d v="2015-03-26T00:00:00"/>
    <d v="2015-03-27T00:00:00"/>
    <n v="18.173999999999999"/>
    <n v="21"/>
    <n v="2761.94"/>
    <n v="89666"/>
    <n v="1"/>
    <n v="0.65801574255776729"/>
    <n v="2847.3608247422681"/>
    <n v="85.420824742267996"/>
    <s v="High Discount"/>
    <s v="10%"/>
    <x v="0"/>
    <x v="5"/>
  </r>
  <r>
    <n v="24091"/>
    <s v="Critical"/>
    <n v="0.1"/>
    <n v="5.98"/>
    <n v="5.14"/>
    <n v="2127"/>
    <x v="685"/>
    <x v="2"/>
    <x v="1"/>
    <x v="0"/>
    <x v="7"/>
    <x v="3"/>
    <s v="Xerox 1974"/>
    <n v="0.36"/>
    <x v="0"/>
    <x v="2"/>
    <x v="22"/>
    <s v="Sterling Heights"/>
    <n v="48310"/>
    <d v="2015-03-18T00:00:00"/>
    <d v="2015-03-20T00:00:00"/>
    <n v="-49.53"/>
    <n v="6"/>
    <n v="33.950000000000003"/>
    <n v="88418"/>
    <n v="2"/>
    <n v="-145.89101620029453"/>
    <n v="37.722222222222221"/>
    <n v="3.7722222222222186"/>
    <s v="High Discount"/>
    <s v="15%"/>
    <x v="0"/>
    <x v="5"/>
  </r>
  <r>
    <n v="21902"/>
    <s v="High"/>
    <n v="0.09"/>
    <n v="150.97999999999999"/>
    <n v="66.27"/>
    <n v="2131"/>
    <x v="686"/>
    <x v="1"/>
    <x v="1"/>
    <x v="1"/>
    <x v="14"/>
    <x v="5"/>
    <s v="Bush Mission Pointe Library"/>
    <n v="0.65"/>
    <x v="0"/>
    <x v="2"/>
    <x v="33"/>
    <s v="Gladstone"/>
    <n v="64118"/>
    <d v="2015-01-03T00:00:00"/>
    <d v="2015-01-04T00:00:00"/>
    <n v="-407.85"/>
    <n v="2"/>
    <n v="302.33999999999997"/>
    <n v="90079"/>
    <n v="1"/>
    <n v="-134.89779718198056"/>
    <n v="332.24175824175819"/>
    <n v="29.901758241758216"/>
    <s v="High Discount"/>
    <s v="10%"/>
    <x v="0"/>
    <x v="0"/>
  </r>
  <r>
    <n v="21964"/>
    <s v="Low"/>
    <n v="0.05"/>
    <n v="30.42"/>
    <n v="8.65"/>
    <n v="2132"/>
    <x v="687"/>
    <x v="0"/>
    <x v="1"/>
    <x v="2"/>
    <x v="13"/>
    <x v="3"/>
    <s v="Fellowes Internet Keyboard, Platinum"/>
    <n v="0.74"/>
    <x v="0"/>
    <x v="2"/>
    <x v="33"/>
    <s v="Hazelwood"/>
    <n v="63042"/>
    <d v="2015-01-10T00:00:00"/>
    <d v="2015-01-14T00:00:00"/>
    <n v="-191.25760000000002"/>
    <n v="11"/>
    <n v="334.44"/>
    <n v="90078"/>
    <n v="4"/>
    <n v="-57.187417772993662"/>
    <n v="352.04210526315791"/>
    <n v="17.60210526315791"/>
    <s v="High Discount"/>
    <s v="10%"/>
    <x v="0"/>
    <x v="0"/>
  </r>
  <r>
    <n v="24348"/>
    <s v="High"/>
    <n v="0.01"/>
    <n v="28.99"/>
    <n v="8.59"/>
    <n v="2135"/>
    <x v="688"/>
    <x v="2"/>
    <x v="1"/>
    <x v="2"/>
    <x v="5"/>
    <x v="4"/>
    <s v="SouthWestern Bell FA970 Digital Answering Machine with Time/Day Stamp"/>
    <n v="0.56000000000000005"/>
    <x v="0"/>
    <x v="0"/>
    <x v="27"/>
    <s v="Clovis"/>
    <n v="88101"/>
    <d v="2015-02-06T00:00:00"/>
    <d v="2015-02-07T00:00:00"/>
    <n v="196.52328"/>
    <n v="21"/>
    <n v="556.61"/>
    <n v="91583"/>
    <n v="1"/>
    <n v="35.307177377337808"/>
    <n v="562.23232323232321"/>
    <n v="5.6223232323231969"/>
    <s v="High Discount"/>
    <s v="10%"/>
    <x v="0"/>
    <x v="2"/>
  </r>
  <r>
    <n v="20138"/>
    <s v="Not Specified"/>
    <n v="0"/>
    <n v="6.98"/>
    <n v="1.6"/>
    <n v="2137"/>
    <x v="689"/>
    <x v="2"/>
    <x v="0"/>
    <x v="0"/>
    <x v="7"/>
    <x v="0"/>
    <s v="Adams Phone Message Book, Professional, 400 Message Capacity, 5 3/6” x 11”"/>
    <n v="0.38"/>
    <x v="0"/>
    <x v="3"/>
    <x v="26"/>
    <s v="West Palm Beach"/>
    <n v="33407"/>
    <d v="2015-01-31T00:00:00"/>
    <d v="2015-02-02T00:00:00"/>
    <n v="-343.86799999999999"/>
    <n v="9"/>
    <n v="64.48"/>
    <n v="86002"/>
    <n v="2"/>
    <n v="-533.29404466501239"/>
    <n v="64.48"/>
    <n v="0"/>
    <s v="No Discount"/>
    <s v="0% (No Discount)"/>
    <x v="1"/>
    <x v="0"/>
  </r>
  <r>
    <n v="20712"/>
    <s v="Critical"/>
    <n v="0.05"/>
    <n v="2550.14"/>
    <n v="29.7"/>
    <n v="2139"/>
    <x v="690"/>
    <x v="1"/>
    <x v="0"/>
    <x v="2"/>
    <x v="6"/>
    <x v="1"/>
    <s v="Epson DFX-8500 Dot Matrix Printer"/>
    <n v="0.56999999999999995"/>
    <x v="0"/>
    <x v="2"/>
    <x v="45"/>
    <s v="Watertown"/>
    <n v="53094"/>
    <d v="2015-04-16T00:00:00"/>
    <d v="2015-04-17T00:00:00"/>
    <n v="-3971.0627999999997"/>
    <n v="2"/>
    <n v="4845.2700000000004"/>
    <n v="86003"/>
    <n v="1"/>
    <n v="-81.957513203598538"/>
    <n v="5100.2842105263162"/>
    <n v="255.01421052631576"/>
    <s v="High Discount"/>
    <s v="10%"/>
    <x v="0"/>
    <x v="4"/>
  </r>
  <r>
    <n v="18409"/>
    <s v="High"/>
    <n v="0.01"/>
    <n v="5.44"/>
    <n v="7.46"/>
    <n v="2141"/>
    <x v="691"/>
    <x v="2"/>
    <x v="1"/>
    <x v="0"/>
    <x v="8"/>
    <x v="3"/>
    <s v="Wilson Jones Custom Binder Spines &amp; Labels"/>
    <n v="0.36"/>
    <x v="0"/>
    <x v="0"/>
    <x v="21"/>
    <s v="Durango"/>
    <n v="81301"/>
    <d v="2015-02-18T00:00:00"/>
    <d v="2015-02-19T00:00:00"/>
    <n v="-18.478199999999998"/>
    <n v="3"/>
    <n v="19.68"/>
    <n v="87570"/>
    <n v="1"/>
    <n v="-93.893292682926827"/>
    <n v="19.878787878787879"/>
    <n v="0.19878787878787918"/>
    <s v="Medium Discount"/>
    <s v="10%"/>
    <x v="0"/>
    <x v="2"/>
  </r>
  <r>
    <n v="18410"/>
    <s v="High"/>
    <n v="0.02"/>
    <n v="549.99"/>
    <n v="49"/>
    <n v="2141"/>
    <x v="691"/>
    <x v="1"/>
    <x v="1"/>
    <x v="2"/>
    <x v="16"/>
    <x v="1"/>
    <s v="Sharp 1540cs Digital Laser Copier"/>
    <n v="0.35"/>
    <x v="0"/>
    <x v="0"/>
    <x v="21"/>
    <s v="Durango"/>
    <n v="81301"/>
    <d v="2015-02-18T00:00:00"/>
    <d v="2015-02-20T00:00:00"/>
    <n v="-381.84119999999996"/>
    <n v="18"/>
    <n v="9798.84"/>
    <n v="87570"/>
    <n v="2"/>
    <n v="-3.8968000293912333"/>
    <n v="9998.8163265306121"/>
    <n v="199.97632653061191"/>
    <s v="High Discount"/>
    <s v="10%"/>
    <x v="0"/>
    <x v="2"/>
  </r>
  <r>
    <n v="18411"/>
    <s v="High"/>
    <n v="0.03"/>
    <n v="22.01"/>
    <n v="5.53"/>
    <n v="2141"/>
    <x v="691"/>
    <x v="0"/>
    <x v="1"/>
    <x v="0"/>
    <x v="0"/>
    <x v="2"/>
    <s v="Boston 16801 Nautilus™ Battery Pencil Sharpener"/>
    <n v="0.59"/>
    <x v="0"/>
    <x v="0"/>
    <x v="21"/>
    <s v="Durango"/>
    <n v="81301"/>
    <d v="2015-02-18T00:00:00"/>
    <d v="2015-02-19T00:00:00"/>
    <n v="12.5504"/>
    <n v="7"/>
    <n v="154.11000000000001"/>
    <n v="87570"/>
    <n v="1"/>
    <n v="8.1437933943287266"/>
    <n v="158.87628865979383"/>
    <n v="4.7662886597938154"/>
    <s v="High Discount"/>
    <s v="10%"/>
    <x v="0"/>
    <x v="2"/>
  </r>
  <r>
    <n v="18412"/>
    <s v="High"/>
    <n v="0.09"/>
    <n v="34.76"/>
    <n v="8.2200000000000006"/>
    <n v="2141"/>
    <x v="691"/>
    <x v="2"/>
    <x v="1"/>
    <x v="0"/>
    <x v="10"/>
    <x v="3"/>
    <s v="Multi-Use Personal File Cart and Caster Set, Three Stacking Bins"/>
    <n v="0.56999999999999995"/>
    <x v="0"/>
    <x v="0"/>
    <x v="21"/>
    <s v="Durango"/>
    <n v="81301"/>
    <d v="2015-02-18T00:00:00"/>
    <d v="2015-02-20T00:00:00"/>
    <n v="45.3324"/>
    <n v="7"/>
    <n v="242.97"/>
    <n v="87570"/>
    <n v="2"/>
    <n v="18.65761205087048"/>
    <n v="267"/>
    <n v="24.03"/>
    <s v="High Discount"/>
    <s v="10%"/>
    <x v="0"/>
    <x v="2"/>
  </r>
  <r>
    <n v="23249"/>
    <s v="High"/>
    <n v="0.08"/>
    <n v="17.149999999999999"/>
    <n v="4.96"/>
    <n v="2143"/>
    <x v="692"/>
    <x v="2"/>
    <x v="1"/>
    <x v="0"/>
    <x v="10"/>
    <x v="3"/>
    <s v="Advantus Rolling Storage Box"/>
    <n v="0.57999999999999996"/>
    <x v="0"/>
    <x v="3"/>
    <x v="8"/>
    <s v="Fairfax"/>
    <n v="20151"/>
    <d v="2015-06-13T00:00:00"/>
    <d v="2015-06-16T00:00:00"/>
    <n v="33.659999999999997"/>
    <n v="12"/>
    <n v="200.61"/>
    <n v="87569"/>
    <n v="3"/>
    <n v="16.778824585015702"/>
    <n v="218.05434782608697"/>
    <n v="17.444347826086954"/>
    <s v="High Discount"/>
    <s v="10%"/>
    <x v="0"/>
    <x v="1"/>
  </r>
  <r>
    <n v="24264"/>
    <s v="Medium"/>
    <n v="0"/>
    <n v="20.28"/>
    <n v="14.39"/>
    <n v="2145"/>
    <x v="693"/>
    <x v="2"/>
    <x v="0"/>
    <x v="1"/>
    <x v="2"/>
    <x v="3"/>
    <s v="Career Cubicle Clock, 8 1/4&quot;, Black"/>
    <n v="0.47"/>
    <x v="0"/>
    <x v="3"/>
    <x v="26"/>
    <s v="Fort Lauderdale"/>
    <n v="33311"/>
    <d v="2015-02-10T00:00:00"/>
    <d v="2015-02-12T00:00:00"/>
    <n v="15.677999999999999"/>
    <n v="11"/>
    <n v="237.83"/>
    <n v="87072"/>
    <n v="2"/>
    <n v="6.5921036034142029"/>
    <n v="237.83"/>
    <n v="0"/>
    <s v="No Discount"/>
    <s v="0% (No Discount)"/>
    <x v="1"/>
    <x v="2"/>
  </r>
  <r>
    <n v="23795"/>
    <s v="Low"/>
    <n v="0.05"/>
    <n v="20.34"/>
    <n v="35"/>
    <n v="2146"/>
    <x v="694"/>
    <x v="2"/>
    <x v="0"/>
    <x v="0"/>
    <x v="10"/>
    <x v="6"/>
    <s v="Tennsco Commercial Shelving"/>
    <n v="0.84"/>
    <x v="0"/>
    <x v="3"/>
    <x v="8"/>
    <s v="Fairfax"/>
    <n v="20151"/>
    <d v="2015-01-06T00:00:00"/>
    <d v="2015-01-10T00:00:00"/>
    <n v="52.775999999999996"/>
    <n v="2"/>
    <n v="53.02"/>
    <n v="87071"/>
    <n v="4"/>
    <n v="99.539796303281776"/>
    <n v="55.810526315789481"/>
    <n v="2.790526315789478"/>
    <s v="High Discount"/>
    <s v="10%"/>
    <x v="0"/>
    <x v="0"/>
  </r>
  <r>
    <n v="22555"/>
    <s v="Not Specified"/>
    <n v="0.08"/>
    <n v="243.98"/>
    <n v="43.32"/>
    <n v="2151"/>
    <x v="695"/>
    <x v="1"/>
    <x v="0"/>
    <x v="1"/>
    <x v="1"/>
    <x v="1"/>
    <s v="Hon Deluxe Fabric Upholstered Stacking Chairs, Rounded Back"/>
    <n v="0.55000000000000004"/>
    <x v="0"/>
    <x v="2"/>
    <x v="25"/>
    <s v="Dubuque"/>
    <n v="52001"/>
    <d v="2015-01-05T00:00:00"/>
    <d v="2015-01-06T00:00:00"/>
    <n v="-162.8244"/>
    <n v="1"/>
    <n v="248.84"/>
    <n v="90404"/>
    <n v="1"/>
    <n v="-65.43337084070086"/>
    <n v="270.47826086956519"/>
    <n v="21.638260869565187"/>
    <s v="High Discount"/>
    <s v="10%"/>
    <x v="0"/>
    <x v="0"/>
  </r>
  <r>
    <n v="24791"/>
    <s v="High"/>
    <n v="0.08"/>
    <n v="5.74"/>
    <n v="5.01"/>
    <n v="2151"/>
    <x v="695"/>
    <x v="2"/>
    <x v="0"/>
    <x v="0"/>
    <x v="8"/>
    <x v="3"/>
    <s v="Binder Posts"/>
    <n v="0.39"/>
    <x v="0"/>
    <x v="2"/>
    <x v="25"/>
    <s v="Dubuque"/>
    <n v="52001"/>
    <d v="2015-02-09T00:00:00"/>
    <d v="2015-02-11T00:00:00"/>
    <n v="-6.9308200000000006"/>
    <n v="1"/>
    <n v="7.21"/>
    <n v="90405"/>
    <n v="2"/>
    <n v="-96.127877947295431"/>
    <n v="7.8369565217391299"/>
    <n v="0.62695652173912997"/>
    <s v="High Discount"/>
    <s v="10%"/>
    <x v="0"/>
    <x v="2"/>
  </r>
  <r>
    <n v="21834"/>
    <s v="Low"/>
    <n v="0.05"/>
    <n v="55.5"/>
    <n v="52.2"/>
    <n v="2157"/>
    <x v="696"/>
    <x v="2"/>
    <x v="1"/>
    <x v="1"/>
    <x v="2"/>
    <x v="4"/>
    <s v="Eldon Cleatmat® Chair Mats for Medium Pile Carpets"/>
    <n v="0.72"/>
    <x v="0"/>
    <x v="2"/>
    <x v="22"/>
    <s v="Warren"/>
    <n v="48093"/>
    <d v="2015-03-16T00:00:00"/>
    <d v="2015-03-16T00:00:00"/>
    <n v="-118.54"/>
    <n v="4"/>
    <n v="253.87"/>
    <n v="90385"/>
    <n v="0"/>
    <n v="-46.693189427659824"/>
    <n v="267.23157894736846"/>
    <n v="13.361578947368457"/>
    <s v="High Discount"/>
    <s v="10%"/>
    <x v="0"/>
    <x v="5"/>
  </r>
  <r>
    <n v="21835"/>
    <s v="Low"/>
    <n v="0.05"/>
    <n v="442.14"/>
    <n v="14.7"/>
    <n v="2157"/>
    <x v="696"/>
    <x v="1"/>
    <x v="1"/>
    <x v="2"/>
    <x v="6"/>
    <x v="1"/>
    <s v="Okidata ML390 Turbo Dot Matrix Printers"/>
    <n v="0.56000000000000005"/>
    <x v="0"/>
    <x v="2"/>
    <x v="22"/>
    <s v="Warren"/>
    <n v="48093"/>
    <d v="2015-03-16T00:00:00"/>
    <d v="2015-03-25T00:00:00"/>
    <n v="2963.48"/>
    <n v="14"/>
    <n v="5880.46"/>
    <n v="90385"/>
    <n v="9"/>
    <n v="50.395377232393379"/>
    <n v="6189.9578947368427"/>
    <n v="309.49789473684268"/>
    <s v="High Discount"/>
    <s v="10%"/>
    <x v="0"/>
    <x v="5"/>
  </r>
  <r>
    <n v="21975"/>
    <s v="High"/>
    <n v="7.0000000000000007E-2"/>
    <n v="30.93"/>
    <n v="3.92"/>
    <n v="2157"/>
    <x v="696"/>
    <x v="2"/>
    <x v="1"/>
    <x v="1"/>
    <x v="2"/>
    <x v="2"/>
    <s v="Advantus Employee of the Month Certificate Frame, 11 x 13-1/2"/>
    <n v="0.44"/>
    <x v="0"/>
    <x v="2"/>
    <x v="22"/>
    <s v="Warren"/>
    <n v="48093"/>
    <d v="2015-05-03T00:00:00"/>
    <d v="2015-05-04T00:00:00"/>
    <n v="398.30249999999995"/>
    <n v="19"/>
    <n v="577.25"/>
    <n v="90386"/>
    <n v="1"/>
    <n v="69"/>
    <n v="620.69892473118284"/>
    <n v="43.448924731182842"/>
    <s v="High Discount"/>
    <s v="10%"/>
    <x v="0"/>
    <x v="3"/>
  </r>
  <r>
    <n v="21976"/>
    <s v="High"/>
    <n v="0.05"/>
    <n v="297.48"/>
    <n v="18.059999999999999"/>
    <n v="2157"/>
    <x v="696"/>
    <x v="1"/>
    <x v="1"/>
    <x v="2"/>
    <x v="6"/>
    <x v="1"/>
    <s v="Panasonic KX-P3200 Dot Matrix Printer"/>
    <n v="0.6"/>
    <x v="0"/>
    <x v="2"/>
    <x v="22"/>
    <s v="Warren"/>
    <n v="48093"/>
    <d v="2015-05-03T00:00:00"/>
    <d v="2015-05-04T00:00:00"/>
    <n v="709.85200000000009"/>
    <n v="14"/>
    <n v="4075.18"/>
    <n v="90386"/>
    <n v="1"/>
    <n v="17.418911557280907"/>
    <n v="4289.6631578947372"/>
    <n v="214.48315789473736"/>
    <s v="High Discount"/>
    <s v="10%"/>
    <x v="0"/>
    <x v="3"/>
  </r>
  <r>
    <n v="21977"/>
    <s v="High"/>
    <n v="7.0000000000000007E-2"/>
    <n v="296.18"/>
    <n v="54.12"/>
    <n v="2157"/>
    <x v="696"/>
    <x v="1"/>
    <x v="1"/>
    <x v="1"/>
    <x v="11"/>
    <x v="5"/>
    <s v="Hon 94000 Series Round Tables"/>
    <n v="0.76"/>
    <x v="0"/>
    <x v="2"/>
    <x v="22"/>
    <s v="Warren"/>
    <n v="48093"/>
    <d v="2015-05-03T00:00:00"/>
    <d v="2015-05-05T00:00:00"/>
    <n v="80.809200000000089"/>
    <n v="6"/>
    <n v="1798.23"/>
    <n v="90386"/>
    <n v="2"/>
    <n v="4.4938189219399129"/>
    <n v="1933.5806451612905"/>
    <n v="135.35064516129046"/>
    <s v="High Discount"/>
    <s v="10%"/>
    <x v="0"/>
    <x v="3"/>
  </r>
  <r>
    <n v="23775"/>
    <s v="Medium"/>
    <n v="0.08"/>
    <n v="30.98"/>
    <n v="8.74"/>
    <n v="2159"/>
    <x v="697"/>
    <x v="2"/>
    <x v="0"/>
    <x v="0"/>
    <x v="7"/>
    <x v="3"/>
    <s v="Xerox 1979"/>
    <n v="0.4"/>
    <x v="0"/>
    <x v="2"/>
    <x v="22"/>
    <s v="Westland"/>
    <n v="48185"/>
    <d v="2015-05-20T00:00:00"/>
    <d v="2015-05-21T00:00:00"/>
    <n v="371.27200000000005"/>
    <n v="25"/>
    <n v="727.2"/>
    <n v="90387"/>
    <n v="1"/>
    <n v="51.055005500550052"/>
    <n v="790.43478260869563"/>
    <n v="63.234782608695582"/>
    <s v="High Discount"/>
    <s v="10%"/>
    <x v="0"/>
    <x v="3"/>
  </r>
  <r>
    <n v="23773"/>
    <s v="Medium"/>
    <n v="0.09"/>
    <n v="159.31"/>
    <n v="60"/>
    <n v="2162"/>
    <x v="698"/>
    <x v="1"/>
    <x v="0"/>
    <x v="1"/>
    <x v="11"/>
    <x v="1"/>
    <s v="Hon Non-Folding Utility Tables"/>
    <n v="0.55000000000000004"/>
    <x v="0"/>
    <x v="1"/>
    <x v="19"/>
    <s v="Sharon"/>
    <n v="16146"/>
    <d v="2015-05-20T00:00:00"/>
    <d v="2015-05-22T00:00:00"/>
    <n v="77.000895400000104"/>
    <n v="41"/>
    <n v="6173.42"/>
    <n v="90387"/>
    <n v="2"/>
    <n v="1.2472972096504062"/>
    <n v="6783.9780219780214"/>
    <n v="610.55802197802132"/>
    <s v="High Discount"/>
    <s v="10%"/>
    <x v="0"/>
    <x v="3"/>
  </r>
  <r>
    <n v="23774"/>
    <s v="Medium"/>
    <n v="0.06"/>
    <n v="55.99"/>
    <n v="5"/>
    <n v="2162"/>
    <x v="698"/>
    <x v="2"/>
    <x v="0"/>
    <x v="2"/>
    <x v="5"/>
    <x v="2"/>
    <s v="Accessory36"/>
    <n v="0.83"/>
    <x v="0"/>
    <x v="1"/>
    <x v="19"/>
    <s v="Sharon"/>
    <n v="16146"/>
    <d v="2015-05-20T00:00:00"/>
    <d v="2015-05-22T00:00:00"/>
    <n v="27.968600000000009"/>
    <n v="33"/>
    <n v="1553.7"/>
    <n v="90387"/>
    <n v="2"/>
    <n v="1.8001287249790827"/>
    <n v="1652.872340425532"/>
    <n v="99.172340425531956"/>
    <s v="High Discount"/>
    <s v="10%"/>
    <x v="0"/>
    <x v="3"/>
  </r>
  <r>
    <n v="22450"/>
    <s v="Not Specified"/>
    <n v="0.01"/>
    <n v="5.38"/>
    <n v="7.57"/>
    <n v="2164"/>
    <x v="699"/>
    <x v="2"/>
    <x v="2"/>
    <x v="0"/>
    <x v="8"/>
    <x v="3"/>
    <s v="Acco PRESSTEX® Data Binder with Storage Hooks, Dark Blue, 9 1/2&quot; X 11&quot;"/>
    <n v="0.36"/>
    <x v="0"/>
    <x v="0"/>
    <x v="1"/>
    <s v="Pasadena"/>
    <n v="91104"/>
    <d v="2015-01-09T00:00:00"/>
    <d v="2015-01-10T00:00:00"/>
    <n v="-66.779579999999996"/>
    <n v="3"/>
    <n v="18.68"/>
    <n v="88794"/>
    <n v="1"/>
    <n v="-357.49239828693788"/>
    <n v="18.868686868686869"/>
    <n v="0.18868686868686879"/>
    <s v="Medium Discount"/>
    <s v="10%"/>
    <x v="0"/>
    <x v="0"/>
  </r>
  <r>
    <n v="22451"/>
    <s v="Not Specified"/>
    <n v="0.05"/>
    <n v="3.28"/>
    <n v="3.97"/>
    <n v="2164"/>
    <x v="699"/>
    <x v="2"/>
    <x v="2"/>
    <x v="0"/>
    <x v="0"/>
    <x v="0"/>
    <s v="Newell 337"/>
    <n v="0.56000000000000005"/>
    <x v="0"/>
    <x v="0"/>
    <x v="1"/>
    <s v="Pasadena"/>
    <n v="91104"/>
    <d v="2015-01-09T00:00:00"/>
    <d v="2015-01-09T00:00:00"/>
    <n v="-144.9188"/>
    <n v="11"/>
    <n v="36.299999999999997"/>
    <n v="88794"/>
    <n v="0"/>
    <n v="-399.22534435261713"/>
    <n v="38.210526315789473"/>
    <n v="1.9105263157894754"/>
    <s v="High Discount"/>
    <s v="10%"/>
    <x v="0"/>
    <x v="0"/>
  </r>
  <r>
    <n v="22449"/>
    <s v="Not Specified"/>
    <n v="0.09"/>
    <n v="2.78"/>
    <n v="0.97"/>
    <n v="2165"/>
    <x v="700"/>
    <x v="2"/>
    <x v="2"/>
    <x v="0"/>
    <x v="0"/>
    <x v="0"/>
    <s v="Newell 339"/>
    <n v="0.59"/>
    <x v="0"/>
    <x v="1"/>
    <x v="14"/>
    <s v="Augusta"/>
    <n v="4330"/>
    <d v="2015-01-09T00:00:00"/>
    <d v="2015-01-11T00:00:00"/>
    <n v="-5.0716000000000001"/>
    <n v="6"/>
    <n v="16.03"/>
    <n v="88794"/>
    <n v="2"/>
    <n v="-31.638178415470993"/>
    <n v="17.615384615384617"/>
    <n v="1.5853846153846156"/>
    <s v="High Discount"/>
    <s v="10%"/>
    <x v="0"/>
    <x v="0"/>
  </r>
  <r>
    <n v="20980"/>
    <s v="Medium"/>
    <n v="0.08"/>
    <n v="2.94"/>
    <n v="0.96"/>
    <n v="2178"/>
    <x v="701"/>
    <x v="2"/>
    <x v="2"/>
    <x v="0"/>
    <x v="0"/>
    <x v="0"/>
    <s v="Newell 343"/>
    <n v="0.57999999999999996"/>
    <x v="0"/>
    <x v="1"/>
    <x v="15"/>
    <s v="Worcester"/>
    <n v="1610"/>
    <d v="2015-01-27T00:00:00"/>
    <d v="2015-01-29T00:00:00"/>
    <n v="-1.18"/>
    <n v="9"/>
    <n v="25.35"/>
    <n v="89465"/>
    <n v="2"/>
    <n v="-4.6548323471400384"/>
    <n v="27.554347826086957"/>
    <n v="2.2043478260869556"/>
    <s v="High Discount"/>
    <s v="10%"/>
    <x v="0"/>
    <x v="0"/>
  </r>
  <r>
    <n v="26331"/>
    <s v="Not Specified"/>
    <n v="0"/>
    <n v="1.48"/>
    <n v="0.7"/>
    <n v="2183"/>
    <x v="702"/>
    <x v="2"/>
    <x v="1"/>
    <x v="0"/>
    <x v="3"/>
    <x v="0"/>
    <s v="Binder Clips by OIC"/>
    <n v="0.37"/>
    <x v="0"/>
    <x v="3"/>
    <x v="35"/>
    <s v="Owensboro"/>
    <n v="42301"/>
    <d v="2015-06-15T00:00:00"/>
    <d v="2015-06-17T00:00:00"/>
    <n v="-203.09799999999998"/>
    <n v="12"/>
    <n v="19.32"/>
    <n v="91571"/>
    <n v="2"/>
    <n v="-1051.231884057971"/>
    <n v="19.32"/>
    <n v="0"/>
    <s v="No Discount"/>
    <s v="0% (No Discount)"/>
    <x v="1"/>
    <x v="1"/>
  </r>
  <r>
    <n v="19008"/>
    <s v="High"/>
    <n v="0.09"/>
    <n v="16.98"/>
    <n v="12.39"/>
    <n v="2187"/>
    <x v="703"/>
    <x v="2"/>
    <x v="0"/>
    <x v="0"/>
    <x v="4"/>
    <x v="3"/>
    <s v="Brown Kraft Recycled Envelopes"/>
    <n v="0.35"/>
    <x v="0"/>
    <x v="2"/>
    <x v="33"/>
    <s v="Independence"/>
    <n v="64055"/>
    <d v="2015-05-08T00:00:00"/>
    <d v="2015-05-10T00:00:00"/>
    <n v="-48.57"/>
    <n v="5"/>
    <n v="86.8"/>
    <n v="89440"/>
    <n v="2"/>
    <n v="-55.956221198156683"/>
    <n v="95.384615384615373"/>
    <n v="8.5846153846153754"/>
    <s v="High Discount"/>
    <s v="10%"/>
    <x v="0"/>
    <x v="3"/>
  </r>
  <r>
    <n v="1008"/>
    <s v="High"/>
    <n v="0.09"/>
    <n v="16.98"/>
    <n v="12.39"/>
    <n v="2189"/>
    <x v="704"/>
    <x v="2"/>
    <x v="0"/>
    <x v="0"/>
    <x v="4"/>
    <x v="3"/>
    <s v="Brown Kraft Recycled Envelopes"/>
    <n v="0.35"/>
    <x v="0"/>
    <x v="1"/>
    <x v="4"/>
    <s v="New York City"/>
    <n v="10177"/>
    <d v="2015-05-08T00:00:00"/>
    <d v="2015-05-10T00:00:00"/>
    <n v="-48.57"/>
    <n v="22"/>
    <n v="381.91"/>
    <n v="7364"/>
    <n v="2"/>
    <n v="-12.717655992249483"/>
    <n v="419.68131868131871"/>
    <n v="37.771318681318689"/>
    <s v="High Discount"/>
    <s v="10%"/>
    <x v="0"/>
    <x v="3"/>
  </r>
  <r>
    <n v="5870"/>
    <s v="Critical"/>
    <n v="0.05"/>
    <n v="16.98"/>
    <n v="7.78"/>
    <n v="2190"/>
    <x v="705"/>
    <x v="2"/>
    <x v="1"/>
    <x v="0"/>
    <x v="0"/>
    <x v="2"/>
    <s v="Stanley Bostitch Contemporary Electric Pencil Sharpeners"/>
    <n v="0.56999999999999995"/>
    <x v="0"/>
    <x v="2"/>
    <x v="22"/>
    <s v="Detroit"/>
    <n v="48227"/>
    <d v="2015-02-14T00:00:00"/>
    <d v="2015-02-16T00:00:00"/>
    <n v="-47.28"/>
    <n v="45"/>
    <n v="761.67"/>
    <n v="41636"/>
    <n v="2"/>
    <n v="-6.2074126590255627"/>
    <n v="801.7578947368421"/>
    <n v="40.087894736842145"/>
    <s v="High Discount"/>
    <s v="10%"/>
    <x v="0"/>
    <x v="2"/>
  </r>
  <r>
    <n v="5871"/>
    <s v="Critical"/>
    <n v="0.03"/>
    <n v="115.99"/>
    <n v="4.2300000000000004"/>
    <n v="2190"/>
    <x v="705"/>
    <x v="2"/>
    <x v="1"/>
    <x v="2"/>
    <x v="5"/>
    <x v="3"/>
    <s v="282"/>
    <n v="0.56000000000000005"/>
    <x v="0"/>
    <x v="2"/>
    <x v="22"/>
    <s v="Detroit"/>
    <n v="48227"/>
    <d v="2015-02-14T00:00:00"/>
    <d v="2015-02-16T00:00:00"/>
    <n v="722.24099999999999"/>
    <n v="49"/>
    <n v="5014.07"/>
    <n v="41636"/>
    <n v="2"/>
    <n v="14.404286338244182"/>
    <n v="5169.144329896907"/>
    <n v="155.07432989690733"/>
    <s v="High Discount"/>
    <s v="10%"/>
    <x v="0"/>
    <x v="2"/>
  </r>
  <r>
    <n v="23870"/>
    <s v="Critical"/>
    <n v="0.05"/>
    <n v="16.98"/>
    <n v="7.78"/>
    <n v="2193"/>
    <x v="706"/>
    <x v="2"/>
    <x v="1"/>
    <x v="0"/>
    <x v="0"/>
    <x v="2"/>
    <s v="Stanley Bostitch Contemporary Electric Pencil Sharpeners"/>
    <n v="0.56999999999999995"/>
    <x v="0"/>
    <x v="3"/>
    <x v="24"/>
    <s v="New Bern"/>
    <n v="28560"/>
    <d v="2015-02-14T00:00:00"/>
    <d v="2015-02-16T00:00:00"/>
    <n v="-161"/>
    <n v="11"/>
    <n v="186.19"/>
    <n v="90685"/>
    <n v="2"/>
    <n v="-86.470809388259312"/>
    <n v="195.98947368421054"/>
    <n v="9.7994736842105397"/>
    <s v="High Discount"/>
    <s v="10%"/>
    <x v="0"/>
    <x v="2"/>
  </r>
  <r>
    <n v="23871"/>
    <s v="Critical"/>
    <n v="0.03"/>
    <n v="115.99"/>
    <n v="4.2300000000000004"/>
    <n v="2193"/>
    <x v="706"/>
    <x v="2"/>
    <x v="1"/>
    <x v="2"/>
    <x v="5"/>
    <x v="3"/>
    <s v="282"/>
    <n v="0.56000000000000005"/>
    <x v="0"/>
    <x v="3"/>
    <x v="24"/>
    <s v="New Bern"/>
    <n v="28560"/>
    <d v="2015-02-14T00:00:00"/>
    <d v="2015-02-16T00:00:00"/>
    <n v="848.3646"/>
    <n v="12"/>
    <n v="1227.94"/>
    <n v="90685"/>
    <n v="2"/>
    <n v="69.088440803296564"/>
    <n v="1265.9175257731961"/>
    <n v="37.977525773196021"/>
    <s v="High Discount"/>
    <s v="10%"/>
    <x v="0"/>
    <x v="2"/>
  </r>
  <r>
    <n v="19112"/>
    <s v="Medium"/>
    <n v="0.03"/>
    <n v="27.48"/>
    <n v="4"/>
    <n v="2196"/>
    <x v="707"/>
    <x v="2"/>
    <x v="2"/>
    <x v="2"/>
    <x v="13"/>
    <x v="3"/>
    <s v="Belkin MediaBoard 104- Keyboard"/>
    <n v="0.75"/>
    <x v="0"/>
    <x v="1"/>
    <x v="4"/>
    <s v="Jamestown"/>
    <n v="14701"/>
    <d v="2015-04-07T00:00:00"/>
    <d v="2015-04-08T00:00:00"/>
    <n v="-88.840800000000002"/>
    <n v="11"/>
    <n v="294.97000000000003"/>
    <n v="89175"/>
    <n v="1"/>
    <n v="-30.11858833101671"/>
    <n v="304.09278350515467"/>
    <n v="9.1227835051546435"/>
    <s v="High Discount"/>
    <s v="10%"/>
    <x v="0"/>
    <x v="4"/>
  </r>
  <r>
    <n v="19113"/>
    <s v="Medium"/>
    <n v="0.1"/>
    <n v="179.99"/>
    <n v="19.989999999999998"/>
    <n v="2196"/>
    <x v="707"/>
    <x v="2"/>
    <x v="2"/>
    <x v="2"/>
    <x v="13"/>
    <x v="3"/>
    <s v="Motorola SB4200 Cable Modem"/>
    <n v="0.48"/>
    <x v="0"/>
    <x v="1"/>
    <x v="4"/>
    <s v="Jamestown"/>
    <n v="14701"/>
    <d v="2015-04-07T00:00:00"/>
    <d v="2015-04-08T00:00:00"/>
    <n v="1208.9903999999999"/>
    <n v="14"/>
    <n v="2458.0500000000002"/>
    <n v="89175"/>
    <n v="1"/>
    <n v="49.184939281137481"/>
    <n v="2731.166666666667"/>
    <n v="273.11666666666679"/>
    <s v="High Discount"/>
    <s v="15%"/>
    <x v="0"/>
    <x v="4"/>
  </r>
  <r>
    <n v="19114"/>
    <s v="Medium"/>
    <n v="0.1"/>
    <n v="140.85"/>
    <n v="19.989999999999998"/>
    <n v="2196"/>
    <x v="707"/>
    <x v="2"/>
    <x v="2"/>
    <x v="0"/>
    <x v="10"/>
    <x v="3"/>
    <s v="Fellowes Strictly Business® Drawer File, Letter/Legal Size"/>
    <n v="0.73"/>
    <x v="0"/>
    <x v="1"/>
    <x v="4"/>
    <s v="Jamestown"/>
    <n v="14701"/>
    <d v="2015-04-07T00:00:00"/>
    <d v="2015-04-09T00:00:00"/>
    <n v="9.9911999999999992"/>
    <n v="19"/>
    <n v="2465.75"/>
    <n v="89175"/>
    <n v="2"/>
    <n v="0.40519922944337422"/>
    <n v="2739.7222222222222"/>
    <n v="273.97222222222217"/>
    <s v="High Discount"/>
    <s v="15%"/>
    <x v="0"/>
    <x v="4"/>
  </r>
  <r>
    <n v="23300"/>
    <s v="Critical"/>
    <n v="0.08"/>
    <n v="100.97"/>
    <n v="7.18"/>
    <n v="2197"/>
    <x v="708"/>
    <x v="2"/>
    <x v="2"/>
    <x v="2"/>
    <x v="13"/>
    <x v="3"/>
    <s v="Gyration Ultra Cordless Optical Suite"/>
    <n v="0.46"/>
    <x v="0"/>
    <x v="1"/>
    <x v="4"/>
    <s v="Levittown"/>
    <n v="11756"/>
    <d v="2015-06-26T00:00:00"/>
    <d v="2015-06-27T00:00:00"/>
    <n v="126.22500000000001"/>
    <n v="7"/>
    <n v="650.25"/>
    <n v="89176"/>
    <n v="1"/>
    <n v="19.411764705882355"/>
    <n v="706.79347826086951"/>
    <n v="56.543478260869506"/>
    <s v="High Discount"/>
    <s v="10%"/>
    <x v="0"/>
    <x v="1"/>
  </r>
  <r>
    <n v="23301"/>
    <s v="Critical"/>
    <n v="0"/>
    <n v="13.4"/>
    <n v="4.95"/>
    <n v="2197"/>
    <x v="708"/>
    <x v="2"/>
    <x v="2"/>
    <x v="1"/>
    <x v="2"/>
    <x v="2"/>
    <s v="Electrix 20W Halogen Replacement Bulb for Zoom-In Desk Lamp"/>
    <n v="0.37"/>
    <x v="0"/>
    <x v="1"/>
    <x v="4"/>
    <s v="Levittown"/>
    <n v="11756"/>
    <d v="2015-06-26T00:00:00"/>
    <d v="2015-06-27T00:00:00"/>
    <n v="187.7628"/>
    <n v="19"/>
    <n v="272.12"/>
    <n v="89176"/>
    <n v="1"/>
    <n v="69"/>
    <n v="272.12"/>
    <n v="0"/>
    <s v="No Discount"/>
    <s v="0% (No Discount)"/>
    <x v="1"/>
    <x v="1"/>
  </r>
  <r>
    <n v="26083"/>
    <s v="Not Specified"/>
    <n v="0.03"/>
    <n v="25.98"/>
    <n v="4.08"/>
    <n v="2198"/>
    <x v="709"/>
    <x v="2"/>
    <x v="2"/>
    <x v="0"/>
    <x v="0"/>
    <x v="2"/>
    <s v="Boston 1799 Powerhouse™ Electric Pencil Sharpener"/>
    <n v="0.56999999999999995"/>
    <x v="0"/>
    <x v="1"/>
    <x v="4"/>
    <s v="Lindenhurst"/>
    <n v="11757"/>
    <d v="2015-05-22T00:00:00"/>
    <d v="2015-05-25T00:00:00"/>
    <n v="295.90649999999999"/>
    <n v="16"/>
    <n v="428.85"/>
    <n v="89174"/>
    <n v="3"/>
    <n v="69"/>
    <n v="442.11340206185571"/>
    <n v="13.263402061855686"/>
    <s v="High Discount"/>
    <s v="10%"/>
    <x v="0"/>
    <x v="3"/>
  </r>
  <r>
    <n v="26084"/>
    <s v="Not Specified"/>
    <n v="0.1"/>
    <n v="20.98"/>
    <n v="53.03"/>
    <n v="2198"/>
    <x v="709"/>
    <x v="1"/>
    <x v="2"/>
    <x v="0"/>
    <x v="10"/>
    <x v="1"/>
    <s v="Tennsco Lockers, Gray"/>
    <n v="0.78"/>
    <x v="0"/>
    <x v="1"/>
    <x v="4"/>
    <s v="Lindenhurst"/>
    <n v="11757"/>
    <d v="2015-05-22T00:00:00"/>
    <d v="2015-05-22T00:00:00"/>
    <n v="-2111.36"/>
    <n v="16"/>
    <n v="342.54"/>
    <n v="89174"/>
    <n v="0"/>
    <n v="-616.38348805978865"/>
    <n v="380.6"/>
    <n v="38.06"/>
    <s v="High Discount"/>
    <s v="15%"/>
    <x v="0"/>
    <x v="3"/>
  </r>
  <r>
    <n v="20234"/>
    <s v="Critical"/>
    <n v="0.17"/>
    <n v="14.89"/>
    <n v="13.56"/>
    <n v="2201"/>
    <x v="710"/>
    <x v="2"/>
    <x v="2"/>
    <x v="1"/>
    <x v="2"/>
    <x v="6"/>
    <s v="Tensor Computer Mounted Lamp"/>
    <n v="0.57999999999999996"/>
    <x v="0"/>
    <x v="2"/>
    <x v="3"/>
    <s v="Bloomington"/>
    <n v="55420"/>
    <d v="2015-03-25T00:00:00"/>
    <d v="2015-03-27T00:00:00"/>
    <n v="-9.1300000000000008"/>
    <n v="1"/>
    <n v="27.96"/>
    <n v="86054"/>
    <n v="2"/>
    <n v="-32.653791130185979"/>
    <n v="33.686746987951807"/>
    <n v="5.726746987951806"/>
    <s v="High Discount"/>
    <s v="20%"/>
    <x v="0"/>
    <x v="5"/>
  </r>
  <r>
    <n v="22259"/>
    <s v="Low"/>
    <n v="0.09"/>
    <n v="160.97999999999999"/>
    <n v="30"/>
    <n v="2202"/>
    <x v="711"/>
    <x v="1"/>
    <x v="1"/>
    <x v="1"/>
    <x v="1"/>
    <x v="1"/>
    <s v="Office Star - Mid Back Dual function Ergonomic High Back Chair with 2-Way Adjustable Arms"/>
    <n v="0.62"/>
    <x v="0"/>
    <x v="2"/>
    <x v="3"/>
    <s v="Brooklyn Center"/>
    <n v="55429"/>
    <d v="2015-01-31T00:00:00"/>
    <d v="2015-01-31T00:00:00"/>
    <n v="357.428"/>
    <n v="11"/>
    <n v="1635.38"/>
    <n v="86050"/>
    <n v="0"/>
    <n v="21.855960082671917"/>
    <n v="1797.1208791208792"/>
    <n v="161.74087912087907"/>
    <s v="High Discount"/>
    <s v="10%"/>
    <x v="0"/>
    <x v="0"/>
  </r>
  <r>
    <n v="22260"/>
    <s v="Low"/>
    <n v="0.09"/>
    <n v="6.3"/>
    <n v="0.5"/>
    <n v="2202"/>
    <x v="711"/>
    <x v="2"/>
    <x v="1"/>
    <x v="0"/>
    <x v="9"/>
    <x v="3"/>
    <s v="Avery 51"/>
    <n v="0.39"/>
    <x v="0"/>
    <x v="2"/>
    <x v="3"/>
    <s v="Brooklyn Center"/>
    <n v="55429"/>
    <d v="2015-01-31T00:00:00"/>
    <d v="2015-01-31T00:00:00"/>
    <n v="40.351199999999992"/>
    <n v="10"/>
    <n v="58.48"/>
    <n v="86050"/>
    <n v="0"/>
    <n v="69"/>
    <n v="64.263736263736263"/>
    <n v="5.7837362637362659"/>
    <s v="High Discount"/>
    <s v="10%"/>
    <x v="0"/>
    <x v="0"/>
  </r>
  <r>
    <n v="22261"/>
    <s v="Low"/>
    <n v="0"/>
    <n v="4.9800000000000004"/>
    <n v="0.8"/>
    <n v="2202"/>
    <x v="711"/>
    <x v="2"/>
    <x v="1"/>
    <x v="0"/>
    <x v="7"/>
    <x v="0"/>
    <s v="Rediform S.O.S. Phone Message Books"/>
    <n v="0.36"/>
    <x v="0"/>
    <x v="2"/>
    <x v="3"/>
    <s v="Brooklyn Center"/>
    <n v="55429"/>
    <d v="2015-01-31T00:00:00"/>
    <d v="2015-02-07T00:00:00"/>
    <n v="27.634499999999996"/>
    <n v="8"/>
    <n v="40.049999999999997"/>
    <n v="86050"/>
    <n v="7"/>
    <n v="69"/>
    <n v="40.049999999999997"/>
    <n v="0"/>
    <s v="No Discount"/>
    <s v="0% (No Discount)"/>
    <x v="1"/>
    <x v="0"/>
  </r>
  <r>
    <n v="23919"/>
    <s v="Low"/>
    <n v="0.08"/>
    <n v="145.44999999999999"/>
    <n v="17.850000000000001"/>
    <n v="2203"/>
    <x v="712"/>
    <x v="1"/>
    <x v="1"/>
    <x v="2"/>
    <x v="6"/>
    <x v="1"/>
    <s v="Panasonic KX-P1150 Dot Matrix Printer"/>
    <n v="0.56000000000000005"/>
    <x v="0"/>
    <x v="2"/>
    <x v="3"/>
    <s v="Brooklyn Park"/>
    <n v="55445"/>
    <d v="2015-02-04T00:00:00"/>
    <d v="2015-02-04T00:00:00"/>
    <n v="751.58"/>
    <n v="8"/>
    <n v="1117.6600000000001"/>
    <n v="86051"/>
    <n v="0"/>
    <n v="67.245852942755405"/>
    <n v="1214.8478260869565"/>
    <n v="97.18782608695642"/>
    <s v="High Discount"/>
    <s v="10%"/>
    <x v="0"/>
    <x v="2"/>
  </r>
  <r>
    <n v="22595"/>
    <s v="Critical"/>
    <n v="0.03"/>
    <n v="399.98"/>
    <n v="12.06"/>
    <n v="2203"/>
    <x v="712"/>
    <x v="1"/>
    <x v="1"/>
    <x v="2"/>
    <x v="6"/>
    <x v="5"/>
    <s v="Okidata ML320 Series Turbo Dot Matrix Printers"/>
    <n v="0.56000000000000005"/>
    <x v="0"/>
    <x v="2"/>
    <x v="3"/>
    <s v="Brooklyn Park"/>
    <n v="55445"/>
    <d v="2015-01-04T00:00:00"/>
    <d v="2015-01-06T00:00:00"/>
    <n v="-663.51419999999996"/>
    <n v="2"/>
    <n v="807"/>
    <n v="86052"/>
    <n v="2"/>
    <n v="-82.219851301115227"/>
    <n v="831.95876288659792"/>
    <n v="24.958762886597924"/>
    <s v="High Discount"/>
    <s v="10%"/>
    <x v="0"/>
    <x v="0"/>
  </r>
  <r>
    <n v="23920"/>
    <s v="Low"/>
    <n v="7.0000000000000007E-2"/>
    <n v="33.94"/>
    <n v="19.190000000000001"/>
    <n v="2204"/>
    <x v="713"/>
    <x v="1"/>
    <x v="1"/>
    <x v="1"/>
    <x v="1"/>
    <x v="1"/>
    <s v="Metal Folding Chairs, Beige, 4/Carton"/>
    <n v="0.57999999999999996"/>
    <x v="0"/>
    <x v="2"/>
    <x v="3"/>
    <s v="Burnsville"/>
    <n v="55337"/>
    <d v="2015-02-04T00:00:00"/>
    <d v="2015-02-08T00:00:00"/>
    <n v="-157.56"/>
    <n v="5"/>
    <n v="169.46"/>
    <n v="86051"/>
    <n v="4"/>
    <n v="-92.977693851056301"/>
    <n v="182.21505376344089"/>
    <n v="12.755053763440884"/>
    <s v="High Discount"/>
    <s v="10%"/>
    <x v="0"/>
    <x v="2"/>
  </r>
  <r>
    <n v="24434"/>
    <s v="Critical"/>
    <n v="0.04"/>
    <n v="296.18"/>
    <n v="154.12"/>
    <n v="2204"/>
    <x v="713"/>
    <x v="1"/>
    <x v="3"/>
    <x v="1"/>
    <x v="11"/>
    <x v="5"/>
    <s v="Hon 94000 Series Round Tables"/>
    <n v="0.76"/>
    <x v="0"/>
    <x v="2"/>
    <x v="3"/>
    <s v="Burnsville"/>
    <n v="55337"/>
    <d v="2015-02-10T00:00:00"/>
    <d v="2015-02-11T00:00:00"/>
    <n v="-87.998040000000003"/>
    <n v="20"/>
    <n v="5768.12"/>
    <n v="86053"/>
    <n v="1"/>
    <n v="-1.525593087522451"/>
    <n v="6008.458333333333"/>
    <n v="240.33833333333314"/>
    <s v="High Discount"/>
    <s v="10%"/>
    <x v="0"/>
    <x v="2"/>
  </r>
  <r>
    <n v="18164"/>
    <s v="High"/>
    <n v="0.03"/>
    <n v="28.48"/>
    <n v="1.99"/>
    <n v="2206"/>
    <x v="714"/>
    <x v="2"/>
    <x v="3"/>
    <x v="2"/>
    <x v="13"/>
    <x v="2"/>
    <s v="Memorex 4.7GB DVD+RW, 3/Pack"/>
    <n v="0.4"/>
    <x v="0"/>
    <x v="2"/>
    <x v="25"/>
    <s v="Fort Dodge"/>
    <n v="50501"/>
    <d v="2015-01-05T00:00:00"/>
    <d v="2015-01-06T00:00:00"/>
    <n v="-35.290399999999998"/>
    <n v="2"/>
    <n v="55.25"/>
    <n v="86258"/>
    <n v="1"/>
    <n v="-63.874027149321265"/>
    <n v="56.958762886597938"/>
    <n v="1.7087628865979383"/>
    <s v="High Discount"/>
    <s v="10%"/>
    <x v="0"/>
    <x v="0"/>
  </r>
  <r>
    <n v="18165"/>
    <s v="High"/>
    <n v="0.01"/>
    <n v="205.99"/>
    <n v="5.99"/>
    <n v="2206"/>
    <x v="714"/>
    <x v="2"/>
    <x v="3"/>
    <x v="2"/>
    <x v="5"/>
    <x v="3"/>
    <s v="3285"/>
    <n v="0.59"/>
    <x v="0"/>
    <x v="2"/>
    <x v="25"/>
    <s v="Fort Dodge"/>
    <n v="50501"/>
    <d v="2015-01-05T00:00:00"/>
    <d v="2015-01-07T00:00:00"/>
    <n v="-74.883600000000001"/>
    <n v="3"/>
    <n v="551.22"/>
    <n v="86258"/>
    <n v="2"/>
    <n v="-13.585065853924021"/>
    <n v="556.78787878787887"/>
    <n v="5.5678787878788398"/>
    <s v="High Discount"/>
    <s v="10%"/>
    <x v="0"/>
    <x v="0"/>
  </r>
  <r>
    <n v="23317"/>
    <s v="Low"/>
    <n v="0.06"/>
    <n v="6.98"/>
    <n v="1.6"/>
    <n v="2209"/>
    <x v="715"/>
    <x v="2"/>
    <x v="1"/>
    <x v="0"/>
    <x v="7"/>
    <x v="0"/>
    <s v="Adams Phone Message Book, Professional, 400 Message Capacity, 5 3/6” x 11”"/>
    <n v="0.38"/>
    <x v="0"/>
    <x v="3"/>
    <x v="29"/>
    <s v="College Park"/>
    <n v="30337"/>
    <d v="2015-01-22T00:00:00"/>
    <d v="2015-01-29T00:00:00"/>
    <n v="-98.056000000000012"/>
    <n v="12"/>
    <n v="83.93"/>
    <n v="88030"/>
    <n v="7"/>
    <n v="-116.83069224353628"/>
    <n v="89.287234042553209"/>
    <n v="5.3572340425532019"/>
    <s v="High Discount"/>
    <s v="10%"/>
    <x v="0"/>
    <x v="0"/>
  </r>
  <r>
    <n v="19914"/>
    <s v="Not Specified"/>
    <n v="0.08"/>
    <n v="95.99"/>
    <n v="35"/>
    <n v="2211"/>
    <x v="716"/>
    <x v="0"/>
    <x v="1"/>
    <x v="0"/>
    <x v="10"/>
    <x v="6"/>
    <s v="Safco Industrial Wire Shelving"/>
    <n v="0.52"/>
    <x v="0"/>
    <x v="1"/>
    <x v="30"/>
    <s v="Bowie"/>
    <n v="20715"/>
    <d v="2015-01-01T00:00:00"/>
    <d v="2015-01-03T00:00:00"/>
    <n v="-425.20840000000004"/>
    <n v="2"/>
    <n v="193.88"/>
    <n v="88028"/>
    <n v="2"/>
    <n v="-219.31524654425419"/>
    <n v="210.7391304347826"/>
    <n v="16.8591304347826"/>
    <s v="High Discount"/>
    <s v="10%"/>
    <x v="0"/>
    <x v="0"/>
  </r>
  <r>
    <n v="24756"/>
    <s v="High"/>
    <n v="0.09"/>
    <n v="199.99"/>
    <n v="24.49"/>
    <n v="2212"/>
    <x v="717"/>
    <x v="0"/>
    <x v="1"/>
    <x v="2"/>
    <x v="16"/>
    <x v="6"/>
    <s v="Canon PC-428 Personal Copier"/>
    <n v="0.46"/>
    <x v="0"/>
    <x v="1"/>
    <x v="30"/>
    <s v="Catonsville"/>
    <n v="21228"/>
    <d v="2015-04-19T00:00:00"/>
    <d v="2015-04-21T00:00:00"/>
    <n v="631.33000000000004"/>
    <n v="5"/>
    <n v="990.25"/>
    <n v="88029"/>
    <n v="2"/>
    <n v="63.754607422368096"/>
    <n v="1088.1868131868132"/>
    <n v="97.936813186813197"/>
    <s v="High Discount"/>
    <s v="10%"/>
    <x v="0"/>
    <x v="4"/>
  </r>
  <r>
    <n v="23512"/>
    <s v="Low"/>
    <n v="7.0000000000000007E-2"/>
    <n v="3.28"/>
    <n v="3.97"/>
    <n v="2215"/>
    <x v="718"/>
    <x v="2"/>
    <x v="0"/>
    <x v="0"/>
    <x v="0"/>
    <x v="0"/>
    <s v="Newell 337"/>
    <n v="0.56000000000000005"/>
    <x v="0"/>
    <x v="1"/>
    <x v="10"/>
    <s v="Massillon"/>
    <n v="44646"/>
    <d v="2015-06-23T00:00:00"/>
    <d v="2015-06-23T00:00:00"/>
    <n v="-22.175999999999998"/>
    <n v="4"/>
    <n v="14.76"/>
    <n v="90314"/>
    <n v="0"/>
    <n v="-150.2439024390244"/>
    <n v="15.870967741935484"/>
    <n v="1.1109677419354842"/>
    <s v="High Discount"/>
    <s v="10%"/>
    <x v="0"/>
    <x v="1"/>
  </r>
  <r>
    <n v="23513"/>
    <s v="Low"/>
    <n v="0.02"/>
    <n v="256.99"/>
    <n v="11.25"/>
    <n v="2216"/>
    <x v="719"/>
    <x v="2"/>
    <x v="0"/>
    <x v="2"/>
    <x v="13"/>
    <x v="3"/>
    <s v="Hayes Optima 56K V.90 Internal Voice Modem"/>
    <n v="0.51"/>
    <x v="0"/>
    <x v="1"/>
    <x v="10"/>
    <s v="Medina"/>
    <n v="44256"/>
    <d v="2015-06-23T00:00:00"/>
    <d v="2015-06-30T00:00:00"/>
    <n v="-214.10399999999998"/>
    <n v="3"/>
    <n v="808.44"/>
    <n v="90314"/>
    <n v="7"/>
    <n v="-26.48359804067092"/>
    <n v="824.9387755102041"/>
    <n v="16.498775510204041"/>
    <s v="High Discount"/>
    <s v="10%"/>
    <x v="0"/>
    <x v="1"/>
  </r>
  <r>
    <n v="23514"/>
    <s v="Low"/>
    <n v="0.01"/>
    <n v="6.48"/>
    <n v="5.14"/>
    <n v="2216"/>
    <x v="719"/>
    <x v="2"/>
    <x v="0"/>
    <x v="0"/>
    <x v="7"/>
    <x v="3"/>
    <s v="Xerox 23"/>
    <n v="0.37"/>
    <x v="0"/>
    <x v="1"/>
    <x v="10"/>
    <s v="Medina"/>
    <n v="44256"/>
    <d v="2015-06-23T00:00:00"/>
    <d v="2015-06-25T00:00:00"/>
    <n v="-26.936"/>
    <n v="10"/>
    <n v="67.41"/>
    <n v="90314"/>
    <n v="2"/>
    <n v="-39.958463136033231"/>
    <n v="68.090909090909093"/>
    <n v="0.6809090909090969"/>
    <s v="High Discount"/>
    <s v="10%"/>
    <x v="0"/>
    <x v="1"/>
  </r>
  <r>
    <n v="22712"/>
    <s v="Low"/>
    <n v="0.09"/>
    <n v="14.2"/>
    <n v="5.3"/>
    <n v="2220"/>
    <x v="720"/>
    <x v="2"/>
    <x v="3"/>
    <x v="1"/>
    <x v="2"/>
    <x v="0"/>
    <s v="Coloredge Poster Frame"/>
    <n v="0.46"/>
    <x v="0"/>
    <x v="3"/>
    <x v="26"/>
    <s v="Winter Garden"/>
    <n v="34787"/>
    <d v="2015-02-28T00:00:00"/>
    <d v="2015-03-01T00:00:00"/>
    <n v="-324.73"/>
    <n v="4"/>
    <n v="55.08"/>
    <n v="91036"/>
    <n v="1"/>
    <n v="-589.56063907044302"/>
    <n v="60.527472527472526"/>
    <n v="5.4474725274725273"/>
    <s v="High Discount"/>
    <s v="10%"/>
    <x v="0"/>
    <x v="2"/>
  </r>
  <r>
    <n v="24113"/>
    <s v="Critical"/>
    <n v="0"/>
    <n v="100.89"/>
    <n v="42"/>
    <n v="2225"/>
    <x v="721"/>
    <x v="1"/>
    <x v="2"/>
    <x v="1"/>
    <x v="1"/>
    <x v="1"/>
    <s v="Office Star Flex Back Scooter Chair with Aluminum Finish Frame"/>
    <n v="0.61"/>
    <x v="0"/>
    <x v="0"/>
    <x v="27"/>
    <s v="Hobbs"/>
    <n v="88240"/>
    <d v="2015-02-21T00:00:00"/>
    <d v="2015-02-22T00:00:00"/>
    <n v="1500.12"/>
    <n v="15"/>
    <n v="1608.11"/>
    <n v="89970"/>
    <n v="1"/>
    <n v="93.284663362580915"/>
    <n v="1608.11"/>
    <n v="0"/>
    <s v="No Discount"/>
    <s v="0% (No Discount)"/>
    <x v="1"/>
    <x v="2"/>
  </r>
  <r>
    <n v="18820"/>
    <s v="Low"/>
    <n v="0.01"/>
    <n v="13.43"/>
    <n v="5.5"/>
    <n v="2240"/>
    <x v="722"/>
    <x v="0"/>
    <x v="0"/>
    <x v="0"/>
    <x v="10"/>
    <x v="3"/>
    <s v="Fellowes Personal Hanging Folder Files, Navy"/>
    <n v="0.56999999999999995"/>
    <x v="0"/>
    <x v="3"/>
    <x v="26"/>
    <s v="Lakeland"/>
    <n v="33801"/>
    <d v="2015-04-06T00:00:00"/>
    <d v="2015-04-13T00:00:00"/>
    <n v="-313.02180000000004"/>
    <n v="7"/>
    <n v="99.75"/>
    <n v="89102"/>
    <n v="7"/>
    <n v="-313.80631578947373"/>
    <n v="100.75757575757576"/>
    <n v="1.0075757575757649"/>
    <s v="High Discount"/>
    <s v="10%"/>
    <x v="0"/>
    <x v="4"/>
  </r>
  <r>
    <n v="24121"/>
    <s v="Low"/>
    <n v="0"/>
    <n v="2.08"/>
    <n v="5.33"/>
    <n v="2250"/>
    <x v="723"/>
    <x v="2"/>
    <x v="1"/>
    <x v="1"/>
    <x v="2"/>
    <x v="3"/>
    <s v="Eldon® Wave Desk Accessories"/>
    <n v="0.43"/>
    <x v="0"/>
    <x v="1"/>
    <x v="19"/>
    <s v="State College"/>
    <n v="16801"/>
    <d v="2015-04-13T00:00:00"/>
    <d v="2015-04-20T00:00:00"/>
    <n v="-192.5532"/>
    <n v="22"/>
    <n v="51.41"/>
    <n v="86699"/>
    <n v="7"/>
    <n v="-374.54425209103294"/>
    <n v="51.41"/>
    <n v="0"/>
    <s v="No Discount"/>
    <s v="0% (No Discount)"/>
    <x v="1"/>
    <x v="4"/>
  </r>
  <r>
    <n v="25440"/>
    <s v="Low"/>
    <n v="0.1"/>
    <n v="6.3"/>
    <n v="0.5"/>
    <n v="2254"/>
    <x v="724"/>
    <x v="2"/>
    <x v="0"/>
    <x v="0"/>
    <x v="9"/>
    <x v="3"/>
    <s v="Avery 48"/>
    <n v="0.39"/>
    <x v="0"/>
    <x v="3"/>
    <x v="35"/>
    <s v="Paducah"/>
    <n v="42003"/>
    <d v="2015-01-27T00:00:00"/>
    <d v="2015-02-01T00:00:00"/>
    <n v="-464.28200000000004"/>
    <n v="12"/>
    <n v="68.72"/>
    <n v="89278"/>
    <n v="5"/>
    <n v="-675.61408614668221"/>
    <n v="76.355555555555554"/>
    <n v="7.6355555555555554"/>
    <s v="High Discount"/>
    <s v="15%"/>
    <x v="0"/>
    <x v="0"/>
  </r>
  <r>
    <n v="20639"/>
    <s v="High"/>
    <n v="0.1"/>
    <n v="48.91"/>
    <n v="5.97"/>
    <n v="2254"/>
    <x v="724"/>
    <x v="2"/>
    <x v="0"/>
    <x v="0"/>
    <x v="7"/>
    <x v="3"/>
    <s v="Xerox 1917"/>
    <n v="0.38"/>
    <x v="0"/>
    <x v="3"/>
    <x v="35"/>
    <s v="Paducah"/>
    <n v="42003"/>
    <d v="2015-04-28T00:00:00"/>
    <d v="2015-04-30T00:00:00"/>
    <n v="156.74339999999998"/>
    <n v="14"/>
    <n v="618.96"/>
    <n v="89279"/>
    <n v="2"/>
    <n v="25.323671965878241"/>
    <n v="687.73333333333335"/>
    <n v="68.773333333333312"/>
    <s v="High Discount"/>
    <s v="15%"/>
    <x v="0"/>
    <x v="4"/>
  </r>
  <r>
    <n v="20640"/>
    <s v="High"/>
    <n v="0.08"/>
    <n v="5.98"/>
    <n v="5.46"/>
    <n v="2254"/>
    <x v="724"/>
    <x v="2"/>
    <x v="0"/>
    <x v="0"/>
    <x v="7"/>
    <x v="3"/>
    <s v="Xerox 1983"/>
    <n v="0.36"/>
    <x v="0"/>
    <x v="3"/>
    <x v="35"/>
    <s v="Paducah"/>
    <n v="42003"/>
    <d v="2015-04-28T00:00:00"/>
    <d v="2015-04-28T00:00:00"/>
    <n v="110.11799999999999"/>
    <n v="13"/>
    <n v="77.540000000000006"/>
    <n v="89279"/>
    <n v="0"/>
    <n v="142.014444157854"/>
    <n v="84.282608695652172"/>
    <n v="6.7426086956521658"/>
    <s v="High Discount"/>
    <s v="10%"/>
    <x v="0"/>
    <x v="4"/>
  </r>
  <r>
    <n v="19054"/>
    <s v="Critical"/>
    <n v="7.0000000000000007E-2"/>
    <n v="60.97"/>
    <n v="4.5"/>
    <n v="2256"/>
    <x v="725"/>
    <x v="0"/>
    <x v="0"/>
    <x v="0"/>
    <x v="15"/>
    <x v="3"/>
    <s v="Tripp Lite Isotel 6 Outlet Surge Protector with Fax/Modem Protection"/>
    <n v="0.56000000000000005"/>
    <x v="0"/>
    <x v="3"/>
    <x v="24"/>
    <s v="New Bern"/>
    <n v="28560"/>
    <d v="2015-01-02T00:00:00"/>
    <d v="2015-01-04T00:00:00"/>
    <n v="-42.588000000000001"/>
    <n v="6"/>
    <n v="361.72"/>
    <n v="87963"/>
    <n v="2"/>
    <n v="-11.77374765011611"/>
    <n v="388.94623655913983"/>
    <n v="27.226236559139807"/>
    <s v="High Discount"/>
    <s v="10%"/>
    <x v="0"/>
    <x v="0"/>
  </r>
  <r>
    <n v="18652"/>
    <s v="Medium"/>
    <n v="7.0000000000000007E-2"/>
    <n v="70.98"/>
    <n v="30"/>
    <n v="2256"/>
    <x v="725"/>
    <x v="1"/>
    <x v="0"/>
    <x v="1"/>
    <x v="1"/>
    <x v="1"/>
    <s v="Novimex Turbo Task Chair"/>
    <n v="0.73"/>
    <x v="0"/>
    <x v="3"/>
    <x v="24"/>
    <s v="New Bern"/>
    <n v="28560"/>
    <d v="2015-03-24T00:00:00"/>
    <d v="2015-03-26T00:00:00"/>
    <n v="-222.95"/>
    <n v="20"/>
    <n v="1373.47"/>
    <n v="87964"/>
    <n v="2"/>
    <n v="-16.23260792008562"/>
    <n v="1476.8494623655915"/>
    <n v="103.37946236559151"/>
    <s v="High Discount"/>
    <s v="10%"/>
    <x v="0"/>
    <x v="5"/>
  </r>
  <r>
    <n v="21937"/>
    <s v="High"/>
    <n v="0.06"/>
    <n v="6.68"/>
    <n v="6.93"/>
    <n v="2257"/>
    <x v="726"/>
    <x v="2"/>
    <x v="0"/>
    <x v="0"/>
    <x v="7"/>
    <x v="3"/>
    <s v="HP Office Paper (20Lb. and 87 Bright)"/>
    <n v="0.37"/>
    <x v="0"/>
    <x v="3"/>
    <x v="24"/>
    <s v="Raleigh"/>
    <n v="27604"/>
    <d v="2015-06-12T00:00:00"/>
    <d v="2015-06-13T00:00:00"/>
    <n v="7.6244999999999994"/>
    <n v="14"/>
    <n v="91.92"/>
    <n v="87965"/>
    <n v="1"/>
    <n v="8.2947127937336802"/>
    <n v="97.787234042553195"/>
    <n v="5.8672340425531928"/>
    <s v="High Discount"/>
    <s v="10%"/>
    <x v="0"/>
    <x v="1"/>
  </r>
  <r>
    <n v="26361"/>
    <s v="Low"/>
    <n v="0.01"/>
    <n v="7.64"/>
    <n v="1.39"/>
    <n v="2258"/>
    <x v="727"/>
    <x v="0"/>
    <x v="0"/>
    <x v="0"/>
    <x v="4"/>
    <x v="3"/>
    <s v="#10- 4 1/8&quot; x 9 1/2&quot; Security-Tint Envelopes"/>
    <n v="0.36"/>
    <x v="0"/>
    <x v="3"/>
    <x v="24"/>
    <s v="Rocky Mount"/>
    <n v="27801"/>
    <d v="2015-03-09T00:00:00"/>
    <d v="2015-03-13T00:00:00"/>
    <n v="-1676.6119999999999"/>
    <n v="9"/>
    <n v="73.290000000000006"/>
    <n v="87962"/>
    <n v="4"/>
    <n v="-2287.64087870105"/>
    <n v="74.030303030303031"/>
    <n v="0.74030303030302491"/>
    <s v="High Discount"/>
    <s v="10%"/>
    <x v="0"/>
    <x v="5"/>
  </r>
  <r>
    <n v="26362"/>
    <s v="Low"/>
    <n v="7.0000000000000007E-2"/>
    <n v="400.97"/>
    <n v="48.26"/>
    <n v="2258"/>
    <x v="727"/>
    <x v="1"/>
    <x v="0"/>
    <x v="2"/>
    <x v="6"/>
    <x v="5"/>
    <s v="Hewlett-Packard Deskjet 1220Cse Color Inkjet Printer"/>
    <n v="0.36"/>
    <x v="0"/>
    <x v="3"/>
    <x v="24"/>
    <s v="Rocky Mount"/>
    <n v="27801"/>
    <d v="2015-03-09T00:00:00"/>
    <d v="2015-03-13T00:00:00"/>
    <n v="45.127799999999993"/>
    <n v="8"/>
    <n v="2961.32"/>
    <n v="87962"/>
    <n v="4"/>
    <n v="1.5239082571285776"/>
    <n v="3184.2150537634411"/>
    <n v="222.89505376344096"/>
    <s v="High Discount"/>
    <s v="10%"/>
    <x v="0"/>
    <x v="5"/>
  </r>
  <r>
    <n v="20187"/>
    <s v="Critical"/>
    <n v="0.02"/>
    <n v="4.9800000000000004"/>
    <n v="0.49"/>
    <n v="2260"/>
    <x v="728"/>
    <x v="2"/>
    <x v="0"/>
    <x v="0"/>
    <x v="9"/>
    <x v="3"/>
    <s v="Avery White Multi-Purpose Labels"/>
    <n v="0.39"/>
    <x v="0"/>
    <x v="3"/>
    <x v="29"/>
    <s v="Rome"/>
    <n v="30161"/>
    <d v="2015-02-15T00:00:00"/>
    <d v="2015-02-16T00:00:00"/>
    <n v="-52.863999999999997"/>
    <n v="17"/>
    <n v="87.11"/>
    <n v="89601"/>
    <n v="1"/>
    <n v="-60.686488348065659"/>
    <n v="88.887755102040813"/>
    <n v="1.777755102040814"/>
    <s v="High Discount"/>
    <s v="10%"/>
    <x v="0"/>
    <x v="2"/>
  </r>
  <r>
    <n v="20188"/>
    <s v="Critical"/>
    <n v="0.01"/>
    <n v="20.99"/>
    <n v="0.99"/>
    <n v="2260"/>
    <x v="728"/>
    <x v="2"/>
    <x v="0"/>
    <x v="2"/>
    <x v="5"/>
    <x v="2"/>
    <s v="Accessory15"/>
    <n v="0.83"/>
    <x v="0"/>
    <x v="3"/>
    <x v="29"/>
    <s v="Rome"/>
    <n v="30161"/>
    <d v="2015-02-15T00:00:00"/>
    <d v="2015-02-16T00:00:00"/>
    <n v="45.378"/>
    <n v="9"/>
    <n v="170.46"/>
    <n v="89601"/>
    <n v="1"/>
    <n v="26.620908130939807"/>
    <n v="172.18181818181819"/>
    <n v="1.721818181818179"/>
    <s v="High Discount"/>
    <s v="10%"/>
    <x v="0"/>
    <x v="2"/>
  </r>
  <r>
    <n v="19569"/>
    <s v="High"/>
    <n v="0.08"/>
    <n v="4.9800000000000004"/>
    <n v="0.49"/>
    <n v="2260"/>
    <x v="728"/>
    <x v="2"/>
    <x v="0"/>
    <x v="0"/>
    <x v="9"/>
    <x v="3"/>
    <s v="Avery White Multi-Purpose Labels"/>
    <n v="0.39"/>
    <x v="0"/>
    <x v="3"/>
    <x v="29"/>
    <s v="Rome"/>
    <n v="30161"/>
    <d v="2015-04-21T00:00:00"/>
    <d v="2015-04-22T00:00:00"/>
    <n v="4949.9160000000002"/>
    <n v="1"/>
    <n v="4.95"/>
    <n v="89602"/>
    <n v="1"/>
    <n v="99998.303030303039"/>
    <n v="5.3804347826086953"/>
    <n v="0.43043478260869517"/>
    <s v="High Discount"/>
    <s v="10%"/>
    <x v="0"/>
    <x v="4"/>
  </r>
  <r>
    <n v="19570"/>
    <s v="High"/>
    <n v="0.09"/>
    <n v="119.99"/>
    <n v="14"/>
    <n v="2260"/>
    <x v="728"/>
    <x v="1"/>
    <x v="0"/>
    <x v="2"/>
    <x v="6"/>
    <x v="1"/>
    <s v="Epson C82 Color Inkjet Printer"/>
    <n v="0.36"/>
    <x v="0"/>
    <x v="3"/>
    <x v="29"/>
    <s v="Rome"/>
    <n v="30161"/>
    <d v="2015-04-21T00:00:00"/>
    <d v="2015-04-23T00:00:00"/>
    <n v="1055.6039999999998"/>
    <n v="4"/>
    <n v="461.24"/>
    <n v="89602"/>
    <n v="2"/>
    <n v="228.86219755441851"/>
    <n v="506.85714285714283"/>
    <n v="45.617142857142824"/>
    <s v="High Discount"/>
    <s v="10%"/>
    <x v="0"/>
    <x v="4"/>
  </r>
  <r>
    <n v="18142"/>
    <s v="Not Specified"/>
    <n v="0.09"/>
    <n v="207.48"/>
    <n v="0.99"/>
    <n v="2264"/>
    <x v="729"/>
    <x v="2"/>
    <x v="0"/>
    <x v="0"/>
    <x v="15"/>
    <x v="3"/>
    <s v="Kensington 7 Outlet MasterPiece Power Center with Fax/Phone Line Protection"/>
    <n v="0.55000000000000004"/>
    <x v="0"/>
    <x v="2"/>
    <x v="33"/>
    <s v="Joplin"/>
    <n v="64804"/>
    <d v="2015-01-26T00:00:00"/>
    <d v="2015-01-29T00:00:00"/>
    <n v="359.83"/>
    <n v="3"/>
    <n v="577.75"/>
    <n v="86611"/>
    <n v="3"/>
    <n v="62.281263522284725"/>
    <n v="634.8901098901099"/>
    <n v="57.140109890109898"/>
    <s v="High Discount"/>
    <s v="10%"/>
    <x v="0"/>
    <x v="0"/>
  </r>
  <r>
    <n v="19171"/>
    <s v="Critical"/>
    <n v="0.1"/>
    <n v="7.45"/>
    <n v="6.28"/>
    <n v="2265"/>
    <x v="730"/>
    <x v="2"/>
    <x v="0"/>
    <x v="0"/>
    <x v="8"/>
    <x v="3"/>
    <s v="Acco Four Pocket Poly Ring Binder with Label Holder, Smoke, 1&quot;"/>
    <n v="0.4"/>
    <x v="0"/>
    <x v="2"/>
    <x v="33"/>
    <s v="Kansas City"/>
    <n v="64130"/>
    <d v="2015-01-29T00:00:00"/>
    <d v="2015-02-01T00:00:00"/>
    <n v="-69.873999999999995"/>
    <n v="8"/>
    <n v="59.4"/>
    <n v="86612"/>
    <n v="3"/>
    <n v="-117.63299663299662"/>
    <n v="66"/>
    <n v="6.6000000000000014"/>
    <s v="High Discount"/>
    <s v="15%"/>
    <x v="0"/>
    <x v="0"/>
  </r>
  <r>
    <n v="19172"/>
    <s v="Critical"/>
    <n v="0.01"/>
    <n v="6.48"/>
    <n v="7.86"/>
    <n v="2265"/>
    <x v="730"/>
    <x v="2"/>
    <x v="0"/>
    <x v="0"/>
    <x v="7"/>
    <x v="3"/>
    <s v="Xerox 213"/>
    <n v="0.37"/>
    <x v="0"/>
    <x v="2"/>
    <x v="33"/>
    <s v="Kansas City"/>
    <n v="64130"/>
    <d v="2015-01-29T00:00:00"/>
    <d v="2015-01-31T00:00:00"/>
    <n v="-135.74"/>
    <n v="10"/>
    <n v="66.459999999999994"/>
    <n v="86612"/>
    <n v="2"/>
    <n v="-204.2431537767078"/>
    <n v="67.131313131313121"/>
    <n v="0.67131313131312709"/>
    <s v="High Discount"/>
    <s v="10%"/>
    <x v="0"/>
    <x v="0"/>
  </r>
  <r>
    <n v="25996"/>
    <s v="Critical"/>
    <n v="0.02"/>
    <n v="11.33"/>
    <n v="6.12"/>
    <n v="2266"/>
    <x v="731"/>
    <x v="2"/>
    <x v="0"/>
    <x v="0"/>
    <x v="15"/>
    <x v="4"/>
    <s v="Holmes Replacement Filter for HEPA Air Cleaner, Medium Room"/>
    <n v="0.42"/>
    <x v="0"/>
    <x v="2"/>
    <x v="33"/>
    <s v="Kirkwood"/>
    <n v="63122"/>
    <d v="2015-05-26T00:00:00"/>
    <d v="2015-05-28T00:00:00"/>
    <n v="-14.52"/>
    <n v="3"/>
    <n v="35.35"/>
    <n v="86610"/>
    <n v="2"/>
    <n v="-41.074964639321074"/>
    <n v="36.071428571428577"/>
    <n v="0.72142857142857508"/>
    <s v="High Discount"/>
    <s v="10%"/>
    <x v="0"/>
    <x v="3"/>
  </r>
  <r>
    <n v="25997"/>
    <s v="Critical"/>
    <n v="0.01"/>
    <n v="15.67"/>
    <n v="1.39"/>
    <n v="2266"/>
    <x v="731"/>
    <x v="2"/>
    <x v="0"/>
    <x v="0"/>
    <x v="4"/>
    <x v="3"/>
    <s v="#10 White Business Envelopes,4 1/8 x 9 1/2"/>
    <n v="0.38"/>
    <x v="0"/>
    <x v="2"/>
    <x v="33"/>
    <s v="Kirkwood"/>
    <n v="63122"/>
    <d v="2015-05-26T00:00:00"/>
    <d v="2015-05-27T00:00:00"/>
    <n v="171.26489999999998"/>
    <n v="16"/>
    <n v="248.21"/>
    <n v="86610"/>
    <n v="1"/>
    <n v="69"/>
    <n v="250.71717171717174"/>
    <n v="2.5071717171717296"/>
    <s v="High Discount"/>
    <s v="10%"/>
    <x v="0"/>
    <x v="3"/>
  </r>
  <r>
    <n v="19072"/>
    <s v="Low"/>
    <n v="0.08"/>
    <n v="259.70999999999998"/>
    <n v="66.67"/>
    <n v="2268"/>
    <x v="732"/>
    <x v="1"/>
    <x v="2"/>
    <x v="1"/>
    <x v="11"/>
    <x v="5"/>
    <s v="Bevis Round Bullnose 29&quot; High Table Top"/>
    <n v="0.61"/>
    <x v="0"/>
    <x v="3"/>
    <x v="26"/>
    <s v="Land O Lakes"/>
    <n v="34639"/>
    <d v="2015-06-03T00:00:00"/>
    <d v="2015-06-07T00:00:00"/>
    <n v="138.22199999999998"/>
    <n v="17"/>
    <n v="4086.5"/>
    <n v="89571"/>
    <n v="4"/>
    <n v="3.3824054814633548"/>
    <n v="4441.847826086956"/>
    <n v="355.34782608695605"/>
    <s v="High Discount"/>
    <s v="10%"/>
    <x v="0"/>
    <x v="1"/>
  </r>
  <r>
    <n v="23963"/>
    <s v="Low"/>
    <n v="0.01"/>
    <n v="20.48"/>
    <n v="6.32"/>
    <n v="2270"/>
    <x v="733"/>
    <x v="2"/>
    <x v="2"/>
    <x v="0"/>
    <x v="15"/>
    <x v="3"/>
    <s v="Kensington 6 Outlet Guardian Standard Surge Protector"/>
    <n v="0.57999999999999996"/>
    <x v="0"/>
    <x v="3"/>
    <x v="39"/>
    <s v="Mauldin"/>
    <n v="29662"/>
    <d v="2015-02-06T00:00:00"/>
    <d v="2015-02-08T00:00:00"/>
    <n v="711.24479999999994"/>
    <n v="18"/>
    <n v="375.03"/>
    <n v="89572"/>
    <n v="2"/>
    <n v="189.65010799136067"/>
    <n v="378.81818181818181"/>
    <n v="3.7881818181818403"/>
    <s v="High Discount"/>
    <s v="10%"/>
    <x v="0"/>
    <x v="2"/>
  </r>
  <r>
    <n v="23964"/>
    <s v="Low"/>
    <n v="0.09"/>
    <n v="1.86"/>
    <n v="2.58"/>
    <n v="2270"/>
    <x v="733"/>
    <x v="2"/>
    <x v="2"/>
    <x v="0"/>
    <x v="3"/>
    <x v="0"/>
    <s v="Super Bands, 12/Pack"/>
    <n v="0.82"/>
    <x v="0"/>
    <x v="3"/>
    <x v="39"/>
    <s v="Mauldin"/>
    <n v="29662"/>
    <d v="2015-02-06T00:00:00"/>
    <d v="2015-02-11T00:00:00"/>
    <n v="-1084.8469632000001"/>
    <n v="12"/>
    <n v="22.11"/>
    <n v="89572"/>
    <n v="5"/>
    <n v="-4906.5896119402996"/>
    <n v="24.296703296703296"/>
    <n v="2.1867032967032962"/>
    <s v="High Discount"/>
    <s v="10%"/>
    <x v="0"/>
    <x v="2"/>
  </r>
  <r>
    <n v="23965"/>
    <s v="Low"/>
    <n v="0.08"/>
    <n v="205.99"/>
    <n v="2.5"/>
    <n v="2270"/>
    <x v="733"/>
    <x v="2"/>
    <x v="2"/>
    <x v="2"/>
    <x v="5"/>
    <x v="3"/>
    <s v="V70"/>
    <n v="0.59"/>
    <x v="0"/>
    <x v="3"/>
    <x v="39"/>
    <s v="Mauldin"/>
    <n v="29662"/>
    <d v="2015-02-06T00:00:00"/>
    <d v="2015-02-11T00:00:00"/>
    <n v="-156.77199999999999"/>
    <n v="17"/>
    <n v="2875.35"/>
    <n v="89572"/>
    <n v="5"/>
    <n v="-5.4522753751717179"/>
    <n v="3125.3804347826085"/>
    <n v="250.03043478260861"/>
    <s v="High Discount"/>
    <s v="10%"/>
    <x v="0"/>
    <x v="2"/>
  </r>
  <r>
    <n v="19438"/>
    <s v="High"/>
    <n v="0.08"/>
    <n v="15.73"/>
    <n v="7.42"/>
    <n v="2272"/>
    <x v="734"/>
    <x v="0"/>
    <x v="0"/>
    <x v="0"/>
    <x v="12"/>
    <x v="2"/>
    <s v="Acme Galleria® Hot Forged Steel Scissors with Colored Handles"/>
    <n v="0.56000000000000005"/>
    <x v="0"/>
    <x v="2"/>
    <x v="7"/>
    <s v="Harker Heights"/>
    <n v="76543"/>
    <d v="2015-03-16T00:00:00"/>
    <d v="2015-03-18T00:00:00"/>
    <n v="-37.6"/>
    <n v="5"/>
    <n v="78.08"/>
    <n v="90110"/>
    <n v="2"/>
    <n v="-48.155737704918032"/>
    <n v="84.869565217391298"/>
    <n v="6.7895652173912993"/>
    <s v="High Discount"/>
    <s v="10%"/>
    <x v="0"/>
    <x v="5"/>
  </r>
  <r>
    <n v="23416"/>
    <s v="Low"/>
    <n v="0.04"/>
    <n v="120.98"/>
    <n v="3.99"/>
    <n v="2273"/>
    <x v="735"/>
    <x v="2"/>
    <x v="0"/>
    <x v="0"/>
    <x v="15"/>
    <x v="3"/>
    <s v="Belkin 325VA UPS Surge Protector, 6'"/>
    <n v="0.6"/>
    <x v="0"/>
    <x v="2"/>
    <x v="7"/>
    <s v="Harlingen"/>
    <n v="78550"/>
    <d v="2015-05-05T00:00:00"/>
    <d v="2015-05-05T00:00:00"/>
    <n v="1389.5771999999999"/>
    <n v="17"/>
    <n v="2013.88"/>
    <n v="90109"/>
    <n v="0"/>
    <n v="69"/>
    <n v="2097.791666666667"/>
    <n v="83.911666666666861"/>
    <s v="High Discount"/>
    <s v="10%"/>
    <x v="0"/>
    <x v="3"/>
  </r>
  <r>
    <n v="23417"/>
    <s v="Low"/>
    <n v="0.02"/>
    <n v="55.99"/>
    <n v="5"/>
    <n v="2273"/>
    <x v="735"/>
    <x v="2"/>
    <x v="0"/>
    <x v="2"/>
    <x v="5"/>
    <x v="2"/>
    <s v="Accessory36"/>
    <n v="0.83"/>
    <x v="0"/>
    <x v="2"/>
    <x v="7"/>
    <s v="Harlingen"/>
    <n v="78550"/>
    <d v="2015-05-05T00:00:00"/>
    <d v="2015-05-05T00:00:00"/>
    <n v="-222.816"/>
    <n v="4"/>
    <n v="201.32"/>
    <n v="90109"/>
    <n v="0"/>
    <n v="-110.67752831313334"/>
    <n v="205.42857142857142"/>
    <n v="4.1085714285714232"/>
    <s v="High Discount"/>
    <s v="10%"/>
    <x v="0"/>
    <x v="3"/>
  </r>
  <r>
    <n v="23418"/>
    <s v="Low"/>
    <n v="0.05"/>
    <n v="23.99"/>
    <n v="15.68"/>
    <n v="2274"/>
    <x v="736"/>
    <x v="1"/>
    <x v="0"/>
    <x v="1"/>
    <x v="2"/>
    <x v="1"/>
    <s v="Westinghouse Floor Lamp with Metal Mesh Shade, Black"/>
    <n v="0.62"/>
    <x v="0"/>
    <x v="2"/>
    <x v="7"/>
    <s v="Houston"/>
    <n v="77036"/>
    <d v="2015-05-05T00:00:00"/>
    <d v="2015-05-09T00:00:00"/>
    <n v="-133.71"/>
    <n v="12"/>
    <n v="298.51"/>
    <n v="90109"/>
    <n v="4"/>
    <n v="-44.79246926401126"/>
    <n v="314.22105263157897"/>
    <n v="15.71105263157898"/>
    <s v="High Discount"/>
    <s v="10%"/>
    <x v="0"/>
    <x v="3"/>
  </r>
  <r>
    <n v="24552"/>
    <s v="Not Specified"/>
    <n v="0.01"/>
    <n v="195.99"/>
    <n v="8.99"/>
    <n v="2276"/>
    <x v="737"/>
    <x v="2"/>
    <x v="3"/>
    <x v="2"/>
    <x v="5"/>
    <x v="3"/>
    <s v="T28 WORLD"/>
    <n v="0.6"/>
    <x v="0"/>
    <x v="1"/>
    <x v="4"/>
    <s v="Niagara Falls"/>
    <n v="14304"/>
    <d v="2015-06-30T00:00:00"/>
    <d v="2015-06-30T00:00:00"/>
    <n v="2653.7813999999998"/>
    <n v="22"/>
    <n v="3846.06"/>
    <n v="91502"/>
    <n v="0"/>
    <n v="69"/>
    <n v="3884.909090909091"/>
    <n v="38.849090909091046"/>
    <s v="High Discount"/>
    <s v="10%"/>
    <x v="0"/>
    <x v="1"/>
  </r>
  <r>
    <n v="23572"/>
    <s v="Low"/>
    <n v="0.04"/>
    <n v="4.4800000000000004"/>
    <n v="2.5"/>
    <n v="2279"/>
    <x v="738"/>
    <x v="0"/>
    <x v="1"/>
    <x v="0"/>
    <x v="4"/>
    <x v="3"/>
    <s v="Ampad #10 Peel &amp; Seel® Holiday Envelopes"/>
    <n v="0.37"/>
    <x v="0"/>
    <x v="1"/>
    <x v="19"/>
    <s v="Greensburg"/>
    <n v="15601"/>
    <d v="2015-06-22T00:00:00"/>
    <d v="2015-06-26T00:00:00"/>
    <n v="10.32"/>
    <n v="7"/>
    <n v="35.93"/>
    <n v="85949"/>
    <n v="4"/>
    <n v="28.722516003339827"/>
    <n v="37.427083333333336"/>
    <n v="1.497083333333336"/>
    <s v="High Discount"/>
    <s v="10%"/>
    <x v="0"/>
    <x v="1"/>
  </r>
  <r>
    <n v="19615"/>
    <s v="Not Specified"/>
    <n v="0.08"/>
    <n v="205.99"/>
    <n v="2.5"/>
    <n v="2281"/>
    <x v="739"/>
    <x v="2"/>
    <x v="1"/>
    <x v="2"/>
    <x v="5"/>
    <x v="3"/>
    <s v="V70"/>
    <n v="0.59"/>
    <x v="0"/>
    <x v="2"/>
    <x v="45"/>
    <s v="Eau Claire"/>
    <n v="54703"/>
    <d v="2015-01-27T00:00:00"/>
    <d v="2015-01-28T00:00:00"/>
    <n v="997.38144000000011"/>
    <n v="10"/>
    <n v="1610.84"/>
    <n v="85948"/>
    <n v="1"/>
    <n v="61.916853318765376"/>
    <n v="1750.9130434782608"/>
    <n v="140.07304347826084"/>
    <s v="High Discount"/>
    <s v="10%"/>
    <x v="0"/>
    <x v="0"/>
  </r>
  <r>
    <n v="21260"/>
    <s v="Medium"/>
    <n v="0.04"/>
    <n v="5.98"/>
    <n v="5.79"/>
    <n v="2282"/>
    <x v="740"/>
    <x v="2"/>
    <x v="1"/>
    <x v="0"/>
    <x v="7"/>
    <x v="3"/>
    <s v="Xerox 1903"/>
    <n v="0.36"/>
    <x v="0"/>
    <x v="2"/>
    <x v="45"/>
    <s v="Fitchburg"/>
    <n v="53713"/>
    <d v="2015-02-05T00:00:00"/>
    <d v="2015-02-07T00:00:00"/>
    <n v="-36.030800000000006"/>
    <n v="14"/>
    <n v="86.12"/>
    <n v="85950"/>
    <n v="2"/>
    <n v="-41.837900603808642"/>
    <n v="89.708333333333343"/>
    <n v="3.5883333333333383"/>
    <s v="High Discount"/>
    <s v="10%"/>
    <x v="0"/>
    <x v="2"/>
  </r>
  <r>
    <n v="26148"/>
    <s v="Medium"/>
    <n v="0.01"/>
    <n v="11.7"/>
    <n v="6.96"/>
    <n v="2283"/>
    <x v="741"/>
    <x v="2"/>
    <x v="1"/>
    <x v="0"/>
    <x v="15"/>
    <x v="4"/>
    <s v="Harmony HEPA Quiet Air Purifiers"/>
    <n v="0.5"/>
    <x v="0"/>
    <x v="2"/>
    <x v="45"/>
    <s v="Franklin"/>
    <n v="53132"/>
    <d v="2015-01-24T00:00:00"/>
    <d v="2015-01-26T00:00:00"/>
    <n v="-28.954000000000001"/>
    <n v="6"/>
    <n v="76.87"/>
    <n v="85947"/>
    <n v="2"/>
    <n v="-37.666189670872903"/>
    <n v="77.646464646464651"/>
    <n v="0.77646464646464608"/>
    <s v="High Discount"/>
    <s v="10%"/>
    <x v="0"/>
    <x v="0"/>
  </r>
  <r>
    <n v="19460"/>
    <s v="Medium"/>
    <n v="0.02"/>
    <n v="17.7"/>
    <n v="9.4700000000000006"/>
    <n v="2285"/>
    <x v="742"/>
    <x v="0"/>
    <x v="0"/>
    <x v="0"/>
    <x v="10"/>
    <x v="3"/>
    <s v="Portfile® Personal File Boxes"/>
    <n v="0.59"/>
    <x v="0"/>
    <x v="3"/>
    <x v="39"/>
    <s v="Rock Hill"/>
    <n v="29730"/>
    <d v="2015-03-13T00:00:00"/>
    <d v="2015-03-15T00:00:00"/>
    <n v="-85.021999999999991"/>
    <n v="21"/>
    <n v="374.6"/>
    <n v="90148"/>
    <n v="2"/>
    <n v="-22.696743192738918"/>
    <n v="382.24489795918373"/>
    <n v="7.6448979591837087"/>
    <s v="High Discount"/>
    <s v="10%"/>
    <x v="0"/>
    <x v="5"/>
  </r>
  <r>
    <n v="21529"/>
    <s v="Medium"/>
    <n v="0"/>
    <n v="4.91"/>
    <n v="0.5"/>
    <n v="2286"/>
    <x v="743"/>
    <x v="2"/>
    <x v="0"/>
    <x v="0"/>
    <x v="9"/>
    <x v="3"/>
    <s v="Avery 493"/>
    <n v="0.36"/>
    <x v="0"/>
    <x v="3"/>
    <x v="39"/>
    <s v="Spartanburg"/>
    <n v="29301"/>
    <d v="2015-02-04T00:00:00"/>
    <d v="2015-02-06T00:00:00"/>
    <n v="99.198000000000008"/>
    <n v="12"/>
    <n v="61.87"/>
    <n v="90145"/>
    <n v="2"/>
    <n v="160.3329561984807"/>
    <n v="61.87"/>
    <n v="0"/>
    <s v="No Discount"/>
    <s v="0% (No Discount)"/>
    <x v="1"/>
    <x v="2"/>
  </r>
  <r>
    <n v="21530"/>
    <s v="Medium"/>
    <n v="0.01"/>
    <n v="7.28"/>
    <n v="11.15"/>
    <n v="2286"/>
    <x v="743"/>
    <x v="2"/>
    <x v="0"/>
    <x v="0"/>
    <x v="7"/>
    <x v="3"/>
    <s v="Array® Parchment Paper, Assorted Colors"/>
    <n v="0.37"/>
    <x v="0"/>
    <x v="3"/>
    <x v="39"/>
    <s v="Spartanburg"/>
    <n v="29301"/>
    <d v="2015-02-04T00:00:00"/>
    <d v="2015-02-05T00:00:00"/>
    <n v="136.03139999999999"/>
    <n v="6"/>
    <n v="48.88"/>
    <n v="90145"/>
    <n v="1"/>
    <n v="278.29664484451717"/>
    <n v="49.373737373737377"/>
    <n v="0.4937373737373747"/>
    <s v="High Discount"/>
    <s v="10%"/>
    <x v="0"/>
    <x v="2"/>
  </r>
  <r>
    <n v="21531"/>
    <s v="Medium"/>
    <n v="0.1"/>
    <n v="6.68"/>
    <n v="6.93"/>
    <n v="2286"/>
    <x v="743"/>
    <x v="2"/>
    <x v="0"/>
    <x v="0"/>
    <x v="7"/>
    <x v="3"/>
    <s v="HP Office Paper (20Lb. and 87 Bright)"/>
    <n v="0.37"/>
    <x v="0"/>
    <x v="3"/>
    <x v="39"/>
    <s v="Spartanburg"/>
    <n v="29301"/>
    <d v="2015-02-04T00:00:00"/>
    <d v="2015-02-07T00:00:00"/>
    <n v="-100.072"/>
    <n v="3"/>
    <n v="21.56"/>
    <n v="90145"/>
    <n v="3"/>
    <n v="-464.15584415584419"/>
    <n v="23.955555555555552"/>
    <n v="2.3955555555555534"/>
    <s v="High Discount"/>
    <s v="15%"/>
    <x v="0"/>
    <x v="2"/>
  </r>
  <r>
    <n v="25183"/>
    <s v="Not Specified"/>
    <n v="0.01"/>
    <n v="18.97"/>
    <n v="9.0299999999999994"/>
    <n v="2287"/>
    <x v="744"/>
    <x v="2"/>
    <x v="0"/>
    <x v="0"/>
    <x v="7"/>
    <x v="3"/>
    <s v="Computer Printout Paper with Letter-Trim Perforations"/>
    <n v="0.37"/>
    <x v="0"/>
    <x v="3"/>
    <x v="39"/>
    <s v="Summerville"/>
    <n v="29483"/>
    <d v="2015-03-25T00:00:00"/>
    <d v="2015-03-25T00:00:00"/>
    <n v="-12.026699999999998"/>
    <n v="8"/>
    <n v="164.67"/>
    <n v="90146"/>
    <n v="0"/>
    <n v="-7.3035161231554016"/>
    <n v="166.33333333333331"/>
    <n v="1.6633333333333269"/>
    <s v="High Discount"/>
    <s v="10%"/>
    <x v="0"/>
    <x v="5"/>
  </r>
  <r>
    <n v="25184"/>
    <s v="Not Specified"/>
    <n v="0.03"/>
    <n v="12.28"/>
    <n v="4.8600000000000003"/>
    <n v="2287"/>
    <x v="744"/>
    <x v="2"/>
    <x v="0"/>
    <x v="0"/>
    <x v="7"/>
    <x v="3"/>
    <s v="Xerox 1933"/>
    <n v="0.38"/>
    <x v="0"/>
    <x v="3"/>
    <x v="39"/>
    <s v="Summerville"/>
    <n v="29483"/>
    <d v="2015-03-25T00:00:00"/>
    <d v="2015-03-26T00:00:00"/>
    <n v="122.508"/>
    <n v="6"/>
    <n v="72.739999999999995"/>
    <n v="90146"/>
    <n v="1"/>
    <n v="168.4190266703327"/>
    <n v="74.989690721649481"/>
    <n v="2.2496907216494861"/>
    <s v="High Discount"/>
    <s v="10%"/>
    <x v="0"/>
    <x v="5"/>
  </r>
  <r>
    <n v="25185"/>
    <s v="Not Specified"/>
    <n v="0.05"/>
    <n v="34.99"/>
    <n v="7.73"/>
    <n v="2287"/>
    <x v="744"/>
    <x v="0"/>
    <x v="0"/>
    <x v="0"/>
    <x v="0"/>
    <x v="3"/>
    <s v="Hunt Boston® Vacuum Mount KS Pencil Sharpener"/>
    <n v="0.59"/>
    <x v="0"/>
    <x v="3"/>
    <x v="39"/>
    <s v="Summerville"/>
    <n v="29483"/>
    <d v="2015-03-25T00:00:00"/>
    <d v="2015-03-27T00:00:00"/>
    <n v="-12.026699999999998"/>
    <n v="12"/>
    <n v="418.75"/>
    <n v="90146"/>
    <n v="2"/>
    <n v="-2.8720477611940294"/>
    <n v="440.78947368421052"/>
    <n v="22.03947368421052"/>
    <s v="High Discount"/>
    <s v="10%"/>
    <x v="0"/>
    <x v="5"/>
  </r>
  <r>
    <n v="24396"/>
    <s v="Low"/>
    <n v="0.1"/>
    <n v="54.1"/>
    <n v="19.989999999999998"/>
    <n v="2287"/>
    <x v="744"/>
    <x v="2"/>
    <x v="0"/>
    <x v="0"/>
    <x v="10"/>
    <x v="3"/>
    <s v="Desktop 3-Pocket Hot File®"/>
    <n v="0.59"/>
    <x v="0"/>
    <x v="3"/>
    <x v="39"/>
    <s v="Summerville"/>
    <n v="29483"/>
    <d v="2015-02-19T00:00:00"/>
    <d v="2015-02-24T00:00:00"/>
    <n v="34.067999999999998"/>
    <n v="9"/>
    <n v="469.59"/>
    <n v="90147"/>
    <n v="5"/>
    <n v="7.2548393279243593"/>
    <n v="521.76666666666665"/>
    <n v="52.176666666666677"/>
    <s v="High Discount"/>
    <s v="15%"/>
    <x v="0"/>
    <x v="2"/>
  </r>
  <r>
    <n v="19243"/>
    <s v="Critical"/>
    <n v="0.01"/>
    <n v="7.59"/>
    <n v="4"/>
    <n v="2289"/>
    <x v="745"/>
    <x v="2"/>
    <x v="1"/>
    <x v="1"/>
    <x v="2"/>
    <x v="0"/>
    <s v="Master Giant Foot® Doorstop, Safety Yellow"/>
    <n v="0.42"/>
    <x v="0"/>
    <x v="2"/>
    <x v="3"/>
    <s v="Burnsville"/>
    <n v="55337"/>
    <d v="2015-05-04T00:00:00"/>
    <d v="2015-05-04T00:00:00"/>
    <n v="2.9700000000000006"/>
    <n v="17"/>
    <n v="136.25"/>
    <n v="88165"/>
    <n v="0"/>
    <n v="2.1798165137614687"/>
    <n v="137.62626262626262"/>
    <n v="1.3762626262626156"/>
    <s v="High Discount"/>
    <s v="10%"/>
    <x v="0"/>
    <x v="3"/>
  </r>
  <r>
    <n v="21334"/>
    <s v="Not Specified"/>
    <n v="0"/>
    <n v="42.98"/>
    <n v="4.62"/>
    <n v="2290"/>
    <x v="746"/>
    <x v="2"/>
    <x v="1"/>
    <x v="0"/>
    <x v="15"/>
    <x v="3"/>
    <s v="Belkin F9M820V08 8 Outlet Surge"/>
    <n v="0.56000000000000005"/>
    <x v="0"/>
    <x v="2"/>
    <x v="3"/>
    <s v="Coon Rapids"/>
    <n v="55433"/>
    <d v="2015-01-06T00:00:00"/>
    <d v="2015-01-08T00:00:00"/>
    <n v="385.30289999999997"/>
    <n v="12"/>
    <n v="558.41"/>
    <n v="88163"/>
    <n v="2"/>
    <n v="69"/>
    <n v="558.41"/>
    <n v="0"/>
    <s v="No Discount"/>
    <s v="0% (No Discount)"/>
    <x v="1"/>
    <x v="0"/>
  </r>
  <r>
    <n v="21335"/>
    <s v="Not Specified"/>
    <n v="0.03"/>
    <n v="21.78"/>
    <n v="5.94"/>
    <n v="2290"/>
    <x v="746"/>
    <x v="2"/>
    <x v="1"/>
    <x v="0"/>
    <x v="15"/>
    <x v="4"/>
    <s v="Holmes HEPA Air Purifier"/>
    <n v="0.5"/>
    <x v="0"/>
    <x v="2"/>
    <x v="3"/>
    <s v="Coon Rapids"/>
    <n v="55433"/>
    <d v="2015-01-06T00:00:00"/>
    <d v="2015-01-08T00:00:00"/>
    <n v="187.2"/>
    <n v="13"/>
    <n v="290.22000000000003"/>
    <n v="88163"/>
    <n v="2"/>
    <n v="64.502790986148426"/>
    <n v="299.1958762886598"/>
    <n v="8.9758762886597765"/>
    <s v="High Discount"/>
    <s v="10%"/>
    <x v="0"/>
    <x v="0"/>
  </r>
  <r>
    <n v="19723"/>
    <s v="Medium"/>
    <n v="7.0000000000000007E-2"/>
    <n v="80.98"/>
    <n v="7.18"/>
    <n v="2290"/>
    <x v="746"/>
    <x v="2"/>
    <x v="0"/>
    <x v="2"/>
    <x v="13"/>
    <x v="3"/>
    <s v="Logitech Cordless Navigator Duo"/>
    <n v="0.48"/>
    <x v="0"/>
    <x v="2"/>
    <x v="3"/>
    <s v="Coon Rapids"/>
    <n v="55433"/>
    <d v="2015-02-04T00:00:00"/>
    <d v="2015-02-06T00:00:00"/>
    <n v="779.47230000000002"/>
    <n v="15"/>
    <n v="1129.67"/>
    <n v="88164"/>
    <n v="2"/>
    <n v="69"/>
    <n v="1214.6989247311828"/>
    <n v="85.028924731182769"/>
    <s v="High Discount"/>
    <s v="10%"/>
    <x v="0"/>
    <x v="2"/>
  </r>
  <r>
    <n v="24673"/>
    <s v="Critical"/>
    <n v="7.0000000000000007E-2"/>
    <n v="270.98"/>
    <n v="50"/>
    <n v="2302"/>
    <x v="747"/>
    <x v="1"/>
    <x v="0"/>
    <x v="1"/>
    <x v="1"/>
    <x v="1"/>
    <s v="Global Enterprise Series Seating High-Back Swivel/Tilt Chairs"/>
    <n v="0.77"/>
    <x v="0"/>
    <x v="3"/>
    <x v="26"/>
    <s v="Panama City"/>
    <n v="32404"/>
    <d v="2015-02-11T00:00:00"/>
    <d v="2015-02-13T00:00:00"/>
    <n v="27.725999999999999"/>
    <n v="9"/>
    <n v="2439.37"/>
    <n v="87695"/>
    <n v="2"/>
    <n v="1.1366049430795655"/>
    <n v="2622.9784946236559"/>
    <n v="183.60849462365604"/>
    <s v="High Discount"/>
    <s v="10%"/>
    <x v="0"/>
    <x v="2"/>
  </r>
  <r>
    <n v="23344"/>
    <s v="High"/>
    <n v="0.1"/>
    <n v="12.53"/>
    <n v="0.49"/>
    <n v="2302"/>
    <x v="747"/>
    <x v="2"/>
    <x v="0"/>
    <x v="0"/>
    <x v="9"/>
    <x v="3"/>
    <s v="Round Specialty Laser Printer Labels"/>
    <n v="0.38"/>
    <x v="0"/>
    <x v="3"/>
    <x v="26"/>
    <s v="Panama City"/>
    <n v="32404"/>
    <d v="2015-01-03T00:00:00"/>
    <d v="2015-01-04T00:00:00"/>
    <n v="244.464"/>
    <n v="8"/>
    <n v="92.02"/>
    <n v="87696"/>
    <n v="1"/>
    <n v="265.66398608998043"/>
    <n v="102.24444444444444"/>
    <n v="10.224444444444444"/>
    <s v="High Discount"/>
    <s v="15%"/>
    <x v="0"/>
    <x v="0"/>
  </r>
  <r>
    <n v="23345"/>
    <s v="High"/>
    <n v="0.1"/>
    <n v="146.34"/>
    <n v="43.75"/>
    <n v="2302"/>
    <x v="747"/>
    <x v="1"/>
    <x v="0"/>
    <x v="1"/>
    <x v="11"/>
    <x v="5"/>
    <s v="Bevis Round Conference Table Top &amp; Single Column Base"/>
    <n v="0.64"/>
    <x v="0"/>
    <x v="3"/>
    <x v="26"/>
    <s v="Panama City"/>
    <n v="32404"/>
    <d v="2015-01-03T00:00:00"/>
    <d v="2015-01-04T00:00:00"/>
    <n v="-473.57799999999997"/>
    <n v="2"/>
    <n v="283.55"/>
    <n v="87696"/>
    <n v="1"/>
    <n v="-167.01745723858224"/>
    <n v="315.05555555555554"/>
    <n v="31.505555555555532"/>
    <s v="High Discount"/>
    <s v="15%"/>
    <x v="0"/>
    <x v="0"/>
  </r>
  <r>
    <n v="6673"/>
    <s v="Critical"/>
    <n v="7.0000000000000007E-2"/>
    <n v="270.98"/>
    <n v="50"/>
    <n v="2303"/>
    <x v="748"/>
    <x v="1"/>
    <x v="0"/>
    <x v="1"/>
    <x v="1"/>
    <x v="1"/>
    <s v="Global Enterprise Series Seating High-Back Swivel/Tilt Chairs"/>
    <n v="0.77"/>
    <x v="0"/>
    <x v="1"/>
    <x v="4"/>
    <s v="New York City"/>
    <n v="10011"/>
    <d v="2015-02-11T00:00:00"/>
    <d v="2015-02-13T00:00:00"/>
    <n v="-96.05"/>
    <n v="36"/>
    <n v="9757.48"/>
    <n v="47493"/>
    <n v="2"/>
    <n v="-0.98437301434386748"/>
    <n v="10491.913978494624"/>
    <n v="734.43397849462417"/>
    <s v="High Discount"/>
    <s v="10%"/>
    <x v="0"/>
    <x v="2"/>
  </r>
  <r>
    <n v="5345"/>
    <s v="High"/>
    <n v="0.1"/>
    <n v="146.34"/>
    <n v="43.75"/>
    <n v="2303"/>
    <x v="748"/>
    <x v="1"/>
    <x v="0"/>
    <x v="1"/>
    <x v="11"/>
    <x v="5"/>
    <s v="Bevis Round Conference Table Top &amp; Single Column Base"/>
    <n v="0.64"/>
    <x v="0"/>
    <x v="1"/>
    <x v="4"/>
    <s v="New York City"/>
    <n v="10011"/>
    <d v="2015-01-03T00:00:00"/>
    <d v="2015-01-04T00:00:00"/>
    <n v="-270.85000000000002"/>
    <n v="6"/>
    <n v="850.64"/>
    <n v="37987"/>
    <n v="1"/>
    <n v="-31.840731684378827"/>
    <n v="945.15555555555557"/>
    <n v="94.515555555555579"/>
    <s v="High Discount"/>
    <s v="15%"/>
    <x v="0"/>
    <x v="0"/>
  </r>
  <r>
    <n v="19934"/>
    <s v="High"/>
    <n v="0"/>
    <n v="90.48"/>
    <n v="19.989999999999998"/>
    <n v="2305"/>
    <x v="749"/>
    <x v="2"/>
    <x v="2"/>
    <x v="0"/>
    <x v="4"/>
    <x v="3"/>
    <s v="Tyvek® Side-Opening Peel &amp; Seel® Expanding Envelopes"/>
    <n v="0.4"/>
    <x v="0"/>
    <x v="2"/>
    <x v="46"/>
    <s v="Watertown"/>
    <n v="57201"/>
    <d v="2015-06-21T00:00:00"/>
    <d v="2015-06-24T00:00:00"/>
    <n v="800.25509999999986"/>
    <n v="12"/>
    <n v="1159.79"/>
    <n v="89869"/>
    <n v="3"/>
    <n v="69"/>
    <n v="1159.79"/>
    <n v="0"/>
    <s v="No Discount"/>
    <s v="0% (No Discount)"/>
    <x v="1"/>
    <x v="1"/>
  </r>
  <r>
    <n v="23313"/>
    <s v="Low"/>
    <n v="0.08"/>
    <n v="9.48"/>
    <n v="7.29"/>
    <n v="2308"/>
    <x v="750"/>
    <x v="2"/>
    <x v="2"/>
    <x v="1"/>
    <x v="2"/>
    <x v="2"/>
    <s v="DAX Two-Tone Rosewood/Black Document Frame, Desktop, 5 x 7"/>
    <n v="0.45"/>
    <x v="0"/>
    <x v="3"/>
    <x v="26"/>
    <s v="Lehigh Acres"/>
    <n v="33971"/>
    <d v="2015-03-24T00:00:00"/>
    <d v="2015-03-26T00:00:00"/>
    <n v="-50.4"/>
    <n v="2"/>
    <n v="20.22"/>
    <n v="90557"/>
    <n v="2"/>
    <n v="-249.25816023738872"/>
    <n v="21.978260869565215"/>
    <n v="1.7582608695652162"/>
    <s v="High Discount"/>
    <s v="10%"/>
    <x v="0"/>
    <x v="5"/>
  </r>
  <r>
    <n v="23314"/>
    <s v="Low"/>
    <n v="0.03"/>
    <n v="193.17"/>
    <n v="19.989999999999998"/>
    <n v="2308"/>
    <x v="750"/>
    <x v="2"/>
    <x v="2"/>
    <x v="0"/>
    <x v="10"/>
    <x v="3"/>
    <s v="Fellowes Staxonsteel® Drawer Files"/>
    <n v="0.71"/>
    <x v="0"/>
    <x v="3"/>
    <x v="26"/>
    <s v="Lehigh Acres"/>
    <n v="33971"/>
    <d v="2015-03-24T00:00:00"/>
    <d v="2015-03-28T00:00:00"/>
    <n v="-348.75400000000002"/>
    <n v="8"/>
    <n v="1548.97"/>
    <n v="90557"/>
    <n v="4"/>
    <n v="-22.515219791216097"/>
    <n v="1596.876288659794"/>
    <n v="47.906288659793972"/>
    <s v="High Discount"/>
    <s v="10%"/>
    <x v="0"/>
    <x v="5"/>
  </r>
  <r>
    <n v="26048"/>
    <s v="High"/>
    <n v="0.08"/>
    <n v="68.81"/>
    <n v="60"/>
    <n v="2323"/>
    <x v="751"/>
    <x v="1"/>
    <x v="2"/>
    <x v="0"/>
    <x v="15"/>
    <x v="1"/>
    <s v="Holmes Replacement Filter for HEPA Air Cleaner, Very Large Room, HEPA Filter"/>
    <n v="0.41"/>
    <x v="0"/>
    <x v="0"/>
    <x v="1"/>
    <s v="Coachella"/>
    <n v="92236"/>
    <d v="2015-03-16T00:00:00"/>
    <d v="2015-03-17T00:00:00"/>
    <n v="-550.42999999999995"/>
    <n v="5"/>
    <n v="337.86"/>
    <n v="88721"/>
    <n v="1"/>
    <n v="-162.91659267152073"/>
    <n v="367.23913043478262"/>
    <n v="29.37913043478261"/>
    <s v="High Discount"/>
    <s v="10%"/>
    <x v="0"/>
    <x v="5"/>
  </r>
  <r>
    <n v="26049"/>
    <s v="High"/>
    <n v="0.04"/>
    <n v="21.38"/>
    <n v="8.99"/>
    <n v="2323"/>
    <x v="751"/>
    <x v="2"/>
    <x v="2"/>
    <x v="0"/>
    <x v="0"/>
    <x v="2"/>
    <s v="Boston 1730 StandUp Electric Pencil Sharpener"/>
    <n v="0.59"/>
    <x v="0"/>
    <x v="0"/>
    <x v="1"/>
    <s v="Coachella"/>
    <n v="92236"/>
    <d v="2015-03-16T00:00:00"/>
    <d v="2015-03-18T00:00:00"/>
    <n v="-52.12"/>
    <n v="4"/>
    <n v="84.21"/>
    <n v="88721"/>
    <n v="2"/>
    <n v="-61.892886830542693"/>
    <n v="87.71875"/>
    <n v="3.5087500000000063"/>
    <s v="High Discount"/>
    <s v="10%"/>
    <x v="0"/>
    <x v="5"/>
  </r>
  <r>
    <n v="23053"/>
    <s v="Not Specified"/>
    <n v="0.06"/>
    <n v="4.9800000000000004"/>
    <n v="4.62"/>
    <n v="2323"/>
    <x v="751"/>
    <x v="0"/>
    <x v="2"/>
    <x v="2"/>
    <x v="13"/>
    <x v="2"/>
    <s v="Imation 3.5&quot;, DISKETTE 44766 HGHLD3.52HD/FM, 10/Pack"/>
    <n v="0.64"/>
    <x v="0"/>
    <x v="0"/>
    <x v="1"/>
    <s v="Coachella"/>
    <n v="92236"/>
    <d v="2015-06-19T00:00:00"/>
    <d v="2015-06-19T00:00:00"/>
    <n v="-27.004999999999999"/>
    <n v="7"/>
    <n v="38.74"/>
    <n v="88722"/>
    <n v="0"/>
    <n v="-69.708311822405776"/>
    <n v="41.212765957446813"/>
    <n v="2.4727659574468106"/>
    <s v="High Discount"/>
    <s v="10%"/>
    <x v="0"/>
    <x v="1"/>
  </r>
  <r>
    <n v="25456"/>
    <s v="Medium"/>
    <n v="0.06"/>
    <n v="28.53"/>
    <n v="1.49"/>
    <n v="2330"/>
    <x v="752"/>
    <x v="2"/>
    <x v="1"/>
    <x v="0"/>
    <x v="8"/>
    <x v="3"/>
    <s v="Lock-Up Easel 'Spel-Binder'"/>
    <n v="0.38"/>
    <x v="0"/>
    <x v="2"/>
    <x v="25"/>
    <s v="Marion"/>
    <n v="52302"/>
    <d v="2015-03-24T00:00:00"/>
    <d v="2015-03-27T00:00:00"/>
    <n v="74.638500000000008"/>
    <n v="5"/>
    <n v="134.09"/>
    <n v="90964"/>
    <n v="3"/>
    <n v="55.662987545678277"/>
    <n v="142.64893617021278"/>
    <n v="8.5589361702127746"/>
    <s v="High Discount"/>
    <s v="10%"/>
    <x v="0"/>
    <x v="5"/>
  </r>
  <r>
    <n v="19441"/>
    <s v="High"/>
    <n v="0.06"/>
    <n v="180.98"/>
    <n v="26.2"/>
    <n v="2333"/>
    <x v="753"/>
    <x v="1"/>
    <x v="2"/>
    <x v="1"/>
    <x v="1"/>
    <x v="1"/>
    <s v="Global Ergonomic Managers Chair"/>
    <n v="0.59"/>
    <x v="0"/>
    <x v="2"/>
    <x v="45"/>
    <s v="Green Bay"/>
    <n v="54302"/>
    <d v="2015-06-23T00:00:00"/>
    <d v="2015-06-24T00:00:00"/>
    <n v="-122.235"/>
    <n v="1"/>
    <n v="191.73"/>
    <n v="89611"/>
    <n v="1"/>
    <n v="-63.753716163354724"/>
    <n v="203.96808510638297"/>
    <n v="12.238085106382982"/>
    <s v="High Discount"/>
    <s v="10%"/>
    <x v="0"/>
    <x v="1"/>
  </r>
  <r>
    <n v="23721"/>
    <s v="Low"/>
    <n v="0.06"/>
    <n v="60.65"/>
    <n v="12.23"/>
    <n v="2334"/>
    <x v="754"/>
    <x v="2"/>
    <x v="3"/>
    <x v="1"/>
    <x v="2"/>
    <x v="4"/>
    <s v="Tenex Traditional Chairmats for Medium Pile Carpet, Standard Lip, 36&quot; x 48&quot;"/>
    <n v="0.64"/>
    <x v="0"/>
    <x v="2"/>
    <x v="45"/>
    <s v="Greenfield"/>
    <n v="53220"/>
    <d v="2015-04-06T00:00:00"/>
    <d v="2015-04-08T00:00:00"/>
    <n v="427.00649999999996"/>
    <n v="10"/>
    <n v="618.85"/>
    <n v="89608"/>
    <n v="2"/>
    <n v="69"/>
    <n v="658.35106382978734"/>
    <n v="39.501063829787313"/>
    <s v="High Discount"/>
    <s v="10%"/>
    <x v="0"/>
    <x v="4"/>
  </r>
  <r>
    <n v="23693"/>
    <s v="Not Specified"/>
    <n v="0.05"/>
    <n v="14.81"/>
    <n v="13.32"/>
    <n v="2334"/>
    <x v="754"/>
    <x v="2"/>
    <x v="2"/>
    <x v="0"/>
    <x v="15"/>
    <x v="3"/>
    <s v="Holmes Replacement Filter for HEPA Air Cleaner, Large Room"/>
    <n v="0.43"/>
    <x v="0"/>
    <x v="2"/>
    <x v="45"/>
    <s v="Greenfield"/>
    <n v="53220"/>
    <d v="2015-04-09T00:00:00"/>
    <d v="2015-04-11T00:00:00"/>
    <n v="-190.49"/>
    <n v="8"/>
    <n v="115.99"/>
    <n v="89609"/>
    <n v="2"/>
    <n v="-164.22967497198036"/>
    <n v="122.09473684210526"/>
    <n v="6.1047368421052681"/>
    <s v="High Discount"/>
    <s v="10%"/>
    <x v="0"/>
    <x v="4"/>
  </r>
  <r>
    <n v="23694"/>
    <s v="Not Specified"/>
    <n v="0.08"/>
    <n v="2.78"/>
    <n v="1.25"/>
    <n v="2334"/>
    <x v="754"/>
    <x v="2"/>
    <x v="2"/>
    <x v="0"/>
    <x v="0"/>
    <x v="0"/>
    <s v="Newell 318"/>
    <n v="0.59"/>
    <x v="0"/>
    <x v="2"/>
    <x v="45"/>
    <s v="Greenfield"/>
    <n v="53220"/>
    <d v="2015-04-09T00:00:00"/>
    <d v="2015-04-10T00:00:00"/>
    <n v="-8.77"/>
    <n v="7"/>
    <n v="19.46"/>
    <n v="89609"/>
    <n v="1"/>
    <n v="-45.066803699897221"/>
    <n v="21.152173913043477"/>
    <n v="1.6921739130434759"/>
    <s v="High Discount"/>
    <s v="10%"/>
    <x v="0"/>
    <x v="4"/>
  </r>
  <r>
    <n v="24952"/>
    <s v="Low"/>
    <n v="0.06"/>
    <n v="3.74"/>
    <n v="0.94"/>
    <n v="2334"/>
    <x v="754"/>
    <x v="2"/>
    <x v="1"/>
    <x v="0"/>
    <x v="3"/>
    <x v="0"/>
    <s v="Rubber Band Ball"/>
    <n v="0.83"/>
    <x v="0"/>
    <x v="2"/>
    <x v="45"/>
    <s v="Greenfield"/>
    <n v="53220"/>
    <d v="2015-06-02T00:00:00"/>
    <d v="2015-06-09T00:00:00"/>
    <n v="-7.6849999999999996"/>
    <n v="12"/>
    <n v="44.75"/>
    <n v="89610"/>
    <n v="7"/>
    <n v="-17.173184357541899"/>
    <n v="47.60638297872341"/>
    <n v="2.8563829787234098"/>
    <s v="High Discount"/>
    <s v="10%"/>
    <x v="0"/>
    <x v="1"/>
  </r>
  <r>
    <n v="25241"/>
    <s v="Critical"/>
    <n v="0.06"/>
    <n v="2.08"/>
    <n v="5.33"/>
    <n v="2338"/>
    <x v="755"/>
    <x v="2"/>
    <x v="1"/>
    <x v="1"/>
    <x v="2"/>
    <x v="3"/>
    <s v="Eldon® Wave Desk Accessories"/>
    <n v="0.43"/>
    <x v="0"/>
    <x v="1"/>
    <x v="30"/>
    <s v="College Park"/>
    <n v="20740"/>
    <d v="2015-01-13T00:00:00"/>
    <d v="2015-01-13T00:00:00"/>
    <n v="-82.559200000000004"/>
    <n v="4"/>
    <n v="9.23"/>
    <n v="91480"/>
    <n v="0"/>
    <n v="-894.46587215601289"/>
    <n v="9.8191489361702136"/>
    <n v="0.58914893617021313"/>
    <s v="High Discount"/>
    <s v="10%"/>
    <x v="0"/>
    <x v="0"/>
  </r>
  <r>
    <n v="26137"/>
    <s v="High"/>
    <n v="0.1"/>
    <n v="6.75"/>
    <n v="2.99"/>
    <n v="2338"/>
    <x v="755"/>
    <x v="2"/>
    <x v="1"/>
    <x v="0"/>
    <x v="8"/>
    <x v="3"/>
    <s v="Wilson Jones DublLock® D-Ring Binders"/>
    <n v="0.35"/>
    <x v="0"/>
    <x v="1"/>
    <x v="30"/>
    <s v="College Park"/>
    <n v="20740"/>
    <d v="2015-03-29T00:00:00"/>
    <d v="2015-03-29T00:00:00"/>
    <n v="18.147500000000001"/>
    <n v="15"/>
    <n v="96.13"/>
    <n v="91481"/>
    <n v="0"/>
    <n v="18.878081764277542"/>
    <n v="106.8111111111111"/>
    <n v="10.681111111111107"/>
    <s v="High Discount"/>
    <s v="15%"/>
    <x v="0"/>
    <x v="5"/>
  </r>
  <r>
    <n v="22526"/>
    <s v="Medium"/>
    <n v="0.05"/>
    <n v="11.58"/>
    <n v="6.97"/>
    <n v="2339"/>
    <x v="756"/>
    <x v="2"/>
    <x v="1"/>
    <x v="0"/>
    <x v="4"/>
    <x v="3"/>
    <s v="Peel &amp; Seel® Recycled Catalog Envelopes, Brown"/>
    <n v="0.35"/>
    <x v="0"/>
    <x v="2"/>
    <x v="7"/>
    <s v="Cloverleaf"/>
    <n v="77015"/>
    <d v="2015-05-25T00:00:00"/>
    <d v="2015-05-28T00:00:00"/>
    <n v="2.8060000000000027"/>
    <n v="6"/>
    <n v="73.959999999999994"/>
    <n v="91482"/>
    <n v="3"/>
    <n v="3.793942671714444"/>
    <n v="77.852631578947367"/>
    <n v="3.8926315789473733"/>
    <s v="High Discount"/>
    <s v="10%"/>
    <x v="0"/>
    <x v="3"/>
  </r>
  <r>
    <n v="19052"/>
    <s v="Medium"/>
    <n v="7.0000000000000007E-2"/>
    <n v="200.98"/>
    <n v="23.76"/>
    <n v="2345"/>
    <x v="757"/>
    <x v="1"/>
    <x v="0"/>
    <x v="1"/>
    <x v="1"/>
    <x v="1"/>
    <s v="Global Leather Highback Executive Chair with Pneumatic Height Adjustment, Black"/>
    <n v="0.57999999999999996"/>
    <x v="0"/>
    <x v="3"/>
    <x v="35"/>
    <s v="Paducah"/>
    <n v="42003"/>
    <d v="2015-03-14T00:00:00"/>
    <d v="2015-03-15T00:00:00"/>
    <n v="-132.42600000000002"/>
    <n v="9"/>
    <n v="1805.9"/>
    <n v="89504"/>
    <n v="1"/>
    <n v="-7.3329641729885378"/>
    <n v="1941.8279569892475"/>
    <n v="135.92795698924738"/>
    <s v="High Discount"/>
    <s v="10%"/>
    <x v="0"/>
    <x v="5"/>
  </r>
  <r>
    <n v="19053"/>
    <s v="Medium"/>
    <n v="0.02"/>
    <n v="179.29"/>
    <n v="29.21"/>
    <n v="2345"/>
    <x v="757"/>
    <x v="1"/>
    <x v="0"/>
    <x v="1"/>
    <x v="11"/>
    <x v="5"/>
    <s v="Bevis Round Conference Table Top, X-Base"/>
    <n v="0.76"/>
    <x v="0"/>
    <x v="3"/>
    <x v="35"/>
    <s v="Paducah"/>
    <n v="42003"/>
    <d v="2015-03-14T00:00:00"/>
    <d v="2015-03-14T00:00:00"/>
    <n v="-411.23599999999999"/>
    <n v="2"/>
    <n v="311.41000000000003"/>
    <n v="89504"/>
    <n v="0"/>
    <n v="-132.05613178767538"/>
    <n v="317.76530612244903"/>
    <n v="6.3553061224490079"/>
    <s v="High Discount"/>
    <s v="10%"/>
    <x v="0"/>
    <x v="5"/>
  </r>
  <r>
    <n v="20776"/>
    <s v="Low"/>
    <n v="0.03"/>
    <n v="297.64"/>
    <n v="14.7"/>
    <n v="2346"/>
    <x v="758"/>
    <x v="1"/>
    <x v="0"/>
    <x v="2"/>
    <x v="6"/>
    <x v="1"/>
    <s v="Panasonic KX-P3200 Dot Matrix Printer"/>
    <n v="0.56999999999999995"/>
    <x v="0"/>
    <x v="3"/>
    <x v="35"/>
    <s v="Pleasure Ridge Park"/>
    <n v="40258"/>
    <d v="2015-01-10T00:00:00"/>
    <d v="2015-01-15T00:00:00"/>
    <n v="-48.971999999999994"/>
    <n v="12"/>
    <n v="3707.05"/>
    <n v="89503"/>
    <n v="5"/>
    <n v="-1.3210504309356494"/>
    <n v="3821.7010309278353"/>
    <n v="114.65103092783511"/>
    <s v="High Discount"/>
    <s v="10%"/>
    <x v="0"/>
    <x v="0"/>
  </r>
  <r>
    <n v="21627"/>
    <s v="High"/>
    <n v="0.1"/>
    <n v="218.75"/>
    <n v="69.64"/>
    <n v="2346"/>
    <x v="758"/>
    <x v="1"/>
    <x v="0"/>
    <x v="1"/>
    <x v="11"/>
    <x v="5"/>
    <s v="BoxOffice By Design Rectangular and Half-Moon Meeting Room Tables"/>
    <n v="0.77"/>
    <x v="0"/>
    <x v="3"/>
    <x v="35"/>
    <s v="Pleasure Ridge Park"/>
    <n v="40258"/>
    <d v="2015-05-20T00:00:00"/>
    <d v="2015-05-21T00:00:00"/>
    <n v="62.297999999999995"/>
    <n v="17"/>
    <n v="2805.18"/>
    <n v="89505"/>
    <n v="1"/>
    <n v="2.2208200543280645"/>
    <n v="3116.8666666666663"/>
    <n v="311.6866666666665"/>
    <s v="High Discount"/>
    <s v="15%"/>
    <x v="0"/>
    <x v="3"/>
  </r>
  <r>
    <n v="18675"/>
    <s v="Critical"/>
    <n v="0.08"/>
    <n v="6.48"/>
    <n v="7.49"/>
    <n v="2351"/>
    <x v="759"/>
    <x v="2"/>
    <x v="0"/>
    <x v="0"/>
    <x v="7"/>
    <x v="3"/>
    <s v="Xerox 220"/>
    <n v="0.37"/>
    <x v="0"/>
    <x v="1"/>
    <x v="30"/>
    <s v="Crofton"/>
    <n v="21114"/>
    <d v="2015-03-30T00:00:00"/>
    <d v="2015-04-02T00:00:00"/>
    <n v="-119.32"/>
    <n v="13"/>
    <n v="80.86"/>
    <n v="86163"/>
    <n v="3"/>
    <n v="-147.56369032896365"/>
    <n v="87.891304347826079"/>
    <n v="7.0313043478260795"/>
    <s v="High Discount"/>
    <s v="10%"/>
    <x v="0"/>
    <x v="5"/>
  </r>
  <r>
    <n v="20904"/>
    <s v="Critical"/>
    <n v="0.06"/>
    <n v="59.76"/>
    <n v="9.7100000000000009"/>
    <n v="2352"/>
    <x v="760"/>
    <x v="2"/>
    <x v="3"/>
    <x v="0"/>
    <x v="10"/>
    <x v="3"/>
    <s v="Advantus 10-Drawer Portable Organizer, Chrome Metal Frame, Smoke Drawers"/>
    <n v="0.56999999999999995"/>
    <x v="0"/>
    <x v="1"/>
    <x v="30"/>
    <s v="Cumberland"/>
    <n v="21501"/>
    <d v="2015-06-20T00:00:00"/>
    <d v="2015-06-23T00:00:00"/>
    <n v="756.67470000000003"/>
    <n v="18"/>
    <n v="1096.6300000000001"/>
    <n v="86165"/>
    <n v="3"/>
    <n v="69"/>
    <n v="1166.6276595744682"/>
    <n v="69.997659574468116"/>
    <s v="High Discount"/>
    <s v="10%"/>
    <x v="0"/>
    <x v="1"/>
  </r>
  <r>
    <n v="20905"/>
    <s v="Critical"/>
    <n v="7.0000000000000007E-2"/>
    <n v="195.99"/>
    <n v="4.2"/>
    <n v="2352"/>
    <x v="760"/>
    <x v="2"/>
    <x v="3"/>
    <x v="2"/>
    <x v="5"/>
    <x v="3"/>
    <s v="T65"/>
    <n v="0.56000000000000005"/>
    <x v="0"/>
    <x v="1"/>
    <x v="30"/>
    <s v="Cumberland"/>
    <n v="21501"/>
    <d v="2015-06-20T00:00:00"/>
    <d v="2015-06-23T00:00:00"/>
    <n v="-222.34299999999999"/>
    <n v="4"/>
    <n v="632.12"/>
    <n v="86165"/>
    <n v="3"/>
    <n v="-35.174175789407073"/>
    <n v="679.69892473118284"/>
    <n v="47.578924731182838"/>
    <s v="High Discount"/>
    <s v="10%"/>
    <x v="0"/>
    <x v="1"/>
  </r>
  <r>
    <n v="19270"/>
    <s v="Not Specified"/>
    <n v="0.09"/>
    <n v="71.37"/>
    <n v="69"/>
    <n v="2352"/>
    <x v="760"/>
    <x v="2"/>
    <x v="1"/>
    <x v="1"/>
    <x v="11"/>
    <x v="6"/>
    <s v="Lesro Sheffield Collection Coffee Table, End Table, Center Table, Corner Table"/>
    <n v="0.68"/>
    <x v="0"/>
    <x v="1"/>
    <x v="30"/>
    <s v="Cumberland"/>
    <n v="21501"/>
    <d v="2015-06-23T00:00:00"/>
    <d v="2015-06-24T00:00:00"/>
    <n v="-1537.1356000000003"/>
    <n v="19"/>
    <n v="1302.98"/>
    <n v="86166"/>
    <n v="1"/>
    <n v="-117.97077468572044"/>
    <n v="1431.8461538461538"/>
    <n v="128.86615384615379"/>
    <s v="High Discount"/>
    <s v="10%"/>
    <x v="0"/>
    <x v="1"/>
  </r>
  <r>
    <n v="25338"/>
    <s v="Critical"/>
    <n v="0.04"/>
    <n v="5.98"/>
    <n v="0.96"/>
    <n v="2353"/>
    <x v="761"/>
    <x v="2"/>
    <x v="0"/>
    <x v="0"/>
    <x v="0"/>
    <x v="0"/>
    <s v="Newell 315"/>
    <n v="0.6"/>
    <x v="0"/>
    <x v="1"/>
    <x v="30"/>
    <s v="Edgewood"/>
    <n v="21040"/>
    <d v="2015-04-29T00:00:00"/>
    <d v="2015-04-30T00:00:00"/>
    <n v="52.697600000000001"/>
    <n v="22"/>
    <n v="131.79"/>
    <n v="86164"/>
    <n v="1"/>
    <n v="39.98603839441536"/>
    <n v="137.28125"/>
    <n v="5.491250000000008"/>
    <s v="High Discount"/>
    <s v="10%"/>
    <x v="0"/>
    <x v="4"/>
  </r>
  <r>
    <n v="25339"/>
    <s v="Critical"/>
    <n v="0.01"/>
    <n v="20.99"/>
    <n v="0.99"/>
    <n v="2353"/>
    <x v="761"/>
    <x v="2"/>
    <x v="0"/>
    <x v="2"/>
    <x v="5"/>
    <x v="0"/>
    <s v="Accessory25"/>
    <n v="0.56999999999999995"/>
    <x v="0"/>
    <x v="1"/>
    <x v="30"/>
    <s v="Edgewood"/>
    <n v="21040"/>
    <d v="2015-04-29T00:00:00"/>
    <d v="2015-04-30T00:00:00"/>
    <n v="-78.194159999999982"/>
    <n v="2"/>
    <n v="35.33"/>
    <n v="86164"/>
    <n v="1"/>
    <n v="-221.32510614208886"/>
    <n v="35.686868686868685"/>
    <n v="0.35686868686868678"/>
    <s v="High Discount"/>
    <s v="10%"/>
    <x v="0"/>
    <x v="4"/>
  </r>
  <r>
    <n v="22649"/>
    <s v="Not Specified"/>
    <n v="0.1"/>
    <n v="78.69"/>
    <n v="19.989999999999998"/>
    <n v="2355"/>
    <x v="762"/>
    <x v="2"/>
    <x v="3"/>
    <x v="1"/>
    <x v="2"/>
    <x v="3"/>
    <s v="Howard Miller 12-3/4 Diameter Accuwave DS ™ Wall Clock"/>
    <n v="0.43"/>
    <x v="0"/>
    <x v="0"/>
    <x v="1"/>
    <s v="Coachella"/>
    <n v="92236"/>
    <d v="2015-02-15T00:00:00"/>
    <d v="2015-02-16T00:00:00"/>
    <n v="465.43949999999995"/>
    <n v="9"/>
    <n v="674.55"/>
    <n v="91304"/>
    <n v="1"/>
    <n v="69"/>
    <n v="749.49999999999989"/>
    <n v="74.949999999999932"/>
    <s v="High Discount"/>
    <s v="15%"/>
    <x v="0"/>
    <x v="2"/>
  </r>
  <r>
    <n v="21511"/>
    <s v="Medium"/>
    <n v="0.06"/>
    <n v="146.34"/>
    <n v="43.75"/>
    <n v="2355"/>
    <x v="762"/>
    <x v="1"/>
    <x v="3"/>
    <x v="1"/>
    <x v="11"/>
    <x v="5"/>
    <s v="Bevis Round Conference Table Top &amp; Single Column Base"/>
    <n v="0.65"/>
    <x v="0"/>
    <x v="0"/>
    <x v="1"/>
    <s v="Coachella"/>
    <n v="92236"/>
    <d v="2015-06-16T00:00:00"/>
    <d v="2015-06-18T00:00:00"/>
    <n v="-89.27"/>
    <n v="12"/>
    <n v="1721.24"/>
    <n v="91306"/>
    <n v="2"/>
    <n v="-5.1863772629034885"/>
    <n v="1831.1063829787236"/>
    <n v="109.86638297872355"/>
    <s v="High Discount"/>
    <s v="10%"/>
    <x v="0"/>
    <x v="1"/>
  </r>
  <r>
    <n v="24526"/>
    <s v="Medium"/>
    <n v="0"/>
    <n v="29.34"/>
    <n v="7.87"/>
    <n v="2356"/>
    <x v="763"/>
    <x v="2"/>
    <x v="3"/>
    <x v="1"/>
    <x v="2"/>
    <x v="3"/>
    <s v="Seth Thomas 14&quot; Putty-Colored Wall Clock"/>
    <n v="0.54"/>
    <x v="0"/>
    <x v="0"/>
    <x v="47"/>
    <s v="Rock Springs"/>
    <n v="82901"/>
    <d v="2015-03-15T00:00:00"/>
    <d v="2015-03-17T00:00:00"/>
    <n v="385.37"/>
    <n v="22"/>
    <n v="668.38"/>
    <n v="91305"/>
    <n v="2"/>
    <n v="57.657320685837398"/>
    <n v="668.38"/>
    <n v="0"/>
    <s v="No Discount"/>
    <s v="0% (No Discount)"/>
    <x v="1"/>
    <x v="5"/>
  </r>
  <r>
    <n v="20798"/>
    <s v="Low"/>
    <n v="0.1"/>
    <n v="205.99"/>
    <n v="8.99"/>
    <n v="2358"/>
    <x v="764"/>
    <x v="2"/>
    <x v="0"/>
    <x v="2"/>
    <x v="5"/>
    <x v="3"/>
    <s v="TimeportP7382"/>
    <n v="0.56000000000000005"/>
    <x v="0"/>
    <x v="3"/>
    <x v="26"/>
    <s v="Fort Lauderdale"/>
    <n v="33311"/>
    <d v="2015-03-04T00:00:00"/>
    <d v="2015-03-08T00:00:00"/>
    <n v="147"/>
    <n v="2"/>
    <n v="324.62"/>
    <n v="88267"/>
    <n v="4"/>
    <n v="45.283716345265233"/>
    <n v="360.68888888888887"/>
    <n v="36.068888888888864"/>
    <s v="High Discount"/>
    <s v="15%"/>
    <x v="0"/>
    <x v="5"/>
  </r>
  <r>
    <n v="18892"/>
    <s v="Critical"/>
    <n v="0.05"/>
    <n v="2.08"/>
    <n v="2.56"/>
    <n v="2358"/>
    <x v="764"/>
    <x v="2"/>
    <x v="1"/>
    <x v="0"/>
    <x v="12"/>
    <x v="2"/>
    <s v="Kleencut® Forged Office Shears by Acme United Corporation"/>
    <n v="0.55000000000000004"/>
    <x v="0"/>
    <x v="3"/>
    <x v="26"/>
    <s v="Fort Lauderdale"/>
    <n v="33311"/>
    <d v="2015-02-14T00:00:00"/>
    <d v="2015-02-16T00:00:00"/>
    <n v="-1045.0160000000001"/>
    <n v="19"/>
    <n v="40.93"/>
    <n v="88268"/>
    <n v="2"/>
    <n v="-2553.1785976056685"/>
    <n v="43.084210526315793"/>
    <n v="2.1542105263157936"/>
    <s v="High Discount"/>
    <s v="10%"/>
    <x v="0"/>
    <x v="2"/>
  </r>
  <r>
    <n v="21772"/>
    <s v="Critical"/>
    <n v="0"/>
    <n v="7.28"/>
    <n v="1.77"/>
    <n v="2359"/>
    <x v="765"/>
    <x v="2"/>
    <x v="1"/>
    <x v="0"/>
    <x v="7"/>
    <x v="0"/>
    <s v="Post-it® “Important Message” Note Pad, Neon Colors, 50 Sheets/Pad"/>
    <n v="0.37"/>
    <x v="0"/>
    <x v="3"/>
    <x v="26"/>
    <s v="Fort Myers"/>
    <n v="33917"/>
    <d v="2015-02-05T00:00:00"/>
    <d v="2015-02-05T00:00:00"/>
    <n v="167.16000000000003"/>
    <n v="7"/>
    <n v="53.42"/>
    <n v="88265"/>
    <n v="0"/>
    <n v="312.91651067016102"/>
    <n v="53.42"/>
    <n v="0"/>
    <s v="No Discount"/>
    <s v="0% (No Discount)"/>
    <x v="1"/>
    <x v="2"/>
  </r>
  <r>
    <n v="24890"/>
    <s v="High"/>
    <n v="0.06"/>
    <n v="8.33"/>
    <n v="1.99"/>
    <n v="2361"/>
    <x v="766"/>
    <x v="2"/>
    <x v="0"/>
    <x v="2"/>
    <x v="13"/>
    <x v="2"/>
    <s v="80 Minute Slim Jewel Case CD-R , 10/Pack - Staples"/>
    <n v="0.52"/>
    <x v="0"/>
    <x v="3"/>
    <x v="26"/>
    <s v="Fruit Cove"/>
    <n v="32259"/>
    <d v="2015-02-25T00:00:00"/>
    <d v="2015-02-26T00:00:00"/>
    <n v="-344.82000000000005"/>
    <n v="1"/>
    <n v="8.49"/>
    <n v="88266"/>
    <n v="1"/>
    <n v="-4061.4840989399299"/>
    <n v="9.0319148936170226"/>
    <n v="0.54191489361702239"/>
    <s v="High Discount"/>
    <s v="10%"/>
    <x v="0"/>
    <x v="2"/>
  </r>
  <r>
    <n v="19369"/>
    <s v="High"/>
    <n v="0"/>
    <n v="5.77"/>
    <n v="5.92"/>
    <n v="2363"/>
    <x v="767"/>
    <x v="2"/>
    <x v="1"/>
    <x v="1"/>
    <x v="2"/>
    <x v="4"/>
    <s v="DAX Cubicle Frames - 8x10"/>
    <n v="0.55000000000000004"/>
    <x v="0"/>
    <x v="1"/>
    <x v="10"/>
    <s v="Medina"/>
    <n v="44256"/>
    <d v="2015-04-11T00:00:00"/>
    <d v="2015-04-13T00:00:00"/>
    <n v="-61.5276"/>
    <n v="11"/>
    <n v="69.89"/>
    <n v="90040"/>
    <n v="2"/>
    <n v="-88.034912004578629"/>
    <n v="69.89"/>
    <n v="0"/>
    <s v="No Discount"/>
    <s v="0% (No Discount)"/>
    <x v="1"/>
    <x v="4"/>
  </r>
  <r>
    <n v="21582"/>
    <s v="Low"/>
    <n v="7.0000000000000007E-2"/>
    <n v="5.98"/>
    <n v="5.79"/>
    <n v="2369"/>
    <x v="768"/>
    <x v="2"/>
    <x v="3"/>
    <x v="0"/>
    <x v="7"/>
    <x v="3"/>
    <s v="Xerox 1903"/>
    <n v="0.36"/>
    <x v="0"/>
    <x v="3"/>
    <x v="26"/>
    <s v="Pembroke Pines"/>
    <n v="33024"/>
    <d v="2015-01-13T00:00:00"/>
    <d v="2015-01-15T00:00:00"/>
    <n v="-41.972700000000003"/>
    <n v="13"/>
    <n v="77.42"/>
    <n v="90408"/>
    <n v="2"/>
    <n v="-54.214285714285715"/>
    <n v="83.247311827956992"/>
    <n v="5.82731182795699"/>
    <s v="High Discount"/>
    <s v="10%"/>
    <x v="0"/>
    <x v="0"/>
  </r>
  <r>
    <n v="21988"/>
    <s v="Medium"/>
    <n v="0.01"/>
    <n v="1.76"/>
    <n v="0.7"/>
    <n v="2372"/>
    <x v="769"/>
    <x v="2"/>
    <x v="0"/>
    <x v="0"/>
    <x v="0"/>
    <x v="0"/>
    <s v="Newell 310"/>
    <n v="0.56000000000000005"/>
    <x v="0"/>
    <x v="2"/>
    <x v="3"/>
    <s v="Duluth"/>
    <n v="55803"/>
    <d v="2015-03-15T00:00:00"/>
    <d v="2015-03-16T00:00:00"/>
    <n v="-1.56"/>
    <n v="4"/>
    <n v="7.2"/>
    <n v="90714"/>
    <n v="1"/>
    <n v="-21.666666666666668"/>
    <n v="7.2727272727272734"/>
    <n v="7.2727272727273196E-2"/>
    <s v="Low Discount"/>
    <s v="10%"/>
    <x v="0"/>
    <x v="5"/>
  </r>
  <r>
    <n v="22827"/>
    <s v="High"/>
    <n v="0.05"/>
    <n v="3.28"/>
    <n v="3.97"/>
    <n v="2376"/>
    <x v="770"/>
    <x v="2"/>
    <x v="0"/>
    <x v="0"/>
    <x v="0"/>
    <x v="0"/>
    <s v="Newell 342"/>
    <n v="0.56000000000000005"/>
    <x v="0"/>
    <x v="0"/>
    <x v="44"/>
    <s v="Moscow"/>
    <n v="83843"/>
    <d v="2015-03-05T00:00:00"/>
    <d v="2015-03-06T00:00:00"/>
    <n v="-100.24"/>
    <n v="18"/>
    <n v="61.29"/>
    <n v="91321"/>
    <n v="1"/>
    <n v="-163.5503344754446"/>
    <n v="64.515789473684208"/>
    <n v="3.225789473684209"/>
    <s v="High Discount"/>
    <s v="10%"/>
    <x v="0"/>
    <x v="5"/>
  </r>
  <r>
    <n v="22828"/>
    <s v="High"/>
    <n v="0.03"/>
    <n v="6.98"/>
    <n v="9.69"/>
    <n v="2376"/>
    <x v="770"/>
    <x v="2"/>
    <x v="0"/>
    <x v="0"/>
    <x v="10"/>
    <x v="3"/>
    <s v="Eldon Shelf Savers™ Cubes and Bins"/>
    <n v="0.83"/>
    <x v="0"/>
    <x v="0"/>
    <x v="44"/>
    <s v="Moscow"/>
    <n v="83843"/>
    <d v="2015-03-05T00:00:00"/>
    <d v="2015-03-07T00:00:00"/>
    <n v="-262.62"/>
    <n v="15"/>
    <n v="109.15"/>
    <n v="91321"/>
    <n v="2"/>
    <n v="-240.60467246907928"/>
    <n v="112.5257731958763"/>
    <n v="3.3757731958762918"/>
    <s v="High Discount"/>
    <s v="10%"/>
    <x v="0"/>
    <x v="5"/>
  </r>
  <r>
    <n v="18151"/>
    <s v="Low"/>
    <n v="0.06"/>
    <n v="122.99"/>
    <n v="19.989999999999998"/>
    <n v="2379"/>
    <x v="771"/>
    <x v="2"/>
    <x v="2"/>
    <x v="0"/>
    <x v="8"/>
    <x v="3"/>
    <s v="GBC Therma-A-Bind 250T Electric Binding System"/>
    <n v="0.37"/>
    <x v="0"/>
    <x v="2"/>
    <x v="22"/>
    <s v="Garden City"/>
    <n v="48135"/>
    <d v="2015-05-05T00:00:00"/>
    <d v="2015-05-07T00:00:00"/>
    <n v="1019.7095999999999"/>
    <n v="12"/>
    <n v="1477.84"/>
    <n v="86655"/>
    <n v="2"/>
    <n v="69"/>
    <n v="1572.1702127659576"/>
    <n v="94.33021276595764"/>
    <s v="High Discount"/>
    <s v="10%"/>
    <x v="0"/>
    <x v="3"/>
  </r>
  <r>
    <n v="19898"/>
    <s v="Not Specified"/>
    <n v="7.0000000000000007E-2"/>
    <n v="3.38"/>
    <n v="0.85"/>
    <n v="2380"/>
    <x v="772"/>
    <x v="2"/>
    <x v="2"/>
    <x v="0"/>
    <x v="0"/>
    <x v="0"/>
    <s v="Avery Hi-Liter® Fluorescent Desk Style Markers"/>
    <n v="0.48"/>
    <x v="0"/>
    <x v="2"/>
    <x v="22"/>
    <s v="Grand Rapids"/>
    <n v="49505"/>
    <d v="2015-04-26T00:00:00"/>
    <d v="2015-04-28T00:00:00"/>
    <n v="19.04"/>
    <n v="9"/>
    <n v="29.08"/>
    <n v="86654"/>
    <n v="2"/>
    <n v="65.474552957359009"/>
    <n v="31.268817204301076"/>
    <n v="2.1888172043010776"/>
    <s v="High Discount"/>
    <s v="10%"/>
    <x v="0"/>
    <x v="4"/>
  </r>
  <r>
    <n v="18152"/>
    <s v="Low"/>
    <n v="0.08"/>
    <n v="68.81"/>
    <n v="60"/>
    <n v="2380"/>
    <x v="772"/>
    <x v="1"/>
    <x v="2"/>
    <x v="0"/>
    <x v="15"/>
    <x v="1"/>
    <s v="Holmes Replacement Filter for HEPA Air Cleaner, Very Large Room, HEPA Filter"/>
    <n v="0.41"/>
    <x v="0"/>
    <x v="2"/>
    <x v="22"/>
    <s v="Grand Rapids"/>
    <n v="49505"/>
    <d v="2015-05-05T00:00:00"/>
    <d v="2015-05-07T00:00:00"/>
    <n v="-1069.72"/>
    <n v="17"/>
    <n v="1162.46"/>
    <n v="86655"/>
    <n v="2"/>
    <n v="-92.022091082703923"/>
    <n v="1263.5434782608695"/>
    <n v="101.08347826086947"/>
    <s v="High Discount"/>
    <s v="10%"/>
    <x v="0"/>
    <x v="3"/>
  </r>
  <r>
    <n v="1898"/>
    <s v="Not Specified"/>
    <n v="7.0000000000000007E-2"/>
    <n v="3.38"/>
    <n v="0.85"/>
    <n v="2382"/>
    <x v="773"/>
    <x v="2"/>
    <x v="2"/>
    <x v="0"/>
    <x v="0"/>
    <x v="0"/>
    <s v="Avery Hi-Liter® Fluorescent Desk Style Markers"/>
    <n v="0.48"/>
    <x v="0"/>
    <x v="1"/>
    <x v="4"/>
    <s v="New York City"/>
    <n v="10024"/>
    <d v="2015-04-26T00:00:00"/>
    <d v="2015-04-28T00:00:00"/>
    <n v="19.04"/>
    <n v="34"/>
    <n v="109.86"/>
    <n v="13606"/>
    <n v="2"/>
    <n v="17.33114873475332"/>
    <n v="118.12903225806453"/>
    <n v="8.2690322580645272"/>
    <s v="High Discount"/>
    <s v="10%"/>
    <x v="0"/>
    <x v="4"/>
  </r>
  <r>
    <n v="151"/>
    <s v="Low"/>
    <n v="0.06"/>
    <n v="122.99"/>
    <n v="19.989999999999998"/>
    <n v="2382"/>
    <x v="773"/>
    <x v="2"/>
    <x v="2"/>
    <x v="0"/>
    <x v="8"/>
    <x v="3"/>
    <s v="GBC Therma-A-Bind 250T Electric Binding System"/>
    <n v="0.37"/>
    <x v="0"/>
    <x v="1"/>
    <x v="4"/>
    <s v="New York City"/>
    <n v="10024"/>
    <d v="2015-05-05T00:00:00"/>
    <d v="2015-05-07T00:00:00"/>
    <n v="1408.1865"/>
    <n v="48"/>
    <n v="5911.35"/>
    <n v="962"/>
    <n v="2"/>
    <n v="23.821741226623359"/>
    <n v="6288.6702127659582"/>
    <n v="377.32021276595788"/>
    <s v="High Discount"/>
    <s v="10%"/>
    <x v="0"/>
    <x v="3"/>
  </r>
  <r>
    <n v="152"/>
    <s v="Low"/>
    <n v="0.08"/>
    <n v="68.81"/>
    <n v="60"/>
    <n v="2382"/>
    <x v="773"/>
    <x v="1"/>
    <x v="2"/>
    <x v="0"/>
    <x v="15"/>
    <x v="1"/>
    <s v="Holmes Replacement Filter for HEPA Air Cleaner, Very Large Room, HEPA Filter"/>
    <n v="0.41"/>
    <x v="0"/>
    <x v="1"/>
    <x v="4"/>
    <s v="New York City"/>
    <n v="10024"/>
    <d v="2015-05-05T00:00:00"/>
    <d v="2015-05-07T00:00:00"/>
    <n v="-1069.72"/>
    <n v="68"/>
    <n v="4649.8500000000004"/>
    <n v="962"/>
    <n v="2"/>
    <n v="-23.005473294837469"/>
    <n v="5054.184782608696"/>
    <n v="404.3347826086956"/>
    <s v="High Discount"/>
    <s v="10%"/>
    <x v="0"/>
    <x v="3"/>
  </r>
  <r>
    <n v="21171"/>
    <s v="Critical"/>
    <n v="0.1"/>
    <n v="130.97999999999999"/>
    <n v="30"/>
    <n v="2385"/>
    <x v="774"/>
    <x v="1"/>
    <x v="2"/>
    <x v="1"/>
    <x v="1"/>
    <x v="1"/>
    <s v="Office Star - Contemporary Task Swivel chair with 2-way adjustable arms, Plum"/>
    <n v="0.78"/>
    <x v="0"/>
    <x v="0"/>
    <x v="27"/>
    <s v="Las Cruces"/>
    <n v="88001"/>
    <d v="2015-05-22T00:00:00"/>
    <d v="2015-05-24T00:00:00"/>
    <n v="2000.11"/>
    <n v="18"/>
    <n v="2259.9899999999998"/>
    <n v="89184"/>
    <n v="2"/>
    <n v="88.500834074487059"/>
    <n v="2511.1"/>
    <n v="251.11000000000013"/>
    <s v="High Discount"/>
    <s v="15%"/>
    <x v="0"/>
    <x v="3"/>
  </r>
  <r>
    <n v="23557"/>
    <s v="Not Specified"/>
    <n v="0.06"/>
    <n v="4.7699999999999996"/>
    <n v="2.39"/>
    <n v="2391"/>
    <x v="775"/>
    <x v="2"/>
    <x v="0"/>
    <x v="2"/>
    <x v="13"/>
    <x v="2"/>
    <s v="Imation Primaris 3.5&quot; 2HD Unformatted Diskettes, 10/Pack"/>
    <n v="0.72"/>
    <x v="0"/>
    <x v="1"/>
    <x v="4"/>
    <s v="Oceanside"/>
    <n v="11572"/>
    <d v="2015-05-25T00:00:00"/>
    <d v="2015-05-26T00:00:00"/>
    <n v="-45.64"/>
    <n v="9"/>
    <n v="42.46"/>
    <n v="91122"/>
    <n v="1"/>
    <n v="-107.48940178991992"/>
    <n v="45.170212765957451"/>
    <n v="2.7102127659574506"/>
    <s v="High Discount"/>
    <s v="10%"/>
    <x v="0"/>
    <x v="3"/>
  </r>
  <r>
    <n v="23558"/>
    <s v="Not Specified"/>
    <n v="0.1"/>
    <n v="27.18"/>
    <n v="8.23"/>
    <n v="2391"/>
    <x v="775"/>
    <x v="2"/>
    <x v="0"/>
    <x v="0"/>
    <x v="4"/>
    <x v="3"/>
    <s v="Tyvek ® Top-Opening Peel &amp; Seel Envelopes, Plain White"/>
    <n v="0.38"/>
    <x v="0"/>
    <x v="1"/>
    <x v="4"/>
    <s v="Oceanside"/>
    <n v="11572"/>
    <d v="2015-05-25T00:00:00"/>
    <d v="2015-05-27T00:00:00"/>
    <n v="204.49"/>
    <n v="12"/>
    <n v="314.06"/>
    <n v="91122"/>
    <n v="2"/>
    <n v="65.111762083678286"/>
    <n v="348.95555555555558"/>
    <n v="34.895555555555575"/>
    <s v="High Discount"/>
    <s v="15%"/>
    <x v="0"/>
    <x v="3"/>
  </r>
  <r>
    <n v="21462"/>
    <s v="Not Specified"/>
    <n v="0"/>
    <n v="999.99"/>
    <n v="13.99"/>
    <n v="2391"/>
    <x v="775"/>
    <x v="2"/>
    <x v="0"/>
    <x v="2"/>
    <x v="6"/>
    <x v="4"/>
    <s v="Polycom Soundstation EX Audio-Conferencing Telephone, Black"/>
    <n v="0.36"/>
    <x v="0"/>
    <x v="1"/>
    <x v="4"/>
    <s v="Oceanside"/>
    <n v="11572"/>
    <d v="2015-06-04T00:00:00"/>
    <d v="2015-06-06T00:00:00"/>
    <n v="-1455.9971999999998"/>
    <n v="1"/>
    <n v="1009.99"/>
    <n v="91123"/>
    <n v="2"/>
    <n v="-144.15956593629636"/>
    <n v="1009.99"/>
    <n v="0"/>
    <s v="No Discount"/>
    <s v="0% (No Discount)"/>
    <x v="1"/>
    <x v="1"/>
  </r>
  <r>
    <n v="21463"/>
    <s v="Not Specified"/>
    <n v="0.05"/>
    <n v="6.48"/>
    <n v="5.14"/>
    <n v="2391"/>
    <x v="775"/>
    <x v="0"/>
    <x v="0"/>
    <x v="0"/>
    <x v="7"/>
    <x v="3"/>
    <s v="Xerox 23"/>
    <n v="0.37"/>
    <x v="0"/>
    <x v="1"/>
    <x v="4"/>
    <s v="Oceanside"/>
    <n v="11572"/>
    <d v="2015-06-04T00:00:00"/>
    <d v="2015-06-05T00:00:00"/>
    <n v="-22.56"/>
    <n v="13"/>
    <n v="92.16"/>
    <n v="91123"/>
    <n v="1"/>
    <n v="-24.479166666666664"/>
    <n v="97.010526315789477"/>
    <n v="4.8505263157894802"/>
    <s v="High Discount"/>
    <s v="10%"/>
    <x v="0"/>
    <x v="1"/>
  </r>
  <r>
    <n v="18277"/>
    <s v="Medium"/>
    <n v="0.02"/>
    <n v="6.48"/>
    <n v="7.91"/>
    <n v="2393"/>
    <x v="776"/>
    <x v="2"/>
    <x v="0"/>
    <x v="0"/>
    <x v="7"/>
    <x v="3"/>
    <s v="Xerox 216"/>
    <n v="0.37"/>
    <x v="0"/>
    <x v="3"/>
    <x v="29"/>
    <s v="Roswell"/>
    <n v="30076"/>
    <d v="2015-05-29T00:00:00"/>
    <d v="2015-05-31T00:00:00"/>
    <n v="-1191.5260000000001"/>
    <n v="2"/>
    <n v="16.5"/>
    <n v="86950"/>
    <n v="2"/>
    <n v="-7221.3696969696966"/>
    <n v="16.836734693877553"/>
    <n v="0.33673469387755262"/>
    <s v="High Discount"/>
    <s v="10%"/>
    <x v="0"/>
    <x v="3"/>
  </r>
  <r>
    <n v="18197"/>
    <s v="High"/>
    <n v="0.06"/>
    <n v="105.29"/>
    <n v="10.119999999999999"/>
    <n v="2393"/>
    <x v="776"/>
    <x v="2"/>
    <x v="0"/>
    <x v="1"/>
    <x v="2"/>
    <x v="6"/>
    <s v="Eldon Antistatic Chair Mats for Low to Medium Pile Carpets"/>
    <n v="0.79"/>
    <x v="0"/>
    <x v="3"/>
    <x v="29"/>
    <s v="Roswell"/>
    <n v="30076"/>
    <d v="2015-01-04T00:00:00"/>
    <d v="2015-01-06T00:00:00"/>
    <n v="-45.01"/>
    <n v="12"/>
    <n v="1202.6600000000001"/>
    <n v="86951"/>
    <n v="2"/>
    <n v="-3.7425373754843427"/>
    <n v="1279.4255319148938"/>
    <n v="76.7655319148937"/>
    <s v="High Discount"/>
    <s v="10%"/>
    <x v="0"/>
    <x v="0"/>
  </r>
  <r>
    <n v="20197"/>
    <s v="Critical"/>
    <n v="0.01"/>
    <n v="11.7"/>
    <n v="5.63"/>
    <n v="2394"/>
    <x v="777"/>
    <x v="2"/>
    <x v="0"/>
    <x v="0"/>
    <x v="8"/>
    <x v="3"/>
    <s v="Fellowes Binding Cases"/>
    <n v="0.4"/>
    <x v="0"/>
    <x v="3"/>
    <x v="29"/>
    <s v="Sandy Springs"/>
    <n v="30328"/>
    <d v="2015-05-01T00:00:00"/>
    <d v="2015-05-03T00:00:00"/>
    <n v="39.209999999999994"/>
    <n v="16"/>
    <n v="196.69"/>
    <n v="86949"/>
    <n v="2"/>
    <n v="19.934922975240223"/>
    <n v="198.67676767676767"/>
    <n v="1.9867676767676699"/>
    <s v="High Discount"/>
    <s v="10%"/>
    <x v="0"/>
    <x v="3"/>
  </r>
  <r>
    <n v="20198"/>
    <s v="Critical"/>
    <n v="0.03"/>
    <n v="4.55"/>
    <n v="1.49"/>
    <n v="2394"/>
    <x v="777"/>
    <x v="2"/>
    <x v="0"/>
    <x v="0"/>
    <x v="8"/>
    <x v="3"/>
    <s v="Presstex Flexible Ring Binders"/>
    <n v="0.35"/>
    <x v="0"/>
    <x v="3"/>
    <x v="29"/>
    <s v="Sandy Springs"/>
    <n v="30328"/>
    <d v="2015-05-01T00:00:00"/>
    <d v="2015-05-01T00:00:00"/>
    <n v="100.38000000000001"/>
    <n v="9"/>
    <n v="40.28"/>
    <n v="86949"/>
    <n v="0"/>
    <n v="249.2055610724926"/>
    <n v="41.52577319587629"/>
    <n v="1.2457731958762892"/>
    <s v="High Discount"/>
    <s v="10%"/>
    <x v="0"/>
    <x v="3"/>
  </r>
  <r>
    <n v="24954"/>
    <s v="Not Specified"/>
    <n v="0.04"/>
    <n v="60.97"/>
    <n v="4.5"/>
    <n v="2395"/>
    <x v="778"/>
    <x v="2"/>
    <x v="0"/>
    <x v="0"/>
    <x v="15"/>
    <x v="3"/>
    <s v="Tripp Lite Isotel 6 Outlet Surge Protector with Fax/Modem Protection"/>
    <n v="0.56000000000000005"/>
    <x v="0"/>
    <x v="3"/>
    <x v="29"/>
    <s v="Savannah"/>
    <n v="31401"/>
    <d v="2015-03-23T00:00:00"/>
    <d v="2015-03-24T00:00:00"/>
    <n v="79.423200000000008"/>
    <n v="15"/>
    <n v="904.31"/>
    <n v="86952"/>
    <n v="1"/>
    <n v="8.7827404319315292"/>
    <n v="941.98958333333326"/>
    <n v="37.679583333333312"/>
    <s v="High Discount"/>
    <s v="10%"/>
    <x v="0"/>
    <x v="5"/>
  </r>
  <r>
    <n v="22369"/>
    <s v="Not Specified"/>
    <n v="0.03"/>
    <n v="7.64"/>
    <n v="5.83"/>
    <n v="2398"/>
    <x v="779"/>
    <x v="2"/>
    <x v="0"/>
    <x v="0"/>
    <x v="7"/>
    <x v="0"/>
    <s v="Rediform Wirebound &quot;Phone Memo&quot; Message Book, 11 x 5-3/4"/>
    <n v="0.36"/>
    <x v="0"/>
    <x v="2"/>
    <x v="12"/>
    <s v="Hanover Park"/>
    <n v="60103"/>
    <d v="2015-02-24T00:00:00"/>
    <d v="2015-02-26T00:00:00"/>
    <n v="-15.090400000000001"/>
    <n v="12"/>
    <n v="96.86"/>
    <n v="86373"/>
    <n v="2"/>
    <n v="-15.579599421845963"/>
    <n v="99.855670103092791"/>
    <n v="2.9956701030927917"/>
    <s v="High Discount"/>
    <s v="10%"/>
    <x v="0"/>
    <x v="2"/>
  </r>
  <r>
    <n v="19001"/>
    <s v="Medium"/>
    <n v="0"/>
    <n v="65.989999999999995"/>
    <n v="3.99"/>
    <n v="2417"/>
    <x v="780"/>
    <x v="2"/>
    <x v="3"/>
    <x v="2"/>
    <x v="5"/>
    <x v="3"/>
    <s v="StarTAC 7760"/>
    <n v="0.59"/>
    <x v="0"/>
    <x v="3"/>
    <x v="8"/>
    <s v="Oakton"/>
    <n v="22124"/>
    <d v="2015-03-14T00:00:00"/>
    <d v="2015-03-15T00:00:00"/>
    <n v="-60.563999999999993"/>
    <n v="13"/>
    <n v="765.65"/>
    <n v="86754"/>
    <n v="1"/>
    <n v="-7.9101417096584594"/>
    <n v="765.65"/>
    <n v="0"/>
    <s v="No Discount"/>
    <s v="0% (No Discount)"/>
    <x v="1"/>
    <x v="5"/>
  </r>
  <r>
    <n v="20325"/>
    <s v="Critical"/>
    <n v="0.03"/>
    <n v="2.1"/>
    <n v="0.7"/>
    <n v="2418"/>
    <x v="781"/>
    <x v="2"/>
    <x v="3"/>
    <x v="0"/>
    <x v="0"/>
    <x v="0"/>
    <s v="Sanford EarthWrite® Recycled Pencils, Medium Soft, #2"/>
    <n v="0.56999999999999995"/>
    <x v="0"/>
    <x v="3"/>
    <x v="8"/>
    <s v="Petersburg"/>
    <n v="23805"/>
    <d v="2015-01-06T00:00:00"/>
    <d v="2015-01-07T00:00:00"/>
    <n v="-1473.9059999999999"/>
    <n v="4"/>
    <n v="8.7200000000000006"/>
    <n v="86750"/>
    <n v="1"/>
    <n v="-16902.591743119265"/>
    <n v="8.9896907216494846"/>
    <n v="0.26969072164948393"/>
    <s v="High Discount"/>
    <s v="10%"/>
    <x v="0"/>
    <x v="0"/>
  </r>
  <r>
    <n v="21724"/>
    <s v="High"/>
    <n v="0.1"/>
    <n v="599.99"/>
    <n v="24.49"/>
    <n v="2418"/>
    <x v="781"/>
    <x v="2"/>
    <x v="3"/>
    <x v="2"/>
    <x v="16"/>
    <x v="6"/>
    <s v="Canon PC1080F Personal Copier"/>
    <n v="0.5"/>
    <x v="0"/>
    <x v="3"/>
    <x v="8"/>
    <s v="Petersburg"/>
    <n v="23805"/>
    <d v="2015-01-10T00:00:00"/>
    <d v="2015-01-11T00:00:00"/>
    <n v="-343.12599999999998"/>
    <n v="11"/>
    <n v="6355.69"/>
    <n v="86753"/>
    <n v="1"/>
    <n v="-5.3987214606124594"/>
    <n v="7061.8777777777768"/>
    <n v="706.18777777777723"/>
    <s v="High Discount"/>
    <s v="15%"/>
    <x v="0"/>
    <x v="0"/>
  </r>
  <r>
    <n v="21725"/>
    <s v="High"/>
    <n v="0.06"/>
    <n v="2.78"/>
    <n v="1.25"/>
    <n v="2418"/>
    <x v="781"/>
    <x v="2"/>
    <x v="3"/>
    <x v="0"/>
    <x v="0"/>
    <x v="0"/>
    <s v="Newell 318"/>
    <n v="0.59"/>
    <x v="0"/>
    <x v="3"/>
    <x v="8"/>
    <s v="Petersburg"/>
    <n v="23805"/>
    <d v="2015-01-10T00:00:00"/>
    <d v="2015-01-12T00:00:00"/>
    <n v="66.359999999999985"/>
    <n v="10"/>
    <n v="28.09"/>
    <n v="86753"/>
    <n v="2"/>
    <n v="236.24065503737981"/>
    <n v="29.882978723404257"/>
    <n v="1.7929787234042571"/>
    <s v="High Discount"/>
    <s v="10%"/>
    <x v="0"/>
    <x v="0"/>
  </r>
  <r>
    <n v="22376"/>
    <s v="Not Specified"/>
    <n v="7.0000000000000007E-2"/>
    <n v="225.04"/>
    <n v="11.79"/>
    <n v="2419"/>
    <x v="782"/>
    <x v="2"/>
    <x v="3"/>
    <x v="0"/>
    <x v="15"/>
    <x v="4"/>
    <s v="Holmes Harmony HEPA Air Purifier for 17 x 20 Room"/>
    <n v="0.42"/>
    <x v="0"/>
    <x v="3"/>
    <x v="8"/>
    <s v="Portsmouth"/>
    <n v="23701"/>
    <d v="2015-03-26T00:00:00"/>
    <d v="2015-03-26T00:00:00"/>
    <n v="-162.91800000000001"/>
    <n v="5"/>
    <n v="1130.1500000000001"/>
    <n v="86751"/>
    <n v="0"/>
    <n v="-14.415608547537936"/>
    <n v="1215.2150537634411"/>
    <n v="85.065053763441028"/>
    <s v="High Discount"/>
    <s v="10%"/>
    <x v="0"/>
    <x v="5"/>
  </r>
  <r>
    <n v="22377"/>
    <s v="Not Specified"/>
    <n v="0.03"/>
    <n v="7.84"/>
    <n v="4.71"/>
    <n v="2419"/>
    <x v="782"/>
    <x v="2"/>
    <x v="3"/>
    <x v="0"/>
    <x v="8"/>
    <x v="3"/>
    <s v="XtraLife® ClearVue™ Slant-D® Ring Binders by Cardinal"/>
    <n v="0.35"/>
    <x v="0"/>
    <x v="3"/>
    <x v="8"/>
    <s v="Portsmouth"/>
    <n v="23701"/>
    <d v="2015-03-26T00:00:00"/>
    <d v="2015-03-29T00:00:00"/>
    <n v="859.7177999999999"/>
    <n v="7"/>
    <n v="54.37"/>
    <n v="86751"/>
    <n v="3"/>
    <n v="1581.2356078719881"/>
    <n v="56.051546391752574"/>
    <n v="1.6815463917525761"/>
    <s v="High Discount"/>
    <s v="10%"/>
    <x v="0"/>
    <x v="5"/>
  </r>
  <r>
    <n v="25271"/>
    <s v="High"/>
    <n v="0.04"/>
    <n v="9.11"/>
    <n v="2.15"/>
    <n v="2420"/>
    <x v="783"/>
    <x v="2"/>
    <x v="3"/>
    <x v="0"/>
    <x v="7"/>
    <x v="0"/>
    <s v="Black Print Carbonless Snap-Off® Rapid Letter, 8 1/2&quot; x 7&quot;"/>
    <n v="0.4"/>
    <x v="0"/>
    <x v="3"/>
    <x v="8"/>
    <s v="Richmond"/>
    <n v="23223"/>
    <d v="2015-05-06T00:00:00"/>
    <d v="2015-05-06T00:00:00"/>
    <n v="-23.072000000000003"/>
    <n v="11"/>
    <n v="100.87"/>
    <n v="86752"/>
    <n v="0"/>
    <n v="-22.873004857737683"/>
    <n v="105.07291666666667"/>
    <n v="4.2029166666666669"/>
    <s v="High Discount"/>
    <s v="10%"/>
    <x v="0"/>
    <x v="3"/>
  </r>
  <r>
    <n v="18802"/>
    <s v="Not Specified"/>
    <n v="0.05"/>
    <n v="150.97999999999999"/>
    <n v="43.71"/>
    <n v="2422"/>
    <x v="784"/>
    <x v="1"/>
    <x v="1"/>
    <x v="1"/>
    <x v="1"/>
    <x v="1"/>
    <s v="Global Airflow Leather Mesh Back Chair, Black"/>
    <n v="0.55000000000000004"/>
    <x v="0"/>
    <x v="2"/>
    <x v="7"/>
    <s v="Huntsville"/>
    <n v="77340"/>
    <d v="2015-05-24T00:00:00"/>
    <d v="2015-05-25T00:00:00"/>
    <n v="650.29999999999995"/>
    <n v="12"/>
    <n v="1857.08"/>
    <n v="89053"/>
    <n v="1"/>
    <n v="35.017339048398561"/>
    <n v="1954.8210526315791"/>
    <n v="97.741052631579123"/>
    <s v="High Discount"/>
    <s v="10%"/>
    <x v="0"/>
    <x v="3"/>
  </r>
  <r>
    <n v="19817"/>
    <s v="Medium"/>
    <n v="0.09"/>
    <n v="3.89"/>
    <n v="7.01"/>
    <n v="2422"/>
    <x v="784"/>
    <x v="0"/>
    <x v="1"/>
    <x v="0"/>
    <x v="8"/>
    <x v="3"/>
    <s v="Avery Binder Labels"/>
    <n v="0.37"/>
    <x v="0"/>
    <x v="2"/>
    <x v="7"/>
    <s v="Huntsville"/>
    <n v="77340"/>
    <d v="2015-01-22T00:00:00"/>
    <d v="2015-01-24T00:00:00"/>
    <n v="-154.30700000000002"/>
    <n v="10"/>
    <n v="42.56"/>
    <n v="89055"/>
    <n v="2"/>
    <n v="-362.56343984962405"/>
    <n v="46.769230769230774"/>
    <n v="4.2092307692307713"/>
    <s v="High Discount"/>
    <s v="10%"/>
    <x v="0"/>
    <x v="0"/>
  </r>
  <r>
    <n v="25126"/>
    <s v="Low"/>
    <n v="0.04"/>
    <n v="100.98"/>
    <n v="7.18"/>
    <n v="2423"/>
    <x v="785"/>
    <x v="2"/>
    <x v="1"/>
    <x v="2"/>
    <x v="13"/>
    <x v="3"/>
    <s v="Logitech Cordless Elite Duo"/>
    <n v="0.4"/>
    <x v="0"/>
    <x v="2"/>
    <x v="7"/>
    <s v="Hurst"/>
    <n v="76053"/>
    <d v="2015-01-21T00:00:00"/>
    <d v="2015-01-26T00:00:00"/>
    <n v="269.94"/>
    <n v="4"/>
    <n v="414.91"/>
    <n v="89054"/>
    <n v="5"/>
    <n v="65.059892506808708"/>
    <n v="432.19791666666669"/>
    <n v="17.287916666666661"/>
    <s v="High Discount"/>
    <s v="10%"/>
    <x v="0"/>
    <x v="0"/>
  </r>
  <r>
    <n v="21761"/>
    <s v="High"/>
    <n v="0.08"/>
    <n v="30.93"/>
    <n v="3.92"/>
    <n v="2426"/>
    <x v="786"/>
    <x v="2"/>
    <x v="2"/>
    <x v="1"/>
    <x v="2"/>
    <x v="2"/>
    <s v="Advantus Employee of the Month Certificate Frame, 11 x 13-1/2"/>
    <n v="0.44"/>
    <x v="0"/>
    <x v="2"/>
    <x v="7"/>
    <s v="Irving"/>
    <n v="75061"/>
    <d v="2015-03-15T00:00:00"/>
    <d v="2015-03-16T00:00:00"/>
    <n v="63.059099999999994"/>
    <n v="3"/>
    <n v="91.39"/>
    <n v="90859"/>
    <n v="1"/>
    <n v="69"/>
    <n v="99.336956521739125"/>
    <n v="7.9469565217391249"/>
    <s v="High Discount"/>
    <s v="10%"/>
    <x v="0"/>
    <x v="5"/>
  </r>
  <r>
    <n v="20496"/>
    <s v="Low"/>
    <n v="0.08"/>
    <n v="4.4800000000000004"/>
    <n v="49"/>
    <n v="2426"/>
    <x v="786"/>
    <x v="2"/>
    <x v="2"/>
    <x v="0"/>
    <x v="15"/>
    <x v="6"/>
    <s v="Hoover Portapower™ Portable Vacuum"/>
    <n v="0.6"/>
    <x v="0"/>
    <x v="2"/>
    <x v="7"/>
    <s v="Irving"/>
    <n v="75061"/>
    <d v="2015-05-02T00:00:00"/>
    <d v="2015-05-02T00:00:00"/>
    <n v="139.58009999999999"/>
    <n v="37"/>
    <n v="202.29"/>
    <n v="90861"/>
    <n v="0"/>
    <n v="69"/>
    <n v="219.88043478260869"/>
    <n v="17.590434782608696"/>
    <s v="High Discount"/>
    <s v="10%"/>
    <x v="0"/>
    <x v="3"/>
  </r>
  <r>
    <n v="20497"/>
    <s v="Low"/>
    <n v="0"/>
    <n v="17.670000000000002"/>
    <n v="8.99"/>
    <n v="2426"/>
    <x v="786"/>
    <x v="2"/>
    <x v="2"/>
    <x v="1"/>
    <x v="2"/>
    <x v="2"/>
    <s v="Executive Impressions 12&quot; Wall Clock"/>
    <n v="0.47"/>
    <x v="0"/>
    <x v="2"/>
    <x v="7"/>
    <s v="Irving"/>
    <n v="75061"/>
    <d v="2015-05-02T00:00:00"/>
    <d v="2015-05-09T00:00:00"/>
    <n v="109.67000000000002"/>
    <n v="9"/>
    <n v="168.71"/>
    <n v="90861"/>
    <n v="7"/>
    <n v="65.005038231284459"/>
    <n v="168.71"/>
    <n v="0"/>
    <s v="No Discount"/>
    <s v="0% (No Discount)"/>
    <x v="1"/>
    <x v="3"/>
  </r>
  <r>
    <n v="23729"/>
    <s v="High"/>
    <n v="0.03"/>
    <n v="40.99"/>
    <n v="19.989999999999998"/>
    <n v="2427"/>
    <x v="787"/>
    <x v="2"/>
    <x v="0"/>
    <x v="0"/>
    <x v="7"/>
    <x v="3"/>
    <s v="White Dual Perf Computer Printout Paper, 2700 Sheets, 1 Part, Heavyweight, 20 lbs., 14 7/8 x 11"/>
    <n v="0.36"/>
    <x v="0"/>
    <x v="2"/>
    <x v="7"/>
    <s v="Keller"/>
    <n v="76248"/>
    <d v="2015-02-17T00:00:00"/>
    <d v="2015-02-18T00:00:00"/>
    <n v="395.30799999999999"/>
    <n v="21"/>
    <n v="885.65"/>
    <n v="90860"/>
    <n v="1"/>
    <n v="44.634788008807092"/>
    <n v="913.04123711340208"/>
    <n v="27.391237113402099"/>
    <s v="High Discount"/>
    <s v="10%"/>
    <x v="0"/>
    <x v="2"/>
  </r>
  <r>
    <n v="22562"/>
    <s v="Not Specified"/>
    <n v="0.1"/>
    <n v="14.28"/>
    <n v="2.99"/>
    <n v="2430"/>
    <x v="788"/>
    <x v="2"/>
    <x v="1"/>
    <x v="0"/>
    <x v="8"/>
    <x v="3"/>
    <s v="Avery Premier Heavy-Duty Binder with Round Locking Rings"/>
    <n v="0.39"/>
    <x v="0"/>
    <x v="2"/>
    <x v="7"/>
    <s v="Killeen"/>
    <n v="76541"/>
    <d v="2015-03-24T00:00:00"/>
    <d v="2015-03-25T00:00:00"/>
    <n v="104.9145"/>
    <n v="11"/>
    <n v="152.05000000000001"/>
    <n v="91108"/>
    <n v="1"/>
    <n v="69"/>
    <n v="168.94444444444446"/>
    <n v="16.894444444444446"/>
    <s v="High Discount"/>
    <s v="15%"/>
    <x v="0"/>
    <x v="5"/>
  </r>
  <r>
    <n v="22105"/>
    <s v="Not Specified"/>
    <n v="0.04"/>
    <n v="7.08"/>
    <n v="2.35"/>
    <n v="2430"/>
    <x v="788"/>
    <x v="2"/>
    <x v="1"/>
    <x v="0"/>
    <x v="0"/>
    <x v="0"/>
    <s v="SANFORD Major Accent™ Highlighters"/>
    <n v="0.47"/>
    <x v="0"/>
    <x v="2"/>
    <x v="7"/>
    <s v="Killeen"/>
    <n v="76541"/>
    <d v="2015-04-10T00:00:00"/>
    <d v="2015-04-11T00:00:00"/>
    <n v="24.59"/>
    <n v="7"/>
    <n v="49.1"/>
    <n v="91109"/>
    <n v="1"/>
    <n v="50.081466395112017"/>
    <n v="51.145833333333336"/>
    <n v="2.0458333333333343"/>
    <s v="High Discount"/>
    <s v="10%"/>
    <x v="0"/>
    <x v="4"/>
  </r>
  <r>
    <n v="20731"/>
    <s v="Low"/>
    <n v="0.03"/>
    <n v="140.99"/>
    <n v="4.2"/>
    <n v="2430"/>
    <x v="788"/>
    <x v="2"/>
    <x v="1"/>
    <x v="2"/>
    <x v="5"/>
    <x v="3"/>
    <s v="7160"/>
    <n v="0.59"/>
    <x v="0"/>
    <x v="2"/>
    <x v="7"/>
    <s v="Killeen"/>
    <n v="76541"/>
    <d v="2015-03-29T00:00:00"/>
    <d v="2015-04-06T00:00:00"/>
    <n v="-458.74400000000003"/>
    <n v="2"/>
    <n v="246.44"/>
    <n v="91110"/>
    <n v="8"/>
    <n v="-186.14835254017206"/>
    <n v="254.06185567010309"/>
    <n v="7.6218556701030877"/>
    <s v="High Discount"/>
    <s v="10%"/>
    <x v="0"/>
    <x v="5"/>
  </r>
  <r>
    <n v="3490"/>
    <s v="Not Specified"/>
    <n v="0.05"/>
    <n v="8.85"/>
    <n v="5.6"/>
    <n v="2431"/>
    <x v="789"/>
    <x v="2"/>
    <x v="3"/>
    <x v="0"/>
    <x v="8"/>
    <x v="3"/>
    <s v="GBC Standard Plastic Binding Systems Combs"/>
    <n v="0.36"/>
    <x v="0"/>
    <x v="0"/>
    <x v="1"/>
    <s v="Los Angeles"/>
    <n v="90004"/>
    <d v="2015-06-10T00:00:00"/>
    <d v="2015-06-11T00:00:00"/>
    <n v="-9.1769999999999996"/>
    <n v="21"/>
    <n v="199.08"/>
    <n v="24869"/>
    <n v="1"/>
    <n v="-4.6097046413502101"/>
    <n v="209.55789473684212"/>
    <n v="10.477894736842103"/>
    <s v="High Discount"/>
    <s v="10%"/>
    <x v="0"/>
    <x v="1"/>
  </r>
  <r>
    <n v="819"/>
    <s v="High"/>
    <n v="7.0000000000000007E-2"/>
    <n v="155.06"/>
    <n v="7.07"/>
    <n v="2431"/>
    <x v="789"/>
    <x v="2"/>
    <x v="3"/>
    <x v="0"/>
    <x v="10"/>
    <x v="3"/>
    <s v="Dual Level, Single-Width Filing Carts"/>
    <n v="0.59"/>
    <x v="0"/>
    <x v="0"/>
    <x v="1"/>
    <s v="Los Angeles"/>
    <n v="90004"/>
    <d v="2015-05-19T00:00:00"/>
    <d v="2015-05-19T00:00:00"/>
    <n v="-121.75"/>
    <n v="14"/>
    <n v="2039.07"/>
    <n v="5920"/>
    <n v="0"/>
    <n v="-5.9708592642724376"/>
    <n v="2192.5483870967741"/>
    <n v="153.47838709677421"/>
    <s v="High Discount"/>
    <s v="10%"/>
    <x v="0"/>
    <x v="3"/>
  </r>
  <r>
    <n v="18819"/>
    <s v="High"/>
    <n v="7.0000000000000007E-2"/>
    <n v="155.06"/>
    <n v="7.07"/>
    <n v="2432"/>
    <x v="790"/>
    <x v="2"/>
    <x v="3"/>
    <x v="0"/>
    <x v="10"/>
    <x v="3"/>
    <s v="Dual Level, Single-Width Filing Carts"/>
    <n v="0.59"/>
    <x v="0"/>
    <x v="2"/>
    <x v="23"/>
    <s v="Midwest City"/>
    <n v="73110"/>
    <d v="2015-05-19T00:00:00"/>
    <d v="2015-05-19T00:00:00"/>
    <n v="24.350000000000023"/>
    <n v="3"/>
    <n v="436.94"/>
    <n v="89096"/>
    <n v="0"/>
    <n v="5.5728475305533998"/>
    <n v="469.82795698924735"/>
    <n v="32.887956989247357"/>
    <s v="High Discount"/>
    <s v="10%"/>
    <x v="0"/>
    <x v="3"/>
  </r>
  <r>
    <n v="20286"/>
    <s v="Not Specified"/>
    <n v="0.09"/>
    <n v="5.4"/>
    <n v="7.78"/>
    <n v="2432"/>
    <x v="790"/>
    <x v="0"/>
    <x v="3"/>
    <x v="0"/>
    <x v="8"/>
    <x v="3"/>
    <s v="3M Organizer Strips"/>
    <n v="0.37"/>
    <x v="0"/>
    <x v="2"/>
    <x v="23"/>
    <s v="Midwest City"/>
    <n v="73110"/>
    <d v="2015-06-06T00:00:00"/>
    <d v="2015-06-08T00:00:00"/>
    <n v="-34.764499999999998"/>
    <n v="6"/>
    <n v="37.380000000000003"/>
    <n v="89097"/>
    <n v="2"/>
    <n v="-93.002942750133755"/>
    <n v="41.07692307692308"/>
    <n v="3.6969230769230776"/>
    <s v="High Discount"/>
    <s v="10%"/>
    <x v="0"/>
    <x v="1"/>
  </r>
  <r>
    <n v="21490"/>
    <s v="Not Specified"/>
    <n v="0.05"/>
    <n v="8.85"/>
    <n v="5.6"/>
    <n v="2433"/>
    <x v="791"/>
    <x v="2"/>
    <x v="3"/>
    <x v="0"/>
    <x v="8"/>
    <x v="3"/>
    <s v="GBC Standard Plastic Binding Systems Combs"/>
    <n v="0.36"/>
    <x v="0"/>
    <x v="2"/>
    <x v="23"/>
    <s v="Moore"/>
    <n v="73160"/>
    <d v="2015-06-10T00:00:00"/>
    <d v="2015-06-11T00:00:00"/>
    <n v="-7.3415999999999997"/>
    <n v="5"/>
    <n v="47.4"/>
    <n v="89095"/>
    <n v="1"/>
    <n v="-15.48860759493671"/>
    <n v="49.894736842105267"/>
    <n v="2.4947368421052687"/>
    <s v="High Discount"/>
    <s v="10%"/>
    <x v="0"/>
    <x v="1"/>
  </r>
  <r>
    <n v="19566"/>
    <s v="Low"/>
    <n v="0.09"/>
    <n v="90.97"/>
    <n v="14"/>
    <n v="2437"/>
    <x v="792"/>
    <x v="1"/>
    <x v="1"/>
    <x v="2"/>
    <x v="6"/>
    <x v="1"/>
    <s v="Lexmark Z54se Color Inkjet Printer"/>
    <n v="0.36"/>
    <x v="0"/>
    <x v="2"/>
    <x v="45"/>
    <s v="Muskego"/>
    <n v="53150"/>
    <d v="2015-03-01T00:00:00"/>
    <d v="2015-03-03T00:00:00"/>
    <n v="35.290000000000049"/>
    <n v="3"/>
    <n v="260"/>
    <n v="90301"/>
    <n v="2"/>
    <n v="13.573076923076943"/>
    <n v="285.71428571428572"/>
    <n v="25.714285714285722"/>
    <s v="High Discount"/>
    <s v="10%"/>
    <x v="0"/>
    <x v="5"/>
  </r>
  <r>
    <n v="20157"/>
    <s v="Medium"/>
    <n v="0.02"/>
    <n v="63.94"/>
    <n v="14.48"/>
    <n v="2441"/>
    <x v="793"/>
    <x v="2"/>
    <x v="3"/>
    <x v="1"/>
    <x v="2"/>
    <x v="3"/>
    <s v="Howard Miller 16&quot; Diameter Gallery Wall Clock"/>
    <n v="0.46"/>
    <x v="0"/>
    <x v="3"/>
    <x v="26"/>
    <s v="Melbourne"/>
    <n v="32935"/>
    <d v="2015-04-04T00:00:00"/>
    <d v="2015-04-04T00:00:00"/>
    <n v="-100.17"/>
    <n v="11"/>
    <n v="709.7"/>
    <n v="89300"/>
    <n v="0"/>
    <n v="-14.114414541355503"/>
    <n v="724.18367346938783"/>
    <n v="14.483673469387782"/>
    <s v="High Discount"/>
    <s v="10%"/>
    <x v="0"/>
    <x v="4"/>
  </r>
  <r>
    <n v="20158"/>
    <s v="Medium"/>
    <n v="0.01"/>
    <n v="5.0199999999999996"/>
    <n v="5.14"/>
    <n v="2442"/>
    <x v="794"/>
    <x v="2"/>
    <x v="3"/>
    <x v="2"/>
    <x v="13"/>
    <x v="2"/>
    <s v="Imation 3.5, DISKETTE 44766 HGHLD3.52HD/FM, 10/Pack"/>
    <n v="0.79"/>
    <x v="0"/>
    <x v="3"/>
    <x v="26"/>
    <s v="Merritt Island"/>
    <n v="32953"/>
    <d v="2015-04-04T00:00:00"/>
    <d v="2015-04-06T00:00:00"/>
    <n v="-3.9479999999999995"/>
    <n v="5"/>
    <n v="27.42"/>
    <n v="89300"/>
    <n v="2"/>
    <n v="-14.398249452954046"/>
    <n v="27.696969696969699"/>
    <n v="0.27696969696969731"/>
    <s v="High Discount"/>
    <s v="10%"/>
    <x v="0"/>
    <x v="4"/>
  </r>
  <r>
    <n v="21084"/>
    <s v="High"/>
    <n v="0.05"/>
    <n v="58.1"/>
    <n v="1.49"/>
    <n v="2443"/>
    <x v="795"/>
    <x v="2"/>
    <x v="0"/>
    <x v="0"/>
    <x v="8"/>
    <x v="3"/>
    <s v="Avery Arch Ring Binders"/>
    <n v="0.38"/>
    <x v="0"/>
    <x v="3"/>
    <x v="26"/>
    <s v="Miami"/>
    <n v="33142"/>
    <d v="2015-01-18T00:00:00"/>
    <d v="2015-01-18T00:00:00"/>
    <n v="1633.9859999999999"/>
    <n v="13"/>
    <n v="739.06"/>
    <n v="89299"/>
    <n v="0"/>
    <n v="221.08976267150163"/>
    <n v="777.95789473684204"/>
    <n v="38.89789473684209"/>
    <s v="High Discount"/>
    <s v="10%"/>
    <x v="0"/>
    <x v="0"/>
  </r>
  <r>
    <n v="25304"/>
    <s v="Not Specified"/>
    <n v="0.06"/>
    <n v="2.2799999999999998"/>
    <n v="5.2"/>
    <n v="2443"/>
    <x v="795"/>
    <x v="2"/>
    <x v="0"/>
    <x v="0"/>
    <x v="0"/>
    <x v="0"/>
    <s v="Binney &amp; Smith inkTank™ Erasable Pocket Highlighter, Chisel Tip, Yellow"/>
    <n v="0.41"/>
    <x v="0"/>
    <x v="3"/>
    <x v="26"/>
    <s v="Miami"/>
    <n v="33142"/>
    <d v="2015-06-01T00:00:00"/>
    <d v="2015-06-03T00:00:00"/>
    <n v="-2002.6314000000002"/>
    <n v="13"/>
    <n v="30.47"/>
    <n v="89301"/>
    <n v="2"/>
    <n v="-6572.4693140794234"/>
    <n v="32.414893617021278"/>
    <n v="1.9448936170212789"/>
    <s v="High Discount"/>
    <s v="10%"/>
    <x v="0"/>
    <x v="1"/>
  </r>
  <r>
    <n v="25742"/>
    <s v="High"/>
    <n v="0.09"/>
    <n v="6.48"/>
    <n v="7.03"/>
    <n v="2448"/>
    <x v="796"/>
    <x v="2"/>
    <x v="3"/>
    <x v="0"/>
    <x v="7"/>
    <x v="3"/>
    <s v="Xerox 214"/>
    <n v="0.37"/>
    <x v="0"/>
    <x v="2"/>
    <x v="3"/>
    <s v="Edina"/>
    <n v="55410"/>
    <d v="2015-06-29T00:00:00"/>
    <d v="2015-07-01T00:00:00"/>
    <n v="-126.208"/>
    <n v="16"/>
    <n v="96.96"/>
    <n v="87790"/>
    <n v="2"/>
    <n v="-130.16501650165017"/>
    <n v="106.54945054945054"/>
    <n v="9.5894505494505466"/>
    <s v="High Discount"/>
    <s v="10%"/>
    <x v="0"/>
    <x v="1"/>
  </r>
  <r>
    <n v="20687"/>
    <s v="Not Specified"/>
    <n v="0.08"/>
    <n v="4.13"/>
    <n v="1.17"/>
    <n v="2450"/>
    <x v="797"/>
    <x v="2"/>
    <x v="1"/>
    <x v="0"/>
    <x v="0"/>
    <x v="0"/>
    <s v="Newell 31"/>
    <n v="0.56999999999999995"/>
    <x v="0"/>
    <x v="2"/>
    <x v="45"/>
    <s v="Janesville"/>
    <n v="53545"/>
    <d v="2015-05-23T00:00:00"/>
    <d v="2015-05-25T00:00:00"/>
    <n v="-5.54"/>
    <n v="1"/>
    <n v="4.21"/>
    <n v="90322"/>
    <n v="2"/>
    <n v="-131.59144893111639"/>
    <n v="4.5760869565217392"/>
    <n v="0.36608695652173928"/>
    <s v="High Discount"/>
    <s v="10%"/>
    <x v="0"/>
    <x v="3"/>
  </r>
  <r>
    <n v="21198"/>
    <s v="Medium"/>
    <n v="0.06"/>
    <n v="3499.99"/>
    <n v="24.49"/>
    <n v="2454"/>
    <x v="798"/>
    <x v="0"/>
    <x v="0"/>
    <x v="2"/>
    <x v="16"/>
    <x v="6"/>
    <s v="Canon imageCLASS 2200 Advanced Copier"/>
    <n v="0.37"/>
    <x v="0"/>
    <x v="3"/>
    <x v="43"/>
    <s v="Hoover"/>
    <n v="35244"/>
    <d v="2015-03-01T00:00:00"/>
    <d v="2015-03-04T00:00:00"/>
    <n v="-68.432000000000002"/>
    <n v="1"/>
    <n v="3550.28"/>
    <n v="89219"/>
    <n v="3"/>
    <n v="-1.9275099428777449"/>
    <n v="3776.8936170212769"/>
    <n v="226.6136170212767"/>
    <s v="High Discount"/>
    <s v="10%"/>
    <x v="0"/>
    <x v="5"/>
  </r>
  <r>
    <n v="25536"/>
    <s v="High"/>
    <n v="7.0000000000000007E-2"/>
    <n v="179.99"/>
    <n v="19.989999999999998"/>
    <n v="2456"/>
    <x v="799"/>
    <x v="2"/>
    <x v="1"/>
    <x v="2"/>
    <x v="13"/>
    <x v="3"/>
    <s v="Motorola SB4200 Cable Modem"/>
    <n v="0.48"/>
    <x v="0"/>
    <x v="3"/>
    <x v="43"/>
    <s v="Mobile"/>
    <n v="36608"/>
    <d v="2015-01-22T00:00:00"/>
    <d v="2015-01-23T00:00:00"/>
    <n v="733.2822000000001"/>
    <n v="7"/>
    <n v="1188.6300000000001"/>
    <n v="89218"/>
    <n v="1"/>
    <n v="61.691375785568262"/>
    <n v="1278.0967741935485"/>
    <n v="89.466774193548417"/>
    <s v="High Discount"/>
    <s v="10%"/>
    <x v="0"/>
    <x v="0"/>
  </r>
  <r>
    <n v="25537"/>
    <s v="High"/>
    <n v="0.02"/>
    <n v="92.23"/>
    <n v="39.61"/>
    <n v="2456"/>
    <x v="799"/>
    <x v="0"/>
    <x v="1"/>
    <x v="1"/>
    <x v="2"/>
    <x v="4"/>
    <s v="Deflect-o RollaMat Studded, Beveled Mat for Medium Pile Carpeting"/>
    <n v="0.67"/>
    <x v="0"/>
    <x v="3"/>
    <x v="43"/>
    <s v="Mobile"/>
    <n v="36608"/>
    <d v="2015-01-22T00:00:00"/>
    <d v="2015-01-23T00:00:00"/>
    <n v="-905.99039999999991"/>
    <n v="11"/>
    <n v="1009.93"/>
    <n v="89218"/>
    <n v="1"/>
    <n v="-89.708237204558728"/>
    <n v="1030.5408163265306"/>
    <n v="20.610816326530653"/>
    <s v="High Discount"/>
    <s v="10%"/>
    <x v="0"/>
    <x v="0"/>
  </r>
  <r>
    <n v="25535"/>
    <s v="High"/>
    <n v="0.02"/>
    <n v="15.22"/>
    <n v="9.73"/>
    <n v="2457"/>
    <x v="800"/>
    <x v="2"/>
    <x v="1"/>
    <x v="0"/>
    <x v="8"/>
    <x v="3"/>
    <s v="GBC Twin Loop™ Wire Binding Elements, 9/16&quot; Spine, Black"/>
    <n v="0.36"/>
    <x v="0"/>
    <x v="2"/>
    <x v="3"/>
    <s v="Lino Lakes"/>
    <n v="55014"/>
    <d v="2015-01-22T00:00:00"/>
    <d v="2015-01-22T00:00:00"/>
    <n v="-21.63242"/>
    <n v="9"/>
    <n v="140.69999999999999"/>
    <n v="89218"/>
    <n v="0"/>
    <n v="-15.374854299928927"/>
    <n v="143.57142857142856"/>
    <n v="2.8714285714285666"/>
    <s v="High Discount"/>
    <s v="10%"/>
    <x v="0"/>
    <x v="0"/>
  </r>
  <r>
    <n v="22321"/>
    <s v="High"/>
    <n v="0.03"/>
    <n v="6.48"/>
    <n v="8.73"/>
    <n v="2458"/>
    <x v="801"/>
    <x v="2"/>
    <x v="1"/>
    <x v="0"/>
    <x v="7"/>
    <x v="3"/>
    <s v="Xerox 227"/>
    <n v="0.37"/>
    <x v="0"/>
    <x v="2"/>
    <x v="3"/>
    <s v="Edina"/>
    <n v="55410"/>
    <d v="2015-01-03T00:00:00"/>
    <d v="2015-01-05T00:00:00"/>
    <n v="-35.04"/>
    <n v="2"/>
    <n v="15.95"/>
    <n v="91285"/>
    <n v="2"/>
    <n v="-219.68652037617554"/>
    <n v="16.443298969072163"/>
    <n v="0.49329896907216408"/>
    <s v="High Discount"/>
    <s v="10%"/>
    <x v="0"/>
    <x v="0"/>
  </r>
  <r>
    <n v="21190"/>
    <s v="Medium"/>
    <n v="0.05"/>
    <n v="12.88"/>
    <n v="4.59"/>
    <n v="2458"/>
    <x v="801"/>
    <x v="2"/>
    <x v="1"/>
    <x v="0"/>
    <x v="12"/>
    <x v="0"/>
    <s v="Martin-Yale Premier Letter Opener"/>
    <n v="0.82"/>
    <x v="0"/>
    <x v="2"/>
    <x v="3"/>
    <s v="Edina"/>
    <n v="55410"/>
    <d v="2015-05-23T00:00:00"/>
    <d v="2015-05-25T00:00:00"/>
    <n v="5.980000000000004"/>
    <n v="3"/>
    <n v="42.35"/>
    <n v="91286"/>
    <n v="2"/>
    <n v="14.120425029515948"/>
    <n v="44.578947368421055"/>
    <n v="2.2289473684210535"/>
    <s v="High Discount"/>
    <s v="10%"/>
    <x v="0"/>
    <x v="3"/>
  </r>
  <r>
    <n v="4321"/>
    <s v="High"/>
    <n v="0.03"/>
    <n v="6.48"/>
    <n v="8.73"/>
    <n v="2460"/>
    <x v="802"/>
    <x v="2"/>
    <x v="1"/>
    <x v="0"/>
    <x v="7"/>
    <x v="3"/>
    <s v="Xerox 227"/>
    <n v="0.37"/>
    <x v="0"/>
    <x v="1"/>
    <x v="4"/>
    <s v="New York City"/>
    <n v="10035"/>
    <d v="2015-01-03T00:00:00"/>
    <d v="2015-01-05T00:00:00"/>
    <n v="-35.04"/>
    <n v="8"/>
    <n v="63.78"/>
    <n v="30785"/>
    <n v="2"/>
    <n v="-54.938852304797734"/>
    <n v="65.75257731958763"/>
    <n v="1.9725773195876286"/>
    <s v="High Discount"/>
    <s v="10%"/>
    <x v="0"/>
    <x v="0"/>
  </r>
  <r>
    <n v="4322"/>
    <s v="High"/>
    <n v="7.0000000000000007E-2"/>
    <n v="9.93"/>
    <n v="1.0900000000000001"/>
    <n v="2460"/>
    <x v="802"/>
    <x v="2"/>
    <x v="1"/>
    <x v="0"/>
    <x v="0"/>
    <x v="0"/>
    <s v="Peel-Off® China Markers"/>
    <n v="0.43"/>
    <x v="0"/>
    <x v="1"/>
    <x v="4"/>
    <s v="New York City"/>
    <n v="10035"/>
    <d v="2015-01-03T00:00:00"/>
    <d v="2015-01-06T00:00:00"/>
    <n v="149.53"/>
    <n v="46"/>
    <n v="451.61"/>
    <n v="30785"/>
    <n v="3"/>
    <n v="33.110427138460174"/>
    <n v="485.60215053763443"/>
    <n v="33.992150537634416"/>
    <s v="High Discount"/>
    <s v="10%"/>
    <x v="0"/>
    <x v="0"/>
  </r>
  <r>
    <n v="25859"/>
    <s v="High"/>
    <n v="0.09"/>
    <n v="1.74"/>
    <n v="4.08"/>
    <n v="2464"/>
    <x v="803"/>
    <x v="0"/>
    <x v="3"/>
    <x v="1"/>
    <x v="2"/>
    <x v="2"/>
    <s v="Eldon Regeneration Recycled Desk Accessories, Smoke"/>
    <n v="0.53"/>
    <x v="0"/>
    <x v="3"/>
    <x v="11"/>
    <s v="Bossier City"/>
    <n v="71111"/>
    <d v="2015-05-11T00:00:00"/>
    <d v="2015-05-13T00:00:00"/>
    <n v="608.26199999999994"/>
    <n v="4"/>
    <n v="10.41"/>
    <n v="88713"/>
    <n v="2"/>
    <n v="5843.0547550432275"/>
    <n v="11.43956043956044"/>
    <n v="1.0295604395604396"/>
    <s v="High Discount"/>
    <s v="10%"/>
    <x v="0"/>
    <x v="3"/>
  </r>
  <r>
    <n v="25860"/>
    <s v="High"/>
    <n v="0.08"/>
    <n v="227.55"/>
    <n v="32.479999999999997"/>
    <n v="2464"/>
    <x v="803"/>
    <x v="1"/>
    <x v="3"/>
    <x v="1"/>
    <x v="11"/>
    <x v="5"/>
    <s v="Hon Rectangular Conference Tables"/>
    <n v="0.68"/>
    <x v="0"/>
    <x v="3"/>
    <x v="11"/>
    <s v="Bossier City"/>
    <n v="71111"/>
    <d v="2015-05-11T00:00:00"/>
    <d v="2015-05-11T00:00:00"/>
    <n v="-570.16960000000006"/>
    <n v="16"/>
    <n v="2849.64"/>
    <n v="88713"/>
    <n v="0"/>
    <n v="-20.008478263921059"/>
    <n v="3097.4347826086955"/>
    <n v="247.79478260869564"/>
    <s v="High Discount"/>
    <s v="10%"/>
    <x v="0"/>
    <x v="3"/>
  </r>
  <r>
    <n v="25807"/>
    <s v="Not Specified"/>
    <n v="0.05"/>
    <n v="6.28"/>
    <n v="5.36"/>
    <n v="2464"/>
    <x v="803"/>
    <x v="2"/>
    <x v="3"/>
    <x v="0"/>
    <x v="8"/>
    <x v="3"/>
    <s v="GBC Standard Plastic Binding Systems' Combs"/>
    <n v="0.4"/>
    <x v="0"/>
    <x v="3"/>
    <x v="11"/>
    <s v="Bossier City"/>
    <n v="71111"/>
    <d v="2015-01-20T00:00:00"/>
    <d v="2015-01-23T00:00:00"/>
    <n v="1.278"/>
    <n v="6"/>
    <n v="38.04"/>
    <n v="88714"/>
    <n v="3"/>
    <n v="3.3596214511041014"/>
    <n v="40.042105263157893"/>
    <n v="2.0021052631578939"/>
    <s v="High Discount"/>
    <s v="10%"/>
    <x v="0"/>
    <x v="0"/>
  </r>
  <r>
    <n v="25808"/>
    <s v="Not Specified"/>
    <n v="0.04"/>
    <n v="3.08"/>
    <n v="0.99"/>
    <n v="2464"/>
    <x v="803"/>
    <x v="2"/>
    <x v="3"/>
    <x v="0"/>
    <x v="9"/>
    <x v="3"/>
    <s v="Avery 481"/>
    <n v="0.37"/>
    <x v="0"/>
    <x v="3"/>
    <x v="11"/>
    <s v="Bossier City"/>
    <n v="71111"/>
    <d v="2015-01-20T00:00:00"/>
    <d v="2015-01-21T00:00:00"/>
    <n v="424.28999999999996"/>
    <n v="14"/>
    <n v="42.53"/>
    <n v="88714"/>
    <n v="1"/>
    <n v="997.62520573712652"/>
    <n v="44.302083333333336"/>
    <n v="1.7720833333333346"/>
    <s v="High Discount"/>
    <s v="10%"/>
    <x v="0"/>
    <x v="0"/>
  </r>
  <r>
    <n v="22580"/>
    <s v="Medium"/>
    <n v="0.04"/>
    <n v="2.08"/>
    <n v="1.49"/>
    <n v="2466"/>
    <x v="804"/>
    <x v="2"/>
    <x v="0"/>
    <x v="0"/>
    <x v="8"/>
    <x v="3"/>
    <s v="Economy Binders"/>
    <n v="0.36"/>
    <x v="0"/>
    <x v="2"/>
    <x v="22"/>
    <s v="Sault Sainte Marie"/>
    <n v="49783"/>
    <d v="2015-02-27T00:00:00"/>
    <d v="2015-02-28T00:00:00"/>
    <n v="-3.71956"/>
    <n v="7"/>
    <n v="14.77"/>
    <n v="88136"/>
    <n v="1"/>
    <n v="-25.183209207853757"/>
    <n v="15.385416666666666"/>
    <n v="0.6154166666666665"/>
    <s v="High Discount"/>
    <s v="10%"/>
    <x v="0"/>
    <x v="2"/>
  </r>
  <r>
    <n v="22582"/>
    <s v="Medium"/>
    <n v="0.02"/>
    <n v="53.98"/>
    <n v="5.5"/>
    <n v="2466"/>
    <x v="804"/>
    <x v="0"/>
    <x v="0"/>
    <x v="2"/>
    <x v="13"/>
    <x v="3"/>
    <s v="Nu-Form 106-Key Ergonomic Keyboard w/ Touchpad"/>
    <n v="0.62"/>
    <x v="0"/>
    <x v="2"/>
    <x v="22"/>
    <s v="Sault Sainte Marie"/>
    <n v="49783"/>
    <d v="2015-02-27T00:00:00"/>
    <d v="2015-02-28T00:00:00"/>
    <n v="101.97200000000001"/>
    <n v="8"/>
    <n v="438.33"/>
    <n v="88136"/>
    <n v="1"/>
    <n v="23.263751055141107"/>
    <n v="447.27551020408163"/>
    <n v="8.9455102040816428"/>
    <s v="High Discount"/>
    <s v="10%"/>
    <x v="0"/>
    <x v="2"/>
  </r>
  <r>
    <n v="22583"/>
    <s v="Medium"/>
    <n v="0.05"/>
    <n v="4.9800000000000004"/>
    <n v="5.0199999999999996"/>
    <n v="2466"/>
    <x v="804"/>
    <x v="2"/>
    <x v="0"/>
    <x v="0"/>
    <x v="7"/>
    <x v="3"/>
    <s v="Xerox 1989"/>
    <n v="0.38"/>
    <x v="0"/>
    <x v="2"/>
    <x v="22"/>
    <s v="Sault Sainte Marie"/>
    <n v="49783"/>
    <d v="2015-02-27T00:00:00"/>
    <d v="2015-02-27T00:00:00"/>
    <n v="-16.634799999999998"/>
    <n v="7"/>
    <n v="38.11"/>
    <n v="88136"/>
    <n v="0"/>
    <n v="-43.649435843610597"/>
    <n v="40.11578947368421"/>
    <n v="2.0057894736842101"/>
    <s v="High Discount"/>
    <s v="10%"/>
    <x v="0"/>
    <x v="2"/>
  </r>
  <r>
    <n v="19766"/>
    <s v="Critical"/>
    <n v="0.09"/>
    <n v="58.1"/>
    <n v="1.49"/>
    <n v="2468"/>
    <x v="805"/>
    <x v="0"/>
    <x v="1"/>
    <x v="0"/>
    <x v="8"/>
    <x v="3"/>
    <s v="Avery Arch Ring Binders"/>
    <n v="0.38"/>
    <x v="0"/>
    <x v="3"/>
    <x v="24"/>
    <s v="Salisbury"/>
    <n v="28144"/>
    <d v="2015-04-27T00:00:00"/>
    <d v="2015-04-29T00:00:00"/>
    <n v="765.75"/>
    <n v="3"/>
    <n v="169.46"/>
    <n v="88135"/>
    <n v="2"/>
    <n v="451.87654903812103"/>
    <n v="186.21978021978023"/>
    <n v="16.759780219780225"/>
    <s v="High Discount"/>
    <s v="10%"/>
    <x v="0"/>
    <x v="4"/>
  </r>
  <r>
    <n v="18684"/>
    <s v="Critical"/>
    <n v="0.04"/>
    <n v="65.989999999999995"/>
    <n v="8.99"/>
    <n v="2468"/>
    <x v="805"/>
    <x v="2"/>
    <x v="0"/>
    <x v="2"/>
    <x v="5"/>
    <x v="3"/>
    <s v="i270"/>
    <n v="0.55000000000000004"/>
    <x v="0"/>
    <x v="3"/>
    <x v="24"/>
    <s v="Salisbury"/>
    <n v="28144"/>
    <d v="2015-03-13T00:00:00"/>
    <d v="2015-03-14T00:00:00"/>
    <n v="-335.041"/>
    <n v="13"/>
    <n v="724.57"/>
    <n v="88137"/>
    <n v="1"/>
    <n v="-46.23997681383441"/>
    <n v="754.76041666666674"/>
    <n v="30.190416666666692"/>
    <s v="High Discount"/>
    <s v="10%"/>
    <x v="0"/>
    <x v="5"/>
  </r>
  <r>
    <n v="26057"/>
    <s v="Low"/>
    <n v="0.1"/>
    <n v="4.91"/>
    <n v="0.5"/>
    <n v="2472"/>
    <x v="806"/>
    <x v="0"/>
    <x v="1"/>
    <x v="0"/>
    <x v="9"/>
    <x v="3"/>
    <s v="Avery 493"/>
    <n v="0.36"/>
    <x v="0"/>
    <x v="2"/>
    <x v="12"/>
    <s v="Joliet"/>
    <n v="60432"/>
    <d v="2015-02-21T00:00:00"/>
    <d v="2015-02-21T00:00:00"/>
    <n v="35.279699999999998"/>
    <n v="10"/>
    <n v="51.13"/>
    <n v="86514"/>
    <n v="0"/>
    <n v="69"/>
    <n v="56.81111111111111"/>
    <n v="5.6811111111111074"/>
    <s v="High Discount"/>
    <s v="15%"/>
    <x v="0"/>
    <x v="2"/>
  </r>
  <r>
    <n v="24584"/>
    <s v="Critical"/>
    <n v="7.0000000000000007E-2"/>
    <n v="5.18"/>
    <n v="5.74"/>
    <n v="2481"/>
    <x v="807"/>
    <x v="0"/>
    <x v="0"/>
    <x v="0"/>
    <x v="8"/>
    <x v="3"/>
    <s v="Wilson Jones Impact Binders"/>
    <n v="0.36"/>
    <x v="0"/>
    <x v="3"/>
    <x v="11"/>
    <s v="Lafayette"/>
    <n v="70506"/>
    <d v="2015-04-06T00:00:00"/>
    <d v="2015-04-08T00:00:00"/>
    <n v="-188.03399999999999"/>
    <n v="14"/>
    <n v="79.61"/>
    <n v="91000"/>
    <n v="2"/>
    <n v="-236.19394548423563"/>
    <n v="85.602150537634415"/>
    <n v="5.9921505376344157"/>
    <s v="High Discount"/>
    <s v="10%"/>
    <x v="0"/>
    <x v="4"/>
  </r>
  <r>
    <n v="24568"/>
    <s v="Medium"/>
    <n v="0.05"/>
    <n v="6.48"/>
    <n v="7.91"/>
    <n v="2484"/>
    <x v="808"/>
    <x v="2"/>
    <x v="0"/>
    <x v="0"/>
    <x v="7"/>
    <x v="3"/>
    <s v="Xerox 216"/>
    <n v="0.37"/>
    <x v="0"/>
    <x v="3"/>
    <x v="26"/>
    <s v="Winter Haven"/>
    <n v="33881"/>
    <d v="2015-03-13T00:00:00"/>
    <d v="2015-03-14T00:00:00"/>
    <n v="322.12199999999996"/>
    <n v="16"/>
    <n v="109.99"/>
    <n v="88998"/>
    <n v="1"/>
    <n v="292.86480589144463"/>
    <n v="115.77894736842106"/>
    <n v="5.7889473684210628"/>
    <s v="High Discount"/>
    <s v="10%"/>
    <x v="0"/>
    <x v="5"/>
  </r>
  <r>
    <n v="24569"/>
    <s v="Medium"/>
    <n v="0.03"/>
    <n v="111.03"/>
    <n v="8.64"/>
    <n v="2484"/>
    <x v="808"/>
    <x v="2"/>
    <x v="0"/>
    <x v="0"/>
    <x v="10"/>
    <x v="3"/>
    <s v="Fellowes Recycled Storage Drawers"/>
    <n v="0.78"/>
    <x v="0"/>
    <x v="3"/>
    <x v="26"/>
    <s v="Winter Haven"/>
    <n v="33881"/>
    <d v="2015-03-13T00:00:00"/>
    <d v="2015-03-14T00:00:00"/>
    <n v="366.53999999999996"/>
    <n v="8"/>
    <n v="900.12"/>
    <n v="88998"/>
    <n v="1"/>
    <n v="40.721237168377542"/>
    <n v="927.95876288659792"/>
    <n v="27.83876288659792"/>
    <s v="High Discount"/>
    <s v="10%"/>
    <x v="0"/>
    <x v="5"/>
  </r>
  <r>
    <n v="22028"/>
    <s v="High"/>
    <n v="0.02"/>
    <n v="71.37"/>
    <n v="69"/>
    <n v="2486"/>
    <x v="809"/>
    <x v="2"/>
    <x v="2"/>
    <x v="1"/>
    <x v="11"/>
    <x v="6"/>
    <s v="Lesro Sheffield Collection Coffee Table, End Table, Center Table, Corner Table"/>
    <n v="0.68"/>
    <x v="0"/>
    <x v="3"/>
    <x v="29"/>
    <s v="Statesboro"/>
    <n v="30458"/>
    <d v="2015-02-06T00:00:00"/>
    <d v="2015-02-07T00:00:00"/>
    <n v="-439.90800000000002"/>
    <n v="4"/>
    <n v="237.62"/>
    <n v="91414"/>
    <n v="1"/>
    <n v="-185.13088123895295"/>
    <n v="242.46938775510205"/>
    <n v="4.8493877551020432"/>
    <s v="High Discount"/>
    <s v="10%"/>
    <x v="0"/>
    <x v="2"/>
  </r>
  <r>
    <n v="22029"/>
    <s v="High"/>
    <n v="0.03"/>
    <n v="205.99"/>
    <n v="8.99"/>
    <n v="2486"/>
    <x v="809"/>
    <x v="0"/>
    <x v="2"/>
    <x v="2"/>
    <x v="5"/>
    <x v="3"/>
    <s v="StarTAC 8000"/>
    <n v="0.6"/>
    <x v="0"/>
    <x v="3"/>
    <x v="29"/>
    <s v="Statesboro"/>
    <n v="30458"/>
    <d v="2015-02-06T00:00:00"/>
    <d v="2015-02-08T00:00:00"/>
    <n v="1087.7159999999999"/>
    <n v="1"/>
    <n v="176.42"/>
    <n v="91414"/>
    <n v="2"/>
    <n v="616.54914408797185"/>
    <n v="181.8762886597938"/>
    <n v="5.4562886597938132"/>
    <s v="High Discount"/>
    <s v="10%"/>
    <x v="0"/>
    <x v="2"/>
  </r>
  <r>
    <n v="23495"/>
    <s v="Low"/>
    <n v="0"/>
    <n v="180.98"/>
    <n v="30"/>
    <n v="2486"/>
    <x v="809"/>
    <x v="1"/>
    <x v="2"/>
    <x v="1"/>
    <x v="1"/>
    <x v="1"/>
    <s v="Office Star - Ergonomic Mid Back Chair with 2-Way Adjustable Arms"/>
    <n v="0.69"/>
    <x v="0"/>
    <x v="3"/>
    <x v="29"/>
    <s v="Statesboro"/>
    <n v="30458"/>
    <d v="2015-02-03T00:00:00"/>
    <d v="2015-02-05T00:00:00"/>
    <n v="9.2040000000000006"/>
    <n v="11"/>
    <n v="2084.16"/>
    <n v="91416"/>
    <n v="2"/>
    <n v="0.44161676646706594"/>
    <n v="2084.16"/>
    <n v="0"/>
    <s v="No Discount"/>
    <s v="0% (No Discount)"/>
    <x v="1"/>
    <x v="2"/>
  </r>
  <r>
    <n v="23983"/>
    <s v="Not Specified"/>
    <n v="0.04"/>
    <n v="3.08"/>
    <n v="0.99"/>
    <n v="2487"/>
    <x v="810"/>
    <x v="2"/>
    <x v="2"/>
    <x v="0"/>
    <x v="9"/>
    <x v="3"/>
    <s v="Avery 481"/>
    <n v="0.37"/>
    <x v="0"/>
    <x v="3"/>
    <x v="29"/>
    <s v="Tucker"/>
    <n v="30084"/>
    <d v="2015-06-20T00:00:00"/>
    <d v="2015-06-21T00:00:00"/>
    <n v="257.08319999999998"/>
    <n v="14"/>
    <n v="43.41"/>
    <n v="91415"/>
    <n v="1"/>
    <n v="592.22114720110574"/>
    <n v="45.21875"/>
    <n v="1.8087500000000034"/>
    <s v="High Discount"/>
    <s v="10%"/>
    <x v="0"/>
    <x v="1"/>
  </r>
  <r>
    <n v="23984"/>
    <s v="Not Specified"/>
    <n v="0.1"/>
    <n v="2.78"/>
    <n v="1.25"/>
    <n v="2487"/>
    <x v="810"/>
    <x v="2"/>
    <x v="2"/>
    <x v="0"/>
    <x v="0"/>
    <x v="0"/>
    <s v="Newell 318"/>
    <n v="0.59"/>
    <x v="0"/>
    <x v="3"/>
    <x v="29"/>
    <s v="Tucker"/>
    <n v="30084"/>
    <d v="2015-06-20T00:00:00"/>
    <d v="2015-06-21T00:00:00"/>
    <n v="0.7854000000000001"/>
    <n v="18"/>
    <n v="46.42"/>
    <n v="91415"/>
    <n v="1"/>
    <n v="1.6919431279620853"/>
    <n v="51.577777777777776"/>
    <n v="5.157777777777774"/>
    <s v="High Discount"/>
    <s v="15%"/>
    <x v="0"/>
    <x v="1"/>
  </r>
  <r>
    <n v="24476"/>
    <s v="Not Specified"/>
    <n v="0.02"/>
    <n v="136.97999999999999"/>
    <n v="24.49"/>
    <n v="2487"/>
    <x v="810"/>
    <x v="0"/>
    <x v="2"/>
    <x v="1"/>
    <x v="2"/>
    <x v="6"/>
    <s v="3M Polarizing Task Lamp with Clamp Arm, Light Gray"/>
    <n v="0.59"/>
    <x v="0"/>
    <x v="3"/>
    <x v="29"/>
    <s v="Tucker"/>
    <n v="30084"/>
    <d v="2015-06-02T00:00:00"/>
    <d v="2015-06-03T00:00:00"/>
    <n v="88.56"/>
    <n v="8"/>
    <n v="1140.95"/>
    <n v="91417"/>
    <n v="1"/>
    <n v="7.7619527586660242"/>
    <n v="1164.2346938775511"/>
    <n v="23.284693877551035"/>
    <s v="High Discount"/>
    <s v="10%"/>
    <x v="0"/>
    <x v="1"/>
  </r>
  <r>
    <n v="20065"/>
    <s v="High"/>
    <n v="0.08"/>
    <n v="4.91"/>
    <n v="0.5"/>
    <n v="2488"/>
    <x v="811"/>
    <x v="2"/>
    <x v="3"/>
    <x v="0"/>
    <x v="9"/>
    <x v="3"/>
    <s v="Avery 493"/>
    <n v="0.36"/>
    <x v="0"/>
    <x v="3"/>
    <x v="40"/>
    <s v="Cabot"/>
    <n v="72023"/>
    <d v="2015-04-09T00:00:00"/>
    <d v="2015-04-09T00:00:00"/>
    <n v="12.726000000000001"/>
    <n v="9"/>
    <n v="42.69"/>
    <n v="86887"/>
    <n v="0"/>
    <n v="29.810260014054819"/>
    <n v="46.402173913043477"/>
    <n v="3.712173913043479"/>
    <s v="High Discount"/>
    <s v="10%"/>
    <x v="0"/>
    <x v="4"/>
  </r>
  <r>
    <n v="20066"/>
    <s v="High"/>
    <n v="0.02"/>
    <n v="28.15"/>
    <n v="6.17"/>
    <n v="2488"/>
    <x v="811"/>
    <x v="2"/>
    <x v="3"/>
    <x v="0"/>
    <x v="0"/>
    <x v="2"/>
    <s v="Boston Model 1800 Electric Pencil Sharpener, Gray"/>
    <n v="0.55000000000000004"/>
    <x v="0"/>
    <x v="3"/>
    <x v="40"/>
    <s v="Cabot"/>
    <n v="72023"/>
    <d v="2015-04-09T00:00:00"/>
    <d v="2015-04-10T00:00:00"/>
    <n v="160.8066"/>
    <n v="11"/>
    <n v="327.41000000000003"/>
    <n v="86887"/>
    <n v="1"/>
    <n v="49.114749091353346"/>
    <n v="334.09183673469391"/>
    <n v="6.6818367346938885"/>
    <s v="High Discount"/>
    <s v="10%"/>
    <x v="0"/>
    <x v="4"/>
  </r>
  <r>
    <n v="20602"/>
    <s v="High"/>
    <n v="0.01"/>
    <n v="2036.48"/>
    <n v="14.7"/>
    <n v="2489"/>
    <x v="812"/>
    <x v="1"/>
    <x v="3"/>
    <x v="2"/>
    <x v="6"/>
    <x v="1"/>
    <s v="Lexmark 4227 Plus Dot Matrix Printer"/>
    <n v="0.55000000000000004"/>
    <x v="0"/>
    <x v="0"/>
    <x v="1"/>
    <s v="Concord"/>
    <n v="94521"/>
    <d v="2015-02-11T00:00:00"/>
    <d v="2015-02-13T00:00:00"/>
    <n v="-1596.7457999999999"/>
    <n v="2"/>
    <n v="3786.84"/>
    <n v="86883"/>
    <n v="2"/>
    <n v="-42.165652628576858"/>
    <n v="3825.0909090909095"/>
    <n v="38.250909090909317"/>
    <s v="High Discount"/>
    <s v="10%"/>
    <x v="0"/>
    <x v="2"/>
  </r>
  <r>
    <n v="21212"/>
    <s v="Medium"/>
    <n v="0.04"/>
    <n v="419.19"/>
    <n v="19.989999999999998"/>
    <n v="2489"/>
    <x v="812"/>
    <x v="2"/>
    <x v="1"/>
    <x v="0"/>
    <x v="10"/>
    <x v="3"/>
    <s v="Smead Adjustable Mobile File Trolley with Lockable Top"/>
    <n v="0.57999999999999996"/>
    <x v="0"/>
    <x v="0"/>
    <x v="1"/>
    <s v="Concord"/>
    <n v="94521"/>
    <d v="2015-04-26T00:00:00"/>
    <d v="2015-04-27T00:00:00"/>
    <n v="1388.3558999999998"/>
    <n v="5"/>
    <n v="2012.11"/>
    <n v="86885"/>
    <n v="1"/>
    <n v="69"/>
    <n v="2095.9479166666665"/>
    <n v="83.837916666666615"/>
    <s v="High Discount"/>
    <s v="10%"/>
    <x v="0"/>
    <x v="4"/>
  </r>
  <r>
    <n v="21338"/>
    <s v="Not Specified"/>
    <n v="7.0000000000000007E-2"/>
    <n v="65.989999999999995"/>
    <n v="8.8000000000000007"/>
    <n v="2489"/>
    <x v="812"/>
    <x v="2"/>
    <x v="1"/>
    <x v="2"/>
    <x v="5"/>
    <x v="3"/>
    <s v="6120"/>
    <n v="0.57999999999999996"/>
    <x v="0"/>
    <x v="0"/>
    <x v="1"/>
    <s v="Concord"/>
    <n v="94521"/>
    <d v="2015-01-12T00:00:00"/>
    <d v="2015-01-12T00:00:00"/>
    <n v="109.83600000000001"/>
    <n v="9"/>
    <n v="471.66"/>
    <n v="86886"/>
    <n v="0"/>
    <n v="23.287113598778785"/>
    <n v="507.16129032258073"/>
    <n v="35.501290322580701"/>
    <s v="High Discount"/>
    <s v="10%"/>
    <x v="0"/>
    <x v="0"/>
  </r>
  <r>
    <n v="24856"/>
    <s v="Critical"/>
    <n v="0.09"/>
    <n v="348.21"/>
    <n v="40.19"/>
    <n v="2490"/>
    <x v="813"/>
    <x v="1"/>
    <x v="1"/>
    <x v="1"/>
    <x v="11"/>
    <x v="5"/>
    <s v="Bretford CR4500 Series Slim Rectangular Table"/>
    <n v="0.62"/>
    <x v="0"/>
    <x v="0"/>
    <x v="1"/>
    <s v="Costa Mesa"/>
    <n v="92627"/>
    <d v="2015-02-14T00:00:00"/>
    <d v="2015-02-16T00:00:00"/>
    <n v="-93.849999999999909"/>
    <n v="2"/>
    <n v="662.8"/>
    <n v="86884"/>
    <n v="2"/>
    <n v="-14.159625829812903"/>
    <n v="728.35164835164824"/>
    <n v="65.551648351648282"/>
    <s v="High Discount"/>
    <s v="10%"/>
    <x v="0"/>
    <x v="2"/>
  </r>
  <r>
    <n v="21339"/>
    <s v="Not Specified"/>
    <n v="0"/>
    <n v="10.01"/>
    <n v="1.99"/>
    <n v="2490"/>
    <x v="813"/>
    <x v="0"/>
    <x v="1"/>
    <x v="2"/>
    <x v="13"/>
    <x v="2"/>
    <s v="TDK 4.7GB DVD-R"/>
    <n v="0.41"/>
    <x v="0"/>
    <x v="0"/>
    <x v="1"/>
    <s v="Costa Mesa"/>
    <n v="92627"/>
    <d v="2015-01-12T00:00:00"/>
    <d v="2015-01-14T00:00:00"/>
    <n v="82.703399999999988"/>
    <n v="11"/>
    <n v="119.86"/>
    <n v="86886"/>
    <n v="2"/>
    <n v="69"/>
    <n v="119.86"/>
    <n v="0"/>
    <s v="No Discount"/>
    <s v="0% (No Discount)"/>
    <x v="1"/>
    <x v="0"/>
  </r>
  <r>
    <n v="6856"/>
    <s v="Critical"/>
    <n v="0.09"/>
    <n v="348.21"/>
    <n v="40.19"/>
    <n v="2491"/>
    <x v="814"/>
    <x v="1"/>
    <x v="1"/>
    <x v="1"/>
    <x v="11"/>
    <x v="5"/>
    <s v="Bretford CR4500 Series Slim Rectangular Table"/>
    <n v="0.62"/>
    <x v="0"/>
    <x v="0"/>
    <x v="1"/>
    <s v="Los Angeles"/>
    <n v="90045"/>
    <d v="2015-02-14T00:00:00"/>
    <d v="2015-02-16T00:00:00"/>
    <n v="-93.849999999999909"/>
    <n v="8"/>
    <n v="2651.21"/>
    <n v="48836"/>
    <n v="2"/>
    <n v="-3.5398931054122422"/>
    <n v="2913.4175824175823"/>
    <n v="262.20758241758222"/>
    <s v="High Discount"/>
    <s v="10%"/>
    <x v="0"/>
    <x v="2"/>
  </r>
  <r>
    <n v="1617"/>
    <s v="Low"/>
    <n v="0.06"/>
    <n v="4.28"/>
    <n v="0.94"/>
    <n v="2491"/>
    <x v="814"/>
    <x v="2"/>
    <x v="3"/>
    <x v="0"/>
    <x v="0"/>
    <x v="0"/>
    <s v="Newell 336"/>
    <n v="0.56000000000000005"/>
    <x v="0"/>
    <x v="0"/>
    <x v="1"/>
    <s v="Los Angeles"/>
    <n v="90045"/>
    <d v="2015-04-26T00:00:00"/>
    <d v="2015-04-28T00:00:00"/>
    <n v="0.36999999999999922"/>
    <n v="9"/>
    <n v="38.96"/>
    <n v="11712"/>
    <n v="2"/>
    <n v="0.94969199178644559"/>
    <n v="41.446808510638299"/>
    <n v="2.4868085106382978"/>
    <s v="High Discount"/>
    <s v="10%"/>
    <x v="0"/>
    <x v="4"/>
  </r>
  <r>
    <n v="3212"/>
    <s v="Medium"/>
    <n v="0.04"/>
    <n v="419.19"/>
    <n v="19.989999999999998"/>
    <n v="2491"/>
    <x v="814"/>
    <x v="2"/>
    <x v="1"/>
    <x v="0"/>
    <x v="10"/>
    <x v="3"/>
    <s v="Smead Adjustable Mobile File Trolley with Lockable Top"/>
    <n v="0.57999999999999996"/>
    <x v="0"/>
    <x v="0"/>
    <x v="1"/>
    <s v="Los Angeles"/>
    <n v="90045"/>
    <d v="2015-04-26T00:00:00"/>
    <d v="2015-04-27T00:00:00"/>
    <n v="1947.67"/>
    <n v="20"/>
    <n v="8048.45"/>
    <n v="23042"/>
    <n v="1"/>
    <n v="24.199317881082692"/>
    <n v="8383.8020833333339"/>
    <n v="335.35208333333412"/>
    <s v="High Discount"/>
    <s v="10%"/>
    <x v="0"/>
    <x v="4"/>
  </r>
  <r>
    <n v="3338"/>
    <s v="Not Specified"/>
    <n v="7.0000000000000007E-2"/>
    <n v="65.989999999999995"/>
    <n v="8.8000000000000007"/>
    <n v="2491"/>
    <x v="814"/>
    <x v="2"/>
    <x v="1"/>
    <x v="2"/>
    <x v="5"/>
    <x v="3"/>
    <s v="6120"/>
    <n v="0.57999999999999996"/>
    <x v="0"/>
    <x v="0"/>
    <x v="1"/>
    <s v="Los Angeles"/>
    <n v="90045"/>
    <d v="2015-01-12T00:00:00"/>
    <d v="2015-01-12T00:00:00"/>
    <n v="109.83600000000001"/>
    <n v="37"/>
    <n v="1939.03"/>
    <n v="23877"/>
    <n v="0"/>
    <n v="5.6644817253987823"/>
    <n v="2084.9784946236559"/>
    <n v="145.94849462365596"/>
    <s v="High Discount"/>
    <s v="10%"/>
    <x v="0"/>
    <x v="0"/>
  </r>
  <r>
    <n v="3339"/>
    <s v="Not Specified"/>
    <n v="0"/>
    <n v="10.01"/>
    <n v="1.99"/>
    <n v="2491"/>
    <x v="814"/>
    <x v="0"/>
    <x v="1"/>
    <x v="2"/>
    <x v="13"/>
    <x v="2"/>
    <s v="TDK 4.7GB DVD-R"/>
    <n v="0.41"/>
    <x v="0"/>
    <x v="0"/>
    <x v="1"/>
    <s v="Los Angeles"/>
    <n v="90045"/>
    <d v="2015-01-12T00:00:00"/>
    <d v="2015-01-14T00:00:00"/>
    <n v="128.03"/>
    <n v="42"/>
    <n v="457.63"/>
    <n v="23877"/>
    <n v="2"/>
    <n v="27.976749776019926"/>
    <n v="457.63"/>
    <n v="0"/>
    <s v="No Discount"/>
    <s v="0% (No Discount)"/>
    <x v="1"/>
    <x v="0"/>
  </r>
  <r>
    <n v="2065"/>
    <s v="High"/>
    <n v="0.08"/>
    <n v="4.91"/>
    <n v="0.5"/>
    <n v="2491"/>
    <x v="814"/>
    <x v="2"/>
    <x v="3"/>
    <x v="0"/>
    <x v="9"/>
    <x v="3"/>
    <s v="Avery 493"/>
    <n v="0.36"/>
    <x v="0"/>
    <x v="0"/>
    <x v="1"/>
    <s v="Los Angeles"/>
    <n v="90045"/>
    <d v="2015-04-09T00:00:00"/>
    <d v="2015-04-09T00:00:00"/>
    <n v="31.751999999999999"/>
    <n v="36"/>
    <n v="170.75"/>
    <n v="14785"/>
    <n v="0"/>
    <n v="18.595607613469987"/>
    <n v="185.5978260869565"/>
    <n v="14.847826086956502"/>
    <s v="High Discount"/>
    <s v="10%"/>
    <x v="0"/>
    <x v="4"/>
  </r>
  <r>
    <n v="2066"/>
    <s v="High"/>
    <n v="0.02"/>
    <n v="28.15"/>
    <n v="6.17"/>
    <n v="2491"/>
    <x v="814"/>
    <x v="2"/>
    <x v="3"/>
    <x v="0"/>
    <x v="0"/>
    <x v="2"/>
    <s v="Boston Model 1800 Electric Pencil Sharpener, Gray"/>
    <n v="0.55000000000000004"/>
    <x v="0"/>
    <x v="0"/>
    <x v="1"/>
    <s v="Los Angeles"/>
    <n v="90045"/>
    <d v="2015-04-09T00:00:00"/>
    <d v="2015-04-10T00:00:00"/>
    <n v="117.208"/>
    <n v="45"/>
    <n v="1339.42"/>
    <n v="14785"/>
    <n v="1"/>
    <n v="8.7506532678323445"/>
    <n v="1366.7551020408164"/>
    <n v="27.335102040816309"/>
    <s v="High Discount"/>
    <s v="10%"/>
    <x v="0"/>
    <x v="4"/>
  </r>
  <r>
    <n v="19617"/>
    <s v="Low"/>
    <n v="0.06"/>
    <n v="4.28"/>
    <n v="0.94"/>
    <n v="2495"/>
    <x v="815"/>
    <x v="2"/>
    <x v="3"/>
    <x v="0"/>
    <x v="0"/>
    <x v="0"/>
    <s v="Newell 336"/>
    <n v="0.56000000000000005"/>
    <x v="0"/>
    <x v="0"/>
    <x v="47"/>
    <s v="Rock Springs"/>
    <n v="82901"/>
    <d v="2015-04-26T00:00:00"/>
    <d v="2015-04-28T00:00:00"/>
    <n v="0.36999999999999922"/>
    <n v="2"/>
    <n v="8.66"/>
    <n v="86885"/>
    <n v="2"/>
    <n v="4.2725173210161573"/>
    <n v="9.212765957446809"/>
    <n v="0.5527659574468089"/>
    <s v="High Discount"/>
    <s v="10%"/>
    <x v="0"/>
    <x v="4"/>
  </r>
  <r>
    <n v="2296"/>
    <s v="Not Specified"/>
    <n v="0.09"/>
    <n v="355.98"/>
    <n v="58.92"/>
    <n v="2498"/>
    <x v="816"/>
    <x v="1"/>
    <x v="0"/>
    <x v="1"/>
    <x v="1"/>
    <x v="1"/>
    <s v="Hon 4700 Series Mobuis™ Mid-Back Task Chairs with Adjustable Arms"/>
    <n v="0.64"/>
    <x v="0"/>
    <x v="0"/>
    <x v="1"/>
    <s v="San Diego"/>
    <n v="92024"/>
    <d v="2015-02-18T00:00:00"/>
    <d v="2015-02-20T00:00:00"/>
    <n v="1240.25"/>
    <n v="30"/>
    <n v="10554.63"/>
    <n v="16547"/>
    <n v="2"/>
    <n v="11.750767198850173"/>
    <n v="11598.494505494504"/>
    <n v="1043.8645054945046"/>
    <s v="High Discount"/>
    <s v="10%"/>
    <x v="0"/>
    <x v="2"/>
  </r>
  <r>
    <n v="2297"/>
    <s v="Not Specified"/>
    <n v="0.04"/>
    <n v="218.75"/>
    <n v="69.64"/>
    <n v="2498"/>
    <x v="816"/>
    <x v="1"/>
    <x v="0"/>
    <x v="1"/>
    <x v="11"/>
    <x v="5"/>
    <s v="BoxOffice By Design Rectangular and Half-Moon Meeting Room Tables"/>
    <n v="0.77"/>
    <x v="0"/>
    <x v="0"/>
    <x v="1"/>
    <s v="San Diego"/>
    <n v="92024"/>
    <d v="2015-02-18T00:00:00"/>
    <d v="2015-02-18T00:00:00"/>
    <n v="-533.23200000000008"/>
    <n v="8"/>
    <n v="1749.64"/>
    <n v="16547"/>
    <n v="0"/>
    <n v="-30.476669486294327"/>
    <n v="1822.5416666666667"/>
    <n v="72.901666666666642"/>
    <s v="High Discount"/>
    <s v="10%"/>
    <x v="0"/>
    <x v="2"/>
  </r>
  <r>
    <n v="7628"/>
    <s v="Medium"/>
    <n v="0.09"/>
    <n v="6.28"/>
    <n v="5.41"/>
    <n v="2498"/>
    <x v="816"/>
    <x v="2"/>
    <x v="2"/>
    <x v="1"/>
    <x v="2"/>
    <x v="3"/>
    <s v="Eldon® 200 Class™ Desk Accessories"/>
    <n v="0.53"/>
    <x v="0"/>
    <x v="0"/>
    <x v="1"/>
    <s v="San Diego"/>
    <n v="92024"/>
    <d v="2015-02-02T00:00:00"/>
    <d v="2015-02-04T00:00:00"/>
    <n v="-61.59"/>
    <n v="56"/>
    <n v="355.4"/>
    <n v="54567"/>
    <n v="2"/>
    <n v="-17.329769274057401"/>
    <n v="390.54945054945051"/>
    <n v="35.149450549450535"/>
    <s v="High Discount"/>
    <s v="10%"/>
    <x v="0"/>
    <x v="2"/>
  </r>
  <r>
    <n v="2768"/>
    <s v="Not Specified"/>
    <n v="0.08"/>
    <n v="1.68"/>
    <n v="1.57"/>
    <n v="2498"/>
    <x v="816"/>
    <x v="2"/>
    <x v="2"/>
    <x v="0"/>
    <x v="0"/>
    <x v="0"/>
    <s v="Newell 323"/>
    <n v="0.59"/>
    <x v="0"/>
    <x v="0"/>
    <x v="1"/>
    <s v="San Diego"/>
    <n v="92024"/>
    <d v="2015-02-05T00:00:00"/>
    <d v="2015-02-06T00:00:00"/>
    <n v="-46.25"/>
    <n v="88"/>
    <n v="148.36000000000001"/>
    <n v="20007"/>
    <n v="1"/>
    <n v="-31.174170935562145"/>
    <n v="161.2608695652174"/>
    <n v="12.900869565217391"/>
    <s v="High Discount"/>
    <s v="10%"/>
    <x v="0"/>
    <x v="2"/>
  </r>
  <r>
    <n v="20296"/>
    <s v="Not Specified"/>
    <n v="0.09"/>
    <n v="355.98"/>
    <n v="58.92"/>
    <n v="2499"/>
    <x v="817"/>
    <x v="1"/>
    <x v="0"/>
    <x v="1"/>
    <x v="1"/>
    <x v="1"/>
    <s v="Hon 4700 Series Mobuis™ Mid-Back Task Chairs with Adjustable Arms"/>
    <n v="0.64"/>
    <x v="0"/>
    <x v="2"/>
    <x v="12"/>
    <s v="Kankakee"/>
    <n v="60901"/>
    <d v="2015-02-18T00:00:00"/>
    <d v="2015-02-20T00:00:00"/>
    <n v="1240.25"/>
    <n v="8"/>
    <n v="2814.57"/>
    <n v="88319"/>
    <n v="2"/>
    <n v="44.065345683354828"/>
    <n v="3092.934065934066"/>
    <n v="278.36406593406582"/>
    <s v="High Discount"/>
    <s v="10%"/>
    <x v="0"/>
    <x v="2"/>
  </r>
  <r>
    <n v="25628"/>
    <s v="Medium"/>
    <n v="0.09"/>
    <n v="6.28"/>
    <n v="5.41"/>
    <n v="2500"/>
    <x v="818"/>
    <x v="2"/>
    <x v="2"/>
    <x v="1"/>
    <x v="2"/>
    <x v="3"/>
    <s v="Eldon® 200 Class™ Desk Accessories"/>
    <n v="0.53"/>
    <x v="0"/>
    <x v="2"/>
    <x v="12"/>
    <s v="Lake In The Hills"/>
    <n v="60102"/>
    <d v="2015-02-02T00:00:00"/>
    <d v="2015-02-04T00:00:00"/>
    <n v="-32.026800000000001"/>
    <n v="14"/>
    <n v="88.85"/>
    <n v="88320"/>
    <n v="2"/>
    <n v="-36.045920090039395"/>
    <n v="97.637362637362628"/>
    <n v="8.7873626373626337"/>
    <s v="High Discount"/>
    <s v="10%"/>
    <x v="0"/>
    <x v="2"/>
  </r>
  <r>
    <n v="24899"/>
    <s v="High"/>
    <n v="0.1"/>
    <n v="24.92"/>
    <n v="12.98"/>
    <n v="2502"/>
    <x v="819"/>
    <x v="2"/>
    <x v="1"/>
    <x v="0"/>
    <x v="8"/>
    <x v="3"/>
    <s v="GBC Standard Therm-A-Bind Covers"/>
    <n v="0.39"/>
    <x v="0"/>
    <x v="2"/>
    <x v="38"/>
    <s v="Munster"/>
    <n v="46321"/>
    <d v="2015-03-19T00:00:00"/>
    <d v="2015-03-19T00:00:00"/>
    <n v="-45.816000000000003"/>
    <n v="3"/>
    <n v="70.819999999999993"/>
    <n v="91310"/>
    <n v="0"/>
    <n v="-64.693589381530643"/>
    <n v="78.688888888888883"/>
    <n v="7.8688888888888897"/>
    <s v="High Discount"/>
    <s v="15%"/>
    <x v="0"/>
    <x v="5"/>
  </r>
  <r>
    <n v="24901"/>
    <s v="High"/>
    <n v="0"/>
    <n v="12.28"/>
    <n v="6.35"/>
    <n v="2502"/>
    <x v="819"/>
    <x v="0"/>
    <x v="1"/>
    <x v="0"/>
    <x v="7"/>
    <x v="3"/>
    <s v="Staples Premium Bright 1-Part Blank Computer Paper"/>
    <n v="0.38"/>
    <x v="0"/>
    <x v="2"/>
    <x v="38"/>
    <s v="Munster"/>
    <n v="46321"/>
    <d v="2015-03-19T00:00:00"/>
    <d v="2015-03-20T00:00:00"/>
    <n v="30.63"/>
    <n v="7"/>
    <n v="90.44"/>
    <n v="91310"/>
    <n v="1"/>
    <n v="33.867757629367532"/>
    <n v="90.44"/>
    <n v="0"/>
    <s v="No Discount"/>
    <s v="0% (No Discount)"/>
    <x v="1"/>
    <x v="5"/>
  </r>
  <r>
    <n v="18219"/>
    <s v="Medium"/>
    <n v="0.02"/>
    <n v="6.48"/>
    <n v="8.74"/>
    <n v="2506"/>
    <x v="820"/>
    <x v="2"/>
    <x v="1"/>
    <x v="0"/>
    <x v="7"/>
    <x v="3"/>
    <s v="Xerox 1984"/>
    <n v="0.36"/>
    <x v="0"/>
    <x v="1"/>
    <x v="18"/>
    <s v="Cheshire"/>
    <n v="6408"/>
    <d v="2015-06-05T00:00:00"/>
    <d v="2015-06-07T00:00:00"/>
    <n v="-6.835"/>
    <n v="1"/>
    <n v="10.72"/>
    <n v="87033"/>
    <n v="2"/>
    <n v="-63.759328358208954"/>
    <n v="10.938775510204083"/>
    <n v="0.21877551020408248"/>
    <s v="High Discount"/>
    <s v="10%"/>
    <x v="0"/>
    <x v="1"/>
  </r>
  <r>
    <n v="18217"/>
    <s v="Medium"/>
    <n v="0.06"/>
    <n v="699.99"/>
    <n v="24.49"/>
    <n v="2507"/>
    <x v="821"/>
    <x v="0"/>
    <x v="1"/>
    <x v="2"/>
    <x v="16"/>
    <x v="6"/>
    <s v="Canon PC1060 Personal Laser Copier"/>
    <n v="0.41"/>
    <x v="0"/>
    <x v="1"/>
    <x v="14"/>
    <s v="Bangor"/>
    <n v="4401"/>
    <d v="2015-06-05T00:00:00"/>
    <d v="2015-06-07T00:00:00"/>
    <n v="7024.2068999999992"/>
    <n v="15"/>
    <n v="10180.01"/>
    <n v="87033"/>
    <n v="2"/>
    <n v="69"/>
    <n v="10829.797872340427"/>
    <n v="649.78787234042647"/>
    <s v="High Discount"/>
    <s v="10%"/>
    <x v="0"/>
    <x v="1"/>
  </r>
  <r>
    <n v="23265"/>
    <s v="Low"/>
    <n v="0.02"/>
    <n v="5.81"/>
    <n v="8.49"/>
    <n v="2508"/>
    <x v="822"/>
    <x v="2"/>
    <x v="1"/>
    <x v="0"/>
    <x v="8"/>
    <x v="3"/>
    <s v="Fellowes Black Plastic Comb Bindings"/>
    <n v="0.39"/>
    <x v="0"/>
    <x v="1"/>
    <x v="14"/>
    <s v="Sanford"/>
    <n v="4073"/>
    <d v="2015-01-08T00:00:00"/>
    <d v="2015-01-12T00:00:00"/>
    <n v="-137.494"/>
    <n v="7"/>
    <n v="42.44"/>
    <n v="87031"/>
    <n v="4"/>
    <n v="-323.97266729500473"/>
    <n v="43.306122448979593"/>
    <n v="0.86612244897959556"/>
    <s v="High Discount"/>
    <s v="10%"/>
    <x v="0"/>
    <x v="0"/>
  </r>
  <r>
    <n v="21918"/>
    <s v="Medium"/>
    <n v="0.05"/>
    <n v="30.98"/>
    <n v="9.18"/>
    <n v="2509"/>
    <x v="823"/>
    <x v="2"/>
    <x v="1"/>
    <x v="0"/>
    <x v="7"/>
    <x v="3"/>
    <s v="Xerox 1951"/>
    <n v="0.4"/>
    <x v="0"/>
    <x v="1"/>
    <x v="14"/>
    <s v="South Portland"/>
    <n v="4106"/>
    <d v="2015-05-05T00:00:00"/>
    <d v="2015-05-05T00:00:00"/>
    <n v="308.67"/>
    <n v="15"/>
    <n v="462.57"/>
    <n v="87029"/>
    <n v="0"/>
    <n v="66.729359880666721"/>
    <n v="486.91578947368424"/>
    <n v="24.345789473684249"/>
    <s v="High Discount"/>
    <s v="10%"/>
    <x v="0"/>
    <x v="3"/>
  </r>
  <r>
    <n v="21102"/>
    <s v="Not Specified"/>
    <n v="0.04"/>
    <n v="6.48"/>
    <n v="9.5399999999999991"/>
    <n v="2512"/>
    <x v="824"/>
    <x v="2"/>
    <x v="1"/>
    <x v="0"/>
    <x v="7"/>
    <x v="3"/>
    <s v="Xerox 1905"/>
    <n v="0.37"/>
    <x v="0"/>
    <x v="1"/>
    <x v="15"/>
    <s v="Cambridge"/>
    <n v="2138"/>
    <d v="2015-06-15T00:00:00"/>
    <d v="2015-06-17T00:00:00"/>
    <n v="-223.94400000000002"/>
    <n v="19"/>
    <n v="125.37"/>
    <n v="87030"/>
    <n v="2"/>
    <n v="-178.62646566164156"/>
    <n v="130.59375"/>
    <n v="5.2237499999999955"/>
    <s v="High Discount"/>
    <s v="10%"/>
    <x v="0"/>
    <x v="1"/>
  </r>
  <r>
    <n v="18220"/>
    <s v="Medium"/>
    <n v="0.02"/>
    <n v="17.149999999999999"/>
    <n v="4.96"/>
    <n v="2516"/>
    <x v="825"/>
    <x v="2"/>
    <x v="1"/>
    <x v="0"/>
    <x v="10"/>
    <x v="3"/>
    <s v="Advantus Rolling Storage Box"/>
    <n v="0.57999999999999996"/>
    <x v="0"/>
    <x v="1"/>
    <x v="2"/>
    <s v="Englewood"/>
    <n v="7631"/>
    <d v="2015-06-05T00:00:00"/>
    <d v="2015-06-07T00:00:00"/>
    <n v="36.494999999999997"/>
    <n v="11"/>
    <n v="190.85"/>
    <n v="87033"/>
    <n v="2"/>
    <n v="19.122347393240766"/>
    <n v="194.74489795918367"/>
    <n v="3.8948979591836803"/>
    <s v="High Discount"/>
    <s v="10%"/>
    <x v="0"/>
    <x v="1"/>
  </r>
  <r>
    <n v="18221"/>
    <s v="Medium"/>
    <n v="7.0000000000000007E-2"/>
    <n v="30.98"/>
    <n v="8.74"/>
    <n v="2520"/>
    <x v="826"/>
    <x v="2"/>
    <x v="1"/>
    <x v="0"/>
    <x v="7"/>
    <x v="3"/>
    <s v="Xerox 1979"/>
    <n v="0.4"/>
    <x v="0"/>
    <x v="1"/>
    <x v="31"/>
    <s v="Providence"/>
    <n v="2908"/>
    <d v="2015-06-05T00:00:00"/>
    <d v="2015-06-06T00:00:00"/>
    <n v="255.76919999999998"/>
    <n v="12"/>
    <n v="370.68"/>
    <n v="87033"/>
    <n v="1"/>
    <n v="69"/>
    <n v="398.58064516129036"/>
    <n v="27.900645161290356"/>
    <s v="High Discount"/>
    <s v="10%"/>
    <x v="0"/>
    <x v="1"/>
  </r>
  <r>
    <n v="25463"/>
    <s v="Medium"/>
    <n v="0"/>
    <n v="175.99"/>
    <n v="4.99"/>
    <n v="2521"/>
    <x v="827"/>
    <x v="2"/>
    <x v="1"/>
    <x v="2"/>
    <x v="5"/>
    <x v="3"/>
    <s v="5165"/>
    <n v="0.59"/>
    <x v="0"/>
    <x v="2"/>
    <x v="7"/>
    <s v="Corsicana"/>
    <n v="75109"/>
    <d v="2015-02-18T00:00:00"/>
    <d v="2015-02-21T00:00:00"/>
    <n v="1656.6554999999998"/>
    <n v="15"/>
    <n v="2400.9499999999998"/>
    <n v="87032"/>
    <n v="3"/>
    <n v="69"/>
    <n v="2400.9499999999998"/>
    <n v="0"/>
    <s v="No Discount"/>
    <s v="0% (No Discount)"/>
    <x v="1"/>
    <x v="2"/>
  </r>
  <r>
    <n v="18218"/>
    <s v="Medium"/>
    <n v="0.04"/>
    <n v="1360.14"/>
    <n v="14.7"/>
    <n v="2522"/>
    <x v="828"/>
    <x v="1"/>
    <x v="1"/>
    <x v="2"/>
    <x v="6"/>
    <x v="1"/>
    <s v="Okidata ML395C Color Dot Matrix Printer"/>
    <n v="0.59"/>
    <x v="0"/>
    <x v="1"/>
    <x v="9"/>
    <s v="Burlington"/>
    <n v="5401"/>
    <d v="2015-06-05T00:00:00"/>
    <d v="2015-06-08T00:00:00"/>
    <n v="2639.0099999999998"/>
    <n v="6"/>
    <n v="7303.05"/>
    <n v="87033"/>
    <n v="3"/>
    <n v="36.135724115266903"/>
    <n v="7607.3437500000009"/>
    <n v="304.29375000000073"/>
    <s v="High Discount"/>
    <s v="10%"/>
    <x v="0"/>
    <x v="1"/>
  </r>
  <r>
    <n v="18866"/>
    <s v="Critical"/>
    <n v="0.01"/>
    <n v="2.16"/>
    <n v="6.05"/>
    <n v="2526"/>
    <x v="829"/>
    <x v="2"/>
    <x v="0"/>
    <x v="0"/>
    <x v="8"/>
    <x v="3"/>
    <s v="Peel &amp; Stick Add-On Corner Pockets"/>
    <n v="0.37"/>
    <x v="0"/>
    <x v="3"/>
    <x v="11"/>
    <s v="Lafayette"/>
    <n v="70506"/>
    <d v="2015-05-23T00:00:00"/>
    <d v="2015-05-25T00:00:00"/>
    <n v="395.76"/>
    <n v="24"/>
    <n v="58.05"/>
    <n v="87208"/>
    <n v="2"/>
    <n v="681.75710594315251"/>
    <n v="58.636363636363633"/>
    <n v="0.58636363636363598"/>
    <s v="High Discount"/>
    <s v="10%"/>
    <x v="0"/>
    <x v="3"/>
  </r>
  <r>
    <n v="18867"/>
    <s v="Critical"/>
    <n v="7.0000000000000007E-2"/>
    <n v="21.38"/>
    <n v="8.99"/>
    <n v="2527"/>
    <x v="830"/>
    <x v="2"/>
    <x v="0"/>
    <x v="0"/>
    <x v="0"/>
    <x v="2"/>
    <s v="Boston 1730 StandUp Electric Pencil Sharpener"/>
    <n v="0.59"/>
    <x v="0"/>
    <x v="3"/>
    <x v="11"/>
    <s v="Lake Charles"/>
    <n v="70601"/>
    <d v="2015-05-23T00:00:00"/>
    <d v="2015-05-25T00:00:00"/>
    <n v="-39.396000000000001"/>
    <n v="3"/>
    <n v="68.64"/>
    <n v="87208"/>
    <n v="2"/>
    <n v="-57.3951048951049"/>
    <n v="73.806451612903231"/>
    <n v="5.1664516129032307"/>
    <s v="High Discount"/>
    <s v="10%"/>
    <x v="0"/>
    <x v="3"/>
  </r>
  <r>
    <n v="20254"/>
    <s v="High"/>
    <n v="0.04"/>
    <n v="40.98"/>
    <n v="6.5"/>
    <n v="2530"/>
    <x v="831"/>
    <x v="2"/>
    <x v="2"/>
    <x v="2"/>
    <x v="13"/>
    <x v="3"/>
    <s v="Targus USB Numeric Keypad"/>
    <n v="0.74"/>
    <x v="0"/>
    <x v="0"/>
    <x v="1"/>
    <s v="Apple Valley"/>
    <n v="92307"/>
    <d v="2015-03-29T00:00:00"/>
    <d v="2015-03-30T00:00:00"/>
    <n v="-89.5"/>
    <n v="7"/>
    <n v="277.07"/>
    <n v="87451"/>
    <n v="1"/>
    <n v="-32.302306276392251"/>
    <n v="288.61458333333331"/>
    <n v="11.544583333333321"/>
    <s v="High Discount"/>
    <s v="10%"/>
    <x v="0"/>
    <x v="5"/>
  </r>
  <r>
    <n v="23782"/>
    <s v="Medium"/>
    <n v="0.08"/>
    <n v="4"/>
    <n v="1.3"/>
    <n v="2531"/>
    <x v="832"/>
    <x v="2"/>
    <x v="2"/>
    <x v="0"/>
    <x v="7"/>
    <x v="0"/>
    <s v="EcoTones® Memo Sheets"/>
    <n v="0.37"/>
    <x v="0"/>
    <x v="0"/>
    <x v="1"/>
    <s v="Atascadero"/>
    <n v="93422"/>
    <d v="2015-05-02T00:00:00"/>
    <d v="2015-05-04T00:00:00"/>
    <n v="28.4"/>
    <n v="14"/>
    <n v="51.99"/>
    <n v="87452"/>
    <n v="2"/>
    <n v="54.625889594152724"/>
    <n v="56.510869565217391"/>
    <n v="4.5208695652173887"/>
    <s v="High Discount"/>
    <s v="10%"/>
    <x v="0"/>
    <x v="3"/>
  </r>
  <r>
    <n v="20255"/>
    <s v="High"/>
    <n v="0.05"/>
    <n v="35.99"/>
    <n v="3.3"/>
    <n v="2534"/>
    <x v="833"/>
    <x v="2"/>
    <x v="2"/>
    <x v="2"/>
    <x v="5"/>
    <x v="2"/>
    <s v="Accessory9"/>
    <n v="0.39"/>
    <x v="0"/>
    <x v="1"/>
    <x v="14"/>
    <s v="Bangor"/>
    <n v="4401"/>
    <d v="2015-03-29T00:00:00"/>
    <d v="2015-03-31T00:00:00"/>
    <n v="103.27229999999999"/>
    <n v="5"/>
    <n v="149.66999999999999"/>
    <n v="87451"/>
    <n v="2"/>
    <n v="69"/>
    <n v="157.54736842105262"/>
    <n v="7.8773684210526369"/>
    <s v="High Discount"/>
    <s v="10%"/>
    <x v="0"/>
    <x v="5"/>
  </r>
  <r>
    <n v="22839"/>
    <s v="Not Specified"/>
    <n v="0.08"/>
    <n v="12.53"/>
    <n v="0.5"/>
    <n v="2539"/>
    <x v="834"/>
    <x v="2"/>
    <x v="1"/>
    <x v="0"/>
    <x v="9"/>
    <x v="3"/>
    <s v="Avery 485"/>
    <n v="0.38"/>
    <x v="0"/>
    <x v="3"/>
    <x v="26"/>
    <s v="Winter Park"/>
    <n v="32789"/>
    <d v="2015-04-07T00:00:00"/>
    <d v="2015-04-08T00:00:00"/>
    <n v="215.71799999999999"/>
    <n v="5"/>
    <n v="61.1"/>
    <n v="91017"/>
    <n v="1"/>
    <n v="353.05728314238951"/>
    <n v="66.413043478260875"/>
    <n v="5.3130434782608731"/>
    <s v="High Discount"/>
    <s v="10%"/>
    <x v="0"/>
    <x v="4"/>
  </r>
  <r>
    <n v="22840"/>
    <s v="Not Specified"/>
    <n v="0.02"/>
    <n v="178.47"/>
    <n v="19.989999999999998"/>
    <n v="2540"/>
    <x v="835"/>
    <x v="2"/>
    <x v="1"/>
    <x v="0"/>
    <x v="10"/>
    <x v="3"/>
    <s v="Hot File® 7-Pocket, Floor Stand"/>
    <n v="0.55000000000000004"/>
    <x v="0"/>
    <x v="3"/>
    <x v="26"/>
    <s v="Winter Springs"/>
    <n v="32708"/>
    <d v="2015-04-07T00:00:00"/>
    <d v="2015-04-08T00:00:00"/>
    <n v="106.98479999999999"/>
    <n v="1"/>
    <n v="193.81"/>
    <n v="91017"/>
    <n v="1"/>
    <n v="55.200866828337027"/>
    <n v="197.76530612244898"/>
    <n v="3.9553061224489738"/>
    <s v="High Discount"/>
    <s v="10%"/>
    <x v="0"/>
    <x v="4"/>
  </r>
  <r>
    <n v="19031"/>
    <s v="Medium"/>
    <n v="0.05"/>
    <n v="15.68"/>
    <n v="3.73"/>
    <n v="2543"/>
    <x v="836"/>
    <x v="2"/>
    <x v="2"/>
    <x v="1"/>
    <x v="2"/>
    <x v="2"/>
    <s v="Artistic Insta-Plaque"/>
    <n v="0.46"/>
    <x v="0"/>
    <x v="3"/>
    <x v="8"/>
    <s v="Richmond"/>
    <n v="23223"/>
    <d v="2015-06-11T00:00:00"/>
    <d v="2015-06-12T00:00:00"/>
    <n v="3.54"/>
    <n v="17"/>
    <n v="257.48"/>
    <n v="87917"/>
    <n v="1"/>
    <n v="1.3748640671120087"/>
    <n v="271.03157894736847"/>
    <n v="13.551578947368455"/>
    <s v="High Discount"/>
    <s v="10%"/>
    <x v="0"/>
    <x v="1"/>
  </r>
  <r>
    <n v="19032"/>
    <s v="Medium"/>
    <n v="0.02"/>
    <n v="195.99"/>
    <n v="4.2"/>
    <n v="2543"/>
    <x v="836"/>
    <x v="2"/>
    <x v="2"/>
    <x v="2"/>
    <x v="5"/>
    <x v="3"/>
    <s v="T65"/>
    <n v="0.56000000000000005"/>
    <x v="0"/>
    <x v="3"/>
    <x v="8"/>
    <s v="Richmond"/>
    <n v="23223"/>
    <d v="2015-06-11T00:00:00"/>
    <d v="2015-06-12T00:00:00"/>
    <n v="40.283999999999999"/>
    <n v="19"/>
    <n v="3194.99"/>
    <n v="87917"/>
    <n v="1"/>
    <n v="1.2608490167418365"/>
    <n v="3260.1938775510203"/>
    <n v="65.203877551020469"/>
    <s v="High Discount"/>
    <s v="10%"/>
    <x v="0"/>
    <x v="1"/>
  </r>
  <r>
    <n v="19902"/>
    <s v="Medium"/>
    <n v="0.01"/>
    <n v="99.99"/>
    <n v="19.989999999999998"/>
    <n v="2545"/>
    <x v="837"/>
    <x v="0"/>
    <x v="1"/>
    <x v="2"/>
    <x v="6"/>
    <x v="3"/>
    <s v="AT&amp;T 2230 Dual Handset Phone With Caller ID/Call Waiting"/>
    <n v="0.52"/>
    <x v="0"/>
    <x v="3"/>
    <x v="8"/>
    <s v="Springfield"/>
    <n v="22153"/>
    <d v="2015-03-10T00:00:00"/>
    <d v="2015-03-12T00:00:00"/>
    <n v="90.024000000000001"/>
    <n v="2"/>
    <n v="202.98"/>
    <n v="87915"/>
    <n v="2"/>
    <n v="44.351167602719485"/>
    <n v="205.03030303030303"/>
    <n v="2.0503030303030414"/>
    <s v="High Discount"/>
    <s v="10%"/>
    <x v="0"/>
    <x v="5"/>
  </r>
  <r>
    <n v="25460"/>
    <s v="Low"/>
    <n v="7.0000000000000007E-2"/>
    <n v="6.48"/>
    <n v="9.5399999999999991"/>
    <n v="2547"/>
    <x v="838"/>
    <x v="2"/>
    <x v="2"/>
    <x v="0"/>
    <x v="7"/>
    <x v="3"/>
    <s v="Xerox 1905"/>
    <n v="0.37"/>
    <x v="0"/>
    <x v="3"/>
    <x v="8"/>
    <s v="Virginia Beach"/>
    <n v="23464"/>
    <d v="2015-04-19T00:00:00"/>
    <d v="2015-04-19T00:00:00"/>
    <n v="2.2320000000000002"/>
    <n v="1"/>
    <n v="10.86"/>
    <n v="87916"/>
    <n v="0"/>
    <n v="20.552486187845307"/>
    <n v="11.67741935483871"/>
    <n v="0.81741935483871053"/>
    <s v="High Discount"/>
    <s v="10%"/>
    <x v="0"/>
    <x v="4"/>
  </r>
  <r>
    <n v="6525"/>
    <s v="Low"/>
    <n v="0"/>
    <n v="35.99"/>
    <n v="0.99"/>
    <n v="2548"/>
    <x v="839"/>
    <x v="2"/>
    <x v="2"/>
    <x v="2"/>
    <x v="5"/>
    <x v="2"/>
    <s v="Accessory31"/>
    <n v="0.35"/>
    <x v="0"/>
    <x v="0"/>
    <x v="1"/>
    <s v="Los Angeles"/>
    <n v="90068"/>
    <d v="2015-04-04T00:00:00"/>
    <d v="2015-04-11T00:00:00"/>
    <n v="840.05099999999993"/>
    <n v="46"/>
    <n v="1477.57"/>
    <n v="46436"/>
    <n v="7"/>
    <n v="56.853550085613534"/>
    <n v="1477.57"/>
    <n v="0"/>
    <s v="No Discount"/>
    <s v="0% (No Discount)"/>
    <x v="1"/>
    <x v="4"/>
  </r>
  <r>
    <n v="5777"/>
    <s v="Low"/>
    <n v="0.05"/>
    <n v="30.98"/>
    <n v="9.18"/>
    <n v="2548"/>
    <x v="839"/>
    <x v="0"/>
    <x v="2"/>
    <x v="0"/>
    <x v="7"/>
    <x v="3"/>
    <s v="Xerox 1951"/>
    <n v="0.4"/>
    <x v="0"/>
    <x v="0"/>
    <x v="1"/>
    <s v="Los Angeles"/>
    <n v="90068"/>
    <d v="2015-04-21T00:00:00"/>
    <d v="2015-04-21T00:00:00"/>
    <n v="61.47"/>
    <n v="12"/>
    <n v="382.29"/>
    <n v="40997"/>
    <n v="0"/>
    <n v="16.079416150043162"/>
    <n v="402.41052631578953"/>
    <n v="20.120526315789505"/>
    <s v="High Discount"/>
    <s v="10%"/>
    <x v="0"/>
    <x v="4"/>
  </r>
  <r>
    <n v="5778"/>
    <s v="Low"/>
    <n v="0.05"/>
    <n v="22.99"/>
    <n v="8.99"/>
    <n v="2548"/>
    <x v="839"/>
    <x v="2"/>
    <x v="2"/>
    <x v="0"/>
    <x v="0"/>
    <x v="2"/>
    <s v="Boston KS Multi-Size Manual Pencil Sharpener"/>
    <n v="0.56999999999999995"/>
    <x v="0"/>
    <x v="0"/>
    <x v="1"/>
    <s v="Los Angeles"/>
    <n v="90068"/>
    <d v="2015-04-21T00:00:00"/>
    <d v="2015-04-28T00:00:00"/>
    <n v="18.27"/>
    <n v="37"/>
    <n v="881.74"/>
    <n v="40997"/>
    <n v="7"/>
    <n v="2.0720393766870049"/>
    <n v="928.14736842105265"/>
    <n v="46.407368421052638"/>
    <s v="High Discount"/>
    <s v="10%"/>
    <x v="0"/>
    <x v="4"/>
  </r>
  <r>
    <n v="5780"/>
    <s v="Low"/>
    <n v="0.04"/>
    <n v="212.6"/>
    <n v="110.2"/>
    <n v="2548"/>
    <x v="839"/>
    <x v="1"/>
    <x v="2"/>
    <x v="1"/>
    <x v="11"/>
    <x v="5"/>
    <s v="Bush Advantage Collection® Round Conference Table"/>
    <n v="0.73"/>
    <x v="0"/>
    <x v="0"/>
    <x v="1"/>
    <s v="Los Angeles"/>
    <n v="90068"/>
    <d v="2015-04-21T00:00:00"/>
    <d v="2015-04-25T00:00:00"/>
    <n v="-513.79042000000004"/>
    <n v="33"/>
    <n v="7384.18"/>
    <n v="40997"/>
    <n v="4"/>
    <n v="-6.957988835591765"/>
    <n v="7691.854166666667"/>
    <n v="307.67416666666668"/>
    <s v="High Discount"/>
    <s v="10%"/>
    <x v="0"/>
    <x v="4"/>
  </r>
  <r>
    <n v="4204"/>
    <s v="Not Specified"/>
    <n v="0.09"/>
    <n v="5.98"/>
    <n v="1.67"/>
    <n v="2548"/>
    <x v="839"/>
    <x v="2"/>
    <x v="2"/>
    <x v="0"/>
    <x v="0"/>
    <x v="0"/>
    <s v="Dixon Ticonderoga® Erasable Colored Pencil Set, 12-Color"/>
    <n v="0.51"/>
    <x v="0"/>
    <x v="0"/>
    <x v="1"/>
    <s v="Los Angeles"/>
    <n v="90068"/>
    <d v="2015-06-04T00:00:00"/>
    <d v="2015-06-07T00:00:00"/>
    <n v="23.87"/>
    <n v="81"/>
    <n v="448.26"/>
    <n v="29889"/>
    <n v="3"/>
    <n v="5.325034578146612"/>
    <n v="492.59340659340654"/>
    <n v="44.333406593406551"/>
    <s v="High Discount"/>
    <s v="10%"/>
    <x v="0"/>
    <x v="1"/>
  </r>
  <r>
    <n v="23777"/>
    <s v="Low"/>
    <n v="0.05"/>
    <n v="30.98"/>
    <n v="9.18"/>
    <n v="2549"/>
    <x v="840"/>
    <x v="0"/>
    <x v="2"/>
    <x v="0"/>
    <x v="7"/>
    <x v="3"/>
    <s v="Xerox 1951"/>
    <n v="0.4"/>
    <x v="0"/>
    <x v="1"/>
    <x v="10"/>
    <s v="Whitehall"/>
    <n v="43213"/>
    <d v="2015-04-21T00:00:00"/>
    <d v="2015-04-21T00:00:00"/>
    <n v="61.47"/>
    <n v="3"/>
    <n v="95.57"/>
    <n v="88657"/>
    <n v="0"/>
    <n v="64.319347075442096"/>
    <n v="100.6"/>
    <n v="5.0300000000000011"/>
    <s v="High Discount"/>
    <s v="10%"/>
    <x v="0"/>
    <x v="4"/>
  </r>
  <r>
    <n v="23778"/>
    <s v="Low"/>
    <n v="0.05"/>
    <n v="22.99"/>
    <n v="8.99"/>
    <n v="2549"/>
    <x v="840"/>
    <x v="2"/>
    <x v="2"/>
    <x v="0"/>
    <x v="0"/>
    <x v="2"/>
    <s v="Boston KS Multi-Size Manual Pencil Sharpener"/>
    <n v="0.56999999999999995"/>
    <x v="0"/>
    <x v="1"/>
    <x v="10"/>
    <s v="Whitehall"/>
    <n v="43213"/>
    <d v="2015-04-21T00:00:00"/>
    <d v="2015-04-28T00:00:00"/>
    <n v="18.27"/>
    <n v="9"/>
    <n v="214.48"/>
    <n v="88657"/>
    <n v="7"/>
    <n v="8.5182767624020883"/>
    <n v="225.76842105263157"/>
    <n v="11.288421052631577"/>
    <s v="High Discount"/>
    <s v="10%"/>
    <x v="0"/>
    <x v="4"/>
  </r>
  <r>
    <n v="23780"/>
    <s v="Low"/>
    <n v="0.04"/>
    <n v="212.6"/>
    <n v="110.2"/>
    <n v="2549"/>
    <x v="840"/>
    <x v="1"/>
    <x v="2"/>
    <x v="1"/>
    <x v="11"/>
    <x v="5"/>
    <s v="Bush Advantage Collection® Round Conference Table"/>
    <n v="0.73"/>
    <x v="0"/>
    <x v="1"/>
    <x v="10"/>
    <s v="Whitehall"/>
    <n v="43213"/>
    <d v="2015-04-21T00:00:00"/>
    <d v="2015-04-25T00:00:00"/>
    <n v="-513.79042000000004"/>
    <n v="8"/>
    <n v="1790.1"/>
    <n v="88657"/>
    <n v="4"/>
    <n v="-28.701771968046479"/>
    <n v="1864.6875"/>
    <n v="74.587500000000091"/>
    <s v="High Discount"/>
    <s v="10%"/>
    <x v="0"/>
    <x v="4"/>
  </r>
  <r>
    <n v="22204"/>
    <s v="Not Specified"/>
    <n v="0.09"/>
    <n v="5.98"/>
    <n v="1.67"/>
    <n v="2549"/>
    <x v="840"/>
    <x v="2"/>
    <x v="2"/>
    <x v="0"/>
    <x v="0"/>
    <x v="0"/>
    <s v="Dixon Ticonderoga® Erasable Colored Pencil Set, 12-Color"/>
    <n v="0.51"/>
    <x v="0"/>
    <x v="1"/>
    <x v="10"/>
    <s v="Whitehall"/>
    <n v="43213"/>
    <d v="2015-06-04T00:00:00"/>
    <d v="2015-06-07T00:00:00"/>
    <n v="35.805"/>
    <n v="20"/>
    <n v="110.68"/>
    <n v="88658"/>
    <n v="3"/>
    <n v="32.350018070112029"/>
    <n v="121.62637362637363"/>
    <n v="10.946373626373628"/>
    <s v="High Discount"/>
    <s v="10%"/>
    <x v="0"/>
    <x v="1"/>
  </r>
  <r>
    <n v="24525"/>
    <s v="Low"/>
    <n v="0"/>
    <n v="35.99"/>
    <n v="0.99"/>
    <n v="2551"/>
    <x v="841"/>
    <x v="2"/>
    <x v="2"/>
    <x v="2"/>
    <x v="5"/>
    <x v="2"/>
    <s v="Accessory31"/>
    <n v="0.35"/>
    <x v="0"/>
    <x v="1"/>
    <x v="19"/>
    <s v="York"/>
    <n v="17403"/>
    <d v="2015-04-04T00:00:00"/>
    <d v="2015-04-11T00:00:00"/>
    <n v="265.96049999999997"/>
    <n v="12"/>
    <n v="385.45"/>
    <n v="88656"/>
    <n v="7"/>
    <n v="69"/>
    <n v="385.45"/>
    <n v="0"/>
    <s v="No Discount"/>
    <s v="0% (No Discount)"/>
    <x v="1"/>
    <x v="4"/>
  </r>
  <r>
    <n v="18130"/>
    <s v="Medium"/>
    <n v="0.03"/>
    <n v="12.53"/>
    <n v="7.17"/>
    <n v="2553"/>
    <x v="842"/>
    <x v="2"/>
    <x v="1"/>
    <x v="0"/>
    <x v="8"/>
    <x v="3"/>
    <s v="GBC ProClick Spines for 32-Hole Punch"/>
    <n v="0.38"/>
    <x v="0"/>
    <x v="2"/>
    <x v="45"/>
    <s v="Kenosha"/>
    <n v="53142"/>
    <d v="2015-02-12T00:00:00"/>
    <d v="2015-02-13T00:00:00"/>
    <n v="-20.320500000000003"/>
    <n v="1"/>
    <n v="19.32"/>
    <n v="86528"/>
    <n v="1"/>
    <n v="-105.17857142857143"/>
    <n v="19.917525773195877"/>
    <n v="0.5975257731958763"/>
    <s v="High Discount"/>
    <s v="10%"/>
    <x v="0"/>
    <x v="2"/>
  </r>
  <r>
    <n v="23666"/>
    <s v="Low"/>
    <n v="0.1"/>
    <n v="2.6"/>
    <n v="2.4"/>
    <n v="2555"/>
    <x v="843"/>
    <x v="2"/>
    <x v="1"/>
    <x v="0"/>
    <x v="0"/>
    <x v="0"/>
    <s v="12 Colored Short Pencils"/>
    <n v="0.57999999999999996"/>
    <x v="0"/>
    <x v="2"/>
    <x v="45"/>
    <s v="Madison"/>
    <n v="53711"/>
    <d v="2015-01-09T00:00:00"/>
    <d v="2015-01-14T00:00:00"/>
    <n v="-88.039999999999992"/>
    <n v="12"/>
    <n v="30.1"/>
    <n v="86527"/>
    <n v="5"/>
    <n v="-292.49169435215941"/>
    <n v="33.444444444444443"/>
    <n v="3.3444444444444414"/>
    <s v="High Discount"/>
    <s v="15%"/>
    <x v="0"/>
    <x v="0"/>
  </r>
  <r>
    <n v="23583"/>
    <s v="Critical"/>
    <n v="0"/>
    <n v="12.97"/>
    <n v="1.49"/>
    <n v="2555"/>
    <x v="843"/>
    <x v="2"/>
    <x v="1"/>
    <x v="0"/>
    <x v="8"/>
    <x v="3"/>
    <s v="Mead 1st Gear 2&quot; Zipper Binder, Asst. Colors"/>
    <n v="0.35"/>
    <x v="0"/>
    <x v="2"/>
    <x v="45"/>
    <s v="Madison"/>
    <n v="53711"/>
    <d v="2015-02-02T00:00:00"/>
    <d v="2015-02-03T00:00:00"/>
    <n v="180.23489999999998"/>
    <n v="19"/>
    <n v="261.20999999999998"/>
    <n v="86529"/>
    <n v="1"/>
    <n v="69"/>
    <n v="261.20999999999998"/>
    <n v="0"/>
    <s v="No Discount"/>
    <s v="0% (No Discount)"/>
    <x v="1"/>
    <x v="2"/>
  </r>
  <r>
    <n v="23584"/>
    <s v="Critical"/>
    <n v="0.06"/>
    <n v="4.91"/>
    <n v="0.5"/>
    <n v="2555"/>
    <x v="843"/>
    <x v="2"/>
    <x v="1"/>
    <x v="0"/>
    <x v="9"/>
    <x v="3"/>
    <s v="Avery 508"/>
    <n v="0.36"/>
    <x v="0"/>
    <x v="2"/>
    <x v="45"/>
    <s v="Madison"/>
    <n v="53711"/>
    <d v="2015-02-02T00:00:00"/>
    <d v="2015-02-02T00:00:00"/>
    <n v="29.525099999999998"/>
    <n v="9"/>
    <n v="42.79"/>
    <n v="86529"/>
    <n v="0"/>
    <n v="69"/>
    <n v="45.521276595744681"/>
    <n v="2.7312765957446814"/>
    <s v="High Discount"/>
    <s v="10%"/>
    <x v="0"/>
    <x v="2"/>
  </r>
  <r>
    <n v="19840"/>
    <s v="Not Specified"/>
    <n v="0.03"/>
    <n v="160.97999999999999"/>
    <n v="30"/>
    <n v="2561"/>
    <x v="844"/>
    <x v="1"/>
    <x v="3"/>
    <x v="1"/>
    <x v="1"/>
    <x v="1"/>
    <s v="Office Star - Mid Back Dual function Ergonomic High Back Chair with 2-Way Adjustable Arms"/>
    <n v="0.62"/>
    <x v="0"/>
    <x v="1"/>
    <x v="4"/>
    <s v="Ossining"/>
    <n v="10562"/>
    <d v="2015-03-22T00:00:00"/>
    <d v="2015-03-25T00:00:00"/>
    <n v="1261.4718"/>
    <n v="11"/>
    <n v="1828.22"/>
    <n v="86465"/>
    <n v="3"/>
    <n v="69"/>
    <n v="1884.7628865979382"/>
    <n v="56.54288659793815"/>
    <s v="High Discount"/>
    <s v="10%"/>
    <x v="0"/>
    <x v="5"/>
  </r>
  <r>
    <n v="23161"/>
    <s v="Not Specified"/>
    <n v="7.0000000000000007E-2"/>
    <n v="3.98"/>
    <n v="5.26"/>
    <n v="2561"/>
    <x v="844"/>
    <x v="2"/>
    <x v="3"/>
    <x v="0"/>
    <x v="8"/>
    <x v="3"/>
    <s v="Ibico Presentation Index for Binding Systems"/>
    <n v="0.38"/>
    <x v="0"/>
    <x v="1"/>
    <x v="4"/>
    <s v="Ossining"/>
    <n v="10562"/>
    <d v="2015-04-08T00:00:00"/>
    <d v="2015-04-10T00:00:00"/>
    <n v="-59.963760000000001"/>
    <n v="7"/>
    <n v="29.77"/>
    <n v="86466"/>
    <n v="2"/>
    <n v="-201.42344642257308"/>
    <n v="32.010752688172047"/>
    <n v="2.2407526881720479"/>
    <s v="High Discount"/>
    <s v="10%"/>
    <x v="0"/>
    <x v="4"/>
  </r>
  <r>
    <n v="23162"/>
    <s v="Not Specified"/>
    <n v="7.0000000000000007E-2"/>
    <n v="12.22"/>
    <n v="2.85"/>
    <n v="2561"/>
    <x v="844"/>
    <x v="2"/>
    <x v="3"/>
    <x v="1"/>
    <x v="2"/>
    <x v="2"/>
    <s v="Aluminum Document Frame"/>
    <n v="0.55000000000000004"/>
    <x v="0"/>
    <x v="1"/>
    <x v="4"/>
    <s v="Ossining"/>
    <n v="10562"/>
    <d v="2015-04-08T00:00:00"/>
    <d v="2015-04-08T00:00:00"/>
    <n v="89.4148"/>
    <n v="12"/>
    <n v="147.19"/>
    <n v="86466"/>
    <n v="0"/>
    <n v="60.747876893810727"/>
    <n v="158.26881720430109"/>
    <n v="11.078817204301089"/>
    <s v="High Discount"/>
    <s v="10%"/>
    <x v="0"/>
    <x v="4"/>
  </r>
  <r>
    <n v="22374"/>
    <s v="Not Specified"/>
    <n v="0.08"/>
    <n v="4.55"/>
    <n v="1.49"/>
    <n v="2563"/>
    <x v="845"/>
    <x v="2"/>
    <x v="1"/>
    <x v="0"/>
    <x v="8"/>
    <x v="3"/>
    <s v="Presstex Flexible Ring Binders"/>
    <n v="0.35"/>
    <x v="0"/>
    <x v="2"/>
    <x v="3"/>
    <s v="Fridley"/>
    <n v="55432"/>
    <d v="2015-04-08T00:00:00"/>
    <d v="2015-04-09T00:00:00"/>
    <n v="27.0273"/>
    <n v="9"/>
    <n v="39.17"/>
    <n v="91447"/>
    <n v="1"/>
    <n v="69"/>
    <n v="42.576086956521742"/>
    <n v="3.4060869565217402"/>
    <s v="High Discount"/>
    <s v="10%"/>
    <x v="0"/>
    <x v="4"/>
  </r>
  <r>
    <n v="25095"/>
    <s v="Critical"/>
    <n v="0"/>
    <n v="4.37"/>
    <n v="5.15"/>
    <n v="2570"/>
    <x v="846"/>
    <x v="2"/>
    <x v="3"/>
    <x v="0"/>
    <x v="15"/>
    <x v="3"/>
    <s v="Eureka Sanitaire ® Multi-Pro Heavy-Duty Upright, Disposable Bags"/>
    <n v="0.59"/>
    <x v="0"/>
    <x v="0"/>
    <x v="1"/>
    <s v="Davis"/>
    <n v="95616"/>
    <d v="2015-04-25T00:00:00"/>
    <d v="2015-04-27T00:00:00"/>
    <n v="-150.2604"/>
    <n v="19"/>
    <n v="87.85"/>
    <n v="90327"/>
    <n v="2"/>
    <n v="-171.04200341491179"/>
    <n v="87.85"/>
    <n v="0"/>
    <s v="No Discount"/>
    <s v="0% (No Discount)"/>
    <x v="1"/>
    <x v="4"/>
  </r>
  <r>
    <n v="25096"/>
    <s v="Critical"/>
    <n v="0.01"/>
    <n v="500.98"/>
    <n v="56"/>
    <n v="2570"/>
    <x v="846"/>
    <x v="1"/>
    <x v="3"/>
    <x v="1"/>
    <x v="1"/>
    <x v="1"/>
    <s v="Global Troy™ Executive Leather Low-Back Tilter"/>
    <n v="0.6"/>
    <x v="0"/>
    <x v="0"/>
    <x v="1"/>
    <s v="Davis"/>
    <n v="95616"/>
    <d v="2015-04-25T00:00:00"/>
    <d v="2015-04-26T00:00:00"/>
    <n v="4899.1288000000004"/>
    <n v="14"/>
    <n v="7429.63"/>
    <n v="90327"/>
    <n v="1"/>
    <n v="65.940414260198693"/>
    <n v="7504.6767676767677"/>
    <n v="75.046767676767558"/>
    <s v="High Discount"/>
    <s v="10%"/>
    <x v="0"/>
    <x v="4"/>
  </r>
  <r>
    <n v="25097"/>
    <s v="Critical"/>
    <n v="0.02"/>
    <n v="12.58"/>
    <n v="5.16"/>
    <n v="2570"/>
    <x v="846"/>
    <x v="2"/>
    <x v="3"/>
    <x v="1"/>
    <x v="2"/>
    <x v="3"/>
    <s v="DAX Copper Panel Document Frame, 5 x 7 Size"/>
    <n v="0.43"/>
    <x v="0"/>
    <x v="0"/>
    <x v="1"/>
    <s v="Davis"/>
    <n v="95616"/>
    <d v="2015-04-25T00:00:00"/>
    <d v="2015-04-25T00:00:00"/>
    <n v="44.712000000000003"/>
    <n v="18"/>
    <n v="224.29"/>
    <n v="90327"/>
    <n v="0"/>
    <n v="19.934905702438812"/>
    <n v="228.86734693877551"/>
    <n v="4.5773469387755199"/>
    <s v="High Discount"/>
    <s v="10%"/>
    <x v="0"/>
    <x v="4"/>
  </r>
  <r>
    <n v="25098"/>
    <s v="Critical"/>
    <n v="0.1"/>
    <n v="7.7"/>
    <n v="3.68"/>
    <n v="2570"/>
    <x v="846"/>
    <x v="2"/>
    <x v="3"/>
    <x v="1"/>
    <x v="2"/>
    <x v="0"/>
    <s v="Deflect-O® Glasstique™ Clear Desk Accessories"/>
    <n v="0.52"/>
    <x v="0"/>
    <x v="0"/>
    <x v="1"/>
    <s v="Davis"/>
    <n v="95616"/>
    <d v="2015-04-25T00:00:00"/>
    <d v="2015-04-26T00:00:00"/>
    <n v="-22.626000000000001"/>
    <n v="7"/>
    <n v="51.2"/>
    <n v="90327"/>
    <n v="1"/>
    <n v="-44.19140625"/>
    <n v="56.888888888888893"/>
    <n v="5.68888888888889"/>
    <s v="High Discount"/>
    <s v="15%"/>
    <x v="0"/>
    <x v="4"/>
  </r>
  <r>
    <n v="7096"/>
    <s v="Critical"/>
    <n v="0.01"/>
    <n v="500.98"/>
    <n v="56"/>
    <n v="2571"/>
    <x v="847"/>
    <x v="1"/>
    <x v="3"/>
    <x v="1"/>
    <x v="1"/>
    <x v="1"/>
    <s v="Global Troy™ Executive Leather Low-Back Tilter"/>
    <n v="0.6"/>
    <x v="0"/>
    <x v="1"/>
    <x v="4"/>
    <s v="New York City"/>
    <n v="10165"/>
    <d v="2015-04-25T00:00:00"/>
    <d v="2015-04-26T00:00:00"/>
    <n v="4260.1120000000001"/>
    <n v="56"/>
    <n v="29718.53"/>
    <n v="50656"/>
    <n v="1"/>
    <n v="14.334867841713573"/>
    <n v="30018.71717171717"/>
    <n v="300.18717171717071"/>
    <s v="High Discount"/>
    <s v="10%"/>
    <x v="0"/>
    <x v="4"/>
  </r>
  <r>
    <n v="7098"/>
    <s v="Critical"/>
    <n v="0.1"/>
    <n v="7.7"/>
    <n v="3.68"/>
    <n v="2571"/>
    <x v="847"/>
    <x v="2"/>
    <x v="3"/>
    <x v="1"/>
    <x v="2"/>
    <x v="0"/>
    <s v="Deflect-O® Glasstique™ Clear Desk Accessories"/>
    <n v="0.52"/>
    <x v="0"/>
    <x v="1"/>
    <x v="4"/>
    <s v="New York City"/>
    <n v="10165"/>
    <d v="2015-04-25T00:00:00"/>
    <d v="2015-04-26T00:00:00"/>
    <n v="-25.14"/>
    <n v="27"/>
    <n v="197.48"/>
    <n v="50656"/>
    <n v="1"/>
    <n v="-12.73040307879279"/>
    <n v="219.42222222222222"/>
    <n v="21.942222222222227"/>
    <s v="High Discount"/>
    <s v="15%"/>
    <x v="0"/>
    <x v="4"/>
  </r>
  <r>
    <n v="20938"/>
    <s v="Low"/>
    <n v="0.04"/>
    <n v="8.6"/>
    <n v="6.19"/>
    <n v="2578"/>
    <x v="848"/>
    <x v="2"/>
    <x v="1"/>
    <x v="0"/>
    <x v="8"/>
    <x v="3"/>
    <s v="Avery Printable Repositionable Plastic Tabs"/>
    <n v="0.38"/>
    <x v="0"/>
    <x v="3"/>
    <x v="43"/>
    <s v="Opelika"/>
    <n v="36801"/>
    <d v="2015-05-02T00:00:00"/>
    <d v="2015-05-04T00:00:00"/>
    <n v="309.71159999999998"/>
    <n v="5"/>
    <n v="46.85"/>
    <n v="88298"/>
    <n v="2"/>
    <n v="661.070651013874"/>
    <n v="48.802083333333336"/>
    <n v="1.9520833333333343"/>
    <s v="High Discount"/>
    <s v="10%"/>
    <x v="0"/>
    <x v="3"/>
  </r>
  <r>
    <n v="20939"/>
    <s v="Low"/>
    <n v="0.01"/>
    <n v="3.58"/>
    <n v="1.63"/>
    <n v="2578"/>
    <x v="848"/>
    <x v="2"/>
    <x v="1"/>
    <x v="0"/>
    <x v="3"/>
    <x v="0"/>
    <s v="OIC Colored Binder Clips, Assorted Sizes"/>
    <n v="0.36"/>
    <x v="0"/>
    <x v="3"/>
    <x v="43"/>
    <s v="Opelika"/>
    <n v="36801"/>
    <d v="2015-05-02T00:00:00"/>
    <d v="2015-05-06T00:00:00"/>
    <n v="-128.85599999999999"/>
    <n v="26"/>
    <n v="93.57"/>
    <n v="88298"/>
    <n v="4"/>
    <n v="-137.71080474511061"/>
    <n v="94.515151515151516"/>
    <n v="0.9451515151515224"/>
    <s v="High Discount"/>
    <s v="10%"/>
    <x v="0"/>
    <x v="3"/>
  </r>
  <r>
    <n v="20940"/>
    <s v="Low"/>
    <n v="0.08"/>
    <n v="105.49"/>
    <n v="41.64"/>
    <n v="2578"/>
    <x v="848"/>
    <x v="1"/>
    <x v="1"/>
    <x v="1"/>
    <x v="11"/>
    <x v="5"/>
    <s v="Balt Solid Wood Rectangular Table"/>
    <n v="0.75"/>
    <x v="0"/>
    <x v="3"/>
    <x v="43"/>
    <s v="Opelika"/>
    <n v="36801"/>
    <d v="2015-05-02T00:00:00"/>
    <d v="2015-05-09T00:00:00"/>
    <n v="-36.945999999999998"/>
    <n v="34"/>
    <n v="2694.49"/>
    <n v="88298"/>
    <n v="7"/>
    <n v="-1.3711685699334568"/>
    <n v="2928.7934782608691"/>
    <n v="234.30347826086927"/>
    <s v="High Discount"/>
    <s v="10%"/>
    <x v="0"/>
    <x v="3"/>
  </r>
  <r>
    <n v="23705"/>
    <s v="High"/>
    <n v="0.09"/>
    <n v="212.6"/>
    <n v="52.2"/>
    <n v="2579"/>
    <x v="849"/>
    <x v="1"/>
    <x v="1"/>
    <x v="1"/>
    <x v="11"/>
    <x v="5"/>
    <s v="Bush Advantage Collection® Round Conference Table"/>
    <n v="0.64"/>
    <x v="0"/>
    <x v="3"/>
    <x v="43"/>
    <s v="Phenix City"/>
    <n v="36869"/>
    <d v="2015-01-03T00:00:00"/>
    <d v="2015-01-04T00:00:00"/>
    <n v="-274.49799999999999"/>
    <n v="1"/>
    <n v="174.5"/>
    <n v="88296"/>
    <n v="1"/>
    <n v="-157.30544412607449"/>
    <n v="191.75824175824175"/>
    <n v="17.258241758241752"/>
    <s v="High Discount"/>
    <s v="10%"/>
    <x v="0"/>
    <x v="0"/>
  </r>
  <r>
    <n v="22508"/>
    <s v="Medium"/>
    <n v="7.0000000000000007E-2"/>
    <n v="1.76"/>
    <n v="4.8600000000000003"/>
    <n v="2579"/>
    <x v="849"/>
    <x v="2"/>
    <x v="1"/>
    <x v="1"/>
    <x v="2"/>
    <x v="3"/>
    <s v="Regeneration Desk Collection"/>
    <n v="0.41"/>
    <x v="0"/>
    <x v="3"/>
    <x v="43"/>
    <s v="Phenix City"/>
    <n v="36869"/>
    <d v="2015-01-17T00:00:00"/>
    <d v="2015-01-17T00:00:00"/>
    <n v="0.58800000000001096"/>
    <n v="15"/>
    <n v="26.01"/>
    <n v="88297"/>
    <n v="0"/>
    <n v="2.260668973471784"/>
    <n v="27.967741935483875"/>
    <n v="1.9577419354838739"/>
    <s v="High Discount"/>
    <s v="10%"/>
    <x v="0"/>
    <x v="0"/>
  </r>
  <r>
    <n v="19123"/>
    <s v="Medium"/>
    <n v="0.04"/>
    <n v="510.14"/>
    <n v="14.7"/>
    <n v="2583"/>
    <x v="850"/>
    <x v="1"/>
    <x v="1"/>
    <x v="2"/>
    <x v="6"/>
    <x v="1"/>
    <s v="Okidata ML520 Series Dot Matrix Printers"/>
    <n v="0.56000000000000005"/>
    <x v="0"/>
    <x v="2"/>
    <x v="22"/>
    <s v="Holland"/>
    <n v="49423"/>
    <d v="2015-06-07T00:00:00"/>
    <d v="2015-06-09T00:00:00"/>
    <n v="-251.40390000000002"/>
    <n v="3"/>
    <n v="1527.97"/>
    <n v="89657"/>
    <n v="2"/>
    <n v="-16.453457855847955"/>
    <n v="1591.6354166666667"/>
    <n v="63.665416666666715"/>
    <s v="High Discount"/>
    <s v="10%"/>
    <x v="0"/>
    <x v="1"/>
  </r>
  <r>
    <n v="19124"/>
    <s v="Medium"/>
    <n v="0"/>
    <n v="4.76"/>
    <n v="3.01"/>
    <n v="2583"/>
    <x v="850"/>
    <x v="2"/>
    <x v="1"/>
    <x v="0"/>
    <x v="7"/>
    <x v="0"/>
    <s v="TOPS Voice Message Log Book, Flash Format"/>
    <n v="0.36"/>
    <x v="0"/>
    <x v="2"/>
    <x v="22"/>
    <s v="Holland"/>
    <n v="49423"/>
    <d v="2015-06-07T00:00:00"/>
    <d v="2015-06-09T00:00:00"/>
    <n v="-2.3450000000000002"/>
    <n v="23"/>
    <n v="110.86"/>
    <n v="89657"/>
    <n v="2"/>
    <n v="-2.1152805340068559"/>
    <n v="110.86"/>
    <n v="0"/>
    <s v="No Discount"/>
    <s v="0% (No Discount)"/>
    <x v="1"/>
    <x v="1"/>
  </r>
  <r>
    <n v="19134"/>
    <s v="Critical"/>
    <n v="0.04"/>
    <n v="6.3"/>
    <n v="0.5"/>
    <n v="2584"/>
    <x v="851"/>
    <x v="2"/>
    <x v="1"/>
    <x v="0"/>
    <x v="9"/>
    <x v="3"/>
    <s v="Avery 48"/>
    <n v="0.39"/>
    <x v="0"/>
    <x v="2"/>
    <x v="22"/>
    <s v="Inkster"/>
    <n v="48141"/>
    <d v="2015-06-09T00:00:00"/>
    <d v="2015-06-11T00:00:00"/>
    <n v="67.606200000000001"/>
    <n v="15"/>
    <n v="97.98"/>
    <n v="89658"/>
    <n v="2"/>
    <n v="69"/>
    <n v="102.06250000000001"/>
    <n v="4.0825000000000102"/>
    <s v="High Discount"/>
    <s v="10%"/>
    <x v="0"/>
    <x v="1"/>
  </r>
  <r>
    <n v="20976"/>
    <s v="Medium"/>
    <n v="0.01"/>
    <n v="6.48"/>
    <n v="6.57"/>
    <n v="2587"/>
    <x v="852"/>
    <x v="0"/>
    <x v="1"/>
    <x v="0"/>
    <x v="7"/>
    <x v="3"/>
    <s v="Xerox 20"/>
    <n v="0.37"/>
    <x v="0"/>
    <x v="2"/>
    <x v="45"/>
    <s v="Manitowoc"/>
    <n v="54220"/>
    <d v="2015-02-28T00:00:00"/>
    <d v="2015-02-28T00:00:00"/>
    <n v="-46.5244"/>
    <n v="18"/>
    <n v="127.83"/>
    <n v="91166"/>
    <n v="0"/>
    <n v="-36.395525307048423"/>
    <n v="129.12121212121212"/>
    <n v="1.2912121212121264"/>
    <s v="High Discount"/>
    <s v="10%"/>
    <x v="0"/>
    <x v="2"/>
  </r>
  <r>
    <n v="20810"/>
    <s v="Not Specified"/>
    <n v="0.02"/>
    <n v="22.72"/>
    <n v="8.99"/>
    <n v="2587"/>
    <x v="852"/>
    <x v="2"/>
    <x v="1"/>
    <x v="1"/>
    <x v="2"/>
    <x v="2"/>
    <s v="Executive Impressions 14&quot; Two-Color Numerals Wall Clock"/>
    <n v="0.44"/>
    <x v="0"/>
    <x v="2"/>
    <x v="45"/>
    <s v="Manitowoc"/>
    <n v="54220"/>
    <d v="2015-06-26T00:00:00"/>
    <d v="2015-06-26T00:00:00"/>
    <n v="200.01719999999997"/>
    <n v="12"/>
    <n v="289.88"/>
    <n v="91167"/>
    <n v="0"/>
    <n v="69"/>
    <n v="295.79591836734693"/>
    <n v="5.9159183673469329"/>
    <s v="High Discount"/>
    <s v="10%"/>
    <x v="0"/>
    <x v="1"/>
  </r>
  <r>
    <n v="22275"/>
    <s v="Low"/>
    <n v="0.02"/>
    <n v="419.19"/>
    <n v="19.989999999999998"/>
    <n v="2593"/>
    <x v="853"/>
    <x v="2"/>
    <x v="0"/>
    <x v="0"/>
    <x v="10"/>
    <x v="3"/>
    <s v="Smead Adjustable Mobile File Trolley with Lockable Top"/>
    <n v="0.57999999999999996"/>
    <x v="0"/>
    <x v="3"/>
    <x v="29"/>
    <s v="Athens"/>
    <n v="30605"/>
    <d v="2015-04-17T00:00:00"/>
    <d v="2015-04-17T00:00:00"/>
    <n v="-39.606000000000002"/>
    <n v="10"/>
    <n v="4354.55"/>
    <n v="87772"/>
    <n v="0"/>
    <n v="-0.90953140967493773"/>
    <n v="4443.4183673469388"/>
    <n v="88.868367346938612"/>
    <s v="High Discount"/>
    <s v="10%"/>
    <x v="0"/>
    <x v="4"/>
  </r>
  <r>
    <n v="23765"/>
    <s v="Low"/>
    <n v="0.01"/>
    <n v="85.99"/>
    <n v="0.99"/>
    <n v="2593"/>
    <x v="853"/>
    <x v="2"/>
    <x v="0"/>
    <x v="2"/>
    <x v="5"/>
    <x v="0"/>
    <s v="Accessory4"/>
    <n v="0.85"/>
    <x v="0"/>
    <x v="3"/>
    <x v="29"/>
    <s v="Athens"/>
    <n v="30605"/>
    <d v="2015-03-12T00:00:00"/>
    <d v="2015-03-17T00:00:00"/>
    <n v="311.72999999999996"/>
    <n v="2"/>
    <n v="146.16999999999999"/>
    <n v="87773"/>
    <n v="5"/>
    <n v="213.26537593213382"/>
    <n v="147.64646464646464"/>
    <n v="1.4764646464646489"/>
    <s v="High Discount"/>
    <s v="10%"/>
    <x v="0"/>
    <x v="5"/>
  </r>
  <r>
    <n v="19859"/>
    <s v="Low"/>
    <n v="0.05"/>
    <n v="5.74"/>
    <n v="5.3"/>
    <n v="2601"/>
    <x v="854"/>
    <x v="2"/>
    <x v="0"/>
    <x v="0"/>
    <x v="12"/>
    <x v="2"/>
    <s v="Acme Kleencut® Forged Steel Scissors"/>
    <n v="0.55000000000000004"/>
    <x v="0"/>
    <x v="1"/>
    <x v="16"/>
    <s v="Merrimack"/>
    <n v="3054"/>
    <d v="2015-03-21T00:00:00"/>
    <d v="2015-03-26T00:00:00"/>
    <n v="-50.75"/>
    <n v="7"/>
    <n v="42.02"/>
    <n v="87382"/>
    <n v="5"/>
    <n v="-120.77582103760113"/>
    <n v="44.231578947368426"/>
    <n v="2.2115789473684231"/>
    <s v="High Discount"/>
    <s v="10%"/>
    <x v="0"/>
    <x v="5"/>
  </r>
  <r>
    <n v="20849"/>
    <s v="Critical"/>
    <n v="7.0000000000000007E-2"/>
    <n v="200.99"/>
    <n v="4.2"/>
    <n v="2603"/>
    <x v="855"/>
    <x v="2"/>
    <x v="0"/>
    <x v="2"/>
    <x v="5"/>
    <x v="3"/>
    <s v="2160i"/>
    <n v="0.59"/>
    <x v="0"/>
    <x v="1"/>
    <x v="2"/>
    <s v="Hackensack"/>
    <n v="7601"/>
    <d v="2015-04-05T00:00:00"/>
    <d v="2015-04-06T00:00:00"/>
    <n v="2225.0761200000002"/>
    <n v="22"/>
    <n v="3705.14"/>
    <n v="87383"/>
    <n v="1"/>
    <n v="60.053766389394205"/>
    <n v="3984.0215053763441"/>
    <n v="278.88150537634419"/>
    <s v="High Discount"/>
    <s v="10%"/>
    <x v="0"/>
    <x v="4"/>
  </r>
  <r>
    <n v="20850"/>
    <s v="Critical"/>
    <n v="0.01"/>
    <n v="297.48"/>
    <n v="18.059999999999999"/>
    <n v="2604"/>
    <x v="856"/>
    <x v="1"/>
    <x v="0"/>
    <x v="2"/>
    <x v="6"/>
    <x v="1"/>
    <s v="Panasonic KX-P3200 Dot Matrix Printer"/>
    <n v="0.6"/>
    <x v="0"/>
    <x v="1"/>
    <x v="2"/>
    <s v="Iselin"/>
    <n v="8830"/>
    <d v="2015-04-05T00:00:00"/>
    <d v="2015-04-06T00:00:00"/>
    <n v="-338.18083200000001"/>
    <n v="3"/>
    <n v="945.36"/>
    <n v="87383"/>
    <n v="1"/>
    <n v="-35.772703731911655"/>
    <n v="954.90909090909088"/>
    <n v="9.5490909090908644"/>
    <s v="High Discount"/>
    <s v="10%"/>
    <x v="0"/>
    <x v="4"/>
  </r>
  <r>
    <n v="18046"/>
    <s v="High"/>
    <n v="0.09"/>
    <n v="5.4"/>
    <n v="7.78"/>
    <n v="2610"/>
    <x v="857"/>
    <x v="2"/>
    <x v="0"/>
    <x v="0"/>
    <x v="8"/>
    <x v="3"/>
    <s v="3M Organizer Strips"/>
    <n v="0.37"/>
    <x v="0"/>
    <x v="0"/>
    <x v="1"/>
    <s v="Davis"/>
    <n v="95616"/>
    <d v="2015-05-16T00:00:00"/>
    <d v="2015-05-17T00:00:00"/>
    <n v="-136.25200000000001"/>
    <n v="9"/>
    <n v="49.24"/>
    <n v="86118"/>
    <n v="1"/>
    <n v="-276.70999187652313"/>
    <n v="54.109890109890109"/>
    <n v="4.8698901098901075"/>
    <s v="High Discount"/>
    <s v="10%"/>
    <x v="0"/>
    <x v="3"/>
  </r>
  <r>
    <n v="19971"/>
    <s v="Low"/>
    <n v="0.02"/>
    <n v="50.98"/>
    <n v="13.66"/>
    <n v="2613"/>
    <x v="858"/>
    <x v="0"/>
    <x v="0"/>
    <x v="0"/>
    <x v="15"/>
    <x v="3"/>
    <s v="Eureka The Boss® Cordless Rechargeable Stick Vac"/>
    <n v="0.57999999999999996"/>
    <x v="0"/>
    <x v="1"/>
    <x v="2"/>
    <s v="Fords"/>
    <n v="8863"/>
    <d v="2015-01-24T00:00:00"/>
    <d v="2015-01-24T00:00:00"/>
    <n v="-25.76"/>
    <n v="1"/>
    <n v="68.45"/>
    <n v="86119"/>
    <n v="0"/>
    <n v="-37.633308984660339"/>
    <n v="69.84693877551021"/>
    <n v="1.3969387755102076"/>
    <s v="High Discount"/>
    <s v="10%"/>
    <x v="0"/>
    <x v="0"/>
  </r>
  <r>
    <n v="25962"/>
    <s v="Critical"/>
    <n v="0"/>
    <n v="2.6"/>
    <n v="2.4"/>
    <n v="2616"/>
    <x v="859"/>
    <x v="2"/>
    <x v="0"/>
    <x v="0"/>
    <x v="0"/>
    <x v="0"/>
    <s v="12 Colored Short Pencils"/>
    <n v="0.57999999999999996"/>
    <x v="0"/>
    <x v="2"/>
    <x v="22"/>
    <s v="Portage"/>
    <n v="49002"/>
    <d v="2015-03-11T00:00:00"/>
    <d v="2015-03-13T00:00:00"/>
    <n v="-45.21"/>
    <n v="16"/>
    <n v="44.75"/>
    <n v="91495"/>
    <n v="2"/>
    <n v="-101.02793296089385"/>
    <n v="44.75"/>
    <n v="0"/>
    <s v="No Discount"/>
    <s v="0% (No Discount)"/>
    <x v="1"/>
    <x v="5"/>
  </r>
  <r>
    <n v="25478"/>
    <s v="Not Specified"/>
    <n v="0.1"/>
    <n v="3.25"/>
    <n v="49"/>
    <n v="2617"/>
    <x v="860"/>
    <x v="2"/>
    <x v="0"/>
    <x v="0"/>
    <x v="15"/>
    <x v="6"/>
    <s v="Bravo II™ Megaboss® 12-Amp Hard Body Upright, Replacement Belts, 2 Belts per Pack"/>
    <n v="0.56000000000000005"/>
    <x v="0"/>
    <x v="2"/>
    <x v="46"/>
    <s v="Aberdeen"/>
    <n v="57401"/>
    <d v="2015-06-27T00:00:00"/>
    <d v="2015-06-28T00:00:00"/>
    <n v="-286.245"/>
    <n v="6"/>
    <n v="40.69"/>
    <n v="91496"/>
    <n v="1"/>
    <n v="-703.47751290243309"/>
    <n v="45.211111111111109"/>
    <n v="4.5211111111111109"/>
    <s v="High Discount"/>
    <s v="15%"/>
    <x v="0"/>
    <x v="1"/>
  </r>
  <r>
    <n v="6585"/>
    <s v="Medium"/>
    <n v="0.1"/>
    <n v="7.64"/>
    <n v="1.39"/>
    <n v="2618"/>
    <x v="861"/>
    <x v="2"/>
    <x v="0"/>
    <x v="0"/>
    <x v="4"/>
    <x v="3"/>
    <s v="Security-Tint Envelopes"/>
    <n v="0.36"/>
    <x v="0"/>
    <x v="1"/>
    <x v="4"/>
    <s v="New York City"/>
    <n v="10004"/>
    <d v="2015-01-17T00:00:00"/>
    <d v="2015-01-19T00:00:00"/>
    <n v="16.12"/>
    <n v="18"/>
    <n v="130.11000000000001"/>
    <n v="46884"/>
    <n v="2"/>
    <n v="12.389516562908307"/>
    <n v="144.56666666666669"/>
    <n v="14.456666666666678"/>
    <s v="High Discount"/>
    <s v="15%"/>
    <x v="0"/>
    <x v="0"/>
  </r>
  <r>
    <n v="6586"/>
    <s v="Medium"/>
    <n v="0"/>
    <n v="125.99"/>
    <n v="2.5"/>
    <n v="2618"/>
    <x v="861"/>
    <x v="2"/>
    <x v="0"/>
    <x v="2"/>
    <x v="5"/>
    <x v="3"/>
    <s v="6162"/>
    <n v="0.59"/>
    <x v="0"/>
    <x v="1"/>
    <x v="4"/>
    <s v="New York City"/>
    <n v="10004"/>
    <d v="2015-01-17T00:00:00"/>
    <d v="2015-01-19T00:00:00"/>
    <n v="-815.90079999999989"/>
    <n v="3"/>
    <n v="337.34"/>
    <n v="46884"/>
    <n v="2"/>
    <n v="-241.86304618485801"/>
    <n v="337.34"/>
    <n v="0"/>
    <s v="No Discount"/>
    <s v="0% (No Discount)"/>
    <x v="1"/>
    <x v="0"/>
  </r>
  <r>
    <n v="6587"/>
    <s v="Medium"/>
    <n v="0.1"/>
    <n v="11.55"/>
    <n v="2.36"/>
    <n v="2618"/>
    <x v="861"/>
    <x v="2"/>
    <x v="0"/>
    <x v="0"/>
    <x v="0"/>
    <x v="0"/>
    <s v="Newell 309"/>
    <n v="0.55000000000000004"/>
    <x v="0"/>
    <x v="1"/>
    <x v="4"/>
    <s v="New York City"/>
    <n v="10004"/>
    <d v="2015-01-17T00:00:00"/>
    <d v="2015-01-18T00:00:00"/>
    <n v="15.808000000000003"/>
    <n v="25"/>
    <n v="280.43"/>
    <n v="46884"/>
    <n v="1"/>
    <n v="5.637057376172308"/>
    <n v="311.5888888888889"/>
    <n v="31.158888888888896"/>
    <s v="High Discount"/>
    <s v="15%"/>
    <x v="0"/>
    <x v="0"/>
  </r>
  <r>
    <n v="4788"/>
    <s v="High"/>
    <n v="0.05"/>
    <n v="4.84"/>
    <n v="0.71"/>
    <n v="2618"/>
    <x v="861"/>
    <x v="0"/>
    <x v="0"/>
    <x v="0"/>
    <x v="0"/>
    <x v="0"/>
    <s v="*Staples* Highlighting Markers"/>
    <n v="0.52"/>
    <x v="0"/>
    <x v="1"/>
    <x v="4"/>
    <s v="New York City"/>
    <n v="10004"/>
    <d v="2015-03-23T00:00:00"/>
    <d v="2015-03-23T00:00:00"/>
    <n v="29.17"/>
    <n v="20"/>
    <n v="103.39"/>
    <n v="34017"/>
    <n v="0"/>
    <n v="28.213560305638847"/>
    <n v="108.83157894736843"/>
    <n v="5.4415789473684271"/>
    <s v="High Discount"/>
    <s v="10%"/>
    <x v="0"/>
    <x v="5"/>
  </r>
  <r>
    <n v="4789"/>
    <s v="High"/>
    <n v="0.01"/>
    <n v="14.98"/>
    <n v="7.69"/>
    <n v="2618"/>
    <x v="861"/>
    <x v="2"/>
    <x v="0"/>
    <x v="0"/>
    <x v="10"/>
    <x v="3"/>
    <s v="Super Decoflex Portable Personal File"/>
    <n v="0.56999999999999995"/>
    <x v="0"/>
    <x v="1"/>
    <x v="4"/>
    <s v="New York City"/>
    <n v="10004"/>
    <d v="2015-03-23T00:00:00"/>
    <d v="2015-03-25T00:00:00"/>
    <n v="-48.97"/>
    <n v="28"/>
    <n v="435.39"/>
    <n v="34017"/>
    <n v="2"/>
    <n v="-11.247387399802475"/>
    <n v="439.78787878787875"/>
    <n v="4.3978787878787671"/>
    <s v="High Discount"/>
    <s v="10%"/>
    <x v="0"/>
    <x v="5"/>
  </r>
  <r>
    <n v="7452"/>
    <s v="Critical"/>
    <n v="0.1"/>
    <n v="20.27"/>
    <n v="3.99"/>
    <n v="2618"/>
    <x v="861"/>
    <x v="2"/>
    <x v="0"/>
    <x v="0"/>
    <x v="15"/>
    <x v="3"/>
    <s v="Fellowes Mighty 8 Compact Surge Protector"/>
    <n v="0.56999999999999995"/>
    <x v="0"/>
    <x v="1"/>
    <x v="4"/>
    <s v="New York City"/>
    <n v="10004"/>
    <d v="2015-03-23T00:00:00"/>
    <d v="2015-03-24T00:00:00"/>
    <n v="84.05"/>
    <n v="53"/>
    <n v="1051.52"/>
    <n v="53153"/>
    <n v="1"/>
    <n v="7.993190809494827"/>
    <n v="1168.3555555555556"/>
    <n v="116.83555555555563"/>
    <s v="High Discount"/>
    <s v="15%"/>
    <x v="0"/>
    <x v="5"/>
  </r>
  <r>
    <n v="22788"/>
    <s v="High"/>
    <n v="0.05"/>
    <n v="4.84"/>
    <n v="0.71"/>
    <n v="2619"/>
    <x v="862"/>
    <x v="0"/>
    <x v="0"/>
    <x v="0"/>
    <x v="0"/>
    <x v="0"/>
    <s v="*Staples* Highlighting Markers"/>
    <n v="0.52"/>
    <x v="0"/>
    <x v="2"/>
    <x v="46"/>
    <s v="Sioux Falls"/>
    <n v="57103"/>
    <d v="2015-03-23T00:00:00"/>
    <d v="2015-03-23T00:00:00"/>
    <n v="17.836500000000001"/>
    <n v="5"/>
    <n v="25.85"/>
    <n v="88014"/>
    <n v="0"/>
    <n v="69"/>
    <n v="27.210526315789476"/>
    <n v="1.3605263157894747"/>
    <s v="High Discount"/>
    <s v="10%"/>
    <x v="0"/>
    <x v="5"/>
  </r>
  <r>
    <n v="18461"/>
    <s v="Not Specified"/>
    <n v="0.1"/>
    <n v="30.98"/>
    <n v="8.99"/>
    <n v="2619"/>
    <x v="862"/>
    <x v="2"/>
    <x v="0"/>
    <x v="0"/>
    <x v="0"/>
    <x v="2"/>
    <s v="Boston School Pro Electric Pencil Sharpener, 1670"/>
    <n v="0.57999999999999996"/>
    <x v="0"/>
    <x v="2"/>
    <x v="46"/>
    <s v="Sioux Falls"/>
    <n v="57103"/>
    <d v="2015-02-09T00:00:00"/>
    <d v="2015-02-11T00:00:00"/>
    <n v="-20.222799999999999"/>
    <n v="4"/>
    <n v="119.37"/>
    <n v="88015"/>
    <n v="2"/>
    <n v="-16.941275027226272"/>
    <n v="132.63333333333333"/>
    <n v="13.263333333333321"/>
    <s v="High Discount"/>
    <s v="15%"/>
    <x v="0"/>
    <x v="2"/>
  </r>
  <r>
    <n v="25452"/>
    <s v="Critical"/>
    <n v="0.1"/>
    <n v="20.27"/>
    <n v="3.99"/>
    <n v="2620"/>
    <x v="863"/>
    <x v="2"/>
    <x v="0"/>
    <x v="0"/>
    <x v="15"/>
    <x v="3"/>
    <s v="Fellowes Mighty 8 Compact Surge Protector"/>
    <n v="0.56999999999999995"/>
    <x v="0"/>
    <x v="3"/>
    <x v="20"/>
    <s v="Bartlett"/>
    <n v="38134"/>
    <d v="2015-03-23T00:00:00"/>
    <d v="2015-03-24T00:00:00"/>
    <n v="381.61799999999994"/>
    <n v="13"/>
    <n v="257.92"/>
    <n v="88017"/>
    <n v="1"/>
    <n v="147.95983250620344"/>
    <n v="286.57777777777778"/>
    <n v="28.657777777777767"/>
    <s v="High Discount"/>
    <s v="15%"/>
    <x v="0"/>
    <x v="5"/>
  </r>
  <r>
    <n v="26296"/>
    <s v="High"/>
    <n v="0.03"/>
    <n v="40.97"/>
    <n v="8.99"/>
    <n v="2621"/>
    <x v="864"/>
    <x v="0"/>
    <x v="0"/>
    <x v="0"/>
    <x v="0"/>
    <x v="2"/>
    <s v="Sanford 52201 APSCO Electric Pencil Sharpener"/>
    <n v="0.59"/>
    <x v="0"/>
    <x v="3"/>
    <x v="20"/>
    <s v="Brentwood"/>
    <n v="37027"/>
    <d v="2015-03-19T00:00:00"/>
    <d v="2015-03-20T00:00:00"/>
    <n v="-177.05799999999999"/>
    <n v="5"/>
    <n v="207.22"/>
    <n v="88016"/>
    <n v="1"/>
    <n v="-85.444455168420035"/>
    <n v="213.62886597938146"/>
    <n v="6.40886597938146"/>
    <s v="High Discount"/>
    <s v="10%"/>
    <x v="0"/>
    <x v="5"/>
  </r>
  <r>
    <n v="26032"/>
    <s v="High"/>
    <n v="0.1"/>
    <n v="41.94"/>
    <n v="2.99"/>
    <n v="2626"/>
    <x v="865"/>
    <x v="2"/>
    <x v="3"/>
    <x v="0"/>
    <x v="8"/>
    <x v="3"/>
    <s v="Avery Trapezoid Extra Heavy Duty 4&quot; Binders"/>
    <n v="0.35"/>
    <x v="0"/>
    <x v="0"/>
    <x v="1"/>
    <s v="Menlo Park"/>
    <n v="94025"/>
    <d v="2015-02-07T00:00:00"/>
    <d v="2015-02-08T00:00:00"/>
    <n v="164.08199999999999"/>
    <n v="6"/>
    <n v="237.8"/>
    <n v="90927"/>
    <n v="1"/>
    <n v="69"/>
    <n v="264.22222222222223"/>
    <n v="26.422222222222217"/>
    <s v="High Discount"/>
    <s v="15%"/>
    <x v="0"/>
    <x v="2"/>
  </r>
  <r>
    <n v="18623"/>
    <s v="Medium"/>
    <n v="0.02"/>
    <n v="30.53"/>
    <n v="19.989999999999998"/>
    <n v="2628"/>
    <x v="866"/>
    <x v="0"/>
    <x v="0"/>
    <x v="0"/>
    <x v="9"/>
    <x v="3"/>
    <s v="Avery 4027 File Folder Labels for Dot Matrix Printers, 5000 Labels per Box, White"/>
    <n v="0.39"/>
    <x v="0"/>
    <x v="2"/>
    <x v="23"/>
    <s v="Moore"/>
    <n v="73160"/>
    <d v="2015-01-17T00:00:00"/>
    <d v="2015-01-19T00:00:00"/>
    <n v="-54.63"/>
    <n v="14"/>
    <n v="448.47"/>
    <n v="85916"/>
    <n v="2"/>
    <n v="-12.181416817178405"/>
    <n v="457.62244897959187"/>
    <n v="9.1524489795918385"/>
    <s v="High Discount"/>
    <s v="10%"/>
    <x v="0"/>
    <x v="0"/>
  </r>
  <r>
    <n v="21981"/>
    <s v="Critical"/>
    <n v="0.01"/>
    <n v="194.3"/>
    <n v="11.54"/>
    <n v="2630"/>
    <x v="867"/>
    <x v="2"/>
    <x v="2"/>
    <x v="1"/>
    <x v="2"/>
    <x v="6"/>
    <s v="Electrix Halogen Magnifier Lamp"/>
    <n v="0.59"/>
    <x v="0"/>
    <x v="2"/>
    <x v="23"/>
    <s v="Norman"/>
    <n v="73071"/>
    <d v="2015-01-05T00:00:00"/>
    <d v="2015-01-07T00:00:00"/>
    <n v="690.17939999999999"/>
    <n v="5"/>
    <n v="1000.26"/>
    <n v="85914"/>
    <n v="2"/>
    <n v="69"/>
    <n v="1010.3636363636364"/>
    <n v="10.103636363636383"/>
    <s v="High Discount"/>
    <s v="10%"/>
    <x v="0"/>
    <x v="0"/>
  </r>
  <r>
    <n v="21982"/>
    <s v="Critical"/>
    <n v="0.02"/>
    <n v="209.84"/>
    <n v="21.21"/>
    <n v="2630"/>
    <x v="867"/>
    <x v="2"/>
    <x v="2"/>
    <x v="1"/>
    <x v="2"/>
    <x v="6"/>
    <s v="Luxo Professional Fluorescent Magnifier Lamp with Clamp-Mount Base"/>
    <n v="0.59"/>
    <x v="0"/>
    <x v="2"/>
    <x v="23"/>
    <s v="Norman"/>
    <n v="73071"/>
    <d v="2015-01-05T00:00:00"/>
    <d v="2015-01-06T00:00:00"/>
    <n v="1507.6430999999998"/>
    <n v="10"/>
    <n v="2184.9899999999998"/>
    <n v="85914"/>
    <n v="1"/>
    <n v="69"/>
    <n v="2229.5816326530612"/>
    <n v="44.591632653061424"/>
    <s v="High Discount"/>
    <s v="10%"/>
    <x v="0"/>
    <x v="0"/>
  </r>
  <r>
    <n v="21983"/>
    <s v="Critical"/>
    <n v="0"/>
    <n v="145.44999999999999"/>
    <n v="17.850000000000001"/>
    <n v="2630"/>
    <x v="867"/>
    <x v="1"/>
    <x v="2"/>
    <x v="2"/>
    <x v="6"/>
    <x v="1"/>
    <s v="Panasonic KX-P1150 Dot Matrix Printer"/>
    <n v="0.56000000000000005"/>
    <x v="0"/>
    <x v="2"/>
    <x v="23"/>
    <s v="Norman"/>
    <n v="73071"/>
    <d v="2015-01-05T00:00:00"/>
    <d v="2015-01-07T00:00:00"/>
    <n v="801.74680000000012"/>
    <n v="8"/>
    <n v="1191.2"/>
    <n v="85914"/>
    <n v="2"/>
    <n v="67.305809267965088"/>
    <n v="1191.2"/>
    <n v="0"/>
    <s v="No Discount"/>
    <s v="0% (No Discount)"/>
    <x v="1"/>
    <x v="0"/>
  </r>
  <r>
    <n v="22540"/>
    <s v="High"/>
    <n v="7.0000000000000007E-2"/>
    <n v="65.989999999999995"/>
    <n v="5.99"/>
    <n v="2630"/>
    <x v="867"/>
    <x v="2"/>
    <x v="2"/>
    <x v="2"/>
    <x v="5"/>
    <x v="3"/>
    <s v="i1000"/>
    <n v="0.57999999999999996"/>
    <x v="0"/>
    <x v="2"/>
    <x v="23"/>
    <s v="Norman"/>
    <n v="73071"/>
    <d v="2015-01-07T00:00:00"/>
    <d v="2015-01-08T00:00:00"/>
    <n v="-139.18256"/>
    <n v="3"/>
    <n v="165.71"/>
    <n v="85915"/>
    <n v="1"/>
    <n v="-83.991648059863607"/>
    <n v="178.18279569892476"/>
    <n v="12.472795698924756"/>
    <s v="High Discount"/>
    <s v="10%"/>
    <x v="0"/>
    <x v="0"/>
  </r>
  <r>
    <n v="25594"/>
    <s v="Low"/>
    <n v="0.05"/>
    <n v="100.97"/>
    <n v="7.18"/>
    <n v="2638"/>
    <x v="868"/>
    <x v="0"/>
    <x v="3"/>
    <x v="2"/>
    <x v="13"/>
    <x v="3"/>
    <s v="Gyration Ultra Cordless Optical Suite"/>
    <n v="0.46"/>
    <x v="0"/>
    <x v="0"/>
    <x v="44"/>
    <s v="Boise"/>
    <n v="83704"/>
    <d v="2015-06-08T00:00:00"/>
    <d v="2015-06-08T00:00:00"/>
    <n v="881.46809999999994"/>
    <n v="13"/>
    <n v="1277.49"/>
    <n v="90951"/>
    <n v="0"/>
    <n v="69"/>
    <n v="1344.7263157894738"/>
    <n v="67.236315789473792"/>
    <s v="High Discount"/>
    <s v="10%"/>
    <x v="0"/>
    <x v="1"/>
  </r>
  <r>
    <n v="21041"/>
    <s v="Not Specified"/>
    <n v="0.05"/>
    <n v="4.9800000000000004"/>
    <n v="0.49"/>
    <n v="2639"/>
    <x v="869"/>
    <x v="2"/>
    <x v="3"/>
    <x v="0"/>
    <x v="9"/>
    <x v="3"/>
    <s v="Avery White Multi-Purpose Labels"/>
    <n v="0.39"/>
    <x v="0"/>
    <x v="0"/>
    <x v="27"/>
    <s v="Roswell"/>
    <n v="88201"/>
    <d v="2015-03-19T00:00:00"/>
    <d v="2015-03-19T00:00:00"/>
    <n v="3.84"/>
    <n v="3"/>
    <n v="14.2"/>
    <n v="90952"/>
    <n v="0"/>
    <n v="27.042253521126764"/>
    <n v="14.947368421052632"/>
    <n v="0.74736842105263257"/>
    <s v="High Discount"/>
    <s v="10%"/>
    <x v="0"/>
    <x v="5"/>
  </r>
  <r>
    <n v="22438"/>
    <s v="Low"/>
    <n v="0.1"/>
    <n v="10.98"/>
    <n v="3.99"/>
    <n v="2647"/>
    <x v="870"/>
    <x v="2"/>
    <x v="0"/>
    <x v="0"/>
    <x v="15"/>
    <x v="3"/>
    <s v="Staples Surge Protector 6 outlet"/>
    <n v="0.57999999999999996"/>
    <x v="0"/>
    <x v="0"/>
    <x v="1"/>
    <s v="Bakersfield"/>
    <n v="93309"/>
    <d v="2015-03-17T00:00:00"/>
    <d v="2015-03-24T00:00:00"/>
    <n v="-21.03"/>
    <n v="5"/>
    <n v="52.21"/>
    <n v="91386"/>
    <n v="7"/>
    <n v="-40.279639915724957"/>
    <n v="58.011111111111113"/>
    <n v="5.801111111111112"/>
    <s v="High Discount"/>
    <s v="15%"/>
    <x v="0"/>
    <x v="5"/>
  </r>
  <r>
    <n v="22439"/>
    <s v="Low"/>
    <n v="0.01"/>
    <n v="39.979999999999997"/>
    <n v="9.1999999999999993"/>
    <n v="2647"/>
    <x v="870"/>
    <x v="2"/>
    <x v="0"/>
    <x v="1"/>
    <x v="2"/>
    <x v="0"/>
    <s v="Eldon Radial Chair Mat for Low to Medium Pile Carpets"/>
    <n v="0.65"/>
    <x v="0"/>
    <x v="0"/>
    <x v="1"/>
    <s v="Bakersfield"/>
    <n v="93309"/>
    <d v="2015-03-17T00:00:00"/>
    <d v="2015-03-19T00:00:00"/>
    <n v="117.52079999999998"/>
    <n v="4"/>
    <n v="170.32"/>
    <n v="91386"/>
    <n v="2"/>
    <n v="69"/>
    <n v="172.04040404040404"/>
    <n v="1.7204040404040484"/>
    <s v="High Discount"/>
    <s v="10%"/>
    <x v="0"/>
    <x v="5"/>
  </r>
  <r>
    <n v="18720"/>
    <s v="High"/>
    <n v="0.01"/>
    <n v="39.979999999999997"/>
    <n v="4"/>
    <n v="2649"/>
    <x v="871"/>
    <x v="2"/>
    <x v="0"/>
    <x v="2"/>
    <x v="13"/>
    <x v="3"/>
    <s v="Microsoft Natural Keyboard Elite"/>
    <n v="0.7"/>
    <x v="0"/>
    <x v="1"/>
    <x v="30"/>
    <s v="Edgewood"/>
    <n v="21040"/>
    <d v="2015-06-11T00:00:00"/>
    <d v="2015-06-12T00:00:00"/>
    <n v="-30.808"/>
    <n v="5"/>
    <n v="203.29"/>
    <n v="88814"/>
    <n v="1"/>
    <n v="-15.154705101087117"/>
    <n v="205.34343434343432"/>
    <n v="2.0534343434343327"/>
    <s v="High Discount"/>
    <s v="10%"/>
    <x v="0"/>
    <x v="1"/>
  </r>
  <r>
    <n v="22904"/>
    <s v="Critical"/>
    <n v="0.05"/>
    <n v="35.99"/>
    <n v="5.99"/>
    <n v="2650"/>
    <x v="872"/>
    <x v="2"/>
    <x v="0"/>
    <x v="2"/>
    <x v="5"/>
    <x v="0"/>
    <s v="Accessory41"/>
    <n v="0.38"/>
    <x v="0"/>
    <x v="1"/>
    <x v="19"/>
    <s v="Baldwin"/>
    <n v="15234"/>
    <d v="2015-05-04T00:00:00"/>
    <d v="2015-05-05T00:00:00"/>
    <n v="524.31719999999996"/>
    <n v="26"/>
    <n v="759.88"/>
    <n v="88815"/>
    <n v="1"/>
    <n v="69"/>
    <n v="799.87368421052633"/>
    <n v="39.993684210526339"/>
    <s v="High Discount"/>
    <s v="10%"/>
    <x v="0"/>
    <x v="3"/>
  </r>
  <r>
    <n v="18949"/>
    <s v="Medium"/>
    <n v="0.06"/>
    <n v="47.9"/>
    <n v="5.86"/>
    <n v="2652"/>
    <x v="873"/>
    <x v="2"/>
    <x v="3"/>
    <x v="0"/>
    <x v="7"/>
    <x v="3"/>
    <s v="Xerox 1938"/>
    <n v="0.37"/>
    <x v="0"/>
    <x v="0"/>
    <x v="1"/>
    <s v="Bakersfield"/>
    <n v="93309"/>
    <d v="2015-05-25T00:00:00"/>
    <d v="2015-05-27T00:00:00"/>
    <n v="21.78"/>
    <n v="2"/>
    <n v="94.2"/>
    <n v="89361"/>
    <n v="2"/>
    <n v="23.121019108280255"/>
    <n v="100.21276595744682"/>
    <n v="6.0127659574468169"/>
    <s v="High Discount"/>
    <s v="10%"/>
    <x v="0"/>
    <x v="3"/>
  </r>
  <r>
    <n v="25662"/>
    <s v="Not Specified"/>
    <n v="0.05"/>
    <n v="4.9800000000000004"/>
    <n v="4.62"/>
    <n v="2653"/>
    <x v="874"/>
    <x v="2"/>
    <x v="3"/>
    <x v="2"/>
    <x v="13"/>
    <x v="2"/>
    <s v="Imation 3.5&quot;, DISKETTE 44766 HGHLD3.52HD/FM, 10/Pack"/>
    <n v="0.64"/>
    <x v="0"/>
    <x v="2"/>
    <x v="13"/>
    <s v="Derby"/>
    <n v="67037"/>
    <d v="2015-02-22T00:00:00"/>
    <d v="2015-02-23T00:00:00"/>
    <n v="-98.35"/>
    <n v="7"/>
    <n v="34.32"/>
    <n v="89360"/>
    <n v="1"/>
    <n v="-286.56759906759908"/>
    <n v="36.126315789473686"/>
    <n v="1.8063157894736861"/>
    <s v="High Discount"/>
    <s v="10%"/>
    <x v="0"/>
    <x v="2"/>
  </r>
  <r>
    <n v="25663"/>
    <s v="Not Specified"/>
    <n v="0.02"/>
    <n v="34.229999999999997"/>
    <n v="5.0199999999999996"/>
    <n v="2653"/>
    <x v="874"/>
    <x v="2"/>
    <x v="3"/>
    <x v="1"/>
    <x v="2"/>
    <x v="3"/>
    <s v="Hand-Finished Solid Wood Document Frame"/>
    <n v="0.55000000000000004"/>
    <x v="0"/>
    <x v="2"/>
    <x v="13"/>
    <s v="Derby"/>
    <n v="67037"/>
    <d v="2015-02-22T00:00:00"/>
    <d v="2015-02-24T00:00:00"/>
    <n v="270.79049999999995"/>
    <n v="11"/>
    <n v="392.45"/>
    <n v="89360"/>
    <n v="2"/>
    <n v="69"/>
    <n v="400.4591836734694"/>
    <n v="8.0091836734694084"/>
    <s v="High Discount"/>
    <s v="10%"/>
    <x v="0"/>
    <x v="2"/>
  </r>
  <r>
    <n v="19131"/>
    <s v="Medium"/>
    <n v="0.09"/>
    <n v="89.99"/>
    <n v="42"/>
    <n v="2655"/>
    <x v="875"/>
    <x v="1"/>
    <x v="3"/>
    <x v="1"/>
    <x v="1"/>
    <x v="1"/>
    <s v="Global Leather Task Chair, Black"/>
    <n v="0.66"/>
    <x v="0"/>
    <x v="3"/>
    <x v="29"/>
    <s v="Atlanta"/>
    <n v="30318"/>
    <d v="2015-04-18T00:00:00"/>
    <d v="2015-04-18T00:00:00"/>
    <n v="223.416"/>
    <n v="6"/>
    <n v="511.25"/>
    <n v="86063"/>
    <n v="0"/>
    <n v="43.699951100244498"/>
    <n v="561.8131868131868"/>
    <n v="50.563186813186803"/>
    <s v="High Discount"/>
    <s v="10%"/>
    <x v="0"/>
    <x v="4"/>
  </r>
  <r>
    <n v="22938"/>
    <s v="Critical"/>
    <n v="7.0000000000000007E-2"/>
    <n v="2.94"/>
    <n v="0.81"/>
    <n v="2655"/>
    <x v="875"/>
    <x v="2"/>
    <x v="0"/>
    <x v="0"/>
    <x v="0"/>
    <x v="0"/>
    <s v="Prang Colored Pencils"/>
    <n v="0.4"/>
    <x v="0"/>
    <x v="3"/>
    <x v="29"/>
    <s v="Atlanta"/>
    <n v="30318"/>
    <d v="2015-04-08T00:00:00"/>
    <d v="2015-04-09T00:00:00"/>
    <n v="-93.927400000000006"/>
    <n v="10"/>
    <n v="29.88"/>
    <n v="86064"/>
    <n v="1"/>
    <n v="-314.34872824631867"/>
    <n v="32.12903225806452"/>
    <n v="2.2490322580645206"/>
    <s v="High Discount"/>
    <s v="10%"/>
    <x v="0"/>
    <x v="4"/>
  </r>
  <r>
    <n v="19525"/>
    <s v="Critical"/>
    <n v="0.01"/>
    <n v="138.13999999999999"/>
    <n v="35"/>
    <n v="2660"/>
    <x v="876"/>
    <x v="2"/>
    <x v="2"/>
    <x v="0"/>
    <x v="10"/>
    <x v="6"/>
    <s v="SAFCO Commercial Wire Shelving, Black"/>
    <n v="0.52"/>
    <x v="0"/>
    <x v="1"/>
    <x v="14"/>
    <s v="Gorham"/>
    <n v="4038"/>
    <d v="2015-02-24T00:00:00"/>
    <d v="2015-02-26T00:00:00"/>
    <n v="-321.51"/>
    <n v="4"/>
    <n v="599.03"/>
    <n v="86486"/>
    <n v="2"/>
    <n v="-53.671769360466094"/>
    <n v="605.08080808080808"/>
    <n v="6.0508080808081104"/>
    <s v="High Discount"/>
    <s v="10%"/>
    <x v="0"/>
    <x v="2"/>
  </r>
  <r>
    <n v="18400"/>
    <s v="High"/>
    <n v="0.04"/>
    <n v="90.24"/>
    <n v="0.99"/>
    <n v="2667"/>
    <x v="877"/>
    <x v="2"/>
    <x v="1"/>
    <x v="0"/>
    <x v="15"/>
    <x v="3"/>
    <s v="Kensington 6 Outlet MasterPiece® HOMEOFFICE Power Control Center"/>
    <n v="0.56000000000000005"/>
    <x v="0"/>
    <x v="1"/>
    <x v="10"/>
    <s v="Lakewood"/>
    <n v="44107"/>
    <d v="2015-04-02T00:00:00"/>
    <d v="2015-04-04T00:00:00"/>
    <n v="246.2748"/>
    <n v="4"/>
    <n v="356.92"/>
    <n v="87831"/>
    <n v="2"/>
    <n v="69"/>
    <n v="371.79166666666669"/>
    <n v="14.87166666666667"/>
    <s v="High Discount"/>
    <s v="10%"/>
    <x v="0"/>
    <x v="4"/>
  </r>
  <r>
    <n v="18401"/>
    <s v="High"/>
    <n v="0.09"/>
    <n v="47.9"/>
    <n v="5.86"/>
    <n v="2667"/>
    <x v="877"/>
    <x v="0"/>
    <x v="1"/>
    <x v="0"/>
    <x v="7"/>
    <x v="3"/>
    <s v="Xerox 1938"/>
    <n v="0.37"/>
    <x v="0"/>
    <x v="1"/>
    <x v="10"/>
    <s v="Lakewood"/>
    <n v="44107"/>
    <d v="2015-04-02T00:00:00"/>
    <d v="2015-04-04T00:00:00"/>
    <n v="93.950399999999988"/>
    <n v="3"/>
    <n v="136.16"/>
    <n v="87831"/>
    <n v="2"/>
    <n v="69"/>
    <n v="149.62637362637361"/>
    <n v="13.46637362637361"/>
    <s v="High Discount"/>
    <s v="10%"/>
    <x v="0"/>
    <x v="4"/>
  </r>
  <r>
    <n v="19294"/>
    <s v="High"/>
    <n v="0.04"/>
    <n v="10.4"/>
    <n v="5.4"/>
    <n v="2668"/>
    <x v="878"/>
    <x v="2"/>
    <x v="0"/>
    <x v="1"/>
    <x v="2"/>
    <x v="2"/>
    <s v="Executive Impressions 8-1/2&quot; Career Panel/Partition Cubicle Clock"/>
    <n v="0.51"/>
    <x v="0"/>
    <x v="2"/>
    <x v="46"/>
    <s v="Rapid City"/>
    <n v="57701"/>
    <d v="2015-03-28T00:00:00"/>
    <d v="2015-03-29T00:00:00"/>
    <n v="29.98"/>
    <n v="12"/>
    <n v="130.74"/>
    <n v="87830"/>
    <n v="1"/>
    <n v="22.931008107694659"/>
    <n v="136.18750000000003"/>
    <n v="5.4475000000000193"/>
    <s v="High Discount"/>
    <s v="10%"/>
    <x v="0"/>
    <x v="5"/>
  </r>
  <r>
    <n v="19295"/>
    <s v="High"/>
    <n v="0.08"/>
    <n v="4.28"/>
    <n v="4.79"/>
    <n v="2668"/>
    <x v="878"/>
    <x v="2"/>
    <x v="0"/>
    <x v="0"/>
    <x v="7"/>
    <x v="3"/>
    <s v="Xerox 1962"/>
    <n v="0.4"/>
    <x v="0"/>
    <x v="2"/>
    <x v="46"/>
    <s v="Rapid City"/>
    <n v="57701"/>
    <d v="2015-03-28T00:00:00"/>
    <d v="2015-03-30T00:00:00"/>
    <n v="-121.2"/>
    <n v="12"/>
    <n v="49.87"/>
    <n v="87830"/>
    <n v="2"/>
    <n v="-243.03188289552838"/>
    <n v="54.20652173913043"/>
    <n v="4.3365217391304327"/>
    <s v="High Discount"/>
    <s v="10%"/>
    <x v="0"/>
    <x v="5"/>
  </r>
  <r>
    <n v="18870"/>
    <s v="Not Specified"/>
    <n v="0.06"/>
    <n v="3.93"/>
    <n v="0.99"/>
    <n v="2668"/>
    <x v="878"/>
    <x v="2"/>
    <x v="1"/>
    <x v="0"/>
    <x v="3"/>
    <x v="0"/>
    <s v="Staples Vinyl Coated Paper Clips"/>
    <n v="0.39"/>
    <x v="0"/>
    <x v="2"/>
    <x v="46"/>
    <s v="Rapid City"/>
    <n v="57701"/>
    <d v="2015-04-21T00:00:00"/>
    <d v="2015-04-23T00:00:00"/>
    <n v="10.782400000000001"/>
    <n v="6"/>
    <n v="24.18"/>
    <n v="87832"/>
    <n v="2"/>
    <n v="44.592224979321756"/>
    <n v="25.723404255319149"/>
    <n v="1.5434042553191496"/>
    <s v="High Discount"/>
    <s v="10%"/>
    <x v="0"/>
    <x v="4"/>
  </r>
  <r>
    <n v="5338"/>
    <s v="High"/>
    <n v="0.05"/>
    <n v="165.2"/>
    <n v="19.989999999999998"/>
    <n v="2670"/>
    <x v="879"/>
    <x v="2"/>
    <x v="1"/>
    <x v="0"/>
    <x v="10"/>
    <x v="3"/>
    <s v="Economy Rollaway Files"/>
    <n v="0.59"/>
    <x v="0"/>
    <x v="0"/>
    <x v="1"/>
    <s v="Los Angeles"/>
    <n v="90049"/>
    <d v="2015-05-29T00:00:00"/>
    <d v="2015-05-29T00:00:00"/>
    <n v="2008.71"/>
    <n v="167"/>
    <n v="27587.55"/>
    <n v="37924"/>
    <n v="0"/>
    <n v="7.2812192456379776"/>
    <n v="29039.526315789473"/>
    <n v="1451.976315789474"/>
    <s v="High Discount"/>
    <s v="10%"/>
    <x v="0"/>
    <x v="3"/>
  </r>
  <r>
    <n v="5339"/>
    <s v="High"/>
    <n v="0.09"/>
    <n v="17.989999999999998"/>
    <n v="8.65"/>
    <n v="2670"/>
    <x v="879"/>
    <x v="2"/>
    <x v="1"/>
    <x v="0"/>
    <x v="0"/>
    <x v="3"/>
    <s v="Model L Table or Wall-Mount Pencil Sharpener"/>
    <n v="0.56999999999999995"/>
    <x v="0"/>
    <x v="0"/>
    <x v="1"/>
    <s v="Los Angeles"/>
    <n v="90049"/>
    <d v="2015-05-29T00:00:00"/>
    <d v="2015-05-29T00:00:00"/>
    <n v="-80.53"/>
    <n v="71"/>
    <n v="1191.58"/>
    <n v="37924"/>
    <n v="0"/>
    <n v="-6.7582537471256661"/>
    <n v="1309.4285714285713"/>
    <n v="117.8485714285714"/>
    <s v="High Discount"/>
    <s v="10%"/>
    <x v="0"/>
    <x v="3"/>
  </r>
  <r>
    <n v="23338"/>
    <s v="High"/>
    <n v="0.05"/>
    <n v="165.2"/>
    <n v="19.989999999999998"/>
    <n v="2671"/>
    <x v="880"/>
    <x v="2"/>
    <x v="1"/>
    <x v="0"/>
    <x v="10"/>
    <x v="3"/>
    <s v="Economy Rollaway Files"/>
    <n v="0.59"/>
    <x v="0"/>
    <x v="3"/>
    <x v="20"/>
    <s v="Brentwood"/>
    <n v="37027"/>
    <d v="2015-05-29T00:00:00"/>
    <d v="2015-05-29T00:00:00"/>
    <n v="-48.957999999999998"/>
    <n v="42"/>
    <n v="6938.19"/>
    <n v="90551"/>
    <n v="0"/>
    <n v="-0.7056307192509863"/>
    <n v="7303.3578947368424"/>
    <n v="365.16789473684275"/>
    <s v="High Discount"/>
    <s v="10%"/>
    <x v="0"/>
    <x v="3"/>
  </r>
  <r>
    <n v="18147"/>
    <s v="Critical"/>
    <n v="0.03"/>
    <n v="41.32"/>
    <n v="58.66"/>
    <n v="2677"/>
    <x v="881"/>
    <x v="0"/>
    <x v="2"/>
    <x v="1"/>
    <x v="2"/>
    <x v="4"/>
    <s v="Deflect-o EconoMat Studded, No Bevel Mat for Low Pile Carpeting"/>
    <n v="0.76"/>
    <x v="0"/>
    <x v="3"/>
    <x v="8"/>
    <s v="Winchester"/>
    <n v="22601"/>
    <d v="2015-06-16T00:00:00"/>
    <d v="2015-06-17T00:00:00"/>
    <n v="-32.816000000000003"/>
    <n v="10"/>
    <n v="419.27"/>
    <n v="86633"/>
    <n v="1"/>
    <n v="-7.8269372957759931"/>
    <n v="432.23711340206182"/>
    <n v="12.967113402061841"/>
    <s v="High Discount"/>
    <s v="10%"/>
    <x v="0"/>
    <x v="1"/>
  </r>
  <r>
    <n v="18148"/>
    <s v="Critical"/>
    <n v="0"/>
    <n v="6.88"/>
    <n v="2"/>
    <n v="2677"/>
    <x v="881"/>
    <x v="2"/>
    <x v="2"/>
    <x v="0"/>
    <x v="7"/>
    <x v="0"/>
    <s v="Adams Phone Message Book, 200 Message Capacity, 8 1/16” x 11”"/>
    <n v="0.39"/>
    <x v="0"/>
    <x v="3"/>
    <x v="8"/>
    <s v="Winchester"/>
    <n v="22601"/>
    <d v="2015-06-16T00:00:00"/>
    <d v="2015-06-16T00:00:00"/>
    <n v="-15.61"/>
    <n v="5"/>
    <n v="36"/>
    <n v="86633"/>
    <n v="0"/>
    <n v="-43.361111111111114"/>
    <n v="36"/>
    <n v="0"/>
    <s v="No Discount"/>
    <s v="0% (No Discount)"/>
    <x v="1"/>
    <x v="1"/>
  </r>
  <r>
    <n v="22848"/>
    <s v="Low"/>
    <n v="0.09"/>
    <n v="8.74"/>
    <n v="1.39"/>
    <n v="2684"/>
    <x v="882"/>
    <x v="0"/>
    <x v="2"/>
    <x v="0"/>
    <x v="4"/>
    <x v="3"/>
    <s v="#10- 4 1/8&quot; x 9 1/2&quot; Recycled Envelopes"/>
    <n v="0.38"/>
    <x v="0"/>
    <x v="3"/>
    <x v="26"/>
    <s v="Port Charlotte"/>
    <n v="33952"/>
    <d v="2015-02-15T00:00:00"/>
    <d v="2015-02-20T00:00:00"/>
    <n v="23.616"/>
    <n v="1"/>
    <n v="11.78"/>
    <n v="89146"/>
    <n v="5"/>
    <n v="200.47538200339559"/>
    <n v="12.945054945054943"/>
    <n v="1.1650549450549441"/>
    <s v="High Discount"/>
    <s v="10%"/>
    <x v="0"/>
    <x v="2"/>
  </r>
  <r>
    <n v="22849"/>
    <s v="Low"/>
    <n v="0.09"/>
    <n v="18.97"/>
    <n v="9.0299999999999994"/>
    <n v="2684"/>
    <x v="882"/>
    <x v="2"/>
    <x v="2"/>
    <x v="0"/>
    <x v="7"/>
    <x v="3"/>
    <s v="Computer Printout Paper with Letter-Trim Perforations"/>
    <n v="0.37"/>
    <x v="0"/>
    <x v="3"/>
    <x v="26"/>
    <s v="Port Charlotte"/>
    <n v="33952"/>
    <d v="2015-02-15T00:00:00"/>
    <d v="2015-02-20T00:00:00"/>
    <n v="-1748.0119999999999"/>
    <n v="1"/>
    <n v="20.96"/>
    <n v="89146"/>
    <n v="5"/>
    <n v="-8339.7519083969455"/>
    <n v="23.032967032967033"/>
    <n v="2.072967032967032"/>
    <s v="High Discount"/>
    <s v="10%"/>
    <x v="0"/>
    <x v="2"/>
  </r>
  <r>
    <n v="25649"/>
    <s v="Low"/>
    <n v="7.0000000000000007E-2"/>
    <n v="4.97"/>
    <n v="5.71"/>
    <n v="2684"/>
    <x v="882"/>
    <x v="2"/>
    <x v="2"/>
    <x v="1"/>
    <x v="2"/>
    <x v="4"/>
    <s v="DAX Value U-Channel Document Frames, Easel Back"/>
    <n v="0.54"/>
    <x v="0"/>
    <x v="3"/>
    <x v="26"/>
    <s v="Port Charlotte"/>
    <n v="33952"/>
    <d v="2015-04-10T00:00:00"/>
    <d v="2015-04-15T00:00:00"/>
    <n v="-180.15200000000002"/>
    <n v="5"/>
    <n v="26.66"/>
    <n v="89148"/>
    <n v="5"/>
    <n v="-675.73893473368344"/>
    <n v="28.666666666666668"/>
    <n v="2.0066666666666677"/>
    <s v="High Discount"/>
    <s v="10%"/>
    <x v="0"/>
    <x v="4"/>
  </r>
  <r>
    <n v="25650"/>
    <s v="Low"/>
    <n v="0.09"/>
    <n v="2.62"/>
    <n v="0.8"/>
    <n v="2684"/>
    <x v="882"/>
    <x v="2"/>
    <x v="2"/>
    <x v="0"/>
    <x v="3"/>
    <x v="0"/>
    <s v="Staples Metal Binder Clips"/>
    <n v="0.39"/>
    <x v="0"/>
    <x v="3"/>
    <x v="26"/>
    <s v="Port Charlotte"/>
    <n v="33952"/>
    <d v="2015-04-10T00:00:00"/>
    <d v="2015-04-12T00:00:00"/>
    <n v="8.3879999999999999"/>
    <n v="12"/>
    <n v="29.55"/>
    <n v="89148"/>
    <n v="2"/>
    <n v="28.385786802030456"/>
    <n v="32.472527472527474"/>
    <n v="2.9225274725274737"/>
    <s v="High Discount"/>
    <s v="10%"/>
    <x v="0"/>
    <x v="4"/>
  </r>
  <r>
    <n v="25651"/>
    <s v="Low"/>
    <n v="0.03"/>
    <n v="65.989999999999995"/>
    <n v="8.8000000000000007"/>
    <n v="2684"/>
    <x v="882"/>
    <x v="2"/>
    <x v="2"/>
    <x v="2"/>
    <x v="5"/>
    <x v="3"/>
    <s v="6120"/>
    <n v="0.57999999999999996"/>
    <x v="0"/>
    <x v="3"/>
    <x v="26"/>
    <s v="Port Charlotte"/>
    <n v="33952"/>
    <d v="2015-04-10T00:00:00"/>
    <d v="2015-04-10T00:00:00"/>
    <n v="9.939899999999998"/>
    <n v="21"/>
    <n v="1237.4000000000001"/>
    <n v="89148"/>
    <n v="0"/>
    <n v="0.80328915467916573"/>
    <n v="1275.6701030927836"/>
    <n v="38.270103092783529"/>
    <s v="High Discount"/>
    <s v="10%"/>
    <x v="0"/>
    <x v="4"/>
  </r>
  <r>
    <n v="21114"/>
    <s v="High"/>
    <n v="0"/>
    <n v="7.38"/>
    <n v="11.51"/>
    <n v="2685"/>
    <x v="883"/>
    <x v="2"/>
    <x v="2"/>
    <x v="0"/>
    <x v="8"/>
    <x v="3"/>
    <s v="GBC Plastic Binding Combs"/>
    <n v="0.36"/>
    <x v="0"/>
    <x v="1"/>
    <x v="4"/>
    <s v="Plainview"/>
    <n v="11803"/>
    <d v="2015-04-04T00:00:00"/>
    <d v="2015-04-05T00:00:00"/>
    <n v="-66.170999999999992"/>
    <n v="2"/>
    <n v="17.64"/>
    <n v="89147"/>
    <n v="1"/>
    <n v="-375.11904761904759"/>
    <n v="17.64"/>
    <n v="0"/>
    <s v="No Discount"/>
    <s v="0% (No Discount)"/>
    <x v="1"/>
    <x v="4"/>
  </r>
  <r>
    <n v="23299"/>
    <s v="Critical"/>
    <n v="0.09"/>
    <n v="3.75"/>
    <n v="0.5"/>
    <n v="2689"/>
    <x v="884"/>
    <x v="2"/>
    <x v="1"/>
    <x v="0"/>
    <x v="9"/>
    <x v="3"/>
    <s v="Avery 496"/>
    <n v="0.37"/>
    <x v="0"/>
    <x v="1"/>
    <x v="2"/>
    <s v="Clifton"/>
    <n v="7011"/>
    <d v="2015-05-04T00:00:00"/>
    <d v="2015-05-06T00:00:00"/>
    <n v="51.218699999999998"/>
    <n v="21"/>
    <n v="74.23"/>
    <n v="90624"/>
    <n v="2"/>
    <n v="69"/>
    <n v="81.571428571428569"/>
    <n v="7.3414285714285654"/>
    <s v="High Discount"/>
    <s v="10%"/>
    <x v="0"/>
    <x v="3"/>
  </r>
  <r>
    <n v="23298"/>
    <s v="Critical"/>
    <n v="0.01"/>
    <n v="30.98"/>
    <n v="9.18"/>
    <n v="2693"/>
    <x v="885"/>
    <x v="2"/>
    <x v="1"/>
    <x v="0"/>
    <x v="7"/>
    <x v="3"/>
    <s v="Xerox 1951"/>
    <n v="0.4"/>
    <x v="0"/>
    <x v="1"/>
    <x v="9"/>
    <s v="Bennington"/>
    <n v="5201"/>
    <d v="2015-05-04T00:00:00"/>
    <d v="2015-05-04T00:00:00"/>
    <n v="380.46800000000002"/>
    <n v="20"/>
    <n v="627.19000000000005"/>
    <n v="90624"/>
    <n v="0"/>
    <n v="60.662319233406151"/>
    <n v="633.52525252525254"/>
    <n v="6.3352525252524856"/>
    <s v="High Discount"/>
    <s v="10%"/>
    <x v="0"/>
    <x v="3"/>
  </r>
  <r>
    <n v="18354"/>
    <s v="Critical"/>
    <n v="0.05"/>
    <n v="107.53"/>
    <n v="5.81"/>
    <n v="2696"/>
    <x v="886"/>
    <x v="2"/>
    <x v="1"/>
    <x v="1"/>
    <x v="2"/>
    <x v="4"/>
    <s v="Tenex Contemporary Contur Chairmats for Low and Medium Pile Carpet, Computer, 39&quot; x 49&quot;"/>
    <n v="0.65"/>
    <x v="0"/>
    <x v="3"/>
    <x v="43"/>
    <s v="Tuscaloosa"/>
    <n v="35401"/>
    <d v="2015-03-05T00:00:00"/>
    <d v="2015-03-06T00:00:00"/>
    <n v="-89.418000000000006"/>
    <n v="6"/>
    <n v="612.91999999999996"/>
    <n v="87676"/>
    <n v="1"/>
    <n v="-14.588853357697582"/>
    <n v="645.17894736842106"/>
    <n v="32.258947368421104"/>
    <s v="High Discount"/>
    <s v="10%"/>
    <x v="0"/>
    <x v="5"/>
  </r>
  <r>
    <n v="19506"/>
    <s v="Critical"/>
    <n v="0.04"/>
    <n v="1.74"/>
    <n v="4.08"/>
    <n v="2697"/>
    <x v="887"/>
    <x v="2"/>
    <x v="0"/>
    <x v="1"/>
    <x v="2"/>
    <x v="2"/>
    <s v="Eldon Regeneration Recycled Desk Accessories, Smoke"/>
    <n v="0.53"/>
    <x v="0"/>
    <x v="3"/>
    <x v="43"/>
    <s v="Vestavia Hills"/>
    <n v="35216"/>
    <d v="2015-02-23T00:00:00"/>
    <d v="2015-02-25T00:00:00"/>
    <n v="9.2519999999999989"/>
    <n v="16"/>
    <n v="29.08"/>
    <n v="87678"/>
    <n v="2"/>
    <n v="31.81568088033012"/>
    <n v="30.291666666666664"/>
    <n v="1.211666666666666"/>
    <s v="High Discount"/>
    <s v="10%"/>
    <x v="0"/>
    <x v="2"/>
  </r>
  <r>
    <n v="19507"/>
    <s v="Critical"/>
    <n v="0.01"/>
    <n v="119.99"/>
    <n v="56.14"/>
    <n v="2697"/>
    <x v="887"/>
    <x v="1"/>
    <x v="0"/>
    <x v="2"/>
    <x v="6"/>
    <x v="5"/>
    <s v="Hewlett-Packard 2600DN Business Color Inkjet Printer"/>
    <n v="0.39"/>
    <x v="0"/>
    <x v="3"/>
    <x v="43"/>
    <s v="Vestavia Hills"/>
    <n v="35216"/>
    <d v="2015-02-23T00:00:00"/>
    <d v="2015-02-24T00:00:00"/>
    <n v="-1197.0419999999999"/>
    <n v="21"/>
    <n v="2569.5700000000002"/>
    <n v="87678"/>
    <n v="1"/>
    <n v="-46.585304155948265"/>
    <n v="2595.5252525252527"/>
    <n v="25.95525252525249"/>
    <s v="High Discount"/>
    <s v="10%"/>
    <x v="0"/>
    <x v="2"/>
  </r>
  <r>
    <n v="21580"/>
    <s v="Critical"/>
    <n v="0.06"/>
    <n v="4.9800000000000004"/>
    <n v="4.95"/>
    <n v="2699"/>
    <x v="888"/>
    <x v="2"/>
    <x v="0"/>
    <x v="0"/>
    <x v="8"/>
    <x v="3"/>
    <s v="Cardinal Holdit Business Card Pockets"/>
    <n v="0.37"/>
    <x v="0"/>
    <x v="0"/>
    <x v="28"/>
    <s v="Bullhead City"/>
    <n v="86442"/>
    <d v="2015-05-22T00:00:00"/>
    <d v="2015-05-24T00:00:00"/>
    <n v="-103.224"/>
    <n v="16"/>
    <n v="78.989999999999995"/>
    <n v="87677"/>
    <n v="2"/>
    <n v="-130.67983289023928"/>
    <n v="84.031914893617014"/>
    <n v="5.0419148936170188"/>
    <s v="High Discount"/>
    <s v="10%"/>
    <x v="0"/>
    <x v="3"/>
  </r>
  <r>
    <n v="20983"/>
    <s v="Not Specified"/>
    <n v="0.04"/>
    <n v="70.98"/>
    <n v="26.74"/>
    <n v="2699"/>
    <x v="888"/>
    <x v="1"/>
    <x v="0"/>
    <x v="1"/>
    <x v="14"/>
    <x v="5"/>
    <s v="Hon Metal Bookcases, Black"/>
    <n v="0.6"/>
    <x v="0"/>
    <x v="0"/>
    <x v="28"/>
    <s v="Bullhead City"/>
    <n v="86442"/>
    <d v="2015-04-08T00:00:00"/>
    <d v="2015-04-10T00:00:00"/>
    <n v="-84.628799999999998"/>
    <n v="19"/>
    <n v="1345.33"/>
    <n v="87679"/>
    <n v="2"/>
    <n v="-6.2905606802791878"/>
    <n v="1401.3854166666667"/>
    <n v="56.055416666666815"/>
    <s v="High Discount"/>
    <s v="10%"/>
    <x v="0"/>
    <x v="4"/>
  </r>
  <r>
    <n v="24151"/>
    <s v="Critical"/>
    <n v="0.06"/>
    <n v="3.6"/>
    <n v="2.2000000000000002"/>
    <n v="2704"/>
    <x v="889"/>
    <x v="2"/>
    <x v="3"/>
    <x v="0"/>
    <x v="7"/>
    <x v="0"/>
    <s v="Telephone Message Books with Fax/Mobile Section, 4 1/4&quot; x 6&quot;"/>
    <n v="0.39"/>
    <x v="0"/>
    <x v="3"/>
    <x v="26"/>
    <s v="Pensacola"/>
    <n v="32503"/>
    <d v="2015-04-30T00:00:00"/>
    <d v="2015-05-02T00:00:00"/>
    <n v="2755.6422000000002"/>
    <n v="4"/>
    <n v="15.19"/>
    <n v="91407"/>
    <n v="2"/>
    <n v="18141.159973666887"/>
    <n v="16.159574468085108"/>
    <n v="0.96957446808510817"/>
    <s v="High Discount"/>
    <s v="10%"/>
    <x v="0"/>
    <x v="4"/>
  </r>
  <r>
    <n v="21979"/>
    <s v="Low"/>
    <n v="0.03"/>
    <n v="13.48"/>
    <n v="4.51"/>
    <n v="2704"/>
    <x v="889"/>
    <x v="0"/>
    <x v="3"/>
    <x v="0"/>
    <x v="10"/>
    <x v="3"/>
    <s v="Tenex Personal Project File with Scoop Front Design, Black"/>
    <n v="0.59"/>
    <x v="0"/>
    <x v="3"/>
    <x v="26"/>
    <s v="Pensacola"/>
    <n v="32503"/>
    <d v="2015-04-30T00:00:00"/>
    <d v="2015-05-04T00:00:00"/>
    <n v="-256.01800000000003"/>
    <n v="4"/>
    <n v="59.49"/>
    <n v="91408"/>
    <n v="4"/>
    <n v="-430.35468145906879"/>
    <n v="61.329896907216501"/>
    <n v="1.8398969072164988"/>
    <s v="High Discount"/>
    <s v="10%"/>
    <x v="0"/>
    <x v="4"/>
  </r>
  <r>
    <n v="18898"/>
    <s v="Medium"/>
    <n v="7.0000000000000007E-2"/>
    <n v="60.97"/>
    <n v="4.5"/>
    <n v="2709"/>
    <x v="890"/>
    <x v="2"/>
    <x v="3"/>
    <x v="0"/>
    <x v="15"/>
    <x v="3"/>
    <s v="Tripp Lite Isotel 6 Outlet Surge Protector with Fax/Modem Protection"/>
    <n v="0.56000000000000005"/>
    <x v="0"/>
    <x v="1"/>
    <x v="30"/>
    <s v="Ellicott City"/>
    <n v="21042"/>
    <d v="2015-05-28T00:00:00"/>
    <d v="2015-05-30T00:00:00"/>
    <n v="-41.77"/>
    <n v="1"/>
    <n v="57.84"/>
    <n v="89240"/>
    <n v="2"/>
    <n v="-72.216459197787003"/>
    <n v="62.193548387096783"/>
    <n v="4.3535483870967795"/>
    <s v="High Discount"/>
    <s v="10%"/>
    <x v="0"/>
    <x v="3"/>
  </r>
  <r>
    <n v="18899"/>
    <s v="Medium"/>
    <n v="0"/>
    <n v="90.98"/>
    <n v="56.2"/>
    <n v="2709"/>
    <x v="890"/>
    <x v="2"/>
    <x v="3"/>
    <x v="1"/>
    <x v="2"/>
    <x v="4"/>
    <s v="Eldon ClusterMat Chair Mat with Cordless Antistatic Protection"/>
    <n v="0.74"/>
    <x v="0"/>
    <x v="1"/>
    <x v="30"/>
    <s v="Ellicott City"/>
    <n v="21042"/>
    <d v="2015-05-28T00:00:00"/>
    <d v="2015-05-30T00:00:00"/>
    <n v="-1014.11"/>
    <n v="15"/>
    <n v="1425.71"/>
    <n v="89240"/>
    <n v="2"/>
    <n v="-71.130173737997211"/>
    <n v="1425.71"/>
    <n v="0"/>
    <s v="No Discount"/>
    <s v="0% (No Discount)"/>
    <x v="1"/>
    <x v="3"/>
  </r>
  <r>
    <n v="18855"/>
    <s v="Critical"/>
    <n v="7.0000000000000007E-2"/>
    <n v="2.88"/>
    <n v="0.5"/>
    <n v="2713"/>
    <x v="891"/>
    <x v="2"/>
    <x v="0"/>
    <x v="0"/>
    <x v="9"/>
    <x v="3"/>
    <s v="Avery 492"/>
    <n v="0.39"/>
    <x v="0"/>
    <x v="2"/>
    <x v="22"/>
    <s v="Kalamazoo"/>
    <n v="49001"/>
    <d v="2015-06-21T00:00:00"/>
    <d v="2015-06-24T00:00:00"/>
    <n v="17.429400000000001"/>
    <n v="9"/>
    <n v="25.26"/>
    <n v="88701"/>
    <n v="3"/>
    <n v="69"/>
    <n v="27.161290322580648"/>
    <n v="1.9012903225806461"/>
    <s v="High Discount"/>
    <s v="10%"/>
    <x v="0"/>
    <x v="1"/>
  </r>
  <r>
    <n v="18856"/>
    <s v="Critical"/>
    <n v="0.03"/>
    <n v="348.21"/>
    <n v="40.19"/>
    <n v="2713"/>
    <x v="891"/>
    <x v="1"/>
    <x v="0"/>
    <x v="1"/>
    <x v="11"/>
    <x v="5"/>
    <s v="Bretford CR4500 Series Slim Rectangular Table"/>
    <n v="0.62"/>
    <x v="0"/>
    <x v="2"/>
    <x v="22"/>
    <s v="Kalamazoo"/>
    <n v="49001"/>
    <d v="2015-06-21T00:00:00"/>
    <d v="2015-06-22T00:00:00"/>
    <n v="-178.86960000000002"/>
    <n v="2"/>
    <n v="736.16"/>
    <n v="88701"/>
    <n v="1"/>
    <n v="-24.297652684199093"/>
    <n v="758.92783505154637"/>
    <n v="22.767835051546399"/>
    <s v="High Discount"/>
    <s v="10%"/>
    <x v="0"/>
    <x v="1"/>
  </r>
  <r>
    <n v="21690"/>
    <s v="Low"/>
    <n v="0.01"/>
    <n v="29.89"/>
    <n v="1.99"/>
    <n v="2715"/>
    <x v="892"/>
    <x v="2"/>
    <x v="0"/>
    <x v="2"/>
    <x v="13"/>
    <x v="2"/>
    <s v="Verbatim DVD-RAM, 5.2GB, Rewritable, Type 1, DS"/>
    <n v="0.5"/>
    <x v="0"/>
    <x v="2"/>
    <x v="22"/>
    <s v="Lansing"/>
    <n v="48911"/>
    <d v="2015-01-12T00:00:00"/>
    <d v="2015-01-16T00:00:00"/>
    <n v="-74.64"/>
    <n v="1"/>
    <n v="31.96"/>
    <n v="88702"/>
    <n v="4"/>
    <n v="-233.54192740926158"/>
    <n v="32.282828282828284"/>
    <n v="0.32282828282828291"/>
    <s v="High Discount"/>
    <s v="10%"/>
    <x v="0"/>
    <x v="0"/>
  </r>
  <r>
    <n v="21863"/>
    <s v="Critical"/>
    <n v="0.1"/>
    <n v="6.74"/>
    <n v="1.72"/>
    <n v="2718"/>
    <x v="893"/>
    <x v="2"/>
    <x v="3"/>
    <x v="0"/>
    <x v="7"/>
    <x v="0"/>
    <s v="Memo Book, 100 Message Capacity, 5 3/8” x 11”"/>
    <n v="0.35"/>
    <x v="0"/>
    <x v="2"/>
    <x v="12"/>
    <s v="Lansing"/>
    <n v="60438"/>
    <d v="2015-03-01T00:00:00"/>
    <d v="2015-03-03T00:00:00"/>
    <n v="65.41"/>
    <n v="15"/>
    <n v="98.17"/>
    <n v="89394"/>
    <n v="2"/>
    <n v="66.629316491799941"/>
    <n v="109.07777777777778"/>
    <n v="10.907777777777781"/>
    <s v="High Discount"/>
    <s v="15%"/>
    <x v="0"/>
    <x v="5"/>
  </r>
  <r>
    <n v="21399"/>
    <s v="Critical"/>
    <n v="0"/>
    <n v="40.479999999999997"/>
    <n v="19.989999999999998"/>
    <n v="2720"/>
    <x v="894"/>
    <x v="2"/>
    <x v="2"/>
    <x v="2"/>
    <x v="13"/>
    <x v="3"/>
    <s v="Keytronic Designer 104- Key Black Keyboard"/>
    <n v="0.77"/>
    <x v="0"/>
    <x v="3"/>
    <x v="29"/>
    <s v="Dalton"/>
    <n v="30721"/>
    <d v="2015-06-16T00:00:00"/>
    <d v="2015-06-17T00:00:00"/>
    <n v="-25.634"/>
    <n v="6"/>
    <n v="264.95"/>
    <n v="88766"/>
    <n v="1"/>
    <n v="-9.6750330250990757"/>
    <n v="264.95"/>
    <n v="0"/>
    <s v="No Discount"/>
    <s v="0% (No Discount)"/>
    <x v="1"/>
    <x v="1"/>
  </r>
  <r>
    <n v="19907"/>
    <s v="Critical"/>
    <n v="0.06"/>
    <n v="4.9800000000000004"/>
    <n v="7.44"/>
    <n v="2724"/>
    <x v="895"/>
    <x v="2"/>
    <x v="1"/>
    <x v="0"/>
    <x v="7"/>
    <x v="3"/>
    <s v="Xerox 1922"/>
    <n v="0.36"/>
    <x v="0"/>
    <x v="3"/>
    <x v="20"/>
    <s v="Chattanooga"/>
    <n v="37421"/>
    <d v="2015-05-01T00:00:00"/>
    <d v="2015-05-02T00:00:00"/>
    <n v="-37.561999999999998"/>
    <n v="10"/>
    <n v="53.21"/>
    <n v="88959"/>
    <n v="1"/>
    <n v="-70.591993986092831"/>
    <n v="56.60638297872341"/>
    <n v="3.396382978723409"/>
    <s v="High Discount"/>
    <s v="10%"/>
    <x v="0"/>
    <x v="3"/>
  </r>
  <r>
    <n v="19908"/>
    <s v="Critical"/>
    <n v="0.01"/>
    <n v="6.48"/>
    <n v="7.37"/>
    <n v="2724"/>
    <x v="895"/>
    <x v="2"/>
    <x v="1"/>
    <x v="0"/>
    <x v="7"/>
    <x v="3"/>
    <s v="Xerox 210"/>
    <n v="0.37"/>
    <x v="0"/>
    <x v="3"/>
    <x v="20"/>
    <s v="Chattanooga"/>
    <n v="37421"/>
    <d v="2015-05-01T00:00:00"/>
    <d v="2015-05-03T00:00:00"/>
    <n v="-449.69399999999996"/>
    <n v="18"/>
    <n v="122.8"/>
    <n v="88959"/>
    <n v="2"/>
    <n v="-366.20032573289899"/>
    <n v="124.04040404040404"/>
    <n v="1.2404040404040444"/>
    <s v="High Discount"/>
    <s v="10%"/>
    <x v="0"/>
    <x v="3"/>
  </r>
  <r>
    <n v="22612"/>
    <s v="Not Specified"/>
    <n v="0.05"/>
    <n v="28.15"/>
    <n v="6.17"/>
    <n v="2725"/>
    <x v="896"/>
    <x v="2"/>
    <x v="1"/>
    <x v="0"/>
    <x v="0"/>
    <x v="2"/>
    <s v="Boston Model 1800 Electric Pencil Sharpener, Gray"/>
    <n v="0.55000000000000004"/>
    <x v="0"/>
    <x v="3"/>
    <x v="20"/>
    <s v="Clarksville"/>
    <n v="37042"/>
    <d v="2015-01-17T00:00:00"/>
    <d v="2015-01-18T00:00:00"/>
    <n v="-66.248000000000005"/>
    <n v="10"/>
    <n v="282.38"/>
    <n v="88958"/>
    <n v="1"/>
    <n v="-23.460585027268223"/>
    <n v="297.2421052631579"/>
    <n v="14.8621052631579"/>
    <s v="High Discount"/>
    <s v="10%"/>
    <x v="0"/>
    <x v="0"/>
  </r>
  <r>
    <n v="21422"/>
    <s v="Low"/>
    <n v="0.08"/>
    <n v="230.98"/>
    <n v="23.78"/>
    <n v="2729"/>
    <x v="897"/>
    <x v="1"/>
    <x v="3"/>
    <x v="1"/>
    <x v="11"/>
    <x v="5"/>
    <s v="Bush® Cubix Conference Tables, Fully Assembled"/>
    <n v="0.6"/>
    <x v="0"/>
    <x v="0"/>
    <x v="0"/>
    <s v="Bellingham"/>
    <n v="98226"/>
    <d v="2015-03-06T00:00:00"/>
    <d v="2015-03-10T00:00:00"/>
    <n v="501.69"/>
    <n v="4"/>
    <n v="924.8"/>
    <n v="88114"/>
    <n v="4"/>
    <n v="54.248486159169552"/>
    <n v="1005.2173913043478"/>
    <n v="80.417391304347802"/>
    <s v="High Discount"/>
    <s v="10%"/>
    <x v="0"/>
    <x v="5"/>
  </r>
  <r>
    <n v="19819"/>
    <s v="Not Specified"/>
    <n v="0.05"/>
    <n v="100.98"/>
    <n v="7.18"/>
    <n v="2737"/>
    <x v="898"/>
    <x v="2"/>
    <x v="2"/>
    <x v="2"/>
    <x v="13"/>
    <x v="3"/>
    <s v="Logitech Cordless Elite Duo"/>
    <n v="0.4"/>
    <x v="0"/>
    <x v="1"/>
    <x v="9"/>
    <s v="Rutland"/>
    <n v="5701"/>
    <d v="2015-04-22T00:00:00"/>
    <d v="2015-04-24T00:00:00"/>
    <n v="566.6072999999999"/>
    <n v="8"/>
    <n v="821.17"/>
    <n v="89018"/>
    <n v="2"/>
    <n v="69"/>
    <n v="864.38947368421054"/>
    <n v="43.219473684210584"/>
    <s v="High Discount"/>
    <s v="10%"/>
    <x v="0"/>
    <x v="4"/>
  </r>
  <r>
    <n v="18790"/>
    <s v="Medium"/>
    <n v="0.03"/>
    <n v="15.31"/>
    <n v="8.7799999999999994"/>
    <n v="2737"/>
    <x v="898"/>
    <x v="2"/>
    <x v="2"/>
    <x v="0"/>
    <x v="10"/>
    <x v="3"/>
    <s v="Eldon Jumbo ProFile™ Portable File Boxes Graphite/Black"/>
    <n v="0.56999999999999995"/>
    <x v="0"/>
    <x v="1"/>
    <x v="9"/>
    <s v="Rutland"/>
    <n v="5701"/>
    <d v="2015-06-01T00:00:00"/>
    <d v="2015-06-02T00:00:00"/>
    <n v="-57.56"/>
    <n v="12"/>
    <n v="194.08"/>
    <n v="89019"/>
    <n v="1"/>
    <n v="-29.657873042044518"/>
    <n v="200.08247422680415"/>
    <n v="6.0024742268041393"/>
    <s v="High Discount"/>
    <s v="10%"/>
    <x v="0"/>
    <x v="1"/>
  </r>
  <r>
    <n v="24278"/>
    <s v="Critical"/>
    <n v="0.02"/>
    <n v="33.979999999999997"/>
    <n v="1.99"/>
    <n v="2738"/>
    <x v="899"/>
    <x v="2"/>
    <x v="2"/>
    <x v="2"/>
    <x v="13"/>
    <x v="2"/>
    <s v="Imation Neon 80 Minute CD-R Spindle, 50/Pack"/>
    <n v="0.45"/>
    <x v="0"/>
    <x v="1"/>
    <x v="9"/>
    <s v="South Burlington"/>
    <n v="5403"/>
    <d v="2015-04-13T00:00:00"/>
    <d v="2015-04-15T00:00:00"/>
    <n v="164.06129999999999"/>
    <n v="7"/>
    <n v="237.77"/>
    <n v="89017"/>
    <n v="2"/>
    <n v="69"/>
    <n v="242.62244897959187"/>
    <n v="4.8524489795918555"/>
    <s v="High Discount"/>
    <s v="10%"/>
    <x v="0"/>
    <x v="4"/>
  </r>
  <r>
    <n v="19987"/>
    <s v="Low"/>
    <n v="0.01"/>
    <n v="35.99"/>
    <n v="5.99"/>
    <n v="2741"/>
    <x v="900"/>
    <x v="2"/>
    <x v="2"/>
    <x v="2"/>
    <x v="5"/>
    <x v="0"/>
    <s v="Accessory41"/>
    <n v="0.38"/>
    <x v="0"/>
    <x v="0"/>
    <x v="44"/>
    <s v="Caldwell"/>
    <n v="83605"/>
    <d v="2015-03-12T00:00:00"/>
    <d v="2015-03-19T00:00:00"/>
    <n v="218.23319999999995"/>
    <n v="10"/>
    <n v="316.27999999999997"/>
    <n v="89481"/>
    <n v="7"/>
    <n v="69"/>
    <n v="319.47474747474746"/>
    <n v="3.1947474747474871"/>
    <s v="High Discount"/>
    <s v="10%"/>
    <x v="0"/>
    <x v="5"/>
  </r>
  <r>
    <n v="21323"/>
    <s v="Medium"/>
    <n v="0.01"/>
    <n v="220.98"/>
    <n v="64.66"/>
    <n v="2745"/>
    <x v="901"/>
    <x v="1"/>
    <x v="0"/>
    <x v="1"/>
    <x v="14"/>
    <x v="5"/>
    <s v="Bush Cubix Collection Bookcases, Fully Assembled"/>
    <n v="0.62"/>
    <x v="0"/>
    <x v="0"/>
    <x v="28"/>
    <s v="Chandler"/>
    <n v="85224"/>
    <d v="2015-03-18T00:00:00"/>
    <d v="2015-03-19T00:00:00"/>
    <n v="1049.03"/>
    <n v="11"/>
    <n v="2591.09"/>
    <n v="86184"/>
    <n v="1"/>
    <n v="40.486050272279229"/>
    <n v="2617.2626262626263"/>
    <n v="26.172626262626181"/>
    <s v="High Discount"/>
    <s v="10%"/>
    <x v="0"/>
    <x v="5"/>
  </r>
  <r>
    <n v="4949"/>
    <s v="Medium"/>
    <n v="0.08"/>
    <n v="9.98"/>
    <n v="12.52"/>
    <n v="2747"/>
    <x v="902"/>
    <x v="2"/>
    <x v="0"/>
    <x v="1"/>
    <x v="2"/>
    <x v="3"/>
    <s v="Eldon® Expressions™ Wood and Plastic Desk Accessories, Oak"/>
    <n v="0.56999999999999995"/>
    <x v="0"/>
    <x v="1"/>
    <x v="4"/>
    <s v="New York City"/>
    <n v="10115"/>
    <d v="2015-02-05T00:00:00"/>
    <d v="2015-02-07T00:00:00"/>
    <n v="-102.93"/>
    <n v="15"/>
    <n v="150.24"/>
    <n v="35200"/>
    <n v="2"/>
    <n v="-68.510383386581481"/>
    <n v="163.30434782608697"/>
    <n v="13.064347826086959"/>
    <s v="High Discount"/>
    <s v="10%"/>
    <x v="0"/>
    <x v="2"/>
  </r>
  <r>
    <n v="3323"/>
    <s v="Medium"/>
    <n v="0.01"/>
    <n v="220.98"/>
    <n v="64.66"/>
    <n v="2747"/>
    <x v="902"/>
    <x v="1"/>
    <x v="0"/>
    <x v="1"/>
    <x v="14"/>
    <x v="5"/>
    <s v="Bush Cubix Collection Bookcases, Fully Assembled"/>
    <n v="0.62"/>
    <x v="0"/>
    <x v="1"/>
    <x v="4"/>
    <s v="New York City"/>
    <n v="10115"/>
    <d v="2015-03-18T00:00:00"/>
    <d v="2015-03-19T00:00:00"/>
    <n v="1049.03"/>
    <n v="44"/>
    <n v="10364.36"/>
    <n v="23751"/>
    <n v="1"/>
    <n v="10.121512568069807"/>
    <n v="10469.050505050505"/>
    <n v="104.69050505050473"/>
    <s v="High Discount"/>
    <s v="10%"/>
    <x v="0"/>
    <x v="5"/>
  </r>
  <r>
    <n v="23271"/>
    <s v="Critical"/>
    <n v="0.02"/>
    <n v="161.55000000000001"/>
    <n v="19.989999999999998"/>
    <n v="2750"/>
    <x v="903"/>
    <x v="2"/>
    <x v="2"/>
    <x v="0"/>
    <x v="10"/>
    <x v="3"/>
    <s v="Fellowes Super Stor/Drawer® Files"/>
    <n v="0.66"/>
    <x v="0"/>
    <x v="3"/>
    <x v="8"/>
    <s v="Waynesboro"/>
    <n v="22980"/>
    <d v="2015-03-08T00:00:00"/>
    <d v="2015-03-08T00:00:00"/>
    <n v="664.51800000000003"/>
    <n v="4"/>
    <n v="657.61"/>
    <n v="91424"/>
    <n v="0"/>
    <n v="101.0504706436946"/>
    <n v="671.03061224489795"/>
    <n v="13.420612244897939"/>
    <s v="High Discount"/>
    <s v="10%"/>
    <x v="0"/>
    <x v="5"/>
  </r>
  <r>
    <n v="21630"/>
    <s v="Medium"/>
    <n v="0.08"/>
    <n v="22.01"/>
    <n v="5.53"/>
    <n v="2760"/>
    <x v="904"/>
    <x v="2"/>
    <x v="0"/>
    <x v="0"/>
    <x v="0"/>
    <x v="2"/>
    <s v="Boston 16801 Nautilus™ Battery Pencil Sharpener"/>
    <n v="0.59"/>
    <x v="0"/>
    <x v="1"/>
    <x v="18"/>
    <s v="Waterbury"/>
    <n v="6708"/>
    <d v="2015-04-22T00:00:00"/>
    <d v="2015-04-24T00:00:00"/>
    <n v="105.7"/>
    <n v="11"/>
    <n v="241.97"/>
    <n v="90724"/>
    <n v="2"/>
    <n v="43.683101210893916"/>
    <n v="263.01086956521738"/>
    <n v="21.040869565217378"/>
    <s v="High Discount"/>
    <s v="10%"/>
    <x v="0"/>
    <x v="4"/>
  </r>
  <r>
    <n v="21629"/>
    <s v="Medium"/>
    <n v="0.02"/>
    <n v="29.74"/>
    <n v="6.64"/>
    <n v="2764"/>
    <x v="905"/>
    <x v="2"/>
    <x v="0"/>
    <x v="0"/>
    <x v="10"/>
    <x v="3"/>
    <s v="Acco Perma® 2700 Stacking Storage Drawers"/>
    <n v="0.7"/>
    <x v="0"/>
    <x v="1"/>
    <x v="2"/>
    <s v="Hackensack"/>
    <n v="7601"/>
    <d v="2015-04-22T00:00:00"/>
    <d v="2015-04-22T00:00:00"/>
    <n v="-21.06"/>
    <n v="4"/>
    <n v="120.81"/>
    <n v="90724"/>
    <n v="0"/>
    <n v="-17.432331760615842"/>
    <n v="123.27551020408164"/>
    <n v="2.4655102040816388"/>
    <s v="High Discount"/>
    <s v="10%"/>
    <x v="0"/>
    <x v="4"/>
  </r>
  <r>
    <n v="26156"/>
    <s v="Low"/>
    <n v="0.03"/>
    <n v="5.85"/>
    <n v="2.27"/>
    <n v="2765"/>
    <x v="906"/>
    <x v="2"/>
    <x v="0"/>
    <x v="0"/>
    <x v="0"/>
    <x v="0"/>
    <s v="Dixon My First Ticonderoga Pencil, #2"/>
    <n v="0.56000000000000005"/>
    <x v="0"/>
    <x v="1"/>
    <x v="2"/>
    <s v="Lindenwold"/>
    <n v="8021"/>
    <d v="2015-05-28T00:00:00"/>
    <d v="2015-05-30T00:00:00"/>
    <n v="-5.08"/>
    <n v="7"/>
    <n v="41.4"/>
    <n v="90725"/>
    <n v="2"/>
    <n v="-12.270531400966183"/>
    <n v="42.680412371134018"/>
    <n v="1.2804123711340196"/>
    <s v="High Discount"/>
    <s v="10%"/>
    <x v="0"/>
    <x v="3"/>
  </r>
  <r>
    <n v="23342"/>
    <s v="Critical"/>
    <n v="0.02"/>
    <n v="11.55"/>
    <n v="2.36"/>
    <n v="2770"/>
    <x v="907"/>
    <x v="2"/>
    <x v="0"/>
    <x v="0"/>
    <x v="0"/>
    <x v="0"/>
    <s v="Newell 309"/>
    <n v="0.55000000000000004"/>
    <x v="0"/>
    <x v="3"/>
    <x v="29"/>
    <s v="Dunwoody"/>
    <n v="30338"/>
    <d v="2015-03-08T00:00:00"/>
    <d v="2015-03-10T00:00:00"/>
    <n v="1289.3819999999998"/>
    <n v="14"/>
    <n v="159.53"/>
    <n v="88975"/>
    <n v="2"/>
    <n v="808.23794897511425"/>
    <n v="162.78571428571428"/>
    <n v="3.2557142857142765"/>
    <s v="High Discount"/>
    <s v="10%"/>
    <x v="0"/>
    <x v="5"/>
  </r>
  <r>
    <n v="26157"/>
    <s v="High"/>
    <n v="7.0000000000000007E-2"/>
    <n v="177.98"/>
    <n v="0.99"/>
    <n v="2771"/>
    <x v="908"/>
    <x v="2"/>
    <x v="0"/>
    <x v="0"/>
    <x v="15"/>
    <x v="3"/>
    <s v="Kensington 7 Outlet MasterPiece Power Center"/>
    <n v="0.56000000000000005"/>
    <x v="0"/>
    <x v="3"/>
    <x v="29"/>
    <s v="East Point"/>
    <n v="30344"/>
    <d v="2015-06-13T00:00:00"/>
    <d v="2015-06-13T00:00:00"/>
    <n v="-191.548"/>
    <n v="3"/>
    <n v="536.29"/>
    <n v="88974"/>
    <n v="0"/>
    <n v="-35.717242536687245"/>
    <n v="576.6559139784946"/>
    <n v="40.365913978494632"/>
    <s v="High Discount"/>
    <s v="10%"/>
    <x v="0"/>
    <x v="1"/>
  </r>
  <r>
    <n v="24523"/>
    <s v="Not Specified"/>
    <n v="0.1"/>
    <n v="5.18"/>
    <n v="5.74"/>
    <n v="2773"/>
    <x v="909"/>
    <x v="2"/>
    <x v="0"/>
    <x v="0"/>
    <x v="8"/>
    <x v="3"/>
    <s v="Wilson Jones Impact Binders"/>
    <n v="0.36"/>
    <x v="0"/>
    <x v="0"/>
    <x v="1"/>
    <s v="Dublin"/>
    <n v="94568"/>
    <d v="2015-03-26T00:00:00"/>
    <d v="2015-03-28T00:00:00"/>
    <n v="-29.003"/>
    <n v="2"/>
    <n v="10.96"/>
    <n v="91584"/>
    <n v="2"/>
    <n v="-264.62591240875912"/>
    <n v="12.177777777777779"/>
    <n v="1.2177777777777781"/>
    <s v="High Discount"/>
    <s v="15%"/>
    <x v="0"/>
    <x v="5"/>
  </r>
  <r>
    <n v="20956"/>
    <s v="Low"/>
    <n v="7.0000000000000007E-2"/>
    <n v="574.74"/>
    <n v="24.49"/>
    <n v="2775"/>
    <x v="910"/>
    <x v="2"/>
    <x v="3"/>
    <x v="2"/>
    <x v="6"/>
    <x v="6"/>
    <s v="Polycom ViaVideo™ Desktop Video Communications Unit"/>
    <n v="0.37"/>
    <x v="0"/>
    <x v="2"/>
    <x v="12"/>
    <s v="Franklin Park"/>
    <n v="60131"/>
    <d v="2015-01-30T00:00:00"/>
    <d v="2015-02-04T00:00:00"/>
    <n v="2860.9331999999995"/>
    <n v="8"/>
    <n v="4146.28"/>
    <n v="91229"/>
    <n v="5"/>
    <n v="69"/>
    <n v="4458.3655913978491"/>
    <n v="312.08559139784938"/>
    <s v="High Discount"/>
    <s v="10%"/>
    <x v="0"/>
    <x v="0"/>
  </r>
  <r>
    <n v="24122"/>
    <s v="Critical"/>
    <n v="0.03"/>
    <n v="350.98"/>
    <n v="30"/>
    <n v="2776"/>
    <x v="911"/>
    <x v="1"/>
    <x v="3"/>
    <x v="1"/>
    <x v="1"/>
    <x v="1"/>
    <s v="Office Star - Professional Matrix Back Chair with 2-to-1 Synchro Tilt and Mesh Fabric Seat"/>
    <n v="0.61"/>
    <x v="0"/>
    <x v="1"/>
    <x v="30"/>
    <s v="Gaithersburg"/>
    <n v="20877"/>
    <d v="2015-01-12T00:00:00"/>
    <d v="2015-01-15T00:00:00"/>
    <n v="2692.4420999999998"/>
    <n v="11"/>
    <n v="3902.09"/>
    <n v="91228"/>
    <n v="3"/>
    <n v="69"/>
    <n v="4022.7731958762888"/>
    <n v="120.68319587628866"/>
    <s v="High Discount"/>
    <s v="10%"/>
    <x v="0"/>
    <x v="0"/>
  </r>
  <r>
    <n v="24123"/>
    <s v="Critical"/>
    <n v="0.04"/>
    <n v="1.68"/>
    <n v="1"/>
    <n v="2776"/>
    <x v="911"/>
    <x v="2"/>
    <x v="3"/>
    <x v="0"/>
    <x v="0"/>
    <x v="0"/>
    <s v="Prang Dustless Chalk Sticks"/>
    <n v="0.35"/>
    <x v="0"/>
    <x v="1"/>
    <x v="30"/>
    <s v="Gaithersburg"/>
    <n v="20877"/>
    <d v="2015-01-12T00:00:00"/>
    <d v="2015-01-14T00:00:00"/>
    <n v="2.0672000000000001"/>
    <n v="8"/>
    <n v="14.18"/>
    <n v="91228"/>
    <n v="2"/>
    <n v="14.578279266572638"/>
    <n v="14.770833333333334"/>
    <n v="0.59083333333333421"/>
    <s v="High Discount"/>
    <s v="10%"/>
    <x v="0"/>
    <x v="0"/>
  </r>
  <r>
    <n v="20097"/>
    <s v="High"/>
    <n v="0.05"/>
    <n v="205.99"/>
    <n v="8.99"/>
    <n v="2778"/>
    <x v="912"/>
    <x v="0"/>
    <x v="3"/>
    <x v="2"/>
    <x v="5"/>
    <x v="3"/>
    <s v="Talkabout T8097"/>
    <n v="0.57999999999999996"/>
    <x v="0"/>
    <x v="3"/>
    <x v="24"/>
    <s v="Wilmington"/>
    <n v="28403"/>
    <d v="2015-02-11T00:00:00"/>
    <d v="2015-02-12T00:00:00"/>
    <n v="111.05249999999999"/>
    <n v="12"/>
    <n v="2118.9899999999998"/>
    <n v="87160"/>
    <n v="1"/>
    <n v="5.24082227853836"/>
    <n v="2230.515789473684"/>
    <n v="111.5257894736842"/>
    <s v="High Discount"/>
    <s v="10%"/>
    <x v="0"/>
    <x v="2"/>
  </r>
  <r>
    <n v="20098"/>
    <s v="High"/>
    <n v="0.08"/>
    <n v="205.99"/>
    <n v="8.99"/>
    <n v="2778"/>
    <x v="912"/>
    <x v="2"/>
    <x v="3"/>
    <x v="2"/>
    <x v="5"/>
    <x v="3"/>
    <s v="TimeportP7382"/>
    <n v="0.56000000000000005"/>
    <x v="0"/>
    <x v="3"/>
    <x v="24"/>
    <s v="Wilmington"/>
    <n v="28403"/>
    <d v="2015-02-11T00:00:00"/>
    <d v="2015-02-12T00:00:00"/>
    <n v="-1963.752"/>
    <n v="5"/>
    <n v="837.64"/>
    <n v="87160"/>
    <n v="1"/>
    <n v="-234.43866099995225"/>
    <n v="910.47826086956513"/>
    <n v="72.838260869565147"/>
    <s v="High Discount"/>
    <s v="10%"/>
    <x v="0"/>
    <x v="2"/>
  </r>
  <r>
    <n v="21707"/>
    <s v="Critical"/>
    <n v="0.01"/>
    <n v="35.99"/>
    <n v="5.99"/>
    <n v="2779"/>
    <x v="913"/>
    <x v="2"/>
    <x v="0"/>
    <x v="2"/>
    <x v="5"/>
    <x v="0"/>
    <s v="Accessory41"/>
    <n v="0.38"/>
    <x v="0"/>
    <x v="3"/>
    <x v="24"/>
    <s v="Wilson"/>
    <n v="27893"/>
    <d v="2015-06-11T00:00:00"/>
    <d v="2015-06-12T00:00:00"/>
    <n v="-60.704000000000001"/>
    <n v="11"/>
    <n v="345.07"/>
    <n v="87161"/>
    <n v="1"/>
    <n v="-17.591792969542414"/>
    <n v="348.55555555555554"/>
    <n v="3.4855555555555497"/>
    <s v="High Discount"/>
    <s v="10%"/>
    <x v="0"/>
    <x v="1"/>
  </r>
  <r>
    <n v="22095"/>
    <s v="Low"/>
    <n v="0.09"/>
    <n v="2.16"/>
    <n v="6.05"/>
    <n v="2781"/>
    <x v="914"/>
    <x v="2"/>
    <x v="3"/>
    <x v="0"/>
    <x v="8"/>
    <x v="3"/>
    <s v="Peel &amp; Stick Add-On Corner Pockets"/>
    <n v="0.37"/>
    <x v="0"/>
    <x v="0"/>
    <x v="6"/>
    <s v="Woodburn"/>
    <n v="97071"/>
    <d v="2015-01-31T00:00:00"/>
    <d v="2015-02-04T00:00:00"/>
    <n v="-37.789000000000001"/>
    <n v="2"/>
    <n v="5.48"/>
    <n v="87162"/>
    <n v="4"/>
    <n v="-689.58029197080282"/>
    <n v="6.0219780219780219"/>
    <n v="0.54197802197802147"/>
    <s v="High Discount"/>
    <s v="10%"/>
    <x v="0"/>
    <x v="0"/>
  </r>
  <r>
    <n v="22096"/>
    <s v="Low"/>
    <n v="0.03"/>
    <n v="808.49"/>
    <n v="55.3"/>
    <n v="2781"/>
    <x v="914"/>
    <x v="1"/>
    <x v="3"/>
    <x v="2"/>
    <x v="6"/>
    <x v="1"/>
    <s v="Hewlett-Packard Business Color Inkjet 3000 [N, DTN] Series Printers"/>
    <n v="0.4"/>
    <x v="0"/>
    <x v="0"/>
    <x v="6"/>
    <s v="Woodburn"/>
    <n v="97071"/>
    <d v="2015-01-31T00:00:00"/>
    <d v="2015-02-07T00:00:00"/>
    <n v="7576.11"/>
    <n v="11"/>
    <n v="8201.33"/>
    <n v="87162"/>
    <n v="7"/>
    <n v="92.376602331573039"/>
    <n v="8454.9793814432996"/>
    <n v="253.64938144329972"/>
    <s v="High Discount"/>
    <s v="10%"/>
    <x v="0"/>
    <x v="0"/>
  </r>
  <r>
    <n v="22097"/>
    <s v="Low"/>
    <n v="0"/>
    <n v="6.48"/>
    <n v="8.19"/>
    <n v="2781"/>
    <x v="914"/>
    <x v="2"/>
    <x v="3"/>
    <x v="0"/>
    <x v="7"/>
    <x v="3"/>
    <s v="Xerox 217"/>
    <n v="0.37"/>
    <x v="0"/>
    <x v="0"/>
    <x v="6"/>
    <s v="Woodburn"/>
    <n v="97071"/>
    <d v="2015-01-31T00:00:00"/>
    <d v="2015-02-07T00:00:00"/>
    <n v="-43.26"/>
    <n v="3"/>
    <n v="22.67"/>
    <n v="87162"/>
    <n v="7"/>
    <n v="-190.82487869430963"/>
    <n v="22.67"/>
    <n v="0"/>
    <s v="No Discount"/>
    <s v="0% (No Discount)"/>
    <x v="1"/>
    <x v="0"/>
  </r>
  <r>
    <n v="21587"/>
    <s v="Not Specified"/>
    <n v="0.01"/>
    <n v="47.98"/>
    <n v="3.61"/>
    <n v="2787"/>
    <x v="915"/>
    <x v="0"/>
    <x v="3"/>
    <x v="2"/>
    <x v="13"/>
    <x v="2"/>
    <s v="DS/HD IBM Formatted Diskettes, 200/Pack - Staples"/>
    <n v="0.71"/>
    <x v="0"/>
    <x v="3"/>
    <x v="11"/>
    <s v="Metairie"/>
    <n v="70003"/>
    <d v="2015-03-12T00:00:00"/>
    <d v="2015-03-13T00:00:00"/>
    <n v="-44.436"/>
    <n v="8"/>
    <n v="393.98"/>
    <n v="91316"/>
    <n v="1"/>
    <n v="-11.278745113965176"/>
    <n v="397.95959595959596"/>
    <n v="3.9795959595959403"/>
    <s v="High Discount"/>
    <s v="10%"/>
    <x v="0"/>
    <x v="5"/>
  </r>
  <r>
    <n v="19860"/>
    <s v="Critical"/>
    <n v="0.09"/>
    <n v="2.88"/>
    <n v="0.7"/>
    <n v="2791"/>
    <x v="916"/>
    <x v="2"/>
    <x v="0"/>
    <x v="0"/>
    <x v="0"/>
    <x v="0"/>
    <s v="Newell 346"/>
    <n v="0.56000000000000005"/>
    <x v="0"/>
    <x v="2"/>
    <x v="22"/>
    <s v="Madison Heights"/>
    <n v="48071"/>
    <d v="2015-01-15T00:00:00"/>
    <d v="2015-01-15T00:00:00"/>
    <n v="4.8499999999999996"/>
    <n v="7"/>
    <n v="19.29"/>
    <n v="88758"/>
    <n v="0"/>
    <n v="25.14256091238984"/>
    <n v="21.197802197802197"/>
    <n v="1.907802197802198"/>
    <s v="High Discount"/>
    <s v="10%"/>
    <x v="0"/>
    <x v="0"/>
  </r>
  <r>
    <n v="18361"/>
    <s v="Medium"/>
    <n v="0.06"/>
    <n v="2.61"/>
    <n v="0.5"/>
    <n v="2794"/>
    <x v="917"/>
    <x v="2"/>
    <x v="0"/>
    <x v="0"/>
    <x v="9"/>
    <x v="3"/>
    <s v="Avery 479"/>
    <n v="0.39"/>
    <x v="0"/>
    <x v="2"/>
    <x v="25"/>
    <s v="Marshalltown"/>
    <n v="50158"/>
    <d v="2015-03-20T00:00:00"/>
    <d v="2015-03-22T00:00:00"/>
    <n v="3.5948999999999995"/>
    <n v="2"/>
    <n v="5.21"/>
    <n v="87554"/>
    <n v="2"/>
    <n v="69"/>
    <n v="5.542553191489362"/>
    <n v="0.33255319148936202"/>
    <s v="High Discount"/>
    <s v="10%"/>
    <x v="0"/>
    <x v="5"/>
  </r>
  <r>
    <n v="18895"/>
    <s v="High"/>
    <n v="7.0000000000000007E-2"/>
    <n v="4.76"/>
    <n v="0.88"/>
    <n v="2794"/>
    <x v="917"/>
    <x v="2"/>
    <x v="0"/>
    <x v="0"/>
    <x v="7"/>
    <x v="0"/>
    <s v="Wirebound Voice Message Log Book"/>
    <n v="0.39"/>
    <x v="0"/>
    <x v="2"/>
    <x v="25"/>
    <s v="Marshalltown"/>
    <n v="50158"/>
    <d v="2015-06-07T00:00:00"/>
    <d v="2015-06-07T00:00:00"/>
    <n v="15.8148"/>
    <n v="5"/>
    <n v="22.92"/>
    <n v="87555"/>
    <n v="0"/>
    <n v="69"/>
    <n v="24.645161290322584"/>
    <n v="1.7251612903225819"/>
    <s v="High Discount"/>
    <s v="10%"/>
    <x v="0"/>
    <x v="1"/>
  </r>
  <r>
    <n v="19486"/>
    <s v="Low"/>
    <n v="0.04"/>
    <n v="3.57"/>
    <n v="4.17"/>
    <n v="2795"/>
    <x v="918"/>
    <x v="2"/>
    <x v="0"/>
    <x v="0"/>
    <x v="0"/>
    <x v="2"/>
    <s v="Barrel Sharpener"/>
    <n v="0.59"/>
    <x v="0"/>
    <x v="2"/>
    <x v="25"/>
    <s v="Mason City"/>
    <n v="50401"/>
    <d v="2015-01-26T00:00:00"/>
    <d v="2015-01-28T00:00:00"/>
    <n v="-69.91"/>
    <n v="8"/>
    <n v="30.9"/>
    <n v="87556"/>
    <n v="2"/>
    <n v="-226.24595469255664"/>
    <n v="32.1875"/>
    <n v="1.2875000000000014"/>
    <s v="High Discount"/>
    <s v="10%"/>
    <x v="0"/>
    <x v="0"/>
  </r>
  <r>
    <n v="19487"/>
    <s v="Low"/>
    <n v="0.05"/>
    <n v="200.99"/>
    <n v="4.2"/>
    <n v="2795"/>
    <x v="918"/>
    <x v="2"/>
    <x v="0"/>
    <x v="2"/>
    <x v="5"/>
    <x v="3"/>
    <s v="2160i"/>
    <n v="0.59"/>
    <x v="0"/>
    <x v="2"/>
    <x v="25"/>
    <s v="Mason City"/>
    <n v="50401"/>
    <d v="2015-01-26T00:00:00"/>
    <d v="2015-01-30T00:00:00"/>
    <n v="1630.5251999999998"/>
    <n v="14"/>
    <n v="2363.08"/>
    <n v="87556"/>
    <n v="4"/>
    <n v="69"/>
    <n v="2487.4526315789476"/>
    <n v="124.37263157894768"/>
    <s v="High Discount"/>
    <s v="10%"/>
    <x v="0"/>
    <x v="0"/>
  </r>
  <r>
    <n v="19488"/>
    <s v="Low"/>
    <n v="7.0000000000000007E-2"/>
    <n v="195.99"/>
    <n v="8.99"/>
    <n v="2795"/>
    <x v="918"/>
    <x v="2"/>
    <x v="0"/>
    <x v="2"/>
    <x v="5"/>
    <x v="3"/>
    <s v="A1228"/>
    <n v="0.57999999999999996"/>
    <x v="0"/>
    <x v="2"/>
    <x v="25"/>
    <s v="Mason City"/>
    <n v="50401"/>
    <d v="2015-01-26T00:00:00"/>
    <d v="2015-01-26T00:00:00"/>
    <n v="-457.16"/>
    <n v="2"/>
    <n v="328.45"/>
    <n v="87556"/>
    <n v="0"/>
    <n v="-139.1870908814127"/>
    <n v="353.1720430107527"/>
    <n v="24.722043010752714"/>
    <s v="High Discount"/>
    <s v="10%"/>
    <x v="0"/>
    <x v="0"/>
  </r>
  <r>
    <n v="23351"/>
    <s v="Medium"/>
    <n v="0.02"/>
    <n v="30.44"/>
    <n v="1.49"/>
    <n v="2796"/>
    <x v="919"/>
    <x v="2"/>
    <x v="0"/>
    <x v="0"/>
    <x v="8"/>
    <x v="3"/>
    <s v="Premier Elliptical Ring Binder, Black"/>
    <n v="0.37"/>
    <x v="0"/>
    <x v="2"/>
    <x v="25"/>
    <s v="Sioux City"/>
    <n v="51106"/>
    <d v="2015-01-21T00:00:00"/>
    <d v="2015-01-23T00:00:00"/>
    <n v="266.76089999999999"/>
    <n v="12"/>
    <n v="386.61"/>
    <n v="87553"/>
    <n v="2"/>
    <n v="69"/>
    <n v="394.5"/>
    <n v="7.8899999999999864"/>
    <s v="High Discount"/>
    <s v="10%"/>
    <x v="0"/>
    <x v="0"/>
  </r>
  <r>
    <n v="22787"/>
    <s v="Medium"/>
    <n v="0"/>
    <n v="5.0199999999999996"/>
    <n v="5.14"/>
    <n v="2797"/>
    <x v="920"/>
    <x v="2"/>
    <x v="3"/>
    <x v="2"/>
    <x v="13"/>
    <x v="2"/>
    <s v="Imation 3.5, DISKETTE 44766 HGHLD3.52HD/FM, 10/Pack"/>
    <n v="0.79"/>
    <x v="0"/>
    <x v="1"/>
    <x v="19"/>
    <s v="Pittsburgh"/>
    <n v="15122"/>
    <d v="2015-01-10T00:00:00"/>
    <d v="2015-01-11T00:00:00"/>
    <n v="-159.30279999999999"/>
    <n v="8"/>
    <n v="43.94"/>
    <n v="87552"/>
    <n v="1"/>
    <n v="-362.54619936276742"/>
    <n v="43.94"/>
    <n v="0"/>
    <s v="No Discount"/>
    <s v="0% (No Discount)"/>
    <x v="1"/>
    <x v="0"/>
  </r>
  <r>
    <n v="23350"/>
    <s v="Medium"/>
    <n v="0.02"/>
    <n v="4.91"/>
    <n v="0.5"/>
    <n v="2797"/>
    <x v="920"/>
    <x v="2"/>
    <x v="0"/>
    <x v="0"/>
    <x v="9"/>
    <x v="3"/>
    <s v="Avery 508"/>
    <n v="0.36"/>
    <x v="0"/>
    <x v="1"/>
    <x v="19"/>
    <s v="Pittsburgh"/>
    <n v="15122"/>
    <d v="2015-01-21T00:00:00"/>
    <d v="2015-01-22T00:00:00"/>
    <n v="29.883900000000001"/>
    <n v="9"/>
    <n v="43.31"/>
    <n v="87553"/>
    <n v="1"/>
    <n v="69"/>
    <n v="44.193877551020414"/>
    <n v="0.88387755102041154"/>
    <s v="High Discount"/>
    <s v="10%"/>
    <x v="0"/>
    <x v="0"/>
  </r>
  <r>
    <n v="20618"/>
    <s v="Low"/>
    <n v="0"/>
    <n v="17.52"/>
    <n v="8.17"/>
    <n v="2801"/>
    <x v="921"/>
    <x v="2"/>
    <x v="1"/>
    <x v="0"/>
    <x v="15"/>
    <x v="4"/>
    <s v="Bionaire 99.97% HEPA Air Cleaner"/>
    <n v="0.5"/>
    <x v="0"/>
    <x v="0"/>
    <x v="28"/>
    <s v="Chandler"/>
    <n v="85224"/>
    <d v="2015-06-28T00:00:00"/>
    <d v="2015-07-03T00:00:00"/>
    <n v="52.763999999999996"/>
    <n v="15"/>
    <n v="284.33999999999997"/>
    <n v="91049"/>
    <n v="5"/>
    <n v="18.556657522684112"/>
    <n v="284.33999999999997"/>
    <n v="0"/>
    <s v="No Discount"/>
    <s v="0% (No Discount)"/>
    <x v="1"/>
    <x v="1"/>
  </r>
  <r>
    <n v="18070"/>
    <s v="Medium"/>
    <n v="7.0000000000000007E-2"/>
    <n v="500.98"/>
    <n v="28.14"/>
    <n v="2803"/>
    <x v="922"/>
    <x v="1"/>
    <x v="2"/>
    <x v="2"/>
    <x v="6"/>
    <x v="1"/>
    <s v="Hewlett-Packard cp1700 [D, PS] Series Color Inkjet Printers"/>
    <n v="0.38"/>
    <x v="0"/>
    <x v="0"/>
    <x v="1"/>
    <s v="East Los Angeles"/>
    <n v="90022"/>
    <d v="2015-02-05T00:00:00"/>
    <d v="2015-02-06T00:00:00"/>
    <n v="2699.9838"/>
    <n v="10"/>
    <n v="3913.02"/>
    <n v="86227"/>
    <n v="1"/>
    <n v="69"/>
    <n v="4207.5483870967746"/>
    <n v="294.52838709677462"/>
    <s v="High Discount"/>
    <s v="10%"/>
    <x v="0"/>
    <x v="2"/>
  </r>
  <r>
    <n v="18071"/>
    <s v="Medium"/>
    <n v="0.1"/>
    <n v="178.47"/>
    <n v="19.989999999999998"/>
    <n v="2803"/>
    <x v="922"/>
    <x v="2"/>
    <x v="2"/>
    <x v="0"/>
    <x v="10"/>
    <x v="3"/>
    <s v="Hot File® 7-Pocket, Floor Stand"/>
    <n v="0.55000000000000004"/>
    <x v="0"/>
    <x v="0"/>
    <x v="1"/>
    <s v="East Los Angeles"/>
    <n v="90022"/>
    <d v="2015-02-05T00:00:00"/>
    <d v="2015-02-07T00:00:00"/>
    <n v="-170.98"/>
    <n v="1"/>
    <n v="180.14"/>
    <n v="86227"/>
    <n v="2"/>
    <n v="-94.915066059731316"/>
    <n v="200.15555555555554"/>
    <n v="20.015555555555551"/>
    <s v="High Discount"/>
    <s v="15%"/>
    <x v="0"/>
    <x v="2"/>
  </r>
  <r>
    <n v="24604"/>
    <s v="Medium"/>
    <n v="7.0000000000000007E-2"/>
    <n v="30.56"/>
    <n v="2.99"/>
    <n v="2813"/>
    <x v="923"/>
    <x v="2"/>
    <x v="0"/>
    <x v="0"/>
    <x v="8"/>
    <x v="3"/>
    <s v="Surelock™ Post Binders"/>
    <n v="0.35"/>
    <x v="0"/>
    <x v="3"/>
    <x v="20"/>
    <s v="Cleveland"/>
    <n v="37311"/>
    <d v="2015-02-07T00:00:00"/>
    <d v="2015-02-07T00:00:00"/>
    <n v="-95.618600000000015"/>
    <n v="12"/>
    <n v="364.92"/>
    <n v="88819"/>
    <n v="0"/>
    <n v="-26.202619752274476"/>
    <n v="392.38709677419359"/>
    <n v="27.467096774193578"/>
    <s v="High Discount"/>
    <s v="10%"/>
    <x v="0"/>
    <x v="2"/>
  </r>
  <r>
    <n v="24044"/>
    <s v="High"/>
    <n v="0.05"/>
    <n v="4.71"/>
    <n v="0.7"/>
    <n v="2817"/>
    <x v="924"/>
    <x v="0"/>
    <x v="0"/>
    <x v="0"/>
    <x v="3"/>
    <x v="0"/>
    <s v="Plymouth Boxed Rubber Bands by Plymouth"/>
    <n v="0.8"/>
    <x v="0"/>
    <x v="1"/>
    <x v="10"/>
    <s v="Newark"/>
    <n v="43055"/>
    <d v="2015-06-01T00:00:00"/>
    <d v="2015-06-02T00:00:00"/>
    <n v="-2.3760000000000003"/>
    <n v="2"/>
    <n v="12.16"/>
    <n v="89743"/>
    <n v="1"/>
    <n v="-19.539473684210527"/>
    <n v="12.8"/>
    <n v="0.64000000000000057"/>
    <s v="High Discount"/>
    <s v="10%"/>
    <x v="0"/>
    <x v="1"/>
  </r>
  <r>
    <n v="24045"/>
    <s v="High"/>
    <n v="0.04"/>
    <n v="55.99"/>
    <n v="1.25"/>
    <n v="2817"/>
    <x v="924"/>
    <x v="0"/>
    <x v="0"/>
    <x v="2"/>
    <x v="5"/>
    <x v="2"/>
    <s v="Accessory32"/>
    <n v="0.35"/>
    <x v="0"/>
    <x v="1"/>
    <x v="10"/>
    <s v="Newark"/>
    <n v="43055"/>
    <d v="2015-06-01T00:00:00"/>
    <d v="2015-06-02T00:00:00"/>
    <n v="-18.3216"/>
    <n v="3"/>
    <n v="147.56"/>
    <n v="89743"/>
    <n v="1"/>
    <n v="-12.416373000813229"/>
    <n v="153.70833333333334"/>
    <n v="6.1483333333333405"/>
    <s v="High Discount"/>
    <s v="10%"/>
    <x v="0"/>
    <x v="1"/>
  </r>
  <r>
    <n v="24373"/>
    <s v="Low"/>
    <n v="0.08"/>
    <n v="6.48"/>
    <n v="2.74"/>
    <n v="2820"/>
    <x v="925"/>
    <x v="2"/>
    <x v="1"/>
    <x v="2"/>
    <x v="13"/>
    <x v="2"/>
    <s v="Sony MFD2HD Formatted Diskettes, 10/Pack"/>
    <n v="0.71"/>
    <x v="0"/>
    <x v="2"/>
    <x v="33"/>
    <s v="Oakville"/>
    <n v="63129"/>
    <d v="2015-05-10T00:00:00"/>
    <d v="2015-05-12T00:00:00"/>
    <n v="-82.64"/>
    <n v="18"/>
    <n v="113.68"/>
    <n v="87899"/>
    <n v="2"/>
    <n v="-72.695285010555949"/>
    <n v="123.56521739130434"/>
    <n v="9.8852173913043373"/>
    <s v="High Discount"/>
    <s v="10%"/>
    <x v="0"/>
    <x v="3"/>
  </r>
  <r>
    <n v="24746"/>
    <s v="Not Specified"/>
    <n v="0.1"/>
    <n v="22.01"/>
    <n v="5.53"/>
    <n v="2820"/>
    <x v="925"/>
    <x v="2"/>
    <x v="1"/>
    <x v="0"/>
    <x v="0"/>
    <x v="2"/>
    <s v="Boston 16801 Nautilus™ Battery Pencil Sharpener"/>
    <n v="0.59"/>
    <x v="0"/>
    <x v="2"/>
    <x v="33"/>
    <s v="Oakville"/>
    <n v="63129"/>
    <d v="2015-01-14T00:00:00"/>
    <d v="2015-01-15T00:00:00"/>
    <n v="31.59"/>
    <n v="14"/>
    <n v="281.75"/>
    <n v="87900"/>
    <n v="1"/>
    <n v="11.212067435669921"/>
    <n v="313.05555555555554"/>
    <n v="31.305555555555543"/>
    <s v="High Discount"/>
    <s v="15%"/>
    <x v="0"/>
    <x v="0"/>
  </r>
  <r>
    <n v="23803"/>
    <s v="Low"/>
    <n v="0.02"/>
    <n v="21.98"/>
    <n v="2.87"/>
    <n v="2823"/>
    <x v="926"/>
    <x v="2"/>
    <x v="0"/>
    <x v="0"/>
    <x v="0"/>
    <x v="2"/>
    <s v="Panasonic KP-310 Heavy-Duty Electric Pencil Sharpener"/>
    <n v="0.55000000000000004"/>
    <x v="0"/>
    <x v="0"/>
    <x v="34"/>
    <s v="North Las Vegas"/>
    <n v="89031"/>
    <d v="2015-04-30T00:00:00"/>
    <d v="2015-05-02T00:00:00"/>
    <n v="165.6345"/>
    <n v="11"/>
    <n v="240.05"/>
    <n v="87240"/>
    <n v="2"/>
    <n v="69"/>
    <n v="244.94897959183675"/>
    <n v="4.8989795918367349"/>
    <s v="High Discount"/>
    <s v="10%"/>
    <x v="0"/>
    <x v="4"/>
  </r>
  <r>
    <n v="22660"/>
    <s v="Low"/>
    <n v="0.02"/>
    <n v="27.48"/>
    <n v="4"/>
    <n v="2825"/>
    <x v="927"/>
    <x v="2"/>
    <x v="3"/>
    <x v="2"/>
    <x v="13"/>
    <x v="3"/>
    <s v="Belkin MediaBoard 104- Keyboard"/>
    <n v="0.75"/>
    <x v="0"/>
    <x v="0"/>
    <x v="44"/>
    <s v="Boise"/>
    <n v="83701"/>
    <d v="2015-05-20T00:00:00"/>
    <d v="2015-05-27T00:00:00"/>
    <n v="19.308000000000021"/>
    <n v="3"/>
    <n v="87.21"/>
    <n v="89497"/>
    <n v="7"/>
    <n v="22.139662882696964"/>
    <n v="88.989795918367349"/>
    <n v="1.7797959183673555"/>
    <s v="High Discount"/>
    <s v="10%"/>
    <x v="0"/>
    <x v="3"/>
  </r>
  <r>
    <n v="22661"/>
    <s v="Low"/>
    <n v="0.08"/>
    <n v="10.06"/>
    <n v="2.06"/>
    <n v="2825"/>
    <x v="927"/>
    <x v="2"/>
    <x v="3"/>
    <x v="0"/>
    <x v="7"/>
    <x v="0"/>
    <s v="Riverleaf Stik-Withit® Designer Note Cubes®"/>
    <n v="0.39"/>
    <x v="0"/>
    <x v="0"/>
    <x v="44"/>
    <s v="Boise"/>
    <n v="83701"/>
    <d v="2015-05-20T00:00:00"/>
    <d v="2015-05-24T00:00:00"/>
    <n v="0.32999999999999691"/>
    <n v="4"/>
    <n v="40.15"/>
    <n v="89497"/>
    <n v="4"/>
    <n v="0.82191780821917038"/>
    <n v="43.641304347826086"/>
    <n v="3.4913043478260875"/>
    <s v="High Discount"/>
    <s v="10%"/>
    <x v="0"/>
    <x v="3"/>
  </r>
  <r>
    <n v="24607"/>
    <s v="High"/>
    <n v="0.05"/>
    <n v="11.29"/>
    <n v="5.03"/>
    <n v="2828"/>
    <x v="928"/>
    <x v="2"/>
    <x v="0"/>
    <x v="0"/>
    <x v="10"/>
    <x v="3"/>
    <s v="X-Rack™ File for Hanging Folders"/>
    <n v="0.59"/>
    <x v="0"/>
    <x v="0"/>
    <x v="1"/>
    <s v="El Centro"/>
    <n v="92243"/>
    <d v="2015-02-19T00:00:00"/>
    <d v="2015-02-21T00:00:00"/>
    <n v="-35.26"/>
    <n v="8"/>
    <n v="90.46"/>
    <n v="87720"/>
    <n v="2"/>
    <n v="-38.978554057041784"/>
    <n v="95.221052631578942"/>
    <n v="4.7610526315789485"/>
    <s v="High Discount"/>
    <s v="10%"/>
    <x v="0"/>
    <x v="2"/>
  </r>
  <r>
    <n v="23431"/>
    <s v="Medium"/>
    <n v="7.0000000000000007E-2"/>
    <n v="39.479999999999997"/>
    <n v="1.99"/>
    <n v="2828"/>
    <x v="928"/>
    <x v="2"/>
    <x v="0"/>
    <x v="2"/>
    <x v="13"/>
    <x v="2"/>
    <s v="80 Minute CD-R Spindle, 100/Pack - Staples"/>
    <n v="0.54"/>
    <x v="0"/>
    <x v="0"/>
    <x v="1"/>
    <s v="El Centro"/>
    <n v="92243"/>
    <d v="2015-06-01T00:00:00"/>
    <d v="2015-06-02T00:00:00"/>
    <n v="322.25069999999994"/>
    <n v="12"/>
    <n v="467.03"/>
    <n v="87721"/>
    <n v="1"/>
    <n v="69"/>
    <n v="502.18279569892474"/>
    <n v="35.152795698924763"/>
    <s v="High Discount"/>
    <s v="10%"/>
    <x v="0"/>
    <x v="1"/>
  </r>
  <r>
    <n v="20594"/>
    <s v="Not Specified"/>
    <n v="0.03"/>
    <n v="140.97999999999999"/>
    <n v="36.090000000000003"/>
    <n v="2833"/>
    <x v="929"/>
    <x v="1"/>
    <x v="2"/>
    <x v="1"/>
    <x v="14"/>
    <x v="5"/>
    <s v="Sauder Forest Hills Library, Woodland Oak Finish"/>
    <n v="0.77"/>
    <x v="0"/>
    <x v="2"/>
    <x v="3"/>
    <s v="Inver Grove Heights"/>
    <n v="55076"/>
    <d v="2015-03-25T00:00:00"/>
    <d v="2015-03-27T00:00:00"/>
    <n v="-221.5"/>
    <n v="4"/>
    <n v="608.80999999999995"/>
    <n v="91030"/>
    <n v="2"/>
    <n v="-36.382451010988653"/>
    <n v="627.63917525773195"/>
    <n v="18.829175257732004"/>
    <s v="High Discount"/>
    <s v="10%"/>
    <x v="0"/>
    <x v="5"/>
  </r>
  <r>
    <n v="20595"/>
    <s v="Not Specified"/>
    <n v="0.08"/>
    <n v="65.989999999999995"/>
    <n v="8.99"/>
    <n v="2833"/>
    <x v="929"/>
    <x v="2"/>
    <x v="2"/>
    <x v="2"/>
    <x v="5"/>
    <x v="3"/>
    <s v="Talkabout T8367"/>
    <n v="0.56000000000000005"/>
    <x v="0"/>
    <x v="2"/>
    <x v="3"/>
    <s v="Inver Grove Heights"/>
    <n v="55076"/>
    <d v="2015-03-25T00:00:00"/>
    <d v="2015-03-26T00:00:00"/>
    <n v="206.352"/>
    <n v="15"/>
    <n v="808.61"/>
    <n v="91030"/>
    <n v="1"/>
    <n v="25.519348016967385"/>
    <n v="878.92391304347825"/>
    <n v="70.313913043478237"/>
    <s v="High Discount"/>
    <s v="10%"/>
    <x v="0"/>
    <x v="5"/>
  </r>
  <r>
    <n v="19191"/>
    <s v="High"/>
    <n v="7.0000000000000007E-2"/>
    <n v="51.98"/>
    <n v="10.17"/>
    <n v="2837"/>
    <x v="930"/>
    <x v="2"/>
    <x v="1"/>
    <x v="2"/>
    <x v="6"/>
    <x v="4"/>
    <s v="Canon MP25DIII Desktop Whisper-Quiet Printing Calculator"/>
    <n v="0.37"/>
    <x v="0"/>
    <x v="2"/>
    <x v="23"/>
    <s v="Tulsa"/>
    <n v="74133"/>
    <d v="2015-03-08T00:00:00"/>
    <d v="2015-03-10T00:00:00"/>
    <n v="439.78529999999995"/>
    <n v="13"/>
    <n v="637.37"/>
    <n v="89801"/>
    <n v="2"/>
    <n v="69"/>
    <n v="685.3440860215054"/>
    <n v="47.9740860215054"/>
    <s v="High Discount"/>
    <s v="10%"/>
    <x v="0"/>
    <x v="5"/>
  </r>
  <r>
    <n v="19192"/>
    <s v="High"/>
    <n v="0.1"/>
    <n v="80.97"/>
    <n v="33.6"/>
    <n v="2837"/>
    <x v="930"/>
    <x v="1"/>
    <x v="1"/>
    <x v="2"/>
    <x v="6"/>
    <x v="1"/>
    <s v="Lexmark Z25 Color Inkjet Printer"/>
    <n v="0.37"/>
    <x v="0"/>
    <x v="2"/>
    <x v="23"/>
    <s v="Tulsa"/>
    <n v="74133"/>
    <d v="2015-03-08T00:00:00"/>
    <d v="2015-03-11T00:00:00"/>
    <n v="-149.4573"/>
    <n v="3"/>
    <n v="232.16"/>
    <n v="89801"/>
    <n v="3"/>
    <n v="-64.376852170916607"/>
    <n v="257.95555555555552"/>
    <n v="25.795555555555524"/>
    <s v="High Discount"/>
    <s v="15%"/>
    <x v="0"/>
    <x v="5"/>
  </r>
  <r>
    <n v="18416"/>
    <s v="High"/>
    <n v="0"/>
    <n v="21.98"/>
    <n v="2.87"/>
    <n v="2840"/>
    <x v="931"/>
    <x v="2"/>
    <x v="0"/>
    <x v="0"/>
    <x v="0"/>
    <x v="2"/>
    <s v="Panasonic KP-310 Heavy-Duty Electric Pencil Sharpener"/>
    <n v="0.55000000000000004"/>
    <x v="0"/>
    <x v="3"/>
    <x v="26"/>
    <s v="North Miami"/>
    <n v="33161"/>
    <d v="2015-03-19T00:00:00"/>
    <d v="2015-03-20T00:00:00"/>
    <n v="21.095999999999997"/>
    <n v="16"/>
    <n v="360.03"/>
    <n v="87884"/>
    <n v="1"/>
    <n v="5.8595117073577194"/>
    <n v="360.03"/>
    <n v="0"/>
    <s v="No Discount"/>
    <s v="0% (No Discount)"/>
    <x v="1"/>
    <x v="5"/>
  </r>
  <r>
    <n v="18419"/>
    <s v="Medium"/>
    <n v="0.05"/>
    <n v="15.68"/>
    <n v="3.73"/>
    <n v="2840"/>
    <x v="931"/>
    <x v="2"/>
    <x v="0"/>
    <x v="1"/>
    <x v="2"/>
    <x v="2"/>
    <s v="Artistic Insta-Plaque"/>
    <n v="0.46"/>
    <x v="0"/>
    <x v="3"/>
    <x v="26"/>
    <s v="North Miami"/>
    <n v="33161"/>
    <d v="2015-06-11T00:00:00"/>
    <d v="2015-06-13T00:00:00"/>
    <n v="1166.6280000000002"/>
    <n v="17"/>
    <n v="260.01"/>
    <n v="87885"/>
    <n v="2"/>
    <n v="448.68581977616253"/>
    <n v="273.69473684210527"/>
    <n v="13.684736842105281"/>
    <s v="High Discount"/>
    <s v="10%"/>
    <x v="0"/>
    <x v="1"/>
  </r>
  <r>
    <n v="18420"/>
    <s v="Medium"/>
    <n v="0"/>
    <n v="14.98"/>
    <n v="8.99"/>
    <n v="2840"/>
    <x v="931"/>
    <x v="2"/>
    <x v="0"/>
    <x v="1"/>
    <x v="2"/>
    <x v="2"/>
    <s v="GE 4 Foot Flourescent Tube, 40 Watt"/>
    <n v="0.39"/>
    <x v="0"/>
    <x v="3"/>
    <x v="26"/>
    <s v="North Miami"/>
    <n v="33161"/>
    <d v="2015-06-11T00:00:00"/>
    <d v="2015-06-12T00:00:00"/>
    <n v="-40.604199999999999"/>
    <n v="18"/>
    <n v="273.79000000000002"/>
    <n v="87885"/>
    <n v="1"/>
    <n v="-14.830417473245916"/>
    <n v="273.79000000000002"/>
    <n v="0"/>
    <s v="No Discount"/>
    <s v="0% (No Discount)"/>
    <x v="1"/>
    <x v="1"/>
  </r>
  <r>
    <n v="18421"/>
    <s v="Medium"/>
    <n v="0.02"/>
    <n v="38.76"/>
    <n v="13.26"/>
    <n v="2840"/>
    <x v="931"/>
    <x v="2"/>
    <x v="0"/>
    <x v="0"/>
    <x v="7"/>
    <x v="3"/>
    <s v="Xerox 1892"/>
    <n v="0.36"/>
    <x v="0"/>
    <x v="3"/>
    <x v="26"/>
    <s v="North Miami"/>
    <n v="33161"/>
    <d v="2015-06-11T00:00:00"/>
    <d v="2015-06-12T00:00:00"/>
    <n v="-294.084"/>
    <n v="1"/>
    <n v="44.62"/>
    <n v="87885"/>
    <n v="1"/>
    <n v="-659.08561183325867"/>
    <n v="45.530612244897959"/>
    <n v="0.91061224489796189"/>
    <s v="High Discount"/>
    <s v="10%"/>
    <x v="0"/>
    <x v="1"/>
  </r>
  <r>
    <n v="21855"/>
    <s v="Not Specified"/>
    <n v="0.04"/>
    <n v="90.48"/>
    <n v="19.989999999999998"/>
    <n v="2847"/>
    <x v="932"/>
    <x v="2"/>
    <x v="0"/>
    <x v="0"/>
    <x v="4"/>
    <x v="3"/>
    <s v="Tyvek® Side-Opening Peel &amp; Seel® Expanding Envelopes"/>
    <n v="0.4"/>
    <x v="0"/>
    <x v="3"/>
    <x v="20"/>
    <s v="Collierville"/>
    <n v="38017"/>
    <d v="2015-04-09T00:00:00"/>
    <d v="2015-04-11T00:00:00"/>
    <n v="55.555199999999999"/>
    <n v="3"/>
    <n v="268.64"/>
    <n v="85928"/>
    <n v="2"/>
    <n v="20.680166765932103"/>
    <n v="279.83333333333331"/>
    <n v="11.193333333333328"/>
    <s v="High Discount"/>
    <s v="10%"/>
    <x v="0"/>
    <x v="4"/>
  </r>
  <r>
    <n v="21856"/>
    <s v="Not Specified"/>
    <n v="0.02"/>
    <n v="9.77"/>
    <n v="6.02"/>
    <n v="2847"/>
    <x v="932"/>
    <x v="2"/>
    <x v="0"/>
    <x v="1"/>
    <x v="2"/>
    <x v="4"/>
    <s v="DAX Solid Wood Frames"/>
    <n v="0.48"/>
    <x v="0"/>
    <x v="3"/>
    <x v="20"/>
    <s v="Collierville"/>
    <n v="38017"/>
    <d v="2015-04-09T00:00:00"/>
    <d v="2015-04-10T00:00:00"/>
    <n v="-535.33199999999999"/>
    <n v="9"/>
    <n v="87.68"/>
    <n v="85928"/>
    <n v="1"/>
    <n v="-610.55200729927003"/>
    <n v="89.469387755102048"/>
    <n v="1.789387755102041"/>
    <s v="High Discount"/>
    <s v="10%"/>
    <x v="0"/>
    <x v="4"/>
  </r>
  <r>
    <n v="21857"/>
    <s v="Not Specified"/>
    <n v="0.09"/>
    <n v="34.99"/>
    <n v="7.73"/>
    <n v="2847"/>
    <x v="932"/>
    <x v="2"/>
    <x v="0"/>
    <x v="0"/>
    <x v="0"/>
    <x v="3"/>
    <s v="Hunt Boston® Vacuum Mount KS Pencil Sharpener"/>
    <n v="0.59"/>
    <x v="0"/>
    <x v="3"/>
    <x v="20"/>
    <s v="Collierville"/>
    <n v="38017"/>
    <d v="2015-04-09T00:00:00"/>
    <d v="2015-04-11T00:00:00"/>
    <n v="-208.72039999999998"/>
    <n v="1"/>
    <n v="37.619999999999997"/>
    <n v="85928"/>
    <n v="2"/>
    <n v="-554.81233386496547"/>
    <n v="41.340659340659336"/>
    <n v="3.7206593406593385"/>
    <s v="High Discount"/>
    <s v="10%"/>
    <x v="0"/>
    <x v="4"/>
  </r>
  <r>
    <n v="24455"/>
    <s v="Medium"/>
    <n v="0"/>
    <n v="49.99"/>
    <n v="19.989999999999998"/>
    <n v="2848"/>
    <x v="933"/>
    <x v="2"/>
    <x v="0"/>
    <x v="2"/>
    <x v="13"/>
    <x v="3"/>
    <s v="Zoom V.92 USB External Faxmodem"/>
    <n v="0.41"/>
    <x v="0"/>
    <x v="3"/>
    <x v="20"/>
    <s v="Columbia"/>
    <n v="38401"/>
    <d v="2015-06-06T00:00:00"/>
    <d v="2015-06-08T00:00:00"/>
    <n v="38.885999999999996"/>
    <n v="16"/>
    <n v="832.97"/>
    <n v="85929"/>
    <n v="2"/>
    <n v="4.6683554029556884"/>
    <n v="832.97"/>
    <n v="0"/>
    <s v="No Discount"/>
    <s v="0% (No Discount)"/>
    <x v="1"/>
    <x v="1"/>
  </r>
  <r>
    <n v="23622"/>
    <s v="Low"/>
    <n v="0.05"/>
    <n v="115.99"/>
    <n v="8.99"/>
    <n v="2851"/>
    <x v="934"/>
    <x v="2"/>
    <x v="3"/>
    <x v="2"/>
    <x v="5"/>
    <x v="3"/>
    <s v="5185"/>
    <n v="0.57999999999999996"/>
    <x v="0"/>
    <x v="2"/>
    <x v="7"/>
    <s v="Odessa"/>
    <n v="79762"/>
    <d v="2015-04-09T00:00:00"/>
    <d v="2015-04-13T00:00:00"/>
    <n v="719.35259999999994"/>
    <n v="11"/>
    <n v="1042.54"/>
    <n v="86454"/>
    <n v="4"/>
    <n v="69"/>
    <n v="1097.4105263157894"/>
    <n v="54.870526315789448"/>
    <s v="High Discount"/>
    <s v="10%"/>
    <x v="0"/>
    <x v="4"/>
  </r>
  <r>
    <n v="23042"/>
    <s v="Medium"/>
    <n v="0.08"/>
    <n v="7.84"/>
    <n v="4.71"/>
    <n v="2855"/>
    <x v="935"/>
    <x v="2"/>
    <x v="0"/>
    <x v="0"/>
    <x v="8"/>
    <x v="3"/>
    <s v="XtraLife® ClearVue™ Slant-D® Ring Binders by Cardinal"/>
    <n v="0.35"/>
    <x v="0"/>
    <x v="0"/>
    <x v="0"/>
    <s v="Des Moines"/>
    <n v="98198"/>
    <d v="2015-01-21T00:00:00"/>
    <d v="2015-01-22T00:00:00"/>
    <n v="-12.876779999999998"/>
    <n v="10"/>
    <n v="76.16"/>
    <n v="87316"/>
    <n v="1"/>
    <n v="-16.907536764705881"/>
    <n v="82.782608695652172"/>
    <n v="6.6226086956521755"/>
    <s v="High Discount"/>
    <s v="10%"/>
    <x v="0"/>
    <x v="0"/>
  </r>
  <r>
    <n v="23043"/>
    <s v="Medium"/>
    <n v="0.03"/>
    <n v="105.34"/>
    <n v="24.49"/>
    <n v="2855"/>
    <x v="935"/>
    <x v="2"/>
    <x v="0"/>
    <x v="1"/>
    <x v="2"/>
    <x v="6"/>
    <s v="Deflect-o DuraMat Antistatic Studded Beveled Mat for Medium Pile Carpeting"/>
    <n v="0.61"/>
    <x v="0"/>
    <x v="0"/>
    <x v="0"/>
    <s v="Des Moines"/>
    <n v="98198"/>
    <d v="2015-01-21T00:00:00"/>
    <d v="2015-01-22T00:00:00"/>
    <n v="618.13080000000002"/>
    <n v="10"/>
    <n v="1038.1400000000001"/>
    <n v="87316"/>
    <n v="1"/>
    <n v="59.542142678251487"/>
    <n v="1070.2474226804125"/>
    <n v="32.107422680412355"/>
    <s v="High Discount"/>
    <s v="10%"/>
    <x v="0"/>
    <x v="0"/>
  </r>
  <r>
    <n v="23213"/>
    <s v="Low"/>
    <n v="0.09"/>
    <n v="6783.02"/>
    <n v="24.49"/>
    <n v="2855"/>
    <x v="935"/>
    <x v="2"/>
    <x v="3"/>
    <x v="2"/>
    <x v="6"/>
    <x v="6"/>
    <s v="Polycom ViewStation™ ISDN Videoconferencing Unit"/>
    <n v="0.39"/>
    <x v="0"/>
    <x v="0"/>
    <x v="0"/>
    <s v="Des Moines"/>
    <n v="98198"/>
    <d v="2015-03-10T00:00:00"/>
    <d v="2015-03-14T00:00:00"/>
    <n v="-14140.7016"/>
    <n v="1"/>
    <n v="6296"/>
    <n v="87317"/>
    <n v="4"/>
    <n v="-224.5981829733164"/>
    <n v="6918.6813186813188"/>
    <n v="622.68131868131877"/>
    <s v="High Discount"/>
    <s v="10%"/>
    <x v="0"/>
    <x v="5"/>
  </r>
  <r>
    <n v="18516"/>
    <s v="Medium"/>
    <n v="0.06"/>
    <n v="2.94"/>
    <n v="0.96"/>
    <n v="2858"/>
    <x v="936"/>
    <x v="2"/>
    <x v="0"/>
    <x v="0"/>
    <x v="0"/>
    <x v="0"/>
    <s v="Newell 343"/>
    <n v="0.57999999999999996"/>
    <x v="0"/>
    <x v="3"/>
    <x v="26"/>
    <s v="Fruit Cove"/>
    <n v="32259"/>
    <d v="2015-05-17T00:00:00"/>
    <d v="2015-05-18T00:00:00"/>
    <n v="-8.8759999999999994"/>
    <n v="3"/>
    <n v="8.7899999999999991"/>
    <n v="88279"/>
    <n v="1"/>
    <n v="-100.97838452787258"/>
    <n v="9.3510638297872344"/>
    <n v="0.56106382978723524"/>
    <s v="High Discount"/>
    <s v="10%"/>
    <x v="0"/>
    <x v="3"/>
  </r>
  <r>
    <n v="18506"/>
    <s v="Low"/>
    <n v="0.04"/>
    <n v="67.28"/>
    <n v="19.989999999999998"/>
    <n v="2858"/>
    <x v="936"/>
    <x v="2"/>
    <x v="0"/>
    <x v="0"/>
    <x v="8"/>
    <x v="3"/>
    <s v="Catalog Binders with Expanding Posts"/>
    <n v="0.4"/>
    <x v="0"/>
    <x v="3"/>
    <x v="26"/>
    <s v="Fruit Cove"/>
    <n v="32259"/>
    <d v="2015-05-23T00:00:00"/>
    <d v="2015-05-28T00:00:00"/>
    <n v="14.754"/>
    <n v="30"/>
    <n v="2051.6799999999998"/>
    <n v="88282"/>
    <n v="5"/>
    <n v="0.71911799110972474"/>
    <n v="2137.1666666666665"/>
    <n v="85.486666666666679"/>
    <s v="High Discount"/>
    <s v="10%"/>
    <x v="0"/>
    <x v="3"/>
  </r>
  <r>
    <n v="18507"/>
    <s v="Low"/>
    <n v="0.1"/>
    <n v="130.97999999999999"/>
    <n v="54.74"/>
    <n v="2858"/>
    <x v="936"/>
    <x v="1"/>
    <x v="0"/>
    <x v="1"/>
    <x v="14"/>
    <x v="5"/>
    <s v="O'Sullivan Elevations Bookcase, Cherry Finish"/>
    <n v="0.69"/>
    <x v="0"/>
    <x v="3"/>
    <x v="26"/>
    <s v="Fruit Cove"/>
    <n v="32259"/>
    <d v="2015-05-23T00:00:00"/>
    <d v="2015-05-23T00:00:00"/>
    <n v="669.61199999999997"/>
    <n v="42"/>
    <n v="5295.03"/>
    <n v="88282"/>
    <n v="0"/>
    <n v="12.646047331176593"/>
    <n v="5883.3666666666659"/>
    <n v="588.33666666666613"/>
    <s v="High Discount"/>
    <s v="15%"/>
    <x v="0"/>
    <x v="3"/>
  </r>
  <r>
    <n v="18508"/>
    <s v="Low"/>
    <n v="0.04"/>
    <n v="2.78"/>
    <n v="1.25"/>
    <n v="2858"/>
    <x v="936"/>
    <x v="2"/>
    <x v="0"/>
    <x v="0"/>
    <x v="0"/>
    <x v="0"/>
    <s v="Newell 318"/>
    <n v="0.59"/>
    <x v="0"/>
    <x v="3"/>
    <x v="26"/>
    <s v="Fruit Cove"/>
    <n v="32259"/>
    <d v="2015-05-23T00:00:00"/>
    <d v="2015-05-23T00:00:00"/>
    <n v="213"/>
    <n v="28"/>
    <n v="80.27"/>
    <n v="88282"/>
    <n v="0"/>
    <n v="265.35442880279061"/>
    <n v="83.614583333333329"/>
    <n v="3.3445833333333326"/>
    <s v="High Discount"/>
    <s v="10%"/>
    <x v="0"/>
    <x v="3"/>
  </r>
  <r>
    <n v="20270"/>
    <s v="Not Specified"/>
    <n v="0.03"/>
    <n v="142.86000000000001"/>
    <n v="19.989999999999998"/>
    <n v="2859"/>
    <x v="937"/>
    <x v="2"/>
    <x v="0"/>
    <x v="0"/>
    <x v="10"/>
    <x v="3"/>
    <s v="Letter Size Cart"/>
    <n v="0.56000000000000005"/>
    <x v="0"/>
    <x v="3"/>
    <x v="26"/>
    <s v="Gainesville"/>
    <n v="32601"/>
    <d v="2015-04-01T00:00:00"/>
    <d v="2015-04-03T00:00:00"/>
    <n v="-8.3881000000000014"/>
    <n v="23"/>
    <n v="3292.02"/>
    <n v="88281"/>
    <n v="2"/>
    <n v="-0.25480100363910307"/>
    <n v="3393.8350515463917"/>
    <n v="101.81505154639171"/>
    <s v="High Discount"/>
    <s v="10%"/>
    <x v="0"/>
    <x v="4"/>
  </r>
  <r>
    <n v="23238"/>
    <s v="Medium"/>
    <n v="0.05"/>
    <n v="20.99"/>
    <n v="4.8099999999999996"/>
    <n v="2861"/>
    <x v="938"/>
    <x v="2"/>
    <x v="0"/>
    <x v="2"/>
    <x v="5"/>
    <x v="4"/>
    <s v="1726 Digital Answering Machine"/>
    <n v="0.57999999999999996"/>
    <x v="0"/>
    <x v="2"/>
    <x v="13"/>
    <s v="Hays"/>
    <n v="67601"/>
    <d v="2015-02-28T00:00:00"/>
    <d v="2015-02-28T00:00:00"/>
    <n v="4.9017600000000003"/>
    <n v="11"/>
    <n v="199.43"/>
    <n v="88280"/>
    <n v="0"/>
    <n v="2.4578849721706866"/>
    <n v="209.9263157894737"/>
    <n v="10.496315789473698"/>
    <s v="High Discount"/>
    <s v="10%"/>
    <x v="0"/>
    <x v="2"/>
  </r>
  <r>
    <n v="25932"/>
    <s v="High"/>
    <n v="0"/>
    <n v="12.22"/>
    <n v="2.85"/>
    <n v="2862"/>
    <x v="939"/>
    <x v="2"/>
    <x v="0"/>
    <x v="1"/>
    <x v="2"/>
    <x v="2"/>
    <s v="Aluminum Document Frame"/>
    <n v="0.55000000000000004"/>
    <x v="0"/>
    <x v="2"/>
    <x v="32"/>
    <s v="La Vista"/>
    <n v="68128"/>
    <d v="2015-04-11T00:00:00"/>
    <d v="2015-04-12T00:00:00"/>
    <n v="76.389899999999983"/>
    <n v="9"/>
    <n v="110.71"/>
    <n v="88278"/>
    <n v="1"/>
    <n v="68.999999999999986"/>
    <n v="110.71"/>
    <n v="0"/>
    <s v="No Discount"/>
    <s v="0% (No Discount)"/>
    <x v="1"/>
    <x v="4"/>
  </r>
  <r>
    <n v="23136"/>
    <s v="Critical"/>
    <n v="0.01"/>
    <n v="13.79"/>
    <n v="8.7799999999999994"/>
    <n v="2865"/>
    <x v="940"/>
    <x v="2"/>
    <x v="0"/>
    <x v="1"/>
    <x v="2"/>
    <x v="3"/>
    <s v="9-3/4 Diameter Round Wall Clock"/>
    <n v="0.43"/>
    <x v="0"/>
    <x v="2"/>
    <x v="7"/>
    <s v="Paris"/>
    <n v="75460"/>
    <d v="2015-02-23T00:00:00"/>
    <d v="2015-02-25T00:00:00"/>
    <n v="-36.770000000000003"/>
    <n v="4"/>
    <n v="56.68"/>
    <n v="90871"/>
    <n v="2"/>
    <n v="-64.872971065631617"/>
    <n v="57.252525252525253"/>
    <n v="0.57252525252525288"/>
    <s v="High Discount"/>
    <s v="10%"/>
    <x v="0"/>
    <x v="2"/>
  </r>
  <r>
    <n v="23137"/>
    <s v="Critical"/>
    <n v="0.04"/>
    <n v="33.29"/>
    <n v="8.74"/>
    <n v="2865"/>
    <x v="940"/>
    <x v="2"/>
    <x v="0"/>
    <x v="0"/>
    <x v="10"/>
    <x v="3"/>
    <s v="Fellowes Bases and Tops For Staxonsteel®/High-Stak® Systems"/>
    <n v="0.61"/>
    <x v="0"/>
    <x v="2"/>
    <x v="7"/>
    <s v="Paris"/>
    <n v="75460"/>
    <d v="2015-02-23T00:00:00"/>
    <d v="2015-02-24T00:00:00"/>
    <n v="87.03"/>
    <n v="8"/>
    <n v="273.33999999999997"/>
    <n v="90871"/>
    <n v="1"/>
    <n v="31.839467330065123"/>
    <n v="284.72916666666663"/>
    <n v="11.389166666666654"/>
    <s v="High Discount"/>
    <s v="10%"/>
    <x v="0"/>
    <x v="2"/>
  </r>
  <r>
    <n v="1529"/>
    <s v="High"/>
    <n v="0.01"/>
    <n v="125.99"/>
    <n v="8.99"/>
    <n v="2867"/>
    <x v="941"/>
    <x v="2"/>
    <x v="0"/>
    <x v="2"/>
    <x v="5"/>
    <x v="3"/>
    <s v="M70"/>
    <n v="0.59"/>
    <x v="0"/>
    <x v="1"/>
    <x v="41"/>
    <s v="Washington"/>
    <n v="20016"/>
    <d v="2015-04-17T00:00:00"/>
    <d v="2015-04-18T00:00:00"/>
    <n v="-582.64799999999991"/>
    <n v="2"/>
    <n v="226.88"/>
    <n v="11013"/>
    <n v="1"/>
    <n v="-256.80888575458386"/>
    <n v="229.17171717171718"/>
    <n v="2.2917171717171811"/>
    <s v="High Discount"/>
    <s v="10%"/>
    <x v="0"/>
    <x v="4"/>
  </r>
  <r>
    <n v="18998"/>
    <s v="High"/>
    <n v="0.03"/>
    <n v="896.99"/>
    <n v="19.989999999999998"/>
    <n v="2868"/>
    <x v="942"/>
    <x v="2"/>
    <x v="0"/>
    <x v="0"/>
    <x v="8"/>
    <x v="3"/>
    <s v="GBC DocuBind TL300 Electric Binding System"/>
    <n v="0.38"/>
    <x v="0"/>
    <x v="0"/>
    <x v="0"/>
    <s v="Edmonds"/>
    <n v="98026"/>
    <d v="2015-01-08T00:00:00"/>
    <d v="2015-01-10T00:00:00"/>
    <n v="3602.1311999999994"/>
    <n v="6"/>
    <n v="5220.4799999999996"/>
    <n v="85826"/>
    <n v="2"/>
    <n v="69"/>
    <n v="5381.9381443298962"/>
    <n v="161.45814432989664"/>
    <s v="High Discount"/>
    <s v="10%"/>
    <x v="0"/>
    <x v="0"/>
  </r>
  <r>
    <n v="19529"/>
    <s v="High"/>
    <n v="0.01"/>
    <n v="125.99"/>
    <n v="8.99"/>
    <n v="2868"/>
    <x v="942"/>
    <x v="2"/>
    <x v="0"/>
    <x v="2"/>
    <x v="5"/>
    <x v="3"/>
    <s v="M70"/>
    <n v="0.59"/>
    <x v="0"/>
    <x v="0"/>
    <x v="0"/>
    <s v="Edmonds"/>
    <n v="98026"/>
    <d v="2015-04-17T00:00:00"/>
    <d v="2015-04-18T00:00:00"/>
    <n v="-582.64799999999991"/>
    <n v="1"/>
    <n v="113.44"/>
    <n v="85827"/>
    <n v="1"/>
    <n v="-513.61777150916771"/>
    <n v="114.58585858585859"/>
    <n v="1.1458585858585906"/>
    <s v="High Discount"/>
    <s v="10%"/>
    <x v="0"/>
    <x v="4"/>
  </r>
  <r>
    <n v="19293"/>
    <s v="Not Specified"/>
    <n v="0.08"/>
    <n v="15.99"/>
    <n v="13.18"/>
    <n v="2868"/>
    <x v="942"/>
    <x v="0"/>
    <x v="0"/>
    <x v="0"/>
    <x v="8"/>
    <x v="3"/>
    <s v="GBC Pre-Punched Binding Paper, Plastic, White, 8-1/2&quot; x 11&quot;"/>
    <n v="0.37"/>
    <x v="0"/>
    <x v="0"/>
    <x v="0"/>
    <s v="Edmonds"/>
    <n v="98026"/>
    <d v="2015-05-25T00:00:00"/>
    <d v="2015-05-27T00:00:00"/>
    <n v="-66.584999999999994"/>
    <n v="4"/>
    <n v="66.02"/>
    <n v="85828"/>
    <n v="2"/>
    <n v="-100.85580127234171"/>
    <n v="71.760869565217391"/>
    <n v="5.7408695652173947"/>
    <s v="High Discount"/>
    <s v="10%"/>
    <x v="0"/>
    <x v="3"/>
  </r>
  <r>
    <n v="25724"/>
    <s v="Medium"/>
    <n v="7.0000000000000007E-2"/>
    <n v="2.89"/>
    <n v="0.5"/>
    <n v="2873"/>
    <x v="943"/>
    <x v="2"/>
    <x v="2"/>
    <x v="0"/>
    <x v="9"/>
    <x v="3"/>
    <s v="Avery 498"/>
    <n v="0.38"/>
    <x v="0"/>
    <x v="3"/>
    <x v="26"/>
    <s v="Hialeah"/>
    <n v="33012"/>
    <d v="2015-01-22T00:00:00"/>
    <d v="2015-01-24T00:00:00"/>
    <n v="441.59399999999999"/>
    <n v="12"/>
    <n v="33.020000000000003"/>
    <n v="89872"/>
    <n v="2"/>
    <n v="1337.3531193216231"/>
    <n v="35.505376344086024"/>
    <n v="2.4853763440860206"/>
    <s v="High Discount"/>
    <s v="10%"/>
    <x v="0"/>
    <x v="0"/>
  </r>
  <r>
    <n v="25725"/>
    <s v="Medium"/>
    <n v="0"/>
    <n v="217.85"/>
    <n v="29.1"/>
    <n v="2873"/>
    <x v="943"/>
    <x v="1"/>
    <x v="2"/>
    <x v="1"/>
    <x v="11"/>
    <x v="5"/>
    <s v="Chromcraft Bull-Nose Wood Round Conference Table Top, Wood Base"/>
    <n v="0.68"/>
    <x v="0"/>
    <x v="3"/>
    <x v="26"/>
    <s v="Hialeah"/>
    <n v="33012"/>
    <d v="2015-01-22T00:00:00"/>
    <d v="2015-01-23T00:00:00"/>
    <n v="394.17"/>
    <n v="10"/>
    <n v="2273.1"/>
    <n v="89872"/>
    <n v="1"/>
    <n v="17.340636135673751"/>
    <n v="2273.1"/>
    <n v="0"/>
    <s v="No Discount"/>
    <s v="0% (No Discount)"/>
    <x v="1"/>
    <x v="0"/>
  </r>
  <r>
    <n v="21768"/>
    <s v="Low"/>
    <n v="0.05"/>
    <n v="4.84"/>
    <n v="0.71"/>
    <n v="2874"/>
    <x v="944"/>
    <x v="2"/>
    <x v="1"/>
    <x v="0"/>
    <x v="0"/>
    <x v="0"/>
    <s v="*Staples* Highlighting Markers"/>
    <n v="0.52"/>
    <x v="0"/>
    <x v="2"/>
    <x v="32"/>
    <s v="La Vista"/>
    <n v="68128"/>
    <d v="2015-04-06T00:00:00"/>
    <d v="2015-04-15T00:00:00"/>
    <n v="13.448099999999998"/>
    <n v="4"/>
    <n v="19.489999999999998"/>
    <n v="89873"/>
    <n v="9"/>
    <n v="69"/>
    <n v="20.515789473684208"/>
    <n v="1.0257894736842097"/>
    <s v="High Discount"/>
    <s v="10%"/>
    <x v="0"/>
    <x v="4"/>
  </r>
  <r>
    <n v="19246"/>
    <s v="Critical"/>
    <n v="0.03"/>
    <n v="304.99"/>
    <n v="19.989999999999998"/>
    <n v="2874"/>
    <x v="944"/>
    <x v="2"/>
    <x v="1"/>
    <x v="0"/>
    <x v="8"/>
    <x v="3"/>
    <s v="Ibico Hi-Tech Manual Binding System"/>
    <n v="0.4"/>
    <x v="0"/>
    <x v="2"/>
    <x v="32"/>
    <s v="La Vista"/>
    <n v="68128"/>
    <d v="2015-06-22T00:00:00"/>
    <d v="2015-06-24T00:00:00"/>
    <n v="4033.6089000000002"/>
    <n v="19"/>
    <n v="5845.81"/>
    <n v="89874"/>
    <n v="2"/>
    <n v="69"/>
    <n v="6026.6082474226814"/>
    <n v="180.79824742268102"/>
    <s v="High Discount"/>
    <s v="10%"/>
    <x v="0"/>
    <x v="1"/>
  </r>
  <r>
    <n v="19247"/>
    <s v="Critical"/>
    <n v="0.09"/>
    <n v="65.989999999999995"/>
    <n v="8.99"/>
    <n v="2874"/>
    <x v="944"/>
    <x v="2"/>
    <x v="1"/>
    <x v="2"/>
    <x v="5"/>
    <x v="3"/>
    <s v="V 3600 Series"/>
    <n v="0.57999999999999996"/>
    <x v="0"/>
    <x v="2"/>
    <x v="32"/>
    <s v="La Vista"/>
    <n v="68128"/>
    <d v="2015-06-22T00:00:00"/>
    <d v="2015-06-24T00:00:00"/>
    <n v="141.7824"/>
    <n v="12"/>
    <n v="633.85"/>
    <n v="89874"/>
    <n v="2"/>
    <n v="22.368446793405379"/>
    <n v="696.53846153846155"/>
    <n v="62.688461538461524"/>
    <s v="High Discount"/>
    <s v="10%"/>
    <x v="0"/>
    <x v="1"/>
  </r>
  <r>
    <n v="25599"/>
    <s v="Not Specified"/>
    <n v="0"/>
    <n v="8.33"/>
    <n v="1.99"/>
    <n v="2877"/>
    <x v="945"/>
    <x v="0"/>
    <x v="3"/>
    <x v="2"/>
    <x v="13"/>
    <x v="2"/>
    <s v="80 Minute Slim Jewel Case CD-R , 10/Pack - Staples"/>
    <n v="0.52"/>
    <x v="0"/>
    <x v="1"/>
    <x v="10"/>
    <s v="North Olmsted"/>
    <n v="44070"/>
    <d v="2015-03-02T00:00:00"/>
    <d v="2015-03-04T00:00:00"/>
    <n v="74.181899999999999"/>
    <n v="12"/>
    <n v="107.51"/>
    <n v="91492"/>
    <n v="2"/>
    <n v="69"/>
    <n v="107.51"/>
    <n v="0"/>
    <s v="No Discount"/>
    <s v="0% (No Discount)"/>
    <x v="1"/>
    <x v="5"/>
  </r>
  <r>
    <n v="7599"/>
    <s v="Not Specified"/>
    <n v="0"/>
    <n v="8.33"/>
    <n v="1.99"/>
    <n v="2878"/>
    <x v="946"/>
    <x v="0"/>
    <x v="3"/>
    <x v="2"/>
    <x v="13"/>
    <x v="2"/>
    <s v="80 Minute Slim Jewel Case CD-R , 10/Pack - Staples"/>
    <n v="0.52"/>
    <x v="0"/>
    <x v="0"/>
    <x v="0"/>
    <s v="Seattle"/>
    <n v="98107"/>
    <d v="2015-03-02T00:00:00"/>
    <d v="2015-03-04T00:00:00"/>
    <n v="82.31"/>
    <n v="47"/>
    <n v="421.08"/>
    <n v="54369"/>
    <n v="2"/>
    <n v="19.547354421962574"/>
    <n v="421.08"/>
    <n v="0"/>
    <s v="No Discount"/>
    <s v="0% (No Discount)"/>
    <x v="1"/>
    <x v="5"/>
  </r>
  <r>
    <n v="18642"/>
    <s v="Medium"/>
    <n v="0.05"/>
    <n v="6.68"/>
    <n v="6.93"/>
    <n v="2880"/>
    <x v="947"/>
    <x v="2"/>
    <x v="2"/>
    <x v="0"/>
    <x v="7"/>
    <x v="3"/>
    <s v="HP Office Paper (20Lb. and 87 Bright)"/>
    <n v="0.37"/>
    <x v="0"/>
    <x v="3"/>
    <x v="26"/>
    <s v="North Miami Beach"/>
    <n v="33160"/>
    <d v="2015-03-28T00:00:00"/>
    <d v="2015-03-29T00:00:00"/>
    <n v="-2.3520000000000096"/>
    <n v="11"/>
    <n v="77.2"/>
    <n v="88626"/>
    <n v="1"/>
    <n v="-3.0466321243523438"/>
    <n v="81.26315789473685"/>
    <n v="4.0631578947368467"/>
    <s v="High Discount"/>
    <s v="10%"/>
    <x v="0"/>
    <x v="5"/>
  </r>
  <r>
    <n v="20315"/>
    <s v="Low"/>
    <n v="0.09"/>
    <n v="243.98"/>
    <n v="43.32"/>
    <n v="2880"/>
    <x v="947"/>
    <x v="1"/>
    <x v="2"/>
    <x v="1"/>
    <x v="1"/>
    <x v="1"/>
    <s v="Hon Deluxe Fabric Upholstered Stacking Chairs, Rounded Back"/>
    <n v="0.55000000000000004"/>
    <x v="0"/>
    <x v="3"/>
    <x v="26"/>
    <s v="North Miami Beach"/>
    <n v="33160"/>
    <d v="2015-05-08T00:00:00"/>
    <d v="2015-05-13T00:00:00"/>
    <n v="1059.288"/>
    <n v="25"/>
    <n v="5587.89"/>
    <n v="88627"/>
    <n v="5"/>
    <n v="18.956851333866627"/>
    <n v="6140.5384615384619"/>
    <n v="552.64846153846156"/>
    <s v="High Discount"/>
    <s v="10%"/>
    <x v="0"/>
    <x v="3"/>
  </r>
  <r>
    <n v="7718"/>
    <s v="High"/>
    <n v="0.03"/>
    <n v="4.0599999999999996"/>
    <n v="6.89"/>
    <n v="2882"/>
    <x v="948"/>
    <x v="2"/>
    <x v="3"/>
    <x v="0"/>
    <x v="15"/>
    <x v="3"/>
    <s v="Eureka Disposable Bags for Sanitaire® Vibra Groomer I® Upright Vac"/>
    <n v="0.6"/>
    <x v="0"/>
    <x v="3"/>
    <x v="24"/>
    <s v="Charlotte"/>
    <n v="28206"/>
    <d v="2015-02-20T00:00:00"/>
    <d v="2015-02-22T00:00:00"/>
    <n v="-246.27609999999999"/>
    <n v="37"/>
    <n v="159.88999999999999"/>
    <n v="55300"/>
    <n v="2"/>
    <n v="-154.02845706423167"/>
    <n v="164.83505154639175"/>
    <n v="4.9450515463917668"/>
    <s v="High Discount"/>
    <s v="10%"/>
    <x v="0"/>
    <x v="2"/>
  </r>
  <r>
    <n v="7719"/>
    <s v="High"/>
    <n v="0.01"/>
    <n v="3.75"/>
    <n v="0.5"/>
    <n v="2882"/>
    <x v="948"/>
    <x v="2"/>
    <x v="3"/>
    <x v="0"/>
    <x v="9"/>
    <x v="3"/>
    <s v="Avery 510"/>
    <n v="0.37"/>
    <x v="0"/>
    <x v="3"/>
    <x v="24"/>
    <s v="Charlotte"/>
    <n v="28206"/>
    <d v="2015-02-20T00:00:00"/>
    <d v="2015-02-21T00:00:00"/>
    <n v="55.194599999999994"/>
    <n v="48"/>
    <n v="180.48"/>
    <n v="55300"/>
    <n v="1"/>
    <n v="30.582114361702128"/>
    <n v="182.30303030303028"/>
    <n v="1.8230303030302935"/>
    <s v="High Discount"/>
    <s v="10%"/>
    <x v="0"/>
    <x v="2"/>
  </r>
  <r>
    <n v="7720"/>
    <s v="High"/>
    <n v="0.02"/>
    <n v="10.68"/>
    <n v="13.04"/>
    <n v="2882"/>
    <x v="948"/>
    <x v="2"/>
    <x v="3"/>
    <x v="1"/>
    <x v="2"/>
    <x v="6"/>
    <s v="Dana Swing-Arm Lamps"/>
    <n v="0.6"/>
    <x v="0"/>
    <x v="3"/>
    <x v="24"/>
    <s v="Charlotte"/>
    <n v="28206"/>
    <d v="2015-02-20T00:00:00"/>
    <d v="2015-02-22T00:00:00"/>
    <n v="-307.29650000000004"/>
    <n v="31"/>
    <n v="350.48"/>
    <n v="55300"/>
    <n v="2"/>
    <n v="-87.678754850490762"/>
    <n v="357.63265306122452"/>
    <n v="7.1526530612244983"/>
    <s v="High Discount"/>
    <s v="10%"/>
    <x v="0"/>
    <x v="2"/>
  </r>
  <r>
    <n v="2314"/>
    <s v="High"/>
    <n v="7.0000000000000007E-2"/>
    <n v="28.99"/>
    <n v="8.59"/>
    <n v="2882"/>
    <x v="948"/>
    <x v="2"/>
    <x v="3"/>
    <x v="2"/>
    <x v="5"/>
    <x v="4"/>
    <s v="SouthWestern Bell FA970 Digital Answering Machine with Time/Day Stamp"/>
    <n v="0.56000000000000005"/>
    <x v="0"/>
    <x v="3"/>
    <x v="24"/>
    <s v="Charlotte"/>
    <n v="28206"/>
    <d v="2015-03-19T00:00:00"/>
    <d v="2015-03-19T00:00:00"/>
    <n v="-16.063740000000003"/>
    <n v="39"/>
    <n v="936.8"/>
    <n v="16676"/>
    <n v="0"/>
    <n v="-1.7147459436379167"/>
    <n v="1007.3118279569893"/>
    <n v="70.51182795698935"/>
    <s v="High Discount"/>
    <s v="10%"/>
    <x v="0"/>
    <x v="5"/>
  </r>
  <r>
    <n v="694"/>
    <s v="Critical"/>
    <n v="0.05"/>
    <n v="6.48"/>
    <n v="8.73"/>
    <n v="2882"/>
    <x v="948"/>
    <x v="2"/>
    <x v="3"/>
    <x v="0"/>
    <x v="7"/>
    <x v="3"/>
    <s v="Xerox 227"/>
    <n v="0.37"/>
    <x v="0"/>
    <x v="3"/>
    <x v="24"/>
    <s v="Charlotte"/>
    <n v="28206"/>
    <d v="2015-05-09T00:00:00"/>
    <d v="2015-05-09T00:00:00"/>
    <n v="-160.38470000000001"/>
    <n v="35"/>
    <n v="232.5"/>
    <n v="4839"/>
    <n v="0"/>
    <n v="-68.982666666666674"/>
    <n v="244.73684210526318"/>
    <n v="12.236842105263179"/>
    <s v="High Discount"/>
    <s v="10%"/>
    <x v="0"/>
    <x v="3"/>
  </r>
  <r>
    <n v="3065"/>
    <s v="High"/>
    <n v="0.09"/>
    <n v="363.25"/>
    <n v="19.989999999999998"/>
    <n v="2882"/>
    <x v="948"/>
    <x v="2"/>
    <x v="3"/>
    <x v="0"/>
    <x v="15"/>
    <x v="3"/>
    <s v="Hoover WindTunnel™ Plus Canister Vacuum"/>
    <n v="0.56999999999999995"/>
    <x v="0"/>
    <x v="3"/>
    <x v="24"/>
    <s v="Charlotte"/>
    <n v="28206"/>
    <d v="2015-06-05T00:00:00"/>
    <d v="2015-06-06T00:00:00"/>
    <n v="732.26980000000003"/>
    <n v="21"/>
    <n v="7497.05"/>
    <n v="21958"/>
    <n v="1"/>
    <n v="9.7674391927491477"/>
    <n v="8238.5164835164833"/>
    <n v="741.46648351648309"/>
    <s v="High Discount"/>
    <s v="10%"/>
    <x v="0"/>
    <x v="1"/>
  </r>
  <r>
    <n v="5689"/>
    <s v="Low"/>
    <n v="0.05"/>
    <n v="63.94"/>
    <n v="14.48"/>
    <n v="2882"/>
    <x v="948"/>
    <x v="0"/>
    <x v="3"/>
    <x v="1"/>
    <x v="2"/>
    <x v="3"/>
    <s v="Howard Miller 16&quot; Diameter Gallery Wall Clock"/>
    <n v="0.46"/>
    <x v="0"/>
    <x v="3"/>
    <x v="24"/>
    <s v="Charlotte"/>
    <n v="28206"/>
    <d v="2015-06-30T00:00:00"/>
    <d v="2015-07-07T00:00:00"/>
    <n v="270.87430000000001"/>
    <n v="21"/>
    <n v="1336.35"/>
    <n v="40224"/>
    <n v="7"/>
    <n v="20.269712275975607"/>
    <n v="1406.6842105263158"/>
    <n v="70.334210526315928"/>
    <s v="High Discount"/>
    <s v="10%"/>
    <x v="0"/>
    <x v="1"/>
  </r>
  <r>
    <n v="7137"/>
    <s v="Low"/>
    <n v="0.02"/>
    <n v="43.98"/>
    <n v="1.99"/>
    <n v="2882"/>
    <x v="948"/>
    <x v="2"/>
    <x v="3"/>
    <x v="2"/>
    <x v="13"/>
    <x v="2"/>
    <s v="Memorex 80 Minute CD-R Spindle, 100/Pack"/>
    <n v="0.44"/>
    <x v="0"/>
    <x v="3"/>
    <x v="24"/>
    <s v="Charlotte"/>
    <n v="28206"/>
    <d v="2015-01-21T00:00:00"/>
    <d v="2015-01-25T00:00:00"/>
    <n v="333.76049999999998"/>
    <n v="40"/>
    <n v="1724.01"/>
    <n v="50917"/>
    <n v="4"/>
    <n v="19.359545478274487"/>
    <n v="1759.1938775510205"/>
    <n v="35.183877551020487"/>
    <s v="High Discount"/>
    <s v="10%"/>
    <x v="0"/>
    <x v="0"/>
  </r>
  <r>
    <n v="18694"/>
    <s v="Critical"/>
    <n v="0.05"/>
    <n v="6.48"/>
    <n v="8.73"/>
    <n v="2883"/>
    <x v="949"/>
    <x v="2"/>
    <x v="3"/>
    <x v="0"/>
    <x v="7"/>
    <x v="3"/>
    <s v="Xerox 227"/>
    <n v="0.37"/>
    <x v="0"/>
    <x v="1"/>
    <x v="10"/>
    <s v="North Olmsted"/>
    <n v="44070"/>
    <d v="2015-05-09T00:00:00"/>
    <d v="2015-05-09T00:00:00"/>
    <n v="-120.59"/>
    <n v="9"/>
    <n v="59.79"/>
    <n v="87632"/>
    <n v="0"/>
    <n v="-201.68924569325975"/>
    <n v="62.93684210526316"/>
    <n v="3.1468421052631612"/>
    <s v="High Discount"/>
    <s v="10%"/>
    <x v="0"/>
    <x v="3"/>
  </r>
  <r>
    <n v="20314"/>
    <s v="High"/>
    <n v="7.0000000000000007E-2"/>
    <n v="28.99"/>
    <n v="8.59"/>
    <n v="2884"/>
    <x v="950"/>
    <x v="2"/>
    <x v="3"/>
    <x v="2"/>
    <x v="5"/>
    <x v="4"/>
    <s v="SouthWestern Bell FA970 Digital Answering Machine with Time/Day Stamp"/>
    <n v="0.56000000000000005"/>
    <x v="0"/>
    <x v="1"/>
    <x v="10"/>
    <s v="North Ridgeville"/>
    <n v="44039"/>
    <d v="2015-03-19T00:00:00"/>
    <d v="2015-03-19T00:00:00"/>
    <n v="-12.078000000000001"/>
    <n v="10"/>
    <n v="240.21"/>
    <n v="87631"/>
    <n v="0"/>
    <n v="-5.028100412139378"/>
    <n v="258.29032258064518"/>
    <n v="18.080322580645174"/>
    <s v="High Discount"/>
    <s v="10%"/>
    <x v="0"/>
    <x v="5"/>
  </r>
  <r>
    <n v="21065"/>
    <s v="High"/>
    <n v="0.09"/>
    <n v="363.25"/>
    <n v="19.989999999999998"/>
    <n v="2884"/>
    <x v="950"/>
    <x v="2"/>
    <x v="3"/>
    <x v="0"/>
    <x v="15"/>
    <x v="3"/>
    <s v="Hoover WindTunnel™ Plus Canister Vacuum"/>
    <n v="0.56999999999999995"/>
    <x v="0"/>
    <x v="1"/>
    <x v="10"/>
    <s v="North Ridgeville"/>
    <n v="44039"/>
    <d v="2015-06-05T00:00:00"/>
    <d v="2015-06-06T00:00:00"/>
    <n v="1231.6569"/>
    <n v="5"/>
    <n v="1785.01"/>
    <n v="87633"/>
    <n v="1"/>
    <n v="69"/>
    <n v="1961.5494505494505"/>
    <n v="176.53945054945052"/>
    <s v="High Discount"/>
    <s v="10%"/>
    <x v="0"/>
    <x v="1"/>
  </r>
  <r>
    <n v="23689"/>
    <s v="Low"/>
    <n v="0.05"/>
    <n v="63.94"/>
    <n v="14.48"/>
    <n v="2885"/>
    <x v="951"/>
    <x v="0"/>
    <x v="3"/>
    <x v="1"/>
    <x v="2"/>
    <x v="3"/>
    <s v="Howard Miller 16&quot; Diameter Gallery Wall Clock"/>
    <n v="0.46"/>
    <x v="0"/>
    <x v="1"/>
    <x v="10"/>
    <s v="North Royalton"/>
    <n v="44133"/>
    <d v="2015-06-30T00:00:00"/>
    <d v="2015-07-07T00:00:00"/>
    <n v="219.54419999999999"/>
    <n v="5"/>
    <n v="318.18"/>
    <n v="87634"/>
    <n v="7"/>
    <n v="69"/>
    <n v="334.92631578947373"/>
    <n v="16.746315789473726"/>
    <s v="High Discount"/>
    <s v="10%"/>
    <x v="0"/>
    <x v="1"/>
  </r>
  <r>
    <n v="25718"/>
    <s v="High"/>
    <n v="0.03"/>
    <n v="4.0599999999999996"/>
    <n v="6.89"/>
    <n v="2886"/>
    <x v="952"/>
    <x v="2"/>
    <x v="3"/>
    <x v="0"/>
    <x v="15"/>
    <x v="3"/>
    <s v="Eureka Disposable Bags for Sanitaire® Vibra Groomer I® Upright Vac"/>
    <n v="0.6"/>
    <x v="0"/>
    <x v="1"/>
    <x v="10"/>
    <s v="Parma"/>
    <n v="44134"/>
    <d v="2015-02-20T00:00:00"/>
    <d v="2015-02-22T00:00:00"/>
    <n v="-185.17"/>
    <n v="9"/>
    <n v="38.89"/>
    <n v="87630"/>
    <n v="2"/>
    <n v="-476.13782463358189"/>
    <n v="40.092783505154642"/>
    <n v="1.2027835051546418"/>
    <s v="High Discount"/>
    <s v="10%"/>
    <x v="0"/>
    <x v="2"/>
  </r>
  <r>
    <n v="25719"/>
    <s v="High"/>
    <n v="0.01"/>
    <n v="3.75"/>
    <n v="0.5"/>
    <n v="2886"/>
    <x v="952"/>
    <x v="2"/>
    <x v="3"/>
    <x v="0"/>
    <x v="9"/>
    <x v="3"/>
    <s v="Avery 510"/>
    <n v="0.37"/>
    <x v="0"/>
    <x v="1"/>
    <x v="10"/>
    <s v="Parma"/>
    <n v="44134"/>
    <d v="2015-02-20T00:00:00"/>
    <d v="2015-02-21T00:00:00"/>
    <n v="31.132799999999996"/>
    <n v="12"/>
    <n v="45.12"/>
    <n v="87630"/>
    <n v="1"/>
    <n v="69"/>
    <n v="45.575757575757571"/>
    <n v="0.45575757575757336"/>
    <s v="High Discount"/>
    <s v="10%"/>
    <x v="0"/>
    <x v="2"/>
  </r>
  <r>
    <n v="25720"/>
    <s v="High"/>
    <n v="0.02"/>
    <n v="10.68"/>
    <n v="13.04"/>
    <n v="2886"/>
    <x v="952"/>
    <x v="2"/>
    <x v="3"/>
    <x v="1"/>
    <x v="2"/>
    <x v="6"/>
    <s v="Dana Swing-Arm Lamps"/>
    <n v="0.6"/>
    <x v="0"/>
    <x v="1"/>
    <x v="10"/>
    <s v="Parma"/>
    <n v="44134"/>
    <d v="2015-02-20T00:00:00"/>
    <d v="2015-02-22T00:00:00"/>
    <n v="-231.05"/>
    <n v="8"/>
    <n v="90.45"/>
    <n v="87630"/>
    <n v="2"/>
    <n v="-255.44499723604201"/>
    <n v="92.295918367346943"/>
    <n v="1.8459183673469397"/>
    <s v="High Discount"/>
    <s v="10%"/>
    <x v="0"/>
    <x v="2"/>
  </r>
  <r>
    <n v="21514"/>
    <s v="High"/>
    <n v="0.1"/>
    <n v="209.37"/>
    <n v="69"/>
    <n v="2892"/>
    <x v="953"/>
    <x v="2"/>
    <x v="3"/>
    <x v="1"/>
    <x v="11"/>
    <x v="6"/>
    <s v="Hon 2111 Invitation™ Series Corner Table"/>
    <n v="0.79"/>
    <x v="0"/>
    <x v="2"/>
    <x v="22"/>
    <s v="Livonia"/>
    <n v="48154"/>
    <d v="2015-02-23T00:00:00"/>
    <d v="2015-02-25T00:00:00"/>
    <n v="-165.59492040000003"/>
    <n v="11"/>
    <n v="2125.12"/>
    <n v="90011"/>
    <n v="2"/>
    <n v="-7.7922621028459593"/>
    <n v="2361.2444444444441"/>
    <n v="236.12444444444418"/>
    <s v="High Discount"/>
    <s v="15%"/>
    <x v="0"/>
    <x v="2"/>
  </r>
  <r>
    <n v="21515"/>
    <s v="High"/>
    <n v="7.0000000000000007E-2"/>
    <n v="4.9800000000000004"/>
    <n v="4.7"/>
    <n v="2893"/>
    <x v="954"/>
    <x v="2"/>
    <x v="3"/>
    <x v="0"/>
    <x v="7"/>
    <x v="3"/>
    <s v="Staples Copy Paper (20Lb. and 84 Bright)"/>
    <n v="0.38"/>
    <x v="0"/>
    <x v="2"/>
    <x v="22"/>
    <s v="Madison Heights"/>
    <n v="48071"/>
    <d v="2015-02-23T00:00:00"/>
    <d v="2015-02-24T00:00:00"/>
    <n v="-21.684000000000001"/>
    <n v="9"/>
    <n v="45.05"/>
    <n v="90011"/>
    <n v="1"/>
    <n v="-48.133185349611544"/>
    <n v="48.44086021505376"/>
    <n v="3.3908602150537632"/>
    <s v="High Discount"/>
    <s v="10%"/>
    <x v="0"/>
    <x v="2"/>
  </r>
  <r>
    <n v="19909"/>
    <s v="Low"/>
    <n v="0.02"/>
    <n v="880.98"/>
    <n v="44.55"/>
    <n v="2896"/>
    <x v="955"/>
    <x v="1"/>
    <x v="1"/>
    <x v="1"/>
    <x v="14"/>
    <x v="5"/>
    <s v="Riverside Palais Royal Lawyers Bookcase, Royale Cherry Finish"/>
    <n v="0.62"/>
    <x v="0"/>
    <x v="2"/>
    <x v="3"/>
    <s v="Mankato"/>
    <n v="56001"/>
    <d v="2015-01-22T00:00:00"/>
    <d v="2015-01-26T00:00:00"/>
    <n v="4861.0637999999999"/>
    <n v="8"/>
    <n v="7045.02"/>
    <n v="86925"/>
    <n v="4"/>
    <n v="69"/>
    <n v="7188.7959183673474"/>
    <n v="143.775918367347"/>
    <s v="High Discount"/>
    <s v="10%"/>
    <x v="0"/>
    <x v="0"/>
  </r>
  <r>
    <n v="18198"/>
    <s v="Critical"/>
    <n v="0"/>
    <n v="22.84"/>
    <n v="16.920000000000002"/>
    <n v="2896"/>
    <x v="955"/>
    <x v="2"/>
    <x v="1"/>
    <x v="0"/>
    <x v="7"/>
    <x v="3"/>
    <s v="Xerox 1973"/>
    <n v="0.39"/>
    <x v="0"/>
    <x v="2"/>
    <x v="3"/>
    <s v="Mankato"/>
    <n v="56001"/>
    <d v="2015-03-12T00:00:00"/>
    <d v="2015-03-14T00:00:00"/>
    <n v="-83.75"/>
    <n v="15"/>
    <n v="370.62"/>
    <n v="86927"/>
    <n v="2"/>
    <n v="-22.59726944039717"/>
    <n v="370.62"/>
    <n v="0"/>
    <s v="No Discount"/>
    <s v="0% (No Discount)"/>
    <x v="1"/>
    <x v="5"/>
  </r>
  <r>
    <n v="20304"/>
    <s v="High"/>
    <n v="0.05"/>
    <n v="80.97"/>
    <n v="30.06"/>
    <n v="2897"/>
    <x v="956"/>
    <x v="1"/>
    <x v="1"/>
    <x v="2"/>
    <x v="6"/>
    <x v="5"/>
    <s v="Hewlett-Packard Deskjet 940 REFURBISHED Color Inkjet Printer"/>
    <n v="0.4"/>
    <x v="0"/>
    <x v="2"/>
    <x v="3"/>
    <s v="Maple Grove"/>
    <n v="55369"/>
    <d v="2015-02-13T00:00:00"/>
    <d v="2015-02-14T00:00:00"/>
    <n v="565.17999999999995"/>
    <n v="11"/>
    <n v="904.25"/>
    <n v="86926"/>
    <n v="1"/>
    <n v="62.502626486038146"/>
    <n v="951.84210526315792"/>
    <n v="47.592105263157919"/>
    <s v="High Discount"/>
    <s v="10%"/>
    <x v="0"/>
    <x v="2"/>
  </r>
  <r>
    <n v="20305"/>
    <s v="High"/>
    <n v="0"/>
    <n v="6.48"/>
    <n v="10.050000000000001"/>
    <n v="2897"/>
    <x v="956"/>
    <x v="2"/>
    <x v="1"/>
    <x v="0"/>
    <x v="7"/>
    <x v="3"/>
    <s v="Xerox 1997"/>
    <n v="0.37"/>
    <x v="0"/>
    <x v="2"/>
    <x v="3"/>
    <s v="Maple Grove"/>
    <n v="55369"/>
    <d v="2015-02-13T00:00:00"/>
    <d v="2015-02-15T00:00:00"/>
    <n v="-38.72"/>
    <n v="2"/>
    <n v="16.309999999999999"/>
    <n v="86926"/>
    <n v="2"/>
    <n v="-237.40036787247089"/>
    <n v="16.309999999999999"/>
    <n v="0"/>
    <s v="No Discount"/>
    <s v="0% (No Discount)"/>
    <x v="1"/>
    <x v="2"/>
  </r>
  <r>
    <n v="23151"/>
    <s v="Not Specified"/>
    <n v="0.06"/>
    <n v="70.89"/>
    <n v="89.3"/>
    <n v="2903"/>
    <x v="957"/>
    <x v="1"/>
    <x v="2"/>
    <x v="1"/>
    <x v="11"/>
    <x v="5"/>
    <s v="KI Conference Tables"/>
    <n v="0.72"/>
    <x v="0"/>
    <x v="1"/>
    <x v="10"/>
    <s v="Reynoldsburg"/>
    <n v="43068"/>
    <d v="2015-06-25T00:00:00"/>
    <d v="2015-06-25T00:00:00"/>
    <n v="65.077020000000005"/>
    <n v="6"/>
    <n v="364.26"/>
    <n v="87374"/>
    <n v="0"/>
    <n v="17.865541097018614"/>
    <n v="387.51063829787233"/>
    <n v="23.250638297872342"/>
    <s v="High Discount"/>
    <s v="10%"/>
    <x v="0"/>
    <x v="1"/>
  </r>
  <r>
    <n v="18611"/>
    <s v="High"/>
    <n v="7.0000000000000007E-2"/>
    <n v="4.13"/>
    <n v="0.99"/>
    <n v="2908"/>
    <x v="958"/>
    <x v="2"/>
    <x v="1"/>
    <x v="0"/>
    <x v="9"/>
    <x v="3"/>
    <s v="Avery 491"/>
    <n v="0.39"/>
    <x v="0"/>
    <x v="1"/>
    <x v="10"/>
    <s v="Garfield Heights"/>
    <n v="44125"/>
    <d v="2015-01-08T00:00:00"/>
    <d v="2015-01-08T00:00:00"/>
    <n v="10.959199999999999"/>
    <n v="4"/>
    <n v="16.07"/>
    <n v="88156"/>
    <n v="0"/>
    <n v="68.196639701306765"/>
    <n v="17.27956989247312"/>
    <n v="1.2095698924731195"/>
    <s v="High Discount"/>
    <s v="10%"/>
    <x v="0"/>
    <x v="0"/>
  </r>
  <r>
    <n v="18612"/>
    <s v="High"/>
    <n v="0.03"/>
    <n v="22.72"/>
    <n v="8.99"/>
    <n v="2908"/>
    <x v="958"/>
    <x v="2"/>
    <x v="1"/>
    <x v="1"/>
    <x v="2"/>
    <x v="2"/>
    <s v="Executive Impressions 14&quot; Two-Color Numerals Wall Clock"/>
    <n v="0.44"/>
    <x v="0"/>
    <x v="1"/>
    <x v="10"/>
    <s v="Garfield Heights"/>
    <n v="44125"/>
    <d v="2015-01-08T00:00:00"/>
    <d v="2015-01-08T00:00:00"/>
    <n v="17.429400000000001"/>
    <n v="1"/>
    <n v="25.26"/>
    <n v="88156"/>
    <n v="0"/>
    <n v="69"/>
    <n v="26.041237113402065"/>
    <n v="0.7812371134020637"/>
    <s v="High Discount"/>
    <s v="10%"/>
    <x v="0"/>
    <x v="0"/>
  </r>
  <r>
    <n v="20827"/>
    <s v="Not Specified"/>
    <n v="0.05"/>
    <n v="34.979999999999997"/>
    <n v="7.53"/>
    <n v="2908"/>
    <x v="958"/>
    <x v="0"/>
    <x v="1"/>
    <x v="2"/>
    <x v="13"/>
    <x v="3"/>
    <s v="Fellowes EZ Multi-Media Keyboard"/>
    <n v="0.76"/>
    <x v="0"/>
    <x v="1"/>
    <x v="10"/>
    <s v="Garfield Heights"/>
    <n v="44125"/>
    <d v="2015-02-28T00:00:00"/>
    <d v="2015-03-03T00:00:00"/>
    <n v="-32.666400000000003"/>
    <n v="16"/>
    <n v="581.08000000000004"/>
    <n v="88157"/>
    <n v="3"/>
    <n v="-5.6216699938046402"/>
    <n v="611.66315789473697"/>
    <n v="30.583157894736928"/>
    <s v="High Discount"/>
    <s v="10%"/>
    <x v="0"/>
    <x v="2"/>
  </r>
  <r>
    <n v="20828"/>
    <s v="Not Specified"/>
    <n v="0"/>
    <n v="3.14"/>
    <n v="1.92"/>
    <n v="2908"/>
    <x v="958"/>
    <x v="2"/>
    <x v="1"/>
    <x v="0"/>
    <x v="12"/>
    <x v="0"/>
    <s v="Serrated Blade or Curved Handle Hand Letter Openers"/>
    <n v="0.84"/>
    <x v="0"/>
    <x v="1"/>
    <x v="10"/>
    <s v="Garfield Heights"/>
    <n v="44125"/>
    <d v="2015-02-28T00:00:00"/>
    <d v="2015-03-02T00:00:00"/>
    <n v="-13.135200000000001"/>
    <n v="8"/>
    <n v="27.53"/>
    <n v="88157"/>
    <n v="2"/>
    <n v="-47.71231383944788"/>
    <n v="27.53"/>
    <n v="0"/>
    <s v="No Discount"/>
    <s v="0% (No Discount)"/>
    <x v="1"/>
    <x v="2"/>
  </r>
  <r>
    <n v="21290"/>
    <s v="High"/>
    <n v="0.04"/>
    <n v="4.13"/>
    <n v="0.99"/>
    <n v="2912"/>
    <x v="959"/>
    <x v="0"/>
    <x v="1"/>
    <x v="0"/>
    <x v="9"/>
    <x v="3"/>
    <s v="Avery 491"/>
    <n v="0.39"/>
    <x v="0"/>
    <x v="2"/>
    <x v="48"/>
    <s v="Grand Forks"/>
    <n v="58201"/>
    <d v="2015-04-28T00:00:00"/>
    <d v="2015-04-30T00:00:00"/>
    <n v="22.307699999999997"/>
    <n v="7"/>
    <n v="32.33"/>
    <n v="87396"/>
    <n v="2"/>
    <n v="69"/>
    <n v="33.677083333333336"/>
    <n v="1.3470833333333374"/>
    <s v="High Discount"/>
    <s v="10%"/>
    <x v="0"/>
    <x v="4"/>
  </r>
  <r>
    <n v="21291"/>
    <s v="High"/>
    <n v="0.06"/>
    <n v="55.48"/>
    <n v="14.3"/>
    <n v="2912"/>
    <x v="959"/>
    <x v="2"/>
    <x v="1"/>
    <x v="0"/>
    <x v="7"/>
    <x v="3"/>
    <s v="Xerox 194"/>
    <n v="0.37"/>
    <x v="0"/>
    <x v="2"/>
    <x v="48"/>
    <s v="Grand Forks"/>
    <n v="58201"/>
    <d v="2015-04-28T00:00:00"/>
    <d v="2015-04-30T00:00:00"/>
    <n v="443.02139999999991"/>
    <n v="12"/>
    <n v="642.05999999999995"/>
    <n v="87396"/>
    <n v="2"/>
    <n v="69"/>
    <n v="683.04255319148933"/>
    <n v="40.982553191489387"/>
    <s v="High Discount"/>
    <s v="10%"/>
    <x v="0"/>
    <x v="4"/>
  </r>
  <r>
    <n v="8310"/>
    <s v="Medium"/>
    <n v="0.05"/>
    <n v="535.64"/>
    <n v="14.7"/>
    <n v="2920"/>
    <x v="960"/>
    <x v="1"/>
    <x v="1"/>
    <x v="2"/>
    <x v="6"/>
    <x v="1"/>
    <s v="Epson LQ-870 Dot Matrix Printer"/>
    <n v="0.59"/>
    <x v="0"/>
    <x v="2"/>
    <x v="12"/>
    <s v="Chicago"/>
    <n v="60603"/>
    <d v="2015-06-07T00:00:00"/>
    <d v="2015-06-09T00:00:00"/>
    <n v="-1220.9144999999999"/>
    <n v="2"/>
    <n v="1068.5999999999999"/>
    <n v="59365"/>
    <n v="2"/>
    <n v="-114.25364963503651"/>
    <n v="1124.8421052631579"/>
    <n v="56.24210526315801"/>
    <s v="High Discount"/>
    <s v="10%"/>
    <x v="0"/>
    <x v="1"/>
  </r>
  <r>
    <n v="18166"/>
    <s v="Medium"/>
    <n v="0"/>
    <n v="6.37"/>
    <n v="5.19"/>
    <n v="2923"/>
    <x v="961"/>
    <x v="2"/>
    <x v="3"/>
    <x v="0"/>
    <x v="8"/>
    <x v="3"/>
    <s v="C-Line Peel &amp; Stick Add-On Filing Pockets, 8-3/4 x 5-1/8, 10/Pack"/>
    <n v="0.38"/>
    <x v="0"/>
    <x v="1"/>
    <x v="30"/>
    <s v="Hagerstown"/>
    <n v="21740"/>
    <d v="2015-02-28T00:00:00"/>
    <d v="2015-03-02T00:00:00"/>
    <n v="-27.1492"/>
    <n v="15"/>
    <n v="99.75"/>
    <n v="86592"/>
    <n v="2"/>
    <n v="-27.217243107769423"/>
    <n v="99.75"/>
    <n v="0"/>
    <s v="No Discount"/>
    <s v="0% (No Discount)"/>
    <x v="1"/>
    <x v="2"/>
  </r>
  <r>
    <n v="18345"/>
    <s v="Critical"/>
    <n v="0.02"/>
    <n v="110.98"/>
    <n v="13.99"/>
    <n v="2924"/>
    <x v="962"/>
    <x v="2"/>
    <x v="3"/>
    <x v="1"/>
    <x v="2"/>
    <x v="4"/>
    <s v="Rubbermaid ClusterMat Chairmats, Mat Size- 66&quot; x 60&quot;, Lip 20&quot; x 11&quot; -90 Degree Angle"/>
    <n v="0.69"/>
    <x v="0"/>
    <x v="1"/>
    <x v="30"/>
    <s v="Laurel"/>
    <n v="20707"/>
    <d v="2015-01-16T00:00:00"/>
    <d v="2015-01-18T00:00:00"/>
    <n v="-106.3424"/>
    <n v="2"/>
    <n v="226.53"/>
    <n v="86591"/>
    <n v="2"/>
    <n v="-46.944069218205094"/>
    <n v="231.15306122448979"/>
    <n v="4.6230612244897884"/>
    <s v="High Discount"/>
    <s v="10%"/>
    <x v="0"/>
    <x v="0"/>
  </r>
  <r>
    <n v="18346"/>
    <s v="Critical"/>
    <n v="0.01"/>
    <n v="8.01"/>
    <n v="2.87"/>
    <n v="2924"/>
    <x v="962"/>
    <x v="2"/>
    <x v="3"/>
    <x v="0"/>
    <x v="7"/>
    <x v="0"/>
    <s v="TOPS Money Receipt Book, Consecutively Numbered in Red,"/>
    <n v="0.4"/>
    <x v="0"/>
    <x v="1"/>
    <x v="30"/>
    <s v="Laurel"/>
    <n v="20707"/>
    <d v="2015-01-16T00:00:00"/>
    <d v="2015-01-18T00:00:00"/>
    <n v="44.976799999999997"/>
    <n v="8"/>
    <n v="68.650000000000006"/>
    <n v="86591"/>
    <n v="2"/>
    <n v="65.516096139839746"/>
    <n v="69.343434343434353"/>
    <n v="0.69343434343434751"/>
    <s v="High Discount"/>
    <s v="10%"/>
    <x v="0"/>
    <x v="0"/>
  </r>
  <r>
    <n v="25817"/>
    <s v="Critical"/>
    <n v="0.02"/>
    <n v="5.58"/>
    <n v="2.99"/>
    <n v="2928"/>
    <x v="963"/>
    <x v="2"/>
    <x v="3"/>
    <x v="0"/>
    <x v="8"/>
    <x v="3"/>
    <s v="Avery Heavy-Duty EZD ™ Binder With Locking Rings"/>
    <n v="0.37"/>
    <x v="0"/>
    <x v="3"/>
    <x v="39"/>
    <s v="Charleston"/>
    <n v="29418"/>
    <d v="2015-05-26T00:00:00"/>
    <d v="2015-05-28T00:00:00"/>
    <n v="689.32799999999997"/>
    <n v="42"/>
    <n v="236.83"/>
    <n v="90218"/>
    <n v="2"/>
    <n v="291.06447662880544"/>
    <n v="241.66326530612247"/>
    <n v="4.8332653061224562"/>
    <s v="High Discount"/>
    <s v="10%"/>
    <x v="0"/>
    <x v="3"/>
  </r>
  <r>
    <n v="25819"/>
    <s v="Critical"/>
    <n v="0.02"/>
    <n v="54.1"/>
    <n v="19.989999999999998"/>
    <n v="2928"/>
    <x v="963"/>
    <x v="2"/>
    <x v="3"/>
    <x v="0"/>
    <x v="10"/>
    <x v="3"/>
    <s v="Desktop 3-Pocket Hot File®"/>
    <n v="0.59"/>
    <x v="0"/>
    <x v="3"/>
    <x v="39"/>
    <s v="Charleston"/>
    <n v="29418"/>
    <d v="2015-05-26T00:00:00"/>
    <d v="2015-05-27T00:00:00"/>
    <n v="-33.585999999999999"/>
    <n v="36"/>
    <n v="1944.87"/>
    <n v="90218"/>
    <n v="1"/>
    <n v="-1.7269020551502157"/>
    <n v="1984.5612244897959"/>
    <n v="39.691224489796014"/>
    <s v="High Discount"/>
    <s v="10%"/>
    <x v="0"/>
    <x v="3"/>
  </r>
  <r>
    <n v="21313"/>
    <s v="Not Specified"/>
    <n v="0.1"/>
    <n v="11.55"/>
    <n v="2.36"/>
    <n v="2931"/>
    <x v="964"/>
    <x v="2"/>
    <x v="2"/>
    <x v="0"/>
    <x v="0"/>
    <x v="0"/>
    <s v="Newell 309"/>
    <n v="0.55000000000000004"/>
    <x v="0"/>
    <x v="0"/>
    <x v="1"/>
    <s v="El Dorado Hills"/>
    <n v="95630"/>
    <d v="2015-02-28T00:00:00"/>
    <d v="2015-02-28T00:00:00"/>
    <n v="69.767200000000003"/>
    <n v="12"/>
    <n v="135.77000000000001"/>
    <n v="87619"/>
    <n v="0"/>
    <n v="51.386315091699196"/>
    <n v="150.85555555555555"/>
    <n v="15.085555555555544"/>
    <s v="High Discount"/>
    <s v="15%"/>
    <x v="0"/>
    <x v="2"/>
  </r>
  <r>
    <n v="24866"/>
    <s v="High"/>
    <n v="0.01"/>
    <n v="35.44"/>
    <n v="19.989999999999998"/>
    <n v="2932"/>
    <x v="965"/>
    <x v="2"/>
    <x v="2"/>
    <x v="0"/>
    <x v="7"/>
    <x v="3"/>
    <s v="Xerox 1880"/>
    <n v="0.38"/>
    <x v="0"/>
    <x v="1"/>
    <x v="18"/>
    <s v="Stratford"/>
    <n v="6614"/>
    <d v="2015-04-22T00:00:00"/>
    <d v="2015-04-23T00:00:00"/>
    <n v="-52.822799999999994"/>
    <n v="1"/>
    <n v="55.43"/>
    <n v="87620"/>
    <n v="1"/>
    <n v="-95.296409886343127"/>
    <n v="55.98989898989899"/>
    <n v="0.5598989898989899"/>
    <s v="High Discount"/>
    <s v="10%"/>
    <x v="0"/>
    <x v="4"/>
  </r>
  <r>
    <n v="24995"/>
    <s v="Low"/>
    <n v="0.02"/>
    <n v="3.8"/>
    <n v="1.49"/>
    <n v="2935"/>
    <x v="966"/>
    <x v="2"/>
    <x v="2"/>
    <x v="0"/>
    <x v="8"/>
    <x v="3"/>
    <s v="Durable Pressboard Binders"/>
    <n v="0.38"/>
    <x v="0"/>
    <x v="1"/>
    <x v="15"/>
    <s v="Boston"/>
    <n v="2215"/>
    <d v="2015-05-11T00:00:00"/>
    <d v="2015-05-15T00:00:00"/>
    <n v="7.31"/>
    <n v="5"/>
    <n v="20.46"/>
    <n v="87617"/>
    <n v="4"/>
    <n v="35.728250244379275"/>
    <n v="20.877551020408166"/>
    <n v="0.41755102040816539"/>
    <s v="High Discount"/>
    <s v="10%"/>
    <x v="0"/>
    <x v="3"/>
  </r>
  <r>
    <n v="24865"/>
    <s v="High"/>
    <n v="0.03"/>
    <n v="47.9"/>
    <n v="5.86"/>
    <n v="2938"/>
    <x v="967"/>
    <x v="2"/>
    <x v="2"/>
    <x v="0"/>
    <x v="7"/>
    <x v="3"/>
    <s v="Xerox 1938"/>
    <n v="0.37"/>
    <x v="0"/>
    <x v="1"/>
    <x v="15"/>
    <s v="Stoneham"/>
    <n v="2180"/>
    <d v="2015-04-22T00:00:00"/>
    <d v="2015-04-25T00:00:00"/>
    <n v="642.99029999999993"/>
    <n v="20"/>
    <n v="931.87"/>
    <n v="87620"/>
    <n v="3"/>
    <n v="69"/>
    <n v="960.69072164948454"/>
    <n v="28.82072164948454"/>
    <s v="High Discount"/>
    <s v="10%"/>
    <x v="0"/>
    <x v="4"/>
  </r>
  <r>
    <n v="23567"/>
    <s v="Critical"/>
    <n v="0.05"/>
    <n v="2.62"/>
    <n v="0.8"/>
    <n v="2941"/>
    <x v="968"/>
    <x v="2"/>
    <x v="2"/>
    <x v="0"/>
    <x v="3"/>
    <x v="0"/>
    <s v="Staples Metal Binder Clips"/>
    <n v="0.39"/>
    <x v="0"/>
    <x v="1"/>
    <x v="2"/>
    <s v="Morristown"/>
    <n v="7960"/>
    <d v="2015-05-26T00:00:00"/>
    <d v="2015-05-27T00:00:00"/>
    <n v="12.71"/>
    <n v="8"/>
    <n v="21.41"/>
    <n v="87618"/>
    <n v="1"/>
    <n v="59.364782811770198"/>
    <n v="22.536842105263158"/>
    <n v="1.1268421052631581"/>
    <s v="High Discount"/>
    <s v="10%"/>
    <x v="0"/>
    <x v="3"/>
  </r>
  <r>
    <n v="19575"/>
    <s v="Low"/>
    <n v="0.04"/>
    <n v="4.55"/>
    <n v="1.49"/>
    <n v="2944"/>
    <x v="969"/>
    <x v="2"/>
    <x v="0"/>
    <x v="0"/>
    <x v="8"/>
    <x v="3"/>
    <s v="Presstex Flexible Ring Binders"/>
    <n v="0.35"/>
    <x v="0"/>
    <x v="2"/>
    <x v="22"/>
    <s v="Midland"/>
    <n v="48640"/>
    <d v="2015-03-05T00:00:00"/>
    <d v="2015-03-07T00:00:00"/>
    <n v="28.288"/>
    <n v="13"/>
    <n v="59.75"/>
    <n v="90309"/>
    <n v="2"/>
    <n v="47.343933054393304"/>
    <n v="62.239583333333336"/>
    <n v="2.4895833333333357"/>
    <s v="High Discount"/>
    <s v="10%"/>
    <x v="0"/>
    <x v="5"/>
  </r>
  <r>
    <n v="26054"/>
    <s v="Not Specified"/>
    <n v="0.01"/>
    <n v="7.64"/>
    <n v="1.39"/>
    <n v="2947"/>
    <x v="970"/>
    <x v="2"/>
    <x v="3"/>
    <x v="0"/>
    <x v="4"/>
    <x v="3"/>
    <s v="Security-Tint Envelopes"/>
    <n v="0.36"/>
    <x v="0"/>
    <x v="1"/>
    <x v="4"/>
    <s v="Depew"/>
    <n v="14043"/>
    <d v="2015-02-04T00:00:00"/>
    <d v="2015-02-07T00:00:00"/>
    <n v="112.1181"/>
    <n v="20"/>
    <n v="162.49"/>
    <n v="87511"/>
    <n v="3"/>
    <n v="69"/>
    <n v="164.13131313131314"/>
    <n v="1.641313131313126"/>
    <s v="High Discount"/>
    <s v="10%"/>
    <x v="0"/>
    <x v="2"/>
  </r>
  <r>
    <n v="25051"/>
    <s v="Medium"/>
    <n v="7.0000000000000007E-2"/>
    <n v="42.98"/>
    <n v="4.62"/>
    <n v="2951"/>
    <x v="971"/>
    <x v="0"/>
    <x v="0"/>
    <x v="0"/>
    <x v="15"/>
    <x v="3"/>
    <s v="Belkin F9M820V08 8 Outlet Surge"/>
    <n v="0.56000000000000005"/>
    <x v="0"/>
    <x v="2"/>
    <x v="13"/>
    <s v="Hays"/>
    <n v="67601"/>
    <d v="2015-02-15T00:00:00"/>
    <d v="2015-02-17T00:00:00"/>
    <n v="565.38599999999997"/>
    <n v="19"/>
    <n v="819.4"/>
    <n v="91397"/>
    <n v="2"/>
    <n v="69"/>
    <n v="881.07526881720435"/>
    <n v="61.675268817204369"/>
    <s v="High Discount"/>
    <s v="10%"/>
    <x v="0"/>
    <x v="2"/>
  </r>
  <r>
    <n v="25052"/>
    <s v="Medium"/>
    <n v="0.03"/>
    <n v="89.99"/>
    <n v="42"/>
    <n v="2951"/>
    <x v="971"/>
    <x v="1"/>
    <x v="0"/>
    <x v="1"/>
    <x v="1"/>
    <x v="1"/>
    <s v="Global Leather Task Chair, Black"/>
    <n v="0.66"/>
    <x v="0"/>
    <x v="2"/>
    <x v="13"/>
    <s v="Hays"/>
    <n v="67601"/>
    <d v="2015-02-15T00:00:00"/>
    <d v="2015-02-18T00:00:00"/>
    <n v="-230.9528"/>
    <n v="19"/>
    <n v="1809.75"/>
    <n v="91397"/>
    <n v="3"/>
    <n v="-12.76158585439978"/>
    <n v="1865.7216494845361"/>
    <n v="55.971649484536101"/>
    <s v="High Discount"/>
    <s v="10%"/>
    <x v="0"/>
    <x v="2"/>
  </r>
  <r>
    <n v="25970"/>
    <s v="Medium"/>
    <n v="0.08"/>
    <n v="5.74"/>
    <n v="5.01"/>
    <n v="2952"/>
    <x v="972"/>
    <x v="0"/>
    <x v="0"/>
    <x v="0"/>
    <x v="8"/>
    <x v="3"/>
    <s v="Binder Posts"/>
    <n v="0.39"/>
    <x v="0"/>
    <x v="1"/>
    <x v="10"/>
    <s v="Grove City"/>
    <n v="43123"/>
    <d v="2015-04-15T00:00:00"/>
    <d v="2015-04-17T00:00:00"/>
    <n v="-61.628039999999999"/>
    <n v="12"/>
    <n v="70.03"/>
    <n v="91398"/>
    <n v="2"/>
    <n v="-88.002341853491359"/>
    <n v="76.119565217391298"/>
    <n v="6.0895652173912964"/>
    <s v="High Discount"/>
    <s v="10%"/>
    <x v="0"/>
    <x v="4"/>
  </r>
  <r>
    <n v="21200"/>
    <s v="Low"/>
    <n v="0.09"/>
    <n v="12.22"/>
    <n v="2.85"/>
    <n v="2954"/>
    <x v="973"/>
    <x v="2"/>
    <x v="3"/>
    <x v="1"/>
    <x v="2"/>
    <x v="2"/>
    <s v="Aluminum Document Frame"/>
    <n v="0.55000000000000004"/>
    <x v="0"/>
    <x v="2"/>
    <x v="3"/>
    <s v="Maplewood"/>
    <n v="55119"/>
    <d v="2015-06-18T00:00:00"/>
    <d v="2015-06-25T00:00:00"/>
    <n v="70.676699999999997"/>
    <n v="9"/>
    <n v="102.43"/>
    <n v="86427"/>
    <n v="7"/>
    <n v="69"/>
    <n v="112.56043956043956"/>
    <n v="10.130439560439555"/>
    <s v="High Discount"/>
    <s v="10%"/>
    <x v="0"/>
    <x v="1"/>
  </r>
  <r>
    <n v="24817"/>
    <s v="Medium"/>
    <n v="0.1"/>
    <n v="37.94"/>
    <n v="5.08"/>
    <n v="2957"/>
    <x v="974"/>
    <x v="0"/>
    <x v="0"/>
    <x v="0"/>
    <x v="7"/>
    <x v="0"/>
    <s v="Snap-A-Way® Black Print Carbonless Ruled Speed Letter, Triplicate"/>
    <n v="0.38"/>
    <x v="0"/>
    <x v="2"/>
    <x v="45"/>
    <s v="Milwaukee"/>
    <n v="53209"/>
    <d v="2015-04-02T00:00:00"/>
    <d v="2015-04-04T00:00:00"/>
    <n v="95.054399999999987"/>
    <n v="4"/>
    <n v="137.76"/>
    <n v="90264"/>
    <n v="2"/>
    <n v="69"/>
    <n v="153.06666666666666"/>
    <n v="15.306666666666672"/>
    <s v="High Discount"/>
    <s v="15%"/>
    <x v="0"/>
    <x v="4"/>
  </r>
  <r>
    <n v="25709"/>
    <s v="Low"/>
    <n v="0.06"/>
    <n v="20.99"/>
    <n v="0.99"/>
    <n v="2958"/>
    <x v="975"/>
    <x v="2"/>
    <x v="0"/>
    <x v="2"/>
    <x v="5"/>
    <x v="0"/>
    <s v="Accessory21"/>
    <n v="0.37"/>
    <x v="0"/>
    <x v="2"/>
    <x v="45"/>
    <s v="Neenah"/>
    <n v="54956"/>
    <d v="2015-03-23T00:00:00"/>
    <d v="2015-03-28T00:00:00"/>
    <n v="224.96069999999997"/>
    <n v="18"/>
    <n v="326.02999999999997"/>
    <n v="90265"/>
    <n v="5"/>
    <n v="69"/>
    <n v="346.84042553191489"/>
    <n v="20.810425531914916"/>
    <s v="High Discount"/>
    <s v="10%"/>
    <x v="0"/>
    <x v="5"/>
  </r>
  <r>
    <n v="19923"/>
    <s v="Not Specified"/>
    <n v="0.1"/>
    <n v="36.549999999999997"/>
    <n v="13.89"/>
    <n v="2960"/>
    <x v="976"/>
    <x v="2"/>
    <x v="0"/>
    <x v="0"/>
    <x v="0"/>
    <x v="0"/>
    <s v="Dixon Ticonderoga Core-Lock Colored Pencils, 48-Color Set"/>
    <n v="0.41"/>
    <x v="0"/>
    <x v="3"/>
    <x v="40"/>
    <s v="Van Buren"/>
    <n v="72956"/>
    <d v="2015-04-05T00:00:00"/>
    <d v="2015-04-07T00:00:00"/>
    <n v="-89.572000000000003"/>
    <n v="11"/>
    <n v="379.72"/>
    <n v="90646"/>
    <n v="2"/>
    <n v="-23.588960286526913"/>
    <n v="421.91111111111115"/>
    <n v="42.191111111111127"/>
    <s v="High Discount"/>
    <s v="15%"/>
    <x v="0"/>
    <x v="4"/>
  </r>
  <r>
    <n v="20390"/>
    <s v="High"/>
    <n v="7.0000000000000007E-2"/>
    <n v="4.76"/>
    <n v="0.88"/>
    <n v="2962"/>
    <x v="977"/>
    <x v="0"/>
    <x v="3"/>
    <x v="0"/>
    <x v="7"/>
    <x v="0"/>
    <s v="Wirebound Voice Message Log Book"/>
    <n v="0.39"/>
    <x v="0"/>
    <x v="0"/>
    <x v="21"/>
    <s v="Louisville"/>
    <n v="80027"/>
    <d v="2015-05-07T00:00:00"/>
    <d v="2015-05-09T00:00:00"/>
    <n v="33.347699999999996"/>
    <n v="10"/>
    <n v="48.33"/>
    <n v="88611"/>
    <n v="2"/>
    <n v="69"/>
    <n v="51.967741935483872"/>
    <n v="3.6377419354838736"/>
    <s v="High Discount"/>
    <s v="10%"/>
    <x v="0"/>
    <x v="3"/>
  </r>
  <r>
    <n v="22175"/>
    <s v="Critical"/>
    <n v="0.01"/>
    <n v="7.98"/>
    <n v="6.5"/>
    <n v="2963"/>
    <x v="978"/>
    <x v="2"/>
    <x v="3"/>
    <x v="0"/>
    <x v="10"/>
    <x v="4"/>
    <s v="Iris Project Case"/>
    <n v="0.59"/>
    <x v="0"/>
    <x v="1"/>
    <x v="30"/>
    <s v="Middle River"/>
    <n v="21220"/>
    <d v="2015-06-22T00:00:00"/>
    <d v="2015-06-23T00:00:00"/>
    <n v="-34.591999999999999"/>
    <n v="4"/>
    <n v="34.909999999999997"/>
    <n v="88612"/>
    <n v="1"/>
    <n v="-99.089086221712989"/>
    <n v="35.262626262626263"/>
    <n v="0.3526262626262664"/>
    <s v="High Discount"/>
    <s v="10%"/>
    <x v="0"/>
    <x v="1"/>
  </r>
  <r>
    <n v="25953"/>
    <s v="High"/>
    <n v="0.06"/>
    <n v="42.98"/>
    <n v="4.62"/>
    <n v="2964"/>
    <x v="979"/>
    <x v="2"/>
    <x v="3"/>
    <x v="0"/>
    <x v="15"/>
    <x v="3"/>
    <s v="Belkin F9M820V08 8 Outlet Surge"/>
    <n v="0.56000000000000005"/>
    <x v="0"/>
    <x v="1"/>
    <x v="10"/>
    <s v="Mount Vernon"/>
    <n v="43050"/>
    <d v="2015-04-21T00:00:00"/>
    <d v="2015-04-23T00:00:00"/>
    <n v="-24.63"/>
    <n v="1"/>
    <n v="47.04"/>
    <n v="88610"/>
    <n v="2"/>
    <n v="-52.359693877551017"/>
    <n v="50.042553191489361"/>
    <n v="3.002553191489362"/>
    <s v="High Discount"/>
    <s v="10%"/>
    <x v="0"/>
    <x v="4"/>
  </r>
  <r>
    <n v="21390"/>
    <s v="Not Specified"/>
    <n v="0.08"/>
    <n v="9.68"/>
    <n v="2.0299999999999998"/>
    <n v="2968"/>
    <x v="980"/>
    <x v="2"/>
    <x v="2"/>
    <x v="0"/>
    <x v="7"/>
    <x v="0"/>
    <s v="Wirebound Service Call Books, 5 1/2&quot; x 4&quot;"/>
    <n v="0.37"/>
    <x v="0"/>
    <x v="3"/>
    <x v="26"/>
    <s v="Hollywood"/>
    <n v="33021"/>
    <d v="2015-02-22T00:00:00"/>
    <d v="2015-02-24T00:00:00"/>
    <n v="-536.24199999999996"/>
    <n v="1"/>
    <n v="10.94"/>
    <n v="86085"/>
    <n v="2"/>
    <n v="-4901.6636197440585"/>
    <n v="11.891304347826086"/>
    <n v="0.95130434782608653"/>
    <s v="High Discount"/>
    <s v="10%"/>
    <x v="0"/>
    <x v="2"/>
  </r>
  <r>
    <n v="21391"/>
    <s v="Not Specified"/>
    <n v="0.04"/>
    <n v="150.97999999999999"/>
    <n v="16.010000000000002"/>
    <n v="2968"/>
    <x v="980"/>
    <x v="1"/>
    <x v="2"/>
    <x v="1"/>
    <x v="11"/>
    <x v="5"/>
    <s v="Iceberg OfficeWorks 42&quot; Round Tables"/>
    <n v="0.7"/>
    <x v="0"/>
    <x v="3"/>
    <x v="26"/>
    <s v="Hollywood"/>
    <n v="33021"/>
    <d v="2015-02-22T00:00:00"/>
    <d v="2015-02-23T00:00:00"/>
    <n v="-125.86000000000001"/>
    <n v="5"/>
    <n v="731.38"/>
    <n v="86085"/>
    <n v="1"/>
    <n v="-17.208564631245046"/>
    <n v="761.85416666666674"/>
    <n v="30.474166666666747"/>
    <s v="High Discount"/>
    <s v="10%"/>
    <x v="0"/>
    <x v="2"/>
  </r>
  <r>
    <n v="18041"/>
    <s v="High"/>
    <n v="0.06"/>
    <n v="363.25"/>
    <n v="19.989999999999998"/>
    <n v="2968"/>
    <x v="980"/>
    <x v="2"/>
    <x v="2"/>
    <x v="0"/>
    <x v="15"/>
    <x v="3"/>
    <s v="Hoover WindTunnel™ Plus Canister Vacuum"/>
    <n v="0.56999999999999995"/>
    <x v="0"/>
    <x v="3"/>
    <x v="26"/>
    <s v="Hollywood"/>
    <n v="33021"/>
    <d v="2015-03-28T00:00:00"/>
    <d v="2015-03-30T00:00:00"/>
    <n v="36.164099999999998"/>
    <n v="1"/>
    <n v="344.87"/>
    <n v="86086"/>
    <n v="2"/>
    <n v="10.486299185200219"/>
    <n v="366.88297872340428"/>
    <n v="22.012978723404274"/>
    <s v="High Discount"/>
    <s v="10%"/>
    <x v="0"/>
    <x v="5"/>
  </r>
  <r>
    <n v="21096"/>
    <s v="High"/>
    <n v="0.01"/>
    <n v="30.97"/>
    <n v="4"/>
    <n v="2973"/>
    <x v="981"/>
    <x v="2"/>
    <x v="1"/>
    <x v="2"/>
    <x v="13"/>
    <x v="3"/>
    <s v="Microsoft Multimedia Keyboard"/>
    <n v="0.74"/>
    <x v="0"/>
    <x v="2"/>
    <x v="45"/>
    <s v="New Berlin"/>
    <n v="53151"/>
    <d v="2015-04-13T00:00:00"/>
    <d v="2015-04-15T00:00:00"/>
    <n v="17.102799999999998"/>
    <n v="17"/>
    <n v="523.05999999999995"/>
    <n v="87186"/>
    <n v="2"/>
    <n v="3.2697587274882425"/>
    <n v="528.3434343434343"/>
    <n v="5.2834343434343509"/>
    <s v="High Discount"/>
    <s v="10%"/>
    <x v="0"/>
    <x v="4"/>
  </r>
  <r>
    <n v="21097"/>
    <s v="High"/>
    <n v="0.08"/>
    <n v="125.99"/>
    <n v="7.69"/>
    <n v="2973"/>
    <x v="981"/>
    <x v="2"/>
    <x v="1"/>
    <x v="2"/>
    <x v="5"/>
    <x v="3"/>
    <s v="Timeport L7089"/>
    <n v="0.57999999999999996"/>
    <x v="0"/>
    <x v="2"/>
    <x v="45"/>
    <s v="New Berlin"/>
    <n v="53151"/>
    <d v="2015-04-13T00:00:00"/>
    <d v="2015-04-15T00:00:00"/>
    <n v="1269.3819599999999"/>
    <n v="23"/>
    <n v="2424.6799999999998"/>
    <n v="87186"/>
    <n v="2"/>
    <n v="52.352556213603442"/>
    <n v="2635.5217391304345"/>
    <n v="210.84173913043469"/>
    <s v="High Discount"/>
    <s v="10%"/>
    <x v="0"/>
    <x v="4"/>
  </r>
  <r>
    <n v="24770"/>
    <s v="Critical"/>
    <n v="0.1"/>
    <n v="442.14"/>
    <n v="14.7"/>
    <n v="2973"/>
    <x v="981"/>
    <x v="1"/>
    <x v="1"/>
    <x v="2"/>
    <x v="6"/>
    <x v="1"/>
    <s v="Okidata ML390 Turbo Dot Matrix Printers"/>
    <n v="0.56000000000000005"/>
    <x v="0"/>
    <x v="2"/>
    <x v="45"/>
    <s v="New Berlin"/>
    <n v="53151"/>
    <d v="2015-05-20T00:00:00"/>
    <d v="2015-05-21T00:00:00"/>
    <n v="137.68794000000014"/>
    <n v="6"/>
    <n v="2411.4299999999998"/>
    <n v="87187"/>
    <n v="1"/>
    <n v="5.709804555802994"/>
    <n v="2679.3666666666663"/>
    <n v="267.9366666666665"/>
    <s v="High Discount"/>
    <s v="15%"/>
    <x v="0"/>
    <x v="3"/>
  </r>
  <r>
    <n v="19599"/>
    <s v="Medium"/>
    <n v="0.01"/>
    <n v="35.99"/>
    <n v="0.99"/>
    <n v="2976"/>
    <x v="982"/>
    <x v="2"/>
    <x v="2"/>
    <x v="2"/>
    <x v="5"/>
    <x v="2"/>
    <s v="Accessory31"/>
    <n v="0.35"/>
    <x v="0"/>
    <x v="2"/>
    <x v="45"/>
    <s v="Oak Creek"/>
    <n v="53154"/>
    <d v="2015-05-22T00:00:00"/>
    <d v="2015-05-23T00:00:00"/>
    <n v="882.48239999999998"/>
    <n v="41"/>
    <n v="1278.96"/>
    <n v="89047"/>
    <n v="1"/>
    <n v="69"/>
    <n v="1291.878787878788"/>
    <n v="12.918787878787953"/>
    <s v="High Discount"/>
    <s v="10%"/>
    <x v="0"/>
    <x v="3"/>
  </r>
  <r>
    <n v="20182"/>
    <s v="Critical"/>
    <n v="0.09"/>
    <n v="2.94"/>
    <n v="0.7"/>
    <n v="2979"/>
    <x v="983"/>
    <x v="2"/>
    <x v="0"/>
    <x v="0"/>
    <x v="0"/>
    <x v="0"/>
    <s v="Newell 338"/>
    <n v="0.57999999999999996"/>
    <x v="0"/>
    <x v="2"/>
    <x v="48"/>
    <s v="Dickinson"/>
    <n v="58601"/>
    <d v="2015-01-27T00:00:00"/>
    <d v="2015-01-28T00:00:00"/>
    <n v="6.3840000000000003"/>
    <n v="9"/>
    <n v="25.22"/>
    <n v="86544"/>
    <n v="1"/>
    <n v="25.31324345757336"/>
    <n v="27.714285714285712"/>
    <n v="2.4942857142857129"/>
    <s v="High Discount"/>
    <s v="10%"/>
    <x v="0"/>
    <x v="0"/>
  </r>
  <r>
    <n v="18169"/>
    <s v="Critical"/>
    <n v="0.02"/>
    <n v="5.34"/>
    <n v="2.99"/>
    <n v="2979"/>
    <x v="983"/>
    <x v="2"/>
    <x v="0"/>
    <x v="0"/>
    <x v="8"/>
    <x v="3"/>
    <s v="Wilson Jones 14 Line Acrylic Coated Pressboard Data Binders"/>
    <n v="0.38"/>
    <x v="0"/>
    <x v="2"/>
    <x v="48"/>
    <s v="Dickinson"/>
    <n v="58601"/>
    <d v="2015-02-26T00:00:00"/>
    <d v="2015-02-28T00:00:00"/>
    <n v="5.2955000000000005"/>
    <n v="6"/>
    <n v="34.729999999999997"/>
    <n v="86545"/>
    <n v="2"/>
    <n v="15.247624532104812"/>
    <n v="35.438775510204081"/>
    <n v="0.70877551020408447"/>
    <s v="High Discount"/>
    <s v="10%"/>
    <x v="0"/>
    <x v="2"/>
  </r>
  <r>
    <n v="18170"/>
    <s v="Critical"/>
    <n v="0.03"/>
    <n v="40.98"/>
    <n v="7.47"/>
    <n v="2979"/>
    <x v="983"/>
    <x v="2"/>
    <x v="0"/>
    <x v="0"/>
    <x v="8"/>
    <x v="3"/>
    <s v="Wilson Jones Ledger-Size, Piano-Hinge Binder, 2&quot;, Blue"/>
    <n v="0.37"/>
    <x v="0"/>
    <x v="2"/>
    <x v="48"/>
    <s v="Dickinson"/>
    <n v="58601"/>
    <d v="2015-02-26T00:00:00"/>
    <d v="2015-02-27T00:00:00"/>
    <n v="170.79569999999998"/>
    <n v="6"/>
    <n v="247.53"/>
    <n v="86545"/>
    <n v="1"/>
    <n v="69"/>
    <n v="255.18556701030928"/>
    <n v="7.6555670103092837"/>
    <s v="High Discount"/>
    <s v="10%"/>
    <x v="0"/>
    <x v="2"/>
  </r>
  <r>
    <n v="18133"/>
    <s v="Not Specified"/>
    <n v="0.01"/>
    <n v="5.84"/>
    <n v="0.83"/>
    <n v="2979"/>
    <x v="983"/>
    <x v="2"/>
    <x v="0"/>
    <x v="0"/>
    <x v="0"/>
    <x v="0"/>
    <s v="Avery Hi-Liter® Smear-Safe Highlighters"/>
    <n v="0.49"/>
    <x v="0"/>
    <x v="2"/>
    <x v="48"/>
    <s v="Dickinson"/>
    <n v="58601"/>
    <d v="2015-06-14T00:00:00"/>
    <d v="2015-06-16T00:00:00"/>
    <n v="16.091999999999999"/>
    <n v="4"/>
    <n v="23.89"/>
    <n v="86546"/>
    <n v="2"/>
    <n v="67.358727501046459"/>
    <n v="24.131313131313131"/>
    <n v="0.24131313131313092"/>
    <s v="High Discount"/>
    <s v="10%"/>
    <x v="0"/>
    <x v="1"/>
  </r>
  <r>
    <n v="20183"/>
    <s v="Critical"/>
    <n v="0.03"/>
    <n v="43.98"/>
    <n v="8.99"/>
    <n v="2980"/>
    <x v="984"/>
    <x v="2"/>
    <x v="0"/>
    <x v="0"/>
    <x v="0"/>
    <x v="2"/>
    <s v="Boston 1645 Deluxe Heavier-Duty Electric Pencil Sharpener"/>
    <n v="0.57999999999999996"/>
    <x v="0"/>
    <x v="1"/>
    <x v="10"/>
    <s v="Sandusky"/>
    <n v="44870"/>
    <d v="2015-01-27T00:00:00"/>
    <d v="2015-01-29T00:00:00"/>
    <n v="274.0788"/>
    <n v="10"/>
    <n v="454.4"/>
    <n v="86544"/>
    <n v="2"/>
    <n v="60.316637323943667"/>
    <n v="468.45360824742266"/>
    <n v="14.053608247422687"/>
    <s v="High Discount"/>
    <s v="10%"/>
    <x v="0"/>
    <x v="0"/>
  </r>
  <r>
    <n v="20184"/>
    <s v="Critical"/>
    <n v="0.06"/>
    <n v="1.1399999999999999"/>
    <n v="0.7"/>
    <n v="2980"/>
    <x v="984"/>
    <x v="2"/>
    <x v="0"/>
    <x v="0"/>
    <x v="3"/>
    <x v="0"/>
    <s v="OIC Thumb-Tacks"/>
    <n v="0.38"/>
    <x v="0"/>
    <x v="1"/>
    <x v="10"/>
    <s v="Sandusky"/>
    <n v="44870"/>
    <d v="2015-01-27T00:00:00"/>
    <d v="2015-01-30T00:00:00"/>
    <n v="-3.782"/>
    <n v="13"/>
    <n v="14.53"/>
    <n v="86544"/>
    <n v="3"/>
    <n v="-26.028905712319339"/>
    <n v="15.457446808510639"/>
    <n v="0.92744680851063954"/>
    <s v="High Discount"/>
    <s v="10%"/>
    <x v="0"/>
    <x v="0"/>
  </r>
  <r>
    <n v="20435"/>
    <s v="Medium"/>
    <n v="7.0000000000000007E-2"/>
    <n v="2.61"/>
    <n v="0.5"/>
    <n v="2980"/>
    <x v="984"/>
    <x v="2"/>
    <x v="0"/>
    <x v="0"/>
    <x v="9"/>
    <x v="3"/>
    <s v="Avery 494"/>
    <n v="0.39"/>
    <x v="0"/>
    <x v="1"/>
    <x v="10"/>
    <s v="Sandusky"/>
    <n v="44870"/>
    <d v="2015-02-25T00:00:00"/>
    <d v="2015-02-27T00:00:00"/>
    <n v="10.798499999999999"/>
    <n v="6"/>
    <n v="15.65"/>
    <n v="86547"/>
    <n v="2"/>
    <n v="69"/>
    <n v="16.827956989247312"/>
    <n v="1.1779569892473116"/>
    <s v="High Discount"/>
    <s v="10%"/>
    <x v="0"/>
    <x v="2"/>
  </r>
  <r>
    <n v="23110"/>
    <s v="Low"/>
    <n v="0.04"/>
    <n v="2.88"/>
    <n v="1.01"/>
    <n v="2980"/>
    <x v="984"/>
    <x v="2"/>
    <x v="0"/>
    <x v="0"/>
    <x v="0"/>
    <x v="0"/>
    <s v="Sanford Colorific Colored Pencils, 12/Box"/>
    <n v="0.55000000000000004"/>
    <x v="0"/>
    <x v="1"/>
    <x v="10"/>
    <s v="Sandusky"/>
    <n v="44870"/>
    <d v="2015-05-30T00:00:00"/>
    <d v="2015-06-04T00:00:00"/>
    <n v="15.246"/>
    <n v="39"/>
    <n v="111.92"/>
    <n v="86548"/>
    <n v="5"/>
    <n v="13.622230164403145"/>
    <n v="116.58333333333334"/>
    <n v="4.6633333333333411"/>
    <s v="High Discount"/>
    <s v="10%"/>
    <x v="0"/>
    <x v="3"/>
  </r>
  <r>
    <n v="20816"/>
    <s v="Critical"/>
    <n v="0.09"/>
    <n v="100.98"/>
    <n v="35.840000000000003"/>
    <n v="2987"/>
    <x v="985"/>
    <x v="1"/>
    <x v="1"/>
    <x v="1"/>
    <x v="14"/>
    <x v="5"/>
    <s v="Bush Westfield Collection Bookcases, Fully Assembled"/>
    <n v="0.62"/>
    <x v="0"/>
    <x v="2"/>
    <x v="25"/>
    <s v="West Des Moines"/>
    <n v="50265"/>
    <d v="2015-06-28T00:00:00"/>
    <d v="2015-06-28T00:00:00"/>
    <n v="-103.624"/>
    <n v="17"/>
    <n v="1700.38"/>
    <n v="91180"/>
    <n v="0"/>
    <n v="-6.0941671861583879"/>
    <n v="1868.5494505494505"/>
    <n v="168.1694505494504"/>
    <s v="High Discount"/>
    <s v="10%"/>
    <x v="0"/>
    <x v="1"/>
  </r>
  <r>
    <n v="20817"/>
    <s v="Critical"/>
    <n v="0.1"/>
    <n v="5.78"/>
    <n v="7.96"/>
    <n v="2987"/>
    <x v="985"/>
    <x v="2"/>
    <x v="1"/>
    <x v="0"/>
    <x v="7"/>
    <x v="3"/>
    <s v="Xerox 196"/>
    <n v="0.36"/>
    <x v="0"/>
    <x v="2"/>
    <x v="25"/>
    <s v="West Des Moines"/>
    <n v="50265"/>
    <d v="2015-06-28T00:00:00"/>
    <d v="2015-06-28T00:00:00"/>
    <n v="-57.823999999999998"/>
    <n v="6"/>
    <n v="35.96"/>
    <n v="91180"/>
    <n v="0"/>
    <n v="-160.80088987764179"/>
    <n v="39.955555555555556"/>
    <n v="3.9955555555555549"/>
    <s v="High Discount"/>
    <s v="15%"/>
    <x v="0"/>
    <x v="1"/>
  </r>
  <r>
    <n v="22473"/>
    <s v="Low"/>
    <n v="0.05"/>
    <n v="70.97"/>
    <n v="3.5"/>
    <n v="2991"/>
    <x v="986"/>
    <x v="2"/>
    <x v="1"/>
    <x v="0"/>
    <x v="15"/>
    <x v="3"/>
    <s v="Tripp Lite Isotel 8 Ultra 8 Outlet Metal Surge"/>
    <n v="0.59"/>
    <x v="0"/>
    <x v="2"/>
    <x v="45"/>
    <s v="Racine"/>
    <n v="53402"/>
    <d v="2015-05-08T00:00:00"/>
    <d v="2015-05-13T00:00:00"/>
    <n v="18.218000000000018"/>
    <n v="2"/>
    <n v="141.59"/>
    <n v="91466"/>
    <n v="5"/>
    <n v="12.866727876262459"/>
    <n v="149.04210526315791"/>
    <n v="7.4521052631579039"/>
    <s v="High Discount"/>
    <s v="10%"/>
    <x v="0"/>
    <x v="3"/>
  </r>
  <r>
    <n v="22476"/>
    <s v="Low"/>
    <n v="0"/>
    <n v="5.28"/>
    <n v="6.26"/>
    <n v="2992"/>
    <x v="987"/>
    <x v="2"/>
    <x v="1"/>
    <x v="0"/>
    <x v="7"/>
    <x v="3"/>
    <s v="Xerox 1928"/>
    <n v="0.4"/>
    <x v="0"/>
    <x v="2"/>
    <x v="45"/>
    <s v="Sheboygan"/>
    <n v="53081"/>
    <d v="2015-05-08T00:00:00"/>
    <d v="2015-05-15T00:00:00"/>
    <n v="25.058000000000035"/>
    <n v="36"/>
    <n v="203.05"/>
    <n v="91466"/>
    <n v="7"/>
    <n v="12.340802757941411"/>
    <n v="203.05"/>
    <n v="0"/>
    <s v="No Discount"/>
    <s v="0% (No Discount)"/>
    <x v="1"/>
    <x v="3"/>
  </r>
  <r>
    <n v="20891"/>
    <s v="Not Specified"/>
    <n v="0.03"/>
    <n v="10.98"/>
    <n v="3.37"/>
    <n v="2999"/>
    <x v="988"/>
    <x v="2"/>
    <x v="3"/>
    <x v="0"/>
    <x v="12"/>
    <x v="2"/>
    <s v="Fiskars® Softgrip Scissors"/>
    <n v="0.56999999999999995"/>
    <x v="0"/>
    <x v="2"/>
    <x v="22"/>
    <s v="Oak Park"/>
    <n v="48237"/>
    <d v="2015-04-10T00:00:00"/>
    <d v="2015-04-11T00:00:00"/>
    <n v="11.82"/>
    <n v="5"/>
    <n v="56.19"/>
    <n v="87041"/>
    <n v="1"/>
    <n v="21.035771489588896"/>
    <n v="57.927835051546388"/>
    <n v="1.7378350515463907"/>
    <s v="High Discount"/>
    <s v="10%"/>
    <x v="0"/>
    <x v="4"/>
  </r>
  <r>
    <n v="21499"/>
    <s v="Low"/>
    <n v="0.01"/>
    <n v="10.14"/>
    <n v="2.27"/>
    <n v="3000"/>
    <x v="989"/>
    <x v="2"/>
    <x v="3"/>
    <x v="0"/>
    <x v="7"/>
    <x v="0"/>
    <s v="Staples Wirebound Steno Books, 6&quot; x 9&quot;, 12/Pack"/>
    <n v="0.36"/>
    <x v="0"/>
    <x v="2"/>
    <x v="22"/>
    <s v="Pontiac"/>
    <n v="48342"/>
    <d v="2015-01-26T00:00:00"/>
    <d v="2015-01-28T00:00:00"/>
    <n v="28.151999999999997"/>
    <n v="4"/>
    <n v="40.799999999999997"/>
    <n v="87042"/>
    <n v="2"/>
    <n v="69"/>
    <n v="41.212121212121211"/>
    <n v="0.41212121212121389"/>
    <s v="High Discount"/>
    <s v="10%"/>
    <x v="0"/>
    <x v="0"/>
  </r>
  <r>
    <n v="23836"/>
    <s v="Not Specified"/>
    <n v="0.03"/>
    <n v="5.4"/>
    <n v="7.78"/>
    <n v="3001"/>
    <x v="990"/>
    <x v="2"/>
    <x v="3"/>
    <x v="0"/>
    <x v="8"/>
    <x v="3"/>
    <s v="3M Organizer Strips"/>
    <n v="0.37"/>
    <x v="0"/>
    <x v="2"/>
    <x v="22"/>
    <s v="Port Huron"/>
    <n v="48060"/>
    <d v="2015-03-17T00:00:00"/>
    <d v="2015-03-19T00:00:00"/>
    <n v="-237.54400000000001"/>
    <n v="21"/>
    <n v="117.87"/>
    <n v="87043"/>
    <n v="2"/>
    <n v="-201.5304997030627"/>
    <n v="121.51546391752578"/>
    <n v="3.6454639175257739"/>
    <s v="High Discount"/>
    <s v="10%"/>
    <x v="0"/>
    <x v="5"/>
  </r>
  <r>
    <n v="25282"/>
    <s v="Medium"/>
    <n v="0.03"/>
    <n v="85.99"/>
    <n v="0.99"/>
    <n v="3003"/>
    <x v="991"/>
    <x v="2"/>
    <x v="1"/>
    <x v="2"/>
    <x v="5"/>
    <x v="0"/>
    <s v="Accessory34"/>
    <n v="0.55000000000000004"/>
    <x v="0"/>
    <x v="0"/>
    <x v="44"/>
    <s v="Coeur D Alene"/>
    <n v="83814"/>
    <d v="2015-03-05T00:00:00"/>
    <d v="2015-03-06T00:00:00"/>
    <n v="1037.1044999999999"/>
    <n v="20"/>
    <n v="1503.05"/>
    <n v="91586"/>
    <n v="1"/>
    <n v="69"/>
    <n v="1549.5360824742268"/>
    <n v="46.486082474226805"/>
    <s v="High Discount"/>
    <s v="10%"/>
    <x v="0"/>
    <x v="5"/>
  </r>
  <r>
    <n v="7664"/>
    <s v="Low"/>
    <n v="0.08"/>
    <n v="6.48"/>
    <n v="6.81"/>
    <n v="3004"/>
    <x v="992"/>
    <x v="2"/>
    <x v="0"/>
    <x v="0"/>
    <x v="7"/>
    <x v="3"/>
    <s v="Xerox 1930"/>
    <n v="0.36"/>
    <x v="0"/>
    <x v="0"/>
    <x v="1"/>
    <s v="Los Angeles"/>
    <n v="90049"/>
    <d v="2015-02-10T00:00:00"/>
    <d v="2015-02-15T00:00:00"/>
    <n v="-94.59"/>
    <n v="58"/>
    <n v="382.33"/>
    <n v="54949"/>
    <n v="5"/>
    <n v="-24.740407501373159"/>
    <n v="415.57608695652169"/>
    <n v="33.246086956521708"/>
    <s v="High Discount"/>
    <s v="10%"/>
    <x v="0"/>
    <x v="2"/>
  </r>
  <r>
    <n v="7665"/>
    <s v="Low"/>
    <n v="0.09"/>
    <n v="20.98"/>
    <n v="53.03"/>
    <n v="3004"/>
    <x v="992"/>
    <x v="1"/>
    <x v="0"/>
    <x v="0"/>
    <x v="10"/>
    <x v="1"/>
    <s v="Tennsco Lockers, Gray"/>
    <n v="0.78"/>
    <x v="0"/>
    <x v="0"/>
    <x v="1"/>
    <s v="Los Angeles"/>
    <n v="90049"/>
    <d v="2015-02-10T00:00:00"/>
    <d v="2015-02-17T00:00:00"/>
    <n v="-293.74"/>
    <n v="13"/>
    <n v="356.61"/>
    <n v="54949"/>
    <n v="7"/>
    <n v="-82.370096183505794"/>
    <n v="391.87912087912088"/>
    <n v="35.269120879120862"/>
    <s v="High Discount"/>
    <s v="10%"/>
    <x v="0"/>
    <x v="2"/>
  </r>
  <r>
    <n v="23295"/>
    <s v="Critical"/>
    <n v="0.05"/>
    <n v="122.99"/>
    <n v="19.989999999999998"/>
    <n v="3005"/>
    <x v="993"/>
    <x v="0"/>
    <x v="0"/>
    <x v="0"/>
    <x v="8"/>
    <x v="3"/>
    <s v="GBC Therma-A-Bind 250T Electric Binding System"/>
    <n v="0.37"/>
    <x v="0"/>
    <x v="0"/>
    <x v="44"/>
    <s v="Coeur D Alene"/>
    <n v="83814"/>
    <d v="2015-06-08T00:00:00"/>
    <d v="2015-06-11T00:00:00"/>
    <n v="1039.7540999999999"/>
    <n v="12"/>
    <n v="1506.89"/>
    <n v="91389"/>
    <n v="3"/>
    <n v="68.999999999999986"/>
    <n v="1586.2000000000003"/>
    <n v="79.310000000000173"/>
    <s v="High Discount"/>
    <s v="10%"/>
    <x v="0"/>
    <x v="1"/>
  </r>
  <r>
    <n v="25664"/>
    <s v="Low"/>
    <n v="0.08"/>
    <n v="6.48"/>
    <n v="6.81"/>
    <n v="3006"/>
    <x v="994"/>
    <x v="2"/>
    <x v="0"/>
    <x v="0"/>
    <x v="7"/>
    <x v="3"/>
    <s v="Xerox 1930"/>
    <n v="0.36"/>
    <x v="0"/>
    <x v="0"/>
    <x v="44"/>
    <s v="Idaho Falls"/>
    <n v="83402"/>
    <d v="2015-02-10T00:00:00"/>
    <d v="2015-02-15T00:00:00"/>
    <n v="-49.186800000000005"/>
    <n v="14"/>
    <n v="92.29"/>
    <n v="91388"/>
    <n v="5"/>
    <n v="-53.295915050384657"/>
    <n v="100.31521739130434"/>
    <n v="8.0252173913043379"/>
    <s v="High Discount"/>
    <s v="10%"/>
    <x v="0"/>
    <x v="2"/>
  </r>
  <r>
    <n v="25665"/>
    <s v="Low"/>
    <n v="0.09"/>
    <n v="20.98"/>
    <n v="53.03"/>
    <n v="3006"/>
    <x v="994"/>
    <x v="1"/>
    <x v="0"/>
    <x v="0"/>
    <x v="10"/>
    <x v="1"/>
    <s v="Tennsco Lockers, Gray"/>
    <n v="0.78"/>
    <x v="0"/>
    <x v="0"/>
    <x v="44"/>
    <s v="Idaho Falls"/>
    <n v="83402"/>
    <d v="2015-02-10T00:00:00"/>
    <d v="2015-02-17T00:00:00"/>
    <n v="-152.7448"/>
    <n v="3"/>
    <n v="82.29"/>
    <n v="91388"/>
    <n v="7"/>
    <n v="-185.61769352290679"/>
    <n v="90.428571428571431"/>
    <n v="8.1385714285714243"/>
    <s v="High Discount"/>
    <s v="10%"/>
    <x v="0"/>
    <x v="2"/>
  </r>
  <r>
    <n v="23627"/>
    <s v="Critical"/>
    <n v="0.05"/>
    <n v="9.99"/>
    <n v="4.78"/>
    <n v="3008"/>
    <x v="995"/>
    <x v="2"/>
    <x v="1"/>
    <x v="0"/>
    <x v="7"/>
    <x v="3"/>
    <s v="Xerox 1896"/>
    <n v="0.4"/>
    <x v="0"/>
    <x v="2"/>
    <x v="3"/>
    <s v="Minnetonka Mills"/>
    <n v="55343"/>
    <d v="2015-03-06T00:00:00"/>
    <d v="2015-03-07T00:00:00"/>
    <n v="41.3"/>
    <n v="20"/>
    <n v="203.37"/>
    <n v="89414"/>
    <n v="1"/>
    <n v="20.30781334513448"/>
    <n v="214.07368421052632"/>
    <n v="10.703684210526319"/>
    <s v="High Discount"/>
    <s v="10%"/>
    <x v="0"/>
    <x v="5"/>
  </r>
  <r>
    <n v="24908"/>
    <s v="High"/>
    <n v="0.01"/>
    <n v="12.28"/>
    <n v="6.47"/>
    <n v="3008"/>
    <x v="995"/>
    <x v="2"/>
    <x v="1"/>
    <x v="0"/>
    <x v="7"/>
    <x v="3"/>
    <s v="Xerox 1881"/>
    <n v="0.38"/>
    <x v="0"/>
    <x v="2"/>
    <x v="3"/>
    <s v="Minnetonka Mills"/>
    <n v="55343"/>
    <d v="2015-06-11T00:00:00"/>
    <d v="2015-06-12T00:00:00"/>
    <n v="47.61"/>
    <n v="12"/>
    <n v="160.66"/>
    <n v="89415"/>
    <n v="1"/>
    <n v="29.634009709946469"/>
    <n v="162.28282828282829"/>
    <n v="1.6228282828282943"/>
    <s v="High Discount"/>
    <s v="10%"/>
    <x v="0"/>
    <x v="1"/>
  </r>
  <r>
    <n v="7898"/>
    <s v="Critical"/>
    <n v="0.03"/>
    <n v="5.98"/>
    <n v="5.35"/>
    <n v="3011"/>
    <x v="996"/>
    <x v="2"/>
    <x v="0"/>
    <x v="0"/>
    <x v="7"/>
    <x v="3"/>
    <s v="Xerox 1947"/>
    <n v="0.4"/>
    <x v="0"/>
    <x v="1"/>
    <x v="15"/>
    <s v="Boston"/>
    <n v="2113"/>
    <d v="2015-05-28T00:00:00"/>
    <d v="2015-05-29T00:00:00"/>
    <n v="-23.5"/>
    <n v="16"/>
    <n v="107.08"/>
    <n v="56486"/>
    <n v="1"/>
    <n v="-21.946208442286142"/>
    <n v="110.39175257731959"/>
    <n v="3.311752577319595"/>
    <s v="High Discount"/>
    <s v="10%"/>
    <x v="0"/>
    <x v="3"/>
  </r>
  <r>
    <n v="1041"/>
    <s v="Critical"/>
    <n v="0.03"/>
    <n v="300.64999999999998"/>
    <n v="24.49"/>
    <n v="3011"/>
    <x v="996"/>
    <x v="2"/>
    <x v="0"/>
    <x v="0"/>
    <x v="15"/>
    <x v="6"/>
    <s v="Honeywell Enviracaire Portable HEPA Air Cleaner for 17' x 22' Room"/>
    <n v="0.52"/>
    <x v="0"/>
    <x v="1"/>
    <x v="15"/>
    <s v="Boston"/>
    <n v="2113"/>
    <d v="2015-04-28T00:00:00"/>
    <d v="2015-04-30T00:00:00"/>
    <n v="1282.4959999999999"/>
    <n v="32"/>
    <n v="9705.4599999999991"/>
    <n v="7623"/>
    <n v="2"/>
    <n v="13.214170168132163"/>
    <n v="10005.628865979381"/>
    <n v="300.16886597938174"/>
    <s v="High Discount"/>
    <s v="10%"/>
    <x v="0"/>
    <x v="4"/>
  </r>
  <r>
    <n v="1042"/>
    <s v="Critical"/>
    <n v="0.06"/>
    <n v="49.99"/>
    <n v="19.989999999999998"/>
    <n v="3011"/>
    <x v="996"/>
    <x v="2"/>
    <x v="0"/>
    <x v="2"/>
    <x v="13"/>
    <x v="3"/>
    <s v="US Robotics 56K V.92 Internal PCI Faxmodem"/>
    <n v="0.45"/>
    <x v="0"/>
    <x v="1"/>
    <x v="15"/>
    <s v="Boston"/>
    <n v="2113"/>
    <d v="2015-04-28T00:00:00"/>
    <d v="2015-04-30T00:00:00"/>
    <n v="17.2"/>
    <n v="67"/>
    <n v="3247.54"/>
    <n v="7623"/>
    <n v="2"/>
    <n v="0.52963165965623205"/>
    <n v="3454.8297872340427"/>
    <n v="207.28978723404271"/>
    <s v="High Discount"/>
    <s v="10%"/>
    <x v="0"/>
    <x v="4"/>
  </r>
  <r>
    <n v="1043"/>
    <s v="Critical"/>
    <n v="0.1"/>
    <n v="104.85"/>
    <n v="4.6500000000000004"/>
    <n v="3011"/>
    <x v="996"/>
    <x v="2"/>
    <x v="0"/>
    <x v="0"/>
    <x v="7"/>
    <x v="3"/>
    <s v="Xerox 1941"/>
    <n v="0.37"/>
    <x v="0"/>
    <x v="1"/>
    <x v="15"/>
    <s v="Boston"/>
    <n v="2113"/>
    <d v="2015-04-28T00:00:00"/>
    <d v="2015-04-29T00:00:00"/>
    <n v="1184.1200000000001"/>
    <n v="58"/>
    <n v="5582.63"/>
    <n v="7623"/>
    <n v="1"/>
    <n v="21.210791329534647"/>
    <n v="6202.9222222222224"/>
    <n v="620.29222222222234"/>
    <s v="High Discount"/>
    <s v="15%"/>
    <x v="0"/>
    <x v="4"/>
  </r>
  <r>
    <n v="19041"/>
    <s v="Critical"/>
    <n v="0.03"/>
    <n v="300.64999999999998"/>
    <n v="24.49"/>
    <n v="3012"/>
    <x v="997"/>
    <x v="2"/>
    <x v="0"/>
    <x v="0"/>
    <x v="15"/>
    <x v="6"/>
    <s v="Honeywell Enviracaire Portable HEPA Air Cleaner for 17' x 22' Room"/>
    <n v="0.52"/>
    <x v="0"/>
    <x v="1"/>
    <x v="4"/>
    <s v="Rochester"/>
    <n v="14609"/>
    <d v="2015-04-28T00:00:00"/>
    <d v="2015-04-30T00:00:00"/>
    <n v="1474.8703999999998"/>
    <n v="8"/>
    <n v="2426.36"/>
    <n v="86346"/>
    <n v="2"/>
    <n v="60.785308033432784"/>
    <n v="2501.4020618556701"/>
    <n v="75.042061855669999"/>
    <s v="High Discount"/>
    <s v="10%"/>
    <x v="0"/>
    <x v="4"/>
  </r>
  <r>
    <n v="19042"/>
    <s v="Critical"/>
    <n v="0.06"/>
    <n v="49.99"/>
    <n v="19.989999999999998"/>
    <n v="3012"/>
    <x v="997"/>
    <x v="2"/>
    <x v="0"/>
    <x v="2"/>
    <x v="13"/>
    <x v="3"/>
    <s v="US Robotics 56K V.92 Internal PCI Faxmodem"/>
    <n v="0.45"/>
    <x v="0"/>
    <x v="1"/>
    <x v="4"/>
    <s v="Rochester"/>
    <n v="14609"/>
    <d v="2015-04-28T00:00:00"/>
    <d v="2015-04-30T00:00:00"/>
    <n v="19.78"/>
    <n v="17"/>
    <n v="824"/>
    <n v="86346"/>
    <n v="2"/>
    <n v="2.400485436893204"/>
    <n v="876.59574468085111"/>
    <n v="52.595744680851112"/>
    <s v="High Discount"/>
    <s v="10%"/>
    <x v="0"/>
    <x v="4"/>
  </r>
  <r>
    <n v="19043"/>
    <s v="Critical"/>
    <n v="0.1"/>
    <n v="104.85"/>
    <n v="4.6500000000000004"/>
    <n v="3012"/>
    <x v="997"/>
    <x v="2"/>
    <x v="0"/>
    <x v="0"/>
    <x v="7"/>
    <x v="3"/>
    <s v="Xerox 1941"/>
    <n v="0.37"/>
    <x v="0"/>
    <x v="1"/>
    <x v="4"/>
    <s v="Rochester"/>
    <n v="14609"/>
    <d v="2015-04-28T00:00:00"/>
    <d v="2015-04-29T00:00:00"/>
    <n v="929.7956999999999"/>
    <n v="14"/>
    <n v="1347.53"/>
    <n v="86346"/>
    <n v="1"/>
    <n v="69"/>
    <n v="1497.2555555555555"/>
    <n v="149.7255555555555"/>
    <s v="High Discount"/>
    <s v="15%"/>
    <x v="0"/>
    <x v="4"/>
  </r>
  <r>
    <n v="22064"/>
    <s v="Critical"/>
    <n v="0.01"/>
    <n v="5.58"/>
    <n v="5.3"/>
    <n v="3017"/>
    <x v="998"/>
    <x v="2"/>
    <x v="0"/>
    <x v="0"/>
    <x v="4"/>
    <x v="3"/>
    <s v="Staples Brown Kraft Recycled Clasp Envelopes"/>
    <n v="0.35"/>
    <x v="0"/>
    <x v="0"/>
    <x v="1"/>
    <s v="Encinitas"/>
    <n v="92024"/>
    <d v="2015-01-09T00:00:00"/>
    <d v="2015-01-10T00:00:00"/>
    <n v="-7.25"/>
    <n v="1"/>
    <n v="11.16"/>
    <n v="89071"/>
    <n v="1"/>
    <n v="-64.964157706093189"/>
    <n v="11.272727272727273"/>
    <n v="0.11272727272727323"/>
    <s v="Medium Discount"/>
    <s v="10%"/>
    <x v="0"/>
    <x v="0"/>
  </r>
  <r>
    <n v="22065"/>
    <s v="Critical"/>
    <n v="0.03"/>
    <n v="3.98"/>
    <n v="0.7"/>
    <n v="3017"/>
    <x v="998"/>
    <x v="2"/>
    <x v="0"/>
    <x v="0"/>
    <x v="0"/>
    <x v="0"/>
    <s v="4009® Highlighters by Sanford"/>
    <n v="0.52"/>
    <x v="0"/>
    <x v="0"/>
    <x v="1"/>
    <s v="Encinitas"/>
    <n v="92024"/>
    <d v="2015-01-09T00:00:00"/>
    <d v="2015-01-10T00:00:00"/>
    <n v="31.201799999999995"/>
    <n v="11"/>
    <n v="45.22"/>
    <n v="89071"/>
    <n v="1"/>
    <n v="69"/>
    <n v="46.618556701030926"/>
    <n v="1.3985567010309268"/>
    <s v="High Discount"/>
    <s v="10%"/>
    <x v="0"/>
    <x v="0"/>
  </r>
  <r>
    <n v="18950"/>
    <s v="Low"/>
    <n v="0.01"/>
    <n v="4.9800000000000004"/>
    <n v="4.75"/>
    <n v="3035"/>
    <x v="999"/>
    <x v="2"/>
    <x v="1"/>
    <x v="0"/>
    <x v="7"/>
    <x v="3"/>
    <s v="Hammermill CopyPlus Copy Paper (20Lb. and 84 Bright)"/>
    <n v="0.36"/>
    <x v="0"/>
    <x v="2"/>
    <x v="12"/>
    <s v="Lombard"/>
    <n v="60148"/>
    <d v="2015-01-15T00:00:00"/>
    <d v="2015-01-20T00:00:00"/>
    <n v="-75.900400000000005"/>
    <n v="10"/>
    <n v="52.93"/>
    <n v="89128"/>
    <n v="5"/>
    <n v="-143.397695068959"/>
    <n v="53.464646464646464"/>
    <n v="0.53464646464646393"/>
    <s v="High Discount"/>
    <s v="10%"/>
    <x v="0"/>
    <x v="0"/>
  </r>
  <r>
    <n v="18951"/>
    <s v="Low"/>
    <n v="0.04"/>
    <n v="6.35"/>
    <n v="1.02"/>
    <n v="3035"/>
    <x v="999"/>
    <x v="2"/>
    <x v="1"/>
    <x v="0"/>
    <x v="7"/>
    <x v="0"/>
    <s v="Telephone Message Books with Fax/Mobile Section, 5 1/2&quot; x 3 3/16&quot;"/>
    <n v="0.39"/>
    <x v="0"/>
    <x v="2"/>
    <x v="12"/>
    <s v="Lombard"/>
    <n v="60148"/>
    <d v="2015-01-15T00:00:00"/>
    <d v="2015-01-20T00:00:00"/>
    <n v="52.170899999999996"/>
    <n v="12"/>
    <n v="75.61"/>
    <n v="89128"/>
    <n v="5"/>
    <n v="69"/>
    <n v="78.760416666666671"/>
    <n v="3.150416666666672"/>
    <s v="High Discount"/>
    <s v="10%"/>
    <x v="0"/>
    <x v="0"/>
  </r>
  <r>
    <n v="19849"/>
    <s v="Not Specified"/>
    <n v="0.02"/>
    <n v="12.99"/>
    <n v="14.37"/>
    <n v="3036"/>
    <x v="1000"/>
    <x v="2"/>
    <x v="1"/>
    <x v="1"/>
    <x v="2"/>
    <x v="6"/>
    <s v="Tensor &quot;Hersey Kiss&quot; Styled Floor Lamp"/>
    <n v="0.73"/>
    <x v="0"/>
    <x v="2"/>
    <x v="48"/>
    <s v="Mandan"/>
    <n v="58554"/>
    <d v="2015-01-16T00:00:00"/>
    <d v="2015-01-18T00:00:00"/>
    <n v="-159.86000000000001"/>
    <n v="5"/>
    <n v="67.64"/>
    <n v="89129"/>
    <n v="2"/>
    <n v="-236.33944411590778"/>
    <n v="69.020408163265301"/>
    <n v="1.3804081632653009"/>
    <s v="High Discount"/>
    <s v="10%"/>
    <x v="0"/>
    <x v="0"/>
  </r>
  <r>
    <n v="19850"/>
    <s v="Not Specified"/>
    <n v="0.05"/>
    <n v="35.44"/>
    <n v="7.5"/>
    <n v="3036"/>
    <x v="1000"/>
    <x v="2"/>
    <x v="1"/>
    <x v="0"/>
    <x v="7"/>
    <x v="3"/>
    <s v="Xerox 1906"/>
    <n v="0.38"/>
    <x v="0"/>
    <x v="2"/>
    <x v="48"/>
    <s v="Mandan"/>
    <n v="58554"/>
    <d v="2015-01-16T00:00:00"/>
    <d v="2015-01-18T00:00:00"/>
    <n v="165.88979999999998"/>
    <n v="7"/>
    <n v="240.42"/>
    <n v="89129"/>
    <n v="2"/>
    <n v="69"/>
    <n v="253.07368421052632"/>
    <n v="12.653684210526336"/>
    <s v="High Discount"/>
    <s v="10%"/>
    <x v="0"/>
    <x v="0"/>
  </r>
  <r>
    <n v="19851"/>
    <s v="Not Specified"/>
    <n v="0.02"/>
    <n v="12.98"/>
    <n v="3.14"/>
    <n v="3036"/>
    <x v="1000"/>
    <x v="2"/>
    <x v="1"/>
    <x v="0"/>
    <x v="12"/>
    <x v="2"/>
    <s v="Acme® 8&quot; Straight Scissors"/>
    <n v="0.6"/>
    <x v="0"/>
    <x v="2"/>
    <x v="48"/>
    <s v="Mandan"/>
    <n v="58554"/>
    <d v="2015-01-16T00:00:00"/>
    <d v="2015-01-19T00:00:00"/>
    <n v="75.010000000000005"/>
    <n v="14"/>
    <n v="184.4"/>
    <n v="89129"/>
    <n v="3"/>
    <n v="40.67787418655098"/>
    <n v="188.16326530612247"/>
    <n v="3.763265306122463"/>
    <s v="High Discount"/>
    <s v="10%"/>
    <x v="0"/>
    <x v="0"/>
  </r>
  <r>
    <n v="22201"/>
    <s v="Critical"/>
    <n v="0.08"/>
    <n v="178.47"/>
    <n v="19.989999999999998"/>
    <n v="3036"/>
    <x v="1000"/>
    <x v="2"/>
    <x v="1"/>
    <x v="0"/>
    <x v="10"/>
    <x v="3"/>
    <s v="Hot File® 7-Pocket, Floor Stand"/>
    <n v="0.55000000000000004"/>
    <x v="0"/>
    <x v="2"/>
    <x v="48"/>
    <s v="Mandan"/>
    <n v="58554"/>
    <d v="2015-03-13T00:00:00"/>
    <d v="2015-03-16T00:00:00"/>
    <n v="2267.2199999999998"/>
    <n v="22"/>
    <n v="3802.01"/>
    <n v="89130"/>
    <n v="3"/>
    <n v="59.632141945970673"/>
    <n v="4132.619565217391"/>
    <n v="330.60956521739081"/>
    <s v="High Discount"/>
    <s v="10%"/>
    <x v="0"/>
    <x v="5"/>
  </r>
  <r>
    <n v="19381"/>
    <s v="Not Specified"/>
    <n v="0.08"/>
    <n v="73.98"/>
    <n v="4"/>
    <n v="3041"/>
    <x v="1001"/>
    <x v="2"/>
    <x v="0"/>
    <x v="2"/>
    <x v="13"/>
    <x v="3"/>
    <s v="Keytronic 105-Key Spanish Keyboard"/>
    <n v="0.77"/>
    <x v="0"/>
    <x v="2"/>
    <x v="13"/>
    <s v="Garden City"/>
    <n v="67846"/>
    <d v="2015-05-15T00:00:00"/>
    <d v="2015-05-18T00:00:00"/>
    <n v="97.159999999999926"/>
    <n v="17"/>
    <n v="1181.67"/>
    <n v="86102"/>
    <n v="3"/>
    <n v="8.222261714353408"/>
    <n v="1284.4239130434783"/>
    <n v="102.75391304347818"/>
    <s v="High Discount"/>
    <s v="10%"/>
    <x v="0"/>
    <x v="3"/>
  </r>
  <r>
    <n v="19382"/>
    <s v="Not Specified"/>
    <n v="0.02"/>
    <n v="3.68"/>
    <n v="1.32"/>
    <n v="3041"/>
    <x v="1001"/>
    <x v="2"/>
    <x v="0"/>
    <x v="0"/>
    <x v="12"/>
    <x v="0"/>
    <s v="*Staples* vLetter Openers, 2/Pack"/>
    <n v="0.83"/>
    <x v="0"/>
    <x v="2"/>
    <x v="13"/>
    <s v="Garden City"/>
    <n v="67846"/>
    <d v="2015-05-15T00:00:00"/>
    <d v="2015-05-17T00:00:00"/>
    <n v="-20.65"/>
    <n v="8"/>
    <n v="29.93"/>
    <n v="86102"/>
    <n v="2"/>
    <n v="-68.994320080187094"/>
    <n v="30.540816326530614"/>
    <n v="0.61081632653061391"/>
    <s v="High Discount"/>
    <s v="10%"/>
    <x v="0"/>
    <x v="3"/>
  </r>
  <r>
    <n v="20049"/>
    <s v="Medium"/>
    <n v="7.0000000000000007E-2"/>
    <n v="14.48"/>
    <n v="6.46"/>
    <n v="3042"/>
    <x v="1002"/>
    <x v="2"/>
    <x v="2"/>
    <x v="0"/>
    <x v="8"/>
    <x v="3"/>
    <s v="GBC White Gloss Covers, Plain Front"/>
    <n v="0.38"/>
    <x v="0"/>
    <x v="2"/>
    <x v="13"/>
    <s v="Hutchinson"/>
    <n v="67501"/>
    <d v="2015-02-04T00:00:00"/>
    <d v="2015-02-05T00:00:00"/>
    <n v="67.864000000000004"/>
    <n v="12"/>
    <n v="171.33"/>
    <n v="86101"/>
    <n v="1"/>
    <n v="39.610109146092334"/>
    <n v="184.22580645161293"/>
    <n v="12.895806451612913"/>
    <s v="High Discount"/>
    <s v="10%"/>
    <x v="0"/>
    <x v="2"/>
  </r>
  <r>
    <n v="21475"/>
    <s v="High"/>
    <n v="0"/>
    <n v="6.48"/>
    <n v="5.19"/>
    <n v="3045"/>
    <x v="1003"/>
    <x v="2"/>
    <x v="2"/>
    <x v="0"/>
    <x v="7"/>
    <x v="3"/>
    <s v="Xerox 1995"/>
    <n v="0.37"/>
    <x v="0"/>
    <x v="2"/>
    <x v="13"/>
    <s v="Leavenworth"/>
    <n v="66048"/>
    <d v="2015-06-06T00:00:00"/>
    <d v="2015-06-07T00:00:00"/>
    <n v="-14.074999999999999"/>
    <n v="12"/>
    <n v="84.04"/>
    <n v="86104"/>
    <n v="1"/>
    <n v="-16.747977153736311"/>
    <n v="84.04"/>
    <n v="0"/>
    <s v="No Discount"/>
    <s v="0% (No Discount)"/>
    <x v="1"/>
    <x v="1"/>
  </r>
  <r>
    <n v="24415"/>
    <s v="High"/>
    <n v="0.05"/>
    <n v="120.98"/>
    <n v="30"/>
    <n v="3046"/>
    <x v="1004"/>
    <x v="1"/>
    <x v="2"/>
    <x v="1"/>
    <x v="1"/>
    <x v="1"/>
    <s v="Hon Every-Day® Chair Series Swivel Task Chairs"/>
    <n v="0.64"/>
    <x v="0"/>
    <x v="2"/>
    <x v="13"/>
    <s v="Leawood"/>
    <n v="66209"/>
    <d v="2015-02-12T00:00:00"/>
    <d v="2015-02-14T00:00:00"/>
    <n v="-78.759200000000007"/>
    <n v="2"/>
    <n v="251.06"/>
    <n v="86103"/>
    <n v="2"/>
    <n v="-31.370668366127617"/>
    <n v="264.27368421052631"/>
    <n v="13.21368421052631"/>
    <s v="High Discount"/>
    <s v="10%"/>
    <x v="0"/>
    <x v="2"/>
  </r>
  <r>
    <n v="23188"/>
    <s v="High"/>
    <n v="0.06"/>
    <n v="276.2"/>
    <n v="24.49"/>
    <n v="3048"/>
    <x v="1005"/>
    <x v="0"/>
    <x v="0"/>
    <x v="1"/>
    <x v="1"/>
    <x v="6"/>
    <s v="SAFCO Arco Folding Chair"/>
    <n v="0.52"/>
    <x v="0"/>
    <x v="0"/>
    <x v="1"/>
    <s v="Berkeley"/>
    <n v="94704"/>
    <d v="2015-03-05T00:00:00"/>
    <d v="2015-03-07T00:00:00"/>
    <n v="1167.3800000000001"/>
    <n v="10"/>
    <n v="2610.56"/>
    <n v="89789"/>
    <n v="2"/>
    <n v="44.717608482471199"/>
    <n v="2777.1914893617022"/>
    <n v="166.63148936170228"/>
    <s v="High Discount"/>
    <s v="10%"/>
    <x v="0"/>
    <x v="5"/>
  </r>
  <r>
    <n v="25904"/>
    <s v="Medium"/>
    <n v="0.06"/>
    <n v="125.99"/>
    <n v="2.5"/>
    <n v="3053"/>
    <x v="1006"/>
    <x v="2"/>
    <x v="0"/>
    <x v="2"/>
    <x v="5"/>
    <x v="3"/>
    <s v="i2000"/>
    <n v="0.6"/>
    <x v="0"/>
    <x v="3"/>
    <x v="35"/>
    <s v="Murray"/>
    <n v="42071"/>
    <d v="2015-02-03T00:00:00"/>
    <d v="2015-02-05T00:00:00"/>
    <n v="402.06599999999997"/>
    <n v="11"/>
    <n v="1173.76"/>
    <n v="86662"/>
    <n v="2"/>
    <n v="34.254532442748094"/>
    <n v="1248.6808510638298"/>
    <n v="74.920851063829787"/>
    <s v="High Discount"/>
    <s v="10%"/>
    <x v="0"/>
    <x v="2"/>
  </r>
  <r>
    <n v="20516"/>
    <s v="Medium"/>
    <n v="7.0000000000000007E-2"/>
    <n v="8.33"/>
    <n v="1.99"/>
    <n v="3063"/>
    <x v="1007"/>
    <x v="2"/>
    <x v="3"/>
    <x v="2"/>
    <x v="13"/>
    <x v="2"/>
    <s v="80 Minute Slim Jewel Case CD-R , 10/Pack - Staples"/>
    <n v="0.52"/>
    <x v="0"/>
    <x v="0"/>
    <x v="0"/>
    <s v="Kirkland"/>
    <n v="98034"/>
    <d v="2015-02-26T00:00:00"/>
    <d v="2015-02-28T00:00:00"/>
    <n v="11.95"/>
    <n v="6"/>
    <n v="50.28"/>
    <n v="88447"/>
    <n v="2"/>
    <n v="23.766905330151154"/>
    <n v="54.064516129032263"/>
    <n v="3.7845161290322622"/>
    <s v="High Discount"/>
    <s v="10%"/>
    <x v="0"/>
    <x v="2"/>
  </r>
  <r>
    <n v="20517"/>
    <s v="Medium"/>
    <n v="0.03"/>
    <n v="499.99"/>
    <n v="24.49"/>
    <n v="3063"/>
    <x v="1007"/>
    <x v="2"/>
    <x v="3"/>
    <x v="2"/>
    <x v="16"/>
    <x v="6"/>
    <s v="Sharp AL-1530CS Digital Copier"/>
    <n v="0.36"/>
    <x v="0"/>
    <x v="0"/>
    <x v="0"/>
    <s v="Kirkland"/>
    <n v="98034"/>
    <d v="2015-02-26T00:00:00"/>
    <d v="2015-02-27T00:00:00"/>
    <n v="1773.6104999999998"/>
    <n v="5"/>
    <n v="2570.4499999999998"/>
    <n v="88447"/>
    <n v="1"/>
    <n v="69"/>
    <n v="2649.9484536082473"/>
    <n v="79.498453608247473"/>
    <s v="High Discount"/>
    <s v="10%"/>
    <x v="0"/>
    <x v="2"/>
  </r>
  <r>
    <n v="19652"/>
    <s v="Not Specified"/>
    <n v="0.03"/>
    <n v="20.99"/>
    <n v="0.99"/>
    <n v="3063"/>
    <x v="1007"/>
    <x v="2"/>
    <x v="3"/>
    <x v="2"/>
    <x v="5"/>
    <x v="0"/>
    <s v="Accessory25"/>
    <n v="0.56999999999999995"/>
    <x v="0"/>
    <x v="0"/>
    <x v="0"/>
    <s v="Kirkland"/>
    <n v="98034"/>
    <d v="2015-05-24T00:00:00"/>
    <d v="2015-05-26T00:00:00"/>
    <n v="4.1822000000000052"/>
    <n v="9"/>
    <n v="158.87"/>
    <n v="88449"/>
    <n v="2"/>
    <n v="2.6324667967520647"/>
    <n v="163.78350515463919"/>
    <n v="4.9135051546391821"/>
    <s v="High Discount"/>
    <s v="10%"/>
    <x v="0"/>
    <x v="3"/>
  </r>
  <r>
    <n v="23811"/>
    <s v="Low"/>
    <n v="0.03"/>
    <n v="6.45"/>
    <n v="1.34"/>
    <n v="3064"/>
    <x v="1008"/>
    <x v="2"/>
    <x v="3"/>
    <x v="0"/>
    <x v="7"/>
    <x v="0"/>
    <s v="Wirebound Four 2-3/4 x 5 Forms per Page, 400 Sets per Book"/>
    <n v="0.36"/>
    <x v="0"/>
    <x v="0"/>
    <x v="0"/>
    <s v="Lacey"/>
    <n v="98503"/>
    <d v="2015-01-14T00:00:00"/>
    <d v="2015-01-19T00:00:00"/>
    <n v="39.129899999999999"/>
    <n v="9"/>
    <n v="56.71"/>
    <n v="88448"/>
    <n v="5"/>
    <n v="69"/>
    <n v="58.463917525773198"/>
    <n v="1.7539175257731969"/>
    <s v="High Discount"/>
    <s v="10%"/>
    <x v="0"/>
    <x v="0"/>
  </r>
  <r>
    <n v="25239"/>
    <s v="Not Specified"/>
    <n v="0.06"/>
    <n v="355.98"/>
    <n v="58.92"/>
    <n v="3067"/>
    <x v="1009"/>
    <x v="1"/>
    <x v="3"/>
    <x v="1"/>
    <x v="1"/>
    <x v="1"/>
    <s v="Hon 4700 Series Mobuis™ Mid-Back Task Chairs with Adjustable Arms"/>
    <n v="0.64"/>
    <x v="0"/>
    <x v="1"/>
    <x v="10"/>
    <s v="Austintown"/>
    <n v="44515"/>
    <d v="2015-03-02T00:00:00"/>
    <d v="2015-03-03T00:00:00"/>
    <n v="1660.92"/>
    <n v="14"/>
    <n v="5086.08"/>
    <n v="91376"/>
    <n v="1"/>
    <n v="32.656191015477546"/>
    <n v="5410.7234042553191"/>
    <n v="324.64340425531918"/>
    <s v="High Discount"/>
    <s v="10%"/>
    <x v="0"/>
    <x v="5"/>
  </r>
  <r>
    <n v="21027"/>
    <s v="High"/>
    <n v="0.03"/>
    <n v="120.98"/>
    <n v="30"/>
    <n v="3069"/>
    <x v="1010"/>
    <x v="1"/>
    <x v="3"/>
    <x v="1"/>
    <x v="1"/>
    <x v="1"/>
    <s v="Hon Every-Day® Chair Series Swivel Task Chairs"/>
    <n v="0.64"/>
    <x v="0"/>
    <x v="2"/>
    <x v="3"/>
    <s v="Oakdale"/>
    <n v="55128"/>
    <d v="2015-06-01T00:00:00"/>
    <d v="2015-06-03T00:00:00"/>
    <n v="638.02800000000002"/>
    <n v="15"/>
    <n v="1894.45"/>
    <n v="88191"/>
    <n v="2"/>
    <n v="33.678798595898549"/>
    <n v="1953.0412371134021"/>
    <n v="58.59123711340203"/>
    <s v="High Discount"/>
    <s v="10%"/>
    <x v="0"/>
    <x v="1"/>
  </r>
  <r>
    <n v="21028"/>
    <s v="High"/>
    <n v="0.01"/>
    <n v="15.68"/>
    <n v="3.73"/>
    <n v="3069"/>
    <x v="1010"/>
    <x v="2"/>
    <x v="3"/>
    <x v="1"/>
    <x v="2"/>
    <x v="2"/>
    <s v="Artistic Insta-Plaque"/>
    <n v="0.46"/>
    <x v="0"/>
    <x v="2"/>
    <x v="3"/>
    <s v="Oakdale"/>
    <n v="55128"/>
    <d v="2015-06-01T00:00:00"/>
    <d v="2015-06-03T00:00:00"/>
    <n v="138.49679999999998"/>
    <n v="12"/>
    <n v="200.72"/>
    <n v="88191"/>
    <n v="2"/>
    <n v="69"/>
    <n v="202.74747474747474"/>
    <n v="2.0274747474747414"/>
    <s v="High Discount"/>
    <s v="10%"/>
    <x v="0"/>
    <x v="1"/>
  </r>
  <r>
    <n v="22213"/>
    <s v="Critical"/>
    <n v="0.09"/>
    <n v="1.82"/>
    <n v="0.83"/>
    <n v="3069"/>
    <x v="1010"/>
    <x v="2"/>
    <x v="3"/>
    <x v="0"/>
    <x v="0"/>
    <x v="0"/>
    <s v="Newell 307"/>
    <n v="0.56999999999999995"/>
    <x v="0"/>
    <x v="2"/>
    <x v="3"/>
    <s v="Oakdale"/>
    <n v="55128"/>
    <d v="2015-02-14T00:00:00"/>
    <d v="2015-02-15T00:00:00"/>
    <n v="-6.734"/>
    <n v="22"/>
    <n v="36.82"/>
    <n v="88192"/>
    <n v="1"/>
    <n v="-18.28897338403042"/>
    <n v="40.46153846153846"/>
    <n v="3.6415384615384596"/>
    <s v="High Discount"/>
    <s v="10%"/>
    <x v="0"/>
    <x v="2"/>
  </r>
  <r>
    <n v="2063"/>
    <s v="Low"/>
    <n v="0.06"/>
    <n v="19.23"/>
    <n v="6.15"/>
    <n v="3075"/>
    <x v="1011"/>
    <x v="2"/>
    <x v="0"/>
    <x v="1"/>
    <x v="2"/>
    <x v="2"/>
    <s v="Executive Impressions 13&quot; Clairmont Wall Clock"/>
    <n v="0.44"/>
    <x v="0"/>
    <x v="0"/>
    <x v="1"/>
    <s v="Los Angeles"/>
    <n v="90061"/>
    <d v="2015-02-28T00:00:00"/>
    <d v="2015-02-28T00:00:00"/>
    <n v="-25.38"/>
    <n v="4"/>
    <n v="84.6"/>
    <n v="14756"/>
    <n v="0"/>
    <n v="-30"/>
    <n v="90"/>
    <n v="5.4000000000000057"/>
    <s v="High Discount"/>
    <s v="10%"/>
    <x v="0"/>
    <x v="2"/>
  </r>
  <r>
    <n v="19739"/>
    <s v="Medium"/>
    <n v="0"/>
    <n v="137.47999999999999"/>
    <n v="32.18"/>
    <n v="3076"/>
    <x v="1012"/>
    <x v="1"/>
    <x v="2"/>
    <x v="1"/>
    <x v="14"/>
    <x v="5"/>
    <s v="O'Sullivan Cherrywood Estates Traditional Barrister Bookcase"/>
    <n v="0.78"/>
    <x v="0"/>
    <x v="1"/>
    <x v="10"/>
    <s v="Stow"/>
    <n v="44224"/>
    <d v="2015-01-07T00:00:00"/>
    <d v="2015-01-08T00:00:00"/>
    <n v="-203.27"/>
    <n v="2"/>
    <n v="296.75"/>
    <n v="88241"/>
    <n v="1"/>
    <n v="-68.498736310025279"/>
    <n v="296.75"/>
    <n v="0"/>
    <s v="No Discount"/>
    <s v="0% (No Discount)"/>
    <x v="1"/>
    <x v="0"/>
  </r>
  <r>
    <n v="23816"/>
    <s v="Medium"/>
    <n v="7.0000000000000007E-2"/>
    <n v="300.97000000000003"/>
    <n v="7.18"/>
    <n v="3077"/>
    <x v="1013"/>
    <x v="2"/>
    <x v="2"/>
    <x v="2"/>
    <x v="13"/>
    <x v="3"/>
    <s v="Gyration Ultra Professional Cordless Optical Suite"/>
    <n v="0.48"/>
    <x v="0"/>
    <x v="1"/>
    <x v="10"/>
    <s v="Strongsville"/>
    <n v="44136"/>
    <d v="2015-05-07T00:00:00"/>
    <d v="2015-05-09T00:00:00"/>
    <n v="-807.59"/>
    <n v="2"/>
    <n v="582.20000000000005"/>
    <n v="88239"/>
    <n v="2"/>
    <n v="-138.71350051528682"/>
    <n v="626.02150537634418"/>
    <n v="43.821505376344135"/>
    <s v="High Discount"/>
    <s v="10%"/>
    <x v="0"/>
    <x v="3"/>
  </r>
  <r>
    <n v="25489"/>
    <s v="Not Specified"/>
    <n v="0.04"/>
    <n v="35.44"/>
    <n v="5.09"/>
    <n v="3078"/>
    <x v="1014"/>
    <x v="2"/>
    <x v="2"/>
    <x v="0"/>
    <x v="7"/>
    <x v="3"/>
    <s v="Xerox 1932"/>
    <n v="0.38"/>
    <x v="0"/>
    <x v="1"/>
    <x v="10"/>
    <s v="Toledo"/>
    <n v="43615"/>
    <d v="2015-06-11T00:00:00"/>
    <d v="2015-06-11T00:00:00"/>
    <n v="118.6317"/>
    <n v="5"/>
    <n v="171.93"/>
    <n v="88240"/>
    <n v="0"/>
    <n v="69"/>
    <n v="179.09375"/>
    <n v="7.1637499999999932"/>
    <s v="High Discount"/>
    <s v="10%"/>
    <x v="0"/>
    <x v="1"/>
  </r>
  <r>
    <n v="25490"/>
    <s v="Not Specified"/>
    <n v="0.08"/>
    <n v="3.98"/>
    <n v="0.7"/>
    <n v="3078"/>
    <x v="1014"/>
    <x v="2"/>
    <x v="2"/>
    <x v="0"/>
    <x v="0"/>
    <x v="0"/>
    <s v="4009® Highlighters by Sanford"/>
    <n v="0.52"/>
    <x v="0"/>
    <x v="1"/>
    <x v="10"/>
    <s v="Toledo"/>
    <n v="43615"/>
    <d v="2015-06-11T00:00:00"/>
    <d v="2015-06-14T00:00:00"/>
    <n v="23.304000000000002"/>
    <n v="9"/>
    <n v="35.19"/>
    <n v="88240"/>
    <n v="3"/>
    <n v="66.223358908780909"/>
    <n v="38.249999999999993"/>
    <n v="3.0599999999999952"/>
    <s v="High Discount"/>
    <s v="10%"/>
    <x v="0"/>
    <x v="1"/>
  </r>
  <r>
    <n v="5816"/>
    <s v="Medium"/>
    <n v="7.0000000000000007E-2"/>
    <n v="300.97000000000003"/>
    <n v="7.18"/>
    <n v="3079"/>
    <x v="1015"/>
    <x v="2"/>
    <x v="2"/>
    <x v="2"/>
    <x v="13"/>
    <x v="3"/>
    <s v="Gyration Ultra Professional Cordless Optical Suite"/>
    <n v="0.48"/>
    <x v="0"/>
    <x v="1"/>
    <x v="19"/>
    <s v="Philadelphia"/>
    <n v="19112"/>
    <d v="2015-05-07T00:00:00"/>
    <d v="2015-05-09T00:00:00"/>
    <n v="-807.59"/>
    <n v="7"/>
    <n v="2037.69"/>
    <n v="41253"/>
    <n v="2"/>
    <n v="-39.632623215503834"/>
    <n v="2191.0645161290327"/>
    <n v="153.3745161290326"/>
    <s v="High Discount"/>
    <s v="10%"/>
    <x v="0"/>
    <x v="3"/>
  </r>
  <r>
    <n v="7489"/>
    <s v="Not Specified"/>
    <n v="0.04"/>
    <n v="35.44"/>
    <n v="5.09"/>
    <n v="3079"/>
    <x v="1015"/>
    <x v="2"/>
    <x v="2"/>
    <x v="0"/>
    <x v="7"/>
    <x v="3"/>
    <s v="Xerox 1932"/>
    <n v="0.38"/>
    <x v="0"/>
    <x v="1"/>
    <x v="19"/>
    <s v="Philadelphia"/>
    <n v="19112"/>
    <d v="2015-06-11T00:00:00"/>
    <d v="2015-06-11T00:00:00"/>
    <n v="150.72"/>
    <n v="21"/>
    <n v="722.1"/>
    <n v="53476"/>
    <n v="0"/>
    <n v="20.87245533859576"/>
    <n v="752.1875"/>
    <n v="30.087499999999977"/>
    <s v="High Discount"/>
    <s v="10%"/>
    <x v="0"/>
    <x v="1"/>
  </r>
  <r>
    <n v="7490"/>
    <s v="Not Specified"/>
    <n v="0.08"/>
    <n v="3.98"/>
    <n v="0.7"/>
    <n v="3079"/>
    <x v="1015"/>
    <x v="2"/>
    <x v="2"/>
    <x v="0"/>
    <x v="0"/>
    <x v="0"/>
    <s v="4009® Highlighters by Sanford"/>
    <n v="0.52"/>
    <x v="0"/>
    <x v="1"/>
    <x v="19"/>
    <s v="Philadelphia"/>
    <n v="19112"/>
    <d v="2015-06-11T00:00:00"/>
    <d v="2015-06-14T00:00:00"/>
    <n v="19.420000000000002"/>
    <n v="36"/>
    <n v="140.78"/>
    <n v="53476"/>
    <n v="3"/>
    <n v="13.794573092768861"/>
    <n v="153.02173913043478"/>
    <n v="12.24173913043478"/>
    <s v="High Discount"/>
    <s v="10%"/>
    <x v="0"/>
    <x v="1"/>
  </r>
  <r>
    <n v="7491"/>
    <s v="Not Specified"/>
    <n v="0.01"/>
    <n v="1.76"/>
    <n v="0.7"/>
    <n v="3079"/>
    <x v="1015"/>
    <x v="2"/>
    <x v="2"/>
    <x v="0"/>
    <x v="0"/>
    <x v="0"/>
    <s v="Newell 310"/>
    <n v="0.56000000000000005"/>
    <x v="0"/>
    <x v="1"/>
    <x v="19"/>
    <s v="Philadelphia"/>
    <n v="19112"/>
    <d v="2015-06-11T00:00:00"/>
    <d v="2015-06-12T00:00:00"/>
    <n v="3.13"/>
    <n v="71"/>
    <n v="129.72"/>
    <n v="53476"/>
    <n v="1"/>
    <n v="2.4128893000308356"/>
    <n v="131.03030303030303"/>
    <n v="1.3103030303030323"/>
    <s v="High Discount"/>
    <s v="10%"/>
    <x v="0"/>
    <x v="1"/>
  </r>
  <r>
    <n v="7492"/>
    <s v="Not Specified"/>
    <n v="0.01"/>
    <n v="193.17"/>
    <n v="19.989999999999998"/>
    <n v="3079"/>
    <x v="1015"/>
    <x v="0"/>
    <x v="2"/>
    <x v="0"/>
    <x v="10"/>
    <x v="3"/>
    <s v="Fellowes Staxonsteel® Drawer Files"/>
    <n v="0.71"/>
    <x v="0"/>
    <x v="1"/>
    <x v="19"/>
    <s v="Philadelphia"/>
    <n v="19112"/>
    <d v="2015-06-11T00:00:00"/>
    <d v="2015-06-11T00:00:00"/>
    <n v="1141.07"/>
    <n v="63"/>
    <n v="12190.98"/>
    <n v="53476"/>
    <n v="0"/>
    <n v="9.3599530144418246"/>
    <n v="12314.121212121212"/>
    <n v="123.14121212121245"/>
    <s v="High Discount"/>
    <s v="10%"/>
    <x v="0"/>
    <x v="1"/>
  </r>
  <r>
    <n v="1739"/>
    <s v="Medium"/>
    <n v="0"/>
    <n v="137.47999999999999"/>
    <n v="32.18"/>
    <n v="3079"/>
    <x v="1015"/>
    <x v="1"/>
    <x v="2"/>
    <x v="1"/>
    <x v="14"/>
    <x v="5"/>
    <s v="O'Sullivan Cherrywood Estates Traditional Barrister Bookcase"/>
    <n v="0.78"/>
    <x v="0"/>
    <x v="1"/>
    <x v="19"/>
    <s v="Philadelphia"/>
    <n v="19112"/>
    <d v="2015-01-07T00:00:00"/>
    <d v="2015-01-08T00:00:00"/>
    <n v="-203.27"/>
    <n v="10"/>
    <n v="1483.76"/>
    <n v="12480"/>
    <n v="1"/>
    <n v="-13.699654930716559"/>
    <n v="1483.76"/>
    <n v="0"/>
    <s v="No Discount"/>
    <s v="0% (No Discount)"/>
    <x v="1"/>
    <x v="0"/>
  </r>
  <r>
    <n v="6807"/>
    <s v="Critical"/>
    <n v="0"/>
    <n v="2.21"/>
    <n v="1"/>
    <n v="3079"/>
    <x v="1015"/>
    <x v="0"/>
    <x v="2"/>
    <x v="0"/>
    <x v="0"/>
    <x v="0"/>
    <s v="Quartet Alpha® White Chalk, 12/Pack"/>
    <n v="0.38"/>
    <x v="0"/>
    <x v="1"/>
    <x v="19"/>
    <s v="Philadelphia"/>
    <n v="19112"/>
    <d v="2015-06-10T00:00:00"/>
    <d v="2015-06-11T00:00:00"/>
    <n v="10.01"/>
    <n v="33"/>
    <n v="87.18"/>
    <n v="48483"/>
    <n v="1"/>
    <n v="11.48199128240422"/>
    <n v="87.18"/>
    <n v="0"/>
    <s v="No Discount"/>
    <s v="0% (No Discount)"/>
    <x v="1"/>
    <x v="1"/>
  </r>
  <r>
    <n v="19756"/>
    <s v="High"/>
    <n v="0"/>
    <n v="65.989999999999995"/>
    <n v="5.99"/>
    <n v="3084"/>
    <x v="1016"/>
    <x v="0"/>
    <x v="2"/>
    <x v="2"/>
    <x v="5"/>
    <x v="3"/>
    <s v="i1000"/>
    <n v="0.57999999999999996"/>
    <x v="0"/>
    <x v="0"/>
    <x v="0"/>
    <s v="Lacey"/>
    <n v="98503"/>
    <d v="2015-04-20T00:00:00"/>
    <d v="2015-04-22T00:00:00"/>
    <n v="313.81200000000001"/>
    <n v="14"/>
    <n v="798.89"/>
    <n v="89879"/>
    <n v="2"/>
    <n v="39.281002390817257"/>
    <n v="798.89"/>
    <n v="0"/>
    <s v="No Discount"/>
    <s v="0% (No Discount)"/>
    <x v="1"/>
    <x v="4"/>
  </r>
  <r>
    <n v="20589"/>
    <s v="Not Specified"/>
    <n v="0.01"/>
    <n v="7.1"/>
    <n v="6.05"/>
    <n v="3084"/>
    <x v="1016"/>
    <x v="2"/>
    <x v="2"/>
    <x v="0"/>
    <x v="8"/>
    <x v="3"/>
    <s v="Wilson Jones Hanging View Binder, White, 1&quot;"/>
    <n v="0.39"/>
    <x v="0"/>
    <x v="0"/>
    <x v="0"/>
    <s v="Lacey"/>
    <n v="98503"/>
    <d v="2015-06-24T00:00:00"/>
    <d v="2015-06-25T00:00:00"/>
    <n v="-39.186250000000001"/>
    <n v="18"/>
    <n v="133.19"/>
    <n v="89880"/>
    <n v="1"/>
    <n v="-29.421315414070126"/>
    <n v="134.53535353535352"/>
    <n v="1.3453535353535244"/>
    <s v="High Discount"/>
    <s v="10%"/>
    <x v="0"/>
    <x v="1"/>
  </r>
  <r>
    <n v="20590"/>
    <s v="Not Specified"/>
    <n v="0.05"/>
    <n v="18.97"/>
    <n v="9.0299999999999994"/>
    <n v="3084"/>
    <x v="1016"/>
    <x v="2"/>
    <x v="2"/>
    <x v="0"/>
    <x v="7"/>
    <x v="3"/>
    <s v="Computer Printout Paper with Letter-Trim Perforations"/>
    <n v="0.37"/>
    <x v="0"/>
    <x v="0"/>
    <x v="0"/>
    <s v="Lacey"/>
    <n v="98503"/>
    <d v="2015-06-24T00:00:00"/>
    <d v="2015-06-25T00:00:00"/>
    <n v="-1.89"/>
    <n v="5"/>
    <n v="97.33"/>
    <n v="89880"/>
    <n v="1"/>
    <n v="-1.9418473235384772"/>
    <n v="102.45263157894738"/>
    <n v="5.1226315789473773"/>
    <s v="High Discount"/>
    <s v="10%"/>
    <x v="0"/>
    <x v="1"/>
  </r>
  <r>
    <n v="20008"/>
    <s v="High"/>
    <n v="0.05"/>
    <n v="39.99"/>
    <n v="10.25"/>
    <n v="3086"/>
    <x v="1017"/>
    <x v="0"/>
    <x v="3"/>
    <x v="2"/>
    <x v="13"/>
    <x v="3"/>
    <s v="Zoom V.92 V.44 PCI Internal Controllerless FaxModem"/>
    <n v="0.55000000000000004"/>
    <x v="0"/>
    <x v="3"/>
    <x v="26"/>
    <s v="North Port"/>
    <n v="34287"/>
    <d v="2015-05-18T00:00:00"/>
    <d v="2015-05-19T00:00:00"/>
    <n v="4.29"/>
    <n v="3"/>
    <n v="130.91"/>
    <n v="88380"/>
    <n v="1"/>
    <n v="3.277060575968223"/>
    <n v="137.80000000000001"/>
    <n v="6.8900000000000148"/>
    <s v="High Discount"/>
    <s v="10%"/>
    <x v="0"/>
    <x v="3"/>
  </r>
  <r>
    <n v="21085"/>
    <s v="Low"/>
    <n v="7.0000000000000007E-2"/>
    <n v="49.43"/>
    <n v="19.989999999999998"/>
    <n v="3089"/>
    <x v="1018"/>
    <x v="2"/>
    <x v="0"/>
    <x v="0"/>
    <x v="15"/>
    <x v="3"/>
    <s v="Eureka Hand Vacuum, Bagless"/>
    <n v="0.56999999999999995"/>
    <x v="0"/>
    <x v="2"/>
    <x v="13"/>
    <s v="Leawood"/>
    <n v="66209"/>
    <d v="2015-01-24T00:00:00"/>
    <d v="2015-01-29T00:00:00"/>
    <n v="-122.77"/>
    <n v="6"/>
    <n v="281.82"/>
    <n v="91219"/>
    <n v="5"/>
    <n v="-43.563267333759136"/>
    <n v="303.03225806451616"/>
    <n v="21.212258064516163"/>
    <s v="High Discount"/>
    <s v="10%"/>
    <x v="0"/>
    <x v="0"/>
  </r>
  <r>
    <n v="20357"/>
    <s v="Critical"/>
    <n v="0.09"/>
    <n v="207.48"/>
    <n v="0.99"/>
    <n v="3095"/>
    <x v="1019"/>
    <x v="2"/>
    <x v="3"/>
    <x v="0"/>
    <x v="15"/>
    <x v="3"/>
    <s v="Kensington 7 Outlet MasterPiece Power Center with Fax/Phone Line Protection"/>
    <n v="0.55000000000000004"/>
    <x v="0"/>
    <x v="1"/>
    <x v="10"/>
    <s v="Hamilton"/>
    <n v="45011"/>
    <d v="2015-01-19T00:00:00"/>
    <d v="2015-01-21T00:00:00"/>
    <n v="683.9556"/>
    <n v="5"/>
    <n v="991.24"/>
    <n v="86220"/>
    <n v="2"/>
    <n v="69"/>
    <n v="1089.2747252747251"/>
    <n v="98.034725274725133"/>
    <s v="High Discount"/>
    <s v="10%"/>
    <x v="0"/>
    <x v="0"/>
  </r>
  <r>
    <n v="21235"/>
    <s v="High"/>
    <n v="0.08"/>
    <n v="40.98"/>
    <n v="7.2"/>
    <n v="3096"/>
    <x v="1020"/>
    <x v="0"/>
    <x v="3"/>
    <x v="0"/>
    <x v="15"/>
    <x v="3"/>
    <s v="Kensington 6 Outlet SmartSocket Surge Protector"/>
    <n v="0.6"/>
    <x v="0"/>
    <x v="1"/>
    <x v="10"/>
    <s v="Hilliard"/>
    <n v="43026"/>
    <d v="2015-05-24T00:00:00"/>
    <d v="2015-05-25T00:00:00"/>
    <n v="-16.64"/>
    <n v="3"/>
    <n v="119.86"/>
    <n v="86221"/>
    <n v="1"/>
    <n v="-13.882863340563992"/>
    <n v="130.28260869565216"/>
    <n v="10.422608695652158"/>
    <s v="High Discount"/>
    <s v="10%"/>
    <x v="0"/>
    <x v="3"/>
  </r>
  <r>
    <n v="21236"/>
    <s v="High"/>
    <n v="0.08"/>
    <n v="8.1199999999999992"/>
    <n v="2.83"/>
    <n v="3096"/>
    <x v="1020"/>
    <x v="0"/>
    <x v="3"/>
    <x v="2"/>
    <x v="13"/>
    <x v="2"/>
    <s v="Imation Neon Mac Format Diskettes, 10/Pack"/>
    <n v="0.77"/>
    <x v="0"/>
    <x v="1"/>
    <x v="10"/>
    <s v="Hilliard"/>
    <n v="43026"/>
    <d v="2015-05-24T00:00:00"/>
    <d v="2015-05-25T00:00:00"/>
    <n v="-59.73"/>
    <n v="12"/>
    <n v="98.77"/>
    <n v="86221"/>
    <n v="1"/>
    <n v="-60.473828085451039"/>
    <n v="107.35869565217391"/>
    <n v="8.5886956521739108"/>
    <s v="High Discount"/>
    <s v="10%"/>
    <x v="0"/>
    <x v="3"/>
  </r>
  <r>
    <n v="21237"/>
    <s v="High"/>
    <n v="0.02"/>
    <n v="262.11"/>
    <n v="62.74"/>
    <n v="3096"/>
    <x v="1020"/>
    <x v="1"/>
    <x v="3"/>
    <x v="1"/>
    <x v="11"/>
    <x v="5"/>
    <s v="Bevis Boat-Shaped Conference Table"/>
    <n v="0.75"/>
    <x v="0"/>
    <x v="1"/>
    <x v="10"/>
    <s v="Hilliard"/>
    <n v="43026"/>
    <d v="2015-05-24T00:00:00"/>
    <d v="2015-05-25T00:00:00"/>
    <n v="-633.44123700000023"/>
    <n v="9"/>
    <n v="2495.35"/>
    <n v="86221"/>
    <n v="1"/>
    <n v="-25.384865329512905"/>
    <n v="2546.2755102040815"/>
    <n v="50.925510204081547"/>
    <s v="High Discount"/>
    <s v="10%"/>
    <x v="0"/>
    <x v="3"/>
  </r>
  <r>
    <n v="25999"/>
    <s v="Critical"/>
    <n v="0.04"/>
    <n v="33.89"/>
    <n v="5.0999999999999996"/>
    <n v="3096"/>
    <x v="1020"/>
    <x v="0"/>
    <x v="3"/>
    <x v="0"/>
    <x v="10"/>
    <x v="3"/>
    <s v="File Shuttle II and Handi-File, Black"/>
    <n v="0.6"/>
    <x v="0"/>
    <x v="1"/>
    <x v="10"/>
    <s v="Hilliard"/>
    <n v="43026"/>
    <d v="2015-06-17T00:00:00"/>
    <d v="2015-06-18T00:00:00"/>
    <n v="72.984000000000009"/>
    <n v="6"/>
    <n v="200.83"/>
    <n v="86222"/>
    <n v="1"/>
    <n v="36.341184086042922"/>
    <n v="209.19791666666669"/>
    <n v="8.3679166666666731"/>
    <s v="High Discount"/>
    <s v="10%"/>
    <x v="0"/>
    <x v="1"/>
  </r>
  <r>
    <n v="19816"/>
    <s v="Critical"/>
    <n v="0.05"/>
    <n v="35.44"/>
    <n v="5.09"/>
    <n v="3098"/>
    <x v="1021"/>
    <x v="2"/>
    <x v="3"/>
    <x v="0"/>
    <x v="7"/>
    <x v="3"/>
    <s v="Xerox 1932"/>
    <n v="0.38"/>
    <x v="0"/>
    <x v="1"/>
    <x v="4"/>
    <s v="Shirley"/>
    <n v="11967"/>
    <d v="2015-04-08T00:00:00"/>
    <d v="2015-04-09T00:00:00"/>
    <n v="240.17519999999996"/>
    <n v="10"/>
    <n v="348.08"/>
    <n v="89314"/>
    <n v="1"/>
    <n v="69"/>
    <n v="366.4"/>
    <n v="18.319999999999993"/>
    <s v="High Discount"/>
    <s v="10%"/>
    <x v="0"/>
    <x v="4"/>
  </r>
  <r>
    <n v="22503"/>
    <s v="Low"/>
    <n v="0"/>
    <n v="11.7"/>
    <n v="6.96"/>
    <n v="3098"/>
    <x v="1021"/>
    <x v="0"/>
    <x v="3"/>
    <x v="0"/>
    <x v="15"/>
    <x v="4"/>
    <s v="Harmony HEPA Quiet Air Purifiers"/>
    <n v="0.5"/>
    <x v="0"/>
    <x v="1"/>
    <x v="4"/>
    <s v="Shirley"/>
    <n v="11967"/>
    <d v="2015-06-17T00:00:00"/>
    <d v="2015-06-19T00:00:00"/>
    <n v="-11.248000000000001"/>
    <n v="10"/>
    <n v="131.69"/>
    <n v="89315"/>
    <n v="2"/>
    <n v="-8.5412711671349388"/>
    <n v="131.69"/>
    <n v="0"/>
    <s v="No Discount"/>
    <s v="0% (No Discount)"/>
    <x v="1"/>
    <x v="1"/>
  </r>
  <r>
    <n v="18930"/>
    <s v="Low"/>
    <n v="0.06"/>
    <n v="2.89"/>
    <n v="0.5"/>
    <n v="3098"/>
    <x v="1021"/>
    <x v="2"/>
    <x v="3"/>
    <x v="0"/>
    <x v="9"/>
    <x v="3"/>
    <s v="Avery 498"/>
    <n v="0.38"/>
    <x v="0"/>
    <x v="1"/>
    <x v="4"/>
    <s v="Shirley"/>
    <n v="11967"/>
    <d v="2015-02-28T00:00:00"/>
    <d v="2015-02-28T00:00:00"/>
    <n v="9.611699999999999"/>
    <n v="5"/>
    <n v="13.93"/>
    <n v="89316"/>
    <n v="0"/>
    <n v="69"/>
    <n v="14.819148936170214"/>
    <n v="0.88914893617021384"/>
    <s v="High Discount"/>
    <s v="10%"/>
    <x v="0"/>
    <x v="2"/>
  </r>
  <r>
    <n v="19805"/>
    <s v="Critical"/>
    <n v="7.0000000000000007E-2"/>
    <n v="35.99"/>
    <n v="5"/>
    <n v="3100"/>
    <x v="1022"/>
    <x v="2"/>
    <x v="3"/>
    <x v="2"/>
    <x v="5"/>
    <x v="0"/>
    <s v="Accessory17"/>
    <n v="0.82"/>
    <x v="0"/>
    <x v="3"/>
    <x v="26"/>
    <s v="Oakland Park"/>
    <n v="33334"/>
    <d v="2015-03-25T00:00:00"/>
    <d v="2015-03-27T00:00:00"/>
    <n v="-299.81420000000003"/>
    <n v="1"/>
    <n v="31.71"/>
    <n v="89988"/>
    <n v="2"/>
    <n v="-945.48785871964685"/>
    <n v="34.096774193548391"/>
    <n v="2.3867741935483906"/>
    <s v="High Discount"/>
    <s v="10%"/>
    <x v="0"/>
    <x v="5"/>
  </r>
  <r>
    <n v="18087"/>
    <s v="Critical"/>
    <n v="0.04"/>
    <n v="3.08"/>
    <n v="0.99"/>
    <n v="3105"/>
    <x v="1023"/>
    <x v="2"/>
    <x v="1"/>
    <x v="0"/>
    <x v="9"/>
    <x v="3"/>
    <s v="Avery 481"/>
    <n v="0.37"/>
    <x v="0"/>
    <x v="3"/>
    <x v="35"/>
    <s v="Murray"/>
    <n v="42071"/>
    <d v="2015-03-20T00:00:00"/>
    <d v="2015-03-21T00:00:00"/>
    <n v="13.799999999999999"/>
    <n v="19"/>
    <n v="60.01"/>
    <n v="86327"/>
    <n v="1"/>
    <n v="22.996167305449092"/>
    <n v="62.510416666666664"/>
    <n v="2.5004166666666663"/>
    <s v="High Discount"/>
    <s v="10%"/>
    <x v="0"/>
    <x v="5"/>
  </r>
  <r>
    <n v="18088"/>
    <s v="Critical"/>
    <n v="0.02"/>
    <n v="6.48"/>
    <n v="5.9"/>
    <n v="3105"/>
    <x v="1023"/>
    <x v="2"/>
    <x v="1"/>
    <x v="0"/>
    <x v="7"/>
    <x v="3"/>
    <s v="Xerox 1976"/>
    <n v="0.37"/>
    <x v="0"/>
    <x v="3"/>
    <x v="35"/>
    <s v="Murray"/>
    <n v="42071"/>
    <d v="2015-03-20T00:00:00"/>
    <d v="2015-03-21T00:00:00"/>
    <n v="4.3919999999999995"/>
    <n v="13"/>
    <n v="90.98"/>
    <n v="86327"/>
    <n v="1"/>
    <n v="4.8274346010112099"/>
    <n v="92.83673469387756"/>
    <n v="1.8567346938775557"/>
    <s v="High Discount"/>
    <s v="10%"/>
    <x v="0"/>
    <x v="5"/>
  </r>
  <r>
    <n v="18089"/>
    <s v="Critical"/>
    <n v="0.04"/>
    <n v="125.99"/>
    <n v="4.2"/>
    <n v="3105"/>
    <x v="1023"/>
    <x v="2"/>
    <x v="1"/>
    <x v="2"/>
    <x v="5"/>
    <x v="3"/>
    <s v="V3682"/>
    <n v="0.59"/>
    <x v="0"/>
    <x v="3"/>
    <x v="35"/>
    <s v="Murray"/>
    <n v="42071"/>
    <d v="2015-03-20T00:00:00"/>
    <d v="2015-03-22T00:00:00"/>
    <n v="-236.25"/>
    <n v="12"/>
    <n v="1270.7"/>
    <n v="86327"/>
    <n v="2"/>
    <n v="-18.592114582513574"/>
    <n v="1323.6458333333335"/>
    <n v="52.945833333333439"/>
    <s v="High Discount"/>
    <s v="10%"/>
    <x v="0"/>
    <x v="5"/>
  </r>
  <r>
    <n v="87"/>
    <s v="Critical"/>
    <n v="0.04"/>
    <n v="3.08"/>
    <n v="0.99"/>
    <n v="3106"/>
    <x v="1024"/>
    <x v="2"/>
    <x v="1"/>
    <x v="0"/>
    <x v="9"/>
    <x v="3"/>
    <s v="Avery 481"/>
    <n v="0.37"/>
    <x v="0"/>
    <x v="2"/>
    <x v="7"/>
    <s v="Houston"/>
    <n v="77041"/>
    <d v="2015-03-20T00:00:00"/>
    <d v="2015-03-21T00:00:00"/>
    <n v="36.020000000000003"/>
    <n v="75"/>
    <n v="236.87"/>
    <n v="548"/>
    <n v="1"/>
    <n v="15.20665343859501"/>
    <n v="246.73958333333334"/>
    <n v="9.8695833333333383"/>
    <s v="High Discount"/>
    <s v="10%"/>
    <x v="0"/>
    <x v="5"/>
  </r>
  <r>
    <n v="88"/>
    <s v="Critical"/>
    <n v="0.02"/>
    <n v="6.48"/>
    <n v="5.9"/>
    <n v="3106"/>
    <x v="1024"/>
    <x v="2"/>
    <x v="1"/>
    <x v="0"/>
    <x v="7"/>
    <x v="3"/>
    <s v="Xerox 1976"/>
    <n v="0.37"/>
    <x v="0"/>
    <x v="2"/>
    <x v="7"/>
    <s v="Houston"/>
    <n v="77041"/>
    <d v="2015-03-20T00:00:00"/>
    <d v="2015-03-21T00:00:00"/>
    <n v="-50.64"/>
    <n v="53"/>
    <n v="370.91"/>
    <n v="548"/>
    <n v="1"/>
    <n v="-13.652907713461484"/>
    <n v="378.4795918367347"/>
    <n v="7.5695918367346735"/>
    <s v="High Discount"/>
    <s v="10%"/>
    <x v="0"/>
    <x v="5"/>
  </r>
  <r>
    <n v="89"/>
    <s v="Critical"/>
    <n v="0.04"/>
    <n v="125.99"/>
    <n v="4.2"/>
    <n v="3106"/>
    <x v="1024"/>
    <x v="2"/>
    <x v="1"/>
    <x v="2"/>
    <x v="5"/>
    <x v="3"/>
    <s v="V3682"/>
    <n v="0.59"/>
    <x v="0"/>
    <x v="2"/>
    <x v="7"/>
    <s v="Houston"/>
    <n v="77041"/>
    <d v="2015-03-20T00:00:00"/>
    <d v="2015-03-22T00:00:00"/>
    <n v="510.48900000000003"/>
    <n v="47"/>
    <n v="4976.92"/>
    <n v="548"/>
    <n v="2"/>
    <n v="10.25712689776006"/>
    <n v="5184.291666666667"/>
    <n v="207.3716666666669"/>
    <s v="High Discount"/>
    <s v="10%"/>
    <x v="0"/>
    <x v="5"/>
  </r>
  <r>
    <n v="21120"/>
    <s v="Not Specified"/>
    <n v="7.0000000000000007E-2"/>
    <n v="34.54"/>
    <n v="14.72"/>
    <n v="3113"/>
    <x v="1025"/>
    <x v="2"/>
    <x v="0"/>
    <x v="0"/>
    <x v="8"/>
    <x v="3"/>
    <s v="GBC Recycled Grain Textured Covers"/>
    <n v="0.37"/>
    <x v="0"/>
    <x v="3"/>
    <x v="11"/>
    <s v="New Iberia"/>
    <n v="70560"/>
    <d v="2015-05-17T00:00:00"/>
    <d v="2015-05-18T00:00:00"/>
    <n v="-20.182259999999999"/>
    <n v="17"/>
    <n v="574.97"/>
    <n v="86860"/>
    <n v="1"/>
    <n v="-3.5101413986816703"/>
    <n v="618.24731182795711"/>
    <n v="43.277311827957078"/>
    <s v="High Discount"/>
    <s v="10%"/>
    <x v="0"/>
    <x v="3"/>
  </r>
  <r>
    <n v="21121"/>
    <s v="Not Specified"/>
    <n v="0.02"/>
    <n v="12.28"/>
    <n v="6.47"/>
    <n v="3113"/>
    <x v="1025"/>
    <x v="2"/>
    <x v="0"/>
    <x v="0"/>
    <x v="7"/>
    <x v="3"/>
    <s v="Xerox 1881"/>
    <n v="0.38"/>
    <x v="0"/>
    <x v="3"/>
    <x v="11"/>
    <s v="New Iberia"/>
    <n v="70560"/>
    <d v="2015-05-17T00:00:00"/>
    <d v="2015-05-17T00:00:00"/>
    <n v="-156.97220000000002"/>
    <n v="9"/>
    <n v="115.22"/>
    <n v="86860"/>
    <n v="0"/>
    <n v="-136.23693803159176"/>
    <n v="117.57142857142857"/>
    <n v="2.3514285714285705"/>
    <s v="High Discount"/>
    <s v="10%"/>
    <x v="0"/>
    <x v="3"/>
  </r>
  <r>
    <n v="21122"/>
    <s v="Not Specified"/>
    <n v="0.06"/>
    <n v="34.58"/>
    <n v="8.99"/>
    <n v="3113"/>
    <x v="1025"/>
    <x v="0"/>
    <x v="0"/>
    <x v="0"/>
    <x v="0"/>
    <x v="2"/>
    <s v="Panasonic KP-350BK Electric Pencil Sharpener with Auto Stop"/>
    <n v="0.56000000000000005"/>
    <x v="0"/>
    <x v="3"/>
    <x v="11"/>
    <s v="New Iberia"/>
    <n v="70560"/>
    <d v="2015-05-17T00:00:00"/>
    <d v="2015-05-19T00:00:00"/>
    <n v="384.5043"/>
    <n v="13"/>
    <n v="456.58"/>
    <n v="86860"/>
    <n v="2"/>
    <n v="84.214004117569758"/>
    <n v="485.72340425531917"/>
    <n v="29.143404255319183"/>
    <s v="High Discount"/>
    <s v="10%"/>
    <x v="0"/>
    <x v="3"/>
  </r>
  <r>
    <n v="20795"/>
    <s v="Critical"/>
    <n v="0.08"/>
    <n v="349.45"/>
    <n v="60"/>
    <n v="3119"/>
    <x v="1026"/>
    <x v="1"/>
    <x v="0"/>
    <x v="1"/>
    <x v="11"/>
    <x v="1"/>
    <s v="SAFCO PlanMaster Heigh-Adjustable Drafting Table Base, 43w x 30d x 30-37h, Black"/>
    <n v="0.52"/>
    <x v="0"/>
    <x v="3"/>
    <x v="26"/>
    <s v="Orlando"/>
    <n v="32839"/>
    <d v="2015-06-30T00:00:00"/>
    <d v="2015-07-02T00:00:00"/>
    <n v="513.08399999999995"/>
    <n v="11"/>
    <n v="3772.19"/>
    <n v="86432"/>
    <n v="2"/>
    <n v="13.601753888324819"/>
    <n v="4100.20652173913"/>
    <n v="328.01652173912998"/>
    <s v="High Discount"/>
    <s v="10%"/>
    <x v="0"/>
    <x v="1"/>
  </r>
  <r>
    <n v="25473"/>
    <s v="Not Specified"/>
    <n v="0.08"/>
    <n v="315.98"/>
    <n v="19.989999999999998"/>
    <n v="3120"/>
    <x v="1027"/>
    <x v="2"/>
    <x v="1"/>
    <x v="0"/>
    <x v="8"/>
    <x v="3"/>
    <s v="GBC ProClick™ 150 Presentation Binding System"/>
    <n v="0.38"/>
    <x v="0"/>
    <x v="3"/>
    <x v="11"/>
    <s v="New Orleans"/>
    <n v="70117"/>
    <d v="2015-06-14T00:00:00"/>
    <d v="2015-06-14T00:00:00"/>
    <n v="44.519999999999996"/>
    <n v="9"/>
    <n v="2642.48"/>
    <n v="90160"/>
    <n v="0"/>
    <n v="1.6847809633374708"/>
    <n v="2872.2608695652175"/>
    <n v="229.78086956521747"/>
    <s v="High Discount"/>
    <s v="10%"/>
    <x v="0"/>
    <x v="1"/>
  </r>
  <r>
    <n v="23764"/>
    <s v="Low"/>
    <n v="0.02"/>
    <n v="7.1"/>
    <n v="6.05"/>
    <n v="3123"/>
    <x v="1028"/>
    <x v="2"/>
    <x v="1"/>
    <x v="0"/>
    <x v="8"/>
    <x v="3"/>
    <s v="Wilson Jones Hanging View Binder, White, 1&quot;"/>
    <n v="0.39"/>
    <x v="0"/>
    <x v="2"/>
    <x v="12"/>
    <s v="Melrose Park"/>
    <n v="60160"/>
    <d v="2015-01-07T00:00:00"/>
    <d v="2015-01-09T00:00:00"/>
    <n v="-48.875"/>
    <n v="8"/>
    <n v="61.5"/>
    <n v="87287"/>
    <n v="2"/>
    <n v="-79.471544715447152"/>
    <n v="62.755102040816325"/>
    <n v="1.2551020408163254"/>
    <s v="High Discount"/>
    <s v="10%"/>
    <x v="0"/>
    <x v="0"/>
  </r>
  <r>
    <n v="25060"/>
    <s v="Not Specified"/>
    <n v="0.05"/>
    <n v="120.98"/>
    <n v="9.07"/>
    <n v="3124"/>
    <x v="1029"/>
    <x v="2"/>
    <x v="1"/>
    <x v="0"/>
    <x v="8"/>
    <x v="3"/>
    <s v="GBC VeloBinder Electric Binding Machine"/>
    <n v="0.35"/>
    <x v="0"/>
    <x v="2"/>
    <x v="12"/>
    <s v="Moline"/>
    <n v="61265"/>
    <d v="2015-05-30T00:00:00"/>
    <d v="2015-05-31T00:00:00"/>
    <n v="881.04719999999998"/>
    <n v="11"/>
    <n v="1276.8800000000001"/>
    <n v="87286"/>
    <n v="1"/>
    <n v="69"/>
    <n v="1344.0842105263159"/>
    <n v="67.204210526315819"/>
    <s v="High Discount"/>
    <s v="10%"/>
    <x v="0"/>
    <x v="3"/>
  </r>
  <r>
    <n v="25352"/>
    <s v="High"/>
    <n v="0.08"/>
    <n v="120.97"/>
    <n v="26.3"/>
    <n v="3125"/>
    <x v="1030"/>
    <x v="1"/>
    <x v="1"/>
    <x v="2"/>
    <x v="6"/>
    <x v="1"/>
    <s v="Canon S750 Color Inkjet Printer"/>
    <n v="0.38"/>
    <x v="0"/>
    <x v="2"/>
    <x v="12"/>
    <s v="Mount Prospect"/>
    <n v="60056"/>
    <d v="2015-01-05T00:00:00"/>
    <d v="2015-01-07T00:00:00"/>
    <n v="-233.840688"/>
    <n v="2"/>
    <n v="233.58"/>
    <n v="87285"/>
    <n v="2"/>
    <n v="-100.1116054456717"/>
    <n v="253.89130434782609"/>
    <n v="20.311304347826081"/>
    <s v="High Discount"/>
    <s v="10%"/>
    <x v="0"/>
    <x v="0"/>
  </r>
  <r>
    <n v="24457"/>
    <s v="Low"/>
    <n v="0.08"/>
    <n v="3.69"/>
    <n v="2.5"/>
    <n v="3128"/>
    <x v="1031"/>
    <x v="2"/>
    <x v="2"/>
    <x v="0"/>
    <x v="4"/>
    <x v="3"/>
    <s v="Colored Envelopes"/>
    <n v="0.39"/>
    <x v="0"/>
    <x v="3"/>
    <x v="11"/>
    <s v="Shreveport"/>
    <n v="71109"/>
    <d v="2015-06-25T00:00:00"/>
    <d v="2015-06-30T00:00:00"/>
    <n v="-139.07600000000002"/>
    <n v="9"/>
    <n v="31.98"/>
    <n v="89810"/>
    <n v="5"/>
    <n v="-434.88430268918086"/>
    <n v="34.760869565217391"/>
    <n v="2.7808695652173903"/>
    <s v="High Discount"/>
    <s v="10%"/>
    <x v="0"/>
    <x v="1"/>
  </r>
  <r>
    <n v="20483"/>
    <s v="High"/>
    <n v="0.1"/>
    <n v="180.98"/>
    <n v="26.2"/>
    <n v="3132"/>
    <x v="1032"/>
    <x v="1"/>
    <x v="0"/>
    <x v="1"/>
    <x v="1"/>
    <x v="1"/>
    <s v="Global Ergonomic Managers Chair"/>
    <n v="0.59"/>
    <x v="0"/>
    <x v="2"/>
    <x v="12"/>
    <s v="Mundelein"/>
    <n v="60060"/>
    <d v="2015-06-22T00:00:00"/>
    <d v="2015-06-23T00:00:00"/>
    <n v="-64.664000000000001"/>
    <n v="3"/>
    <n v="519.41999999999996"/>
    <n v="86790"/>
    <n v="1"/>
    <n v="-12.449270339994611"/>
    <n v="577.13333333333333"/>
    <n v="57.713333333333367"/>
    <s v="High Discount"/>
    <s v="15%"/>
    <x v="0"/>
    <x v="1"/>
  </r>
  <r>
    <n v="19258"/>
    <s v="Medium"/>
    <n v="0.04"/>
    <n v="62.05"/>
    <n v="3.99"/>
    <n v="3132"/>
    <x v="1032"/>
    <x v="2"/>
    <x v="0"/>
    <x v="0"/>
    <x v="15"/>
    <x v="3"/>
    <s v="Acco Smartsocket™ Table Surge Protector, 6 Color-Coded Adapter Outlets"/>
    <n v="0.55000000000000004"/>
    <x v="0"/>
    <x v="2"/>
    <x v="12"/>
    <s v="Mundelein"/>
    <n v="60060"/>
    <d v="2015-05-17T00:00:00"/>
    <d v="2015-05-18T00:00:00"/>
    <n v="1644.0767999999998"/>
    <n v="40"/>
    <n v="2382.7199999999998"/>
    <n v="86794"/>
    <n v="1"/>
    <n v="69"/>
    <n v="2482"/>
    <n v="99.2800000000002"/>
    <s v="High Discount"/>
    <s v="10%"/>
    <x v="0"/>
    <x v="3"/>
  </r>
  <r>
    <n v="22459"/>
    <s v="Medium"/>
    <n v="0.1"/>
    <n v="5.81"/>
    <n v="8.49"/>
    <n v="3133"/>
    <x v="1033"/>
    <x v="2"/>
    <x v="0"/>
    <x v="0"/>
    <x v="8"/>
    <x v="3"/>
    <s v="Fellowes Black Plastic Comb Bindings"/>
    <n v="0.39"/>
    <x v="0"/>
    <x v="2"/>
    <x v="12"/>
    <s v="Naperville"/>
    <n v="60540"/>
    <d v="2015-01-16T00:00:00"/>
    <d v="2015-01-17T00:00:00"/>
    <n v="-350.43950000000001"/>
    <n v="12"/>
    <n v="64.959999999999994"/>
    <n v="86789"/>
    <n v="1"/>
    <n v="-539.46967364532031"/>
    <n v="72.177777777777763"/>
    <n v="7.2177777777777692"/>
    <s v="High Discount"/>
    <s v="15%"/>
    <x v="0"/>
    <x v="0"/>
  </r>
  <r>
    <n v="22460"/>
    <s v="Medium"/>
    <n v="0.03"/>
    <n v="1.81"/>
    <n v="0.75"/>
    <n v="3133"/>
    <x v="1033"/>
    <x v="2"/>
    <x v="0"/>
    <x v="0"/>
    <x v="3"/>
    <x v="0"/>
    <s v="Assorted Color Push Pins"/>
    <n v="0.52"/>
    <x v="0"/>
    <x v="2"/>
    <x v="12"/>
    <s v="Naperville"/>
    <n v="60540"/>
    <d v="2015-01-16T00:00:00"/>
    <d v="2015-01-17T00:00:00"/>
    <n v="4.2027999999999999"/>
    <n v="10"/>
    <n v="19.14"/>
    <n v="86789"/>
    <n v="1"/>
    <n v="21.958202716823404"/>
    <n v="19.731958762886599"/>
    <n v="0.59195876288659832"/>
    <s v="High Discount"/>
    <s v="10%"/>
    <x v="0"/>
    <x v="0"/>
  </r>
  <r>
    <n v="21719"/>
    <s v="Critical"/>
    <n v="0.08"/>
    <n v="5.4"/>
    <n v="7.78"/>
    <n v="3133"/>
    <x v="1033"/>
    <x v="2"/>
    <x v="0"/>
    <x v="0"/>
    <x v="8"/>
    <x v="3"/>
    <s v="3M Organizer Strips"/>
    <n v="0.37"/>
    <x v="0"/>
    <x v="2"/>
    <x v="12"/>
    <s v="Naperville"/>
    <n v="60540"/>
    <d v="2015-03-04T00:00:00"/>
    <d v="2015-03-04T00:00:00"/>
    <n v="-44.067999999999998"/>
    <n v="4"/>
    <n v="25.35"/>
    <n v="86792"/>
    <n v="0"/>
    <n v="-173.83826429980274"/>
    <n v="27.554347826086957"/>
    <n v="2.2043478260869556"/>
    <s v="High Discount"/>
    <s v="10%"/>
    <x v="0"/>
    <x v="5"/>
  </r>
  <r>
    <n v="21720"/>
    <s v="Critical"/>
    <n v="0.09"/>
    <n v="8.4600000000000009"/>
    <n v="8.99"/>
    <n v="3133"/>
    <x v="1033"/>
    <x v="0"/>
    <x v="0"/>
    <x v="2"/>
    <x v="13"/>
    <x v="2"/>
    <s v="Imation 3.5 IBM Diskettes, 10/Box"/>
    <n v="0.79"/>
    <x v="0"/>
    <x v="2"/>
    <x v="12"/>
    <s v="Naperville"/>
    <n v="60540"/>
    <d v="2015-03-04T00:00:00"/>
    <d v="2015-03-07T00:00:00"/>
    <n v="-100.51"/>
    <n v="5"/>
    <n v="45.03"/>
    <n v="86792"/>
    <n v="3"/>
    <n v="-223.20675105485233"/>
    <n v="49.483516483516482"/>
    <n v="4.4535164835164807"/>
    <s v="High Discount"/>
    <s v="10%"/>
    <x v="0"/>
    <x v="5"/>
  </r>
  <r>
    <n v="21721"/>
    <s v="Critical"/>
    <n v="0.21"/>
    <n v="14.98"/>
    <n v="8.99"/>
    <n v="3133"/>
    <x v="1033"/>
    <x v="2"/>
    <x v="0"/>
    <x v="1"/>
    <x v="2"/>
    <x v="2"/>
    <s v="GE 4 Foot Flourescent Tube, 40 Watt"/>
    <n v="0.39"/>
    <x v="0"/>
    <x v="2"/>
    <x v="12"/>
    <s v="Naperville"/>
    <n v="60540"/>
    <d v="2015-03-04T00:00:00"/>
    <d v="2015-03-05T00:00:00"/>
    <n v="-17.75"/>
    <n v="10"/>
    <n v="153.87"/>
    <n v="86792"/>
    <n v="1"/>
    <n v="-11.535711964645481"/>
    <n v="194.77215189873417"/>
    <n v="40.902151898734161"/>
    <s v="High Discount"/>
    <s v="25%"/>
    <x v="0"/>
    <x v="5"/>
  </r>
  <r>
    <n v="21722"/>
    <s v="Critical"/>
    <n v="0.04"/>
    <n v="155.99"/>
    <n v="8.08"/>
    <n v="3133"/>
    <x v="1033"/>
    <x v="2"/>
    <x v="0"/>
    <x v="2"/>
    <x v="5"/>
    <x v="3"/>
    <s v="300 Series Non-Flip"/>
    <n v="0.6"/>
    <x v="0"/>
    <x v="2"/>
    <x v="12"/>
    <s v="Naperville"/>
    <n v="60540"/>
    <d v="2015-03-04T00:00:00"/>
    <d v="2015-03-05T00:00:00"/>
    <n v="1374.9480000000001"/>
    <n v="22"/>
    <n v="2800.33"/>
    <n v="86792"/>
    <n v="1"/>
    <n v="49.09949898761932"/>
    <n v="2917.0104166666665"/>
    <n v="116.68041666666659"/>
    <s v="High Discount"/>
    <s v="10%"/>
    <x v="0"/>
    <x v="5"/>
  </r>
  <r>
    <n v="23898"/>
    <s v="Critical"/>
    <n v="0.03"/>
    <n v="150.88999999999999"/>
    <n v="60.2"/>
    <n v="3136"/>
    <x v="1034"/>
    <x v="1"/>
    <x v="3"/>
    <x v="1"/>
    <x v="1"/>
    <x v="1"/>
    <s v="Global Leather &amp; Oak Executive Chair, Burgundy"/>
    <n v="0.77"/>
    <x v="0"/>
    <x v="1"/>
    <x v="14"/>
    <s v="Sanford"/>
    <n v="4073"/>
    <d v="2015-02-22T00:00:00"/>
    <d v="2015-02-22T00:00:00"/>
    <n v="-677.87199999999996"/>
    <n v="23"/>
    <n v="3596.03"/>
    <n v="86791"/>
    <n v="0"/>
    <n v="-18.85056576279953"/>
    <n v="3707.2474226804125"/>
    <n v="111.21742268041226"/>
    <s v="High Discount"/>
    <s v="10%"/>
    <x v="0"/>
    <x v="2"/>
  </r>
  <r>
    <n v="24691"/>
    <s v="Not Specified"/>
    <n v="0.09"/>
    <n v="304.99"/>
    <n v="19.989999999999998"/>
    <n v="3137"/>
    <x v="1035"/>
    <x v="2"/>
    <x v="0"/>
    <x v="0"/>
    <x v="8"/>
    <x v="3"/>
    <s v="Ibico Hi-Tech Manual Binding System"/>
    <n v="0.4"/>
    <x v="0"/>
    <x v="1"/>
    <x v="16"/>
    <s v="Laconia"/>
    <n v="3246"/>
    <d v="2015-06-08T00:00:00"/>
    <d v="2015-06-09T00:00:00"/>
    <n v="1623.9494999999999"/>
    <n v="8"/>
    <n v="2353.5500000000002"/>
    <n v="86795"/>
    <n v="1"/>
    <n v="69"/>
    <n v="2586.3186813186812"/>
    <n v="232.76868131868105"/>
    <s v="High Discount"/>
    <s v="10%"/>
    <x v="0"/>
    <x v="1"/>
  </r>
  <r>
    <n v="23706"/>
    <s v="Not Specified"/>
    <n v="0.05"/>
    <n v="4.0599999999999996"/>
    <n v="6.89"/>
    <n v="3138"/>
    <x v="1036"/>
    <x v="0"/>
    <x v="0"/>
    <x v="0"/>
    <x v="15"/>
    <x v="3"/>
    <s v="Eureka Disposable Bags for Sanitaire® Vibra Groomer I® Upright Vac"/>
    <n v="0.6"/>
    <x v="0"/>
    <x v="1"/>
    <x v="16"/>
    <s v="Londonderry"/>
    <n v="3053"/>
    <d v="2015-06-19T00:00:00"/>
    <d v="2015-06-21T00:00:00"/>
    <n v="-122.83499999999999"/>
    <n v="22"/>
    <n v="92.57"/>
    <n v="86796"/>
    <n v="2"/>
    <n v="-132.69417737928055"/>
    <n v="97.442105263157899"/>
    <n v="4.8721052631579056"/>
    <s v="High Discount"/>
    <s v="10%"/>
    <x v="0"/>
    <x v="1"/>
  </r>
  <r>
    <n v="23427"/>
    <s v="Critical"/>
    <n v="0.09"/>
    <n v="280.98"/>
    <n v="57"/>
    <n v="3139"/>
    <x v="1037"/>
    <x v="1"/>
    <x v="1"/>
    <x v="1"/>
    <x v="1"/>
    <x v="1"/>
    <s v="Hon 2090 “Pillow Soft” Series Mid Back Swivel/Tilt Chairs"/>
    <n v="0.78"/>
    <x v="0"/>
    <x v="1"/>
    <x v="2"/>
    <s v="Cranford"/>
    <n v="7016"/>
    <d v="2015-05-02T00:00:00"/>
    <d v="2015-05-05T00:00:00"/>
    <n v="252.48800000000028"/>
    <n v="31"/>
    <n v="7974.21"/>
    <n v="86793"/>
    <n v="3"/>
    <n v="3.1663073834273274"/>
    <n v="8762.868131868132"/>
    <n v="788.65813186813193"/>
    <s v="High Discount"/>
    <s v="10%"/>
    <x v="0"/>
    <x v="3"/>
  </r>
  <r>
    <n v="18917"/>
    <s v="Low"/>
    <n v="0.09"/>
    <n v="6.84"/>
    <n v="8.3699999999999992"/>
    <n v="3141"/>
    <x v="1038"/>
    <x v="2"/>
    <x v="3"/>
    <x v="0"/>
    <x v="12"/>
    <x v="2"/>
    <s v="Acme Design Line 8&quot; Stainless Steel Bent Scissors w/Champagne Handles, 3-1/8&quot; Cut"/>
    <n v="0.57999999999999996"/>
    <x v="0"/>
    <x v="2"/>
    <x v="7"/>
    <s v="Pasadena"/>
    <n v="77506"/>
    <d v="2015-06-01T00:00:00"/>
    <d v="2015-06-08T00:00:00"/>
    <n v="-88.584999999999994"/>
    <n v="13"/>
    <n v="87.1"/>
    <n v="86369"/>
    <n v="7"/>
    <n v="-101.70493685419058"/>
    <n v="95.714285714285708"/>
    <n v="8.6142857142857139"/>
    <s v="High Discount"/>
    <s v="10%"/>
    <x v="0"/>
    <x v="1"/>
  </r>
  <r>
    <n v="18918"/>
    <s v="Low"/>
    <n v="7.0000000000000007E-2"/>
    <n v="48.91"/>
    <n v="35"/>
    <n v="3141"/>
    <x v="1038"/>
    <x v="0"/>
    <x v="3"/>
    <x v="0"/>
    <x v="10"/>
    <x v="6"/>
    <s v="Tennsco Industrial Shelving"/>
    <n v="0.83"/>
    <x v="0"/>
    <x v="2"/>
    <x v="7"/>
    <s v="Pasadena"/>
    <n v="77506"/>
    <d v="2015-06-01T00:00:00"/>
    <d v="2015-06-03T00:00:00"/>
    <n v="-485.68"/>
    <n v="15"/>
    <n v="736.86"/>
    <n v="86369"/>
    <n v="2"/>
    <n v="-65.912113562956335"/>
    <n v="792.32258064516134"/>
    <n v="55.462580645161324"/>
    <s v="High Discount"/>
    <s v="10%"/>
    <x v="0"/>
    <x v="1"/>
  </r>
  <r>
    <n v="26039"/>
    <s v="Medium"/>
    <n v="0.02"/>
    <n v="15.42"/>
    <n v="5.41"/>
    <n v="3143"/>
    <x v="1039"/>
    <x v="2"/>
    <x v="3"/>
    <x v="0"/>
    <x v="10"/>
    <x v="3"/>
    <s v="Decoflex Hanging Personal Folder File"/>
    <n v="0.59"/>
    <x v="0"/>
    <x v="2"/>
    <x v="7"/>
    <s v="Pflugerville"/>
    <n v="78660"/>
    <d v="2015-03-24T00:00:00"/>
    <d v="2015-03-25T00:00:00"/>
    <n v="-16.37"/>
    <n v="2"/>
    <n v="33.840000000000003"/>
    <n v="86368"/>
    <n v="1"/>
    <n v="-48.374704491725765"/>
    <n v="34.530612244897966"/>
    <n v="0.69061224489796302"/>
    <s v="High Discount"/>
    <s v="10%"/>
    <x v="0"/>
    <x v="5"/>
  </r>
  <r>
    <n v="19193"/>
    <s v="Critical"/>
    <n v="0.03"/>
    <n v="3.36"/>
    <n v="6.27"/>
    <n v="3146"/>
    <x v="1040"/>
    <x v="2"/>
    <x v="0"/>
    <x v="0"/>
    <x v="8"/>
    <x v="3"/>
    <s v="Cardinal Poly Pocket Divider Pockets for Ring Binders"/>
    <n v="0.4"/>
    <x v="0"/>
    <x v="2"/>
    <x v="7"/>
    <s v="Pharr"/>
    <n v="78577"/>
    <d v="2015-01-04T00:00:00"/>
    <d v="2015-01-05T00:00:00"/>
    <n v="-94.258600000000001"/>
    <n v="4"/>
    <n v="14.9"/>
    <n v="85850"/>
    <n v="1"/>
    <n v="-632.60805369127513"/>
    <n v="15.360824742268042"/>
    <n v="0.46082474226804138"/>
    <s v="High Discount"/>
    <s v="10%"/>
    <x v="0"/>
    <x v="0"/>
  </r>
  <r>
    <n v="19194"/>
    <s v="Critical"/>
    <n v="7.0000000000000007E-2"/>
    <n v="3.71"/>
    <n v="1.93"/>
    <n v="3146"/>
    <x v="1040"/>
    <x v="0"/>
    <x v="0"/>
    <x v="0"/>
    <x v="7"/>
    <x v="0"/>
    <s v="&quot;While you Were Out&quot; Message Book, One Form per Page"/>
    <n v="0.35"/>
    <x v="0"/>
    <x v="2"/>
    <x v="7"/>
    <s v="Pharr"/>
    <n v="78577"/>
    <d v="2015-01-04T00:00:00"/>
    <d v="2015-01-06T00:00:00"/>
    <n v="6.3308"/>
    <n v="11"/>
    <n v="39.64"/>
    <n v="85850"/>
    <n v="2"/>
    <n v="15.970736629667003"/>
    <n v="42.623655913978496"/>
    <n v="2.9836559139784953"/>
    <s v="High Discount"/>
    <s v="10%"/>
    <x v="0"/>
    <x v="0"/>
  </r>
  <r>
    <n v="24200"/>
    <s v="Medium"/>
    <n v="0.06"/>
    <n v="19.989999999999998"/>
    <n v="11.17"/>
    <n v="3148"/>
    <x v="1041"/>
    <x v="2"/>
    <x v="0"/>
    <x v="1"/>
    <x v="2"/>
    <x v="6"/>
    <s v="Telescoping Adjustable Floor Lamp"/>
    <n v="0.6"/>
    <x v="0"/>
    <x v="0"/>
    <x v="44"/>
    <s v="Post Falls"/>
    <n v="83854"/>
    <d v="2015-01-14T00:00:00"/>
    <d v="2015-01-14T00:00:00"/>
    <n v="-66.823599999999999"/>
    <n v="7"/>
    <n v="139.49"/>
    <n v="89716"/>
    <n v="0"/>
    <n v="-47.90565631944942"/>
    <n v="148.39361702127661"/>
    <n v="8.9036170212766024"/>
    <s v="High Discount"/>
    <s v="10%"/>
    <x v="0"/>
    <x v="0"/>
  </r>
  <r>
    <n v="24202"/>
    <s v="Medium"/>
    <n v="0.06"/>
    <n v="320.98"/>
    <n v="58.95"/>
    <n v="3149"/>
    <x v="1042"/>
    <x v="1"/>
    <x v="0"/>
    <x v="1"/>
    <x v="1"/>
    <x v="1"/>
    <s v="Hon 4070 Series Pagoda™ Round Back Stacking Chairs"/>
    <n v="0.56999999999999995"/>
    <x v="0"/>
    <x v="0"/>
    <x v="44"/>
    <s v="Rexburg"/>
    <n v="83440"/>
    <d v="2015-01-14T00:00:00"/>
    <d v="2015-01-16T00:00:00"/>
    <n v="971.62200000000007"/>
    <n v="6"/>
    <n v="1952.43"/>
    <n v="89716"/>
    <n v="2"/>
    <n v="49.764754690309005"/>
    <n v="2077.0531914893618"/>
    <n v="124.62319148936172"/>
    <s v="High Discount"/>
    <s v="10%"/>
    <x v="0"/>
    <x v="0"/>
  </r>
  <r>
    <n v="19625"/>
    <s v="Not Specified"/>
    <n v="0.01"/>
    <n v="145.97999999999999"/>
    <n v="46.2"/>
    <n v="3151"/>
    <x v="1043"/>
    <x v="1"/>
    <x v="0"/>
    <x v="1"/>
    <x v="11"/>
    <x v="5"/>
    <s v="Bevis Rectangular Conference Tables"/>
    <n v="0.69"/>
    <x v="0"/>
    <x v="0"/>
    <x v="1"/>
    <s v="Twentynine Palms"/>
    <n v="92277"/>
    <d v="2015-06-03T00:00:00"/>
    <d v="2015-06-03T00:00:00"/>
    <n v="-134.512"/>
    <n v="9"/>
    <n v="1370.79"/>
    <n v="88543"/>
    <n v="0"/>
    <n v="-9.8127357217371003"/>
    <n v="1384.6363636363635"/>
    <n v="13.846363636363549"/>
    <s v="High Discount"/>
    <s v="10%"/>
    <x v="0"/>
    <x v="1"/>
  </r>
  <r>
    <n v="19618"/>
    <s v="Critical"/>
    <n v="0.01"/>
    <n v="3502.14"/>
    <n v="8.73"/>
    <n v="3151"/>
    <x v="1043"/>
    <x v="1"/>
    <x v="0"/>
    <x v="2"/>
    <x v="6"/>
    <x v="5"/>
    <s v="Okidata Pacemark 4410N Wide Format Dot Matrix Printer"/>
    <n v="0.56999999999999995"/>
    <x v="0"/>
    <x v="0"/>
    <x v="1"/>
    <s v="Twentynine Palms"/>
    <n v="92277"/>
    <d v="2015-02-04T00:00:00"/>
    <d v="2015-02-05T00:00:00"/>
    <n v="-4075.9339920000002"/>
    <n v="1"/>
    <n v="3501.79"/>
    <n v="88544"/>
    <n v="1"/>
    <n v="-116.3957288129785"/>
    <n v="3537.1616161616162"/>
    <n v="35.371616161616203"/>
    <s v="High Discount"/>
    <s v="10%"/>
    <x v="0"/>
    <x v="2"/>
  </r>
  <r>
    <n v="19619"/>
    <s v="Critical"/>
    <n v="0.06"/>
    <n v="15.73"/>
    <n v="7.42"/>
    <n v="3151"/>
    <x v="1043"/>
    <x v="2"/>
    <x v="0"/>
    <x v="0"/>
    <x v="12"/>
    <x v="2"/>
    <s v="Acme Galleria® Hot Forged Steel Scissors with Colored Handles"/>
    <n v="0.56000000000000005"/>
    <x v="0"/>
    <x v="0"/>
    <x v="1"/>
    <s v="Twentynine Palms"/>
    <n v="92277"/>
    <d v="2015-02-04T00:00:00"/>
    <d v="2015-02-05T00:00:00"/>
    <n v="-18.558799999999998"/>
    <n v="4"/>
    <n v="63.04"/>
    <n v="88544"/>
    <n v="1"/>
    <n v="-29.439720812182742"/>
    <n v="67.063829787234042"/>
    <n v="4.0238297872340425"/>
    <s v="High Discount"/>
    <s v="10%"/>
    <x v="0"/>
    <x v="2"/>
  </r>
  <r>
    <n v="23322"/>
    <s v="Not Specified"/>
    <n v="0.05"/>
    <n v="25.99"/>
    <n v="5.37"/>
    <n v="3151"/>
    <x v="1043"/>
    <x v="0"/>
    <x v="0"/>
    <x v="0"/>
    <x v="0"/>
    <x v="3"/>
    <s v="BOSTON® Ranger® #55 Pencil Sharpener, Black"/>
    <n v="0.56000000000000005"/>
    <x v="0"/>
    <x v="0"/>
    <x v="1"/>
    <s v="Twentynine Palms"/>
    <n v="92277"/>
    <d v="2015-02-16T00:00:00"/>
    <d v="2015-02-18T00:00:00"/>
    <n v="220.35719999999998"/>
    <n v="18"/>
    <n v="451.35"/>
    <n v="88545"/>
    <n v="2"/>
    <n v="48.821801262878026"/>
    <n v="475.1052631578948"/>
    <n v="23.755263157894774"/>
    <s v="High Discount"/>
    <s v="10%"/>
    <x v="0"/>
    <x v="2"/>
  </r>
  <r>
    <n v="24723"/>
    <s v="Medium"/>
    <n v="0.04"/>
    <n v="17.239999999999998"/>
    <n v="3.26"/>
    <n v="3151"/>
    <x v="1043"/>
    <x v="2"/>
    <x v="1"/>
    <x v="0"/>
    <x v="12"/>
    <x v="2"/>
    <s v="Fiskars 8&quot; Scissors, 2/Pack"/>
    <n v="0.56000000000000005"/>
    <x v="0"/>
    <x v="0"/>
    <x v="1"/>
    <s v="Twentynine Palms"/>
    <n v="92277"/>
    <d v="2015-02-28T00:00:00"/>
    <d v="2015-02-28T00:00:00"/>
    <n v="47.73"/>
    <n v="7"/>
    <n v="119.6"/>
    <n v="88546"/>
    <n v="0"/>
    <n v="39.908026755852845"/>
    <n v="124.58333333333333"/>
    <n v="4.9833333333333343"/>
    <s v="High Discount"/>
    <s v="10%"/>
    <x v="0"/>
    <x v="2"/>
  </r>
  <r>
    <n v="24329"/>
    <s v="Medium"/>
    <n v="0.02"/>
    <n v="5.98"/>
    <n v="1.49"/>
    <n v="3151"/>
    <x v="1043"/>
    <x v="2"/>
    <x v="0"/>
    <x v="0"/>
    <x v="8"/>
    <x v="3"/>
    <s v="Avery Hanging File Binders"/>
    <n v="0.39"/>
    <x v="0"/>
    <x v="0"/>
    <x v="1"/>
    <s v="Twentynine Palms"/>
    <n v="92277"/>
    <d v="2015-03-11T00:00:00"/>
    <d v="2015-03-12T00:00:00"/>
    <n v="28.526000000000003"/>
    <n v="10"/>
    <n v="59.9"/>
    <n v="88547"/>
    <n v="1"/>
    <n v="47.622704507512523"/>
    <n v="61.122448979591837"/>
    <n v="1.2224489795918387"/>
    <s v="High Discount"/>
    <s v="10%"/>
    <x v="0"/>
    <x v="5"/>
  </r>
  <r>
    <n v="21734"/>
    <s v="High"/>
    <n v="0.01"/>
    <n v="99.23"/>
    <n v="8.99"/>
    <n v="3151"/>
    <x v="1043"/>
    <x v="2"/>
    <x v="0"/>
    <x v="1"/>
    <x v="2"/>
    <x v="2"/>
    <s v="GE 48&quot; Fluorescent Tube, Cool White Energy Saver, 34 Watts, 30/Box"/>
    <n v="0.35"/>
    <x v="0"/>
    <x v="0"/>
    <x v="1"/>
    <s v="Twentynine Palms"/>
    <n v="92277"/>
    <d v="2015-03-29T00:00:00"/>
    <d v="2015-04-02T00:00:00"/>
    <n v="-87.46"/>
    <n v="1"/>
    <n v="99.22"/>
    <n v="88548"/>
    <n v="4"/>
    <n v="-88.147550896996563"/>
    <n v="100.22222222222223"/>
    <n v="1.0022222222222297"/>
    <s v="High Discount"/>
    <s v="10%"/>
    <x v="0"/>
    <x v="5"/>
  </r>
  <r>
    <n v="21436"/>
    <s v="High"/>
    <n v="0.08"/>
    <n v="150.97999999999999"/>
    <n v="13.99"/>
    <n v="3154"/>
    <x v="1044"/>
    <x v="0"/>
    <x v="0"/>
    <x v="2"/>
    <x v="6"/>
    <x v="4"/>
    <s v="Canon MP41DH Printing Calculator"/>
    <n v="0.38"/>
    <x v="0"/>
    <x v="3"/>
    <x v="26"/>
    <s v="Saint Petersburg"/>
    <n v="33710"/>
    <d v="2015-01-26T00:00:00"/>
    <d v="2015-01-27T00:00:00"/>
    <n v="-3.9479999999999995"/>
    <n v="8"/>
    <n v="1183.82"/>
    <n v="86899"/>
    <n v="1"/>
    <n v="-0.33349664644962912"/>
    <n v="1286.7608695652173"/>
    <n v="102.94086956521733"/>
    <s v="High Discount"/>
    <s v="10%"/>
    <x v="0"/>
    <x v="0"/>
  </r>
  <r>
    <n v="20253"/>
    <s v="Critical"/>
    <n v="0.03"/>
    <n v="17.7"/>
    <n v="9.4700000000000006"/>
    <n v="3154"/>
    <x v="1044"/>
    <x v="2"/>
    <x v="3"/>
    <x v="0"/>
    <x v="10"/>
    <x v="3"/>
    <s v="Portfile® Personal File Boxes"/>
    <n v="0.59"/>
    <x v="0"/>
    <x v="3"/>
    <x v="26"/>
    <s v="Saint Petersburg"/>
    <n v="33710"/>
    <d v="2015-05-28T00:00:00"/>
    <d v="2015-05-30T00:00:00"/>
    <n v="28.182599999999997"/>
    <n v="11"/>
    <n v="201.77"/>
    <n v="86900"/>
    <n v="2"/>
    <n v="13.967685979085095"/>
    <n v="208.01030927835052"/>
    <n v="6.2403092783505087"/>
    <s v="High Discount"/>
    <s v="10%"/>
    <x v="0"/>
    <x v="3"/>
  </r>
  <r>
    <n v="18635"/>
    <s v="Critical"/>
    <n v="0.04"/>
    <n v="21.38"/>
    <n v="8.99"/>
    <n v="3154"/>
    <x v="1044"/>
    <x v="2"/>
    <x v="0"/>
    <x v="0"/>
    <x v="0"/>
    <x v="2"/>
    <s v="Boston 1730 StandUp Electric Pencil Sharpener"/>
    <n v="0.59"/>
    <x v="0"/>
    <x v="3"/>
    <x v="26"/>
    <s v="Saint Petersburg"/>
    <n v="33710"/>
    <d v="2015-03-30T00:00:00"/>
    <d v="2015-03-30T00:00:00"/>
    <n v="-51.66"/>
    <n v="21"/>
    <n v="443.66"/>
    <n v="86901"/>
    <n v="0"/>
    <n v="-11.644051751341115"/>
    <n v="462.14583333333337"/>
    <n v="18.485833333333346"/>
    <s v="High Discount"/>
    <s v="10%"/>
    <x v="0"/>
    <x v="5"/>
  </r>
  <r>
    <n v="23392"/>
    <s v="Critical"/>
    <n v="0.02"/>
    <n v="60.22"/>
    <n v="3.5"/>
    <n v="3155"/>
    <x v="1045"/>
    <x v="2"/>
    <x v="0"/>
    <x v="0"/>
    <x v="15"/>
    <x v="3"/>
    <s v="Fellowes Smart Surge Ten-Outlet Protector, Platinum"/>
    <n v="0.56999999999999995"/>
    <x v="0"/>
    <x v="3"/>
    <x v="26"/>
    <s v="Sanford"/>
    <n v="32771"/>
    <d v="2015-01-20T00:00:00"/>
    <d v="2015-01-21T00:00:00"/>
    <n v="-193.91399999999999"/>
    <n v="9"/>
    <n v="541.76"/>
    <n v="86898"/>
    <n v="1"/>
    <n v="-35.79334022445363"/>
    <n v="552.81632653061229"/>
    <n v="11.056326530612296"/>
    <s v="High Discount"/>
    <s v="10%"/>
    <x v="0"/>
    <x v="0"/>
  </r>
  <r>
    <n v="21437"/>
    <s v="High"/>
    <n v="0.03"/>
    <n v="25.98"/>
    <n v="14.36"/>
    <n v="3155"/>
    <x v="1045"/>
    <x v="1"/>
    <x v="0"/>
    <x v="1"/>
    <x v="1"/>
    <x v="1"/>
    <s v="Global Stack Chair without Arms, Black"/>
    <n v="0.6"/>
    <x v="0"/>
    <x v="3"/>
    <x v="26"/>
    <s v="Sanford"/>
    <n v="32771"/>
    <d v="2015-01-26T00:00:00"/>
    <d v="2015-01-27T00:00:00"/>
    <n v="57.545999999999999"/>
    <n v="4"/>
    <n v="107.66"/>
    <n v="86899"/>
    <n v="1"/>
    <n v="53.451606910644621"/>
    <n v="110.98969072164948"/>
    <n v="3.3296907216494844"/>
    <s v="High Discount"/>
    <s v="10%"/>
    <x v="0"/>
    <x v="0"/>
  </r>
  <r>
    <n v="21438"/>
    <s v="High"/>
    <n v="0.1"/>
    <n v="32.479999999999997"/>
    <n v="35"/>
    <n v="3155"/>
    <x v="1045"/>
    <x v="2"/>
    <x v="0"/>
    <x v="0"/>
    <x v="10"/>
    <x v="6"/>
    <s v="Fellowes Neat Ideas® Storage Cubes"/>
    <n v="0.81"/>
    <x v="0"/>
    <x v="3"/>
    <x v="26"/>
    <s v="Sanford"/>
    <n v="32771"/>
    <d v="2015-01-26T00:00:00"/>
    <d v="2015-01-27T00:00:00"/>
    <n v="-333.42540000000002"/>
    <n v="10"/>
    <n v="318.83"/>
    <n v="86899"/>
    <n v="1"/>
    <n v="-104.57780008154818"/>
    <n v="354.25555555555553"/>
    <n v="35.425555555555547"/>
    <s v="High Discount"/>
    <s v="15%"/>
    <x v="0"/>
    <x v="0"/>
  </r>
  <r>
    <n v="22015"/>
    <s v="Critical"/>
    <n v="0.05"/>
    <n v="159.99"/>
    <n v="5.5"/>
    <n v="3155"/>
    <x v="1045"/>
    <x v="2"/>
    <x v="3"/>
    <x v="2"/>
    <x v="13"/>
    <x v="3"/>
    <s v="Gyration RF Keyboard"/>
    <n v="0.49"/>
    <x v="0"/>
    <x v="3"/>
    <x v="26"/>
    <s v="Sanford"/>
    <n v="32771"/>
    <d v="2015-04-19T00:00:00"/>
    <d v="2015-04-21T00:00:00"/>
    <n v="12.264000000000001"/>
    <n v="23"/>
    <n v="3600.65"/>
    <n v="86902"/>
    <n v="2"/>
    <n v="0.34060516851124106"/>
    <n v="3790.1578947368425"/>
    <n v="189.50789473684245"/>
    <s v="High Discount"/>
    <s v="10%"/>
    <x v="0"/>
    <x v="4"/>
  </r>
  <r>
    <n v="19374"/>
    <s v="Not Specified"/>
    <n v="7.0000000000000007E-2"/>
    <n v="280.98"/>
    <n v="57"/>
    <n v="3167"/>
    <x v="1046"/>
    <x v="1"/>
    <x v="0"/>
    <x v="1"/>
    <x v="1"/>
    <x v="1"/>
    <s v="Hon 2090 “Pillow Soft” Series Mid Back Swivel/Tilt Chairs"/>
    <n v="0.78"/>
    <x v="0"/>
    <x v="3"/>
    <x v="26"/>
    <s v="Ponte Vedra Beach"/>
    <n v="32004"/>
    <d v="2015-06-19T00:00:00"/>
    <d v="2015-06-20T00:00:00"/>
    <n v="-283.9914"/>
    <n v="14"/>
    <n v="3936.61"/>
    <n v="86491"/>
    <n v="1"/>
    <n v="-7.2141106180190571"/>
    <n v="4232.9139784946237"/>
    <n v="296.30397849462361"/>
    <s v="High Discount"/>
    <s v="10%"/>
    <x v="0"/>
    <x v="1"/>
  </r>
  <r>
    <n v="19375"/>
    <s v="Not Specified"/>
    <n v="0"/>
    <n v="4.9800000000000004"/>
    <n v="7.44"/>
    <n v="3167"/>
    <x v="1046"/>
    <x v="2"/>
    <x v="0"/>
    <x v="0"/>
    <x v="7"/>
    <x v="3"/>
    <s v="Xerox 1922"/>
    <n v="0.36"/>
    <x v="0"/>
    <x v="3"/>
    <x v="26"/>
    <s v="Ponte Vedra Beach"/>
    <n v="32004"/>
    <d v="2015-06-19T00:00:00"/>
    <d v="2015-06-21T00:00:00"/>
    <n v="-195.34200000000001"/>
    <n v="15"/>
    <n v="78.31"/>
    <n v="86491"/>
    <n v="2"/>
    <n v="-249.44706933980333"/>
    <n v="78.31"/>
    <n v="0"/>
    <s v="No Discount"/>
    <s v="0% (No Discount)"/>
    <x v="1"/>
    <x v="1"/>
  </r>
  <r>
    <n v="19376"/>
    <s v="Not Specified"/>
    <n v="0.1"/>
    <n v="3.98"/>
    <n v="0.83"/>
    <n v="3167"/>
    <x v="1046"/>
    <x v="2"/>
    <x v="0"/>
    <x v="0"/>
    <x v="0"/>
    <x v="0"/>
    <s v="Fluorescent Highlighters by Dixon"/>
    <n v="0.51"/>
    <x v="0"/>
    <x v="3"/>
    <x v="26"/>
    <s v="Ponte Vedra Beach"/>
    <n v="32004"/>
    <d v="2015-06-19T00:00:00"/>
    <d v="2015-06-21T00:00:00"/>
    <n v="-89.70920000000001"/>
    <n v="11"/>
    <n v="42.46"/>
    <n v="86491"/>
    <n v="2"/>
    <n v="-211.2793217145549"/>
    <n v="47.177777777777777"/>
    <n v="4.7177777777777763"/>
    <s v="High Discount"/>
    <s v="15%"/>
    <x v="0"/>
    <x v="1"/>
  </r>
  <r>
    <n v="25683"/>
    <s v="Critical"/>
    <n v="0.08"/>
    <n v="7.28"/>
    <n v="11.15"/>
    <n v="3169"/>
    <x v="1047"/>
    <x v="0"/>
    <x v="2"/>
    <x v="0"/>
    <x v="7"/>
    <x v="3"/>
    <s v="Array® Parchment Paper, Assorted Colors"/>
    <n v="0.37"/>
    <x v="0"/>
    <x v="3"/>
    <x v="26"/>
    <s v="Port Orange"/>
    <n v="32127"/>
    <d v="2015-04-13T00:00:00"/>
    <d v="2015-04-14T00:00:00"/>
    <n v="-44.415000000000006"/>
    <n v="1"/>
    <n v="14.66"/>
    <n v="86490"/>
    <n v="1"/>
    <n v="-302.96725784447477"/>
    <n v="15.934782608695652"/>
    <n v="1.2747826086956522"/>
    <s v="High Discount"/>
    <s v="10%"/>
    <x v="0"/>
    <x v="4"/>
  </r>
  <r>
    <n v="26055"/>
    <s v="Medium"/>
    <n v="0.1"/>
    <n v="7.28"/>
    <n v="5.47"/>
    <n v="3170"/>
    <x v="1048"/>
    <x v="2"/>
    <x v="0"/>
    <x v="0"/>
    <x v="7"/>
    <x v="3"/>
    <s v="Southworth Structures Collection™"/>
    <n v="0.35"/>
    <x v="0"/>
    <x v="3"/>
    <x v="26"/>
    <s v="Port Saint Lucie"/>
    <n v="34952"/>
    <d v="2015-02-13T00:00:00"/>
    <d v="2015-02-13T00:00:00"/>
    <n v="167.334"/>
    <n v="12"/>
    <n v="83.14"/>
    <n v="86489"/>
    <n v="0"/>
    <n v="201.26774115948999"/>
    <n v="92.37777777777778"/>
    <n v="9.2377777777777794"/>
    <s v="High Discount"/>
    <s v="15%"/>
    <x v="0"/>
    <x v="2"/>
  </r>
  <r>
    <n v="21961"/>
    <s v="High"/>
    <n v="0.06"/>
    <n v="10.97"/>
    <n v="6.5"/>
    <n v="3176"/>
    <x v="1049"/>
    <x v="2"/>
    <x v="3"/>
    <x v="2"/>
    <x v="13"/>
    <x v="3"/>
    <s v="Micro Innovations 104 Keyboard"/>
    <n v="0.64"/>
    <x v="0"/>
    <x v="3"/>
    <x v="26"/>
    <s v="Jacksonville"/>
    <n v="32216"/>
    <d v="2015-05-04T00:00:00"/>
    <d v="2015-05-06T00:00:00"/>
    <n v="65.597999999999999"/>
    <n v="19"/>
    <n v="215.25"/>
    <n v="90820"/>
    <n v="2"/>
    <n v="30.475261324041814"/>
    <n v="228.98936170212767"/>
    <n v="13.739361702127667"/>
    <s v="High Discount"/>
    <s v="10%"/>
    <x v="0"/>
    <x v="3"/>
  </r>
  <r>
    <n v="20964"/>
    <s v="Low"/>
    <n v="0.02"/>
    <n v="58.14"/>
    <n v="36.61"/>
    <n v="3176"/>
    <x v="1049"/>
    <x v="1"/>
    <x v="3"/>
    <x v="1"/>
    <x v="14"/>
    <x v="5"/>
    <s v="O'Sullivan 3-Shelf Heavy-Duty Bookcases"/>
    <n v="0.61"/>
    <x v="0"/>
    <x v="3"/>
    <x v="26"/>
    <s v="Jacksonville"/>
    <n v="32216"/>
    <d v="2015-06-25T00:00:00"/>
    <d v="2015-07-01T00:00:00"/>
    <n v="0.25800000000000001"/>
    <n v="22"/>
    <n v="1358.02"/>
    <n v="90821"/>
    <n v="6"/>
    <n v="1.8998247448491185E-2"/>
    <n v="1385.7346938775511"/>
    <n v="27.714693877551099"/>
    <s v="High Discount"/>
    <s v="10%"/>
    <x v="0"/>
    <x v="1"/>
  </r>
  <r>
    <n v="20965"/>
    <s v="Low"/>
    <n v="0.03"/>
    <n v="15.57"/>
    <n v="1.39"/>
    <n v="3176"/>
    <x v="1049"/>
    <x v="2"/>
    <x v="3"/>
    <x v="0"/>
    <x v="4"/>
    <x v="3"/>
    <s v="Park Ridge™ Embossed Executive Business Envelopes"/>
    <n v="0.38"/>
    <x v="0"/>
    <x v="3"/>
    <x v="26"/>
    <s v="Jacksonville"/>
    <n v="32216"/>
    <d v="2015-06-25T00:00:00"/>
    <d v="2015-07-01T00:00:00"/>
    <n v="63.222000000000001"/>
    <n v="22"/>
    <n v="358.84"/>
    <n v="90821"/>
    <n v="6"/>
    <n v="17.618437186489803"/>
    <n v="369.93814432989689"/>
    <n v="11.098144329896911"/>
    <s v="High Discount"/>
    <s v="10%"/>
    <x v="0"/>
    <x v="1"/>
  </r>
  <r>
    <n v="24493"/>
    <s v="Not Specified"/>
    <n v="0.1"/>
    <n v="62.18"/>
    <n v="10.84"/>
    <n v="3177"/>
    <x v="1050"/>
    <x v="2"/>
    <x v="3"/>
    <x v="1"/>
    <x v="2"/>
    <x v="4"/>
    <s v="Deflect-o Glass Clear Studded Chair Mats"/>
    <n v="0.63"/>
    <x v="0"/>
    <x v="3"/>
    <x v="26"/>
    <s v="Jupiter"/>
    <n v="33458"/>
    <d v="2015-03-14T00:00:00"/>
    <d v="2015-03-16T00:00:00"/>
    <n v="-29.666000000000004"/>
    <n v="9"/>
    <n v="511.57"/>
    <n v="90818"/>
    <n v="2"/>
    <n v="-5.7990108880505122"/>
    <n v="568.41111111111104"/>
    <n v="56.841111111111047"/>
    <s v="High Discount"/>
    <s v="15%"/>
    <x v="0"/>
    <x v="5"/>
  </r>
  <r>
    <n v="22086"/>
    <s v="Critical"/>
    <n v="0.06"/>
    <n v="1.68"/>
    <n v="1"/>
    <n v="3177"/>
    <x v="1050"/>
    <x v="2"/>
    <x v="3"/>
    <x v="0"/>
    <x v="0"/>
    <x v="0"/>
    <s v="Prang Dustless Chalk Sticks"/>
    <n v="0.35"/>
    <x v="0"/>
    <x v="3"/>
    <x v="26"/>
    <s v="Jupiter"/>
    <n v="33458"/>
    <d v="2015-03-31T00:00:00"/>
    <d v="2015-04-02T00:00:00"/>
    <n v="-1319.5"/>
    <n v="5"/>
    <n v="8.65"/>
    <n v="90819"/>
    <n v="2"/>
    <n v="-15254.335260115608"/>
    <n v="9.2021276595744688"/>
    <n v="0.55212765957446841"/>
    <s v="High Discount"/>
    <s v="10%"/>
    <x v="0"/>
    <x v="5"/>
  </r>
  <r>
    <n v="21554"/>
    <s v="Low"/>
    <n v="7.0000000000000007E-2"/>
    <n v="35.44"/>
    <n v="7.5"/>
    <n v="3179"/>
    <x v="1051"/>
    <x v="2"/>
    <x v="0"/>
    <x v="0"/>
    <x v="7"/>
    <x v="3"/>
    <s v="Xerox 1906"/>
    <n v="0.38"/>
    <x v="0"/>
    <x v="2"/>
    <x v="3"/>
    <s v="Owatonna"/>
    <n v="55060"/>
    <d v="2015-06-12T00:00:00"/>
    <d v="2015-06-19T00:00:00"/>
    <n v="262.2"/>
    <n v="11"/>
    <n v="380"/>
    <n v="86989"/>
    <n v="7"/>
    <n v="69"/>
    <n v="408.60215053763443"/>
    <n v="28.602150537634429"/>
    <s v="High Discount"/>
    <s v="10%"/>
    <x v="0"/>
    <x v="1"/>
  </r>
  <r>
    <n v="24464"/>
    <s v="High"/>
    <n v="0.08"/>
    <n v="170.98"/>
    <n v="35.89"/>
    <n v="3187"/>
    <x v="1052"/>
    <x v="1"/>
    <x v="2"/>
    <x v="1"/>
    <x v="14"/>
    <x v="5"/>
    <s v="Rush Hierlooms Collection 1&quot; Thick Stackable Bookcases"/>
    <n v="0.66"/>
    <x v="0"/>
    <x v="3"/>
    <x v="26"/>
    <s v="Riverview"/>
    <n v="33569"/>
    <d v="2015-03-02T00:00:00"/>
    <d v="2015-03-04T00:00:00"/>
    <n v="-119.812"/>
    <n v="1"/>
    <n v="199.48"/>
    <n v="89025"/>
    <n v="2"/>
    <n v="-60.062161620212549"/>
    <n v="216.82608695652172"/>
    <n v="17.346086956521731"/>
    <s v="High Discount"/>
    <s v="10%"/>
    <x v="0"/>
    <x v="5"/>
  </r>
  <r>
    <n v="20127"/>
    <s v="Critical"/>
    <n v="0.01"/>
    <n v="20.99"/>
    <n v="4.8099999999999996"/>
    <n v="3191"/>
    <x v="1053"/>
    <x v="2"/>
    <x v="0"/>
    <x v="2"/>
    <x v="5"/>
    <x v="4"/>
    <s v="1726 Digital Answering Machine"/>
    <n v="0.57999999999999996"/>
    <x v="0"/>
    <x v="2"/>
    <x v="45"/>
    <s v="Stevens Point"/>
    <n v="54481"/>
    <d v="2015-03-18T00:00:00"/>
    <d v="2015-03-18T00:00:00"/>
    <n v="-9.1079999999999988"/>
    <n v="5"/>
    <n v="93.81"/>
    <n v="86447"/>
    <n v="0"/>
    <n v="-9.7089862488007661"/>
    <n v="94.757575757575765"/>
    <n v="0.94757575757576262"/>
    <s v="High Discount"/>
    <s v="10%"/>
    <x v="0"/>
    <x v="5"/>
  </r>
  <r>
    <n v="20303"/>
    <s v="High"/>
    <n v="0.09"/>
    <n v="35.94"/>
    <n v="6.66"/>
    <n v="3191"/>
    <x v="1053"/>
    <x v="2"/>
    <x v="0"/>
    <x v="0"/>
    <x v="4"/>
    <x v="3"/>
    <s v="Tyvek ® Top-Opening Peel &amp; Seel ® Envelopes, Gray"/>
    <n v="0.4"/>
    <x v="0"/>
    <x v="2"/>
    <x v="45"/>
    <s v="Stevens Point"/>
    <n v="54481"/>
    <d v="2015-04-10T00:00:00"/>
    <d v="2015-04-12T00:00:00"/>
    <n v="172.56439999999998"/>
    <n v="9"/>
    <n v="312.22000000000003"/>
    <n v="86448"/>
    <n v="2"/>
    <n v="55.270130036512697"/>
    <n v="343.09890109890114"/>
    <n v="30.87890109890111"/>
    <s v="High Discount"/>
    <s v="10%"/>
    <x v="0"/>
    <x v="4"/>
  </r>
  <r>
    <n v="22846"/>
    <s v="Medium"/>
    <n v="0.1"/>
    <n v="4.9800000000000004"/>
    <n v="7.54"/>
    <n v="3194"/>
    <x v="1054"/>
    <x v="2"/>
    <x v="3"/>
    <x v="0"/>
    <x v="7"/>
    <x v="3"/>
    <s v="Xerox 1961"/>
    <n v="0.38"/>
    <x v="0"/>
    <x v="3"/>
    <x v="26"/>
    <s v="Spring Hill"/>
    <n v="34609"/>
    <d v="2015-03-10T00:00:00"/>
    <d v="2015-03-11T00:00:00"/>
    <n v="45.077999999999996"/>
    <n v="9"/>
    <n v="43.84"/>
    <n v="89805"/>
    <n v="1"/>
    <n v="102.82390510948905"/>
    <n v="48.711111111111116"/>
    <n v="4.8711111111111123"/>
    <s v="High Discount"/>
    <s v="15%"/>
    <x v="0"/>
    <x v="5"/>
  </r>
  <r>
    <n v="22847"/>
    <s v="Medium"/>
    <n v="0"/>
    <n v="22.84"/>
    <n v="8.18"/>
    <n v="3194"/>
    <x v="1054"/>
    <x v="2"/>
    <x v="3"/>
    <x v="0"/>
    <x v="7"/>
    <x v="3"/>
    <s v="Xerox 1991"/>
    <n v="0.39"/>
    <x v="0"/>
    <x v="3"/>
    <x v="26"/>
    <s v="Spring Hill"/>
    <n v="34609"/>
    <d v="2015-03-10T00:00:00"/>
    <d v="2015-03-12T00:00:00"/>
    <n v="-110.376"/>
    <n v="6"/>
    <n v="141.74"/>
    <n v="89805"/>
    <n v="2"/>
    <n v="-77.872160293495128"/>
    <n v="141.74"/>
    <n v="0"/>
    <s v="No Discount"/>
    <s v="0% (No Discount)"/>
    <x v="1"/>
    <x v="5"/>
  </r>
  <r>
    <n v="3406"/>
    <s v="Not Specified"/>
    <n v="0.03"/>
    <n v="200.97"/>
    <n v="15.59"/>
    <n v="3196"/>
    <x v="1055"/>
    <x v="1"/>
    <x v="1"/>
    <x v="2"/>
    <x v="6"/>
    <x v="1"/>
    <s v="Hewlett-Packard Deskjet 6122 Color Inkjet Printer"/>
    <n v="0.36"/>
    <x v="0"/>
    <x v="0"/>
    <x v="1"/>
    <s v="San Francisco"/>
    <n v="94109"/>
    <d v="2015-02-02T00:00:00"/>
    <d v="2015-02-03T00:00:00"/>
    <n v="1951.3"/>
    <n v="43"/>
    <n v="8717.75"/>
    <n v="24294"/>
    <n v="1"/>
    <n v="22.383069025838086"/>
    <n v="8987.3711340206191"/>
    <n v="269.62113402061914"/>
    <s v="High Discount"/>
    <s v="10%"/>
    <x v="0"/>
    <x v="2"/>
  </r>
  <r>
    <n v="21406"/>
    <s v="Not Specified"/>
    <n v="0.03"/>
    <n v="200.97"/>
    <n v="15.59"/>
    <n v="3197"/>
    <x v="1056"/>
    <x v="1"/>
    <x v="1"/>
    <x v="2"/>
    <x v="6"/>
    <x v="1"/>
    <s v="Hewlett-Packard Deskjet 6122 Color Inkjet Printer"/>
    <n v="0.36"/>
    <x v="0"/>
    <x v="2"/>
    <x v="12"/>
    <s v="Northbrook"/>
    <n v="60062"/>
    <d v="2015-02-02T00:00:00"/>
    <d v="2015-02-03T00:00:00"/>
    <n v="1538.7827999999997"/>
    <n v="11"/>
    <n v="2230.12"/>
    <n v="90850"/>
    <n v="1"/>
    <n v="69"/>
    <n v="2299.0927835051548"/>
    <n v="68.972783505154894"/>
    <s v="High Discount"/>
    <s v="10%"/>
    <x v="0"/>
    <x v="2"/>
  </r>
  <r>
    <n v="18437"/>
    <s v="Low"/>
    <n v="7.0000000000000007E-2"/>
    <n v="5.98"/>
    <n v="0.96"/>
    <n v="3205"/>
    <x v="1057"/>
    <x v="2"/>
    <x v="3"/>
    <x v="0"/>
    <x v="0"/>
    <x v="0"/>
    <s v="Newell 315"/>
    <n v="0.6"/>
    <x v="0"/>
    <x v="0"/>
    <x v="44"/>
    <s v="Rexburg"/>
    <n v="83440"/>
    <d v="2015-03-30T00:00:00"/>
    <d v="2015-04-03T00:00:00"/>
    <n v="32.83"/>
    <n v="10"/>
    <n v="56.4"/>
    <n v="87933"/>
    <n v="4"/>
    <n v="58.209219858156025"/>
    <n v="60.645161290322584"/>
    <n v="4.245161290322585"/>
    <s v="High Discount"/>
    <s v="10%"/>
    <x v="0"/>
    <x v="5"/>
  </r>
  <r>
    <n v="18438"/>
    <s v="Low"/>
    <n v="0.01"/>
    <n v="39.979999999999997"/>
    <n v="4"/>
    <n v="3206"/>
    <x v="1058"/>
    <x v="2"/>
    <x v="3"/>
    <x v="2"/>
    <x v="13"/>
    <x v="3"/>
    <s v="Microsoft Natural Keyboard Elite"/>
    <n v="0.7"/>
    <x v="0"/>
    <x v="0"/>
    <x v="44"/>
    <s v="Twin Falls"/>
    <n v="83301"/>
    <d v="2015-03-30T00:00:00"/>
    <d v="2015-04-04T00:00:00"/>
    <n v="51.590000000000053"/>
    <n v="6"/>
    <n v="257.52"/>
    <n v="87933"/>
    <n v="5"/>
    <n v="20.033395464429972"/>
    <n v="260.12121212121212"/>
    <n v="2.6012121212121428"/>
    <s v="High Discount"/>
    <s v="10%"/>
    <x v="0"/>
    <x v="5"/>
  </r>
  <r>
    <n v="21229"/>
    <s v="Not Specified"/>
    <n v="0.06"/>
    <n v="218.08"/>
    <n v="18.059999999999999"/>
    <n v="3206"/>
    <x v="1058"/>
    <x v="0"/>
    <x v="3"/>
    <x v="1"/>
    <x v="1"/>
    <x v="6"/>
    <s v="Lifetime Advantage™ Folding Chairs, 4/Carton"/>
    <n v="0.56999999999999995"/>
    <x v="0"/>
    <x v="0"/>
    <x v="44"/>
    <s v="Twin Falls"/>
    <n v="83301"/>
    <d v="2015-05-21T00:00:00"/>
    <d v="2015-05-23T00:00:00"/>
    <n v="969.42"/>
    <n v="7"/>
    <n v="1488.51"/>
    <n v="87934"/>
    <n v="2"/>
    <n v="65.126871838281232"/>
    <n v="1583.5212765957447"/>
    <n v="95.011276595744675"/>
    <s v="High Discount"/>
    <s v="10%"/>
    <x v="0"/>
    <x v="3"/>
  </r>
  <r>
    <n v="20156"/>
    <s v="Not Specified"/>
    <n v="0.05"/>
    <n v="35.44"/>
    <n v="5.09"/>
    <n v="3206"/>
    <x v="1058"/>
    <x v="2"/>
    <x v="3"/>
    <x v="0"/>
    <x v="7"/>
    <x v="3"/>
    <s v="Xerox 1932"/>
    <n v="0.38"/>
    <x v="0"/>
    <x v="0"/>
    <x v="44"/>
    <s v="Twin Falls"/>
    <n v="83301"/>
    <d v="2015-05-28T00:00:00"/>
    <d v="2015-05-29T00:00:00"/>
    <n v="553.33169999999996"/>
    <n v="23"/>
    <n v="801.93"/>
    <n v="87935"/>
    <n v="1"/>
    <n v="69"/>
    <n v="844.1368421052631"/>
    <n v="42.206842105263149"/>
    <s v="High Discount"/>
    <s v="10%"/>
    <x v="0"/>
    <x v="3"/>
  </r>
  <r>
    <n v="24637"/>
    <s v="Critical"/>
    <n v="0.03"/>
    <n v="4.9800000000000004"/>
    <n v="4.62"/>
    <n v="3209"/>
    <x v="1059"/>
    <x v="0"/>
    <x v="0"/>
    <x v="2"/>
    <x v="13"/>
    <x v="2"/>
    <s v="Imation 3.5&quot;, DISKETTE 44766 HGHLD3.52HD/FM, 10/Pack"/>
    <n v="0.64"/>
    <x v="0"/>
    <x v="0"/>
    <x v="1"/>
    <s v="Beverly Hills"/>
    <n v="90210"/>
    <d v="2015-06-28T00:00:00"/>
    <d v="2015-06-29T00:00:00"/>
    <n v="-30.45"/>
    <n v="8"/>
    <n v="44.24"/>
    <n v="90739"/>
    <n v="1"/>
    <n v="-68.829113924050631"/>
    <n v="45.608247422680414"/>
    <n v="1.3682474226804118"/>
    <s v="High Discount"/>
    <s v="10%"/>
    <x v="0"/>
    <x v="1"/>
  </r>
  <r>
    <n v="22804"/>
    <s v="High"/>
    <n v="0.1"/>
    <n v="7.31"/>
    <n v="0.49"/>
    <n v="3211"/>
    <x v="1060"/>
    <x v="2"/>
    <x v="0"/>
    <x v="0"/>
    <x v="9"/>
    <x v="3"/>
    <s v="Self-Adhesive Address Labels for Typewriters by Universal"/>
    <n v="0.38"/>
    <x v="0"/>
    <x v="2"/>
    <x v="12"/>
    <s v="Addison"/>
    <n v="60101"/>
    <d v="2015-02-15T00:00:00"/>
    <d v="2015-02-16T00:00:00"/>
    <n v="55.020599999999995"/>
    <n v="12"/>
    <n v="79.739999999999995"/>
    <n v="91522"/>
    <n v="1"/>
    <n v="69"/>
    <n v="88.6"/>
    <n v="8.86"/>
    <s v="High Discount"/>
    <s v="15%"/>
    <x v="0"/>
    <x v="2"/>
  </r>
  <r>
    <n v="22805"/>
    <s v="High"/>
    <n v="0.1"/>
    <n v="20.99"/>
    <n v="2.5"/>
    <n v="3211"/>
    <x v="1060"/>
    <x v="2"/>
    <x v="0"/>
    <x v="2"/>
    <x v="5"/>
    <x v="0"/>
    <s v="Accessory37"/>
    <n v="0.81"/>
    <x v="0"/>
    <x v="2"/>
    <x v="12"/>
    <s v="Addison"/>
    <n v="60101"/>
    <d v="2015-02-15T00:00:00"/>
    <d v="2015-02-16T00:00:00"/>
    <n v="-43.65504"/>
    <n v="23"/>
    <n v="392.45"/>
    <n v="91522"/>
    <n v="1"/>
    <n v="-11.123720219136196"/>
    <n v="436.05555555555554"/>
    <n v="43.605555555555554"/>
    <s v="High Discount"/>
    <s v="15%"/>
    <x v="0"/>
    <x v="2"/>
  </r>
  <r>
    <n v="23736"/>
    <s v="Not Specified"/>
    <n v="0.03"/>
    <n v="6.68"/>
    <n v="1.5"/>
    <n v="3221"/>
    <x v="1061"/>
    <x v="2"/>
    <x v="0"/>
    <x v="0"/>
    <x v="0"/>
    <x v="0"/>
    <s v="Sanford Liquid Accent Highlighters"/>
    <n v="0.48"/>
    <x v="0"/>
    <x v="3"/>
    <x v="26"/>
    <s v="Sunrise"/>
    <n v="33322"/>
    <d v="2015-04-12T00:00:00"/>
    <d v="2015-04-13T00:00:00"/>
    <n v="-577.30400000000009"/>
    <n v="7"/>
    <n v="48.32"/>
    <n v="90815"/>
    <n v="1"/>
    <n v="-1194.7516556291391"/>
    <n v="49.814432989690722"/>
    <n v="1.494432989690722"/>
    <s v="High Discount"/>
    <s v="10%"/>
    <x v="0"/>
    <x v="4"/>
  </r>
  <r>
    <n v="25605"/>
    <s v="High"/>
    <n v="0.04"/>
    <n v="39.479999999999997"/>
    <n v="1.99"/>
    <n v="3222"/>
    <x v="1062"/>
    <x v="0"/>
    <x v="0"/>
    <x v="2"/>
    <x v="13"/>
    <x v="2"/>
    <s v="80 Minute CD-R Spindle, 100/Pack - Staples"/>
    <n v="0.54"/>
    <x v="0"/>
    <x v="3"/>
    <x v="26"/>
    <s v="Tallahassee"/>
    <n v="32303"/>
    <d v="2015-03-19T00:00:00"/>
    <d v="2015-03-19T00:00:00"/>
    <n v="-1535.4864000000002"/>
    <n v="8"/>
    <n v="332.16"/>
    <n v="90814"/>
    <n v="0"/>
    <n v="-462.27312138728331"/>
    <n v="346.00000000000006"/>
    <n v="13.840000000000032"/>
    <s v="High Discount"/>
    <s v="10%"/>
    <x v="0"/>
    <x v="5"/>
  </r>
  <r>
    <n v="25606"/>
    <s v="High"/>
    <n v="0"/>
    <n v="8.1199999999999992"/>
    <n v="2.83"/>
    <n v="3222"/>
    <x v="1062"/>
    <x v="2"/>
    <x v="0"/>
    <x v="2"/>
    <x v="13"/>
    <x v="2"/>
    <s v="Imation Neon Mac Format Diskettes, 10/Pack"/>
    <n v="0.77"/>
    <x v="0"/>
    <x v="3"/>
    <x v="26"/>
    <s v="Tallahassee"/>
    <n v="32303"/>
    <d v="2015-03-19T00:00:00"/>
    <d v="2015-03-20T00:00:00"/>
    <n v="-159.32"/>
    <n v="17"/>
    <n v="147.62"/>
    <n v="90814"/>
    <n v="1"/>
    <n v="-107.92575531770763"/>
    <n v="147.62"/>
    <n v="0"/>
    <s v="No Discount"/>
    <s v="0% (No Discount)"/>
    <x v="1"/>
    <x v="5"/>
  </r>
  <r>
    <n v="19517"/>
    <s v="Critical"/>
    <n v="0.06"/>
    <n v="60.98"/>
    <n v="30"/>
    <n v="3224"/>
    <x v="1063"/>
    <x v="1"/>
    <x v="2"/>
    <x v="1"/>
    <x v="1"/>
    <x v="1"/>
    <s v="Novimex Fabric Task Chair"/>
    <n v="0.7"/>
    <x v="0"/>
    <x v="3"/>
    <x v="20"/>
    <s v="Gallatin"/>
    <n v="37066"/>
    <d v="2015-04-01T00:00:00"/>
    <d v="2015-04-02T00:00:00"/>
    <n v="-74.088000000000008"/>
    <n v="2"/>
    <n v="125.9"/>
    <n v="86508"/>
    <n v="1"/>
    <n v="-58.846703733121529"/>
    <n v="133.93617021276597"/>
    <n v="8.0361702127659669"/>
    <s v="High Discount"/>
    <s v="10%"/>
    <x v="0"/>
    <x v="4"/>
  </r>
  <r>
    <n v="22291"/>
    <s v="Not Specified"/>
    <n v="0.1"/>
    <n v="208.16"/>
    <n v="68.02"/>
    <n v="3225"/>
    <x v="1064"/>
    <x v="1"/>
    <x v="2"/>
    <x v="0"/>
    <x v="15"/>
    <x v="1"/>
    <s v="1.7 Cubic Foot Compact &quot;Cube&quot; Office Refrigerators"/>
    <n v="0.57999999999999996"/>
    <x v="0"/>
    <x v="3"/>
    <x v="20"/>
    <s v="Germantown"/>
    <n v="38138"/>
    <d v="2015-01-14T00:00:00"/>
    <d v="2015-01-14T00:00:00"/>
    <n v="-137.52199999999999"/>
    <n v="4"/>
    <n v="768.81"/>
    <n v="86507"/>
    <n v="0"/>
    <n v="-17.887644541564235"/>
    <n v="854.23333333333323"/>
    <n v="85.423333333333289"/>
    <s v="High Discount"/>
    <s v="15%"/>
    <x v="0"/>
    <x v="0"/>
  </r>
  <r>
    <n v="22292"/>
    <s v="Not Specified"/>
    <n v="7.0000000000000007E-2"/>
    <n v="90.48"/>
    <n v="19.989999999999998"/>
    <n v="3226"/>
    <x v="1065"/>
    <x v="2"/>
    <x v="2"/>
    <x v="0"/>
    <x v="4"/>
    <x v="3"/>
    <s v="Tyvek® Side-Opening Peel &amp; Seel® Expanding Envelopes"/>
    <n v="0.4"/>
    <x v="0"/>
    <x v="3"/>
    <x v="20"/>
    <s v="Hendersonville"/>
    <n v="37075"/>
    <d v="2015-01-14T00:00:00"/>
    <d v="2015-01-15T00:00:00"/>
    <n v="-11.815999999999999"/>
    <n v="2"/>
    <n v="183.39"/>
    <n v="86507"/>
    <n v="1"/>
    <n v="-6.4430994056382573"/>
    <n v="197.19354838709677"/>
    <n v="13.803548387096782"/>
    <s v="High Discount"/>
    <s v="10%"/>
    <x v="0"/>
    <x v="0"/>
  </r>
  <r>
    <n v="22293"/>
    <s v="Not Specified"/>
    <n v="0.01"/>
    <n v="9.48"/>
    <n v="7.29"/>
    <n v="3226"/>
    <x v="1065"/>
    <x v="0"/>
    <x v="2"/>
    <x v="1"/>
    <x v="2"/>
    <x v="2"/>
    <s v="DAX Two-Tone Rosewood/Black Document Frame, Desktop, 5 x 7"/>
    <n v="0.45"/>
    <x v="0"/>
    <x v="3"/>
    <x v="20"/>
    <s v="Hendersonville"/>
    <n v="37075"/>
    <d v="2015-01-14T00:00:00"/>
    <d v="2015-01-16T00:00:00"/>
    <n v="238.93379999999999"/>
    <n v="1"/>
    <n v="12.9"/>
    <n v="86507"/>
    <n v="2"/>
    <n v="1852.1999999999998"/>
    <n v="13.030303030303031"/>
    <n v="0.13030303030303081"/>
    <s v="Medium Discount"/>
    <s v="10%"/>
    <x v="0"/>
    <x v="0"/>
  </r>
  <r>
    <n v="22294"/>
    <s v="Not Specified"/>
    <n v="0.02"/>
    <n v="4.28"/>
    <n v="0.94"/>
    <n v="3226"/>
    <x v="1065"/>
    <x v="2"/>
    <x v="2"/>
    <x v="0"/>
    <x v="0"/>
    <x v="0"/>
    <s v="Newell 336"/>
    <n v="0.56000000000000005"/>
    <x v="0"/>
    <x v="3"/>
    <x v="20"/>
    <s v="Hendersonville"/>
    <n v="37075"/>
    <d v="2015-01-14T00:00:00"/>
    <d v="2015-01-15T00:00:00"/>
    <n v="-105.126"/>
    <n v="4"/>
    <n v="17.89"/>
    <n v="86507"/>
    <n v="1"/>
    <n v="-587.62437115707098"/>
    <n v="18.255102040816329"/>
    <n v="0.36510204081632835"/>
    <s v="High Discount"/>
    <s v="10%"/>
    <x v="0"/>
    <x v="0"/>
  </r>
  <r>
    <n v="24343"/>
    <s v="Medium"/>
    <n v="0.06"/>
    <n v="22.24"/>
    <n v="1.99"/>
    <n v="3226"/>
    <x v="1065"/>
    <x v="2"/>
    <x v="2"/>
    <x v="2"/>
    <x v="13"/>
    <x v="2"/>
    <s v="Verbatim DVD-R, 3.95GB, SR, Mitsubishi Branded, Jewel"/>
    <n v="0.43"/>
    <x v="0"/>
    <x v="3"/>
    <x v="20"/>
    <s v="Hendersonville"/>
    <n v="37075"/>
    <d v="2015-06-28T00:00:00"/>
    <d v="2015-06-30T00:00:00"/>
    <n v="95.387999999999991"/>
    <n v="12"/>
    <n v="255.88"/>
    <n v="86509"/>
    <n v="2"/>
    <n v="37.27841175551039"/>
    <n v="272.21276595744683"/>
    <n v="16.332765957446838"/>
    <s v="High Discount"/>
    <s v="10%"/>
    <x v="0"/>
    <x v="1"/>
  </r>
  <r>
    <n v="18940"/>
    <s v="Not Specified"/>
    <n v="0.01"/>
    <n v="24.95"/>
    <n v="2.99"/>
    <n v="3229"/>
    <x v="1066"/>
    <x v="2"/>
    <x v="2"/>
    <x v="0"/>
    <x v="8"/>
    <x v="3"/>
    <s v="Large Capacity Hanging Post Binders"/>
    <n v="0.39"/>
    <x v="0"/>
    <x v="2"/>
    <x v="45"/>
    <s v="Superior"/>
    <n v="54880"/>
    <d v="2015-01-21T00:00:00"/>
    <d v="2015-01-22T00:00:00"/>
    <n v="261.38579999999996"/>
    <n v="15"/>
    <n v="378.82"/>
    <n v="87435"/>
    <n v="1"/>
    <n v="69"/>
    <n v="382.64646464646466"/>
    <n v="3.8264646464646717"/>
    <s v="High Discount"/>
    <s v="10%"/>
    <x v="0"/>
    <x v="0"/>
  </r>
  <r>
    <n v="18941"/>
    <s v="Not Specified"/>
    <n v="0"/>
    <n v="15.98"/>
    <n v="8.99"/>
    <n v="3230"/>
    <x v="1067"/>
    <x v="2"/>
    <x v="2"/>
    <x v="2"/>
    <x v="13"/>
    <x v="2"/>
    <s v="Imation 3.5&quot; DS/HD IBM Formatted Diskettes, 50/Pack"/>
    <n v="0.64"/>
    <x v="0"/>
    <x v="2"/>
    <x v="45"/>
    <s v="Waukesha"/>
    <n v="53186"/>
    <d v="2015-01-21T00:00:00"/>
    <d v="2015-01-23T00:00:00"/>
    <n v="-135.46"/>
    <n v="9"/>
    <n v="152.18"/>
    <n v="87435"/>
    <n v="2"/>
    <n v="-89.013010908135101"/>
    <n v="152.18"/>
    <n v="0"/>
    <s v="No Discount"/>
    <s v="0% (No Discount)"/>
    <x v="1"/>
    <x v="0"/>
  </r>
  <r>
    <n v="19062"/>
    <s v="Critical"/>
    <n v="0.06"/>
    <n v="4.91"/>
    <n v="5.68"/>
    <n v="3230"/>
    <x v="1067"/>
    <x v="0"/>
    <x v="2"/>
    <x v="0"/>
    <x v="8"/>
    <x v="3"/>
    <s v="Acco Pressboard Covers with Storage Hooks, 14 7/8&quot; x 11&quot;, Light Blue"/>
    <n v="0.36"/>
    <x v="0"/>
    <x v="2"/>
    <x v="45"/>
    <s v="Waukesha"/>
    <n v="53186"/>
    <d v="2015-06-13T00:00:00"/>
    <d v="2015-06-13T00:00:00"/>
    <n v="-31.68825"/>
    <n v="10"/>
    <n v="53.89"/>
    <n v="87436"/>
    <n v="0"/>
    <n v="-58.801725737613651"/>
    <n v="57.329787234042556"/>
    <n v="3.439787234042555"/>
    <s v="High Discount"/>
    <s v="10%"/>
    <x v="0"/>
    <x v="1"/>
  </r>
  <r>
    <n v="19063"/>
    <s v="Critical"/>
    <n v="7.0000000000000007E-2"/>
    <n v="48.94"/>
    <n v="5.86"/>
    <n v="3230"/>
    <x v="1067"/>
    <x v="0"/>
    <x v="2"/>
    <x v="0"/>
    <x v="7"/>
    <x v="3"/>
    <s v="Xerox 1916"/>
    <n v="0.35"/>
    <x v="0"/>
    <x v="2"/>
    <x v="45"/>
    <s v="Waukesha"/>
    <n v="53186"/>
    <d v="2015-06-13T00:00:00"/>
    <d v="2015-06-14T00:00:00"/>
    <n v="690.70379999999989"/>
    <n v="21"/>
    <n v="1001.02"/>
    <n v="87436"/>
    <n v="1"/>
    <n v="69"/>
    <n v="1076.3655913978496"/>
    <n v="75.345591397849603"/>
    <s v="High Discount"/>
    <s v="10%"/>
    <x v="0"/>
    <x v="1"/>
  </r>
  <r>
    <n v="19179"/>
    <s v="Low"/>
    <n v="0.06"/>
    <n v="115.99"/>
    <n v="5.92"/>
    <n v="3238"/>
    <x v="1068"/>
    <x v="2"/>
    <x v="0"/>
    <x v="2"/>
    <x v="5"/>
    <x v="3"/>
    <s v="8890"/>
    <n v="0.57999999999999996"/>
    <x v="0"/>
    <x v="0"/>
    <x v="6"/>
    <s v="Corvallis"/>
    <n v="97330"/>
    <d v="2015-06-04T00:00:00"/>
    <d v="2015-06-06T00:00:00"/>
    <n v="-13.068000000000001"/>
    <n v="5"/>
    <n v="495.82"/>
    <n v="89564"/>
    <n v="2"/>
    <n v="-2.6356338993989761"/>
    <n v="527.468085106383"/>
    <n v="31.648085106383007"/>
    <s v="High Discount"/>
    <s v="10%"/>
    <x v="0"/>
    <x v="1"/>
  </r>
  <r>
    <n v="23084"/>
    <s v="High"/>
    <n v="0"/>
    <n v="7.28"/>
    <n v="3.52"/>
    <n v="3243"/>
    <x v="1069"/>
    <x v="2"/>
    <x v="2"/>
    <x v="2"/>
    <x v="13"/>
    <x v="2"/>
    <s v="Imation 3.5&quot; DS-HD Macintosh Formatted Diskettes, 10/Pack"/>
    <n v="0.68"/>
    <x v="0"/>
    <x v="1"/>
    <x v="18"/>
    <s v="Bristol"/>
    <n v="6010"/>
    <d v="2015-06-10T00:00:00"/>
    <d v="2015-06-10T00:00:00"/>
    <n v="-25.103999999999999"/>
    <n v="3"/>
    <n v="24.44"/>
    <n v="88329"/>
    <n v="0"/>
    <n v="-102.71685761047462"/>
    <n v="24.44"/>
    <n v="0"/>
    <s v="No Discount"/>
    <s v="0% (No Discount)"/>
    <x v="1"/>
    <x v="1"/>
  </r>
  <r>
    <n v="23267"/>
    <s v="Low"/>
    <n v="0.06"/>
    <n v="5.18"/>
    <n v="2.04"/>
    <n v="3246"/>
    <x v="1070"/>
    <x v="2"/>
    <x v="2"/>
    <x v="0"/>
    <x v="7"/>
    <x v="0"/>
    <s v="Array® Memo Cubes"/>
    <n v="0.36"/>
    <x v="0"/>
    <x v="1"/>
    <x v="16"/>
    <s v="Hudson"/>
    <n v="3051"/>
    <d v="2015-04-01T00:00:00"/>
    <d v="2015-04-01T00:00:00"/>
    <n v="1.9504000000000001"/>
    <n v="4"/>
    <n v="21.86"/>
    <n v="88330"/>
    <n v="0"/>
    <n v="8.9222323879231489"/>
    <n v="23.25531914893617"/>
    <n v="1.3953191489361707"/>
    <s v="High Discount"/>
    <s v="10%"/>
    <x v="0"/>
    <x v="4"/>
  </r>
  <r>
    <n v="18265"/>
    <s v="High"/>
    <n v="7.0000000000000007E-2"/>
    <n v="2.78"/>
    <n v="1.49"/>
    <n v="3248"/>
    <x v="1071"/>
    <x v="2"/>
    <x v="2"/>
    <x v="0"/>
    <x v="8"/>
    <x v="3"/>
    <s v="Wilson Jones Suede Grain Vinyl Binders"/>
    <n v="0.36"/>
    <x v="0"/>
    <x v="3"/>
    <x v="11"/>
    <s v="Slidell"/>
    <n v="70458"/>
    <d v="2015-05-07T00:00:00"/>
    <d v="2015-05-08T00:00:00"/>
    <n v="-340.53109999999998"/>
    <n v="17"/>
    <n v="47.12"/>
    <n v="87297"/>
    <n v="1"/>
    <n v="-722.68909168081495"/>
    <n v="50.666666666666664"/>
    <n v="3.5466666666666669"/>
    <s v="High Discount"/>
    <s v="10%"/>
    <x v="0"/>
    <x v="3"/>
  </r>
  <r>
    <n v="25820"/>
    <s v="High"/>
    <n v="0.03"/>
    <n v="42.8"/>
    <n v="2.99"/>
    <n v="3249"/>
    <x v="1072"/>
    <x v="2"/>
    <x v="0"/>
    <x v="0"/>
    <x v="8"/>
    <x v="3"/>
    <s v="Wilson Jones Elliptical Ring 3 1/2&quot; Capacity Binders, 800 sheets"/>
    <n v="0.36"/>
    <x v="0"/>
    <x v="1"/>
    <x v="30"/>
    <s v="Annapolis"/>
    <n v="21403"/>
    <d v="2015-05-23T00:00:00"/>
    <d v="2015-05-24T00:00:00"/>
    <n v="462.92099999999994"/>
    <n v="16"/>
    <n v="670.9"/>
    <n v="87298"/>
    <n v="1"/>
    <n v="69"/>
    <n v="691.64948453608247"/>
    <n v="20.749484536082491"/>
    <s v="High Discount"/>
    <s v="10%"/>
    <x v="0"/>
    <x v="3"/>
  </r>
  <r>
    <n v="5511"/>
    <s v="Critical"/>
    <n v="0.02"/>
    <n v="5.28"/>
    <n v="6.26"/>
    <n v="3251"/>
    <x v="1073"/>
    <x v="2"/>
    <x v="0"/>
    <x v="0"/>
    <x v="7"/>
    <x v="3"/>
    <s v="Xerox 1928"/>
    <n v="0.4"/>
    <x v="0"/>
    <x v="1"/>
    <x v="4"/>
    <s v="New York City"/>
    <n v="10112"/>
    <d v="2015-06-11T00:00:00"/>
    <d v="2015-06-12T00:00:00"/>
    <n v="-131.16"/>
    <n v="76"/>
    <n v="412.72"/>
    <n v="39076"/>
    <n v="1"/>
    <n v="-31.779414615235506"/>
    <n v="421.14285714285717"/>
    <n v="8.4228571428571399"/>
    <s v="High Discount"/>
    <s v="10%"/>
    <x v="0"/>
    <x v="1"/>
  </r>
  <r>
    <n v="23324"/>
    <s v="Critical"/>
    <n v="0.01"/>
    <n v="11.34"/>
    <n v="5.01"/>
    <n v="3252"/>
    <x v="1074"/>
    <x v="2"/>
    <x v="2"/>
    <x v="0"/>
    <x v="7"/>
    <x v="3"/>
    <s v="Xerox 188"/>
    <n v="0.36"/>
    <x v="0"/>
    <x v="1"/>
    <x v="4"/>
    <s v="Rotterdam"/>
    <n v="12306"/>
    <d v="2015-03-30T00:00:00"/>
    <d v="2015-04-01T00:00:00"/>
    <n v="-11.83"/>
    <n v="1"/>
    <n v="14.52"/>
    <n v="87296"/>
    <n v="2"/>
    <n v="-81.473829201101935"/>
    <n v="14.666666666666666"/>
    <n v="0.1466666666666665"/>
    <s v="Medium Discount"/>
    <s v="10%"/>
    <x v="0"/>
    <x v="5"/>
  </r>
  <r>
    <n v="23511"/>
    <s v="Critical"/>
    <n v="0.02"/>
    <n v="5.28"/>
    <n v="6.26"/>
    <n v="3252"/>
    <x v="1074"/>
    <x v="2"/>
    <x v="0"/>
    <x v="0"/>
    <x v="7"/>
    <x v="3"/>
    <s v="Xerox 1928"/>
    <n v="0.4"/>
    <x v="0"/>
    <x v="1"/>
    <x v="4"/>
    <s v="Rotterdam"/>
    <n v="12306"/>
    <d v="2015-06-11T00:00:00"/>
    <d v="2015-06-12T00:00:00"/>
    <n v="-65.58"/>
    <n v="19"/>
    <n v="103.18"/>
    <n v="87299"/>
    <n v="1"/>
    <n v="-63.558829230471012"/>
    <n v="105.28571428571429"/>
    <n v="2.105714285714285"/>
    <s v="High Discount"/>
    <s v="10%"/>
    <x v="0"/>
    <x v="1"/>
  </r>
  <r>
    <n v="21046"/>
    <s v="Critical"/>
    <n v="0.06"/>
    <n v="47.98"/>
    <n v="3.61"/>
    <n v="3255"/>
    <x v="1075"/>
    <x v="2"/>
    <x v="1"/>
    <x v="2"/>
    <x v="13"/>
    <x v="2"/>
    <s v="DS/HD IBM Formatted Diskettes, 200/Pack - Staples"/>
    <n v="0.71"/>
    <x v="0"/>
    <x v="3"/>
    <x v="26"/>
    <s v="Tamarac"/>
    <n v="33319"/>
    <d v="2015-02-18T00:00:00"/>
    <d v="2015-02-20T00:00:00"/>
    <n v="596.80799999999999"/>
    <n v="2"/>
    <n v="97.96"/>
    <n v="90488"/>
    <n v="2"/>
    <n v="609.23642302980807"/>
    <n v="104.21276595744681"/>
    <n v="6.2527659574468117"/>
    <s v="High Discount"/>
    <s v="10%"/>
    <x v="0"/>
    <x v="2"/>
  </r>
  <r>
    <n v="18728"/>
    <s v="Not Specified"/>
    <n v="0.01"/>
    <n v="349.45"/>
    <n v="60"/>
    <n v="3257"/>
    <x v="1076"/>
    <x v="1"/>
    <x v="3"/>
    <x v="1"/>
    <x v="11"/>
    <x v="1"/>
    <s v="SAFCO PlanMaster Heigh-Adjustable Drafting Table Base, 43w x 30d x 30-37h, Black"/>
    <n v="0.52"/>
    <x v="0"/>
    <x v="0"/>
    <x v="0"/>
    <s v="Longview"/>
    <n v="98632"/>
    <d v="2015-05-26T00:00:00"/>
    <d v="2015-05-27T00:00:00"/>
    <n v="3739.3928999999998"/>
    <n v="15"/>
    <n v="5419.41"/>
    <n v="88825"/>
    <n v="1"/>
    <n v="69"/>
    <n v="5474.151515151515"/>
    <n v="54.741515151515159"/>
    <s v="High Discount"/>
    <s v="10%"/>
    <x v="0"/>
    <x v="3"/>
  </r>
  <r>
    <n v="21852"/>
    <s v="Medium"/>
    <n v="0"/>
    <n v="25.38"/>
    <n v="8.99"/>
    <n v="3257"/>
    <x v="1076"/>
    <x v="2"/>
    <x v="3"/>
    <x v="1"/>
    <x v="2"/>
    <x v="2"/>
    <s v="Executive Impressions 13&quot; Chairman Wall Clock"/>
    <n v="0.5"/>
    <x v="0"/>
    <x v="0"/>
    <x v="0"/>
    <s v="Longview"/>
    <n v="98632"/>
    <d v="2015-05-13T00:00:00"/>
    <d v="2015-05-15T00:00:00"/>
    <n v="470.33799999999997"/>
    <n v="26"/>
    <n v="700.41"/>
    <n v="88826"/>
    <n v="2"/>
    <n v="67.151811082080499"/>
    <n v="700.41"/>
    <n v="0"/>
    <s v="No Discount"/>
    <s v="0% (No Discount)"/>
    <x v="1"/>
    <x v="3"/>
  </r>
  <r>
    <n v="23010"/>
    <s v="Not Specified"/>
    <n v="0.02"/>
    <n v="55.94"/>
    <n v="6.55"/>
    <n v="3258"/>
    <x v="1077"/>
    <x v="2"/>
    <x v="3"/>
    <x v="2"/>
    <x v="13"/>
    <x v="3"/>
    <s v="Fellowes Smart Design 104-Key Enhanced Keyboard, PS/2 Adapter, Platinum"/>
    <n v="0.68"/>
    <x v="0"/>
    <x v="0"/>
    <x v="0"/>
    <s v="Lynnwood"/>
    <n v="98037"/>
    <d v="2015-03-21T00:00:00"/>
    <d v="2015-03-23T00:00:00"/>
    <n v="401.85"/>
    <n v="11"/>
    <n v="646.88"/>
    <n v="88824"/>
    <n v="2"/>
    <n v="62.121258966114276"/>
    <n v="660.08163265306121"/>
    <n v="13.20163265306121"/>
    <s v="High Discount"/>
    <s v="10%"/>
    <x v="0"/>
    <x v="5"/>
  </r>
  <r>
    <n v="22576"/>
    <s v="Not Specified"/>
    <n v="7.0000000000000007E-2"/>
    <n v="105.34"/>
    <n v="24.49"/>
    <n v="3261"/>
    <x v="1078"/>
    <x v="0"/>
    <x v="3"/>
    <x v="1"/>
    <x v="2"/>
    <x v="6"/>
    <s v="Deflect-o DuraMat Antistatic Studded Beveled Mat for Medium Pile Carpeting"/>
    <n v="0.61"/>
    <x v="0"/>
    <x v="2"/>
    <x v="22"/>
    <s v="Adrian"/>
    <n v="49221"/>
    <d v="2015-06-25T00:00:00"/>
    <d v="2015-06-26T00:00:00"/>
    <n v="710.67239999999993"/>
    <n v="10"/>
    <n v="1029.96"/>
    <n v="90296"/>
    <n v="1"/>
    <n v="69"/>
    <n v="1107.483870967742"/>
    <n v="77.523870967741914"/>
    <s v="High Discount"/>
    <s v="10%"/>
    <x v="0"/>
    <x v="1"/>
  </r>
  <r>
    <n v="19214"/>
    <s v="Medium"/>
    <n v="0.04"/>
    <n v="9.99"/>
    <n v="11.59"/>
    <n v="3264"/>
    <x v="1079"/>
    <x v="2"/>
    <x v="0"/>
    <x v="0"/>
    <x v="7"/>
    <x v="3"/>
    <s v="Hammermill Color Copier Paper (28Lb. and 96 Bright)"/>
    <n v="0.4"/>
    <x v="0"/>
    <x v="0"/>
    <x v="1"/>
    <s v="Eureka"/>
    <n v="95501"/>
    <d v="2015-05-19T00:00:00"/>
    <d v="2015-05-21T00:00:00"/>
    <n v="-92.32"/>
    <n v="5"/>
    <n v="52.09"/>
    <n v="89835"/>
    <n v="2"/>
    <n v="-177.23171434056437"/>
    <n v="54.260416666666671"/>
    <n v="2.170416666666668"/>
    <s v="High Discount"/>
    <s v="10%"/>
    <x v="0"/>
    <x v="3"/>
  </r>
  <r>
    <n v="21459"/>
    <s v="Critical"/>
    <n v="0"/>
    <n v="122.99"/>
    <n v="70.2"/>
    <n v="3266"/>
    <x v="1080"/>
    <x v="1"/>
    <x v="0"/>
    <x v="1"/>
    <x v="1"/>
    <x v="1"/>
    <s v="Global High-Back Leather Tilter, Burgundy"/>
    <n v="0.74"/>
    <x v="0"/>
    <x v="1"/>
    <x v="14"/>
    <s v="Sanford"/>
    <n v="4073"/>
    <d v="2015-01-28T00:00:00"/>
    <d v="2015-01-29T00:00:00"/>
    <n v="-1764.29"/>
    <n v="14"/>
    <n v="1794.88"/>
    <n v="89836"/>
    <n v="1"/>
    <n v="-98.295707791050091"/>
    <n v="1794.88"/>
    <n v="0"/>
    <s v="No Discount"/>
    <s v="0% (No Discount)"/>
    <x v="1"/>
    <x v="0"/>
  </r>
  <r>
    <n v="21458"/>
    <s v="Critical"/>
    <n v="0.01"/>
    <n v="60.97"/>
    <n v="4.5"/>
    <n v="3269"/>
    <x v="1081"/>
    <x v="0"/>
    <x v="0"/>
    <x v="0"/>
    <x v="15"/>
    <x v="3"/>
    <s v="Tripp Lite Isotel 6 Outlet Surge Protector with Fax/Modem Protection"/>
    <n v="0.56000000000000005"/>
    <x v="0"/>
    <x v="1"/>
    <x v="2"/>
    <s v="North Plainfield"/>
    <n v="7060"/>
    <d v="2015-01-28T00:00:00"/>
    <d v="2015-01-30T00:00:00"/>
    <n v="527.87759999999992"/>
    <n v="12"/>
    <n v="765.04"/>
    <n v="89836"/>
    <n v="2"/>
    <n v="69"/>
    <n v="772.76767676767679"/>
    <n v="7.7276767676768259"/>
    <s v="High Discount"/>
    <s v="10%"/>
    <x v="0"/>
    <x v="0"/>
  </r>
  <r>
    <n v="19047"/>
    <s v="Low"/>
    <n v="0.02"/>
    <n v="13.48"/>
    <n v="4.51"/>
    <n v="3275"/>
    <x v="1082"/>
    <x v="2"/>
    <x v="1"/>
    <x v="0"/>
    <x v="10"/>
    <x v="3"/>
    <s v="Tenex Personal Project File with Scoop Front Design, Black"/>
    <n v="0.59"/>
    <x v="0"/>
    <x v="0"/>
    <x v="0"/>
    <s v="Mount Vernon"/>
    <n v="98273"/>
    <d v="2015-03-21T00:00:00"/>
    <d v="2015-03-23T00:00:00"/>
    <n v="34.520000000000003"/>
    <n v="9"/>
    <n v="127.12"/>
    <n v="86233"/>
    <n v="2"/>
    <n v="27.155443675267467"/>
    <n v="129.71428571428572"/>
    <n v="2.5942857142857179"/>
    <s v="High Discount"/>
    <s v="10%"/>
    <x v="0"/>
    <x v="5"/>
  </r>
  <r>
    <n v="19232"/>
    <s v="Low"/>
    <n v="0.04"/>
    <n v="449.99"/>
    <n v="24.49"/>
    <n v="3275"/>
    <x v="1082"/>
    <x v="2"/>
    <x v="2"/>
    <x v="2"/>
    <x v="16"/>
    <x v="6"/>
    <s v="Canon PC940 Copier"/>
    <n v="0.52"/>
    <x v="0"/>
    <x v="0"/>
    <x v="0"/>
    <s v="Mount Vernon"/>
    <n v="98273"/>
    <d v="2015-01-01T00:00:00"/>
    <d v="2015-01-05T00:00:00"/>
    <n v="3576.8840999999998"/>
    <n v="12"/>
    <n v="5183.8900000000003"/>
    <n v="86234"/>
    <n v="4"/>
    <n v="69"/>
    <n v="5399.885416666667"/>
    <n v="215.99541666666664"/>
    <s v="High Discount"/>
    <s v="10%"/>
    <x v="0"/>
    <x v="0"/>
  </r>
  <r>
    <n v="19233"/>
    <s v="Low"/>
    <n v="0.01"/>
    <n v="5.84"/>
    <n v="1.2"/>
    <n v="3275"/>
    <x v="1082"/>
    <x v="2"/>
    <x v="2"/>
    <x v="0"/>
    <x v="0"/>
    <x v="0"/>
    <s v="Newell 312"/>
    <n v="0.55000000000000004"/>
    <x v="0"/>
    <x v="0"/>
    <x v="0"/>
    <s v="Mount Vernon"/>
    <n v="98273"/>
    <d v="2015-01-01T00:00:00"/>
    <d v="2015-01-10T00:00:00"/>
    <n v="20.38"/>
    <n v="6"/>
    <n v="36.090000000000003"/>
    <n v="86234"/>
    <n v="9"/>
    <n v="56.469936270435014"/>
    <n v="36.45454545454546"/>
    <n v="0.36454545454545695"/>
    <s v="High Discount"/>
    <s v="10%"/>
    <x v="0"/>
    <x v="0"/>
  </r>
  <r>
    <n v="20039"/>
    <s v="High"/>
    <n v="0.06"/>
    <n v="89.83"/>
    <n v="35"/>
    <n v="3279"/>
    <x v="1083"/>
    <x v="2"/>
    <x v="1"/>
    <x v="0"/>
    <x v="10"/>
    <x v="6"/>
    <s v="Fellowes Officeware™ Wire Shelving"/>
    <n v="0.83"/>
    <x v="0"/>
    <x v="3"/>
    <x v="39"/>
    <s v="Columbia"/>
    <n v="29203"/>
    <d v="2015-04-06T00:00:00"/>
    <d v="2015-04-08T00:00:00"/>
    <n v="31.11"/>
    <n v="4"/>
    <n v="366.26"/>
    <n v="90766"/>
    <n v="2"/>
    <n v="8.4939660350570634"/>
    <n v="389.63829787234044"/>
    <n v="23.378297872340454"/>
    <s v="High Discount"/>
    <s v="10%"/>
    <x v="0"/>
    <x v="4"/>
  </r>
  <r>
    <n v="20040"/>
    <s v="High"/>
    <n v="0.1"/>
    <n v="13.43"/>
    <n v="5.5"/>
    <n v="3279"/>
    <x v="1083"/>
    <x v="2"/>
    <x v="1"/>
    <x v="0"/>
    <x v="10"/>
    <x v="3"/>
    <s v="Fellowes Personal Hanging Folder Files, Navy"/>
    <n v="0.56999999999999995"/>
    <x v="0"/>
    <x v="3"/>
    <x v="39"/>
    <s v="Columbia"/>
    <n v="29203"/>
    <d v="2015-04-06T00:00:00"/>
    <d v="2015-04-08T00:00:00"/>
    <n v="358.29539999999997"/>
    <n v="12"/>
    <n v="157.99"/>
    <n v="90766"/>
    <n v="2"/>
    <n v="226.78359389834796"/>
    <n v="175.54444444444445"/>
    <n v="17.554444444444442"/>
    <s v="High Discount"/>
    <s v="15%"/>
    <x v="0"/>
    <x v="4"/>
  </r>
  <r>
    <n v="20041"/>
    <s v="High"/>
    <n v="0.01"/>
    <n v="125.99"/>
    <n v="7.69"/>
    <n v="3279"/>
    <x v="1083"/>
    <x v="2"/>
    <x v="1"/>
    <x v="2"/>
    <x v="5"/>
    <x v="3"/>
    <s v="Timeport L7089"/>
    <n v="0.57999999999999996"/>
    <x v="0"/>
    <x v="3"/>
    <x v="39"/>
    <s v="Columbia"/>
    <n v="29203"/>
    <d v="2015-04-06T00:00:00"/>
    <d v="2015-04-06T00:00:00"/>
    <n v="8.3219999999999992"/>
    <n v="11"/>
    <n v="1212.8800000000001"/>
    <n v="90766"/>
    <n v="0"/>
    <n v="0.68613547919002693"/>
    <n v="1225.1313131313132"/>
    <n v="12.251313131313054"/>
    <s v="High Discount"/>
    <s v="10%"/>
    <x v="0"/>
    <x v="4"/>
  </r>
  <r>
    <n v="21620"/>
    <s v="Medium"/>
    <n v="0.01"/>
    <n v="45.99"/>
    <n v="4.99"/>
    <n v="3279"/>
    <x v="1083"/>
    <x v="2"/>
    <x v="1"/>
    <x v="2"/>
    <x v="5"/>
    <x v="3"/>
    <s v="KF 788"/>
    <n v="0.56000000000000005"/>
    <x v="0"/>
    <x v="3"/>
    <x v="39"/>
    <s v="Columbia"/>
    <n v="29203"/>
    <d v="2015-03-14T00:00:00"/>
    <d v="2015-03-16T00:00:00"/>
    <n v="24.018000000000001"/>
    <n v="3"/>
    <n v="125.19"/>
    <n v="90767"/>
    <n v="2"/>
    <n v="19.185238437574885"/>
    <n v="126.45454545454545"/>
    <n v="1.2645454545454555"/>
    <s v="High Discount"/>
    <s v="10%"/>
    <x v="0"/>
    <x v="5"/>
  </r>
  <r>
    <n v="23022"/>
    <s v="Critical"/>
    <n v="0.05"/>
    <n v="363.25"/>
    <n v="19.989999999999998"/>
    <n v="3283"/>
    <x v="1084"/>
    <x v="0"/>
    <x v="0"/>
    <x v="0"/>
    <x v="15"/>
    <x v="3"/>
    <s v="Hoover WindTunnel™ Plus Canister Vacuum"/>
    <n v="0.56999999999999995"/>
    <x v="0"/>
    <x v="3"/>
    <x v="26"/>
    <s v="Kendall"/>
    <n v="33156"/>
    <d v="2015-04-21T00:00:00"/>
    <d v="2015-04-21T00:00:00"/>
    <n v="-269.75549999999998"/>
    <n v="5"/>
    <n v="1867.04"/>
    <n v="90752"/>
    <n v="0"/>
    <n v="-14.448297840431913"/>
    <n v="1965.3052631578948"/>
    <n v="98.265263157894879"/>
    <s v="High Discount"/>
    <s v="10%"/>
    <x v="0"/>
    <x v="4"/>
  </r>
  <r>
    <n v="23211"/>
    <s v="High"/>
    <n v="0.03"/>
    <n v="17.48"/>
    <n v="1.99"/>
    <n v="3283"/>
    <x v="1084"/>
    <x v="2"/>
    <x v="0"/>
    <x v="2"/>
    <x v="13"/>
    <x v="2"/>
    <s v="Maxell Pro 80 Minute CD-R, 10/Pack"/>
    <n v="0.45"/>
    <x v="0"/>
    <x v="3"/>
    <x v="26"/>
    <s v="Kendall"/>
    <n v="33156"/>
    <d v="2015-05-10T00:00:00"/>
    <d v="2015-05-11T00:00:00"/>
    <n v="710.80739999999992"/>
    <n v="31"/>
    <n v="537.79999999999995"/>
    <n v="90753"/>
    <n v="1"/>
    <n v="132.16946820379323"/>
    <n v="554.43298969072157"/>
    <n v="16.632989690721615"/>
    <s v="High Discount"/>
    <s v="10%"/>
    <x v="0"/>
    <x v="3"/>
  </r>
  <r>
    <n v="26141"/>
    <s v="High"/>
    <n v="0.05"/>
    <n v="19.23"/>
    <n v="6.15"/>
    <n v="3284"/>
    <x v="1085"/>
    <x v="0"/>
    <x v="0"/>
    <x v="1"/>
    <x v="2"/>
    <x v="2"/>
    <s v="Executive Impressions 13&quot; Clairmont Wall Clock"/>
    <n v="0.44"/>
    <x v="0"/>
    <x v="3"/>
    <x v="26"/>
    <s v="Kissimmee"/>
    <n v="34741"/>
    <d v="2015-02-20T00:00:00"/>
    <d v="2015-02-22T00:00:00"/>
    <n v="-2133.2780000000002"/>
    <n v="6"/>
    <n v="119.78"/>
    <n v="90751"/>
    <n v="2"/>
    <n v="-1780.9968275171148"/>
    <n v="126.0842105263158"/>
    <n v="6.3042105263157993"/>
    <s v="High Discount"/>
    <s v="10%"/>
    <x v="0"/>
    <x v="2"/>
  </r>
  <r>
    <n v="20350"/>
    <s v="Not Specified"/>
    <n v="0.06"/>
    <n v="1.7"/>
    <n v="1.99"/>
    <n v="3285"/>
    <x v="1086"/>
    <x v="2"/>
    <x v="3"/>
    <x v="2"/>
    <x v="13"/>
    <x v="2"/>
    <s v="BASF Silver 74 Minute CD-R"/>
    <n v="0.51"/>
    <x v="0"/>
    <x v="3"/>
    <x v="8"/>
    <s v="Herndon"/>
    <n v="20170"/>
    <d v="2015-01-06T00:00:00"/>
    <d v="2015-01-07T00:00:00"/>
    <n v="80.071200000000005"/>
    <n v="7"/>
    <n v="12.15"/>
    <n v="90750"/>
    <n v="1"/>
    <n v="659.02222222222224"/>
    <n v="12.925531914893618"/>
    <n v="0.77553191489361772"/>
    <s v="High Discount"/>
    <s v="10%"/>
    <x v="0"/>
    <x v="0"/>
  </r>
  <r>
    <n v="20351"/>
    <s v="Not Specified"/>
    <n v="0.01"/>
    <n v="30.98"/>
    <n v="5.09"/>
    <n v="3285"/>
    <x v="1086"/>
    <x v="2"/>
    <x v="3"/>
    <x v="0"/>
    <x v="7"/>
    <x v="3"/>
    <s v="Xerox 19"/>
    <n v="0.4"/>
    <x v="0"/>
    <x v="3"/>
    <x v="8"/>
    <s v="Herndon"/>
    <n v="20170"/>
    <d v="2015-01-06T00:00:00"/>
    <d v="2015-01-08T00:00:00"/>
    <n v="896.40599999999995"/>
    <n v="9"/>
    <n v="288.42"/>
    <n v="90750"/>
    <n v="2"/>
    <n v="310.7988350322446"/>
    <n v="291.33333333333337"/>
    <n v="2.9133333333333553"/>
    <s v="High Discount"/>
    <s v="10%"/>
    <x v="0"/>
    <x v="0"/>
  </r>
  <r>
    <n v="21567"/>
    <s v="Low"/>
    <n v="0.08"/>
    <n v="30.56"/>
    <n v="2.99"/>
    <n v="3287"/>
    <x v="1087"/>
    <x v="2"/>
    <x v="2"/>
    <x v="0"/>
    <x v="8"/>
    <x v="3"/>
    <s v="Surelock™ Post Binders"/>
    <n v="0.35"/>
    <x v="0"/>
    <x v="0"/>
    <x v="1"/>
    <s v="Granite Bay"/>
    <n v="95746"/>
    <d v="2015-05-25T00:00:00"/>
    <d v="2015-05-27T00:00:00"/>
    <n v="352.87979999999999"/>
    <n v="17"/>
    <n v="511.42"/>
    <n v="89897"/>
    <n v="2"/>
    <n v="69"/>
    <n v="555.89130434782612"/>
    <n v="44.471304347826106"/>
    <s v="High Discount"/>
    <s v="10%"/>
    <x v="0"/>
    <x v="3"/>
  </r>
  <r>
    <n v="23198"/>
    <s v="Low"/>
    <n v="0.04"/>
    <n v="33.89"/>
    <n v="5.0999999999999996"/>
    <n v="3303"/>
    <x v="1088"/>
    <x v="2"/>
    <x v="1"/>
    <x v="0"/>
    <x v="10"/>
    <x v="3"/>
    <s v="File Shuttle II and Handi-File, Black"/>
    <n v="0.6"/>
    <x v="0"/>
    <x v="3"/>
    <x v="26"/>
    <s v="Lake Worth"/>
    <n v="33461"/>
    <d v="2015-01-07T00:00:00"/>
    <d v="2015-01-12T00:00:00"/>
    <n v="68.675999999999988"/>
    <n v="6"/>
    <n v="200.64"/>
    <n v="87795"/>
    <n v="5"/>
    <n v="34.228468899521523"/>
    <n v="209"/>
    <n v="8.3600000000000136"/>
    <s v="High Discount"/>
    <s v="10%"/>
    <x v="0"/>
    <x v="0"/>
  </r>
  <r>
    <n v="20447"/>
    <s v="Medium"/>
    <n v="0.06"/>
    <n v="11.33"/>
    <n v="6.12"/>
    <n v="3306"/>
    <x v="1089"/>
    <x v="2"/>
    <x v="2"/>
    <x v="0"/>
    <x v="15"/>
    <x v="4"/>
    <s v="Holmes Replacement Filter for HEPA Air Cleaner, Medium Room"/>
    <n v="0.42"/>
    <x v="0"/>
    <x v="1"/>
    <x v="18"/>
    <s v="New London"/>
    <n v="6320"/>
    <d v="2015-04-01T00:00:00"/>
    <d v="2015-04-03T00:00:00"/>
    <n v="-15.92"/>
    <n v="1"/>
    <n v="17.62"/>
    <n v="90461"/>
    <n v="2"/>
    <n v="-90.35187287173666"/>
    <n v="18.744680851063833"/>
    <n v="1.1246808510638324"/>
    <s v="High Discount"/>
    <s v="10%"/>
    <x v="0"/>
    <x v="4"/>
  </r>
  <r>
    <n v="22732"/>
    <s v="Low"/>
    <n v="7.0000000000000007E-2"/>
    <n v="16.739999999999998"/>
    <n v="7.04"/>
    <n v="3307"/>
    <x v="1090"/>
    <x v="2"/>
    <x v="2"/>
    <x v="0"/>
    <x v="10"/>
    <x v="3"/>
    <s v="Rogers® Profile Extra Capacity Storage Tub"/>
    <n v="0.81"/>
    <x v="0"/>
    <x v="1"/>
    <x v="15"/>
    <s v="Agawam"/>
    <n v="1001"/>
    <d v="2015-01-26T00:00:00"/>
    <d v="2015-02-02T00:00:00"/>
    <n v="-114.2"/>
    <n v="5"/>
    <n v="80.58"/>
    <n v="90462"/>
    <n v="7"/>
    <n v="-141.72251178952595"/>
    <n v="86.645161290322591"/>
    <n v="6.0651612903225924"/>
    <s v="High Discount"/>
    <s v="10%"/>
    <x v="0"/>
    <x v="0"/>
  </r>
  <r>
    <n v="23451"/>
    <s v="Critical"/>
    <n v="0.1"/>
    <n v="6.64"/>
    <n v="54.95"/>
    <n v="3309"/>
    <x v="1091"/>
    <x v="2"/>
    <x v="2"/>
    <x v="1"/>
    <x v="2"/>
    <x v="2"/>
    <s v="G.E. Longer-Life Indoor Recessed Floodlight Bulbs"/>
    <n v="0.37"/>
    <x v="0"/>
    <x v="1"/>
    <x v="15"/>
    <s v="Natick"/>
    <n v="1760"/>
    <d v="2015-03-24T00:00:00"/>
    <d v="2015-03-26T00:00:00"/>
    <n v="-25"/>
    <n v="4"/>
    <n v="25.31"/>
    <n v="90460"/>
    <n v="2"/>
    <n v="-98.775187672856575"/>
    <n v="28.12222222222222"/>
    <n v="2.8122222222222213"/>
    <s v="High Discount"/>
    <s v="15%"/>
    <x v="0"/>
    <x v="5"/>
  </r>
  <r>
    <n v="23452"/>
    <s v="Critical"/>
    <n v="0.05"/>
    <n v="90.48"/>
    <n v="19.989999999999998"/>
    <n v="3310"/>
    <x v="1092"/>
    <x v="2"/>
    <x v="2"/>
    <x v="0"/>
    <x v="4"/>
    <x v="3"/>
    <s v="Tyvek® Side-Opening Peel &amp; Seel® Expanding Envelopes"/>
    <n v="0.4"/>
    <x v="0"/>
    <x v="1"/>
    <x v="15"/>
    <s v="Sandwich"/>
    <n v="2563"/>
    <d v="2015-03-24T00:00:00"/>
    <d v="2015-03-25T00:00:00"/>
    <n v="255.14819999999997"/>
    <n v="4"/>
    <n v="369.78"/>
    <n v="90460"/>
    <n v="1"/>
    <n v="69"/>
    <n v="389.2421052631579"/>
    <n v="19.462105263157923"/>
    <s v="High Discount"/>
    <s v="10%"/>
    <x v="0"/>
    <x v="5"/>
  </r>
  <r>
    <n v="22734"/>
    <s v="Low"/>
    <n v="0.06"/>
    <n v="6.45"/>
    <n v="1.34"/>
    <n v="3311"/>
    <x v="1093"/>
    <x v="2"/>
    <x v="2"/>
    <x v="0"/>
    <x v="7"/>
    <x v="0"/>
    <s v="Wirebound Four 2-3/4 x 5 Forms per Page, 400 Sets per Book"/>
    <n v="0.36"/>
    <x v="0"/>
    <x v="1"/>
    <x v="15"/>
    <s v="Winchester"/>
    <n v="1890"/>
    <d v="2015-01-26T00:00:00"/>
    <d v="2015-01-31T00:00:00"/>
    <n v="39.426600000000001"/>
    <n v="9"/>
    <n v="57.14"/>
    <n v="90462"/>
    <n v="5"/>
    <n v="69"/>
    <n v="60.787234042553195"/>
    <n v="3.6472340425531939"/>
    <s v="High Discount"/>
    <s v="10%"/>
    <x v="0"/>
    <x v="0"/>
  </r>
  <r>
    <n v="22733"/>
    <s v="Low"/>
    <n v="0.05"/>
    <n v="122.99"/>
    <n v="70.2"/>
    <n v="3314"/>
    <x v="1094"/>
    <x v="1"/>
    <x v="2"/>
    <x v="1"/>
    <x v="1"/>
    <x v="1"/>
    <s v="Global High-Back Leather Tilter, Burgundy"/>
    <n v="0.74"/>
    <x v="0"/>
    <x v="1"/>
    <x v="2"/>
    <s v="Fort Lee"/>
    <n v="7024"/>
    <d v="2015-01-26T00:00:00"/>
    <d v="2015-01-30T00:00:00"/>
    <n v="-722.23"/>
    <n v="4"/>
    <n v="498.31"/>
    <n v="90462"/>
    <n v="4"/>
    <n v="-144.93588328550501"/>
    <n v="524.53684210526319"/>
    <n v="26.226842105263188"/>
    <s v="High Discount"/>
    <s v="10%"/>
    <x v="0"/>
    <x v="0"/>
  </r>
  <r>
    <n v="19422"/>
    <s v="Low"/>
    <n v="0.03"/>
    <n v="20.98"/>
    <n v="1.49"/>
    <n v="3319"/>
    <x v="1095"/>
    <x v="2"/>
    <x v="2"/>
    <x v="0"/>
    <x v="8"/>
    <x v="3"/>
    <s v="Avery Legal 4-Ring Binder"/>
    <n v="0.35"/>
    <x v="0"/>
    <x v="3"/>
    <x v="20"/>
    <s v="Hendersonville"/>
    <n v="37075"/>
    <d v="2015-05-21T00:00:00"/>
    <d v="2015-05-21T00:00:00"/>
    <n v="30.023999999999997"/>
    <n v="20"/>
    <n v="431.43"/>
    <n v="90104"/>
    <n v="0"/>
    <n v="6.9591822543633954"/>
    <n v="444.7731958762887"/>
    <n v="13.343195876288689"/>
    <s v="High Discount"/>
    <s v="10%"/>
    <x v="0"/>
    <x v="3"/>
  </r>
  <r>
    <n v="20203"/>
    <s v="Not Specified"/>
    <n v="0.08"/>
    <n v="3.28"/>
    <n v="3.97"/>
    <n v="3320"/>
    <x v="1096"/>
    <x v="2"/>
    <x v="2"/>
    <x v="0"/>
    <x v="0"/>
    <x v="0"/>
    <s v="Newell 342"/>
    <n v="0.56000000000000005"/>
    <x v="0"/>
    <x v="3"/>
    <x v="20"/>
    <s v="Jackson"/>
    <n v="38301"/>
    <d v="2015-04-27T00:00:00"/>
    <d v="2015-04-28T00:00:00"/>
    <n v="0.42660000000000337"/>
    <n v="18"/>
    <n v="57.24"/>
    <n v="90103"/>
    <n v="1"/>
    <n v="0.74528301886793036"/>
    <n v="62.217391304347828"/>
    <n v="4.977391304347826"/>
    <s v="High Discount"/>
    <s v="10%"/>
    <x v="0"/>
    <x v="4"/>
  </r>
  <r>
    <n v="20204"/>
    <s v="Not Specified"/>
    <n v="0.09"/>
    <n v="40.97"/>
    <n v="8.99"/>
    <n v="3320"/>
    <x v="1096"/>
    <x v="0"/>
    <x v="2"/>
    <x v="0"/>
    <x v="0"/>
    <x v="2"/>
    <s v="Sanford 52201 APSCO Electric Pencil Sharpener"/>
    <n v="0.59"/>
    <x v="0"/>
    <x v="3"/>
    <x v="20"/>
    <s v="Jackson"/>
    <n v="38301"/>
    <d v="2015-04-27T00:00:00"/>
    <d v="2015-04-29T00:00:00"/>
    <n v="66.215999999999994"/>
    <n v="22"/>
    <n v="824.7"/>
    <n v="90103"/>
    <n v="2"/>
    <n v="8.0291014914514367"/>
    <n v="906.26373626373629"/>
    <n v="81.563736263736246"/>
    <s v="High Discount"/>
    <s v="10%"/>
    <x v="0"/>
    <x v="4"/>
  </r>
  <r>
    <n v="25330"/>
    <s v="Medium"/>
    <n v="0.05"/>
    <n v="6.48"/>
    <n v="8.19"/>
    <n v="3324"/>
    <x v="1097"/>
    <x v="2"/>
    <x v="3"/>
    <x v="0"/>
    <x v="7"/>
    <x v="3"/>
    <s v="Xerox 217"/>
    <n v="0.37"/>
    <x v="0"/>
    <x v="0"/>
    <x v="28"/>
    <s v="El Mirage"/>
    <n v="85335"/>
    <d v="2015-02-12T00:00:00"/>
    <d v="2015-02-15T00:00:00"/>
    <n v="-164.18"/>
    <n v="9"/>
    <n v="58.5"/>
    <n v="90985"/>
    <n v="3"/>
    <n v="-280.64957264957269"/>
    <n v="61.578947368421055"/>
    <n v="3.0789473684210549"/>
    <s v="High Discount"/>
    <s v="10%"/>
    <x v="0"/>
    <x v="2"/>
  </r>
  <r>
    <n v="20488"/>
    <s v="Low"/>
    <n v="0"/>
    <n v="8.74"/>
    <n v="8.2899999999999991"/>
    <n v="3325"/>
    <x v="1098"/>
    <x v="2"/>
    <x v="3"/>
    <x v="0"/>
    <x v="4"/>
    <x v="3"/>
    <s v="#10- 4 1/8&quot; x 9 1/2&quot; Recycled Envelopes"/>
    <n v="0.38"/>
    <x v="0"/>
    <x v="0"/>
    <x v="6"/>
    <s v="Coos Bay"/>
    <n v="97420"/>
    <d v="2015-06-24T00:00:00"/>
    <d v="2015-06-26T00:00:00"/>
    <n v="-79.400000000000006"/>
    <n v="14"/>
    <n v="131.62"/>
    <n v="90986"/>
    <n v="2"/>
    <n v="-60.325178544294175"/>
    <n v="131.62"/>
    <n v="0"/>
    <s v="No Discount"/>
    <s v="0% (No Discount)"/>
    <x v="1"/>
    <x v="1"/>
  </r>
  <r>
    <n v="23476"/>
    <s v="Critical"/>
    <n v="7.0000000000000007E-2"/>
    <n v="5.58"/>
    <n v="1.99"/>
    <n v="3325"/>
    <x v="1098"/>
    <x v="2"/>
    <x v="3"/>
    <x v="0"/>
    <x v="0"/>
    <x v="0"/>
    <s v="DIXON Ticonderoga® Erasable Checking Pencils"/>
    <n v="0.46"/>
    <x v="0"/>
    <x v="0"/>
    <x v="6"/>
    <s v="Coos Bay"/>
    <n v="97420"/>
    <d v="2015-04-24T00:00:00"/>
    <d v="2015-04-26T00:00:00"/>
    <n v="23.045999999999999"/>
    <n v="23"/>
    <n v="121.46"/>
    <n v="90987"/>
    <n v="2"/>
    <n v="18.974147867610736"/>
    <n v="130.6021505376344"/>
    <n v="9.1421505376344072"/>
    <s v="High Discount"/>
    <s v="10%"/>
    <x v="0"/>
    <x v="4"/>
  </r>
  <r>
    <n v="18259"/>
    <s v="Not Specified"/>
    <n v="0.06"/>
    <n v="113.98"/>
    <n v="30"/>
    <n v="3327"/>
    <x v="1099"/>
    <x v="1"/>
    <x v="2"/>
    <x v="1"/>
    <x v="1"/>
    <x v="1"/>
    <s v="Hon Comfortask® Task/Swivel Chairs"/>
    <n v="0.69"/>
    <x v="0"/>
    <x v="2"/>
    <x v="22"/>
    <s v="Port Huron"/>
    <n v="48060"/>
    <d v="2015-03-06T00:00:00"/>
    <d v="2015-03-08T00:00:00"/>
    <n v="-127.3"/>
    <n v="3"/>
    <n v="356.14"/>
    <n v="87272"/>
    <n v="2"/>
    <n v="-35.74437019149773"/>
    <n v="378.87234042553195"/>
    <n v="22.732340425531959"/>
    <s v="High Discount"/>
    <s v="10%"/>
    <x v="0"/>
    <x v="5"/>
  </r>
  <r>
    <n v="18260"/>
    <s v="Not Specified"/>
    <n v="0.05"/>
    <n v="6.48"/>
    <n v="6.86"/>
    <n v="3327"/>
    <x v="1099"/>
    <x v="2"/>
    <x v="2"/>
    <x v="0"/>
    <x v="7"/>
    <x v="3"/>
    <s v="Xerox 204"/>
    <n v="0.37"/>
    <x v="0"/>
    <x v="2"/>
    <x v="22"/>
    <s v="Port Huron"/>
    <n v="48060"/>
    <d v="2015-03-06T00:00:00"/>
    <d v="2015-03-08T00:00:00"/>
    <n v="-52.77"/>
    <n v="4"/>
    <n v="27.08"/>
    <n v="87272"/>
    <n v="2"/>
    <n v="-194.86706056129987"/>
    <n v="28.505263157894735"/>
    <n v="1.4252631578947366"/>
    <s v="High Discount"/>
    <s v="10%"/>
    <x v="0"/>
    <x v="5"/>
  </r>
  <r>
    <n v="21588"/>
    <s v="Medium"/>
    <n v="0.09"/>
    <n v="5.98"/>
    <n v="4.6900000000000004"/>
    <n v="3331"/>
    <x v="1100"/>
    <x v="2"/>
    <x v="0"/>
    <x v="0"/>
    <x v="10"/>
    <x v="3"/>
    <s v="Perma STOR-ALL™ Hanging File Box, 13 1/8&quot;W x 12 1/4&quot;D x 10 1/2&quot;H"/>
    <n v="0.68"/>
    <x v="0"/>
    <x v="3"/>
    <x v="26"/>
    <s v="Ormond Beach"/>
    <n v="32174"/>
    <d v="2015-01-05T00:00:00"/>
    <d v="2015-01-06T00:00:00"/>
    <n v="-781.13419999999996"/>
    <n v="11"/>
    <n v="65.849999999999994"/>
    <n v="86283"/>
    <n v="1"/>
    <n v="-1186.2326499620349"/>
    <n v="72.362637362637358"/>
    <n v="6.5126373626373635"/>
    <s v="High Discount"/>
    <s v="10%"/>
    <x v="0"/>
    <x v="0"/>
  </r>
  <r>
    <n v="23294"/>
    <s v="Not Specified"/>
    <n v="0.02"/>
    <n v="4"/>
    <n v="1.3"/>
    <n v="3331"/>
    <x v="1100"/>
    <x v="2"/>
    <x v="0"/>
    <x v="0"/>
    <x v="7"/>
    <x v="0"/>
    <s v="EcoTones® Memo Sheets"/>
    <n v="0.37"/>
    <x v="0"/>
    <x v="3"/>
    <x v="26"/>
    <s v="Ormond Beach"/>
    <n v="32174"/>
    <d v="2015-01-09T00:00:00"/>
    <d v="2015-01-09T00:00:00"/>
    <n v="-23.295999999999999"/>
    <n v="12"/>
    <n v="50.71"/>
    <n v="86284"/>
    <n v="0"/>
    <n v="-45.939656872411746"/>
    <n v="51.744897959183675"/>
    <n v="1.0348979591836738"/>
    <s v="High Discount"/>
    <s v="10%"/>
    <x v="0"/>
    <x v="0"/>
  </r>
  <r>
    <n v="21429"/>
    <s v="High"/>
    <n v="0.08"/>
    <n v="6.48"/>
    <n v="8.4"/>
    <n v="3338"/>
    <x v="1101"/>
    <x v="2"/>
    <x v="3"/>
    <x v="0"/>
    <x v="7"/>
    <x v="3"/>
    <s v="Xerox 212"/>
    <n v="0.37"/>
    <x v="0"/>
    <x v="3"/>
    <x v="26"/>
    <s v="Tampa"/>
    <n v="33614"/>
    <d v="2015-05-07T00:00:00"/>
    <d v="2015-05-07T00:00:00"/>
    <n v="58.811999999999998"/>
    <n v="7"/>
    <n v="45"/>
    <n v="85979"/>
    <n v="0"/>
    <n v="130.69333333333333"/>
    <n v="48.913043478260867"/>
    <n v="3.9130434782608674"/>
    <s v="High Discount"/>
    <s v="10%"/>
    <x v="0"/>
    <x v="3"/>
  </r>
  <r>
    <n v="25613"/>
    <s v="High"/>
    <n v="0.03"/>
    <n v="2.61"/>
    <n v="0.5"/>
    <n v="3339"/>
    <x v="1102"/>
    <x v="2"/>
    <x v="3"/>
    <x v="0"/>
    <x v="9"/>
    <x v="3"/>
    <s v="Avery 494"/>
    <n v="0.39"/>
    <x v="0"/>
    <x v="3"/>
    <x v="26"/>
    <s v="Titusville"/>
    <n v="32780"/>
    <d v="2015-06-14T00:00:00"/>
    <d v="2015-06-15T00:00:00"/>
    <n v="4.0442999999999998"/>
    <n v="7"/>
    <n v="19.02"/>
    <n v="85981"/>
    <n v="1"/>
    <n v="21.263406940063089"/>
    <n v="19.608247422680414"/>
    <n v="0.58824742268041419"/>
    <s v="High Discount"/>
    <s v="10%"/>
    <x v="0"/>
    <x v="1"/>
  </r>
  <r>
    <n v="25614"/>
    <s v="High"/>
    <n v="0.01"/>
    <n v="11.66"/>
    <n v="7.95"/>
    <n v="3339"/>
    <x v="1102"/>
    <x v="2"/>
    <x v="3"/>
    <x v="0"/>
    <x v="0"/>
    <x v="2"/>
    <s v="Hunt BOSTON® Vista® Battery-Operated Pencil Sharpener, Black"/>
    <n v="0.57999999999999996"/>
    <x v="0"/>
    <x v="3"/>
    <x v="26"/>
    <s v="Titusville"/>
    <n v="32780"/>
    <d v="2015-06-14T00:00:00"/>
    <d v="2015-06-15T00:00:00"/>
    <n v="-10.368400000000001"/>
    <n v="16"/>
    <n v="193.87"/>
    <n v="85981"/>
    <n v="1"/>
    <n v="-5.3481198741424674"/>
    <n v="195.82828282828282"/>
    <n v="1.9582828282828189"/>
    <s v="High Discount"/>
    <s v="10%"/>
    <x v="0"/>
    <x v="1"/>
  </r>
  <r>
    <n v="22857"/>
    <s v="Medium"/>
    <n v="0.08"/>
    <n v="125.99"/>
    <n v="4.2"/>
    <n v="3340"/>
    <x v="1103"/>
    <x v="2"/>
    <x v="3"/>
    <x v="2"/>
    <x v="5"/>
    <x v="3"/>
    <s v="i1000plus"/>
    <n v="0.56999999999999995"/>
    <x v="0"/>
    <x v="0"/>
    <x v="6"/>
    <s v="Troutdale"/>
    <n v="97060"/>
    <d v="2015-01-13T00:00:00"/>
    <d v="2015-01-14T00:00:00"/>
    <n v="989.81189999999992"/>
    <n v="14"/>
    <n v="1434.51"/>
    <n v="85980"/>
    <n v="1"/>
    <n v="69"/>
    <n v="1559.25"/>
    <n v="124.74000000000001"/>
    <s v="High Discount"/>
    <s v="10%"/>
    <x v="0"/>
    <x v="0"/>
  </r>
  <r>
    <n v="2986"/>
    <s v="Critical"/>
    <n v="0.03"/>
    <n v="194.3"/>
    <n v="11.54"/>
    <n v="3342"/>
    <x v="1104"/>
    <x v="2"/>
    <x v="1"/>
    <x v="1"/>
    <x v="2"/>
    <x v="6"/>
    <s v="Electrix Halogen Magnifier Lamp"/>
    <n v="0.59"/>
    <x v="0"/>
    <x v="1"/>
    <x v="41"/>
    <s v="Washington"/>
    <n v="20006"/>
    <d v="2015-02-13T00:00:00"/>
    <d v="2015-02-15T00:00:00"/>
    <n v="2861.01"/>
    <n v="42"/>
    <n v="8549.0400000000009"/>
    <n v="21572"/>
    <n v="2"/>
    <n v="33.46586283372168"/>
    <n v="8813.443298969074"/>
    <n v="264.40329896907315"/>
    <s v="High Discount"/>
    <s v="10%"/>
    <x v="0"/>
    <x v="2"/>
  </r>
  <r>
    <n v="20986"/>
    <s v="Critical"/>
    <n v="0.03"/>
    <n v="194.3"/>
    <n v="11.54"/>
    <n v="3344"/>
    <x v="1105"/>
    <x v="2"/>
    <x v="1"/>
    <x v="1"/>
    <x v="2"/>
    <x v="6"/>
    <s v="Electrix Halogen Magnifier Lamp"/>
    <n v="0.59"/>
    <x v="0"/>
    <x v="2"/>
    <x v="22"/>
    <s v="Rochester Hills"/>
    <n v="48307"/>
    <d v="2015-02-13T00:00:00"/>
    <d v="2015-02-15T00:00:00"/>
    <n v="1544.9307000000001"/>
    <n v="11"/>
    <n v="2239.0300000000002"/>
    <n v="89928"/>
    <n v="2"/>
    <n v="69"/>
    <n v="2308.2783505154644"/>
    <n v="69.248350515464153"/>
    <s v="High Discount"/>
    <s v="10%"/>
    <x v="0"/>
    <x v="2"/>
  </r>
  <r>
    <n v="18947"/>
    <s v="Medium"/>
    <n v="7.0000000000000007E-2"/>
    <n v="7.68"/>
    <n v="6.16"/>
    <n v="3347"/>
    <x v="1106"/>
    <x v="0"/>
    <x v="3"/>
    <x v="0"/>
    <x v="8"/>
    <x v="3"/>
    <s v="GBC VeloBinder Strips"/>
    <n v="0.35"/>
    <x v="0"/>
    <x v="3"/>
    <x v="26"/>
    <s v="Royal Palm Beach"/>
    <n v="33411"/>
    <d v="2015-01-06T00:00:00"/>
    <d v="2015-01-08T00:00:00"/>
    <n v="125.9982"/>
    <n v="1"/>
    <n v="22.13"/>
    <n v="89355"/>
    <n v="2"/>
    <n v="569.35472209670138"/>
    <n v="23.795698924731184"/>
    <n v="1.6656989247311849"/>
    <s v="High Discount"/>
    <s v="10%"/>
    <x v="0"/>
    <x v="0"/>
  </r>
  <r>
    <n v="18948"/>
    <s v="Medium"/>
    <n v="0.05"/>
    <n v="6.64"/>
    <n v="4.95"/>
    <n v="3347"/>
    <x v="1106"/>
    <x v="0"/>
    <x v="3"/>
    <x v="1"/>
    <x v="2"/>
    <x v="2"/>
    <s v="G.E. Longer-Life Indoor Recessed Floodlight Bulbs"/>
    <n v="0.37"/>
    <x v="0"/>
    <x v="3"/>
    <x v="26"/>
    <s v="Royal Palm Beach"/>
    <n v="33411"/>
    <d v="2015-01-06T00:00:00"/>
    <d v="2015-01-08T00:00:00"/>
    <n v="-92.929200000000009"/>
    <n v="5"/>
    <n v="34.17"/>
    <n v="89355"/>
    <n v="2"/>
    <n v="-271.96136962247584"/>
    <n v="35.968421052631584"/>
    <n v="1.798421052631582"/>
    <s v="High Discount"/>
    <s v="10%"/>
    <x v="0"/>
    <x v="0"/>
  </r>
  <r>
    <n v="19461"/>
    <s v="Medium"/>
    <n v="0.02"/>
    <n v="110.99"/>
    <n v="2.5"/>
    <n v="3347"/>
    <x v="1106"/>
    <x v="2"/>
    <x v="3"/>
    <x v="2"/>
    <x v="5"/>
    <x v="3"/>
    <s v="T18"/>
    <n v="0.56999999999999995"/>
    <x v="0"/>
    <x v="3"/>
    <x v="26"/>
    <s v="Royal Palm Beach"/>
    <n v="33411"/>
    <d v="2015-01-27T00:00:00"/>
    <d v="2015-01-29T00:00:00"/>
    <n v="-39.808999999999997"/>
    <n v="1"/>
    <n v="94.3"/>
    <n v="89356"/>
    <n v="2"/>
    <n v="-42.215270413573705"/>
    <n v="96.224489795918373"/>
    <n v="1.924489795918376"/>
    <s v="High Discount"/>
    <s v="10%"/>
    <x v="0"/>
    <x v="0"/>
  </r>
  <r>
    <n v="21485"/>
    <s v="Medium"/>
    <n v="0.01"/>
    <n v="73.98"/>
    <n v="12.14"/>
    <n v="3350"/>
    <x v="1107"/>
    <x v="2"/>
    <x v="2"/>
    <x v="2"/>
    <x v="13"/>
    <x v="3"/>
    <s v="Keytronic 105-Key Spanish Keyboard"/>
    <n v="0.67"/>
    <x v="0"/>
    <x v="0"/>
    <x v="0"/>
    <s v="Parkland"/>
    <n v="98444"/>
    <d v="2015-01-23T00:00:00"/>
    <d v="2015-01-25T00:00:00"/>
    <n v="-29.065600000000003"/>
    <n v="5"/>
    <n v="384.22"/>
    <n v="91296"/>
    <n v="2"/>
    <n v="-7.5648326479621053"/>
    <n v="388.1010101010101"/>
    <n v="3.8810101010100766"/>
    <s v="High Discount"/>
    <s v="10%"/>
    <x v="0"/>
    <x v="0"/>
  </r>
  <r>
    <n v="23248"/>
    <s v="Critical"/>
    <n v="0.1"/>
    <n v="10.89"/>
    <n v="4.5"/>
    <n v="3351"/>
    <x v="1108"/>
    <x v="2"/>
    <x v="2"/>
    <x v="0"/>
    <x v="15"/>
    <x v="3"/>
    <s v="Belkin 6 Outlet Metallic Surge Strip"/>
    <n v="0.59"/>
    <x v="0"/>
    <x v="0"/>
    <x v="0"/>
    <s v="Pasco"/>
    <n v="99301"/>
    <d v="2015-02-04T00:00:00"/>
    <d v="2015-02-06T00:00:00"/>
    <n v="-19.2972"/>
    <n v="17"/>
    <n v="178.68"/>
    <n v="91297"/>
    <n v="2"/>
    <n v="-10.799865681665546"/>
    <n v="198.53333333333333"/>
    <n v="19.853333333333325"/>
    <s v="High Discount"/>
    <s v="15%"/>
    <x v="0"/>
    <x v="2"/>
  </r>
  <r>
    <n v="23474"/>
    <s v="High"/>
    <n v="0.06"/>
    <n v="6.7"/>
    <n v="1.56"/>
    <n v="3351"/>
    <x v="1108"/>
    <x v="0"/>
    <x v="2"/>
    <x v="0"/>
    <x v="0"/>
    <x v="0"/>
    <s v="Turquoise Lead Holder with Pocket Clip"/>
    <n v="0.52"/>
    <x v="0"/>
    <x v="0"/>
    <x v="0"/>
    <s v="Pasco"/>
    <n v="99301"/>
    <d v="2015-02-07T00:00:00"/>
    <d v="2015-02-09T00:00:00"/>
    <n v="40.6556"/>
    <n v="12"/>
    <n v="79.39"/>
    <n v="91298"/>
    <n v="2"/>
    <n v="51.209976067514795"/>
    <n v="84.457446808510639"/>
    <n v="5.0674468085106383"/>
    <s v="High Discount"/>
    <s v="10%"/>
    <x v="0"/>
    <x v="2"/>
  </r>
  <r>
    <n v="19838"/>
    <s v="High"/>
    <n v="0.03"/>
    <n v="28.53"/>
    <n v="1.49"/>
    <n v="3354"/>
    <x v="1109"/>
    <x v="2"/>
    <x v="0"/>
    <x v="0"/>
    <x v="8"/>
    <x v="3"/>
    <s v="Lock-Up Easel 'Spel-Binder'"/>
    <n v="0.38"/>
    <x v="0"/>
    <x v="0"/>
    <x v="1"/>
    <s v="Calexico"/>
    <n v="92231"/>
    <d v="2015-05-16T00:00:00"/>
    <d v="2015-05-17T00:00:00"/>
    <n v="137.67569999999998"/>
    <n v="7"/>
    <n v="199.53"/>
    <n v="88589"/>
    <n v="1"/>
    <n v="68.999999999999986"/>
    <n v="205.70103092783506"/>
    <n v="6.1710309278350621"/>
    <s v="High Discount"/>
    <s v="10%"/>
    <x v="0"/>
    <x v="3"/>
  </r>
  <r>
    <n v="19839"/>
    <s v="High"/>
    <n v="7.0000000000000007E-2"/>
    <n v="5.98"/>
    <n v="7.15"/>
    <n v="3354"/>
    <x v="1109"/>
    <x v="2"/>
    <x v="0"/>
    <x v="0"/>
    <x v="7"/>
    <x v="3"/>
    <s v="Universal Premium White Copier/Laser Paper (20Lb. and 87 Bright)"/>
    <n v="0.36"/>
    <x v="0"/>
    <x v="0"/>
    <x v="1"/>
    <s v="Calexico"/>
    <n v="92231"/>
    <d v="2015-05-16T00:00:00"/>
    <d v="2015-05-18T00:00:00"/>
    <n v="-62"/>
    <n v="6"/>
    <n v="37.049999999999997"/>
    <n v="88589"/>
    <n v="2"/>
    <n v="-167.34143049932524"/>
    <n v="39.838709677419352"/>
    <n v="2.7887096774193552"/>
    <s v="High Discount"/>
    <s v="10%"/>
    <x v="0"/>
    <x v="3"/>
  </r>
  <r>
    <n v="19666"/>
    <s v="Not Specified"/>
    <n v="0.04"/>
    <n v="3.69"/>
    <n v="0.5"/>
    <n v="3354"/>
    <x v="1109"/>
    <x v="2"/>
    <x v="0"/>
    <x v="0"/>
    <x v="9"/>
    <x v="3"/>
    <s v="Avery 487"/>
    <n v="0.38"/>
    <x v="0"/>
    <x v="0"/>
    <x v="1"/>
    <s v="Calexico"/>
    <n v="92231"/>
    <d v="2015-03-27T00:00:00"/>
    <d v="2015-03-29T00:00:00"/>
    <n v="47.527199999999993"/>
    <n v="19"/>
    <n v="68.88"/>
    <n v="88590"/>
    <n v="2"/>
    <n v="69"/>
    <n v="71.75"/>
    <n v="2.8700000000000045"/>
    <s v="High Discount"/>
    <s v="10%"/>
    <x v="0"/>
    <x v="5"/>
  </r>
  <r>
    <n v="23906"/>
    <s v="Low"/>
    <n v="0.1"/>
    <n v="120.98"/>
    <n v="9.07"/>
    <n v="3355"/>
    <x v="1110"/>
    <x v="2"/>
    <x v="0"/>
    <x v="0"/>
    <x v="8"/>
    <x v="3"/>
    <s v="GBC VeloBinder Electric Binding Machine"/>
    <n v="0.35"/>
    <x v="0"/>
    <x v="0"/>
    <x v="1"/>
    <s v="Camarillo"/>
    <n v="93010"/>
    <d v="2015-02-28T00:00:00"/>
    <d v="2015-03-09T00:00:00"/>
    <n v="379.3965"/>
    <n v="5"/>
    <n v="549.85"/>
    <n v="88587"/>
    <n v="9"/>
    <n v="69"/>
    <n v="610.94444444444446"/>
    <n v="61.094444444444434"/>
    <s v="High Discount"/>
    <s v="15%"/>
    <x v="0"/>
    <x v="2"/>
  </r>
  <r>
    <n v="23907"/>
    <s v="Low"/>
    <n v="0.08"/>
    <n v="8.32"/>
    <n v="2.38"/>
    <n v="3355"/>
    <x v="1110"/>
    <x v="0"/>
    <x v="0"/>
    <x v="2"/>
    <x v="13"/>
    <x v="2"/>
    <s v="Imation 3.5 IBM Formatted Diskettes, 10/Box"/>
    <n v="0.74"/>
    <x v="0"/>
    <x v="0"/>
    <x v="1"/>
    <s v="Camarillo"/>
    <n v="93010"/>
    <d v="2015-02-28T00:00:00"/>
    <d v="2015-03-04T00:00:00"/>
    <n v="-41.83"/>
    <n v="6"/>
    <n v="48.99"/>
    <n v="88587"/>
    <n v="4"/>
    <n v="-85.384772402531112"/>
    <n v="53.25"/>
    <n v="4.259999999999998"/>
    <s v="High Discount"/>
    <s v="10%"/>
    <x v="0"/>
    <x v="2"/>
  </r>
  <r>
    <n v="23908"/>
    <s v="Low"/>
    <n v="0.1"/>
    <n v="125.99"/>
    <n v="4.2"/>
    <n v="3355"/>
    <x v="1110"/>
    <x v="2"/>
    <x v="0"/>
    <x v="2"/>
    <x v="5"/>
    <x v="3"/>
    <s v="V3682"/>
    <n v="0.59"/>
    <x v="0"/>
    <x v="0"/>
    <x v="1"/>
    <s v="Camarillo"/>
    <n v="93010"/>
    <d v="2015-02-28T00:00:00"/>
    <d v="2015-02-28T00:00:00"/>
    <n v="372.40199999999999"/>
    <n v="7"/>
    <n v="681.42"/>
    <n v="88587"/>
    <n v="0"/>
    <n v="54.650876111649204"/>
    <n v="757.13333333333333"/>
    <n v="75.713333333333367"/>
    <s v="High Discount"/>
    <s v="15%"/>
    <x v="0"/>
    <x v="2"/>
  </r>
  <r>
    <n v="18628"/>
    <s v="Medium"/>
    <n v="7.0000000000000007E-2"/>
    <n v="5.34"/>
    <n v="5.63"/>
    <n v="3356"/>
    <x v="1111"/>
    <x v="2"/>
    <x v="0"/>
    <x v="0"/>
    <x v="8"/>
    <x v="3"/>
    <s v="Pressboard Data Binder, Crimson, 12&quot; X 8 1/2&quot;"/>
    <n v="0.39"/>
    <x v="0"/>
    <x v="0"/>
    <x v="44"/>
    <s v="Eagle"/>
    <n v="83616"/>
    <d v="2015-05-04T00:00:00"/>
    <d v="2015-05-06T00:00:00"/>
    <n v="-116.3455"/>
    <n v="13"/>
    <n v="66.650000000000006"/>
    <n v="88588"/>
    <n v="2"/>
    <n v="-174.56189047261813"/>
    <n v="71.666666666666671"/>
    <n v="5.0166666666666657"/>
    <s v="High Discount"/>
    <s v="10%"/>
    <x v="0"/>
    <x v="3"/>
  </r>
  <r>
    <n v="18629"/>
    <s v="Medium"/>
    <n v="0.03"/>
    <n v="160.97999999999999"/>
    <n v="30"/>
    <n v="3356"/>
    <x v="1111"/>
    <x v="1"/>
    <x v="0"/>
    <x v="1"/>
    <x v="1"/>
    <x v="1"/>
    <s v="Office Star - Mid Back Dual function Ergonomic High Back Chair with 2-Way Adjustable Arms"/>
    <n v="0.62"/>
    <x v="0"/>
    <x v="0"/>
    <x v="44"/>
    <s v="Eagle"/>
    <n v="83616"/>
    <d v="2015-05-04T00:00:00"/>
    <d v="2015-05-05T00:00:00"/>
    <n v="1304.9000000000001"/>
    <n v="18"/>
    <n v="2934.16"/>
    <n v="88588"/>
    <n v="1"/>
    <n v="44.472694058947035"/>
    <n v="3024.9072164948452"/>
    <n v="90.747216494845361"/>
    <s v="High Discount"/>
    <s v="10%"/>
    <x v="0"/>
    <x v="3"/>
  </r>
  <r>
    <n v="18630"/>
    <s v="Medium"/>
    <n v="0.04"/>
    <n v="65.989999999999995"/>
    <n v="5.63"/>
    <n v="3356"/>
    <x v="1111"/>
    <x v="0"/>
    <x v="0"/>
    <x v="2"/>
    <x v="5"/>
    <x v="3"/>
    <s v="2190"/>
    <n v="0.56000000000000005"/>
    <x v="0"/>
    <x v="0"/>
    <x v="44"/>
    <s v="Eagle"/>
    <n v="83616"/>
    <d v="2015-05-04T00:00:00"/>
    <d v="2015-05-04T00:00:00"/>
    <n v="605.04719999999998"/>
    <n v="15"/>
    <n v="876.88"/>
    <n v="88588"/>
    <n v="0"/>
    <n v="69"/>
    <n v="913.41666666666674"/>
    <n v="36.536666666666747"/>
    <s v="High Discount"/>
    <s v="10%"/>
    <x v="0"/>
    <x v="3"/>
  </r>
  <r>
    <n v="22597"/>
    <s v="High"/>
    <n v="0.09"/>
    <n v="28.53"/>
    <n v="1.49"/>
    <n v="3359"/>
    <x v="1112"/>
    <x v="2"/>
    <x v="1"/>
    <x v="0"/>
    <x v="8"/>
    <x v="3"/>
    <s v="Lock-Up Easel 'Spel-Binder'"/>
    <n v="0.38"/>
    <x v="0"/>
    <x v="2"/>
    <x v="45"/>
    <s v="Wauwatosa"/>
    <n v="53213"/>
    <d v="2015-04-28T00:00:00"/>
    <d v="2015-04-30T00:00:00"/>
    <n v="107.45461999999999"/>
    <n v="6"/>
    <n v="157.33000000000001"/>
    <n v="91437"/>
    <n v="2"/>
    <n v="68.29887497616474"/>
    <n v="172.8901098901099"/>
    <n v="15.560109890109885"/>
    <s v="High Discount"/>
    <s v="10%"/>
    <x v="0"/>
    <x v="4"/>
  </r>
  <r>
    <n v="23359"/>
    <s v="Not Specified"/>
    <n v="0.02"/>
    <n v="9.11"/>
    <n v="2.15"/>
    <n v="3360"/>
    <x v="1113"/>
    <x v="2"/>
    <x v="1"/>
    <x v="0"/>
    <x v="7"/>
    <x v="0"/>
    <s v="Black Print Carbonless Snap-Off® Rapid Letter, 8 1/2&quot; x 7&quot;"/>
    <n v="0.4"/>
    <x v="0"/>
    <x v="2"/>
    <x v="45"/>
    <s v="West Allis"/>
    <n v="53214"/>
    <d v="2015-03-20T00:00:00"/>
    <d v="2015-03-22T00:00:00"/>
    <n v="18.41"/>
    <n v="3"/>
    <n v="27.37"/>
    <n v="91435"/>
    <n v="2"/>
    <n v="67.26342710997443"/>
    <n v="27.928571428571431"/>
    <n v="0.55857142857142961"/>
    <s v="High Discount"/>
    <s v="10%"/>
    <x v="0"/>
    <x v="5"/>
  </r>
  <r>
    <n v="23360"/>
    <s v="Not Specified"/>
    <n v="0.06"/>
    <n v="12.64"/>
    <n v="4.9800000000000004"/>
    <n v="3361"/>
    <x v="1114"/>
    <x v="2"/>
    <x v="1"/>
    <x v="1"/>
    <x v="2"/>
    <x v="2"/>
    <s v="Nu-Dell Executive Frame"/>
    <n v="0.48"/>
    <x v="0"/>
    <x v="2"/>
    <x v="45"/>
    <s v="West Bend"/>
    <n v="53095"/>
    <d v="2015-03-20T00:00:00"/>
    <d v="2015-03-22T00:00:00"/>
    <n v="65.63"/>
    <n v="8"/>
    <n v="98.16"/>
    <n v="91435"/>
    <n v="2"/>
    <n v="66.860228198859005"/>
    <n v="104.42553191489363"/>
    <n v="6.2655319148936286"/>
    <s v="High Discount"/>
    <s v="10%"/>
    <x v="0"/>
    <x v="5"/>
  </r>
  <r>
    <n v="24802"/>
    <s v="Medium"/>
    <n v="0.04"/>
    <n v="7.96"/>
    <n v="4.95"/>
    <n v="3361"/>
    <x v="1114"/>
    <x v="2"/>
    <x v="1"/>
    <x v="1"/>
    <x v="2"/>
    <x v="3"/>
    <s v="Staples Plastic Wall Frames"/>
    <n v="0.41"/>
    <x v="0"/>
    <x v="2"/>
    <x v="45"/>
    <s v="West Bend"/>
    <n v="53095"/>
    <d v="2015-01-26T00:00:00"/>
    <d v="2015-01-26T00:00:00"/>
    <n v="-7.73"/>
    <n v="15"/>
    <n v="116.11"/>
    <n v="91436"/>
    <n v="0"/>
    <n v="-6.6574799758849377"/>
    <n v="120.94791666666667"/>
    <n v="4.837916666666672"/>
    <s v="High Discount"/>
    <s v="10%"/>
    <x v="0"/>
    <x v="0"/>
  </r>
  <r>
    <n v="23887"/>
    <s v="Medium"/>
    <n v="0.03"/>
    <n v="4.9800000000000004"/>
    <n v="4.95"/>
    <n v="3361"/>
    <x v="1114"/>
    <x v="2"/>
    <x v="1"/>
    <x v="0"/>
    <x v="8"/>
    <x v="3"/>
    <s v="Cardinal Holdit Business Card Pockets"/>
    <n v="0.37"/>
    <x v="0"/>
    <x v="2"/>
    <x v="45"/>
    <s v="West Bend"/>
    <n v="53095"/>
    <d v="2015-06-09T00:00:00"/>
    <d v="2015-06-11T00:00:00"/>
    <n v="-47.995249999999999"/>
    <n v="19"/>
    <n v="95"/>
    <n v="91438"/>
    <n v="2"/>
    <n v="-50.52131578947369"/>
    <n v="97.938144329896915"/>
    <n v="2.9381443298969145"/>
    <s v="High Discount"/>
    <s v="10%"/>
    <x v="0"/>
    <x v="1"/>
  </r>
  <r>
    <n v="19749"/>
    <s v="Low"/>
    <n v="0.1"/>
    <n v="80.97"/>
    <n v="33.6"/>
    <n v="3366"/>
    <x v="1115"/>
    <x v="1"/>
    <x v="1"/>
    <x v="2"/>
    <x v="6"/>
    <x v="1"/>
    <s v="Lexmark Z25 Color Inkjet Printer"/>
    <n v="0.37"/>
    <x v="0"/>
    <x v="1"/>
    <x v="10"/>
    <s v="Troy"/>
    <n v="45373"/>
    <d v="2015-05-24T00:00:00"/>
    <d v="2015-05-29T00:00:00"/>
    <n v="66.22"/>
    <n v="11"/>
    <n v="837.57"/>
    <n v="90501"/>
    <n v="5"/>
    <n v="7.906204854519622"/>
    <n v="930.63333333333333"/>
    <n v="93.063333333333276"/>
    <s v="High Discount"/>
    <s v="15%"/>
    <x v="0"/>
    <x v="3"/>
  </r>
  <r>
    <n v="19750"/>
    <s v="Low"/>
    <n v="0.02"/>
    <n v="6.48"/>
    <n v="5.1100000000000003"/>
    <n v="3366"/>
    <x v="1115"/>
    <x v="2"/>
    <x v="1"/>
    <x v="0"/>
    <x v="7"/>
    <x v="3"/>
    <s v="Xerox 231"/>
    <n v="0.37"/>
    <x v="0"/>
    <x v="1"/>
    <x v="10"/>
    <s v="Troy"/>
    <n v="45373"/>
    <d v="2015-05-24T00:00:00"/>
    <d v="2015-05-28T00:00:00"/>
    <n v="-23.53"/>
    <n v="8"/>
    <n v="56.22"/>
    <n v="90501"/>
    <n v="4"/>
    <n v="-41.853432942013519"/>
    <n v="57.367346938775512"/>
    <n v="1.1473469387755131"/>
    <s v="High Discount"/>
    <s v="10%"/>
    <x v="0"/>
    <x v="3"/>
  </r>
  <r>
    <n v="23428"/>
    <s v="Critical"/>
    <n v="0.08"/>
    <n v="30.97"/>
    <n v="4"/>
    <n v="3367"/>
    <x v="1116"/>
    <x v="2"/>
    <x v="1"/>
    <x v="2"/>
    <x v="13"/>
    <x v="3"/>
    <s v="Microsoft Multimedia Keyboard"/>
    <n v="0.74"/>
    <x v="0"/>
    <x v="1"/>
    <x v="10"/>
    <s v="Upper Arlington"/>
    <n v="43221"/>
    <d v="2015-05-02T00:00:00"/>
    <d v="2015-05-03T00:00:00"/>
    <n v="10.680000000000014"/>
    <n v="26"/>
    <n v="758.97"/>
    <n v="90502"/>
    <n v="1"/>
    <n v="1.4071702438831593"/>
    <n v="824.96739130434787"/>
    <n v="65.997391304347843"/>
    <s v="High Discount"/>
    <s v="10%"/>
    <x v="0"/>
    <x v="3"/>
  </r>
  <r>
    <n v="23429"/>
    <s v="Critical"/>
    <n v="0.1"/>
    <n v="4.13"/>
    <n v="0.5"/>
    <n v="3367"/>
    <x v="1116"/>
    <x v="0"/>
    <x v="1"/>
    <x v="0"/>
    <x v="9"/>
    <x v="3"/>
    <s v="Avery 506"/>
    <n v="0.39"/>
    <x v="0"/>
    <x v="1"/>
    <x v="10"/>
    <s v="Upper Arlington"/>
    <n v="43221"/>
    <d v="2015-05-02T00:00:00"/>
    <d v="2015-05-04T00:00:00"/>
    <n v="58.263599999999997"/>
    <n v="18"/>
    <n v="84.44"/>
    <n v="90502"/>
    <n v="2"/>
    <n v="69"/>
    <n v="93.822222222222223"/>
    <n v="9.3822222222222251"/>
    <s v="High Discount"/>
    <s v="15%"/>
    <x v="0"/>
    <x v="3"/>
  </r>
  <r>
    <n v="26104"/>
    <s v="Medium"/>
    <n v="0.06"/>
    <n v="7.1"/>
    <n v="6.05"/>
    <n v="3369"/>
    <x v="1117"/>
    <x v="2"/>
    <x v="1"/>
    <x v="0"/>
    <x v="8"/>
    <x v="3"/>
    <s v="Wilson Jones Hanging View Binder, White, 1&quot;"/>
    <n v="0.39"/>
    <x v="0"/>
    <x v="1"/>
    <x v="10"/>
    <s v="Westerville"/>
    <n v="43081"/>
    <d v="2015-02-12T00:00:00"/>
    <d v="2015-02-13T00:00:00"/>
    <n v="-42.170500000000004"/>
    <n v="4"/>
    <n v="29.99"/>
    <n v="90500"/>
    <n v="1"/>
    <n v="-140.61520506835615"/>
    <n v="31.904255319148938"/>
    <n v="1.9142553191489391"/>
    <s v="High Discount"/>
    <s v="10%"/>
    <x v="0"/>
    <x v="2"/>
  </r>
  <r>
    <n v="18311"/>
    <s v="Medium"/>
    <n v="0.01"/>
    <n v="179.29"/>
    <n v="29.21"/>
    <n v="3374"/>
    <x v="1118"/>
    <x v="1"/>
    <x v="0"/>
    <x v="1"/>
    <x v="11"/>
    <x v="5"/>
    <s v="Bevis Round Conference Table Top, X-Base"/>
    <n v="0.76"/>
    <x v="0"/>
    <x v="1"/>
    <x v="30"/>
    <s v="Odenton"/>
    <n v="21113"/>
    <d v="2015-06-02T00:00:00"/>
    <d v="2015-06-04T00:00:00"/>
    <n v="66.362220000000008"/>
    <n v="8"/>
    <n v="1487.9"/>
    <n v="87473"/>
    <n v="2"/>
    <n v="4.4601263525774586"/>
    <n v="1502.9292929292931"/>
    <n v="15.029292929292978"/>
    <s v="High Discount"/>
    <s v="10%"/>
    <x v="0"/>
    <x v="1"/>
  </r>
  <r>
    <n v="18320"/>
    <s v="High"/>
    <n v="0.05"/>
    <n v="73.98"/>
    <n v="12.14"/>
    <n v="3374"/>
    <x v="1118"/>
    <x v="2"/>
    <x v="1"/>
    <x v="2"/>
    <x v="13"/>
    <x v="3"/>
    <s v="Keytronic 105-Key Spanish Keyboard"/>
    <n v="0.67"/>
    <x v="0"/>
    <x v="1"/>
    <x v="30"/>
    <s v="Odenton"/>
    <n v="21113"/>
    <d v="2015-06-29T00:00:00"/>
    <d v="2015-06-30T00:00:00"/>
    <n v="-1.904000000000019"/>
    <n v="8"/>
    <n v="600.4"/>
    <n v="87474"/>
    <n v="1"/>
    <n v="-0.31712191872085593"/>
    <n v="632"/>
    <n v="31.600000000000023"/>
    <s v="High Discount"/>
    <s v="10%"/>
    <x v="0"/>
    <x v="1"/>
  </r>
  <r>
    <n v="18321"/>
    <s v="High"/>
    <n v="0"/>
    <n v="5.98"/>
    <n v="7.15"/>
    <n v="3374"/>
    <x v="1118"/>
    <x v="2"/>
    <x v="1"/>
    <x v="0"/>
    <x v="7"/>
    <x v="3"/>
    <s v="Universal Premium White Copier/Laser Paper (20Lb. and 87 Bright)"/>
    <n v="0.36"/>
    <x v="0"/>
    <x v="1"/>
    <x v="30"/>
    <s v="Odenton"/>
    <n v="21113"/>
    <d v="2015-06-29T00:00:00"/>
    <d v="2015-07-01T00:00:00"/>
    <n v="-37.048000000000002"/>
    <n v="5"/>
    <n v="34.25"/>
    <n v="87474"/>
    <n v="2"/>
    <n v="-108.16934306569344"/>
    <n v="34.25"/>
    <n v="0"/>
    <s v="No Discount"/>
    <s v="0% (No Discount)"/>
    <x v="1"/>
    <x v="1"/>
  </r>
  <r>
    <n v="18322"/>
    <s v="High"/>
    <n v="0.09"/>
    <n v="3.57"/>
    <n v="4.17"/>
    <n v="3374"/>
    <x v="1118"/>
    <x v="2"/>
    <x v="1"/>
    <x v="0"/>
    <x v="0"/>
    <x v="2"/>
    <s v="Barrel Sharpener"/>
    <n v="0.59"/>
    <x v="0"/>
    <x v="1"/>
    <x v="30"/>
    <s v="Odenton"/>
    <n v="21113"/>
    <d v="2015-06-29T00:00:00"/>
    <d v="2015-07-01T00:00:00"/>
    <n v="-56.887999999999998"/>
    <n v="9"/>
    <n v="31.45"/>
    <n v="87474"/>
    <n v="2"/>
    <n v="-180.88394276629572"/>
    <n v="34.560439560439562"/>
    <n v="3.1104395604395627"/>
    <s v="High Discount"/>
    <s v="10%"/>
    <x v="0"/>
    <x v="1"/>
  </r>
  <r>
    <n v="22378"/>
    <s v="Critical"/>
    <n v="0"/>
    <n v="19.98"/>
    <n v="5.97"/>
    <n v="3379"/>
    <x v="1119"/>
    <x v="0"/>
    <x v="0"/>
    <x v="0"/>
    <x v="7"/>
    <x v="3"/>
    <s v="Xerox 1936"/>
    <n v="0.38"/>
    <x v="0"/>
    <x v="3"/>
    <x v="29"/>
    <s v="Kennesaw"/>
    <n v="30144"/>
    <d v="2015-03-26T00:00:00"/>
    <d v="2015-03-29T00:00:00"/>
    <n v="-189.714"/>
    <n v="12"/>
    <n v="249.07"/>
    <n v="88837"/>
    <n v="3"/>
    <n v="-76.16894848837677"/>
    <n v="249.07"/>
    <n v="0"/>
    <s v="No Discount"/>
    <s v="0% (No Discount)"/>
    <x v="1"/>
    <x v="5"/>
  </r>
  <r>
    <n v="20366"/>
    <s v="Critical"/>
    <n v="0.05"/>
    <n v="3.14"/>
    <n v="1.92"/>
    <n v="3379"/>
    <x v="1119"/>
    <x v="0"/>
    <x v="1"/>
    <x v="0"/>
    <x v="12"/>
    <x v="0"/>
    <s v="Serrated Blade or Curved Handle Hand Letter Openers"/>
    <n v="0.84"/>
    <x v="0"/>
    <x v="3"/>
    <x v="29"/>
    <s v="Kennesaw"/>
    <n v="30144"/>
    <d v="2015-04-25T00:00:00"/>
    <d v="2015-04-26T00:00:00"/>
    <n v="1628.37"/>
    <n v="18"/>
    <n v="59.22"/>
    <n v="88839"/>
    <n v="1"/>
    <n v="2749.6960486322187"/>
    <n v="62.336842105263159"/>
    <n v="3.1168421052631601"/>
    <s v="High Discount"/>
    <s v="10%"/>
    <x v="0"/>
    <x v="4"/>
  </r>
  <r>
    <n v="23181"/>
    <s v="Critical"/>
    <n v="0.03"/>
    <n v="315.98"/>
    <n v="19.989999999999998"/>
    <n v="3380"/>
    <x v="1120"/>
    <x v="2"/>
    <x v="1"/>
    <x v="0"/>
    <x v="8"/>
    <x v="3"/>
    <s v="GBC ProClick™ 150 Presentation Binding System"/>
    <n v="0.38"/>
    <x v="0"/>
    <x v="3"/>
    <x v="29"/>
    <s v="La Grange"/>
    <n v="30240"/>
    <d v="2015-04-20T00:00:00"/>
    <d v="2015-04-22T00:00:00"/>
    <n v="-4.4800000000000004"/>
    <n v="18"/>
    <n v="5572.18"/>
    <n v="88838"/>
    <n v="2"/>
    <n v="-8.0399412797145825E-2"/>
    <n v="5744.5154639175262"/>
    <n v="172.33546391752589"/>
    <s v="High Discount"/>
    <s v="10%"/>
    <x v="0"/>
    <x v="4"/>
  </r>
  <r>
    <n v="23182"/>
    <s v="Critical"/>
    <n v="0.09"/>
    <n v="276.2"/>
    <n v="24.49"/>
    <n v="3380"/>
    <x v="1120"/>
    <x v="2"/>
    <x v="1"/>
    <x v="1"/>
    <x v="1"/>
    <x v="6"/>
    <s v="SAFCO Arco Folding Chair"/>
    <n v="0.52"/>
    <x v="0"/>
    <x v="3"/>
    <x v="29"/>
    <s v="La Grange"/>
    <n v="30240"/>
    <d v="2015-04-20T00:00:00"/>
    <d v="2015-04-21T00:00:00"/>
    <n v="3193.2840000000001"/>
    <n v="11"/>
    <n v="2941.42"/>
    <n v="88838"/>
    <n v="1"/>
    <n v="108.56266701117147"/>
    <n v="3232.3296703296701"/>
    <n v="290.90967032967001"/>
    <s v="High Discount"/>
    <s v="10%"/>
    <x v="0"/>
    <x v="4"/>
  </r>
  <r>
    <n v="23183"/>
    <s v="Critical"/>
    <n v="0.03"/>
    <n v="63.94"/>
    <n v="14.48"/>
    <n v="3380"/>
    <x v="1120"/>
    <x v="2"/>
    <x v="1"/>
    <x v="1"/>
    <x v="2"/>
    <x v="3"/>
    <s v="Howard Miller 16&quot; Diameter Gallery Wall Clock"/>
    <n v="0.46"/>
    <x v="0"/>
    <x v="3"/>
    <x v="29"/>
    <s v="La Grange"/>
    <n v="30240"/>
    <d v="2015-04-20T00:00:00"/>
    <d v="2015-04-21T00:00:00"/>
    <n v="43.691699999999997"/>
    <n v="8"/>
    <n v="522.46"/>
    <n v="88838"/>
    <n v="1"/>
    <n v="8.3626880526738869"/>
    <n v="538.61855670103103"/>
    <n v="16.158556701030989"/>
    <s v="High Discount"/>
    <s v="10%"/>
    <x v="0"/>
    <x v="4"/>
  </r>
  <r>
    <n v="24161"/>
    <s v="Not Specified"/>
    <n v="0.05"/>
    <n v="11.97"/>
    <n v="5.81"/>
    <n v="3381"/>
    <x v="1121"/>
    <x v="2"/>
    <x v="0"/>
    <x v="0"/>
    <x v="0"/>
    <x v="2"/>
    <s v="Staples SlimLine Pencil Sharpener"/>
    <n v="0.6"/>
    <x v="0"/>
    <x v="3"/>
    <x v="29"/>
    <s v="Macon"/>
    <n v="31204"/>
    <d v="2015-03-23T00:00:00"/>
    <d v="2015-03-25T00:00:00"/>
    <n v="349.05930000000001"/>
    <n v="2"/>
    <n v="25.31"/>
    <n v="88836"/>
    <n v="2"/>
    <n v="1379.1359146582381"/>
    <n v="26.642105263157895"/>
    <n v="1.3321052631578958"/>
    <s v="High Discount"/>
    <s v="10%"/>
    <x v="0"/>
    <x v="5"/>
  </r>
  <r>
    <n v="25841"/>
    <s v="Medium"/>
    <n v="0.02"/>
    <n v="28.53"/>
    <n v="1.49"/>
    <n v="3381"/>
    <x v="1121"/>
    <x v="2"/>
    <x v="1"/>
    <x v="0"/>
    <x v="8"/>
    <x v="3"/>
    <s v="Lock-Up Easel 'Spel-Binder'"/>
    <n v="0.38"/>
    <x v="0"/>
    <x v="3"/>
    <x v="29"/>
    <s v="Macon"/>
    <n v="31204"/>
    <d v="2015-04-29T00:00:00"/>
    <d v="2015-04-29T00:00:00"/>
    <n v="1.9919999999999998"/>
    <n v="18"/>
    <n v="513.33000000000004"/>
    <n v="88840"/>
    <n v="0"/>
    <n v="0.38805446788615505"/>
    <n v="523.80612244897964"/>
    <n v="10.476122448979595"/>
    <s v="High Discount"/>
    <s v="10%"/>
    <x v="0"/>
    <x v="4"/>
  </r>
  <r>
    <n v="22341"/>
    <s v="Low"/>
    <n v="0.04"/>
    <n v="2.98"/>
    <n v="2.0299999999999998"/>
    <n v="3385"/>
    <x v="1122"/>
    <x v="0"/>
    <x v="0"/>
    <x v="0"/>
    <x v="0"/>
    <x v="0"/>
    <s v="Premium Writing Pencils, Soft, #2 by Central Association for the Blind"/>
    <n v="0.56999999999999995"/>
    <x v="0"/>
    <x v="1"/>
    <x v="10"/>
    <s v="Boardman"/>
    <n v="44512"/>
    <d v="2015-01-16T00:00:00"/>
    <d v="2015-01-16T00:00:00"/>
    <n v="-22.009999999999998"/>
    <n v="5"/>
    <n v="15.7"/>
    <n v="88745"/>
    <n v="0"/>
    <n v="-140.19108280254778"/>
    <n v="16.354166666666668"/>
    <n v="0.65416666666666856"/>
    <s v="High Discount"/>
    <s v="10%"/>
    <x v="0"/>
    <x v="0"/>
  </r>
  <r>
    <n v="22342"/>
    <s v="Low"/>
    <n v="0.01"/>
    <n v="125.99"/>
    <n v="8.99"/>
    <n v="3385"/>
    <x v="1122"/>
    <x v="2"/>
    <x v="0"/>
    <x v="2"/>
    <x v="5"/>
    <x v="3"/>
    <s v="M70"/>
    <n v="0.59"/>
    <x v="0"/>
    <x v="1"/>
    <x v="10"/>
    <s v="Boardman"/>
    <n v="44512"/>
    <d v="2015-01-16T00:00:00"/>
    <d v="2015-01-21T00:00:00"/>
    <n v="426.46032000000002"/>
    <n v="6"/>
    <n v="680.65"/>
    <n v="88745"/>
    <n v="5"/>
    <n v="62.654862264012344"/>
    <n v="687.52525252525254"/>
    <n v="6.8752525252525629"/>
    <s v="High Discount"/>
    <s v="10%"/>
    <x v="0"/>
    <x v="0"/>
  </r>
  <r>
    <n v="23190"/>
    <s v="Critical"/>
    <n v="0"/>
    <n v="2.61"/>
    <n v="0.5"/>
    <n v="3386"/>
    <x v="1123"/>
    <x v="2"/>
    <x v="0"/>
    <x v="0"/>
    <x v="9"/>
    <x v="3"/>
    <s v="Avery 494"/>
    <n v="0.39"/>
    <x v="0"/>
    <x v="1"/>
    <x v="10"/>
    <s v="Bowling Green"/>
    <n v="43402"/>
    <d v="2015-05-03T00:00:00"/>
    <d v="2015-05-05T00:00:00"/>
    <n v="19.554599999999997"/>
    <n v="10"/>
    <n v="28.34"/>
    <n v="88746"/>
    <n v="2"/>
    <n v="69"/>
    <n v="28.34"/>
    <n v="0"/>
    <s v="No Discount"/>
    <s v="0% (No Discount)"/>
    <x v="1"/>
    <x v="3"/>
  </r>
  <r>
    <n v="23191"/>
    <s v="Critical"/>
    <n v="0.04"/>
    <n v="25.38"/>
    <n v="8.99"/>
    <n v="3386"/>
    <x v="1123"/>
    <x v="0"/>
    <x v="0"/>
    <x v="1"/>
    <x v="2"/>
    <x v="2"/>
    <s v="Executive Impressions 13&quot; Chairman Wall Clock"/>
    <n v="0.5"/>
    <x v="0"/>
    <x v="1"/>
    <x v="10"/>
    <s v="Bowling Green"/>
    <n v="43402"/>
    <d v="2015-05-03T00:00:00"/>
    <d v="2015-05-06T00:00:00"/>
    <n v="152.48200000000003"/>
    <n v="35"/>
    <n v="861.3"/>
    <n v="88746"/>
    <n v="3"/>
    <n v="17.703703703703706"/>
    <n v="897.1875"/>
    <n v="35.887500000000045"/>
    <s v="High Discount"/>
    <s v="10%"/>
    <x v="0"/>
    <x v="3"/>
  </r>
  <r>
    <n v="19464"/>
    <s v="Not Specified"/>
    <n v="0.03"/>
    <n v="95.99"/>
    <n v="35"/>
    <n v="3388"/>
    <x v="1124"/>
    <x v="2"/>
    <x v="0"/>
    <x v="0"/>
    <x v="10"/>
    <x v="6"/>
    <s v="Safco Industrial Wire Shelving"/>
    <n v="0.52"/>
    <x v="0"/>
    <x v="0"/>
    <x v="1"/>
    <s v="Fairfield"/>
    <n v="94533"/>
    <d v="2015-05-11T00:00:00"/>
    <d v="2015-05-12T00:00:00"/>
    <n v="67.012000000000057"/>
    <n v="9"/>
    <n v="894.64"/>
    <n v="90154"/>
    <n v="1"/>
    <n v="7.4903871948493306"/>
    <n v="922.30927835051546"/>
    <n v="27.669278350515469"/>
    <s v="High Discount"/>
    <s v="10%"/>
    <x v="0"/>
    <x v="3"/>
  </r>
  <r>
    <n v="18640"/>
    <s v="Medium"/>
    <n v="0.08"/>
    <n v="125.99"/>
    <n v="7.69"/>
    <n v="3393"/>
    <x v="1125"/>
    <x v="2"/>
    <x v="3"/>
    <x v="2"/>
    <x v="5"/>
    <x v="3"/>
    <s v="StarTAC 3000"/>
    <n v="0.59"/>
    <x v="0"/>
    <x v="0"/>
    <x v="0"/>
    <s v="Pullman"/>
    <n v="99163"/>
    <d v="2015-04-29T00:00:00"/>
    <d v="2015-04-30T00:00:00"/>
    <n v="374.625"/>
    <n v="7"/>
    <n v="710.36"/>
    <n v="87908"/>
    <n v="1"/>
    <n v="52.7373444450701"/>
    <n v="772.13043478260863"/>
    <n v="61.770434782608618"/>
    <s v="High Discount"/>
    <s v="10%"/>
    <x v="0"/>
    <x v="4"/>
  </r>
  <r>
    <n v="19635"/>
    <s v="Critical"/>
    <n v="0.08"/>
    <n v="4.4800000000000004"/>
    <n v="2.5"/>
    <n v="3393"/>
    <x v="1125"/>
    <x v="2"/>
    <x v="3"/>
    <x v="0"/>
    <x v="4"/>
    <x v="3"/>
    <s v="Ampad #10 Peel &amp; Seel® Holiday Envelopes"/>
    <n v="0.37"/>
    <x v="0"/>
    <x v="0"/>
    <x v="0"/>
    <s v="Pullman"/>
    <n v="99163"/>
    <d v="2015-02-14T00:00:00"/>
    <d v="2015-02-15T00:00:00"/>
    <n v="-3.2448000000000001"/>
    <n v="19"/>
    <n v="80.2"/>
    <n v="87909"/>
    <n v="1"/>
    <n v="-4.0458852867830419"/>
    <n v="87.173913043478265"/>
    <n v="6.9739130434782624"/>
    <s v="High Discount"/>
    <s v="10%"/>
    <x v="0"/>
    <x v="2"/>
  </r>
  <r>
    <n v="20624"/>
    <s v="Low"/>
    <n v="0"/>
    <n v="1270.99"/>
    <n v="19.989999999999998"/>
    <n v="3397"/>
    <x v="1126"/>
    <x v="2"/>
    <x v="2"/>
    <x v="0"/>
    <x v="8"/>
    <x v="3"/>
    <s v="Fellowes PB500 Electric Punch Plastic Comb Binding Machine with Manual Bind"/>
    <n v="0.35"/>
    <x v="0"/>
    <x v="2"/>
    <x v="12"/>
    <s v="Danville"/>
    <n v="61832"/>
    <d v="2015-06-07T00:00:00"/>
    <d v="2015-06-09T00:00:00"/>
    <n v="6384.4388999999992"/>
    <n v="7"/>
    <n v="9252.81"/>
    <n v="87535"/>
    <n v="2"/>
    <n v="69"/>
    <n v="9252.81"/>
    <n v="0"/>
    <s v="No Discount"/>
    <s v="0% (No Discount)"/>
    <x v="1"/>
    <x v="1"/>
  </r>
  <r>
    <n v="19842"/>
    <s v="High"/>
    <n v="0.01"/>
    <n v="10.9"/>
    <n v="7.46"/>
    <n v="3397"/>
    <x v="1126"/>
    <x v="2"/>
    <x v="2"/>
    <x v="0"/>
    <x v="10"/>
    <x v="3"/>
    <s v="Crate-A-Files™"/>
    <n v="0.59"/>
    <x v="0"/>
    <x v="2"/>
    <x v="12"/>
    <s v="Danville"/>
    <n v="61832"/>
    <d v="2015-03-11T00:00:00"/>
    <d v="2015-03-12T00:00:00"/>
    <n v="-116.76"/>
    <n v="18"/>
    <n v="207.31"/>
    <n v="87536"/>
    <n v="1"/>
    <n v="-56.321450967150646"/>
    <n v="209.40404040404042"/>
    <n v="2.0940404040404133"/>
    <s v="High Discount"/>
    <s v="10%"/>
    <x v="0"/>
    <x v="5"/>
  </r>
  <r>
    <n v="19843"/>
    <s v="High"/>
    <n v="0.1"/>
    <n v="7.99"/>
    <n v="5.03"/>
    <n v="3397"/>
    <x v="1126"/>
    <x v="2"/>
    <x v="2"/>
    <x v="2"/>
    <x v="5"/>
    <x v="4"/>
    <s v="Bell Sonecor JB700 Caller ID"/>
    <n v="0.6"/>
    <x v="0"/>
    <x v="2"/>
    <x v="12"/>
    <s v="Danville"/>
    <n v="61832"/>
    <d v="2015-03-11T00:00:00"/>
    <d v="2015-03-12T00:00:00"/>
    <n v="-160.952"/>
    <n v="22"/>
    <n v="143.12"/>
    <n v="87536"/>
    <n v="1"/>
    <n v="-112.45947456679708"/>
    <n v="159.02222222222221"/>
    <n v="15.902222222222207"/>
    <s v="High Discount"/>
    <s v="15%"/>
    <x v="0"/>
    <x v="5"/>
  </r>
  <r>
    <n v="26208"/>
    <s v="Not Specified"/>
    <n v="0.08"/>
    <n v="11.97"/>
    <n v="5.81"/>
    <n v="3399"/>
    <x v="1127"/>
    <x v="2"/>
    <x v="2"/>
    <x v="0"/>
    <x v="0"/>
    <x v="2"/>
    <s v="Staples SlimLine Pencil Sharpener"/>
    <n v="0.6"/>
    <x v="0"/>
    <x v="2"/>
    <x v="12"/>
    <s v="Des Plaines"/>
    <n v="60016"/>
    <d v="2015-03-29T00:00:00"/>
    <d v="2015-03-31T00:00:00"/>
    <n v="-41.87"/>
    <n v="5"/>
    <n v="59.98"/>
    <n v="87534"/>
    <n v="2"/>
    <n v="-69.806602200733579"/>
    <n v="65.195652173913032"/>
    <n v="5.2156521739130355"/>
    <s v="High Discount"/>
    <s v="10%"/>
    <x v="0"/>
    <x v="5"/>
  </r>
  <r>
    <n v="24911"/>
    <s v="Medium"/>
    <n v="0.1"/>
    <n v="9.3800000000000008"/>
    <n v="4.93"/>
    <n v="3400"/>
    <x v="1128"/>
    <x v="0"/>
    <x v="2"/>
    <x v="1"/>
    <x v="2"/>
    <x v="3"/>
    <s v="Eldon Expressions Punched Metal &amp; Wood Desk Accessories, Black &amp; Cherry"/>
    <n v="0.56999999999999995"/>
    <x v="0"/>
    <x v="1"/>
    <x v="36"/>
    <s v="Fairmont"/>
    <n v="26554"/>
    <d v="2015-04-04T00:00:00"/>
    <d v="2015-04-04T00:00:00"/>
    <n v="-24.7104"/>
    <n v="15"/>
    <n v="135.78"/>
    <n v="87537"/>
    <n v="0"/>
    <n v="-18.19885108263367"/>
    <n v="150.86666666666667"/>
    <n v="15.086666666666673"/>
    <s v="High Discount"/>
    <s v="15%"/>
    <x v="0"/>
    <x v="4"/>
  </r>
  <r>
    <n v="25914"/>
    <s v="High"/>
    <n v="0.1"/>
    <n v="105.98"/>
    <n v="13.99"/>
    <n v="3403"/>
    <x v="1129"/>
    <x v="0"/>
    <x v="3"/>
    <x v="1"/>
    <x v="2"/>
    <x v="4"/>
    <s v="Tenex 46&quot; x 60&quot; Computer Anti-Static Chairmat, Rectangular Shaped"/>
    <n v="0.65"/>
    <x v="0"/>
    <x v="0"/>
    <x v="47"/>
    <s v="Cheyenne"/>
    <n v="82001"/>
    <d v="2015-02-08T00:00:00"/>
    <d v="2015-02-11T00:00:00"/>
    <n v="349.48499999999996"/>
    <n v="5"/>
    <n v="506.5"/>
    <n v="87530"/>
    <n v="3"/>
    <n v="69"/>
    <n v="562.77777777777771"/>
    <n v="56.277777777777715"/>
    <s v="High Discount"/>
    <s v="15%"/>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FF0BA9-2406-43D0-A9A3-51157D4ECEAC}" name="PivotTable22"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fieldListSortAscending="1">
  <location ref="A396:B401" firstHeaderRow="1" firstDataRow="1" firstDataCol="1"/>
  <pivotFields count="33">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2">
        <item x="0"/>
        <item t="default"/>
      </items>
    </pivotField>
    <pivotField axis="axisRow" showAll="0" sortType="descending">
      <items count="5">
        <item sd="0" x="2"/>
        <item sd="0" x="1"/>
        <item sd="0" x="3"/>
        <item sd="0" x="0"/>
        <item t="default"/>
      </items>
      <autoSortScope>
        <pivotArea dataOnly="0" outline="0" fieldPosition="0">
          <references count="1">
            <reference field="4294967294" count="1" selected="0">
              <x v="0"/>
            </reference>
          </references>
        </pivotArea>
      </autoSortScope>
    </pivotField>
    <pivotField axis="axisRow"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2">
    <field x="15"/>
    <field x="16"/>
  </rowFields>
  <rowItems count="5">
    <i>
      <x v="1"/>
    </i>
    <i>
      <x v="3"/>
    </i>
    <i>
      <x/>
    </i>
    <i>
      <x v="2"/>
    </i>
    <i t="grand">
      <x/>
    </i>
  </rowItems>
  <colItems count="1">
    <i/>
  </colItems>
  <dataFields count="1">
    <dataField name="Sum of Sales" fld="23" baseField="0" baseItem="0"/>
  </dataFields>
  <formats count="9">
    <format dxfId="0">
      <pivotArea type="all" dataOnly="0" outline="0" fieldPosition="0"/>
    </format>
    <format dxfId="1">
      <pivotArea outline="0" collapsedLevelsAreSubtotals="1" fieldPosition="0"/>
    </format>
    <format dxfId="2">
      <pivotArea field="7" type="button" dataOnly="0" labelOnly="1" outline="0"/>
    </format>
    <format dxfId="3">
      <pivotArea dataOnly="0" labelOnly="1" grandRow="1" outline="0" fieldPosition="0"/>
    </format>
    <format dxfId="4">
      <pivotArea type="all" dataOnly="0" outline="0" fieldPosition="0"/>
    </format>
    <format dxfId="5">
      <pivotArea outline="0" collapsedLevelsAreSubtotals="1" fieldPosition="0"/>
    </format>
    <format dxfId="6">
      <pivotArea field="7" type="button" dataOnly="0" labelOnly="1" outline="0"/>
    </format>
    <format dxfId="7">
      <pivotArea dataOnly="0" labelOnly="1" grandRow="1" outline="0" fieldPosition="0"/>
    </format>
    <format dxfId="8">
      <pivotArea outline="0" collapsedLevelsAreSubtotals="1" fieldPosition="0"/>
    </format>
  </formats>
  <chartFormats count="2">
    <chartFormat chart="7"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680002-D216-40FB-BD46-ECB47466E934}" name="Monthly_sales"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fieldListSortAscending="1">
  <location ref="A357:C364" firstHeaderRow="0" firstDataRow="1" firstDataCol="1"/>
  <pivotFields count="33">
    <pivotField showAll="0"/>
    <pivotField showAll="0"/>
    <pivotField showAll="0"/>
    <pivotField showAll="0"/>
    <pivotField showAll="0"/>
    <pivotField showAll="0"/>
    <pivotField showAll="0"/>
    <pivotField showAll="0">
      <items count="4">
        <item x="1"/>
        <item x="0"/>
        <item x="2"/>
        <item t="default"/>
      </items>
    </pivotField>
    <pivotField showAll="0">
      <items count="5">
        <item x="3"/>
        <item x="0"/>
        <item x="1"/>
        <item x="2"/>
        <item t="default"/>
      </items>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showAll="0"/>
    <pivotField showAll="0"/>
    <pivotField showAll="0"/>
    <pivotField showAll="0"/>
    <pivotField showAll="0"/>
    <pivotField showAll="0"/>
    <pivotField showAll="0"/>
    <pivotField axis="axisRow" showAll="0">
      <items count="7">
        <item x="3"/>
        <item x="5"/>
        <item x="1"/>
        <item x="0"/>
        <item x="2"/>
        <item x="4"/>
        <item t="default"/>
      </items>
    </pivotField>
  </pivotFields>
  <rowFields count="1">
    <field x="32"/>
  </rowFields>
  <rowItems count="7">
    <i>
      <x/>
    </i>
    <i>
      <x v="1"/>
    </i>
    <i>
      <x v="2"/>
    </i>
    <i>
      <x v="3"/>
    </i>
    <i>
      <x v="4"/>
    </i>
    <i>
      <x v="5"/>
    </i>
    <i t="grand">
      <x/>
    </i>
  </rowItems>
  <colFields count="1">
    <field x="-2"/>
  </colFields>
  <colItems count="2">
    <i>
      <x/>
    </i>
    <i i="1">
      <x v="1"/>
    </i>
  </colItems>
  <dataFields count="2">
    <dataField name="Sum of Sales" fld="23" baseField="0" baseItem="0"/>
    <dataField name="Sum of Profit" fld="21" baseField="0" baseItem="0"/>
  </dataFields>
  <formats count="9">
    <format dxfId="24">
      <pivotArea type="all" dataOnly="0" outline="0" fieldPosition="0"/>
    </format>
    <format dxfId="25">
      <pivotArea outline="0" collapsedLevelsAreSubtotals="1" fieldPosition="0"/>
    </format>
    <format dxfId="26">
      <pivotArea field="7" type="button" dataOnly="0" labelOnly="1" outline="0"/>
    </format>
    <format dxfId="27">
      <pivotArea dataOnly="0" labelOnly="1" grandRow="1" outline="0" fieldPosition="0"/>
    </format>
    <format dxfId="28">
      <pivotArea type="all" dataOnly="0" outline="0" fieldPosition="0"/>
    </format>
    <format dxfId="29">
      <pivotArea outline="0" collapsedLevelsAreSubtotals="1" fieldPosition="0"/>
    </format>
    <format dxfId="30">
      <pivotArea field="7" type="button" dataOnly="0" labelOnly="1" outline="0"/>
    </format>
    <format dxfId="31">
      <pivotArea dataOnly="0" labelOnly="1" grandRow="1" outline="0" fieldPosition="0"/>
    </format>
    <format dxfId="32">
      <pivotArea outline="0" collapsedLevelsAreSubtotals="1" fieldPosition="0"/>
    </format>
  </format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2E7C56-1790-4039-80DA-4EC1636D8FA2}" name="PivotTable15"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fieldListSortAscending="1">
  <location ref="A314:C319" firstHeaderRow="0" firstDataRow="1" firstDataCol="1"/>
  <pivotFields count="33">
    <pivotField showAll="0"/>
    <pivotField showAll="0"/>
    <pivotField showAll="0"/>
    <pivotField showAll="0"/>
    <pivotField showAll="0"/>
    <pivotField showAll="0"/>
    <pivotField showAll="0"/>
    <pivotField showAll="0">
      <items count="4">
        <item x="1"/>
        <item x="0"/>
        <item x="2"/>
        <item t="default"/>
      </items>
    </pivotField>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s>
  <rowFields count="1">
    <field x="8"/>
  </rowFields>
  <rowItems count="5">
    <i>
      <x v="1"/>
    </i>
    <i>
      <x v="2"/>
    </i>
    <i>
      <x/>
    </i>
    <i>
      <x v="3"/>
    </i>
    <i t="grand">
      <x/>
    </i>
  </rowItems>
  <colFields count="1">
    <field x="-2"/>
  </colFields>
  <colItems count="2">
    <i>
      <x/>
    </i>
    <i i="1">
      <x v="1"/>
    </i>
  </colItems>
  <dataFields count="2">
    <dataField name="Sum of Sales" fld="23" baseField="0" baseItem="0"/>
    <dataField name="Sum of Profit" fld="21" baseField="8" baseItem="0"/>
  </dataFields>
  <formats count="9">
    <format dxfId="42">
      <pivotArea type="all" dataOnly="0" outline="0" fieldPosition="0"/>
    </format>
    <format dxfId="41">
      <pivotArea outline="0" collapsedLevelsAreSubtotals="1" fieldPosition="0"/>
    </format>
    <format dxfId="40">
      <pivotArea field="7" type="button" dataOnly="0" labelOnly="1" outline="0"/>
    </format>
    <format dxfId="39">
      <pivotArea dataOnly="0" labelOnly="1" grandRow="1" outline="0" fieldPosition="0"/>
    </format>
    <format dxfId="38">
      <pivotArea type="all" dataOnly="0" outline="0" fieldPosition="0"/>
    </format>
    <format dxfId="37">
      <pivotArea outline="0" collapsedLevelsAreSubtotals="1" fieldPosition="0"/>
    </format>
    <format dxfId="36">
      <pivotArea field="7" type="button" dataOnly="0" labelOnly="1" outline="0"/>
    </format>
    <format dxfId="35">
      <pivotArea dataOnly="0" labelOnly="1" grandRow="1" outline="0" fieldPosition="0"/>
    </format>
    <format dxfId="34">
      <pivotArea outline="0" collapsedLevelsAreSubtotals="1" fieldPosition="0"/>
    </format>
  </formats>
  <chartFormats count="17">
    <chartFormat chart="6"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pivotArea type="data" outline="0" fieldPosition="0">
        <references count="2">
          <reference field="4294967294" count="1" selected="0">
            <x v="0"/>
          </reference>
          <reference field="8" count="1" selected="0">
            <x v="1"/>
          </reference>
        </references>
      </pivotArea>
    </chartFormat>
    <chartFormat chart="7" format="3">
      <pivotArea type="data" outline="0" fieldPosition="0">
        <references count="2">
          <reference field="4294967294" count="1" selected="0">
            <x v="0"/>
          </reference>
          <reference field="8" count="1" selected="0">
            <x v="3"/>
          </reference>
        </references>
      </pivotArea>
    </chartFormat>
    <chartFormat chart="7" format="4">
      <pivotArea type="data" outline="0" fieldPosition="0">
        <references count="2">
          <reference field="4294967294" count="1" selected="0">
            <x v="0"/>
          </reference>
          <reference field="8" count="1" selected="0">
            <x v="0"/>
          </reference>
        </references>
      </pivotArea>
    </chartFormat>
    <chartFormat chart="7" format="5">
      <pivotArea type="data" outline="0" fieldPosition="0">
        <references count="2">
          <reference field="4294967294" count="1" selected="0">
            <x v="0"/>
          </reference>
          <reference field="8" count="1" selected="0">
            <x v="2"/>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8" count="1" selected="0">
            <x v="1"/>
          </reference>
        </references>
      </pivotArea>
    </chartFormat>
    <chartFormat chart="10" format="18">
      <pivotArea type="data" outline="0" fieldPosition="0">
        <references count="2">
          <reference field="4294967294" count="1" selected="0">
            <x v="0"/>
          </reference>
          <reference field="8" count="1" selected="0">
            <x v="2"/>
          </reference>
        </references>
      </pivotArea>
    </chartFormat>
    <chartFormat chart="10" format="19">
      <pivotArea type="data" outline="0" fieldPosition="0">
        <references count="2">
          <reference field="4294967294" count="1" selected="0">
            <x v="0"/>
          </reference>
          <reference field="8" count="1" selected="0">
            <x v="0"/>
          </reference>
        </references>
      </pivotArea>
    </chartFormat>
    <chartFormat chart="10" format="20">
      <pivotArea type="data" outline="0" fieldPosition="0">
        <references count="2">
          <reference field="4294967294" count="1" selected="0">
            <x v="0"/>
          </reference>
          <reference field="8" count="1" selected="0">
            <x v="3"/>
          </reference>
        </references>
      </pivotArea>
    </chartFormat>
    <chartFormat chart="10" format="21" series="1">
      <pivotArea type="data" outline="0" fieldPosition="0">
        <references count="1">
          <reference field="4294967294" count="1" selected="0">
            <x v="1"/>
          </reference>
        </references>
      </pivotArea>
    </chartFormat>
    <chartFormat chart="10" format="22">
      <pivotArea type="data" outline="0" fieldPosition="0">
        <references count="2">
          <reference field="4294967294" count="1" selected="0">
            <x v="1"/>
          </reference>
          <reference field="8" count="1" selected="0">
            <x v="1"/>
          </reference>
        </references>
      </pivotArea>
    </chartFormat>
    <chartFormat chart="10" format="23">
      <pivotArea type="data" outline="0" fieldPosition="0">
        <references count="2">
          <reference field="4294967294" count="1" selected="0">
            <x v="1"/>
          </reference>
          <reference field="8" count="1" selected="0">
            <x v="2"/>
          </reference>
        </references>
      </pivotArea>
    </chartFormat>
    <chartFormat chart="10" format="24">
      <pivotArea type="data" outline="0" fieldPosition="0">
        <references count="2">
          <reference field="4294967294" count="1" selected="0">
            <x v="1"/>
          </reference>
          <reference field="8" count="1" selected="0">
            <x v="0"/>
          </reference>
        </references>
      </pivotArea>
    </chartFormat>
    <chartFormat chart="10" format="25">
      <pivotArea type="data" outline="0" fieldPosition="0">
        <references count="2">
          <reference field="4294967294" count="1" selected="0">
            <x v="1"/>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83CC1A-7B5A-4EEE-AFB0-AA25518218BE}" name="PivotTable16"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fieldListSortAscending="1">
  <location ref="A330:C336" firstHeaderRow="0" firstDataRow="1" firstDataCol="1"/>
  <pivotFields count="33">
    <pivotField showAll="0"/>
    <pivotField showAll="0"/>
    <pivotField showAll="0"/>
    <pivotField showAll="0"/>
    <pivotField showAll="0"/>
    <pivotField showAll="0"/>
    <pivotField axis="axisRow" showAll="0" measureFilter="1" sortType="descending">
      <items count="1131">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s>
  <rowFields count="1">
    <field x="6"/>
  </rowFields>
  <rowItems count="6">
    <i>
      <x v="620"/>
    </i>
    <i>
      <x v="830"/>
    </i>
    <i>
      <x v="1065"/>
    </i>
    <i>
      <x v="937"/>
    </i>
    <i>
      <x v="1127"/>
    </i>
    <i t="grand">
      <x/>
    </i>
  </rowItems>
  <colFields count="1">
    <field x="-2"/>
  </colFields>
  <colItems count="2">
    <i>
      <x/>
    </i>
    <i i="1">
      <x v="1"/>
    </i>
  </colItems>
  <dataFields count="2">
    <dataField name="Sum of Sales" fld="23" baseField="0" baseItem="0"/>
    <dataField name="Sum of Profit" fld="21" baseField="8" baseItem="0"/>
  </dataFields>
  <formats count="9">
    <format dxfId="51">
      <pivotArea type="all" dataOnly="0" outline="0" fieldPosition="0"/>
    </format>
    <format dxfId="50">
      <pivotArea outline="0" collapsedLevelsAreSubtotals="1" fieldPosition="0"/>
    </format>
    <format dxfId="49">
      <pivotArea field="7" type="button" dataOnly="0" labelOnly="1" outline="0"/>
    </format>
    <format dxfId="48">
      <pivotArea dataOnly="0" labelOnly="1" grandRow="1" outline="0" fieldPosition="0"/>
    </format>
    <format dxfId="47">
      <pivotArea type="all" dataOnly="0" outline="0" fieldPosition="0"/>
    </format>
    <format dxfId="46">
      <pivotArea outline="0" collapsedLevelsAreSubtotals="1" fieldPosition="0"/>
    </format>
    <format dxfId="45">
      <pivotArea field="7" type="button" dataOnly="0" labelOnly="1" outline="0"/>
    </format>
    <format dxfId="44">
      <pivotArea dataOnly="0" labelOnly="1" grandRow="1" outline="0" fieldPosition="0"/>
    </format>
    <format dxfId="43">
      <pivotArea outline="0" collapsedLevelsAreSubtotals="1" fieldPosition="0"/>
    </format>
  </formats>
  <chartFormats count="1">
    <chartFormat chart="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45AA3C-ED3E-476D-A4FA-B74E69B25836}" name="PivotTable14"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fieldListSortAscending="1">
  <location ref="A296:C301" firstHeaderRow="0" firstDataRow="1" firstDataCol="1"/>
  <pivotFields count="33">
    <pivotField showAll="0"/>
    <pivotField showAll="0"/>
    <pivotField showAll="0"/>
    <pivotField showAll="0"/>
    <pivotField dataField="1"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5">
    <i>
      <x v="1"/>
    </i>
    <i>
      <x v="2"/>
    </i>
    <i>
      <x v="3"/>
    </i>
    <i>
      <x/>
    </i>
    <i t="grand">
      <x/>
    </i>
  </rowItems>
  <colFields count="1">
    <field x="-2"/>
  </colFields>
  <colItems count="2">
    <i>
      <x/>
    </i>
    <i i="1">
      <x v="1"/>
    </i>
  </colItems>
  <dataFields count="2">
    <dataField name="Average of Shipping Cost" fld="4" subtotal="average" baseField="15" baseItem="0"/>
    <dataField name="Average of Profit" fld="21" subtotal="average" baseField="15" baseItem="0"/>
  </dataFields>
  <formats count="9">
    <format dxfId="60">
      <pivotArea type="all" dataOnly="0" outline="0" fieldPosition="0"/>
    </format>
    <format dxfId="59">
      <pivotArea outline="0" collapsedLevelsAreSubtotals="1" fieldPosition="0"/>
    </format>
    <format dxfId="58">
      <pivotArea field="7" type="button" dataOnly="0" labelOnly="1" outline="0"/>
    </format>
    <format dxfId="57">
      <pivotArea dataOnly="0" labelOnly="1" grandRow="1" outline="0" fieldPosition="0"/>
    </format>
    <format dxfId="56">
      <pivotArea type="all" dataOnly="0" outline="0" fieldPosition="0"/>
    </format>
    <format dxfId="55">
      <pivotArea outline="0" collapsedLevelsAreSubtotals="1" fieldPosition="0"/>
    </format>
    <format dxfId="54">
      <pivotArea field="7" type="button" dataOnly="0" labelOnly="1" outline="0"/>
    </format>
    <format dxfId="53">
      <pivotArea dataOnly="0" labelOnly="1" grandRow="1" outline="0" fieldPosition="0"/>
    </format>
    <format dxfId="52">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6C7494-A472-477B-BD61-985277DBA662}" name="PivotTable11"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fieldListSortAscending="1">
  <location ref="A213:B217" firstHeaderRow="1" firstDataRow="1" firstDataCol="1"/>
  <pivotFields count="33">
    <pivotField showAll="0"/>
    <pivotField showAll="0"/>
    <pivotField showAll="0"/>
    <pivotField showAll="0"/>
    <pivotField showAll="0"/>
    <pivotField showAll="0"/>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7"/>
  </rowFields>
  <rowItems count="4">
    <i>
      <x v="1"/>
    </i>
    <i>
      <x/>
    </i>
    <i>
      <x v="2"/>
    </i>
    <i t="grand">
      <x/>
    </i>
  </rowItems>
  <colItems count="1">
    <i/>
  </colItems>
  <dataFields count="1">
    <dataField name="Average of Processing Time (Days)" fld="25" subtotal="average" baseField="7" baseItem="0"/>
  </dataFields>
  <formats count="17">
    <format dxfId="77">
      <pivotArea type="all" dataOnly="0" outline="0" fieldPosition="0"/>
    </format>
    <format dxfId="76">
      <pivotArea outline="0" collapsedLevelsAreSubtotals="1" fieldPosition="0"/>
    </format>
    <format dxfId="75">
      <pivotArea field="7" type="button" dataOnly="0" labelOnly="1" outline="0" axis="axisRow" fieldPosition="0"/>
    </format>
    <format dxfId="74">
      <pivotArea dataOnly="0" labelOnly="1" fieldPosition="0">
        <references count="1">
          <reference field="7" count="0"/>
        </references>
      </pivotArea>
    </format>
    <format dxfId="73">
      <pivotArea dataOnly="0" labelOnly="1" grandRow="1" outline="0" fieldPosition="0"/>
    </format>
    <format dxfId="72">
      <pivotArea type="all" dataOnly="0" outline="0" fieldPosition="0"/>
    </format>
    <format dxfId="71">
      <pivotArea outline="0" collapsedLevelsAreSubtotals="1" fieldPosition="0"/>
    </format>
    <format dxfId="70">
      <pivotArea field="7" type="button" dataOnly="0" labelOnly="1" outline="0" axis="axisRow" fieldPosition="0"/>
    </format>
    <format dxfId="69">
      <pivotArea dataOnly="0" labelOnly="1" fieldPosition="0">
        <references count="1">
          <reference field="7" count="0"/>
        </references>
      </pivotArea>
    </format>
    <format dxfId="68">
      <pivotArea dataOnly="0" labelOnly="1" grandRow="1" outline="0" fieldPosition="0"/>
    </format>
    <format dxfId="67">
      <pivotArea collapsedLevelsAreSubtotals="1" fieldPosition="0">
        <references count="1">
          <reference field="7" count="1">
            <x v="2"/>
          </reference>
        </references>
      </pivotArea>
    </format>
    <format dxfId="66">
      <pivotArea dataOnly="0" labelOnly="1" fieldPosition="0">
        <references count="1">
          <reference field="7" count="1">
            <x v="2"/>
          </reference>
        </references>
      </pivotArea>
    </format>
    <format dxfId="65">
      <pivotArea collapsedLevelsAreSubtotals="1" fieldPosition="0">
        <references count="1">
          <reference field="7" count="1">
            <x v="2"/>
          </reference>
        </references>
      </pivotArea>
    </format>
    <format dxfId="64">
      <pivotArea dataOnly="0" labelOnly="1" fieldPosition="0">
        <references count="1">
          <reference field="7" count="1">
            <x v="2"/>
          </reference>
        </references>
      </pivotArea>
    </format>
    <format dxfId="63">
      <pivotArea outline="0" collapsedLevelsAreSubtotals="1" fieldPosition="0"/>
    </format>
    <format dxfId="62">
      <pivotArea dataOnly="0" fieldPosition="0">
        <references count="1">
          <reference field="7" count="1">
            <x v="2"/>
          </reference>
        </references>
      </pivotArea>
    </format>
    <format dxfId="61">
      <pivotArea dataOnly="0" fieldPosition="0">
        <references count="1">
          <reference field="7"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6D1D4B-4679-4E88-80C3-1C757B18380E}" name="PivotTable12"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fieldListSortAscending="1">
  <location ref="A225:B230" firstHeaderRow="1" firstDataRow="1" firstDataCol="1"/>
  <pivotFields count="33">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pivotField numFmtId="14"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5"/>
  </rowFields>
  <rowItems count="5">
    <i>
      <x/>
    </i>
    <i>
      <x v="1"/>
    </i>
    <i>
      <x v="2"/>
    </i>
    <i>
      <x v="3"/>
    </i>
    <i t="grand">
      <x/>
    </i>
  </rowItems>
  <colItems count="1">
    <i/>
  </colItems>
  <dataFields count="1">
    <dataField name="Sum of Sales" fld="23" baseField="0" baseItem="0"/>
  </dataFields>
  <formats count="9">
    <format dxfId="86">
      <pivotArea type="all" dataOnly="0" outline="0" fieldPosition="0"/>
    </format>
    <format dxfId="85">
      <pivotArea outline="0" collapsedLevelsAreSubtotals="1" fieldPosition="0"/>
    </format>
    <format dxfId="84">
      <pivotArea field="7" type="button" dataOnly="0" labelOnly="1" outline="0"/>
    </format>
    <format dxfId="83">
      <pivotArea dataOnly="0" labelOnly="1" grandRow="1" outline="0" fieldPosition="0"/>
    </format>
    <format dxfId="82">
      <pivotArea type="all" dataOnly="0" outline="0" fieldPosition="0"/>
    </format>
    <format dxfId="81">
      <pivotArea outline="0" collapsedLevelsAreSubtotals="1" fieldPosition="0"/>
    </format>
    <format dxfId="80">
      <pivotArea field="7" type="button" dataOnly="0" labelOnly="1" outline="0"/>
    </format>
    <format dxfId="79">
      <pivotArea dataOnly="0" labelOnly="1" grandRow="1" outline="0" fieldPosition="0"/>
    </format>
    <format dxfId="78">
      <pivotArea outline="0" collapsedLevelsAreSubtotals="1"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F2995C-1444-4D97-ABDF-BB60A4A99255}" name="PivotTable17"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fieldListSortAscending="1">
  <location ref="A344:C349" firstHeaderRow="0" firstDataRow="1" firstDataCol="1"/>
  <pivotFields count="33">
    <pivotField showAll="0"/>
    <pivotField showAll="0"/>
    <pivotField dataField="1"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8"/>
  </rowFields>
  <rowItems count="5">
    <i>
      <x v="3"/>
    </i>
    <i>
      <x v="2"/>
    </i>
    <i>
      <x/>
    </i>
    <i>
      <x v="1"/>
    </i>
    <i t="grand">
      <x/>
    </i>
  </rowItems>
  <colFields count="1">
    <field x="-2"/>
  </colFields>
  <colItems count="2">
    <i>
      <x/>
    </i>
    <i i="1">
      <x v="1"/>
    </i>
  </colItems>
  <dataFields count="2">
    <dataField name="Average of Sales" fld="23" subtotal="average" baseField="8" baseItem="1"/>
    <dataField name="Average of Discount" fld="2" subtotal="average" baseField="8" baseItem="3"/>
  </dataFields>
  <formats count="9">
    <format dxfId="95">
      <pivotArea type="all" dataOnly="0" outline="0" fieldPosition="0"/>
    </format>
    <format dxfId="94">
      <pivotArea outline="0" collapsedLevelsAreSubtotals="1" fieldPosition="0"/>
    </format>
    <format dxfId="93">
      <pivotArea field="7" type="button" dataOnly="0" labelOnly="1" outline="0"/>
    </format>
    <format dxfId="92">
      <pivotArea dataOnly="0" labelOnly="1" grandRow="1" outline="0" fieldPosition="0"/>
    </format>
    <format dxfId="91">
      <pivotArea type="all" dataOnly="0" outline="0" fieldPosition="0"/>
    </format>
    <format dxfId="90">
      <pivotArea outline="0" collapsedLevelsAreSubtotals="1" fieldPosition="0"/>
    </format>
    <format dxfId="89">
      <pivotArea field="7" type="button" dataOnly="0" labelOnly="1" outline="0"/>
    </format>
    <format dxfId="88">
      <pivotArea dataOnly="0" labelOnly="1" grandRow="1" outline="0" fieldPosition="0"/>
    </format>
    <format dxfId="87">
      <pivotArea outline="0" collapsedLevelsAreSubtotals="1" fieldPosition="0"/>
    </format>
  </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2181F7-F753-473B-AC10-ABB23FCEE2CA}" name="PivotTable3" cacheId="32" applyNumberFormats="0" applyBorderFormats="0" applyFontFormats="0" applyPatternFormats="0" applyAlignmentFormats="0" applyWidthHeightFormats="1" dataCaption="Values" updatedVersion="8" minRefreshableVersion="3" useAutoFormatting="1" itemPrintTitles="1" createdVersion="8" indent="0" multipleFieldFilters="0" fieldListSortAscending="1">
  <location ref="A123:E126" firstHeaderRow="0" firstDataRow="1" firstDataCol="1"/>
  <pivotFields count="3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showAll="0"/>
    <pivotField showAll="0"/>
    <pivotField showAll="0"/>
    <pivotField showAll="0"/>
    <pivotField showAll="0"/>
    <pivotField showAll="0"/>
    <pivotField axis="axisRow" showAll="0">
      <items count="3">
        <item x="0"/>
        <item x="1"/>
        <item t="default"/>
      </items>
    </pivotField>
    <pivotField showAll="0"/>
  </pivotFields>
  <rowFields count="1">
    <field x="31"/>
  </rowFields>
  <rowItems count="3">
    <i>
      <x/>
    </i>
    <i>
      <x v="1"/>
    </i>
    <i t="grand">
      <x/>
    </i>
  </rowItems>
  <colFields count="1">
    <field x="-2"/>
  </colFields>
  <colItems count="4">
    <i>
      <x/>
    </i>
    <i i="1">
      <x v="1"/>
    </i>
    <i i="2">
      <x v="2"/>
    </i>
    <i i="3">
      <x v="3"/>
    </i>
  </colItems>
  <dataFields count="4">
    <dataField name="Sum of Profit" fld="21" baseField="0" baseItem="0" numFmtId="44"/>
    <dataField name="Sum of Sales" fld="23" baseField="0" baseItem="0" numFmtId="44"/>
    <dataField name="Average of Sales2" fld="23" subtotal="average" baseField="31" baseItem="0"/>
    <dataField name="Average of Profit2" fld="21" subtotal="average" baseField="31" baseItem="0"/>
  </dataFields>
  <formats count="1">
    <format dxfId="96">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E9D782-CD73-48F3-8118-721BD5FAE9CE}" name="PivotTable1"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3:D24" firstHeaderRow="0" firstDataRow="1" firstDataCol="1"/>
  <pivotFields count="33">
    <pivotField showAll="0"/>
    <pivotField showAll="0"/>
    <pivotField showAll="0"/>
    <pivotField showAll="0"/>
    <pivotField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1"/>
            </reference>
          </references>
        </pivotArea>
      </autoSortScope>
    </pivotField>
    <pivotField axis="axisRow" showAll="0" sortType="de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1"/>
            </reference>
          </references>
        </pivotArea>
      </autoSortScope>
    </pivotField>
    <pivotField showAll="0" sortType="descending">
      <items count="8">
        <item x="5"/>
        <item x="1"/>
        <item x="6"/>
        <item x="4"/>
        <item x="3"/>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showAll="0"/>
    <pivotField dataField="1" showAll="0"/>
    <pivotField showAll="0"/>
    <pivotField showAll="0"/>
    <pivotField showAll="0"/>
    <pivotField showAll="0"/>
    <pivotField showAll="0"/>
    <pivotField showAll="0"/>
  </pivotFields>
  <rowFields count="2">
    <field x="9"/>
    <field x="10"/>
  </rowFields>
  <rowItems count="21">
    <i>
      <x v="1"/>
    </i>
    <i r="1">
      <x v="1"/>
    </i>
    <i r="1">
      <x/>
    </i>
    <i r="1">
      <x v="10"/>
    </i>
    <i r="1">
      <x v="14"/>
    </i>
    <i r="1">
      <x v="7"/>
    </i>
    <i r="1">
      <x v="11"/>
    </i>
    <i r="1">
      <x v="6"/>
    </i>
    <i r="1">
      <x v="13"/>
    </i>
    <i r="1">
      <x v="12"/>
    </i>
    <i>
      <x v="2"/>
    </i>
    <i r="1">
      <x v="16"/>
    </i>
    <i r="1">
      <x v="5"/>
    </i>
    <i r="1">
      <x v="9"/>
    </i>
    <i r="1">
      <x v="4"/>
    </i>
    <i>
      <x/>
    </i>
    <i r="1">
      <x v="3"/>
    </i>
    <i r="1">
      <x v="8"/>
    </i>
    <i r="1">
      <x v="2"/>
    </i>
    <i r="1">
      <x v="15"/>
    </i>
    <i t="grand">
      <x/>
    </i>
  </rowItems>
  <colFields count="1">
    <field x="-2"/>
  </colFields>
  <colItems count="3">
    <i>
      <x/>
    </i>
    <i i="1">
      <x v="1"/>
    </i>
    <i i="2">
      <x v="2"/>
    </i>
  </colItems>
  <dataFields count="3">
    <dataField name="Sum of Sales" fld="23" baseField="0" baseItem="0"/>
    <dataField name="Sum of Profit" fld="21" baseField="0" baseItem="0"/>
    <dataField name="Average of Profit Margin" fld="26" subtotal="average" baseField="11" baseItem="0"/>
  </dataFields>
  <formats count="56">
    <format dxfId="152">
      <pivotArea type="all" dataOnly="0" outline="0" fieldPosition="0"/>
    </format>
    <format dxfId="151">
      <pivotArea outline="0" collapsedLevelsAreSubtotals="1" fieldPosition="0"/>
    </format>
    <format dxfId="150">
      <pivotArea field="11" type="button" dataOnly="0" labelOnly="1" outline="0"/>
    </format>
    <format dxfId="149">
      <pivotArea dataOnly="0" labelOnly="1" grandRow="1" outline="0" fieldPosition="0"/>
    </format>
    <format dxfId="148">
      <pivotArea dataOnly="0" labelOnly="1" outline="0" fieldPosition="0">
        <references count="1">
          <reference field="4294967294" count="3">
            <x v="0"/>
            <x v="1"/>
            <x v="2"/>
          </reference>
        </references>
      </pivotArea>
    </format>
    <format dxfId="147">
      <pivotArea type="all" dataOnly="0" outline="0" fieldPosition="0"/>
    </format>
    <format dxfId="146">
      <pivotArea outline="0" collapsedLevelsAreSubtotals="1" fieldPosition="0"/>
    </format>
    <format dxfId="145">
      <pivotArea field="11" type="button" dataOnly="0" labelOnly="1" outline="0"/>
    </format>
    <format dxfId="144">
      <pivotArea dataOnly="0" labelOnly="1" grandRow="1" outline="0" fieldPosition="0"/>
    </format>
    <format dxfId="143">
      <pivotArea dataOnly="0" labelOnly="1" outline="0" fieldPosition="0">
        <references count="1">
          <reference field="4294967294" count="3">
            <x v="0"/>
            <x v="1"/>
            <x v="2"/>
          </reference>
        </references>
      </pivotArea>
    </format>
    <format dxfId="142">
      <pivotArea outline="0" collapsedLevelsAreSubtotals="1" fieldPosition="0"/>
    </format>
    <format dxfId="141">
      <pivotArea type="all" dataOnly="0" outline="0" fieldPosition="0"/>
    </format>
    <format dxfId="140">
      <pivotArea outline="0" collapsedLevelsAreSubtotals="1" fieldPosition="0"/>
    </format>
    <format dxfId="139">
      <pivotArea field="9" type="button" dataOnly="0" labelOnly="1" outline="0" axis="axisRow" fieldPosition="0"/>
    </format>
    <format dxfId="138">
      <pivotArea dataOnly="0" labelOnly="1" fieldPosition="0">
        <references count="1">
          <reference field="9" count="0"/>
        </references>
      </pivotArea>
    </format>
    <format dxfId="137">
      <pivotArea dataOnly="0" labelOnly="1" grandRow="1" outline="0" fieldPosition="0"/>
    </format>
    <format dxfId="136">
      <pivotArea dataOnly="0" labelOnly="1" fieldPosition="0">
        <references count="2">
          <reference field="9" count="1" selected="0">
            <x v="1"/>
          </reference>
          <reference field="10" count="9">
            <x v="0"/>
            <x v="1"/>
            <x v="6"/>
            <x v="7"/>
            <x v="10"/>
            <x v="11"/>
            <x v="12"/>
            <x v="13"/>
            <x v="14"/>
          </reference>
        </references>
      </pivotArea>
    </format>
    <format dxfId="135">
      <pivotArea dataOnly="0" labelOnly="1" fieldPosition="0">
        <references count="2">
          <reference field="9" count="1" selected="0">
            <x v="2"/>
          </reference>
          <reference field="10" count="4">
            <x v="4"/>
            <x v="5"/>
            <x v="9"/>
            <x v="16"/>
          </reference>
        </references>
      </pivotArea>
    </format>
    <format dxfId="134">
      <pivotArea dataOnly="0" labelOnly="1" fieldPosition="0">
        <references count="2">
          <reference field="9" count="1" selected="0">
            <x v="0"/>
          </reference>
          <reference field="10" count="4">
            <x v="2"/>
            <x v="3"/>
            <x v="8"/>
            <x v="15"/>
          </reference>
        </references>
      </pivotArea>
    </format>
    <format dxfId="133">
      <pivotArea dataOnly="0" labelOnly="1" outline="0" fieldPosition="0">
        <references count="1">
          <reference field="4294967294" count="3">
            <x v="0"/>
            <x v="1"/>
            <x v="2"/>
          </reference>
        </references>
      </pivotArea>
    </format>
    <format dxfId="132">
      <pivotArea type="all" dataOnly="0" outline="0" fieldPosition="0"/>
    </format>
    <format dxfId="131">
      <pivotArea outline="0" collapsedLevelsAreSubtotals="1" fieldPosition="0"/>
    </format>
    <format dxfId="130">
      <pivotArea field="9" type="button" dataOnly="0" labelOnly="1" outline="0" axis="axisRow" fieldPosition="0"/>
    </format>
    <format dxfId="129">
      <pivotArea dataOnly="0" labelOnly="1" fieldPosition="0">
        <references count="1">
          <reference field="9" count="0"/>
        </references>
      </pivotArea>
    </format>
    <format dxfId="128">
      <pivotArea dataOnly="0" labelOnly="1" grandRow="1" outline="0" fieldPosition="0"/>
    </format>
    <format dxfId="127">
      <pivotArea dataOnly="0" labelOnly="1" fieldPosition="0">
        <references count="2">
          <reference field="9" count="1" selected="0">
            <x v="1"/>
          </reference>
          <reference field="10" count="9">
            <x v="0"/>
            <x v="1"/>
            <x v="6"/>
            <x v="7"/>
            <x v="10"/>
            <x v="11"/>
            <x v="12"/>
            <x v="13"/>
            <x v="14"/>
          </reference>
        </references>
      </pivotArea>
    </format>
    <format dxfId="126">
      <pivotArea dataOnly="0" labelOnly="1" fieldPosition="0">
        <references count="2">
          <reference field="9" count="1" selected="0">
            <x v="2"/>
          </reference>
          <reference field="10" count="4">
            <x v="4"/>
            <x v="5"/>
            <x v="9"/>
            <x v="16"/>
          </reference>
        </references>
      </pivotArea>
    </format>
    <format dxfId="125">
      <pivotArea dataOnly="0" labelOnly="1" fieldPosition="0">
        <references count="2">
          <reference field="9" count="1" selected="0">
            <x v="0"/>
          </reference>
          <reference field="10" count="4">
            <x v="2"/>
            <x v="3"/>
            <x v="8"/>
            <x v="15"/>
          </reference>
        </references>
      </pivotArea>
    </format>
    <format dxfId="124">
      <pivotArea dataOnly="0" labelOnly="1" outline="0" fieldPosition="0">
        <references count="1">
          <reference field="4294967294" count="3">
            <x v="0"/>
            <x v="1"/>
            <x v="2"/>
          </reference>
        </references>
      </pivotArea>
    </format>
    <format dxfId="123">
      <pivotArea type="all" dataOnly="0" outline="0" fieldPosition="0"/>
    </format>
    <format dxfId="122">
      <pivotArea outline="0" collapsedLevelsAreSubtotals="1" fieldPosition="0"/>
    </format>
    <format dxfId="121">
      <pivotArea field="9" type="button" dataOnly="0" labelOnly="1" outline="0" axis="axisRow" fieldPosition="0"/>
    </format>
    <format dxfId="120">
      <pivotArea dataOnly="0" labelOnly="1" fieldPosition="0">
        <references count="1">
          <reference field="9" count="0"/>
        </references>
      </pivotArea>
    </format>
    <format dxfId="119">
      <pivotArea dataOnly="0" labelOnly="1" grandRow="1" outline="0" fieldPosition="0"/>
    </format>
    <format dxfId="118">
      <pivotArea dataOnly="0" labelOnly="1" fieldPosition="0">
        <references count="2">
          <reference field="9" count="1" selected="0">
            <x v="1"/>
          </reference>
          <reference field="10" count="9">
            <x v="0"/>
            <x v="1"/>
            <x v="6"/>
            <x v="7"/>
            <x v="10"/>
            <x v="11"/>
            <x v="12"/>
            <x v="13"/>
            <x v="14"/>
          </reference>
        </references>
      </pivotArea>
    </format>
    <format dxfId="117">
      <pivotArea dataOnly="0" labelOnly="1" fieldPosition="0">
        <references count="2">
          <reference field="9" count="1" selected="0">
            <x v="2"/>
          </reference>
          <reference field="10" count="4">
            <x v="4"/>
            <x v="5"/>
            <x v="9"/>
            <x v="16"/>
          </reference>
        </references>
      </pivotArea>
    </format>
    <format dxfId="116">
      <pivotArea dataOnly="0" labelOnly="1" fieldPosition="0">
        <references count="2">
          <reference field="9" count="1" selected="0">
            <x v="0"/>
          </reference>
          <reference field="10" count="4">
            <x v="2"/>
            <x v="3"/>
            <x v="8"/>
            <x v="15"/>
          </reference>
        </references>
      </pivotArea>
    </format>
    <format dxfId="115">
      <pivotArea dataOnly="0" labelOnly="1" outline="0" fieldPosition="0">
        <references count="1">
          <reference field="4294967294" count="3">
            <x v="0"/>
            <x v="1"/>
            <x v="2"/>
          </reference>
        </references>
      </pivotArea>
    </format>
    <format dxfId="114">
      <pivotArea type="all" dataOnly="0" outline="0" fieldPosition="0"/>
    </format>
    <format dxfId="113">
      <pivotArea outline="0" collapsedLevelsAreSubtotals="1" fieldPosition="0"/>
    </format>
    <format dxfId="112">
      <pivotArea field="9" type="button" dataOnly="0" labelOnly="1" outline="0" axis="axisRow" fieldPosition="0"/>
    </format>
    <format dxfId="111">
      <pivotArea dataOnly="0" labelOnly="1" fieldPosition="0">
        <references count="1">
          <reference field="9" count="0"/>
        </references>
      </pivotArea>
    </format>
    <format dxfId="110">
      <pivotArea dataOnly="0" labelOnly="1" grandRow="1" outline="0" fieldPosition="0"/>
    </format>
    <format dxfId="109">
      <pivotArea dataOnly="0" labelOnly="1" fieldPosition="0">
        <references count="2">
          <reference field="9" count="1" selected="0">
            <x v="1"/>
          </reference>
          <reference field="10" count="9">
            <x v="0"/>
            <x v="1"/>
            <x v="6"/>
            <x v="7"/>
            <x v="10"/>
            <x v="11"/>
            <x v="12"/>
            <x v="13"/>
            <x v="14"/>
          </reference>
        </references>
      </pivotArea>
    </format>
    <format dxfId="108">
      <pivotArea dataOnly="0" labelOnly="1" fieldPosition="0">
        <references count="2">
          <reference field="9" count="1" selected="0">
            <x v="2"/>
          </reference>
          <reference field="10" count="4">
            <x v="4"/>
            <x v="5"/>
            <x v="9"/>
            <x v="16"/>
          </reference>
        </references>
      </pivotArea>
    </format>
    <format dxfId="107">
      <pivotArea dataOnly="0" labelOnly="1" fieldPosition="0">
        <references count="2">
          <reference field="9" count="1" selected="0">
            <x v="0"/>
          </reference>
          <reference field="10" count="4">
            <x v="2"/>
            <x v="3"/>
            <x v="8"/>
            <x v="15"/>
          </reference>
        </references>
      </pivotArea>
    </format>
    <format dxfId="106">
      <pivotArea dataOnly="0" labelOnly="1" outline="0" fieldPosition="0">
        <references count="1">
          <reference field="4294967294" count="3">
            <x v="0"/>
            <x v="1"/>
            <x v="2"/>
          </reference>
        </references>
      </pivotArea>
    </format>
    <format dxfId="105">
      <pivotArea type="all" dataOnly="0" outline="0" fieldPosition="0"/>
    </format>
    <format dxfId="104">
      <pivotArea outline="0" collapsedLevelsAreSubtotals="1" fieldPosition="0"/>
    </format>
    <format dxfId="103">
      <pivotArea field="9" type="button" dataOnly="0" labelOnly="1" outline="0" axis="axisRow" fieldPosition="0"/>
    </format>
    <format dxfId="102">
      <pivotArea dataOnly="0" labelOnly="1" fieldPosition="0">
        <references count="1">
          <reference field="9" count="0"/>
        </references>
      </pivotArea>
    </format>
    <format dxfId="101">
      <pivotArea dataOnly="0" labelOnly="1" grandRow="1" outline="0" fieldPosition="0"/>
    </format>
    <format dxfId="100">
      <pivotArea dataOnly="0" labelOnly="1" fieldPosition="0">
        <references count="2">
          <reference field="9" count="1" selected="0">
            <x v="1"/>
          </reference>
          <reference field="10" count="9">
            <x v="0"/>
            <x v="1"/>
            <x v="6"/>
            <x v="7"/>
            <x v="10"/>
            <x v="11"/>
            <x v="12"/>
            <x v="13"/>
            <x v="14"/>
          </reference>
        </references>
      </pivotArea>
    </format>
    <format dxfId="99">
      <pivotArea dataOnly="0" labelOnly="1" fieldPosition="0">
        <references count="2">
          <reference field="9" count="1" selected="0">
            <x v="2"/>
          </reference>
          <reference field="10" count="4">
            <x v="4"/>
            <x v="5"/>
            <x v="9"/>
            <x v="16"/>
          </reference>
        </references>
      </pivotArea>
    </format>
    <format dxfId="98">
      <pivotArea dataOnly="0" labelOnly="1" fieldPosition="0">
        <references count="2">
          <reference field="9" count="1" selected="0">
            <x v="0"/>
          </reference>
          <reference field="10" count="4">
            <x v="2"/>
            <x v="3"/>
            <x v="8"/>
            <x v="15"/>
          </reference>
        </references>
      </pivotArea>
    </format>
    <format dxfId="97">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2710F3-6A86-4D90-8616-C843EBE5E3DC}" name="PivotTable8"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fieldListSortAscending="1">
  <location ref="A58:C60" firstHeaderRow="0" firstDataRow="1" firstDataCol="1"/>
  <pivotFields count="33">
    <pivotField showAll="0"/>
    <pivotField showAll="0"/>
    <pivotField showAll="0"/>
    <pivotField showAll="0"/>
    <pivotField dataField="1" showAll="0"/>
    <pivotField showAll="0"/>
    <pivotField showAll="0"/>
    <pivotField axis="axisRow" showAll="0">
      <items count="4">
        <item x="1"/>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7"/>
  </rowFields>
  <rowItems count="2">
    <i>
      <x/>
    </i>
    <i t="grand">
      <x/>
    </i>
  </rowItems>
  <colFields count="1">
    <field x="-2"/>
  </colFields>
  <colItems count="2">
    <i>
      <x/>
    </i>
    <i i="1">
      <x v="1"/>
    </i>
  </colItems>
  <dataFields count="2">
    <dataField name="Sum of Shipping Cost" fld="4" baseField="0" baseItem="0"/>
    <dataField name="Sum of Processing Time (Days)" fld="25" baseField="0" baseItem="0"/>
  </dataFields>
  <formats count="12">
    <format dxfId="164">
      <pivotArea type="all" dataOnly="0" outline="0" fieldPosition="0"/>
    </format>
    <format dxfId="163">
      <pivotArea outline="0" collapsedLevelsAreSubtotals="1" fieldPosition="0"/>
    </format>
    <format dxfId="162">
      <pivotArea field="7" type="button" dataOnly="0" labelOnly="1" outline="0" axis="axisRow" fieldPosition="0"/>
    </format>
    <format dxfId="161">
      <pivotArea dataOnly="0" labelOnly="1" fieldPosition="0">
        <references count="1">
          <reference field="7" count="0"/>
        </references>
      </pivotArea>
    </format>
    <format dxfId="160">
      <pivotArea dataOnly="0" labelOnly="1" grandRow="1" outline="0" fieldPosition="0"/>
    </format>
    <format dxfId="159">
      <pivotArea dataOnly="0" labelOnly="1" outline="0" fieldPosition="0">
        <references count="1">
          <reference field="4294967294" count="1">
            <x v="0"/>
          </reference>
        </references>
      </pivotArea>
    </format>
    <format dxfId="158">
      <pivotArea type="all" dataOnly="0" outline="0" fieldPosition="0"/>
    </format>
    <format dxfId="157">
      <pivotArea outline="0" collapsedLevelsAreSubtotals="1" fieldPosition="0"/>
    </format>
    <format dxfId="156">
      <pivotArea field="7" type="button" dataOnly="0" labelOnly="1" outline="0" axis="axisRow" fieldPosition="0"/>
    </format>
    <format dxfId="155">
      <pivotArea dataOnly="0" labelOnly="1" fieldPosition="0">
        <references count="1">
          <reference field="7" count="0"/>
        </references>
      </pivotArea>
    </format>
    <format dxfId="154">
      <pivotArea dataOnly="0" labelOnly="1" grandRow="1" outline="0" fieldPosition="0"/>
    </format>
    <format dxfId="153">
      <pivotArea dataOnly="0" labelOnly="1"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2151DE-5FCE-4143-9CB8-46555A529403}" name="PivotTable4"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fieldListSortAscending="1">
  <location ref="A155:B161" firstHeaderRow="1" firstDataRow="1" firstDataCol="1" rowPageCount="1" colPageCount="1"/>
  <pivotFields count="33">
    <pivotField showAll="0"/>
    <pivotField showAll="0"/>
    <pivotField showAll="0"/>
    <pivotField showAll="0"/>
    <pivotField showAll="0"/>
    <pivotField showAll="0"/>
    <pivotField showAll="0"/>
    <pivotField showAll="0"/>
    <pivotField showAll="0"/>
    <pivotField axis="axisPage" multipleItemSelectionAllowed="1" showAll="0" sortType="descending">
      <items count="4">
        <item x="1"/>
        <item x="0"/>
        <item x="2"/>
        <item t="default"/>
      </items>
      <autoSortScope>
        <pivotArea dataOnly="0" outline="0" fieldPosition="0">
          <references count="1">
            <reference field="4294967294" count="1" selected="0">
              <x v="0"/>
            </reference>
          </references>
        </pivotArea>
      </autoSortScope>
    </pivotField>
    <pivotField axis="axisRow" showAll="0" measureFilter="1" sortType="descending">
      <items count="18">
        <item x="5"/>
        <item x="11"/>
        <item x="10"/>
        <item x="12"/>
        <item x="3"/>
        <item x="0"/>
        <item x="7"/>
        <item x="6"/>
        <item x="2"/>
        <item x="9"/>
        <item x="4"/>
        <item x="16"/>
        <item x="13"/>
        <item x="1"/>
        <item x="14"/>
        <item x="8"/>
        <item x="15"/>
        <item t="default"/>
      </items>
      <autoSortScope>
        <pivotArea dataOnly="0" outline="0" fieldPosition="0">
          <references count="1">
            <reference field="4294967294" count="1" selected="0">
              <x v="0"/>
            </reference>
          </references>
        </pivotArea>
      </autoSortScope>
    </pivotField>
    <pivotField showAll="0">
      <items count="8">
        <item x="5"/>
        <item x="1"/>
        <item x="6"/>
        <item x="4"/>
        <item x="3"/>
        <item x="2"/>
        <item x="0"/>
        <item t="default"/>
      </items>
    </pivotField>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6">
    <i>
      <x v="15"/>
    </i>
    <i>
      <x v="13"/>
    </i>
    <i>
      <x/>
    </i>
    <i>
      <x v="11"/>
    </i>
    <i>
      <x v="8"/>
    </i>
    <i t="grand">
      <x/>
    </i>
  </rowItems>
  <colItems count="1">
    <i/>
  </colItems>
  <pageFields count="1">
    <pageField fld="9" hier="-1"/>
  </pageFields>
  <dataFields count="1">
    <dataField name="Sum of Profit" fld="21" baseField="0" baseItem="0"/>
  </dataFields>
  <formats count="11">
    <format dxfId="175">
      <pivotArea type="all" dataOnly="0" outline="0" fieldPosition="0"/>
    </format>
    <format dxfId="174">
      <pivotArea outline="0" collapsedLevelsAreSubtotals="1" fieldPosition="0"/>
    </format>
    <format dxfId="173">
      <pivotArea field="11" type="button" dataOnly="0" labelOnly="1" outline="0"/>
    </format>
    <format dxfId="172">
      <pivotArea dataOnly="0" labelOnly="1" grandRow="1" outline="0" fieldPosition="0"/>
    </format>
    <format dxfId="171">
      <pivotArea dataOnly="0" labelOnly="1" outline="0" fieldPosition="0">
        <references count="1">
          <reference field="4294967294" count="1">
            <x v="0"/>
          </reference>
        </references>
      </pivotArea>
    </format>
    <format dxfId="170">
      <pivotArea type="all" dataOnly="0" outline="0" fieldPosition="0"/>
    </format>
    <format dxfId="169">
      <pivotArea outline="0" collapsedLevelsAreSubtotals="1" fieldPosition="0"/>
    </format>
    <format dxfId="168">
      <pivotArea field="11" type="button" dataOnly="0" labelOnly="1" outline="0"/>
    </format>
    <format dxfId="167">
      <pivotArea dataOnly="0" labelOnly="1" grandRow="1" outline="0" fieldPosition="0"/>
    </format>
    <format dxfId="166">
      <pivotArea dataOnly="0" labelOnly="1" outline="0" fieldPosition="0">
        <references count="1">
          <reference field="4294967294" count="1">
            <x v="0"/>
          </reference>
        </references>
      </pivotArea>
    </format>
    <format dxfId="165">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10" count="1" selected="0">
            <x v="3"/>
          </reference>
        </references>
      </pivotArea>
    </chartFormat>
    <chartFormat chart="3" format="2" series="1">
      <pivotArea type="data" outline="0" fieldPosition="0">
        <references count="2">
          <reference field="4294967294" count="1" selected="0">
            <x v="0"/>
          </reference>
          <reference field="10" count="1" selected="0">
            <x v="4"/>
          </reference>
        </references>
      </pivotArea>
    </chartFormat>
    <chartFormat chart="3" format="3" series="1">
      <pivotArea type="data" outline="0" fieldPosition="0">
        <references count="2">
          <reference field="4294967294" count="1" selected="0">
            <x v="0"/>
          </reference>
          <reference field="10" count="1" selected="0">
            <x v="5"/>
          </reference>
        </references>
      </pivotArea>
    </chartFormat>
    <chartFormat chart="3" format="4" series="1">
      <pivotArea type="data" outline="0" fieldPosition="0">
        <references count="2">
          <reference field="4294967294" count="1" selected="0">
            <x v="0"/>
          </reference>
          <reference field="10" count="1" selected="0">
            <x v="10"/>
          </reference>
        </references>
      </pivotArea>
    </chartFormat>
    <chartFormat chart="3" format="5" series="1">
      <pivotArea type="data" outline="0" fieldPosition="0">
        <references count="2">
          <reference field="4294967294" count="1" selected="0">
            <x v="0"/>
          </reference>
          <reference field="10" count="1" selected="0">
            <x v="14"/>
          </reference>
        </references>
      </pivotArea>
    </chartFormat>
    <chartFormat chart="0" format="1" series="1">
      <pivotArea type="data" outline="0" fieldPosition="0">
        <references count="2">
          <reference field="4294967294" count="1" selected="0">
            <x v="0"/>
          </reference>
          <reference field="10" count="1" selected="0">
            <x v="3"/>
          </reference>
        </references>
      </pivotArea>
    </chartFormat>
    <chartFormat chart="0" format="2" series="1">
      <pivotArea type="data" outline="0" fieldPosition="0">
        <references count="2">
          <reference field="4294967294" count="1" selected="0">
            <x v="0"/>
          </reference>
          <reference field="10" count="1" selected="0">
            <x v="4"/>
          </reference>
        </references>
      </pivotArea>
    </chartFormat>
    <chartFormat chart="0" format="3" series="1">
      <pivotArea type="data" outline="0" fieldPosition="0">
        <references count="2">
          <reference field="4294967294" count="1" selected="0">
            <x v="0"/>
          </reference>
          <reference field="10" count="1" selected="0">
            <x v="5"/>
          </reference>
        </references>
      </pivotArea>
    </chartFormat>
    <chartFormat chart="0" format="4" series="1">
      <pivotArea type="data" outline="0" fieldPosition="0">
        <references count="2">
          <reference field="4294967294" count="1" selected="0">
            <x v="0"/>
          </reference>
          <reference field="10" count="1" selected="0">
            <x v="10"/>
          </reference>
        </references>
      </pivotArea>
    </chartFormat>
    <chartFormat chart="0" format="5" series="1">
      <pivotArea type="data" outline="0" fieldPosition="0">
        <references count="2">
          <reference field="4294967294" count="1" selected="0">
            <x v="0"/>
          </reference>
          <reference field="10" count="1" selected="0">
            <x v="14"/>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7A81C5C-A290-4275-9BFA-0E99C09BA618}"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5:C181" firstHeaderRow="0" firstDataRow="1" firstDataCol="1"/>
  <pivotFields count="3">
    <pivotField axis="axisRow" allDrilled="1" showAll="0" dataSourceSort="1" defaultAttributeDrillState="1">
      <items count="6">
        <item x="0"/>
        <item x="1"/>
        <item x="2"/>
        <item x="3"/>
        <item x="4"/>
        <item t="default"/>
      </items>
    </pivotField>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name="Average of Profit" fld="1" subtotal="average" baseField="0" baseItem="0"/>
    <dataField name="Count of Sales" fld="2" subtotal="count" baseField="0" baseItem="0"/>
  </dataFields>
  <formats count="6">
    <format dxfId="181">
      <pivotArea type="all" dataOnly="0" outline="0" fieldPosition="0"/>
    </format>
    <format dxfId="180">
      <pivotArea outline="0" collapsedLevelsAreSubtotals="1" fieldPosition="0"/>
    </format>
    <format dxfId="179">
      <pivotArea field="0" type="button" dataOnly="0" labelOnly="1" outline="0" axis="axisRow" fieldPosition="0"/>
    </format>
    <format dxfId="178">
      <pivotArea dataOnly="0" labelOnly="1" fieldPosition="0">
        <references count="1">
          <reference field="0" count="0"/>
        </references>
      </pivotArea>
    </format>
    <format dxfId="177">
      <pivotArea dataOnly="0" labelOnly="1" grandRow="1" outline="0" fieldPosition="0"/>
    </format>
    <format dxfId="176">
      <pivotArea dataOnly="0" labelOnly="1" outline="0" fieldPosition="0">
        <references count="1">
          <reference field="4294967294" count="2">
            <x v="0"/>
            <x v="1"/>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Max of Profit"/>
    <pivotHierarchy dragToData="1" caption="Average of Profit"/>
    <pivotHierarchy dragToData="1"/>
    <pivotHierarchy dragToData="1" caption="Count of Sales"/>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US-2015.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CC22D82-E21F-4AA2-A4F3-355949DB427F}" name="PivotTable7"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fieldListSortAscending="1">
  <location ref="A48:B52" firstHeaderRow="1" firstDataRow="1" firstDataCol="1"/>
  <pivotFields count="33">
    <pivotField showAll="0"/>
    <pivotField showAll="0"/>
    <pivotField showAll="0"/>
    <pivotField showAll="0"/>
    <pivotField dataField="1"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Average of Shipping Cost2" fld="4" subtotal="average" baseField="7" baseItem="0"/>
  </dataFields>
  <formats count="12">
    <format dxfId="193">
      <pivotArea type="all" dataOnly="0" outline="0" fieldPosition="0"/>
    </format>
    <format dxfId="192">
      <pivotArea outline="0" collapsedLevelsAreSubtotals="1" fieldPosition="0"/>
    </format>
    <format dxfId="191">
      <pivotArea field="7" type="button" dataOnly="0" labelOnly="1" outline="0" axis="axisRow" fieldPosition="0"/>
    </format>
    <format dxfId="190">
      <pivotArea dataOnly="0" labelOnly="1" fieldPosition="0">
        <references count="1">
          <reference field="7" count="0"/>
        </references>
      </pivotArea>
    </format>
    <format dxfId="189">
      <pivotArea dataOnly="0" labelOnly="1" grandRow="1" outline="0" fieldPosition="0"/>
    </format>
    <format dxfId="188">
      <pivotArea dataOnly="0" labelOnly="1" outline="0" fieldPosition="0">
        <references count="1">
          <reference field="4294967294" count="1">
            <x v="0"/>
          </reference>
        </references>
      </pivotArea>
    </format>
    <format dxfId="187">
      <pivotArea type="all" dataOnly="0" outline="0" fieldPosition="0"/>
    </format>
    <format dxfId="186">
      <pivotArea outline="0" collapsedLevelsAreSubtotals="1" fieldPosition="0"/>
    </format>
    <format dxfId="185">
      <pivotArea field="7" type="button" dataOnly="0" labelOnly="1" outline="0" axis="axisRow" fieldPosition="0"/>
    </format>
    <format dxfId="184">
      <pivotArea dataOnly="0" labelOnly="1" fieldPosition="0">
        <references count="1">
          <reference field="7" count="0"/>
        </references>
      </pivotArea>
    </format>
    <format dxfId="183">
      <pivotArea dataOnly="0" labelOnly="1" grandRow="1" outline="0" fieldPosition="0"/>
    </format>
    <format dxfId="182">
      <pivotArea dataOnly="0" labelOnly="1" outline="0" fieldPosition="0">
        <references count="1">
          <reference field="4294967294" count="1">
            <x v="0"/>
          </reference>
        </references>
      </pivotArea>
    </format>
  </formats>
  <chartFormats count="2">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D86C08E-5C4C-471F-ABBB-6355CAD8CC74}" name="PivotTable2"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fieldListSortAscending="1">
  <location ref="A33:B40" firstHeaderRow="1" firstDataRow="1" firstDataCol="1" rowPageCount="1" colPageCount="1"/>
  <pivotFields count="33">
    <pivotField showAll="0"/>
    <pivotField showAll="0"/>
    <pivotField showAll="0"/>
    <pivotField showAll="0"/>
    <pivotField showAll="0"/>
    <pivotField showAll="0"/>
    <pivotField showAll="0"/>
    <pivotField showAll="0"/>
    <pivotField showAll="0"/>
    <pivotField axis="axisPage" multipleItemSelectionAllowed="1" showAll="0" sortType="descending">
      <items count="4">
        <item x="1"/>
        <item x="0"/>
        <item x="2"/>
        <item t="default"/>
      </items>
      <autoSortScope>
        <pivotArea dataOnly="0" outline="0" fieldPosition="0">
          <references count="1">
            <reference field="4294967294" count="1" selected="0">
              <x v="0"/>
            </reference>
          </references>
        </pivotArea>
      </autoSortScope>
    </pivotField>
    <pivotField axis="axisRow" showAll="0" measureFilter="1" sortType="ascending">
      <items count="18">
        <item x="5"/>
        <item x="11"/>
        <item x="10"/>
        <item x="12"/>
        <item x="3"/>
        <item x="0"/>
        <item x="7"/>
        <item x="6"/>
        <item x="2"/>
        <item x="9"/>
        <item x="4"/>
        <item x="16"/>
        <item x="13"/>
        <item x="1"/>
        <item x="14"/>
        <item x="8"/>
        <item x="15"/>
        <item t="default"/>
      </items>
      <autoSortScope>
        <pivotArea dataOnly="0" outline="0" fieldPosition="0">
          <references count="1">
            <reference field="4294967294" count="1" selected="0">
              <x v="0"/>
            </reference>
          </references>
        </pivotArea>
      </autoSortScope>
    </pivotField>
    <pivotField showAll="0">
      <items count="8">
        <item x="5"/>
        <item x="1"/>
        <item x="6"/>
        <item x="4"/>
        <item x="3"/>
        <item x="2"/>
        <item x="0"/>
        <item t="default"/>
      </items>
    </pivotField>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7">
    <i>
      <x v="1"/>
    </i>
    <i>
      <x v="4"/>
    </i>
    <i>
      <x v="3"/>
    </i>
    <i>
      <x v="10"/>
    </i>
    <i>
      <x v="14"/>
    </i>
    <i>
      <x v="5"/>
    </i>
    <i t="grand">
      <x/>
    </i>
  </rowItems>
  <colItems count="1">
    <i/>
  </colItems>
  <pageFields count="1">
    <pageField fld="9" hier="-1"/>
  </pageFields>
  <dataFields count="1">
    <dataField name="Sum of Profit" fld="21" baseField="0" baseItem="0"/>
  </dataFields>
  <formats count="11">
    <format dxfId="13">
      <pivotArea type="all" dataOnly="0" outline="0" fieldPosition="0"/>
    </format>
    <format dxfId="14">
      <pivotArea outline="0" collapsedLevelsAreSubtotals="1" fieldPosition="0"/>
    </format>
    <format dxfId="15">
      <pivotArea field="11" type="button" dataOnly="0" labelOnly="1" outline="0"/>
    </format>
    <format dxfId="16">
      <pivotArea dataOnly="0" labelOnly="1" grandRow="1" outline="0" fieldPosition="0"/>
    </format>
    <format dxfId="17">
      <pivotArea dataOnly="0" labelOnly="1" outline="0" fieldPosition="0">
        <references count="1">
          <reference field="4294967294" count="1">
            <x v="0"/>
          </reference>
        </references>
      </pivotArea>
    </format>
    <format dxfId="18">
      <pivotArea type="all" dataOnly="0" outline="0" fieldPosition="0"/>
    </format>
    <format dxfId="19">
      <pivotArea outline="0" collapsedLevelsAreSubtotals="1" fieldPosition="0"/>
    </format>
    <format dxfId="20">
      <pivotArea field="11" type="button" dataOnly="0" labelOnly="1" outline="0"/>
    </format>
    <format dxfId="21">
      <pivotArea dataOnly="0" labelOnly="1" grandRow="1" outline="0" fieldPosition="0"/>
    </format>
    <format dxfId="22">
      <pivotArea dataOnly="0" labelOnly="1" outline="0" fieldPosition="0">
        <references count="1">
          <reference field="4294967294" count="1">
            <x v="0"/>
          </reference>
        </references>
      </pivotArea>
    </format>
    <format dxfId="23">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10" count="1" selected="0">
            <x v="3"/>
          </reference>
        </references>
      </pivotArea>
    </chartFormat>
    <chartFormat chart="3" format="2" series="1">
      <pivotArea type="data" outline="0" fieldPosition="0">
        <references count="2">
          <reference field="4294967294" count="1" selected="0">
            <x v="0"/>
          </reference>
          <reference field="10" count="1" selected="0">
            <x v="4"/>
          </reference>
        </references>
      </pivotArea>
    </chartFormat>
    <chartFormat chart="3" format="3" series="1">
      <pivotArea type="data" outline="0" fieldPosition="0">
        <references count="2">
          <reference field="4294967294" count="1" selected="0">
            <x v="0"/>
          </reference>
          <reference field="10" count="1" selected="0">
            <x v="5"/>
          </reference>
        </references>
      </pivotArea>
    </chartFormat>
    <chartFormat chart="3" format="4" series="1">
      <pivotArea type="data" outline="0" fieldPosition="0">
        <references count="2">
          <reference field="4294967294" count="1" selected="0">
            <x v="0"/>
          </reference>
          <reference field="10" count="1" selected="0">
            <x v="10"/>
          </reference>
        </references>
      </pivotArea>
    </chartFormat>
    <chartFormat chart="3" format="5" series="1">
      <pivotArea type="data" outline="0" fieldPosition="0">
        <references count="2">
          <reference field="4294967294" count="1" selected="0">
            <x v="0"/>
          </reference>
          <reference field="10" count="1" selected="0">
            <x v="14"/>
          </reference>
        </references>
      </pivotArea>
    </chartFormat>
    <chartFormat chart="0" format="1" series="1">
      <pivotArea type="data" outline="0" fieldPosition="0">
        <references count="2">
          <reference field="4294967294" count="1" selected="0">
            <x v="0"/>
          </reference>
          <reference field="10" count="1" selected="0">
            <x v="3"/>
          </reference>
        </references>
      </pivotArea>
    </chartFormat>
    <chartFormat chart="0" format="2" series="1">
      <pivotArea type="data" outline="0" fieldPosition="0">
        <references count="2">
          <reference field="4294967294" count="1" selected="0">
            <x v="0"/>
          </reference>
          <reference field="10" count="1" selected="0">
            <x v="4"/>
          </reference>
        </references>
      </pivotArea>
    </chartFormat>
    <chartFormat chart="0" format="3" series="1">
      <pivotArea type="data" outline="0" fieldPosition="0">
        <references count="2">
          <reference field="4294967294" count="1" selected="0">
            <x v="0"/>
          </reference>
          <reference field="10" count="1" selected="0">
            <x v="5"/>
          </reference>
        </references>
      </pivotArea>
    </chartFormat>
    <chartFormat chart="0" format="4" series="1">
      <pivotArea type="data" outline="0" fieldPosition="0">
        <references count="2">
          <reference field="4294967294" count="1" selected="0">
            <x v="0"/>
          </reference>
          <reference field="10" count="1" selected="0">
            <x v="10"/>
          </reference>
        </references>
      </pivotArea>
    </chartFormat>
    <chartFormat chart="0" format="5" series="1">
      <pivotArea type="data" outline="0" fieldPosition="0">
        <references count="2">
          <reference field="4294967294" count="1" selected="0">
            <x v="0"/>
          </reference>
          <reference field="10" count="1" selected="0">
            <x v="14"/>
          </reference>
        </references>
      </pivotArea>
    </chartFormat>
  </chartFormats>
  <pivotTableStyleInfo name="PivotStyleLight16" showRowHeaders="1" showColHeaders="1" showRowStripes="0" showColStripes="0" showLastColumn="1"/>
  <filters count="1">
    <filter fld="10" type="valueLessThan" evalOrder="-1" id="2"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782A64-308B-4569-A472-CEEC288C7D64}" name="PivotTable13"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fieldListSortAscending="1">
  <location ref="A236:C286" firstHeaderRow="0" firstDataRow="1" firstDataCol="1"/>
  <pivotFields count="33">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1"/>
            </reference>
          </references>
        </pivotArea>
      </autoSortScope>
    </pivotField>
    <pivotField showAll="0"/>
    <pivotField showAll="0"/>
    <pivotField numFmtId="14" showAll="0"/>
    <pivotField numFmtId="14"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s>
  <rowFields count="1">
    <field x="16"/>
  </rowFields>
  <rowItems count="50">
    <i>
      <x v="3"/>
    </i>
    <i>
      <x v="30"/>
    </i>
    <i>
      <x v="11"/>
    </i>
    <i>
      <x v="41"/>
    </i>
    <i>
      <x v="8"/>
    </i>
    <i>
      <x v="45"/>
    </i>
    <i>
      <x v="20"/>
    </i>
    <i>
      <x v="33"/>
    </i>
    <i>
      <x v="7"/>
    </i>
    <i>
      <x v="19"/>
    </i>
    <i>
      <x v="36"/>
    </i>
    <i>
      <x/>
    </i>
    <i>
      <x v="4"/>
    </i>
    <i>
      <x v="44"/>
    </i>
    <i>
      <x v="31"/>
    </i>
    <i>
      <x v="21"/>
    </i>
    <i>
      <x v="12"/>
    </i>
    <i>
      <x v="40"/>
    </i>
    <i>
      <x v="9"/>
    </i>
    <i>
      <x v="17"/>
    </i>
    <i>
      <x v="14"/>
    </i>
    <i>
      <x v="42"/>
    </i>
    <i>
      <x v="35"/>
    </i>
    <i>
      <x v="47"/>
    </i>
    <i>
      <x v="28"/>
    </i>
    <i>
      <x v="38"/>
    </i>
    <i>
      <x v="25"/>
    </i>
    <i>
      <x v="18"/>
    </i>
    <i>
      <x v="15"/>
    </i>
    <i>
      <x v="16"/>
    </i>
    <i>
      <x v="1"/>
    </i>
    <i>
      <x v="10"/>
    </i>
    <i>
      <x v="43"/>
    </i>
    <i>
      <x v="24"/>
    </i>
    <i>
      <x v="2"/>
    </i>
    <i>
      <x v="13"/>
    </i>
    <i>
      <x v="23"/>
    </i>
    <i>
      <x v="46"/>
    </i>
    <i>
      <x v="37"/>
    </i>
    <i>
      <x v="22"/>
    </i>
    <i>
      <x v="26"/>
    </i>
    <i>
      <x v="27"/>
    </i>
    <i>
      <x v="34"/>
    </i>
    <i>
      <x v="5"/>
    </i>
    <i>
      <x v="29"/>
    </i>
    <i>
      <x v="32"/>
    </i>
    <i>
      <x v="39"/>
    </i>
    <i>
      <x v="6"/>
    </i>
    <i>
      <x v="48"/>
    </i>
    <i t="grand">
      <x/>
    </i>
  </rowItems>
  <colFields count="1">
    <field x="-2"/>
  </colFields>
  <colItems count="2">
    <i>
      <x/>
    </i>
    <i i="1">
      <x v="1"/>
    </i>
  </colItems>
  <dataFields count="2">
    <dataField name="Sum of Profit" fld="21" baseField="0" baseItem="0"/>
    <dataField name="Sum of Sales" fld="23" baseField="0" baseItem="0"/>
  </dataFields>
  <formats count="19">
    <format dxfId="212">
      <pivotArea type="all" dataOnly="0" outline="0" fieldPosition="0"/>
    </format>
    <format dxfId="211">
      <pivotArea outline="0" collapsedLevelsAreSubtotals="1" fieldPosition="0"/>
    </format>
    <format dxfId="210">
      <pivotArea field="7" type="button" dataOnly="0" labelOnly="1" outline="0"/>
    </format>
    <format dxfId="209">
      <pivotArea dataOnly="0" labelOnly="1" grandRow="1" outline="0" fieldPosition="0"/>
    </format>
    <format dxfId="208">
      <pivotArea type="all" dataOnly="0" outline="0" fieldPosition="0"/>
    </format>
    <format dxfId="207">
      <pivotArea outline="0" collapsedLevelsAreSubtotals="1" fieldPosition="0"/>
    </format>
    <format dxfId="206">
      <pivotArea field="7" type="button" dataOnly="0" labelOnly="1" outline="0"/>
    </format>
    <format dxfId="205">
      <pivotArea dataOnly="0" labelOnly="1" grandRow="1" outline="0" fieldPosition="0"/>
    </format>
    <format dxfId="204">
      <pivotArea outline="0" collapsedLevelsAreSubtotals="1" fieldPosition="0"/>
    </format>
    <format dxfId="203">
      <pivotArea dataOnly="0" fieldPosition="0">
        <references count="1">
          <reference field="16" count="5">
            <x v="3"/>
            <x v="30"/>
            <x v="33"/>
            <x v="35"/>
            <x v="41"/>
          </reference>
        </references>
      </pivotArea>
    </format>
    <format dxfId="202">
      <pivotArea dataOnly="0" fieldPosition="0">
        <references count="1">
          <reference field="16" count="5">
            <x v="0"/>
            <x v="15"/>
            <x v="24"/>
            <x v="31"/>
            <x v="44"/>
          </reference>
        </references>
      </pivotArea>
    </format>
    <format dxfId="201">
      <pivotArea collapsedLevelsAreSubtotals="1" fieldPosition="0">
        <references count="1">
          <reference field="16" count="1">
            <x v="8"/>
          </reference>
        </references>
      </pivotArea>
    </format>
    <format dxfId="200">
      <pivotArea dataOnly="0" labelOnly="1" fieldPosition="0">
        <references count="1">
          <reference field="16" count="1">
            <x v="8"/>
          </reference>
        </references>
      </pivotArea>
    </format>
    <format dxfId="199">
      <pivotArea collapsedLevelsAreSubtotals="1" fieldPosition="0">
        <references count="1">
          <reference field="16" count="1">
            <x v="8"/>
          </reference>
        </references>
      </pivotArea>
    </format>
    <format dxfId="198">
      <pivotArea dataOnly="0" labelOnly="1" fieldPosition="0">
        <references count="1">
          <reference field="16" count="1">
            <x v="8"/>
          </reference>
        </references>
      </pivotArea>
    </format>
    <format dxfId="197">
      <pivotArea collapsedLevelsAreSubtotals="1" fieldPosition="0">
        <references count="1">
          <reference field="16" count="4">
            <x v="3"/>
            <x v="11"/>
            <x v="30"/>
            <x v="41"/>
          </reference>
        </references>
      </pivotArea>
    </format>
    <format dxfId="196">
      <pivotArea dataOnly="0" labelOnly="1" fieldPosition="0">
        <references count="1">
          <reference field="16" count="4">
            <x v="3"/>
            <x v="11"/>
            <x v="30"/>
            <x v="41"/>
          </reference>
        </references>
      </pivotArea>
    </format>
    <format dxfId="195">
      <pivotArea collapsedLevelsAreSubtotals="1" fieldPosition="0">
        <references count="1">
          <reference field="16" count="5">
            <x v="6"/>
            <x v="29"/>
            <x v="32"/>
            <x v="39"/>
            <x v="48"/>
          </reference>
        </references>
      </pivotArea>
    </format>
    <format dxfId="194">
      <pivotArea dataOnly="0" labelOnly="1" fieldPosition="0">
        <references count="1">
          <reference field="16" count="5">
            <x v="6"/>
            <x v="29"/>
            <x v="32"/>
            <x v="39"/>
            <x v="4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257DD95-1A08-421F-8FCE-4CE889D2334F}" name="PivotTable9"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fieldListSortAscending="1">
  <location ref="A79:B83" firstHeaderRow="1" firstDataRow="1" firstDataCol="1"/>
  <pivotFields count="33">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Average of Processing Time (Days)" fld="25" subtotal="average" baseField="7" baseItem="0"/>
  </dataFields>
  <formats count="10">
    <format dxfId="222">
      <pivotArea type="all" dataOnly="0" outline="0" fieldPosition="0"/>
    </format>
    <format dxfId="221">
      <pivotArea outline="0" collapsedLevelsAreSubtotals="1" fieldPosition="0"/>
    </format>
    <format dxfId="220">
      <pivotArea field="7" type="button" dataOnly="0" labelOnly="1" outline="0" axis="axisRow" fieldPosition="0"/>
    </format>
    <format dxfId="219">
      <pivotArea dataOnly="0" labelOnly="1" fieldPosition="0">
        <references count="1">
          <reference field="7" count="0"/>
        </references>
      </pivotArea>
    </format>
    <format dxfId="218">
      <pivotArea dataOnly="0" labelOnly="1" grandRow="1" outline="0" fieldPosition="0"/>
    </format>
    <format dxfId="217">
      <pivotArea type="all" dataOnly="0" outline="0" fieldPosition="0"/>
    </format>
    <format dxfId="216">
      <pivotArea outline="0" collapsedLevelsAreSubtotals="1" fieldPosition="0"/>
    </format>
    <format dxfId="215">
      <pivotArea field="7" type="button" dataOnly="0" labelOnly="1" outline="0" axis="axisRow" fieldPosition="0"/>
    </format>
    <format dxfId="214">
      <pivotArea dataOnly="0" labelOnly="1" fieldPosition="0">
        <references count="1">
          <reference field="7" count="0"/>
        </references>
      </pivotArea>
    </format>
    <format dxfId="213">
      <pivotArea dataOnly="0" labelOnly="1" grandRow="1" outline="0" fieldPosition="0"/>
    </format>
  </formats>
  <chartFormats count="2">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7255CCF-D794-4CC1-ADC1-CC1AA0E9BEEE}"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1:C77" firstHeaderRow="0" firstDataRow="1" firstDataCol="1"/>
  <pivotFields count="3">
    <pivotField axis="axisRow" allDrilled="1" showAll="0" dataSourceSort="1" defaultAttributeDrillState="1">
      <items count="6">
        <item x="0"/>
        <item x="1"/>
        <item x="2"/>
        <item x="3"/>
        <item x="4"/>
        <item t="default"/>
      </items>
    </pivotField>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name="Average of Profit" fld="1" subtotal="average" baseField="0" baseItem="0"/>
    <dataField name="Count of Sales" fld="2" subtotal="count" baseField="0" baseItem="0"/>
  </dataFields>
  <formats count="6">
    <format dxfId="228">
      <pivotArea type="all" dataOnly="0" outline="0" fieldPosition="0"/>
    </format>
    <format dxfId="227">
      <pivotArea outline="0" collapsedLevelsAreSubtotals="1" fieldPosition="0"/>
    </format>
    <format dxfId="226">
      <pivotArea field="0" type="button" dataOnly="0" labelOnly="1" outline="0" axis="axisRow" fieldPosition="0"/>
    </format>
    <format dxfId="225">
      <pivotArea dataOnly="0" labelOnly="1" fieldPosition="0">
        <references count="1">
          <reference field="0" count="0"/>
        </references>
      </pivotArea>
    </format>
    <format dxfId="224">
      <pivotArea dataOnly="0" labelOnly="1" grandRow="1" outline="0" fieldPosition="0"/>
    </format>
    <format dxfId="223">
      <pivotArea dataOnly="0" labelOnly="1" outline="0" fieldPosition="0">
        <references count="1">
          <reference field="4294967294" count="2">
            <x v="0"/>
            <x v="1"/>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Max of Profit"/>
    <pivotHierarchy dragToData="1" caption="Average of Profit"/>
    <pivotHierarchy dragToData="1"/>
    <pivotHierarchy dragToData="1" caption="Count of Sales"/>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US-2015.xlsx!Table1">
        <x15:activeTabTopLevelEntity name="[Table1]"/>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2398B03-8B52-4FD0-8FDD-2209790DACF7}" name="PivotTable10" cacheId="32"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fieldListSortAscending="1">
  <location ref="A197:C201" firstHeaderRow="0" firstDataRow="1" firstDataCol="1"/>
  <pivotFields count="33">
    <pivotField showAll="0"/>
    <pivotField showAll="0"/>
    <pivotField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s>
  <rowFields count="1">
    <field x="7"/>
  </rowFields>
  <rowItems count="4">
    <i>
      <x v="2"/>
    </i>
    <i>
      <x/>
    </i>
    <i>
      <x v="1"/>
    </i>
    <i t="grand">
      <x/>
    </i>
  </rowItems>
  <colFields count="1">
    <field x="-2"/>
  </colFields>
  <colItems count="2">
    <i>
      <x/>
    </i>
    <i i="1">
      <x v="1"/>
    </i>
  </colItems>
  <dataFields count="2">
    <dataField name="Sum of Profit" fld="21" baseField="0" baseItem="0"/>
    <dataField name="Sum of Sales" fld="23" baseField="0" baseItem="0"/>
  </dataFields>
  <formats count="15">
    <format dxfId="243">
      <pivotArea type="all" dataOnly="0" outline="0" fieldPosition="0"/>
    </format>
    <format dxfId="242">
      <pivotArea outline="0" collapsedLevelsAreSubtotals="1" fieldPosition="0"/>
    </format>
    <format dxfId="241">
      <pivotArea field="7" type="button" dataOnly="0" labelOnly="1" outline="0" axis="axisRow" fieldPosition="0"/>
    </format>
    <format dxfId="240">
      <pivotArea dataOnly="0" labelOnly="1" fieldPosition="0">
        <references count="1">
          <reference field="7" count="0"/>
        </references>
      </pivotArea>
    </format>
    <format dxfId="239">
      <pivotArea dataOnly="0" labelOnly="1" grandRow="1" outline="0" fieldPosition="0"/>
    </format>
    <format dxfId="238">
      <pivotArea type="all" dataOnly="0" outline="0" fieldPosition="0"/>
    </format>
    <format dxfId="237">
      <pivotArea outline="0" collapsedLevelsAreSubtotals="1" fieldPosition="0"/>
    </format>
    <format dxfId="236">
      <pivotArea field="7" type="button" dataOnly="0" labelOnly="1" outline="0" axis="axisRow" fieldPosition="0"/>
    </format>
    <format dxfId="235">
      <pivotArea dataOnly="0" labelOnly="1" fieldPosition="0">
        <references count="1">
          <reference field="7" count="0"/>
        </references>
      </pivotArea>
    </format>
    <format dxfId="234">
      <pivotArea dataOnly="0" labelOnly="1" grandRow="1" outline="0" fieldPosition="0"/>
    </format>
    <format dxfId="233">
      <pivotArea outline="0" collapsedLevelsAreSubtotals="1" fieldPosition="0"/>
    </format>
    <format dxfId="232">
      <pivotArea collapsedLevelsAreSubtotals="1" fieldPosition="0">
        <references count="1">
          <reference field="7" count="1">
            <x v="2"/>
          </reference>
        </references>
      </pivotArea>
    </format>
    <format dxfId="231">
      <pivotArea dataOnly="0" labelOnly="1" fieldPosition="0">
        <references count="1">
          <reference field="7" count="1">
            <x v="2"/>
          </reference>
        </references>
      </pivotArea>
    </format>
    <format dxfId="230">
      <pivotArea collapsedLevelsAreSubtotals="1" fieldPosition="0">
        <references count="1">
          <reference field="7" count="1">
            <x v="2"/>
          </reference>
        </references>
      </pivotArea>
    </format>
    <format dxfId="229">
      <pivotArea dataOnly="0" labelOnly="1" fieldPosition="0">
        <references count="1">
          <reference field="7" count="1">
            <x v="2"/>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87D88FD-9715-482A-B73E-D4A4B04A6993}"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9" firstHeaderRow="0" firstDataRow="1" firstDataCol="1"/>
  <pivotFields count="3">
    <pivotField axis="axisRow" allDrilled="1" showAll="0" dataSourceSort="1" defaultAttributeDrillState="1">
      <items count="6">
        <item x="0"/>
        <item x="1"/>
        <item x="2"/>
        <item x="3"/>
        <item x="4"/>
        <item t="default"/>
      </items>
    </pivotField>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name="Average of Profit" fld="1" subtotal="average" baseField="0" baseItem="0"/>
    <dataField name="Count of Sales" fld="2" subtotal="count" baseField="0" baseItem="0"/>
  </dataFields>
  <formats count="6">
    <format dxfId="249">
      <pivotArea type="all" dataOnly="0" outline="0" fieldPosition="0"/>
    </format>
    <format dxfId="248">
      <pivotArea outline="0" collapsedLevelsAreSubtotals="1" fieldPosition="0"/>
    </format>
    <format dxfId="247">
      <pivotArea field="0" type="button" dataOnly="0" labelOnly="1" outline="0" axis="axisRow" fieldPosition="0"/>
    </format>
    <format dxfId="246">
      <pivotArea dataOnly="0" labelOnly="1" fieldPosition="0">
        <references count="1">
          <reference field="0" count="0"/>
        </references>
      </pivotArea>
    </format>
    <format dxfId="245">
      <pivotArea dataOnly="0" labelOnly="1" grandRow="1" outline="0" fieldPosition="0"/>
    </format>
    <format dxfId="244">
      <pivotArea dataOnly="0" labelOnly="1" outline="0" fieldPosition="0">
        <references count="1">
          <reference field="4294967294" count="2">
            <x v="0"/>
            <x v="1"/>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Max of Profit"/>
    <pivotHierarchy dragToData="1" caption="Average of Profit"/>
    <pivotHierarchy dragToData="1"/>
    <pivotHierarchy dragToData="1" caption="Count of Sales"/>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US-2015.xlsx!Table1">
        <x15:activeTabTopLevelEntity name="[Table1]"/>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CA4A64E-3C7D-4A35-9379-D4DB6AC99650}" sourceName="Region">
  <pivotTables>
    <pivotTable tabId="12" name="PivotTable22"/>
  </pivotTables>
  <data>
    <tabular pivotCacheId="1541857700">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DD3B6DBF-B570-473D-96C5-41168910C492}" sourceName="State or Province">
  <pivotTables>
    <pivotTable tabId="12" name="PivotTable22"/>
  </pivotTables>
  <data>
    <tabular pivotCacheId="1541857700">
      <items count="49">
        <i x="43" s="1"/>
        <i x="28" s="1"/>
        <i x="40" s="1"/>
        <i x="1" s="1"/>
        <i x="21" s="1"/>
        <i x="18" s="1"/>
        <i x="42" s="1"/>
        <i x="41" s="1"/>
        <i x="26" s="1"/>
        <i x="29" s="1"/>
        <i x="44" s="1"/>
        <i x="12" s="1"/>
        <i x="38" s="1"/>
        <i x="25" s="1"/>
        <i x="13" s="1"/>
        <i x="35" s="1"/>
        <i x="11" s="1"/>
        <i x="14" s="1"/>
        <i x="30" s="1"/>
        <i x="15" s="1"/>
        <i x="22" s="1"/>
        <i x="3" s="1"/>
        <i x="37" s="1"/>
        <i x="33" s="1"/>
        <i x="5" s="1"/>
        <i x="32" s="1"/>
        <i x="34" s="1"/>
        <i x="16" s="1"/>
        <i x="2" s="1"/>
        <i x="27" s="1"/>
        <i x="4" s="1"/>
        <i x="24" s="1"/>
        <i x="48" s="1"/>
        <i x="10" s="1"/>
        <i x="23" s="1"/>
        <i x="6" s="1"/>
        <i x="19" s="1"/>
        <i x="31" s="1"/>
        <i x="39" s="1"/>
        <i x="46" s="1"/>
        <i x="20" s="1"/>
        <i x="7" s="1"/>
        <i x="17" s="1"/>
        <i x="9" s="1"/>
        <i x="8" s="1"/>
        <i x="0" s="1"/>
        <i x="36" s="1"/>
        <i x="45"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EAAAE8C-7392-41A1-BFAE-71E8B2619928}" sourceName="Month">
  <pivotTables>
    <pivotTable tabId="12" name="Monthly_sales"/>
  </pivotTables>
  <data>
    <tabular pivotCacheId="1541857700">
      <items count="6">
        <i x="4" s="1"/>
        <i x="2" s="1"/>
        <i x="0" s="1"/>
        <i x="1" s="1"/>
        <i x="5"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D68D296-F2EE-40CD-9344-8F529A67038C}" cache="Slicer_Region" caption="Region" rowHeight="222250"/>
  <slicer name="State or Province" xr10:uid="{9DC34DF4-3F90-4BC8-999D-07A63F0EC234}" cache="Slicer_State_or_Province" caption="State or Province" rowHeight="222250"/>
  <slicer name="Month" xr10:uid="{73B11FA1-96F2-42F9-88CA-0000C1A3A0A3}" cache="Slicer_Month" caption="Month"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5D99834-9409-466C-99FA-9890A3F17133}" cache="Slicer_Region" caption="Region" style="SlicerStyleDark1" rowHeight="222250"/>
  <slicer name="Month 1" xr10:uid="{EBC9D8F6-3349-4C2D-8701-1C76AC1F2BDF}" cache="Slicer_Month" caption="Month" style="SlicerStyleDark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C5170B-21A9-410B-AAD4-0176AB481AC8}" name="Table1" displayName="Table1" ref="A1:AG1953" totalsRowShown="0" headerRowDxfId="283" dataDxfId="282">
  <autoFilter ref="A1:AG1953" xr:uid="{23C5170B-21A9-410B-AAD4-0176AB481AC8}">
    <filterColumn colId="21">
      <customFilters>
        <customFilter operator="lessThan" val="0"/>
      </customFilters>
    </filterColumn>
  </autoFilter>
  <tableColumns count="33">
    <tableColumn id="1" xr3:uid="{A603A827-914B-4171-85D8-8FD5CCA1C4DC}" name="Row ID" dataDxfId="281"/>
    <tableColumn id="2" xr3:uid="{871DA4C5-AA86-449D-B9F2-88EB2267CA8F}" name="Order Priority" dataDxfId="280"/>
    <tableColumn id="3" xr3:uid="{45E928C8-F8D2-4D00-96F5-5BB26887E906}" name="Discount" dataDxfId="279"/>
    <tableColumn id="4" xr3:uid="{A0045EF3-287D-4FD8-AC0A-F2EC850C15A2}" name="Unit Price" dataDxfId="278"/>
    <tableColumn id="5" xr3:uid="{6DE477CB-7BE8-4099-8E67-77EC09F26347}" name="Shipping Cost" dataDxfId="277"/>
    <tableColumn id="6" xr3:uid="{F9B1F1D0-E405-4085-A3CD-E285B2C2633C}" name="Customer ID" dataDxfId="276"/>
    <tableColumn id="7" xr3:uid="{76FF552C-329F-4373-85A4-F78213E2E2D8}" name="Customer Name" dataDxfId="275"/>
    <tableColumn id="8" xr3:uid="{EA4731ED-B379-4CA3-B046-1EE7D3A458E0}" name="Ship Mode" dataDxfId="274"/>
    <tableColumn id="9" xr3:uid="{F531DCB0-4990-4FFB-BB60-94F6D6C0B316}" name="Customer Segment" dataDxfId="273"/>
    <tableColumn id="10" xr3:uid="{B34E8AA6-4AF5-4C17-AC07-9743B008FAB7}" name="Product Category" dataDxfId="272"/>
    <tableColumn id="11" xr3:uid="{4F66A319-30D1-4204-AF22-22245BBF3AEC}" name="Product Sub-Category" dataDxfId="271"/>
    <tableColumn id="12" xr3:uid="{0F5283E9-35EF-4F9E-9388-51E01E387F13}" name="Product Container" dataDxfId="270"/>
    <tableColumn id="13" xr3:uid="{9F3D9F81-C62A-4A70-919A-7D381E4B4232}" name="Product Name" dataDxfId="269"/>
    <tableColumn id="14" xr3:uid="{D6741256-1AA5-4957-A20B-5337C959CF55}" name="Product Base Margin" dataDxfId="268"/>
    <tableColumn id="15" xr3:uid="{5DFEB619-6C74-4A10-A2C5-4963F4F44A90}" name="Country" dataDxfId="267"/>
    <tableColumn id="16" xr3:uid="{323FCA2B-D569-4B58-9257-E1D5894E479E}" name="Region" dataDxfId="266"/>
    <tableColumn id="17" xr3:uid="{43CD342D-E6EA-4512-A9E9-6894086ED136}" name="State or Province" dataDxfId="265"/>
    <tableColumn id="18" xr3:uid="{CFDE4992-FEC0-4CA0-917A-3640FC27F055}" name="City" dataDxfId="264"/>
    <tableColumn id="19" xr3:uid="{083AB6B3-6AF0-4814-BB66-8DD679956A66}" name="Postal Code" dataDxfId="263"/>
    <tableColumn id="20" xr3:uid="{9AF8883D-B98D-47C4-AA07-8461AB984EB8}" name="Order Date" dataDxfId="262"/>
    <tableColumn id="21" xr3:uid="{566A00B8-B84A-40E5-92D1-19D00263C7FF}" name="Ship Date" dataDxfId="261"/>
    <tableColumn id="22" xr3:uid="{A244CAD5-27C8-4448-BA54-9A369035C438}" name="Profit" dataDxfId="260"/>
    <tableColumn id="23" xr3:uid="{095C371E-A2A4-44E8-8038-CE6F24D54030}" name="Quantity ordered new" dataDxfId="259"/>
    <tableColumn id="24" xr3:uid="{70C11105-7B03-437A-8B8D-0B7ECCCBC421}" name="Sales" dataDxfId="258"/>
    <tableColumn id="25" xr3:uid="{FBB4AC5C-CC62-41CD-BCCF-A27985C15AB3}" name="Order ID" dataDxfId="257"/>
    <tableColumn id="26" xr3:uid="{9555DB4C-DABC-4714-AFCE-E7B65F4FCD6E}" name="Processing Time (Days)" dataDxfId="256">
      <calculatedColumnFormula>DATEDIF(Table1[[#This Row],[Order Date]], Table1[[#This Row],[Ship Date]], "D")</calculatedColumnFormula>
    </tableColumn>
    <tableColumn id="27" xr3:uid="{2FC97E58-9B17-434A-BFAB-CA5EE49C049A}" name="Profit Margin" dataDxfId="255">
      <calculatedColumnFormula>IF(Table1[[#This Row],[Sales]]=0, 0, Table1[[#This Row],[Profit]] / Table1[[#This Row],[Sales]] * 100)</calculatedColumnFormula>
    </tableColumn>
    <tableColumn id="30" xr3:uid="{9FF08A06-82AE-4497-A84F-73791B259025}" name="Sales Before Discount" dataDxfId="254">
      <calculatedColumnFormula>Table1[[#This Row],[Sales]] / (1 - Table1[[#This Row],[Discount]])</calculatedColumnFormula>
    </tableColumn>
    <tableColumn id="28" xr3:uid="{F6577D9B-DC01-4185-AB25-C5C5B33C6A07}" name="Discount Impact Factor" dataDxfId="253">
      <calculatedColumnFormula>Table1[[#This Row],[Sales Before Discount]] - Table1[[#This Row],[Sales]]</calculatedColumnFormula>
    </tableColumn>
    <tableColumn id="29" xr3:uid="{68D5A6BD-841B-4978-8834-E57AE0450812}" name="Discount Group" dataDxfId="252">
      <calculatedColumnFormula>IF(Table1[[#This Row],[Discount Impact Factor]]=0, "No Discount", IF(Table1[[#This Row],[Discount Impact Factor]]&lt;=0.1, "Low Discount", IF(Table1[[#This Row],[Discount Impact Factor]]&lt;=0.2, "Medium Discount", "High Discount")))</calculatedColumnFormula>
    </tableColumn>
    <tableColumn id="31" xr3:uid="{379F71A4-09EC-427A-A2FD-07F4E355B931}" name="Discount Range" dataDxfId="251">
      <calculatedColumnFormula>IF(Table1[[#This Row],[Discount]]=0,"0% (No Discount)",
 IF(Table1[[#This Row],[Discount]]&lt;=0.09,"10%",
 IF(Table1[[#This Row],[Discount]]&lt;=0.16,"15%",
 IF(Table1[[#This Row],[Discount]]&lt;=0.2,"20%",  IF(Table1[[#This Row],[Discount]]&lt;=0.25,"25%",
 "30%+")))))</calculatedColumnFormula>
    </tableColumn>
    <tableColumn id="32" xr3:uid="{571D8996-A712-460D-8CF6-853CABF457B4}" name="Discount Status" dataDxfId="250">
      <calculatedColumnFormula>IF(Table1[[#This Row],[Discount]]=0, "Full Price", "Discounted")</calculatedColumnFormula>
    </tableColumn>
    <tableColumn id="33" xr3:uid="{0889F822-ED3A-472C-A536-A563DACCC95F}" name="Month" dataDxfId="33">
      <calculatedColumnFormula>TEXT(Table1[[#This Row],[Order Date]],"mmm-yyyy")</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DDCADC2-4011-4B55-A06F-B685C88618EC}" name="Table2" displayName="Table2" ref="A408:B457" totalsRowShown="0" headerRowDxfId="9">
  <autoFilter ref="A408:B457" xr:uid="{8DDCADC2-4011-4B55-A06F-B685C88618EC}"/>
  <tableColumns count="2">
    <tableColumn id="1" xr3:uid="{0E44866A-2E02-46DF-BA43-38012B4E46C9}" name="State " dataDxfId="11"/>
    <tableColumn id="2" xr3:uid="{00AF0AD8-DD90-4258-B0AA-9AA450C3A816}" name="Profit" dataDxfId="1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microsoft.com/office/2007/relationships/slicer" Target="../slicers/slicer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953"/>
  <sheetViews>
    <sheetView zoomScale="91" zoomScaleNormal="36" workbookViewId="0">
      <pane xSplit="1" ySplit="1" topLeftCell="D2" activePane="bottomRight" state="frozen"/>
      <selection pane="topRight" activeCell="B1" sqref="B1"/>
      <selection pane="bottomLeft" activeCell="A2" sqref="A2"/>
      <selection pane="bottomRight" activeCell="AG6" sqref="AG6"/>
    </sheetView>
  </sheetViews>
  <sheetFormatPr defaultRowHeight="12.6" x14ac:dyDescent="0.25"/>
  <cols>
    <col min="1" max="1" width="9.5546875" customWidth="1"/>
    <col min="2" max="2" width="15.21875" customWidth="1"/>
    <col min="3" max="3" width="12.33203125" customWidth="1"/>
    <col min="4" max="4" width="11.5546875" customWidth="1"/>
    <col min="5" max="5" width="15.109375" customWidth="1"/>
    <col min="6" max="6" width="14.109375" customWidth="1"/>
    <col min="7" max="7" width="26.44140625" bestFit="1" customWidth="1"/>
    <col min="8" max="8" width="13.5546875" bestFit="1" customWidth="1"/>
    <col min="9" max="9" width="19.21875" customWidth="1"/>
    <col min="10" max="10" width="18.21875" customWidth="1"/>
    <col min="11" max="11" width="29.33203125" bestFit="1" customWidth="1"/>
    <col min="12" max="12" width="19" customWidth="1"/>
    <col min="13" max="13" width="53.44140625" customWidth="1"/>
    <col min="14" max="14" width="21.21875" customWidth="1"/>
    <col min="15" max="15" width="19.109375" customWidth="1"/>
    <col min="16" max="16" width="9" customWidth="1"/>
    <col min="17" max="17" width="17.77734375" customWidth="1"/>
    <col min="18" max="18" width="19.5546875" bestFit="1" customWidth="1"/>
    <col min="19" max="19" width="13.33203125" customWidth="1"/>
    <col min="20" max="20" width="12.5546875" customWidth="1"/>
    <col min="21" max="21" width="11.33203125" customWidth="1"/>
    <col min="22" max="22" width="12.5546875" bestFit="1" customWidth="1"/>
    <col min="23" max="23" width="21.6640625" customWidth="1"/>
    <col min="24" max="24" width="10" bestFit="1" customWidth="1"/>
    <col min="25" max="25" width="10.77734375" customWidth="1"/>
    <col min="26" max="26" width="19.109375" bestFit="1" customWidth="1"/>
    <col min="27" max="27" width="16.44140625" bestFit="1" customWidth="1"/>
    <col min="28" max="28" width="21.44140625" bestFit="1" customWidth="1"/>
    <col min="29" max="29" width="24.6640625" bestFit="1" customWidth="1"/>
    <col min="30" max="33" width="19.77734375" customWidth="1"/>
    <col min="36" max="36" width="12.33203125" customWidth="1"/>
    <col min="37" max="37" width="16.109375" bestFit="1" customWidth="1"/>
  </cols>
  <sheetData>
    <row r="1" spans="1:37" ht="13.8"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6" t="s">
        <v>24</v>
      </c>
      <c r="Z1" s="5" t="s">
        <v>3037</v>
      </c>
      <c r="AA1" s="5" t="s">
        <v>3038</v>
      </c>
      <c r="AB1" s="4" t="s">
        <v>3040</v>
      </c>
      <c r="AC1" s="5" t="s">
        <v>3039</v>
      </c>
      <c r="AD1" s="5" t="s">
        <v>3054</v>
      </c>
      <c r="AE1" s="5" t="s">
        <v>3059</v>
      </c>
      <c r="AF1" s="5" t="s">
        <v>3072</v>
      </c>
      <c r="AG1" s="5" t="s">
        <v>3088</v>
      </c>
    </row>
    <row r="2" spans="1:37" ht="12.75" hidden="1" customHeight="1" x14ac:dyDescent="0.25">
      <c r="A2" s="5">
        <v>20847</v>
      </c>
      <c r="B2" s="5" t="s">
        <v>25</v>
      </c>
      <c r="C2" s="5">
        <v>0.01</v>
      </c>
      <c r="D2" s="5">
        <v>2.84</v>
      </c>
      <c r="E2" s="5">
        <v>0.93</v>
      </c>
      <c r="F2" s="5">
        <v>3</v>
      </c>
      <c r="G2" s="5" t="s">
        <v>26</v>
      </c>
      <c r="H2" s="5" t="s">
        <v>27</v>
      </c>
      <c r="I2" s="5" t="s">
        <v>28</v>
      </c>
      <c r="J2" s="5" t="s">
        <v>29</v>
      </c>
      <c r="K2" s="5" t="s">
        <v>30</v>
      </c>
      <c r="L2" s="5" t="s">
        <v>31</v>
      </c>
      <c r="M2" s="5" t="s">
        <v>32</v>
      </c>
      <c r="N2" s="5">
        <v>0.54</v>
      </c>
      <c r="O2" s="5" t="s">
        <v>33</v>
      </c>
      <c r="P2" s="5" t="s">
        <v>34</v>
      </c>
      <c r="Q2" s="5" t="s">
        <v>35</v>
      </c>
      <c r="R2" s="5" t="s">
        <v>36</v>
      </c>
      <c r="S2" s="5">
        <v>98221</v>
      </c>
      <c r="T2" s="7">
        <v>42011</v>
      </c>
      <c r="U2" s="7">
        <v>42012</v>
      </c>
      <c r="V2" s="5">
        <v>4.5599999999999996</v>
      </c>
      <c r="W2" s="5">
        <v>4</v>
      </c>
      <c r="X2" s="5">
        <v>13.01</v>
      </c>
      <c r="Y2" s="5">
        <v>88522</v>
      </c>
      <c r="Z2" s="5">
        <f>DATEDIF(Table1[[#This Row],[Order Date]], Table1[[#This Row],[Ship Date]], "D")</f>
        <v>1</v>
      </c>
      <c r="AA2" s="5">
        <f>IF(Table1[[#This Row],[Sales]]=0, 0, Table1[[#This Row],[Profit]] / Table1[[#This Row],[Sales]] * 100)</f>
        <v>35.049961568024592</v>
      </c>
      <c r="AB2" s="5">
        <f>Table1[[#This Row],[Sales]] / (1 - Table1[[#This Row],[Discount]])</f>
        <v>13.141414141414142</v>
      </c>
      <c r="AC2" s="5">
        <f>Table1[[#This Row],[Sales Before Discount]] - Table1[[#This Row],[Sales]]</f>
        <v>0.13141414141414209</v>
      </c>
      <c r="AD2" s="5" t="str">
        <f>IF(Table1[[#This Row],[Discount Impact Factor]]=0, "No Discount", IF(Table1[[#This Row],[Discount Impact Factor]]&lt;=0.1, "Low Discount", IF(Table1[[#This Row],[Discount Impact Factor]]&lt;=0.2, "Medium Discount", "High Discount")))</f>
        <v>Medium Discount</v>
      </c>
      <c r="AE2" s="5" t="str">
        <f>IF(Table1[[#This Row],[Discount]]=0,"0% (No Discount)",
 IF(Table1[[#This Row],[Discount]]&lt;=0.09,"10%",
 IF(Table1[[#This Row],[Discount]]&lt;=0.16,"15%",
 IF(Table1[[#This Row],[Discount]]&lt;=0.2,"20%",  IF(Table1[[#This Row],[Discount]]&lt;=0.25,"25%",
 "30%+")))))</f>
        <v>10%</v>
      </c>
      <c r="AF2" s="5" t="str">
        <f>IF(Table1[[#This Row],[Discount]]=0, "Full Price", "Discounted")</f>
        <v>Discounted</v>
      </c>
      <c r="AG2" s="46" t="str">
        <f>TEXT(Table1[[#This Row],[Order Date]],"mmm-yyyy")</f>
        <v>Jan-2015</v>
      </c>
    </row>
    <row r="3" spans="1:37" ht="12.75" hidden="1" customHeight="1" x14ac:dyDescent="0.25">
      <c r="A3" s="5">
        <v>20228</v>
      </c>
      <c r="B3" s="5" t="s">
        <v>37</v>
      </c>
      <c r="C3" s="5">
        <v>0.02</v>
      </c>
      <c r="D3" s="5">
        <v>500.98</v>
      </c>
      <c r="E3" s="5">
        <v>26</v>
      </c>
      <c r="F3" s="5">
        <v>5</v>
      </c>
      <c r="G3" s="5" t="s">
        <v>38</v>
      </c>
      <c r="H3" s="5" t="s">
        <v>39</v>
      </c>
      <c r="I3" s="5" t="s">
        <v>40</v>
      </c>
      <c r="J3" s="5" t="s">
        <v>41</v>
      </c>
      <c r="K3" s="5" t="s">
        <v>42</v>
      </c>
      <c r="L3" s="5" t="s">
        <v>43</v>
      </c>
      <c r="M3" s="5" t="s">
        <v>44</v>
      </c>
      <c r="N3" s="5">
        <v>0.6</v>
      </c>
      <c r="O3" s="5" t="s">
        <v>33</v>
      </c>
      <c r="P3" s="5" t="s">
        <v>34</v>
      </c>
      <c r="Q3" s="5" t="s">
        <v>45</v>
      </c>
      <c r="R3" s="5" t="s">
        <v>46</v>
      </c>
      <c r="S3" s="5">
        <v>91776</v>
      </c>
      <c r="T3" s="7">
        <v>42168</v>
      </c>
      <c r="U3" s="7">
        <v>42170</v>
      </c>
      <c r="V3" s="5">
        <v>4390.3665000000001</v>
      </c>
      <c r="W3" s="5">
        <v>12</v>
      </c>
      <c r="X3" s="5">
        <v>6362.85</v>
      </c>
      <c r="Y3" s="5">
        <v>90193</v>
      </c>
      <c r="Z3" s="5">
        <f>DATEDIF(Table1[[#This Row],[Order Date]], Table1[[#This Row],[Ship Date]], "D")</f>
        <v>2</v>
      </c>
      <c r="AA3" s="5">
        <f>IF(Table1[[#This Row],[Sales]]=0, 0, Table1[[#This Row],[Profit]] / Table1[[#This Row],[Sales]] * 100)</f>
        <v>69</v>
      </c>
      <c r="AB3" s="5">
        <f>Table1[[#This Row],[Sales]] / (1 - Table1[[#This Row],[Discount]])</f>
        <v>6492.7040816326535</v>
      </c>
      <c r="AC3" s="5">
        <f>Table1[[#This Row],[Sales Before Discount]] - Table1[[#This Row],[Sales]]</f>
        <v>129.85408163265311</v>
      </c>
      <c r="AD3" s="5" t="str">
        <f>IF(Table1[[#This Row],[Discount Impact Factor]]=0, "No Discount", IF(Table1[[#This Row],[Discount Impact Factor]]&lt;=0.1, "Low Discount", IF(Table1[[#This Row],[Discount Impact Factor]]&lt;=0.2, "Medium Discount", "High Discount")))</f>
        <v>High Discount</v>
      </c>
      <c r="AE3" s="5" t="str">
        <f>IF(Table1[[#This Row],[Discount]]=0,"0% (No Discount)",
 IF(Table1[[#This Row],[Discount]]&lt;=0.09,"10%",
 IF(Table1[[#This Row],[Discount]]&lt;=0.16,"15%",
 IF(Table1[[#This Row],[Discount]]&lt;=0.2,"20%",  IF(Table1[[#This Row],[Discount]]&lt;=0.25,"25%",
 "30%+")))))</f>
        <v>10%</v>
      </c>
      <c r="AF3" s="5" t="str">
        <f>IF(Table1[[#This Row],[Discount]]=0, "Full Price", "Discounted")</f>
        <v>Discounted</v>
      </c>
      <c r="AG3" s="46" t="str">
        <f>TEXT(Table1[[#This Row],[Order Date]],"mmm-yyyy")</f>
        <v>Jun-2015</v>
      </c>
    </row>
    <row r="4" spans="1:37" ht="12.75" customHeight="1" x14ac:dyDescent="0.25">
      <c r="A4" s="5">
        <v>21776</v>
      </c>
      <c r="B4" s="5" t="s">
        <v>47</v>
      </c>
      <c r="C4" s="5">
        <v>0.06</v>
      </c>
      <c r="D4" s="5">
        <v>9.48</v>
      </c>
      <c r="E4" s="5">
        <v>7.29</v>
      </c>
      <c r="F4" s="5">
        <v>11</v>
      </c>
      <c r="G4" s="5" t="s">
        <v>48</v>
      </c>
      <c r="H4" s="5" t="s">
        <v>49</v>
      </c>
      <c r="I4" s="5" t="s">
        <v>40</v>
      </c>
      <c r="J4" s="5" t="s">
        <v>41</v>
      </c>
      <c r="K4" s="5" t="s">
        <v>50</v>
      </c>
      <c r="L4" s="5" t="s">
        <v>51</v>
      </c>
      <c r="M4" s="5" t="s">
        <v>52</v>
      </c>
      <c r="N4" s="5">
        <v>0.45</v>
      </c>
      <c r="O4" s="5" t="s">
        <v>33</v>
      </c>
      <c r="P4" s="5" t="s">
        <v>53</v>
      </c>
      <c r="Q4" s="5" t="s">
        <v>54</v>
      </c>
      <c r="R4" s="5" t="s">
        <v>55</v>
      </c>
      <c r="S4" s="5">
        <v>7203</v>
      </c>
      <c r="T4" s="7">
        <v>42050</v>
      </c>
      <c r="U4" s="7">
        <v>42052</v>
      </c>
      <c r="V4" s="5">
        <v>-53.809600000000003</v>
      </c>
      <c r="W4" s="5">
        <v>22</v>
      </c>
      <c r="X4" s="5">
        <v>211.15</v>
      </c>
      <c r="Y4" s="5">
        <v>90192</v>
      </c>
      <c r="Z4" s="5">
        <f>DATEDIF(Table1[[#This Row],[Order Date]], Table1[[#This Row],[Ship Date]], "D")</f>
        <v>2</v>
      </c>
      <c r="AA4" s="5">
        <f>IF(Table1[[#This Row],[Sales]]=0, 0, Table1[[#This Row],[Profit]] / Table1[[#This Row],[Sales]] * 100)</f>
        <v>-25.484063461993845</v>
      </c>
      <c r="AB4" s="5">
        <f>Table1[[#This Row],[Sales]] / (1 - Table1[[#This Row],[Discount]])</f>
        <v>224.62765957446811</v>
      </c>
      <c r="AC4" s="5">
        <f>Table1[[#This Row],[Sales Before Discount]] - Table1[[#This Row],[Sales]]</f>
        <v>13.477659574468106</v>
      </c>
      <c r="AD4" s="5" t="str">
        <f>IF(Table1[[#This Row],[Discount Impact Factor]]=0, "No Discount", IF(Table1[[#This Row],[Discount Impact Factor]]&lt;=0.1, "Low Discount", IF(Table1[[#This Row],[Discount Impact Factor]]&lt;=0.2, "Medium Discount", "High Discount")))</f>
        <v>High Discount</v>
      </c>
      <c r="AE4" s="5" t="str">
        <f>IF(Table1[[#This Row],[Discount]]=0,"0% (No Discount)",
 IF(Table1[[#This Row],[Discount]]&lt;=0.09,"10%",
 IF(Table1[[#This Row],[Discount]]&lt;=0.16,"15%",
 IF(Table1[[#This Row],[Discount]]&lt;=0.2,"20%",  IF(Table1[[#This Row],[Discount]]&lt;=0.25,"25%",
 "30%+")))))</f>
        <v>10%</v>
      </c>
      <c r="AF4" s="5" t="str">
        <f>IF(Table1[[#This Row],[Discount]]=0, "Full Price", "Discounted")</f>
        <v>Discounted</v>
      </c>
      <c r="AG4" s="46" t="str">
        <f>TEXT(Table1[[#This Row],[Order Date]],"mmm-yyyy")</f>
        <v>Feb-2015</v>
      </c>
      <c r="AI4" s="8">
        <f>(V2/X2)*100</f>
        <v>35.049961568024592</v>
      </c>
      <c r="AJ4">
        <f>X2/(1-C2)</f>
        <v>13.141414141414142</v>
      </c>
      <c r="AK4" s="30" t="s">
        <v>3078</v>
      </c>
    </row>
    <row r="5" spans="1:37" ht="12.75" hidden="1" customHeight="1" x14ac:dyDescent="0.25">
      <c r="A5" s="5">
        <v>24844</v>
      </c>
      <c r="B5" s="5" t="s">
        <v>56</v>
      </c>
      <c r="C5" s="5">
        <v>0.09</v>
      </c>
      <c r="D5" s="5">
        <v>78.69</v>
      </c>
      <c r="E5" s="5">
        <v>19.989999999999998</v>
      </c>
      <c r="F5" s="5">
        <v>14</v>
      </c>
      <c r="G5" s="5" t="s">
        <v>57</v>
      </c>
      <c r="H5" s="5" t="s">
        <v>49</v>
      </c>
      <c r="I5" s="5" t="s">
        <v>58</v>
      </c>
      <c r="J5" s="5" t="s">
        <v>41</v>
      </c>
      <c r="K5" s="5" t="s">
        <v>50</v>
      </c>
      <c r="L5" s="5" t="s">
        <v>59</v>
      </c>
      <c r="M5" s="5" t="s">
        <v>60</v>
      </c>
      <c r="N5" s="5">
        <v>0.43</v>
      </c>
      <c r="O5" s="5" t="s">
        <v>33</v>
      </c>
      <c r="P5" s="5" t="s">
        <v>61</v>
      </c>
      <c r="Q5" s="5" t="s">
        <v>62</v>
      </c>
      <c r="R5" s="5" t="s">
        <v>63</v>
      </c>
      <c r="S5" s="5">
        <v>55372</v>
      </c>
      <c r="T5" s="7">
        <v>42136</v>
      </c>
      <c r="U5" s="7">
        <v>42138</v>
      </c>
      <c r="V5" s="5">
        <v>803.47050000000002</v>
      </c>
      <c r="W5" s="5">
        <v>16</v>
      </c>
      <c r="X5" s="5">
        <v>1164.45</v>
      </c>
      <c r="Y5" s="5">
        <v>86838</v>
      </c>
      <c r="Z5" s="5">
        <f>DATEDIF(Table1[[#This Row],[Order Date]], Table1[[#This Row],[Ship Date]], "D")</f>
        <v>2</v>
      </c>
      <c r="AA5" s="5">
        <f>IF(Table1[[#This Row],[Sales]]=0, 0, Table1[[#This Row],[Profit]] / Table1[[#This Row],[Sales]] * 100)</f>
        <v>69</v>
      </c>
      <c r="AB5" s="5">
        <f>Table1[[#This Row],[Sales]] / (1 - Table1[[#This Row],[Discount]])</f>
        <v>1279.6153846153845</v>
      </c>
      <c r="AC5" s="5">
        <f>Table1[[#This Row],[Sales Before Discount]] - Table1[[#This Row],[Sales]]</f>
        <v>115.16538461538448</v>
      </c>
      <c r="AD5" s="5" t="str">
        <f>IF(Table1[[#This Row],[Discount Impact Factor]]=0, "No Discount", IF(Table1[[#This Row],[Discount Impact Factor]]&lt;=0.1, "Low Discount", IF(Table1[[#This Row],[Discount Impact Factor]]&lt;=0.2, "Medium Discount", "High Discount")))</f>
        <v>High Discount</v>
      </c>
      <c r="AE5" s="5" t="str">
        <f>IF(Table1[[#This Row],[Discount]]=0,"0% (No Discount)",
 IF(Table1[[#This Row],[Discount]]&lt;=0.09,"10%",
 IF(Table1[[#This Row],[Discount]]&lt;=0.16,"15%",
 IF(Table1[[#This Row],[Discount]]&lt;=0.2,"20%",  IF(Table1[[#This Row],[Discount]]&lt;=0.25,"25%",
 "30%+")))))</f>
        <v>10%</v>
      </c>
      <c r="AF5" s="5" t="str">
        <f>IF(Table1[[#This Row],[Discount]]=0, "Full Price", "Discounted")</f>
        <v>Discounted</v>
      </c>
      <c r="AG5" s="46" t="str">
        <f>TEXT(Table1[[#This Row],[Order Date]],"mmm-yyyy")</f>
        <v>May-2015</v>
      </c>
      <c r="AK5" s="30"/>
    </row>
    <row r="6" spans="1:37" ht="12.75" customHeight="1" x14ac:dyDescent="0.25">
      <c r="A6" s="5">
        <v>24846</v>
      </c>
      <c r="B6" s="5" t="s">
        <v>56</v>
      </c>
      <c r="C6" s="5">
        <v>0.08</v>
      </c>
      <c r="D6" s="5">
        <v>3.28</v>
      </c>
      <c r="E6" s="5">
        <v>2.31</v>
      </c>
      <c r="F6" s="5">
        <v>14</v>
      </c>
      <c r="G6" s="5" t="s">
        <v>57</v>
      </c>
      <c r="H6" s="5" t="s">
        <v>49</v>
      </c>
      <c r="I6" s="5" t="s">
        <v>58</v>
      </c>
      <c r="J6" s="5" t="s">
        <v>29</v>
      </c>
      <c r="K6" s="5" t="s">
        <v>30</v>
      </c>
      <c r="L6" s="5" t="s">
        <v>31</v>
      </c>
      <c r="M6" s="5" t="s">
        <v>64</v>
      </c>
      <c r="N6" s="5">
        <v>0.56000000000000005</v>
      </c>
      <c r="O6" s="5" t="s">
        <v>33</v>
      </c>
      <c r="P6" s="5" t="s">
        <v>61</v>
      </c>
      <c r="Q6" s="5" t="s">
        <v>62</v>
      </c>
      <c r="R6" s="5" t="s">
        <v>63</v>
      </c>
      <c r="S6" s="5">
        <v>55372</v>
      </c>
      <c r="T6" s="7">
        <v>42136</v>
      </c>
      <c r="U6" s="7">
        <v>42137</v>
      </c>
      <c r="V6" s="5">
        <v>-24.03</v>
      </c>
      <c r="W6" s="5">
        <v>7</v>
      </c>
      <c r="X6" s="5">
        <v>22.23</v>
      </c>
      <c r="Y6" s="5">
        <v>86838</v>
      </c>
      <c r="Z6" s="5">
        <f>DATEDIF(Table1[[#This Row],[Order Date]], Table1[[#This Row],[Ship Date]], "D")</f>
        <v>1</v>
      </c>
      <c r="AA6" s="5">
        <f>IF(Table1[[#This Row],[Sales]]=0, 0, Table1[[#This Row],[Profit]] / Table1[[#This Row],[Sales]] * 100)</f>
        <v>-108.09716599190284</v>
      </c>
      <c r="AB6" s="5">
        <f>Table1[[#This Row],[Sales]] / (1 - Table1[[#This Row],[Discount]])</f>
        <v>24.163043478260867</v>
      </c>
      <c r="AC6" s="5">
        <f>Table1[[#This Row],[Sales Before Discount]] - Table1[[#This Row],[Sales]]</f>
        <v>1.933043478260867</v>
      </c>
      <c r="AD6" s="5" t="str">
        <f>IF(Table1[[#This Row],[Discount Impact Factor]]=0, "No Discount", IF(Table1[[#This Row],[Discount Impact Factor]]&lt;=0.1, "Low Discount", IF(Table1[[#This Row],[Discount Impact Factor]]&lt;=0.2, "Medium Discount", "High Discount")))</f>
        <v>High Discount</v>
      </c>
      <c r="AE6" s="5" t="str">
        <f>IF(Table1[[#This Row],[Discount]]=0,"0% (No Discount)",
 IF(Table1[[#This Row],[Discount]]&lt;=0.09,"10%",
 IF(Table1[[#This Row],[Discount]]&lt;=0.16,"15%",
 IF(Table1[[#This Row],[Discount]]&lt;=0.2,"20%",  IF(Table1[[#This Row],[Discount]]&lt;=0.25,"25%",
 "30%+")))))</f>
        <v>10%</v>
      </c>
      <c r="AF6" s="5" t="str">
        <f>IF(Table1[[#This Row],[Discount]]=0, "Full Price", "Discounted")</f>
        <v>Discounted</v>
      </c>
      <c r="AG6" s="46" t="str">
        <f>TEXT(Table1[[#This Row],[Order Date]],"mmm-yyyy")</f>
        <v>May-2015</v>
      </c>
      <c r="AK6" s="30">
        <f>CORREL(C2:C1952, V2:V1952)</f>
        <v>-6.2035576071117197E-2</v>
      </c>
    </row>
    <row r="7" spans="1:37" ht="12.75" customHeight="1" x14ac:dyDescent="0.25">
      <c r="A7" s="5">
        <v>24847</v>
      </c>
      <c r="B7" s="5" t="s">
        <v>56</v>
      </c>
      <c r="C7" s="5">
        <v>0.05</v>
      </c>
      <c r="D7" s="5">
        <v>3.28</v>
      </c>
      <c r="E7" s="5">
        <v>4.2</v>
      </c>
      <c r="F7" s="5">
        <v>14</v>
      </c>
      <c r="G7" s="5" t="s">
        <v>57</v>
      </c>
      <c r="H7" s="5" t="s">
        <v>49</v>
      </c>
      <c r="I7" s="5" t="s">
        <v>58</v>
      </c>
      <c r="J7" s="5" t="s">
        <v>29</v>
      </c>
      <c r="K7" s="5" t="s">
        <v>30</v>
      </c>
      <c r="L7" s="5" t="s">
        <v>31</v>
      </c>
      <c r="M7" s="5" t="s">
        <v>65</v>
      </c>
      <c r="N7" s="5">
        <v>0.56000000000000005</v>
      </c>
      <c r="O7" s="5" t="s">
        <v>33</v>
      </c>
      <c r="P7" s="5" t="s">
        <v>61</v>
      </c>
      <c r="Q7" s="5" t="s">
        <v>62</v>
      </c>
      <c r="R7" s="5" t="s">
        <v>63</v>
      </c>
      <c r="S7" s="5">
        <v>55372</v>
      </c>
      <c r="T7" s="7">
        <v>42136</v>
      </c>
      <c r="U7" s="7">
        <v>42137</v>
      </c>
      <c r="V7" s="5">
        <v>-37.03</v>
      </c>
      <c r="W7" s="5">
        <v>4</v>
      </c>
      <c r="X7" s="5">
        <v>13.99</v>
      </c>
      <c r="Y7" s="5">
        <v>86838</v>
      </c>
      <c r="Z7" s="5">
        <f>DATEDIF(Table1[[#This Row],[Order Date]], Table1[[#This Row],[Ship Date]], "D")</f>
        <v>1</v>
      </c>
      <c r="AA7" s="5">
        <f>IF(Table1[[#This Row],[Sales]]=0, 0, Table1[[#This Row],[Profit]] / Table1[[#This Row],[Sales]] * 100)</f>
        <v>-264.68906361686919</v>
      </c>
      <c r="AB7" s="5">
        <f>Table1[[#This Row],[Sales]] / (1 - Table1[[#This Row],[Discount]])</f>
        <v>14.726315789473684</v>
      </c>
      <c r="AC7" s="5">
        <f>Table1[[#This Row],[Sales Before Discount]] - Table1[[#This Row],[Sales]]</f>
        <v>0.73631578947368403</v>
      </c>
      <c r="AD7" s="5" t="str">
        <f>IF(Table1[[#This Row],[Discount Impact Factor]]=0, "No Discount", IF(Table1[[#This Row],[Discount Impact Factor]]&lt;=0.1, "Low Discount", IF(Table1[[#This Row],[Discount Impact Factor]]&lt;=0.2, "Medium Discount", "High Discount")))</f>
        <v>High Discount</v>
      </c>
      <c r="AE7" s="5" t="str">
        <f>IF(Table1[[#This Row],[Discount]]=0,"0% (No Discount)",
 IF(Table1[[#This Row],[Discount]]&lt;=0.09,"10%",
 IF(Table1[[#This Row],[Discount]]&lt;=0.16,"15%",
 IF(Table1[[#This Row],[Discount]]&lt;=0.2,"20%",  IF(Table1[[#This Row],[Discount]]&lt;=0.25,"25%",
 "30%+")))))</f>
        <v>10%</v>
      </c>
      <c r="AF7" s="5" t="str">
        <f>IF(Table1[[#This Row],[Discount]]=0, "Full Price", "Discounted")</f>
        <v>Discounted</v>
      </c>
      <c r="AG7" s="46" t="str">
        <f>TEXT(Table1[[#This Row],[Order Date]],"mmm-yyyy")</f>
        <v>May-2015</v>
      </c>
    </row>
    <row r="8" spans="1:37" ht="12.75" customHeight="1" x14ac:dyDescent="0.25">
      <c r="A8" s="5">
        <v>24848</v>
      </c>
      <c r="B8" s="5" t="s">
        <v>56</v>
      </c>
      <c r="C8" s="5">
        <v>0.05</v>
      </c>
      <c r="D8" s="5">
        <v>3.58</v>
      </c>
      <c r="E8" s="5">
        <v>1.63</v>
      </c>
      <c r="F8" s="5">
        <v>14</v>
      </c>
      <c r="G8" s="5" t="s">
        <v>57</v>
      </c>
      <c r="H8" s="5" t="s">
        <v>49</v>
      </c>
      <c r="I8" s="5" t="s">
        <v>58</v>
      </c>
      <c r="J8" s="5" t="s">
        <v>29</v>
      </c>
      <c r="K8" s="5" t="s">
        <v>66</v>
      </c>
      <c r="L8" s="5" t="s">
        <v>31</v>
      </c>
      <c r="M8" s="5" t="s">
        <v>67</v>
      </c>
      <c r="N8" s="5">
        <v>0.36</v>
      </c>
      <c r="O8" s="5" t="s">
        <v>33</v>
      </c>
      <c r="P8" s="5" t="s">
        <v>61</v>
      </c>
      <c r="Q8" s="5" t="s">
        <v>62</v>
      </c>
      <c r="R8" s="5" t="s">
        <v>63</v>
      </c>
      <c r="S8" s="5">
        <v>55372</v>
      </c>
      <c r="T8" s="7">
        <v>42136</v>
      </c>
      <c r="U8" s="7">
        <v>42137</v>
      </c>
      <c r="V8" s="5">
        <v>-0.71</v>
      </c>
      <c r="W8" s="5">
        <v>4</v>
      </c>
      <c r="X8" s="5">
        <v>14.26</v>
      </c>
      <c r="Y8" s="5">
        <v>86838</v>
      </c>
      <c r="Z8" s="5">
        <f>DATEDIF(Table1[[#This Row],[Order Date]], Table1[[#This Row],[Ship Date]], "D")</f>
        <v>1</v>
      </c>
      <c r="AA8" s="5">
        <f>IF(Table1[[#This Row],[Sales]]=0, 0, Table1[[#This Row],[Profit]] / Table1[[#This Row],[Sales]] * 100)</f>
        <v>-4.9789621318373074</v>
      </c>
      <c r="AB8" s="5">
        <f>Table1[[#This Row],[Sales]] / (1 - Table1[[#This Row],[Discount]])</f>
        <v>15.010526315789475</v>
      </c>
      <c r="AC8" s="5">
        <f>Table1[[#This Row],[Sales Before Discount]] - Table1[[#This Row],[Sales]]</f>
        <v>0.75052631578947526</v>
      </c>
      <c r="AD8" s="5" t="str">
        <f>IF(Table1[[#This Row],[Discount Impact Factor]]=0, "No Discount", IF(Table1[[#This Row],[Discount Impact Factor]]&lt;=0.1, "Low Discount", IF(Table1[[#This Row],[Discount Impact Factor]]&lt;=0.2, "Medium Discount", "High Discount")))</f>
        <v>High Discount</v>
      </c>
      <c r="AE8" s="5" t="str">
        <f>IF(Table1[[#This Row],[Discount]]=0,"0% (No Discount)",
 IF(Table1[[#This Row],[Discount]]&lt;=0.09,"10%",
 IF(Table1[[#This Row],[Discount]]&lt;=0.16,"15%",
 IF(Table1[[#This Row],[Discount]]&lt;=0.2,"20%",  IF(Table1[[#This Row],[Discount]]&lt;=0.25,"25%",
 "30%+")))))</f>
        <v>10%</v>
      </c>
      <c r="AF8" s="5" t="str">
        <f>IF(Table1[[#This Row],[Discount]]=0, "Full Price", "Discounted")</f>
        <v>Discounted</v>
      </c>
      <c r="AG8" s="46" t="str">
        <f>TEXT(Table1[[#This Row],[Order Date]],"mmm-yyyy")</f>
        <v>May-2015</v>
      </c>
      <c r="AH8" s="3" t="s">
        <v>3036</v>
      </c>
    </row>
    <row r="9" spans="1:37" ht="12.75" customHeight="1" x14ac:dyDescent="0.25">
      <c r="A9" s="5">
        <v>18181</v>
      </c>
      <c r="B9" s="5" t="s">
        <v>47</v>
      </c>
      <c r="C9" s="5">
        <v>0</v>
      </c>
      <c r="D9" s="5">
        <v>4.42</v>
      </c>
      <c r="E9" s="5">
        <v>4.99</v>
      </c>
      <c r="F9" s="5">
        <v>15</v>
      </c>
      <c r="G9" s="5" t="s">
        <v>68</v>
      </c>
      <c r="H9" s="5" t="s">
        <v>49</v>
      </c>
      <c r="I9" s="5" t="s">
        <v>58</v>
      </c>
      <c r="J9" s="5" t="s">
        <v>29</v>
      </c>
      <c r="K9" s="5" t="s">
        <v>69</v>
      </c>
      <c r="L9" s="5" t="s">
        <v>59</v>
      </c>
      <c r="M9" s="5" t="s">
        <v>70</v>
      </c>
      <c r="N9" s="5">
        <v>0.38</v>
      </c>
      <c r="O9" s="5" t="s">
        <v>33</v>
      </c>
      <c r="P9" s="5" t="s">
        <v>53</v>
      </c>
      <c r="Q9" s="5" t="s">
        <v>71</v>
      </c>
      <c r="R9" s="5" t="s">
        <v>72</v>
      </c>
      <c r="S9" s="5">
        <v>11787</v>
      </c>
      <c r="T9" s="7">
        <v>42102</v>
      </c>
      <c r="U9" s="7">
        <v>42103</v>
      </c>
      <c r="V9" s="5">
        <v>-59.82</v>
      </c>
      <c r="W9" s="5">
        <v>7</v>
      </c>
      <c r="X9" s="5">
        <v>33.47</v>
      </c>
      <c r="Y9" s="5">
        <v>86837</v>
      </c>
      <c r="Z9" s="5">
        <f>DATEDIF(Table1[[#This Row],[Order Date]], Table1[[#This Row],[Ship Date]], "D")</f>
        <v>1</v>
      </c>
      <c r="AA9" s="5">
        <f>IF(Table1[[#This Row],[Sales]]=0, 0, Table1[[#This Row],[Profit]] / Table1[[#This Row],[Sales]] * 100)</f>
        <v>-178.72721840454139</v>
      </c>
      <c r="AB9" s="5">
        <f>Table1[[#This Row],[Sales]] / (1 - Table1[[#This Row],[Discount]])</f>
        <v>33.47</v>
      </c>
      <c r="AC9" s="5">
        <f>Table1[[#This Row],[Sales Before Discount]] - Table1[[#This Row],[Sales]]</f>
        <v>0</v>
      </c>
      <c r="AD9" s="5" t="str">
        <f>IF(Table1[[#This Row],[Discount Impact Factor]]=0, "No Discount", IF(Table1[[#This Row],[Discount Impact Factor]]&lt;=0.1, "Low Discount", IF(Table1[[#This Row],[Discount Impact Factor]]&lt;=0.2, "Medium Discount", "High Discount")))</f>
        <v>No Discount</v>
      </c>
      <c r="AE9" s="5" t="str">
        <f>IF(Table1[[#This Row],[Discount]]=0,"0% (No Discount)",
 IF(Table1[[#This Row],[Discount]]&lt;=0.09,"10%",
 IF(Table1[[#This Row],[Discount]]&lt;=0.16,"15%",
 IF(Table1[[#This Row],[Discount]]&lt;=0.2,"20%",  IF(Table1[[#This Row],[Discount]]&lt;=0.25,"25%",
 "30%+")))))</f>
        <v>0% (No Discount)</v>
      </c>
      <c r="AF9" s="5" t="str">
        <f>IF(Table1[[#This Row],[Discount]]=0, "Full Price", "Discounted")</f>
        <v>Full Price</v>
      </c>
      <c r="AG9" s="46" t="str">
        <f>TEXT(Table1[[#This Row],[Order Date]],"mmm-yyyy")</f>
        <v>Apr-2015</v>
      </c>
      <c r="AH9" s="3">
        <f>COUNTBLANK(Table1[])</f>
        <v>0</v>
      </c>
    </row>
    <row r="10" spans="1:37" ht="12.75" hidden="1" customHeight="1" x14ac:dyDescent="0.25">
      <c r="A10" s="5">
        <v>20925</v>
      </c>
      <c r="B10" s="5" t="s">
        <v>56</v>
      </c>
      <c r="C10" s="5">
        <v>0.01</v>
      </c>
      <c r="D10" s="5">
        <v>35.94</v>
      </c>
      <c r="E10" s="5">
        <v>6.66</v>
      </c>
      <c r="F10" s="5">
        <v>15</v>
      </c>
      <c r="G10" s="5" t="s">
        <v>68</v>
      </c>
      <c r="H10" s="5" t="s">
        <v>49</v>
      </c>
      <c r="I10" s="5" t="s">
        <v>58</v>
      </c>
      <c r="J10" s="5" t="s">
        <v>29</v>
      </c>
      <c r="K10" s="5" t="s">
        <v>69</v>
      </c>
      <c r="L10" s="5" t="s">
        <v>59</v>
      </c>
      <c r="M10" s="5" t="s">
        <v>73</v>
      </c>
      <c r="N10" s="5">
        <v>0.4</v>
      </c>
      <c r="O10" s="5" t="s">
        <v>33</v>
      </c>
      <c r="P10" s="5" t="s">
        <v>53</v>
      </c>
      <c r="Q10" s="5" t="s">
        <v>71</v>
      </c>
      <c r="R10" s="5" t="s">
        <v>72</v>
      </c>
      <c r="S10" s="5">
        <v>11787</v>
      </c>
      <c r="T10" s="7">
        <v>42152</v>
      </c>
      <c r="U10" s="7">
        <v>42152</v>
      </c>
      <c r="V10" s="5">
        <v>261.87569999999994</v>
      </c>
      <c r="W10" s="5">
        <v>10</v>
      </c>
      <c r="X10" s="5">
        <v>379.53</v>
      </c>
      <c r="Y10" s="5">
        <v>86839</v>
      </c>
      <c r="Z10" s="5">
        <f>DATEDIF(Table1[[#This Row],[Order Date]], Table1[[#This Row],[Ship Date]], "D")</f>
        <v>0</v>
      </c>
      <c r="AA10" s="5">
        <f>IF(Table1[[#This Row],[Sales]]=0, 0, Table1[[#This Row],[Profit]] / Table1[[#This Row],[Sales]] * 100)</f>
        <v>68.999999999999986</v>
      </c>
      <c r="AB10" s="5">
        <f>Table1[[#This Row],[Sales]] / (1 - Table1[[#This Row],[Discount]])</f>
        <v>383.36363636363632</v>
      </c>
      <c r="AC10" s="5">
        <f>Table1[[#This Row],[Sales Before Discount]] - Table1[[#This Row],[Sales]]</f>
        <v>3.8336363636363444</v>
      </c>
      <c r="AD10" s="5" t="str">
        <f>IF(Table1[[#This Row],[Discount Impact Factor]]=0, "No Discount", IF(Table1[[#This Row],[Discount Impact Factor]]&lt;=0.1, "Low Discount", IF(Table1[[#This Row],[Discount Impact Factor]]&lt;=0.2, "Medium Discount", "High Discount")))</f>
        <v>High Discount</v>
      </c>
      <c r="AE10" s="5" t="str">
        <f>IF(Table1[[#This Row],[Discount]]=0,"0% (No Discount)",
 IF(Table1[[#This Row],[Discount]]&lt;=0.09,"10%",
 IF(Table1[[#This Row],[Discount]]&lt;=0.16,"15%",
 IF(Table1[[#This Row],[Discount]]&lt;=0.2,"20%",  IF(Table1[[#This Row],[Discount]]&lt;=0.25,"25%",
 "30%+")))))</f>
        <v>10%</v>
      </c>
      <c r="AF10" s="5" t="str">
        <f>IF(Table1[[#This Row],[Discount]]=0, "Full Price", "Discounted")</f>
        <v>Discounted</v>
      </c>
      <c r="AG10" s="46" t="str">
        <f>TEXT(Table1[[#This Row],[Order Date]],"mmm-yyyy")</f>
        <v>May-2015</v>
      </c>
    </row>
    <row r="11" spans="1:37" ht="12.75" hidden="1" customHeight="1" x14ac:dyDescent="0.25">
      <c r="A11" s="5">
        <v>26267</v>
      </c>
      <c r="B11" s="5" t="s">
        <v>25</v>
      </c>
      <c r="C11" s="5">
        <v>0.04</v>
      </c>
      <c r="D11" s="5">
        <v>2.98</v>
      </c>
      <c r="E11" s="5">
        <v>1.58</v>
      </c>
      <c r="F11" s="5">
        <v>16</v>
      </c>
      <c r="G11" s="5" t="s">
        <v>74</v>
      </c>
      <c r="H11" s="5" t="s">
        <v>49</v>
      </c>
      <c r="I11" s="5" t="s">
        <v>58</v>
      </c>
      <c r="J11" s="5" t="s">
        <v>29</v>
      </c>
      <c r="K11" s="5" t="s">
        <v>66</v>
      </c>
      <c r="L11" s="5" t="s">
        <v>31</v>
      </c>
      <c r="M11" s="5" t="s">
        <v>75</v>
      </c>
      <c r="N11" s="5">
        <v>0.39</v>
      </c>
      <c r="O11" s="5" t="s">
        <v>33</v>
      </c>
      <c r="P11" s="5" t="s">
        <v>53</v>
      </c>
      <c r="Q11" s="5" t="s">
        <v>71</v>
      </c>
      <c r="R11" s="5" t="s">
        <v>76</v>
      </c>
      <c r="S11" s="5">
        <v>13210</v>
      </c>
      <c r="T11" s="7">
        <v>42047</v>
      </c>
      <c r="U11" s="7">
        <v>42050</v>
      </c>
      <c r="V11" s="5">
        <v>2.63</v>
      </c>
      <c r="W11" s="5">
        <v>6</v>
      </c>
      <c r="X11" s="5">
        <v>18.8</v>
      </c>
      <c r="Y11" s="5">
        <v>86836</v>
      </c>
      <c r="Z11" s="5">
        <f>DATEDIF(Table1[[#This Row],[Order Date]], Table1[[#This Row],[Ship Date]], "D")</f>
        <v>3</v>
      </c>
      <c r="AA11" s="5">
        <f>IF(Table1[[#This Row],[Sales]]=0, 0, Table1[[#This Row],[Profit]] / Table1[[#This Row],[Sales]] * 100)</f>
        <v>13.98936170212766</v>
      </c>
      <c r="AB11" s="5">
        <f>Table1[[#This Row],[Sales]] / (1 - Table1[[#This Row],[Discount]])</f>
        <v>19.583333333333336</v>
      </c>
      <c r="AC11" s="5">
        <f>Table1[[#This Row],[Sales Before Discount]] - Table1[[#This Row],[Sales]]</f>
        <v>0.78333333333333499</v>
      </c>
      <c r="AD11" s="5" t="str">
        <f>IF(Table1[[#This Row],[Discount Impact Factor]]=0, "No Discount", IF(Table1[[#This Row],[Discount Impact Factor]]&lt;=0.1, "Low Discount", IF(Table1[[#This Row],[Discount Impact Factor]]&lt;=0.2, "Medium Discount", "High Discount")))</f>
        <v>High Discount</v>
      </c>
      <c r="AE11" s="5" t="str">
        <f>IF(Table1[[#This Row],[Discount]]=0,"0% (No Discount)",
 IF(Table1[[#This Row],[Discount]]&lt;=0.09,"10%",
 IF(Table1[[#This Row],[Discount]]&lt;=0.16,"15%",
 IF(Table1[[#This Row],[Discount]]&lt;=0.2,"20%",  IF(Table1[[#This Row],[Discount]]&lt;=0.25,"25%",
 "30%+")))))</f>
        <v>10%</v>
      </c>
      <c r="AF11" s="5" t="str">
        <f>IF(Table1[[#This Row],[Discount]]=0, "Full Price", "Discounted")</f>
        <v>Discounted</v>
      </c>
      <c r="AG11" s="46" t="str">
        <f>TEXT(Table1[[#This Row],[Order Date]],"mmm-yyyy")</f>
        <v>Feb-2015</v>
      </c>
    </row>
    <row r="12" spans="1:37" ht="12.75" hidden="1" customHeight="1" x14ac:dyDescent="0.25">
      <c r="A12" s="5">
        <v>26268</v>
      </c>
      <c r="B12" s="5" t="s">
        <v>25</v>
      </c>
      <c r="C12" s="5">
        <v>0.05</v>
      </c>
      <c r="D12" s="5">
        <v>115.99</v>
      </c>
      <c r="E12" s="5">
        <v>2.5</v>
      </c>
      <c r="F12" s="5">
        <v>16</v>
      </c>
      <c r="G12" s="5" t="s">
        <v>74</v>
      </c>
      <c r="H12" s="5" t="s">
        <v>49</v>
      </c>
      <c r="I12" s="5" t="s">
        <v>58</v>
      </c>
      <c r="J12" s="5" t="s">
        <v>77</v>
      </c>
      <c r="K12" s="5" t="s">
        <v>78</v>
      </c>
      <c r="L12" s="5" t="s">
        <v>59</v>
      </c>
      <c r="M12" s="5" t="s">
        <v>79</v>
      </c>
      <c r="N12" s="5">
        <v>0.55000000000000004</v>
      </c>
      <c r="O12" s="5" t="s">
        <v>33</v>
      </c>
      <c r="P12" s="5" t="s">
        <v>53</v>
      </c>
      <c r="Q12" s="5" t="s">
        <v>71</v>
      </c>
      <c r="R12" s="5" t="s">
        <v>76</v>
      </c>
      <c r="S12" s="5">
        <v>13210</v>
      </c>
      <c r="T12" s="7">
        <v>42047</v>
      </c>
      <c r="U12" s="7">
        <v>42049</v>
      </c>
      <c r="V12" s="5">
        <v>652.73309999999992</v>
      </c>
      <c r="W12" s="5">
        <v>10</v>
      </c>
      <c r="X12" s="5">
        <v>945.99</v>
      </c>
      <c r="Y12" s="5">
        <v>86836</v>
      </c>
      <c r="Z12" s="5">
        <f>DATEDIF(Table1[[#This Row],[Order Date]], Table1[[#This Row],[Ship Date]], "D")</f>
        <v>2</v>
      </c>
      <c r="AA12" s="5">
        <f>IF(Table1[[#This Row],[Sales]]=0, 0, Table1[[#This Row],[Profit]] / Table1[[#This Row],[Sales]] * 100)</f>
        <v>69</v>
      </c>
      <c r="AB12" s="5">
        <f>Table1[[#This Row],[Sales]] / (1 - Table1[[#This Row],[Discount]])</f>
        <v>995.77894736842109</v>
      </c>
      <c r="AC12" s="5">
        <f>Table1[[#This Row],[Sales Before Discount]] - Table1[[#This Row],[Sales]]</f>
        <v>49.788947368421077</v>
      </c>
      <c r="AD12" s="5" t="str">
        <f>IF(Table1[[#This Row],[Discount Impact Factor]]=0, "No Discount", IF(Table1[[#This Row],[Discount Impact Factor]]&lt;=0.1, "Low Discount", IF(Table1[[#This Row],[Discount Impact Factor]]&lt;=0.2, "Medium Discount", "High Discount")))</f>
        <v>High Discount</v>
      </c>
      <c r="AE12" s="5" t="str">
        <f>IF(Table1[[#This Row],[Discount]]=0,"0% (No Discount)",
 IF(Table1[[#This Row],[Discount]]&lt;=0.09,"10%",
 IF(Table1[[#This Row],[Discount]]&lt;=0.16,"15%",
 IF(Table1[[#This Row],[Discount]]&lt;=0.2,"20%",  IF(Table1[[#This Row],[Discount]]&lt;=0.25,"25%",
 "30%+")))))</f>
        <v>10%</v>
      </c>
      <c r="AF12" s="5" t="str">
        <f>IF(Table1[[#This Row],[Discount]]=0, "Full Price", "Discounted")</f>
        <v>Discounted</v>
      </c>
      <c r="AG12" s="46" t="str">
        <f>TEXT(Table1[[#This Row],[Order Date]],"mmm-yyyy")</f>
        <v>Feb-2015</v>
      </c>
    </row>
    <row r="13" spans="1:37" ht="12.75" hidden="1" customHeight="1" x14ac:dyDescent="0.25">
      <c r="A13" s="5">
        <v>23890</v>
      </c>
      <c r="B13" s="5" t="s">
        <v>25</v>
      </c>
      <c r="C13" s="5">
        <v>0.05</v>
      </c>
      <c r="D13" s="5">
        <v>26.48</v>
      </c>
      <c r="E13" s="5">
        <v>6.93</v>
      </c>
      <c r="F13" s="5">
        <v>18</v>
      </c>
      <c r="G13" s="5" t="s">
        <v>80</v>
      </c>
      <c r="H13" s="5" t="s">
        <v>49</v>
      </c>
      <c r="I13" s="5" t="s">
        <v>58</v>
      </c>
      <c r="J13" s="5" t="s">
        <v>41</v>
      </c>
      <c r="K13" s="5" t="s">
        <v>50</v>
      </c>
      <c r="L13" s="5" t="s">
        <v>59</v>
      </c>
      <c r="M13" s="5" t="s">
        <v>81</v>
      </c>
      <c r="N13" s="5">
        <v>0.49</v>
      </c>
      <c r="O13" s="5" t="s">
        <v>33</v>
      </c>
      <c r="P13" s="5" t="s">
        <v>34</v>
      </c>
      <c r="Q13" s="5" t="s">
        <v>82</v>
      </c>
      <c r="R13" s="5" t="s">
        <v>83</v>
      </c>
      <c r="S13" s="5">
        <v>59601</v>
      </c>
      <c r="T13" s="7">
        <v>42139</v>
      </c>
      <c r="U13" s="7">
        <v>42140</v>
      </c>
      <c r="V13" s="5">
        <v>314.48129999999998</v>
      </c>
      <c r="W13" s="5">
        <v>17</v>
      </c>
      <c r="X13" s="5">
        <v>455.77</v>
      </c>
      <c r="Y13" s="5">
        <v>90031</v>
      </c>
      <c r="Z13" s="5">
        <f>DATEDIF(Table1[[#This Row],[Order Date]], Table1[[#This Row],[Ship Date]], "D")</f>
        <v>1</v>
      </c>
      <c r="AA13" s="5">
        <f>IF(Table1[[#This Row],[Sales]]=0, 0, Table1[[#This Row],[Profit]] / Table1[[#This Row],[Sales]] * 100)</f>
        <v>69</v>
      </c>
      <c r="AB13" s="5">
        <f>Table1[[#This Row],[Sales]] / (1 - Table1[[#This Row],[Discount]])</f>
        <v>479.7578947368421</v>
      </c>
      <c r="AC13" s="5">
        <f>Table1[[#This Row],[Sales Before Discount]] - Table1[[#This Row],[Sales]]</f>
        <v>23.987894736842122</v>
      </c>
      <c r="AD13" s="5" t="str">
        <f>IF(Table1[[#This Row],[Discount Impact Factor]]=0, "No Discount", IF(Table1[[#This Row],[Discount Impact Factor]]&lt;=0.1, "Low Discount", IF(Table1[[#This Row],[Discount Impact Factor]]&lt;=0.2, "Medium Discount", "High Discount")))</f>
        <v>High Discount</v>
      </c>
      <c r="AE13" s="5" t="str">
        <f>IF(Table1[[#This Row],[Discount]]=0,"0% (No Discount)",
 IF(Table1[[#This Row],[Discount]]&lt;=0.09,"10%",
 IF(Table1[[#This Row],[Discount]]&lt;=0.16,"15%",
 IF(Table1[[#This Row],[Discount]]&lt;=0.2,"20%",  IF(Table1[[#This Row],[Discount]]&lt;=0.25,"25%",
 "30%+")))))</f>
        <v>10%</v>
      </c>
      <c r="AF13" s="5" t="str">
        <f>IF(Table1[[#This Row],[Discount]]=0, "Full Price", "Discounted")</f>
        <v>Discounted</v>
      </c>
      <c r="AG13" s="46" t="str">
        <f>TEXT(Table1[[#This Row],[Order Date]],"mmm-yyyy")</f>
        <v>May-2015</v>
      </c>
    </row>
    <row r="14" spans="1:37" ht="12.75" customHeight="1" x14ac:dyDescent="0.25">
      <c r="A14" s="5">
        <v>24063</v>
      </c>
      <c r="B14" s="5" t="s">
        <v>37</v>
      </c>
      <c r="C14" s="5">
        <v>7.0000000000000007E-2</v>
      </c>
      <c r="D14" s="5">
        <v>12.99</v>
      </c>
      <c r="E14" s="5">
        <v>9.44</v>
      </c>
      <c r="F14" s="5">
        <v>19</v>
      </c>
      <c r="G14" s="5" t="s">
        <v>84</v>
      </c>
      <c r="H14" s="5" t="s">
        <v>49</v>
      </c>
      <c r="I14" s="5" t="s">
        <v>58</v>
      </c>
      <c r="J14" s="5" t="s">
        <v>77</v>
      </c>
      <c r="K14" s="5" t="s">
        <v>85</v>
      </c>
      <c r="L14" s="5" t="s">
        <v>86</v>
      </c>
      <c r="M14" s="5" t="s">
        <v>87</v>
      </c>
      <c r="N14" s="5">
        <v>0.39</v>
      </c>
      <c r="O14" s="5" t="s">
        <v>33</v>
      </c>
      <c r="P14" s="5" t="s">
        <v>34</v>
      </c>
      <c r="Q14" s="5" t="s">
        <v>82</v>
      </c>
      <c r="R14" s="5" t="s">
        <v>88</v>
      </c>
      <c r="S14" s="5">
        <v>59801</v>
      </c>
      <c r="T14" s="7">
        <v>42145</v>
      </c>
      <c r="U14" s="7">
        <v>42147</v>
      </c>
      <c r="V14" s="5">
        <v>-114.63990000000001</v>
      </c>
      <c r="W14" s="5">
        <v>18</v>
      </c>
      <c r="X14" s="5">
        <v>231.79</v>
      </c>
      <c r="Y14" s="5">
        <v>90032</v>
      </c>
      <c r="Z14" s="5">
        <f>DATEDIF(Table1[[#This Row],[Order Date]], Table1[[#This Row],[Ship Date]], "D")</f>
        <v>2</v>
      </c>
      <c r="AA14" s="5">
        <f>IF(Table1[[#This Row],[Sales]]=0, 0, Table1[[#This Row],[Profit]] / Table1[[#This Row],[Sales]] * 100)</f>
        <v>-49.458518486561118</v>
      </c>
      <c r="AB14" s="5">
        <f>Table1[[#This Row],[Sales]] / (1 - Table1[[#This Row],[Discount]])</f>
        <v>249.23655913978496</v>
      </c>
      <c r="AC14" s="5">
        <f>Table1[[#This Row],[Sales Before Discount]] - Table1[[#This Row],[Sales]]</f>
        <v>17.446559139784966</v>
      </c>
      <c r="AD14" s="5" t="str">
        <f>IF(Table1[[#This Row],[Discount Impact Factor]]=0, "No Discount", IF(Table1[[#This Row],[Discount Impact Factor]]&lt;=0.1, "Low Discount", IF(Table1[[#This Row],[Discount Impact Factor]]&lt;=0.2, "Medium Discount", "High Discount")))</f>
        <v>High Discount</v>
      </c>
      <c r="AE14" s="5" t="str">
        <f>IF(Table1[[#This Row],[Discount]]=0,"0% (No Discount)",
 IF(Table1[[#This Row],[Discount]]&lt;=0.09,"10%",
 IF(Table1[[#This Row],[Discount]]&lt;=0.16,"15%",
 IF(Table1[[#This Row],[Discount]]&lt;=0.2,"20%",  IF(Table1[[#This Row],[Discount]]&lt;=0.25,"25%",
 "30%+")))))</f>
        <v>10%</v>
      </c>
      <c r="AF14" s="5" t="str">
        <f>IF(Table1[[#This Row],[Discount]]=0, "Full Price", "Discounted")</f>
        <v>Discounted</v>
      </c>
      <c r="AG14" s="46" t="str">
        <f>TEXT(Table1[[#This Row],[Order Date]],"mmm-yyyy")</f>
        <v>May-2015</v>
      </c>
    </row>
    <row r="15" spans="1:37" ht="12.75" hidden="1" customHeight="1" x14ac:dyDescent="0.25">
      <c r="A15" s="5">
        <v>5890</v>
      </c>
      <c r="B15" s="5" t="s">
        <v>25</v>
      </c>
      <c r="C15" s="5">
        <v>0.05</v>
      </c>
      <c r="D15" s="5">
        <v>26.48</v>
      </c>
      <c r="E15" s="5">
        <v>6.93</v>
      </c>
      <c r="F15" s="5">
        <v>21</v>
      </c>
      <c r="G15" s="5" t="s">
        <v>89</v>
      </c>
      <c r="H15" s="5" t="s">
        <v>49</v>
      </c>
      <c r="I15" s="5" t="s">
        <v>58</v>
      </c>
      <c r="J15" s="5" t="s">
        <v>41</v>
      </c>
      <c r="K15" s="5" t="s">
        <v>50</v>
      </c>
      <c r="L15" s="5" t="s">
        <v>59</v>
      </c>
      <c r="M15" s="5" t="s">
        <v>81</v>
      </c>
      <c r="N15" s="5">
        <v>0.49</v>
      </c>
      <c r="O15" s="5" t="s">
        <v>33</v>
      </c>
      <c r="P15" s="5" t="s">
        <v>53</v>
      </c>
      <c r="Q15" s="5" t="s">
        <v>71</v>
      </c>
      <c r="R15" s="5" t="s">
        <v>90</v>
      </c>
      <c r="S15" s="5">
        <v>10012</v>
      </c>
      <c r="T15" s="7">
        <v>42139</v>
      </c>
      <c r="U15" s="7">
        <v>42140</v>
      </c>
      <c r="V15" s="5">
        <v>384.38</v>
      </c>
      <c r="W15" s="5">
        <v>70</v>
      </c>
      <c r="X15" s="5">
        <v>1876.69</v>
      </c>
      <c r="Y15" s="5">
        <v>41793</v>
      </c>
      <c r="Z15" s="5">
        <f>DATEDIF(Table1[[#This Row],[Order Date]], Table1[[#This Row],[Ship Date]], "D")</f>
        <v>1</v>
      </c>
      <c r="AA15" s="5">
        <f>IF(Table1[[#This Row],[Sales]]=0, 0, Table1[[#This Row],[Profit]] / Table1[[#This Row],[Sales]] * 100)</f>
        <v>20.481805732433166</v>
      </c>
      <c r="AB15" s="5">
        <f>Table1[[#This Row],[Sales]] / (1 - Table1[[#This Row],[Discount]])</f>
        <v>1975.4631578947369</v>
      </c>
      <c r="AC15" s="5">
        <f>Table1[[#This Row],[Sales Before Discount]] - Table1[[#This Row],[Sales]]</f>
        <v>98.773157894736869</v>
      </c>
      <c r="AD15" s="5" t="str">
        <f>IF(Table1[[#This Row],[Discount Impact Factor]]=0, "No Discount", IF(Table1[[#This Row],[Discount Impact Factor]]&lt;=0.1, "Low Discount", IF(Table1[[#This Row],[Discount Impact Factor]]&lt;=0.2, "Medium Discount", "High Discount")))</f>
        <v>High Discount</v>
      </c>
      <c r="AE15" s="5" t="str">
        <f>IF(Table1[[#This Row],[Discount]]=0,"0% (No Discount)",
 IF(Table1[[#This Row],[Discount]]&lt;=0.09,"10%",
 IF(Table1[[#This Row],[Discount]]&lt;=0.16,"15%",
 IF(Table1[[#This Row],[Discount]]&lt;=0.2,"20%",  IF(Table1[[#This Row],[Discount]]&lt;=0.25,"25%",
 "30%+")))))</f>
        <v>10%</v>
      </c>
      <c r="AF15" s="5" t="str">
        <f>IF(Table1[[#This Row],[Discount]]=0, "Full Price", "Discounted")</f>
        <v>Discounted</v>
      </c>
      <c r="AG15" s="46" t="str">
        <f>TEXT(Table1[[#This Row],[Order Date]],"mmm-yyyy")</f>
        <v>May-2015</v>
      </c>
    </row>
    <row r="16" spans="1:37" ht="12.75" customHeight="1" x14ac:dyDescent="0.25">
      <c r="A16" s="5">
        <v>6062</v>
      </c>
      <c r="B16" s="5" t="s">
        <v>37</v>
      </c>
      <c r="C16" s="5">
        <v>0.08</v>
      </c>
      <c r="D16" s="5">
        <v>5</v>
      </c>
      <c r="E16" s="5">
        <v>3.39</v>
      </c>
      <c r="F16" s="5">
        <v>21</v>
      </c>
      <c r="G16" s="5" t="s">
        <v>89</v>
      </c>
      <c r="H16" s="5" t="s">
        <v>49</v>
      </c>
      <c r="I16" s="5" t="s">
        <v>58</v>
      </c>
      <c r="J16" s="5" t="s">
        <v>29</v>
      </c>
      <c r="K16" s="5" t="s">
        <v>66</v>
      </c>
      <c r="L16" s="5" t="s">
        <v>31</v>
      </c>
      <c r="M16" s="5" t="s">
        <v>91</v>
      </c>
      <c r="N16" s="5">
        <v>0.37</v>
      </c>
      <c r="O16" s="5" t="s">
        <v>33</v>
      </c>
      <c r="P16" s="5" t="s">
        <v>53</v>
      </c>
      <c r="Q16" s="5" t="s">
        <v>71</v>
      </c>
      <c r="R16" s="5" t="s">
        <v>90</v>
      </c>
      <c r="S16" s="5">
        <v>10012</v>
      </c>
      <c r="T16" s="7">
        <v>42145</v>
      </c>
      <c r="U16" s="7">
        <v>42146</v>
      </c>
      <c r="V16" s="5">
        <v>-17.489999999999998</v>
      </c>
      <c r="W16" s="5">
        <v>58</v>
      </c>
      <c r="X16" s="5">
        <v>293.06</v>
      </c>
      <c r="Y16" s="5">
        <v>42949</v>
      </c>
      <c r="Z16" s="5">
        <f>DATEDIF(Table1[[#This Row],[Order Date]], Table1[[#This Row],[Ship Date]], "D")</f>
        <v>1</v>
      </c>
      <c r="AA16" s="5">
        <f>IF(Table1[[#This Row],[Sales]]=0, 0, Table1[[#This Row],[Profit]] / Table1[[#This Row],[Sales]] * 100)</f>
        <v>-5.9680611478878038</v>
      </c>
      <c r="AB16" s="5">
        <f>Table1[[#This Row],[Sales]] / (1 - Table1[[#This Row],[Discount]])</f>
        <v>318.54347826086956</v>
      </c>
      <c r="AC16" s="5">
        <f>Table1[[#This Row],[Sales Before Discount]] - Table1[[#This Row],[Sales]]</f>
        <v>25.48347826086956</v>
      </c>
      <c r="AD16" s="5" t="str">
        <f>IF(Table1[[#This Row],[Discount Impact Factor]]=0, "No Discount", IF(Table1[[#This Row],[Discount Impact Factor]]&lt;=0.1, "Low Discount", IF(Table1[[#This Row],[Discount Impact Factor]]&lt;=0.2, "Medium Discount", "High Discount")))</f>
        <v>High Discount</v>
      </c>
      <c r="AE16" s="5" t="str">
        <f>IF(Table1[[#This Row],[Discount]]=0,"0% (No Discount)",
 IF(Table1[[#This Row],[Discount]]&lt;=0.09,"10%",
 IF(Table1[[#This Row],[Discount]]&lt;=0.16,"15%",
 IF(Table1[[#This Row],[Discount]]&lt;=0.2,"20%",  IF(Table1[[#This Row],[Discount]]&lt;=0.25,"25%",
 "30%+")))))</f>
        <v>10%</v>
      </c>
      <c r="AF16" s="5" t="str">
        <f>IF(Table1[[#This Row],[Discount]]=0, "Full Price", "Discounted")</f>
        <v>Discounted</v>
      </c>
      <c r="AG16" s="46" t="str">
        <f>TEXT(Table1[[#This Row],[Order Date]],"mmm-yyyy")</f>
        <v>May-2015</v>
      </c>
      <c r="AK16" s="30" t="s">
        <v>3079</v>
      </c>
    </row>
    <row r="17" spans="1:37" ht="12.75" customHeight="1" x14ac:dyDescent="0.25">
      <c r="A17" s="5">
        <v>6063</v>
      </c>
      <c r="B17" s="5" t="s">
        <v>37</v>
      </c>
      <c r="C17" s="5">
        <v>7.0000000000000007E-2</v>
      </c>
      <c r="D17" s="5">
        <v>12.99</v>
      </c>
      <c r="E17" s="5">
        <v>9.44</v>
      </c>
      <c r="F17" s="5">
        <v>21</v>
      </c>
      <c r="G17" s="5" t="s">
        <v>89</v>
      </c>
      <c r="H17" s="5" t="s">
        <v>49</v>
      </c>
      <c r="I17" s="5" t="s">
        <v>58</v>
      </c>
      <c r="J17" s="5" t="s">
        <v>77</v>
      </c>
      <c r="K17" s="5" t="s">
        <v>85</v>
      </c>
      <c r="L17" s="5" t="s">
        <v>86</v>
      </c>
      <c r="M17" s="5" t="s">
        <v>87</v>
      </c>
      <c r="N17" s="5">
        <v>0.39</v>
      </c>
      <c r="O17" s="5" t="s">
        <v>33</v>
      </c>
      <c r="P17" s="5" t="s">
        <v>53</v>
      </c>
      <c r="Q17" s="5" t="s">
        <v>71</v>
      </c>
      <c r="R17" s="5" t="s">
        <v>90</v>
      </c>
      <c r="S17" s="5">
        <v>10012</v>
      </c>
      <c r="T17" s="7">
        <v>42145</v>
      </c>
      <c r="U17" s="7">
        <v>42147</v>
      </c>
      <c r="V17" s="5">
        <v>-114.63990000000001</v>
      </c>
      <c r="W17" s="5">
        <v>71</v>
      </c>
      <c r="X17" s="5">
        <v>914.29</v>
      </c>
      <c r="Y17" s="5">
        <v>42949</v>
      </c>
      <c r="Z17" s="5">
        <f>DATEDIF(Table1[[#This Row],[Order Date]], Table1[[#This Row],[Ship Date]], "D")</f>
        <v>2</v>
      </c>
      <c r="AA17" s="5">
        <f>IF(Table1[[#This Row],[Sales]]=0, 0, Table1[[#This Row],[Profit]] / Table1[[#This Row],[Sales]] * 100)</f>
        <v>-12.538680287436154</v>
      </c>
      <c r="AB17" s="5">
        <f>Table1[[#This Row],[Sales]] / (1 - Table1[[#This Row],[Discount]])</f>
        <v>983.10752688172045</v>
      </c>
      <c r="AC17" s="5">
        <f>Table1[[#This Row],[Sales Before Discount]] - Table1[[#This Row],[Sales]]</f>
        <v>68.817526881720482</v>
      </c>
      <c r="AD17" s="5" t="str">
        <f>IF(Table1[[#This Row],[Discount Impact Factor]]=0, "No Discount", IF(Table1[[#This Row],[Discount Impact Factor]]&lt;=0.1, "Low Discount", IF(Table1[[#This Row],[Discount Impact Factor]]&lt;=0.2, "Medium Discount", "High Discount")))</f>
        <v>High Discount</v>
      </c>
      <c r="AE17" s="5" t="str">
        <f>IF(Table1[[#This Row],[Discount]]=0,"0% (No Discount)",
 IF(Table1[[#This Row],[Discount]]&lt;=0.09,"10%",
 IF(Table1[[#This Row],[Discount]]&lt;=0.16,"15%",
 IF(Table1[[#This Row],[Discount]]&lt;=0.2,"20%",  IF(Table1[[#This Row],[Discount]]&lt;=0.25,"25%",
 "30%+")))))</f>
        <v>10%</v>
      </c>
      <c r="AF17" s="5" t="str">
        <f>IF(Table1[[#This Row],[Discount]]=0, "Full Price", "Discounted")</f>
        <v>Discounted</v>
      </c>
      <c r="AG17" s="46" t="str">
        <f>TEXT(Table1[[#This Row],[Order Date]],"mmm-yyyy")</f>
        <v>May-2015</v>
      </c>
      <c r="AK17" s="38">
        <f>CORREL(E2:E1952, V2:V1952)</f>
        <v>2.1712384131978854E-3</v>
      </c>
    </row>
    <row r="18" spans="1:37" ht="12.75" customHeight="1" x14ac:dyDescent="0.25">
      <c r="A18" s="5">
        <v>20631</v>
      </c>
      <c r="B18" s="5" t="s">
        <v>25</v>
      </c>
      <c r="C18" s="5">
        <v>0.06</v>
      </c>
      <c r="D18" s="5">
        <v>55.48</v>
      </c>
      <c r="E18" s="5">
        <v>14.3</v>
      </c>
      <c r="F18" s="5">
        <v>24</v>
      </c>
      <c r="G18" s="5" t="s">
        <v>92</v>
      </c>
      <c r="H18" s="5" t="s">
        <v>49</v>
      </c>
      <c r="I18" s="5" t="s">
        <v>28</v>
      </c>
      <c r="J18" s="5" t="s">
        <v>29</v>
      </c>
      <c r="K18" s="5" t="s">
        <v>93</v>
      </c>
      <c r="L18" s="5" t="s">
        <v>59</v>
      </c>
      <c r="M18" s="5" t="s">
        <v>94</v>
      </c>
      <c r="N18" s="5">
        <v>0.37</v>
      </c>
      <c r="O18" s="5" t="s">
        <v>33</v>
      </c>
      <c r="P18" s="5" t="s">
        <v>34</v>
      </c>
      <c r="Q18" s="5" t="s">
        <v>45</v>
      </c>
      <c r="R18" s="5" t="s">
        <v>95</v>
      </c>
      <c r="S18" s="5">
        <v>92677</v>
      </c>
      <c r="T18" s="7">
        <v>42032</v>
      </c>
      <c r="U18" s="7">
        <v>42033</v>
      </c>
      <c r="V18" s="5">
        <v>-28.296800000000001</v>
      </c>
      <c r="W18" s="5">
        <v>1</v>
      </c>
      <c r="X18" s="5">
        <v>67.489999999999995</v>
      </c>
      <c r="Y18" s="5">
        <v>87651</v>
      </c>
      <c r="Z18" s="5">
        <f>DATEDIF(Table1[[#This Row],[Order Date]], Table1[[#This Row],[Ship Date]], "D")</f>
        <v>1</v>
      </c>
      <c r="AA18" s="5">
        <f>IF(Table1[[#This Row],[Sales]]=0, 0, Table1[[#This Row],[Profit]] / Table1[[#This Row],[Sales]] * 100)</f>
        <v>-41.927396651355764</v>
      </c>
      <c r="AB18" s="5">
        <f>Table1[[#This Row],[Sales]] / (1 - Table1[[#This Row],[Discount]])</f>
        <v>71.797872340425528</v>
      </c>
      <c r="AC18" s="5">
        <f>Table1[[#This Row],[Sales Before Discount]] - Table1[[#This Row],[Sales]]</f>
        <v>4.3078723404255328</v>
      </c>
      <c r="AD18" s="5" t="str">
        <f>IF(Table1[[#This Row],[Discount Impact Factor]]=0, "No Discount", IF(Table1[[#This Row],[Discount Impact Factor]]&lt;=0.1, "Low Discount", IF(Table1[[#This Row],[Discount Impact Factor]]&lt;=0.2, "Medium Discount", "High Discount")))</f>
        <v>High Discount</v>
      </c>
      <c r="AE18" s="5" t="str">
        <f>IF(Table1[[#This Row],[Discount]]=0,"0% (No Discount)",
 IF(Table1[[#This Row],[Discount]]&lt;=0.09,"10%",
 IF(Table1[[#This Row],[Discount]]&lt;=0.16,"15%",
 IF(Table1[[#This Row],[Discount]]&lt;=0.2,"20%",  IF(Table1[[#This Row],[Discount]]&lt;=0.25,"25%",
 "30%+")))))</f>
        <v>10%</v>
      </c>
      <c r="AF18" s="5" t="str">
        <f>IF(Table1[[#This Row],[Discount]]=0, "Full Price", "Discounted")</f>
        <v>Discounted</v>
      </c>
      <c r="AG18" s="46" t="str">
        <f>TEXT(Table1[[#This Row],[Order Date]],"mmm-yyyy")</f>
        <v>Jan-2015</v>
      </c>
    </row>
    <row r="19" spans="1:37" ht="12.75" customHeight="1" x14ac:dyDescent="0.25">
      <c r="A19" s="5">
        <v>20632</v>
      </c>
      <c r="B19" s="5" t="s">
        <v>25</v>
      </c>
      <c r="C19" s="5">
        <v>0.02</v>
      </c>
      <c r="D19" s="5">
        <v>1.68</v>
      </c>
      <c r="E19" s="5">
        <v>1.57</v>
      </c>
      <c r="F19" s="5">
        <v>24</v>
      </c>
      <c r="G19" s="5" t="s">
        <v>92</v>
      </c>
      <c r="H19" s="5" t="s">
        <v>49</v>
      </c>
      <c r="I19" s="5" t="s">
        <v>28</v>
      </c>
      <c r="J19" s="5" t="s">
        <v>29</v>
      </c>
      <c r="K19" s="5" t="s">
        <v>30</v>
      </c>
      <c r="L19" s="5" t="s">
        <v>31</v>
      </c>
      <c r="M19" s="5" t="s">
        <v>96</v>
      </c>
      <c r="N19" s="5">
        <v>0.59</v>
      </c>
      <c r="O19" s="5" t="s">
        <v>33</v>
      </c>
      <c r="P19" s="5" t="s">
        <v>34</v>
      </c>
      <c r="Q19" s="5" t="s">
        <v>45</v>
      </c>
      <c r="R19" s="5" t="s">
        <v>95</v>
      </c>
      <c r="S19" s="5">
        <v>92677</v>
      </c>
      <c r="T19" s="7">
        <v>42032</v>
      </c>
      <c r="U19" s="7">
        <v>42034</v>
      </c>
      <c r="V19" s="5">
        <v>-5.3071999999999999</v>
      </c>
      <c r="W19" s="5">
        <v>1</v>
      </c>
      <c r="X19" s="5">
        <v>2.25</v>
      </c>
      <c r="Y19" s="5">
        <v>87651</v>
      </c>
      <c r="Z19" s="5">
        <f>DATEDIF(Table1[[#This Row],[Order Date]], Table1[[#This Row],[Ship Date]], "D")</f>
        <v>2</v>
      </c>
      <c r="AA19" s="5">
        <f>IF(Table1[[#This Row],[Sales]]=0, 0, Table1[[#This Row],[Profit]] / Table1[[#This Row],[Sales]] * 100)</f>
        <v>-235.87555555555556</v>
      </c>
      <c r="AB19" s="5">
        <f>Table1[[#This Row],[Sales]] / (1 - Table1[[#This Row],[Discount]])</f>
        <v>2.295918367346939</v>
      </c>
      <c r="AC19" s="5">
        <f>Table1[[#This Row],[Sales Before Discount]] - Table1[[#This Row],[Sales]]</f>
        <v>4.5918367346938993E-2</v>
      </c>
      <c r="AD19" s="5" t="str">
        <f>IF(Table1[[#This Row],[Discount Impact Factor]]=0, "No Discount", IF(Table1[[#This Row],[Discount Impact Factor]]&lt;=0.1, "Low Discount", IF(Table1[[#This Row],[Discount Impact Factor]]&lt;=0.2, "Medium Discount", "High Discount")))</f>
        <v>Low Discount</v>
      </c>
      <c r="AE19" s="5" t="str">
        <f>IF(Table1[[#This Row],[Discount]]=0,"0% (No Discount)",
 IF(Table1[[#This Row],[Discount]]&lt;=0.09,"10%",
 IF(Table1[[#This Row],[Discount]]&lt;=0.16,"15%",
 IF(Table1[[#This Row],[Discount]]&lt;=0.2,"20%",  IF(Table1[[#This Row],[Discount]]&lt;=0.25,"25%",
 "30%+")))))</f>
        <v>10%</v>
      </c>
      <c r="AF19" s="5" t="str">
        <f>IF(Table1[[#This Row],[Discount]]=0, "Full Price", "Discounted")</f>
        <v>Discounted</v>
      </c>
      <c r="AG19" s="46" t="str">
        <f>TEXT(Table1[[#This Row],[Order Date]],"mmm-yyyy")</f>
        <v>Jan-2015</v>
      </c>
    </row>
    <row r="20" spans="1:37" ht="12.75" hidden="1" customHeight="1" x14ac:dyDescent="0.25">
      <c r="A20" s="5">
        <v>23967</v>
      </c>
      <c r="B20" s="5" t="s">
        <v>37</v>
      </c>
      <c r="C20" s="5">
        <v>0.04</v>
      </c>
      <c r="D20" s="5">
        <v>4.1399999999999997</v>
      </c>
      <c r="E20" s="5">
        <v>6.6</v>
      </c>
      <c r="F20" s="5">
        <v>27</v>
      </c>
      <c r="G20" s="5" t="s">
        <v>97</v>
      </c>
      <c r="H20" s="5" t="s">
        <v>49</v>
      </c>
      <c r="I20" s="5" t="s">
        <v>28</v>
      </c>
      <c r="J20" s="5" t="s">
        <v>41</v>
      </c>
      <c r="K20" s="5" t="s">
        <v>50</v>
      </c>
      <c r="L20" s="5" t="s">
        <v>59</v>
      </c>
      <c r="M20" s="5" t="s">
        <v>98</v>
      </c>
      <c r="N20" s="5">
        <v>0.49</v>
      </c>
      <c r="O20" s="5" t="s">
        <v>33</v>
      </c>
      <c r="P20" s="5" t="s">
        <v>34</v>
      </c>
      <c r="Q20" s="5" t="s">
        <v>45</v>
      </c>
      <c r="R20" s="5" t="s">
        <v>99</v>
      </c>
      <c r="S20" s="5">
        <v>90712</v>
      </c>
      <c r="T20" s="7">
        <v>42126</v>
      </c>
      <c r="U20" s="7">
        <v>42128</v>
      </c>
      <c r="V20" s="5">
        <v>8.8940000000000055</v>
      </c>
      <c r="W20" s="5">
        <v>12</v>
      </c>
      <c r="X20" s="5">
        <v>54.78</v>
      </c>
      <c r="Y20" s="5">
        <v>87652</v>
      </c>
      <c r="Z20" s="5">
        <f>DATEDIF(Table1[[#This Row],[Order Date]], Table1[[#This Row],[Ship Date]], "D")</f>
        <v>2</v>
      </c>
      <c r="AA20" s="5">
        <f>IF(Table1[[#This Row],[Sales]]=0, 0, Table1[[#This Row],[Profit]] / Table1[[#This Row],[Sales]] * 100)</f>
        <v>16.235852500912749</v>
      </c>
      <c r="AB20" s="5">
        <f>Table1[[#This Row],[Sales]] / (1 - Table1[[#This Row],[Discount]])</f>
        <v>57.0625</v>
      </c>
      <c r="AC20" s="5">
        <f>Table1[[#This Row],[Sales Before Discount]] - Table1[[#This Row],[Sales]]</f>
        <v>2.2824999999999989</v>
      </c>
      <c r="AD20" s="5" t="str">
        <f>IF(Table1[[#This Row],[Discount Impact Factor]]=0, "No Discount", IF(Table1[[#This Row],[Discount Impact Factor]]&lt;=0.1, "Low Discount", IF(Table1[[#This Row],[Discount Impact Factor]]&lt;=0.2, "Medium Discount", "High Discount")))</f>
        <v>High Discount</v>
      </c>
      <c r="AE20" s="5" t="str">
        <f>IF(Table1[[#This Row],[Discount]]=0,"0% (No Discount)",
 IF(Table1[[#This Row],[Discount]]&lt;=0.09,"10%",
 IF(Table1[[#This Row],[Discount]]&lt;=0.16,"15%",
 IF(Table1[[#This Row],[Discount]]&lt;=0.2,"20%",  IF(Table1[[#This Row],[Discount]]&lt;=0.25,"25%",
 "30%+")))))</f>
        <v>10%</v>
      </c>
      <c r="AF20" s="5" t="str">
        <f>IF(Table1[[#This Row],[Discount]]=0, "Full Price", "Discounted")</f>
        <v>Discounted</v>
      </c>
      <c r="AG20" s="46" t="str">
        <f>TEXT(Table1[[#This Row],[Order Date]],"mmm-yyyy")</f>
        <v>May-2015</v>
      </c>
    </row>
    <row r="21" spans="1:37" ht="12.75" hidden="1" customHeight="1" x14ac:dyDescent="0.25">
      <c r="A21" s="5">
        <v>23509</v>
      </c>
      <c r="B21" s="5" t="s">
        <v>25</v>
      </c>
      <c r="C21" s="5">
        <v>0.08</v>
      </c>
      <c r="D21" s="5">
        <v>34.99</v>
      </c>
      <c r="E21" s="5">
        <v>7.73</v>
      </c>
      <c r="F21" s="5">
        <v>32</v>
      </c>
      <c r="G21" s="5" t="s">
        <v>100</v>
      </c>
      <c r="H21" s="5" t="s">
        <v>49</v>
      </c>
      <c r="I21" s="5" t="s">
        <v>28</v>
      </c>
      <c r="J21" s="5" t="s">
        <v>29</v>
      </c>
      <c r="K21" s="5" t="s">
        <v>30</v>
      </c>
      <c r="L21" s="5" t="s">
        <v>59</v>
      </c>
      <c r="M21" s="5" t="s">
        <v>101</v>
      </c>
      <c r="N21" s="5">
        <v>0.59</v>
      </c>
      <c r="O21" s="5" t="s">
        <v>33</v>
      </c>
      <c r="P21" s="5" t="s">
        <v>34</v>
      </c>
      <c r="Q21" s="5" t="s">
        <v>102</v>
      </c>
      <c r="R21" s="5" t="s">
        <v>103</v>
      </c>
      <c r="S21" s="5">
        <v>97526</v>
      </c>
      <c r="T21" s="7">
        <v>42057</v>
      </c>
      <c r="U21" s="7">
        <v>42058</v>
      </c>
      <c r="V21" s="5">
        <v>144.69</v>
      </c>
      <c r="W21" s="5">
        <v>13</v>
      </c>
      <c r="X21" s="5">
        <v>424.68</v>
      </c>
      <c r="Y21" s="5">
        <v>89199</v>
      </c>
      <c r="Z21" s="5">
        <f>DATEDIF(Table1[[#This Row],[Order Date]], Table1[[#This Row],[Ship Date]], "D")</f>
        <v>1</v>
      </c>
      <c r="AA21" s="5">
        <f>IF(Table1[[#This Row],[Sales]]=0, 0, Table1[[#This Row],[Profit]] / Table1[[#This Row],[Sales]] * 100)</f>
        <v>34.070358858434588</v>
      </c>
      <c r="AB21" s="5">
        <f>Table1[[#This Row],[Sales]] / (1 - Table1[[#This Row],[Discount]])</f>
        <v>461.60869565217388</v>
      </c>
      <c r="AC21" s="5">
        <f>Table1[[#This Row],[Sales Before Discount]] - Table1[[#This Row],[Sales]]</f>
        <v>36.928695652173872</v>
      </c>
      <c r="AD21" s="5" t="str">
        <f>IF(Table1[[#This Row],[Discount Impact Factor]]=0, "No Discount", IF(Table1[[#This Row],[Discount Impact Factor]]&lt;=0.1, "Low Discount", IF(Table1[[#This Row],[Discount Impact Factor]]&lt;=0.2, "Medium Discount", "High Discount")))</f>
        <v>High Discount</v>
      </c>
      <c r="AE21" s="5" t="str">
        <f>IF(Table1[[#This Row],[Discount]]=0,"0% (No Discount)",
 IF(Table1[[#This Row],[Discount]]&lt;=0.09,"10%",
 IF(Table1[[#This Row],[Discount]]&lt;=0.16,"15%",
 IF(Table1[[#This Row],[Discount]]&lt;=0.2,"20%",  IF(Table1[[#This Row],[Discount]]&lt;=0.25,"25%",
 "30%+")))))</f>
        <v>10%</v>
      </c>
      <c r="AF21" s="5" t="str">
        <f>IF(Table1[[#This Row],[Discount]]=0, "Full Price", "Discounted")</f>
        <v>Discounted</v>
      </c>
      <c r="AG21" s="46" t="str">
        <f>TEXT(Table1[[#This Row],[Order Date]],"mmm-yyyy")</f>
        <v>Feb-2015</v>
      </c>
    </row>
    <row r="22" spans="1:37" ht="12.75" customHeight="1" x14ac:dyDescent="0.25">
      <c r="A22" s="5">
        <v>23612</v>
      </c>
      <c r="B22" s="5" t="s">
        <v>25</v>
      </c>
      <c r="C22" s="5">
        <v>0.01</v>
      </c>
      <c r="D22" s="5">
        <v>17.98</v>
      </c>
      <c r="E22" s="5">
        <v>8.51</v>
      </c>
      <c r="F22" s="5">
        <v>32</v>
      </c>
      <c r="G22" s="5" t="s">
        <v>100</v>
      </c>
      <c r="H22" s="5" t="s">
        <v>49</v>
      </c>
      <c r="I22" s="5" t="s">
        <v>28</v>
      </c>
      <c r="J22" s="5" t="s">
        <v>77</v>
      </c>
      <c r="K22" s="5" t="s">
        <v>85</v>
      </c>
      <c r="L22" s="5" t="s">
        <v>86</v>
      </c>
      <c r="M22" s="5" t="s">
        <v>104</v>
      </c>
      <c r="N22" s="5">
        <v>0.4</v>
      </c>
      <c r="O22" s="5" t="s">
        <v>33</v>
      </c>
      <c r="P22" s="5" t="s">
        <v>34</v>
      </c>
      <c r="Q22" s="5" t="s">
        <v>102</v>
      </c>
      <c r="R22" s="5" t="s">
        <v>103</v>
      </c>
      <c r="S22" s="5">
        <v>97526</v>
      </c>
      <c r="T22" s="7">
        <v>42090</v>
      </c>
      <c r="U22" s="7">
        <v>42091</v>
      </c>
      <c r="V22" s="5">
        <v>-35.878799999999998</v>
      </c>
      <c r="W22" s="5">
        <v>2</v>
      </c>
      <c r="X22" s="5">
        <v>40.17</v>
      </c>
      <c r="Y22" s="5">
        <v>89200</v>
      </c>
      <c r="Z22" s="5">
        <f>DATEDIF(Table1[[#This Row],[Order Date]], Table1[[#This Row],[Ship Date]], "D")</f>
        <v>1</v>
      </c>
      <c r="AA22" s="5">
        <f>IF(Table1[[#This Row],[Sales]]=0, 0, Table1[[#This Row],[Profit]] / Table1[[#This Row],[Sales]] * 100)</f>
        <v>-89.31740104555638</v>
      </c>
      <c r="AB22" s="5">
        <f>Table1[[#This Row],[Sales]] / (1 - Table1[[#This Row],[Discount]])</f>
        <v>40.575757575757578</v>
      </c>
      <c r="AC22" s="5">
        <f>Table1[[#This Row],[Sales Before Discount]] - Table1[[#This Row],[Sales]]</f>
        <v>0.40575757575757621</v>
      </c>
      <c r="AD22" s="5" t="str">
        <f>IF(Table1[[#This Row],[Discount Impact Factor]]=0, "No Discount", IF(Table1[[#This Row],[Discount Impact Factor]]&lt;=0.1, "Low Discount", IF(Table1[[#This Row],[Discount Impact Factor]]&lt;=0.2, "Medium Discount", "High Discount")))</f>
        <v>High Discount</v>
      </c>
      <c r="AE22" s="5" t="str">
        <f>IF(Table1[[#This Row],[Discount]]=0,"0% (No Discount)",
 IF(Table1[[#This Row],[Discount]]&lt;=0.09,"10%",
 IF(Table1[[#This Row],[Discount]]&lt;=0.16,"15%",
 IF(Table1[[#This Row],[Discount]]&lt;=0.2,"20%",  IF(Table1[[#This Row],[Discount]]&lt;=0.25,"25%",
 "30%+")))))</f>
        <v>10%</v>
      </c>
      <c r="AF22" s="5" t="str">
        <f>IF(Table1[[#This Row],[Discount]]=0, "Full Price", "Discounted")</f>
        <v>Discounted</v>
      </c>
      <c r="AG22" s="46" t="str">
        <f>TEXT(Table1[[#This Row],[Order Date]],"mmm-yyyy")</f>
        <v>Mar-2015</v>
      </c>
    </row>
    <row r="23" spans="1:37" ht="12.75" hidden="1" customHeight="1" x14ac:dyDescent="0.25">
      <c r="A23" s="5">
        <v>23278</v>
      </c>
      <c r="B23" s="5" t="s">
        <v>56</v>
      </c>
      <c r="C23" s="5">
        <v>0.09</v>
      </c>
      <c r="D23" s="5">
        <v>125.99</v>
      </c>
      <c r="E23" s="5">
        <v>7.69</v>
      </c>
      <c r="F23" s="5">
        <v>32</v>
      </c>
      <c r="G23" s="5" t="s">
        <v>100</v>
      </c>
      <c r="H23" s="5" t="s">
        <v>27</v>
      </c>
      <c r="I23" s="5" t="s">
        <v>28</v>
      </c>
      <c r="J23" s="5" t="s">
        <v>77</v>
      </c>
      <c r="K23" s="5" t="s">
        <v>78</v>
      </c>
      <c r="L23" s="5" t="s">
        <v>59</v>
      </c>
      <c r="M23" s="5" t="s">
        <v>105</v>
      </c>
      <c r="N23" s="5">
        <v>0.59</v>
      </c>
      <c r="O23" s="5" t="s">
        <v>33</v>
      </c>
      <c r="P23" s="5" t="s">
        <v>34</v>
      </c>
      <c r="Q23" s="5" t="s">
        <v>102</v>
      </c>
      <c r="R23" s="5" t="s">
        <v>103</v>
      </c>
      <c r="S23" s="5">
        <v>97526</v>
      </c>
      <c r="T23" s="7">
        <v>42024</v>
      </c>
      <c r="U23" s="7">
        <v>42026</v>
      </c>
      <c r="V23" s="5">
        <v>209.99700000000001</v>
      </c>
      <c r="W23" s="5">
        <v>8</v>
      </c>
      <c r="X23" s="5">
        <v>783.55</v>
      </c>
      <c r="Y23" s="5">
        <v>89202</v>
      </c>
      <c r="Z23" s="5">
        <f>DATEDIF(Table1[[#This Row],[Order Date]], Table1[[#This Row],[Ship Date]], "D")</f>
        <v>2</v>
      </c>
      <c r="AA23" s="5">
        <f>IF(Table1[[#This Row],[Sales]]=0, 0, Table1[[#This Row],[Profit]] / Table1[[#This Row],[Sales]] * 100)</f>
        <v>26.80071469593517</v>
      </c>
      <c r="AB23" s="5">
        <f>Table1[[#This Row],[Sales]] / (1 - Table1[[#This Row],[Discount]])</f>
        <v>861.04395604395597</v>
      </c>
      <c r="AC23" s="5">
        <f>Table1[[#This Row],[Sales Before Discount]] - Table1[[#This Row],[Sales]]</f>
        <v>77.493956043956018</v>
      </c>
      <c r="AD23" s="5" t="str">
        <f>IF(Table1[[#This Row],[Discount Impact Factor]]=0, "No Discount", IF(Table1[[#This Row],[Discount Impact Factor]]&lt;=0.1, "Low Discount", IF(Table1[[#This Row],[Discount Impact Factor]]&lt;=0.2, "Medium Discount", "High Discount")))</f>
        <v>High Discount</v>
      </c>
      <c r="AE23" s="5" t="str">
        <f>IF(Table1[[#This Row],[Discount]]=0,"0% (No Discount)",
 IF(Table1[[#This Row],[Discount]]&lt;=0.09,"10%",
 IF(Table1[[#This Row],[Discount]]&lt;=0.16,"15%",
 IF(Table1[[#This Row],[Discount]]&lt;=0.2,"20%",  IF(Table1[[#This Row],[Discount]]&lt;=0.25,"25%",
 "30%+")))))</f>
        <v>10%</v>
      </c>
      <c r="AF23" s="5" t="str">
        <f>IF(Table1[[#This Row],[Discount]]=0, "Full Price", "Discounted")</f>
        <v>Discounted</v>
      </c>
      <c r="AG23" s="46" t="str">
        <f>TEXT(Table1[[#This Row],[Order Date]],"mmm-yyyy")</f>
        <v>Jan-2015</v>
      </c>
    </row>
    <row r="24" spans="1:37" ht="12.75" hidden="1" customHeight="1" x14ac:dyDescent="0.25">
      <c r="A24" s="5">
        <v>19355</v>
      </c>
      <c r="B24" s="5" t="s">
        <v>106</v>
      </c>
      <c r="C24" s="5">
        <v>0.06</v>
      </c>
      <c r="D24" s="5">
        <v>205.99</v>
      </c>
      <c r="E24" s="5">
        <v>8.99</v>
      </c>
      <c r="F24" s="5">
        <v>32</v>
      </c>
      <c r="G24" s="5" t="s">
        <v>100</v>
      </c>
      <c r="H24" s="5" t="s">
        <v>49</v>
      </c>
      <c r="I24" s="5" t="s">
        <v>28</v>
      </c>
      <c r="J24" s="5" t="s">
        <v>77</v>
      </c>
      <c r="K24" s="5" t="s">
        <v>78</v>
      </c>
      <c r="L24" s="5" t="s">
        <v>59</v>
      </c>
      <c r="M24" s="5" t="s">
        <v>107</v>
      </c>
      <c r="N24" s="5">
        <v>0.56000000000000005</v>
      </c>
      <c r="O24" s="5" t="s">
        <v>33</v>
      </c>
      <c r="P24" s="5" t="s">
        <v>34</v>
      </c>
      <c r="Q24" s="5" t="s">
        <v>102</v>
      </c>
      <c r="R24" s="5" t="s">
        <v>103</v>
      </c>
      <c r="S24" s="5">
        <v>97526</v>
      </c>
      <c r="T24" s="7">
        <v>42075</v>
      </c>
      <c r="U24" s="7">
        <v>42082</v>
      </c>
      <c r="V24" s="5">
        <v>3568.096</v>
      </c>
      <c r="W24" s="5">
        <v>22</v>
      </c>
      <c r="X24" s="5">
        <v>3838.14</v>
      </c>
      <c r="Y24" s="5">
        <v>89203</v>
      </c>
      <c r="Z24" s="5">
        <f>DATEDIF(Table1[[#This Row],[Order Date]], Table1[[#This Row],[Ship Date]], "D")</f>
        <v>7</v>
      </c>
      <c r="AA24" s="5">
        <f>IF(Table1[[#This Row],[Sales]]=0, 0, Table1[[#This Row],[Profit]] / Table1[[#This Row],[Sales]] * 100)</f>
        <v>92.964196199200657</v>
      </c>
      <c r="AB24" s="5">
        <f>Table1[[#This Row],[Sales]] / (1 - Table1[[#This Row],[Discount]])</f>
        <v>4083.127659574468</v>
      </c>
      <c r="AC24" s="5">
        <f>Table1[[#This Row],[Sales Before Discount]] - Table1[[#This Row],[Sales]]</f>
        <v>244.98765957446813</v>
      </c>
      <c r="AD24" s="5" t="str">
        <f>IF(Table1[[#This Row],[Discount Impact Factor]]=0, "No Discount", IF(Table1[[#This Row],[Discount Impact Factor]]&lt;=0.1, "Low Discount", IF(Table1[[#This Row],[Discount Impact Factor]]&lt;=0.2, "Medium Discount", "High Discount")))</f>
        <v>High Discount</v>
      </c>
      <c r="AE24" s="5" t="str">
        <f>IF(Table1[[#This Row],[Discount]]=0,"0% (No Discount)",
 IF(Table1[[#This Row],[Discount]]&lt;=0.09,"10%",
 IF(Table1[[#This Row],[Discount]]&lt;=0.16,"15%",
 IF(Table1[[#This Row],[Discount]]&lt;=0.2,"20%",  IF(Table1[[#This Row],[Discount]]&lt;=0.25,"25%",
 "30%+")))))</f>
        <v>10%</v>
      </c>
      <c r="AF24" s="5" t="str">
        <f>IF(Table1[[#This Row],[Discount]]=0, "Full Price", "Discounted")</f>
        <v>Discounted</v>
      </c>
      <c r="AG24" s="46" t="str">
        <f>TEXT(Table1[[#This Row],[Order Date]],"mmm-yyyy")</f>
        <v>Mar-2015</v>
      </c>
    </row>
    <row r="25" spans="1:37" ht="12.75" customHeight="1" x14ac:dyDescent="0.25">
      <c r="A25" s="5">
        <v>23654</v>
      </c>
      <c r="B25" s="5" t="s">
        <v>37</v>
      </c>
      <c r="C25" s="5">
        <v>0.03</v>
      </c>
      <c r="D25" s="5">
        <v>4.24</v>
      </c>
      <c r="E25" s="5">
        <v>5.41</v>
      </c>
      <c r="F25" s="5">
        <v>33</v>
      </c>
      <c r="G25" s="5" t="s">
        <v>108</v>
      </c>
      <c r="H25" s="5" t="s">
        <v>49</v>
      </c>
      <c r="I25" s="5" t="s">
        <v>28</v>
      </c>
      <c r="J25" s="5" t="s">
        <v>29</v>
      </c>
      <c r="K25" s="5" t="s">
        <v>109</v>
      </c>
      <c r="L25" s="5" t="s">
        <v>59</v>
      </c>
      <c r="M25" s="5" t="s">
        <v>110</v>
      </c>
      <c r="N25" s="5">
        <v>0.35</v>
      </c>
      <c r="O25" s="5" t="s">
        <v>33</v>
      </c>
      <c r="P25" s="5" t="s">
        <v>34</v>
      </c>
      <c r="Q25" s="5" t="s">
        <v>102</v>
      </c>
      <c r="R25" s="5" t="s">
        <v>111</v>
      </c>
      <c r="S25" s="5">
        <v>97030</v>
      </c>
      <c r="T25" s="7">
        <v>42170</v>
      </c>
      <c r="U25" s="7">
        <v>42172</v>
      </c>
      <c r="V25" s="5">
        <v>-84.437600000000003</v>
      </c>
      <c r="W25" s="5">
        <v>13</v>
      </c>
      <c r="X25" s="5">
        <v>58.68</v>
      </c>
      <c r="Y25" s="5">
        <v>89201</v>
      </c>
      <c r="Z25" s="5">
        <f>DATEDIF(Table1[[#This Row],[Order Date]], Table1[[#This Row],[Ship Date]], "D")</f>
        <v>2</v>
      </c>
      <c r="AA25" s="5">
        <f>IF(Table1[[#This Row],[Sales]]=0, 0, Table1[[#This Row],[Profit]] / Table1[[#This Row],[Sales]] * 100)</f>
        <v>-143.89502385821405</v>
      </c>
      <c r="AB25" s="5">
        <f>Table1[[#This Row],[Sales]] / (1 - Table1[[#This Row],[Discount]])</f>
        <v>60.494845360824741</v>
      </c>
      <c r="AC25" s="5">
        <f>Table1[[#This Row],[Sales Before Discount]] - Table1[[#This Row],[Sales]]</f>
        <v>1.8148453608247408</v>
      </c>
      <c r="AD25" s="5" t="str">
        <f>IF(Table1[[#This Row],[Discount Impact Factor]]=0, "No Discount", IF(Table1[[#This Row],[Discount Impact Factor]]&lt;=0.1, "Low Discount", IF(Table1[[#This Row],[Discount Impact Factor]]&lt;=0.2, "Medium Discount", "High Discount")))</f>
        <v>High Discount</v>
      </c>
      <c r="AE25" s="5" t="str">
        <f>IF(Table1[[#This Row],[Discount]]=0,"0% (No Discount)",
 IF(Table1[[#This Row],[Discount]]&lt;=0.09,"10%",
 IF(Table1[[#This Row],[Discount]]&lt;=0.16,"15%",
 IF(Table1[[#This Row],[Discount]]&lt;=0.2,"20%",  IF(Table1[[#This Row],[Discount]]&lt;=0.25,"25%",
 "30%+")))))</f>
        <v>10%</v>
      </c>
      <c r="AF25" s="5" t="str">
        <f>IF(Table1[[#This Row],[Discount]]=0, "Full Price", "Discounted")</f>
        <v>Discounted</v>
      </c>
      <c r="AG25" s="46" t="str">
        <f>TEXT(Table1[[#This Row],[Order Date]],"mmm-yyyy")</f>
        <v>Jun-2015</v>
      </c>
    </row>
    <row r="26" spans="1:37" ht="12.75" hidden="1" customHeight="1" x14ac:dyDescent="0.25">
      <c r="A26" s="5">
        <v>23655</v>
      </c>
      <c r="B26" s="5" t="s">
        <v>37</v>
      </c>
      <c r="C26" s="5">
        <v>0.04</v>
      </c>
      <c r="D26" s="5">
        <v>2.94</v>
      </c>
      <c r="E26" s="5">
        <v>0.7</v>
      </c>
      <c r="F26" s="5">
        <v>33</v>
      </c>
      <c r="G26" s="5" t="s">
        <v>108</v>
      </c>
      <c r="H26" s="5" t="s">
        <v>49</v>
      </c>
      <c r="I26" s="5" t="s">
        <v>28</v>
      </c>
      <c r="J26" s="5" t="s">
        <v>29</v>
      </c>
      <c r="K26" s="5" t="s">
        <v>30</v>
      </c>
      <c r="L26" s="5" t="s">
        <v>31</v>
      </c>
      <c r="M26" s="5" t="s">
        <v>112</v>
      </c>
      <c r="N26" s="5">
        <v>0.57999999999999996</v>
      </c>
      <c r="O26" s="5" t="s">
        <v>33</v>
      </c>
      <c r="P26" s="5" t="s">
        <v>34</v>
      </c>
      <c r="Q26" s="5" t="s">
        <v>102</v>
      </c>
      <c r="R26" s="5" t="s">
        <v>111</v>
      </c>
      <c r="S26" s="5">
        <v>97030</v>
      </c>
      <c r="T26" s="7">
        <v>42170</v>
      </c>
      <c r="U26" s="7">
        <v>42171</v>
      </c>
      <c r="V26" s="5">
        <v>24.312000000000001</v>
      </c>
      <c r="W26" s="5">
        <v>18</v>
      </c>
      <c r="X26" s="5">
        <v>53.1</v>
      </c>
      <c r="Y26" s="5">
        <v>89201</v>
      </c>
      <c r="Z26" s="5">
        <f>DATEDIF(Table1[[#This Row],[Order Date]], Table1[[#This Row],[Ship Date]], "D")</f>
        <v>1</v>
      </c>
      <c r="AA26" s="5">
        <f>IF(Table1[[#This Row],[Sales]]=0, 0, Table1[[#This Row],[Profit]] / Table1[[#This Row],[Sales]] * 100)</f>
        <v>45.78531073446328</v>
      </c>
      <c r="AB26" s="5">
        <f>Table1[[#This Row],[Sales]] / (1 - Table1[[#This Row],[Discount]])</f>
        <v>55.3125</v>
      </c>
      <c r="AC26" s="5">
        <f>Table1[[#This Row],[Sales Before Discount]] - Table1[[#This Row],[Sales]]</f>
        <v>2.2124999999999986</v>
      </c>
      <c r="AD26" s="5" t="str">
        <f>IF(Table1[[#This Row],[Discount Impact Factor]]=0, "No Discount", IF(Table1[[#This Row],[Discount Impact Factor]]&lt;=0.1, "Low Discount", IF(Table1[[#This Row],[Discount Impact Factor]]&lt;=0.2, "Medium Discount", "High Discount")))</f>
        <v>High Discount</v>
      </c>
      <c r="AE26" s="5" t="str">
        <f>IF(Table1[[#This Row],[Discount]]=0,"0% (No Discount)",
 IF(Table1[[#This Row],[Discount]]&lt;=0.09,"10%",
 IF(Table1[[#This Row],[Discount]]&lt;=0.16,"15%",
 IF(Table1[[#This Row],[Discount]]&lt;=0.2,"20%",  IF(Table1[[#This Row],[Discount]]&lt;=0.25,"25%",
 "30%+")))))</f>
        <v>10%</v>
      </c>
      <c r="AF26" s="5" t="str">
        <f>IF(Table1[[#This Row],[Discount]]=0, "Full Price", "Discounted")</f>
        <v>Discounted</v>
      </c>
      <c r="AG26" s="46" t="str">
        <f>TEXT(Table1[[#This Row],[Order Date]],"mmm-yyyy")</f>
        <v>Jun-2015</v>
      </c>
    </row>
    <row r="27" spans="1:37" ht="12.75" hidden="1" customHeight="1" x14ac:dyDescent="0.25">
      <c r="A27" s="5">
        <v>25933</v>
      </c>
      <c r="B27" s="5" t="s">
        <v>25</v>
      </c>
      <c r="C27" s="5">
        <v>0</v>
      </c>
      <c r="D27" s="5">
        <v>99.99</v>
      </c>
      <c r="E27" s="5">
        <v>19.989999999999998</v>
      </c>
      <c r="F27" s="5">
        <v>43</v>
      </c>
      <c r="G27" s="5" t="s">
        <v>113</v>
      </c>
      <c r="H27" s="5" t="s">
        <v>49</v>
      </c>
      <c r="I27" s="5" t="s">
        <v>114</v>
      </c>
      <c r="J27" s="5" t="s">
        <v>77</v>
      </c>
      <c r="K27" s="5" t="s">
        <v>85</v>
      </c>
      <c r="L27" s="5" t="s">
        <v>59</v>
      </c>
      <c r="M27" s="5" t="s">
        <v>115</v>
      </c>
      <c r="N27" s="5">
        <v>0.52</v>
      </c>
      <c r="O27" s="5" t="s">
        <v>33</v>
      </c>
      <c r="P27" s="5" t="s">
        <v>34</v>
      </c>
      <c r="Q27" s="5" t="s">
        <v>35</v>
      </c>
      <c r="R27" s="5" t="s">
        <v>116</v>
      </c>
      <c r="S27" s="5">
        <v>98052</v>
      </c>
      <c r="T27" s="7">
        <v>42134</v>
      </c>
      <c r="U27" s="7">
        <v>42135</v>
      </c>
      <c r="V27" s="5">
        <v>25.913820000000015</v>
      </c>
      <c r="W27" s="5">
        <v>6</v>
      </c>
      <c r="X27" s="5">
        <v>647.07000000000005</v>
      </c>
      <c r="Y27" s="5">
        <v>91454</v>
      </c>
      <c r="Z27" s="5">
        <f>DATEDIF(Table1[[#This Row],[Order Date]], Table1[[#This Row],[Ship Date]], "D")</f>
        <v>1</v>
      </c>
      <c r="AA27" s="5">
        <f>IF(Table1[[#This Row],[Sales]]=0, 0, Table1[[#This Row],[Profit]] / Table1[[#This Row],[Sales]] * 100)</f>
        <v>4.0047939171959781</v>
      </c>
      <c r="AB27" s="5">
        <f>Table1[[#This Row],[Sales]] / (1 - Table1[[#This Row],[Discount]])</f>
        <v>647.07000000000005</v>
      </c>
      <c r="AC27" s="5">
        <f>Table1[[#This Row],[Sales Before Discount]] - Table1[[#This Row],[Sales]]</f>
        <v>0</v>
      </c>
      <c r="AD27" s="5" t="str">
        <f>IF(Table1[[#This Row],[Discount Impact Factor]]=0, "No Discount", IF(Table1[[#This Row],[Discount Impact Factor]]&lt;=0.1, "Low Discount", IF(Table1[[#This Row],[Discount Impact Factor]]&lt;=0.2, "Medium Discount", "High Discount")))</f>
        <v>No Discount</v>
      </c>
      <c r="AE27" s="5" t="str">
        <f>IF(Table1[[#This Row],[Discount]]=0,"0% (No Discount)",
 IF(Table1[[#This Row],[Discount]]&lt;=0.09,"10%",
 IF(Table1[[#This Row],[Discount]]&lt;=0.16,"15%",
 IF(Table1[[#This Row],[Discount]]&lt;=0.2,"20%",  IF(Table1[[#This Row],[Discount]]&lt;=0.25,"25%",
 "30%+")))))</f>
        <v>0% (No Discount)</v>
      </c>
      <c r="AF27" s="5" t="str">
        <f>IF(Table1[[#This Row],[Discount]]=0, "Full Price", "Discounted")</f>
        <v>Full Price</v>
      </c>
      <c r="AG27" s="46" t="str">
        <f>TEXT(Table1[[#This Row],[Order Date]],"mmm-yyyy")</f>
        <v>May-2015</v>
      </c>
    </row>
    <row r="28" spans="1:37" ht="12.75" hidden="1" customHeight="1" x14ac:dyDescent="0.25">
      <c r="A28" s="5">
        <v>18551</v>
      </c>
      <c r="B28" s="5" t="s">
        <v>37</v>
      </c>
      <c r="C28" s="5">
        <v>0</v>
      </c>
      <c r="D28" s="5">
        <v>115.99</v>
      </c>
      <c r="E28" s="5">
        <v>2.5</v>
      </c>
      <c r="F28" s="5">
        <v>52</v>
      </c>
      <c r="G28" s="5" t="s">
        <v>117</v>
      </c>
      <c r="H28" s="5" t="s">
        <v>49</v>
      </c>
      <c r="I28" s="5" t="s">
        <v>28</v>
      </c>
      <c r="J28" s="5" t="s">
        <v>77</v>
      </c>
      <c r="K28" s="5" t="s">
        <v>78</v>
      </c>
      <c r="L28" s="5" t="s">
        <v>59</v>
      </c>
      <c r="M28" s="5" t="s">
        <v>118</v>
      </c>
      <c r="N28" s="5">
        <v>0.56999999999999995</v>
      </c>
      <c r="O28" s="5" t="s">
        <v>33</v>
      </c>
      <c r="P28" s="5" t="s">
        <v>34</v>
      </c>
      <c r="Q28" s="5" t="s">
        <v>35</v>
      </c>
      <c r="R28" s="5" t="s">
        <v>119</v>
      </c>
      <c r="S28" s="5">
        <v>98373</v>
      </c>
      <c r="T28" s="7">
        <v>42073</v>
      </c>
      <c r="U28" s="7">
        <v>42073</v>
      </c>
      <c r="V28" s="5">
        <v>162.666</v>
      </c>
      <c r="W28" s="5">
        <v>6</v>
      </c>
      <c r="X28" s="5">
        <v>627.04</v>
      </c>
      <c r="Y28" s="5">
        <v>88426</v>
      </c>
      <c r="Z28" s="5">
        <f>DATEDIF(Table1[[#This Row],[Order Date]], Table1[[#This Row],[Ship Date]], "D")</f>
        <v>0</v>
      </c>
      <c r="AA28" s="5">
        <f>IF(Table1[[#This Row],[Sales]]=0, 0, Table1[[#This Row],[Profit]] / Table1[[#This Row],[Sales]] * 100)</f>
        <v>25.941885685123754</v>
      </c>
      <c r="AB28" s="5">
        <f>Table1[[#This Row],[Sales]] / (1 - Table1[[#This Row],[Discount]])</f>
        <v>627.04</v>
      </c>
      <c r="AC28" s="5">
        <f>Table1[[#This Row],[Sales Before Discount]] - Table1[[#This Row],[Sales]]</f>
        <v>0</v>
      </c>
      <c r="AD28" s="5" t="str">
        <f>IF(Table1[[#This Row],[Discount Impact Factor]]=0, "No Discount", IF(Table1[[#This Row],[Discount Impact Factor]]&lt;=0.1, "Low Discount", IF(Table1[[#This Row],[Discount Impact Factor]]&lt;=0.2, "Medium Discount", "High Discount")))</f>
        <v>No Discount</v>
      </c>
      <c r="AE28" s="5" t="str">
        <f>IF(Table1[[#This Row],[Discount]]=0,"0% (No Discount)",
 IF(Table1[[#This Row],[Discount]]&lt;=0.09,"10%",
 IF(Table1[[#This Row],[Discount]]&lt;=0.16,"15%",
 IF(Table1[[#This Row],[Discount]]&lt;=0.2,"20%",  IF(Table1[[#This Row],[Discount]]&lt;=0.25,"25%",
 "30%+")))))</f>
        <v>0% (No Discount)</v>
      </c>
      <c r="AF28" s="5" t="str">
        <f>IF(Table1[[#This Row],[Discount]]=0, "Full Price", "Discounted")</f>
        <v>Full Price</v>
      </c>
      <c r="AG28" s="46" t="str">
        <f>TEXT(Table1[[#This Row],[Order Date]],"mmm-yyyy")</f>
        <v>Mar-2015</v>
      </c>
    </row>
    <row r="29" spans="1:37" ht="12.75" customHeight="1" x14ac:dyDescent="0.25">
      <c r="A29" s="5">
        <v>22117</v>
      </c>
      <c r="B29" s="5" t="s">
        <v>47</v>
      </c>
      <c r="C29" s="5">
        <v>7.0000000000000007E-2</v>
      </c>
      <c r="D29" s="5">
        <v>3502.14</v>
      </c>
      <c r="E29" s="5">
        <v>8.73</v>
      </c>
      <c r="F29" s="5">
        <v>53</v>
      </c>
      <c r="G29" s="5" t="s">
        <v>120</v>
      </c>
      <c r="H29" s="5" t="s">
        <v>39</v>
      </c>
      <c r="I29" s="5" t="s">
        <v>28</v>
      </c>
      <c r="J29" s="5" t="s">
        <v>77</v>
      </c>
      <c r="K29" s="5" t="s">
        <v>85</v>
      </c>
      <c r="L29" s="5" t="s">
        <v>121</v>
      </c>
      <c r="M29" s="5" t="s">
        <v>122</v>
      </c>
      <c r="N29" s="5">
        <v>0.56999999999999995</v>
      </c>
      <c r="O29" s="5" t="s">
        <v>33</v>
      </c>
      <c r="P29" s="5" t="s">
        <v>34</v>
      </c>
      <c r="Q29" s="5" t="s">
        <v>35</v>
      </c>
      <c r="R29" s="5" t="s">
        <v>116</v>
      </c>
      <c r="S29" s="5">
        <v>98052</v>
      </c>
      <c r="T29" s="7">
        <v>42032</v>
      </c>
      <c r="U29" s="7">
        <v>42034</v>
      </c>
      <c r="V29" s="5">
        <v>-6923.5991999999997</v>
      </c>
      <c r="W29" s="5">
        <v>1</v>
      </c>
      <c r="X29" s="5">
        <v>3267.55</v>
      </c>
      <c r="Y29" s="5">
        <v>88425</v>
      </c>
      <c r="Z29" s="5">
        <f>DATEDIF(Table1[[#This Row],[Order Date]], Table1[[#This Row],[Ship Date]], "D")</f>
        <v>2</v>
      </c>
      <c r="AA29" s="5">
        <f>IF(Table1[[#This Row],[Sales]]=0, 0, Table1[[#This Row],[Profit]] / Table1[[#This Row],[Sales]] * 100)</f>
        <v>-211.88961760340311</v>
      </c>
      <c r="AB29" s="5">
        <f>Table1[[#This Row],[Sales]] / (1 - Table1[[#This Row],[Discount]])</f>
        <v>3513.4946236559144</v>
      </c>
      <c r="AC29" s="5">
        <f>Table1[[#This Row],[Sales Before Discount]] - Table1[[#This Row],[Sales]]</f>
        <v>245.94462365591426</v>
      </c>
      <c r="AD29" s="5" t="str">
        <f>IF(Table1[[#This Row],[Discount Impact Factor]]=0, "No Discount", IF(Table1[[#This Row],[Discount Impact Factor]]&lt;=0.1, "Low Discount", IF(Table1[[#This Row],[Discount Impact Factor]]&lt;=0.2, "Medium Discount", "High Discount")))</f>
        <v>High Discount</v>
      </c>
      <c r="AE29" s="5" t="str">
        <f>IF(Table1[[#This Row],[Discount]]=0,"0% (No Discount)",
 IF(Table1[[#This Row],[Discount]]&lt;=0.09,"10%",
 IF(Table1[[#This Row],[Discount]]&lt;=0.16,"15%",
 IF(Table1[[#This Row],[Discount]]&lt;=0.2,"20%",  IF(Table1[[#This Row],[Discount]]&lt;=0.25,"25%",
 "30%+")))))</f>
        <v>10%</v>
      </c>
      <c r="AF29" s="5" t="str">
        <f>IF(Table1[[#This Row],[Discount]]=0, "Full Price", "Discounted")</f>
        <v>Discounted</v>
      </c>
      <c r="AG29" s="46" t="str">
        <f>TEXT(Table1[[#This Row],[Order Date]],"mmm-yyyy")</f>
        <v>Jan-2015</v>
      </c>
    </row>
    <row r="30" spans="1:37" ht="12.75" customHeight="1" x14ac:dyDescent="0.25">
      <c r="A30" s="5">
        <v>18552</v>
      </c>
      <c r="B30" s="5" t="s">
        <v>37</v>
      </c>
      <c r="C30" s="5">
        <v>0.02</v>
      </c>
      <c r="D30" s="5">
        <v>5.98</v>
      </c>
      <c r="E30" s="5">
        <v>5.79</v>
      </c>
      <c r="F30" s="5">
        <v>53</v>
      </c>
      <c r="G30" s="5" t="s">
        <v>120</v>
      </c>
      <c r="H30" s="5" t="s">
        <v>49</v>
      </c>
      <c r="I30" s="5" t="s">
        <v>28</v>
      </c>
      <c r="J30" s="5" t="s">
        <v>29</v>
      </c>
      <c r="K30" s="5" t="s">
        <v>93</v>
      </c>
      <c r="L30" s="5" t="s">
        <v>59</v>
      </c>
      <c r="M30" s="5" t="s">
        <v>123</v>
      </c>
      <c r="N30" s="5">
        <v>0.36</v>
      </c>
      <c r="O30" s="5" t="s">
        <v>33</v>
      </c>
      <c r="P30" s="5" t="s">
        <v>34</v>
      </c>
      <c r="Q30" s="5" t="s">
        <v>35</v>
      </c>
      <c r="R30" s="5" t="s">
        <v>116</v>
      </c>
      <c r="S30" s="5">
        <v>98052</v>
      </c>
      <c r="T30" s="7">
        <v>42073</v>
      </c>
      <c r="U30" s="7">
        <v>42074</v>
      </c>
      <c r="V30" s="5">
        <v>-67.489999999999995</v>
      </c>
      <c r="W30" s="5">
        <v>17</v>
      </c>
      <c r="X30" s="5">
        <v>110.19</v>
      </c>
      <c r="Y30" s="5">
        <v>88426</v>
      </c>
      <c r="Z30" s="5">
        <f>DATEDIF(Table1[[#This Row],[Order Date]], Table1[[#This Row],[Ship Date]], "D")</f>
        <v>1</v>
      </c>
      <c r="AA30" s="5">
        <f>IF(Table1[[#This Row],[Sales]]=0, 0, Table1[[#This Row],[Profit]] / Table1[[#This Row],[Sales]] * 100)</f>
        <v>-61.248752155368003</v>
      </c>
      <c r="AB30" s="5">
        <f>Table1[[#This Row],[Sales]] / (1 - Table1[[#This Row],[Discount]])</f>
        <v>112.43877551020408</v>
      </c>
      <c r="AC30" s="5">
        <f>Table1[[#This Row],[Sales Before Discount]] - Table1[[#This Row],[Sales]]</f>
        <v>2.2487755102040836</v>
      </c>
      <c r="AD30" s="5" t="str">
        <f>IF(Table1[[#This Row],[Discount Impact Factor]]=0, "No Discount", IF(Table1[[#This Row],[Discount Impact Factor]]&lt;=0.1, "Low Discount", IF(Table1[[#This Row],[Discount Impact Factor]]&lt;=0.2, "Medium Discount", "High Discount")))</f>
        <v>High Discount</v>
      </c>
      <c r="AE30" s="5" t="str">
        <f>IF(Table1[[#This Row],[Discount]]=0,"0% (No Discount)",
 IF(Table1[[#This Row],[Discount]]&lt;=0.09,"10%",
 IF(Table1[[#This Row],[Discount]]&lt;=0.16,"15%",
 IF(Table1[[#This Row],[Discount]]&lt;=0.2,"20%",  IF(Table1[[#This Row],[Discount]]&lt;=0.25,"25%",
 "30%+")))))</f>
        <v>10%</v>
      </c>
      <c r="AF30" s="5" t="str">
        <f>IF(Table1[[#This Row],[Discount]]=0, "Full Price", "Discounted")</f>
        <v>Discounted</v>
      </c>
      <c r="AG30" s="46" t="str">
        <f>TEXT(Table1[[#This Row],[Order Date]],"mmm-yyyy")</f>
        <v>Mar-2015</v>
      </c>
    </row>
    <row r="31" spans="1:37" ht="12.75" hidden="1" customHeight="1" x14ac:dyDescent="0.25">
      <c r="A31" s="5">
        <v>20697</v>
      </c>
      <c r="B31" s="5" t="s">
        <v>56</v>
      </c>
      <c r="C31" s="5">
        <v>0.06</v>
      </c>
      <c r="D31" s="5">
        <v>3.8</v>
      </c>
      <c r="E31" s="5">
        <v>1.49</v>
      </c>
      <c r="F31" s="5">
        <v>56</v>
      </c>
      <c r="G31" s="5" t="s">
        <v>124</v>
      </c>
      <c r="H31" s="5" t="s">
        <v>49</v>
      </c>
      <c r="I31" s="5" t="s">
        <v>114</v>
      </c>
      <c r="J31" s="5" t="s">
        <v>29</v>
      </c>
      <c r="K31" s="5" t="s">
        <v>109</v>
      </c>
      <c r="L31" s="5" t="s">
        <v>59</v>
      </c>
      <c r="M31" s="5" t="s">
        <v>125</v>
      </c>
      <c r="N31" s="5">
        <v>0.38</v>
      </c>
      <c r="O31" s="5" t="s">
        <v>33</v>
      </c>
      <c r="P31" s="5" t="s">
        <v>53</v>
      </c>
      <c r="Q31" s="5" t="s">
        <v>71</v>
      </c>
      <c r="R31" s="5" t="s">
        <v>126</v>
      </c>
      <c r="S31" s="5">
        <v>14150</v>
      </c>
      <c r="T31" s="7">
        <v>42114</v>
      </c>
      <c r="U31" s="7">
        <v>42115</v>
      </c>
      <c r="V31" s="5">
        <v>19.6282</v>
      </c>
      <c r="W31" s="5">
        <v>20</v>
      </c>
      <c r="X31" s="5">
        <v>73.55</v>
      </c>
      <c r="Y31" s="5">
        <v>88075</v>
      </c>
      <c r="Z31" s="5">
        <f>DATEDIF(Table1[[#This Row],[Order Date]], Table1[[#This Row],[Ship Date]], "D")</f>
        <v>1</v>
      </c>
      <c r="AA31" s="5">
        <f>IF(Table1[[#This Row],[Sales]]=0, 0, Table1[[#This Row],[Profit]] / Table1[[#This Row],[Sales]] * 100)</f>
        <v>26.686879673691365</v>
      </c>
      <c r="AB31" s="5">
        <f>Table1[[#This Row],[Sales]] / (1 - Table1[[#This Row],[Discount]])</f>
        <v>78.244680851063833</v>
      </c>
      <c r="AC31" s="5">
        <f>Table1[[#This Row],[Sales Before Discount]] - Table1[[#This Row],[Sales]]</f>
        <v>4.6946808510638363</v>
      </c>
      <c r="AD31" s="5" t="str">
        <f>IF(Table1[[#This Row],[Discount Impact Factor]]=0, "No Discount", IF(Table1[[#This Row],[Discount Impact Factor]]&lt;=0.1, "Low Discount", IF(Table1[[#This Row],[Discount Impact Factor]]&lt;=0.2, "Medium Discount", "High Discount")))</f>
        <v>High Discount</v>
      </c>
      <c r="AE31" s="5" t="str">
        <f>IF(Table1[[#This Row],[Discount]]=0,"0% (No Discount)",
 IF(Table1[[#This Row],[Discount]]&lt;=0.09,"10%",
 IF(Table1[[#This Row],[Discount]]&lt;=0.16,"15%",
 IF(Table1[[#This Row],[Discount]]&lt;=0.2,"20%",  IF(Table1[[#This Row],[Discount]]&lt;=0.25,"25%",
 "30%+")))))</f>
        <v>10%</v>
      </c>
      <c r="AF31" s="5" t="str">
        <f>IF(Table1[[#This Row],[Discount]]=0, "Full Price", "Discounted")</f>
        <v>Discounted</v>
      </c>
      <c r="AG31" s="46" t="str">
        <f>TEXT(Table1[[#This Row],[Order Date]],"mmm-yyyy")</f>
        <v>Apr-2015</v>
      </c>
    </row>
    <row r="32" spans="1:37" ht="12.75" customHeight="1" x14ac:dyDescent="0.25">
      <c r="A32" s="5">
        <v>20698</v>
      </c>
      <c r="B32" s="5" t="s">
        <v>56</v>
      </c>
      <c r="C32" s="5">
        <v>0.06</v>
      </c>
      <c r="D32" s="5">
        <v>1.76</v>
      </c>
      <c r="E32" s="5">
        <v>0.7</v>
      </c>
      <c r="F32" s="5">
        <v>56</v>
      </c>
      <c r="G32" s="5" t="s">
        <v>124</v>
      </c>
      <c r="H32" s="5" t="s">
        <v>49</v>
      </c>
      <c r="I32" s="5" t="s">
        <v>114</v>
      </c>
      <c r="J32" s="5" t="s">
        <v>29</v>
      </c>
      <c r="K32" s="5" t="s">
        <v>30</v>
      </c>
      <c r="L32" s="5" t="s">
        <v>31</v>
      </c>
      <c r="M32" s="5" t="s">
        <v>127</v>
      </c>
      <c r="N32" s="5">
        <v>0.56000000000000005</v>
      </c>
      <c r="O32" s="5" t="s">
        <v>33</v>
      </c>
      <c r="P32" s="5" t="s">
        <v>53</v>
      </c>
      <c r="Q32" s="5" t="s">
        <v>71</v>
      </c>
      <c r="R32" s="5" t="s">
        <v>126</v>
      </c>
      <c r="S32" s="5">
        <v>14150</v>
      </c>
      <c r="T32" s="7">
        <v>42114</v>
      </c>
      <c r="U32" s="7">
        <v>42115</v>
      </c>
      <c r="V32" s="5">
        <v>-1.6524000000000001</v>
      </c>
      <c r="W32" s="5">
        <v>17</v>
      </c>
      <c r="X32" s="5">
        <v>29.57</v>
      </c>
      <c r="Y32" s="5">
        <v>88075</v>
      </c>
      <c r="Z32" s="5">
        <f>DATEDIF(Table1[[#This Row],[Order Date]], Table1[[#This Row],[Ship Date]], "D")</f>
        <v>1</v>
      </c>
      <c r="AA32" s="5">
        <f>IF(Table1[[#This Row],[Sales]]=0, 0, Table1[[#This Row],[Profit]] / Table1[[#This Row],[Sales]] * 100)</f>
        <v>-5.5880960432871154</v>
      </c>
      <c r="AB32" s="5">
        <f>Table1[[#This Row],[Sales]] / (1 - Table1[[#This Row],[Discount]])</f>
        <v>31.457446808510639</v>
      </c>
      <c r="AC32" s="5">
        <f>Table1[[#This Row],[Sales Before Discount]] - Table1[[#This Row],[Sales]]</f>
        <v>1.8874468085106386</v>
      </c>
      <c r="AD32" s="5" t="str">
        <f>IF(Table1[[#This Row],[Discount Impact Factor]]=0, "No Discount", IF(Table1[[#This Row],[Discount Impact Factor]]&lt;=0.1, "Low Discount", IF(Table1[[#This Row],[Discount Impact Factor]]&lt;=0.2, "Medium Discount", "High Discount")))</f>
        <v>High Discount</v>
      </c>
      <c r="AE32" s="5" t="str">
        <f>IF(Table1[[#This Row],[Discount]]=0,"0% (No Discount)",
 IF(Table1[[#This Row],[Discount]]&lt;=0.09,"10%",
 IF(Table1[[#This Row],[Discount]]&lt;=0.16,"15%",
 IF(Table1[[#This Row],[Discount]]&lt;=0.2,"20%",  IF(Table1[[#This Row],[Discount]]&lt;=0.25,"25%",
 "30%+")))))</f>
        <v>10%</v>
      </c>
      <c r="AF32" s="5" t="str">
        <f>IF(Table1[[#This Row],[Discount]]=0, "Full Price", "Discounted")</f>
        <v>Discounted</v>
      </c>
      <c r="AG32" s="46" t="str">
        <f>TEXT(Table1[[#This Row],[Order Date]],"mmm-yyyy")</f>
        <v>Apr-2015</v>
      </c>
    </row>
    <row r="33" spans="1:33" ht="12.75" hidden="1" customHeight="1" x14ac:dyDescent="0.25">
      <c r="A33" s="5">
        <v>22890</v>
      </c>
      <c r="B33" s="5" t="s">
        <v>25</v>
      </c>
      <c r="C33" s="5">
        <v>0.02</v>
      </c>
      <c r="D33" s="5">
        <v>5.98</v>
      </c>
      <c r="E33" s="5">
        <v>5.15</v>
      </c>
      <c r="F33" s="5">
        <v>62</v>
      </c>
      <c r="G33" s="5" t="s">
        <v>128</v>
      </c>
      <c r="H33" s="5" t="s">
        <v>49</v>
      </c>
      <c r="I33" s="5" t="s">
        <v>28</v>
      </c>
      <c r="J33" s="5" t="s">
        <v>29</v>
      </c>
      <c r="K33" s="5" t="s">
        <v>93</v>
      </c>
      <c r="L33" s="5" t="s">
        <v>59</v>
      </c>
      <c r="M33" s="5" t="s">
        <v>129</v>
      </c>
      <c r="N33" s="5">
        <v>0.36</v>
      </c>
      <c r="O33" s="5" t="s">
        <v>33</v>
      </c>
      <c r="P33" s="5" t="s">
        <v>61</v>
      </c>
      <c r="Q33" s="5" t="s">
        <v>130</v>
      </c>
      <c r="R33" s="5" t="s">
        <v>131</v>
      </c>
      <c r="S33" s="5">
        <v>78664</v>
      </c>
      <c r="T33" s="7">
        <v>42133</v>
      </c>
      <c r="U33" s="7">
        <v>42135</v>
      </c>
      <c r="V33" s="5">
        <v>2.1400000000000023</v>
      </c>
      <c r="W33" s="5">
        <v>3</v>
      </c>
      <c r="X33" s="5">
        <v>22.85</v>
      </c>
      <c r="Y33" s="5">
        <v>87407</v>
      </c>
      <c r="Z33" s="5">
        <f>DATEDIF(Table1[[#This Row],[Order Date]], Table1[[#This Row],[Ship Date]], "D")</f>
        <v>2</v>
      </c>
      <c r="AA33" s="5">
        <f>IF(Table1[[#This Row],[Sales]]=0, 0, Table1[[#This Row],[Profit]] / Table1[[#This Row],[Sales]] * 100)</f>
        <v>9.3654266958424603</v>
      </c>
      <c r="AB33" s="5">
        <f>Table1[[#This Row],[Sales]] / (1 - Table1[[#This Row],[Discount]])</f>
        <v>23.316326530612248</v>
      </c>
      <c r="AC33" s="5">
        <f>Table1[[#This Row],[Sales Before Discount]] - Table1[[#This Row],[Sales]]</f>
        <v>0.46632653061224616</v>
      </c>
      <c r="AD33" s="5" t="str">
        <f>IF(Table1[[#This Row],[Discount Impact Factor]]=0, "No Discount", IF(Table1[[#This Row],[Discount Impact Factor]]&lt;=0.1, "Low Discount", IF(Table1[[#This Row],[Discount Impact Factor]]&lt;=0.2, "Medium Discount", "High Discount")))</f>
        <v>High Discount</v>
      </c>
      <c r="AE33" s="5" t="str">
        <f>IF(Table1[[#This Row],[Discount]]=0,"0% (No Discount)",
 IF(Table1[[#This Row],[Discount]]&lt;=0.09,"10%",
 IF(Table1[[#This Row],[Discount]]&lt;=0.16,"15%",
 IF(Table1[[#This Row],[Discount]]&lt;=0.2,"20%",  IF(Table1[[#This Row],[Discount]]&lt;=0.25,"25%",
 "30%+")))))</f>
        <v>10%</v>
      </c>
      <c r="AF33" s="5" t="str">
        <f>IF(Table1[[#This Row],[Discount]]=0, "Full Price", "Discounted")</f>
        <v>Discounted</v>
      </c>
      <c r="AG33" s="46" t="str">
        <f>TEXT(Table1[[#This Row],[Order Date]],"mmm-yyyy")</f>
        <v>May-2015</v>
      </c>
    </row>
    <row r="34" spans="1:33" ht="12.75" hidden="1" customHeight="1" x14ac:dyDescent="0.25">
      <c r="A34" s="5">
        <v>25354</v>
      </c>
      <c r="B34" s="5" t="s">
        <v>25</v>
      </c>
      <c r="C34" s="5">
        <v>0.04</v>
      </c>
      <c r="D34" s="5">
        <v>29.14</v>
      </c>
      <c r="E34" s="5">
        <v>4.8600000000000003</v>
      </c>
      <c r="F34" s="5">
        <v>62</v>
      </c>
      <c r="G34" s="5" t="s">
        <v>128</v>
      </c>
      <c r="H34" s="5" t="s">
        <v>49</v>
      </c>
      <c r="I34" s="5" t="s">
        <v>28</v>
      </c>
      <c r="J34" s="5" t="s">
        <v>29</v>
      </c>
      <c r="K34" s="5" t="s">
        <v>93</v>
      </c>
      <c r="L34" s="5" t="s">
        <v>31</v>
      </c>
      <c r="M34" s="5" t="s">
        <v>132</v>
      </c>
      <c r="N34" s="5">
        <v>0.38</v>
      </c>
      <c r="O34" s="5" t="s">
        <v>33</v>
      </c>
      <c r="P34" s="5" t="s">
        <v>61</v>
      </c>
      <c r="Q34" s="5" t="s">
        <v>130</v>
      </c>
      <c r="R34" s="5" t="s">
        <v>131</v>
      </c>
      <c r="S34" s="5">
        <v>78664</v>
      </c>
      <c r="T34" s="7">
        <v>42167</v>
      </c>
      <c r="U34" s="7">
        <v>42169</v>
      </c>
      <c r="V34" s="5">
        <v>349.40909999999997</v>
      </c>
      <c r="W34" s="5">
        <v>17</v>
      </c>
      <c r="X34" s="5">
        <v>506.39</v>
      </c>
      <c r="Y34" s="5">
        <v>87408</v>
      </c>
      <c r="Z34" s="5">
        <f>DATEDIF(Table1[[#This Row],[Order Date]], Table1[[#This Row],[Ship Date]], "D")</f>
        <v>2</v>
      </c>
      <c r="AA34" s="5">
        <f>IF(Table1[[#This Row],[Sales]]=0, 0, Table1[[#This Row],[Profit]] / Table1[[#This Row],[Sales]] * 100)</f>
        <v>69</v>
      </c>
      <c r="AB34" s="5">
        <f>Table1[[#This Row],[Sales]] / (1 - Table1[[#This Row],[Discount]])</f>
        <v>527.48958333333337</v>
      </c>
      <c r="AC34" s="5">
        <f>Table1[[#This Row],[Sales Before Discount]] - Table1[[#This Row],[Sales]]</f>
        <v>21.099583333333385</v>
      </c>
      <c r="AD34" s="5" t="str">
        <f>IF(Table1[[#This Row],[Discount Impact Factor]]=0, "No Discount", IF(Table1[[#This Row],[Discount Impact Factor]]&lt;=0.1, "Low Discount", IF(Table1[[#This Row],[Discount Impact Factor]]&lt;=0.2, "Medium Discount", "High Discount")))</f>
        <v>High Discount</v>
      </c>
      <c r="AE34" s="5" t="str">
        <f>IF(Table1[[#This Row],[Discount]]=0,"0% (No Discount)",
 IF(Table1[[#This Row],[Discount]]&lt;=0.09,"10%",
 IF(Table1[[#This Row],[Discount]]&lt;=0.16,"15%",
 IF(Table1[[#This Row],[Discount]]&lt;=0.2,"20%",  IF(Table1[[#This Row],[Discount]]&lt;=0.25,"25%",
 "30%+")))))</f>
        <v>10%</v>
      </c>
      <c r="AF34" s="5" t="str">
        <f>IF(Table1[[#This Row],[Discount]]=0, "Full Price", "Discounted")</f>
        <v>Discounted</v>
      </c>
      <c r="AG34" s="46" t="str">
        <f>TEXT(Table1[[#This Row],[Order Date]],"mmm-yyyy")</f>
        <v>Jun-2015</v>
      </c>
    </row>
    <row r="35" spans="1:33" ht="12.75" customHeight="1" x14ac:dyDescent="0.25">
      <c r="A35" s="5">
        <v>21017</v>
      </c>
      <c r="B35" s="5" t="s">
        <v>37</v>
      </c>
      <c r="C35" s="5">
        <v>0</v>
      </c>
      <c r="D35" s="5">
        <v>3.69</v>
      </c>
      <c r="E35" s="5">
        <v>0.5</v>
      </c>
      <c r="F35" s="5">
        <v>64</v>
      </c>
      <c r="G35" s="5" t="s">
        <v>133</v>
      </c>
      <c r="H35" s="5" t="s">
        <v>49</v>
      </c>
      <c r="I35" s="5" t="s">
        <v>58</v>
      </c>
      <c r="J35" s="5" t="s">
        <v>29</v>
      </c>
      <c r="K35" s="5" t="s">
        <v>134</v>
      </c>
      <c r="L35" s="5" t="s">
        <v>59</v>
      </c>
      <c r="M35" s="5" t="s">
        <v>135</v>
      </c>
      <c r="N35" s="5">
        <v>0.38</v>
      </c>
      <c r="O35" s="5" t="s">
        <v>33</v>
      </c>
      <c r="P35" s="5" t="s">
        <v>136</v>
      </c>
      <c r="Q35" s="5" t="s">
        <v>137</v>
      </c>
      <c r="R35" s="5" t="s">
        <v>138</v>
      </c>
      <c r="S35" s="5">
        <v>24153</v>
      </c>
      <c r="T35" s="7">
        <v>42065</v>
      </c>
      <c r="U35" s="7">
        <v>42067</v>
      </c>
      <c r="V35" s="5">
        <v>-37.5291</v>
      </c>
      <c r="W35" s="5">
        <v>1</v>
      </c>
      <c r="X35" s="5">
        <v>4</v>
      </c>
      <c r="Y35" s="5">
        <v>87406</v>
      </c>
      <c r="Z35" s="5">
        <f>DATEDIF(Table1[[#This Row],[Order Date]], Table1[[#This Row],[Ship Date]], "D")</f>
        <v>2</v>
      </c>
      <c r="AA35" s="5">
        <f>IF(Table1[[#This Row],[Sales]]=0, 0, Table1[[#This Row],[Profit]] / Table1[[#This Row],[Sales]] * 100)</f>
        <v>-938.22749999999996</v>
      </c>
      <c r="AB35" s="5">
        <f>Table1[[#This Row],[Sales]] / (1 - Table1[[#This Row],[Discount]])</f>
        <v>4</v>
      </c>
      <c r="AC35" s="5">
        <f>Table1[[#This Row],[Sales Before Discount]] - Table1[[#This Row],[Sales]]</f>
        <v>0</v>
      </c>
      <c r="AD35" s="5" t="str">
        <f>IF(Table1[[#This Row],[Discount Impact Factor]]=0, "No Discount", IF(Table1[[#This Row],[Discount Impact Factor]]&lt;=0.1, "Low Discount", IF(Table1[[#This Row],[Discount Impact Factor]]&lt;=0.2, "Medium Discount", "High Discount")))</f>
        <v>No Discount</v>
      </c>
      <c r="AE35" s="5" t="str">
        <f>IF(Table1[[#This Row],[Discount]]=0,"0% (No Discount)",
 IF(Table1[[#This Row],[Discount]]&lt;=0.09,"10%",
 IF(Table1[[#This Row],[Discount]]&lt;=0.16,"15%",
 IF(Table1[[#This Row],[Discount]]&lt;=0.2,"20%",  IF(Table1[[#This Row],[Discount]]&lt;=0.25,"25%",
 "30%+")))))</f>
        <v>0% (No Discount)</v>
      </c>
      <c r="AF35" s="5" t="str">
        <f>IF(Table1[[#This Row],[Discount]]=0, "Full Price", "Discounted")</f>
        <v>Full Price</v>
      </c>
      <c r="AG35" s="46" t="str">
        <f>TEXT(Table1[[#This Row],[Order Date]],"mmm-yyyy")</f>
        <v>Mar-2015</v>
      </c>
    </row>
    <row r="36" spans="1:33" ht="12.75" hidden="1" customHeight="1" x14ac:dyDescent="0.25">
      <c r="A36" s="5">
        <v>21019</v>
      </c>
      <c r="B36" s="5" t="s">
        <v>37</v>
      </c>
      <c r="C36" s="5">
        <v>0.02</v>
      </c>
      <c r="D36" s="5">
        <v>175.99</v>
      </c>
      <c r="E36" s="5">
        <v>4.99</v>
      </c>
      <c r="F36" s="5">
        <v>64</v>
      </c>
      <c r="G36" s="5" t="s">
        <v>133</v>
      </c>
      <c r="H36" s="5" t="s">
        <v>27</v>
      </c>
      <c r="I36" s="5" t="s">
        <v>58</v>
      </c>
      <c r="J36" s="5" t="s">
        <v>77</v>
      </c>
      <c r="K36" s="5" t="s">
        <v>78</v>
      </c>
      <c r="L36" s="5" t="s">
        <v>59</v>
      </c>
      <c r="M36" s="5" t="s">
        <v>139</v>
      </c>
      <c r="N36" s="5">
        <v>0.59</v>
      </c>
      <c r="O36" s="5" t="s">
        <v>33</v>
      </c>
      <c r="P36" s="5" t="s">
        <v>136</v>
      </c>
      <c r="Q36" s="5" t="s">
        <v>137</v>
      </c>
      <c r="R36" s="5" t="s">
        <v>138</v>
      </c>
      <c r="S36" s="5">
        <v>24153</v>
      </c>
      <c r="T36" s="7">
        <v>42065</v>
      </c>
      <c r="U36" s="7">
        <v>42065</v>
      </c>
      <c r="V36" s="5">
        <v>101.49</v>
      </c>
      <c r="W36" s="5">
        <v>4</v>
      </c>
      <c r="X36" s="5">
        <v>589.79999999999995</v>
      </c>
      <c r="Y36" s="5">
        <v>87406</v>
      </c>
      <c r="Z36" s="5">
        <f>DATEDIF(Table1[[#This Row],[Order Date]], Table1[[#This Row],[Ship Date]], "D")</f>
        <v>0</v>
      </c>
      <c r="AA36" s="5">
        <f>IF(Table1[[#This Row],[Sales]]=0, 0, Table1[[#This Row],[Profit]] / Table1[[#This Row],[Sales]] * 100)</f>
        <v>17.207527975584945</v>
      </c>
      <c r="AB36" s="5">
        <f>Table1[[#This Row],[Sales]] / (1 - Table1[[#This Row],[Discount]])</f>
        <v>601.83673469387747</v>
      </c>
      <c r="AC36" s="5">
        <f>Table1[[#This Row],[Sales Before Discount]] - Table1[[#This Row],[Sales]]</f>
        <v>12.03673469387752</v>
      </c>
      <c r="AD36" s="5" t="str">
        <f>IF(Table1[[#This Row],[Discount Impact Factor]]=0, "No Discount", IF(Table1[[#This Row],[Discount Impact Factor]]&lt;=0.1, "Low Discount", IF(Table1[[#This Row],[Discount Impact Factor]]&lt;=0.2, "Medium Discount", "High Discount")))</f>
        <v>High Discount</v>
      </c>
      <c r="AE36" s="5" t="str">
        <f>IF(Table1[[#This Row],[Discount]]=0,"0% (No Discount)",
 IF(Table1[[#This Row],[Discount]]&lt;=0.09,"10%",
 IF(Table1[[#This Row],[Discount]]&lt;=0.16,"15%",
 IF(Table1[[#This Row],[Discount]]&lt;=0.2,"20%",  IF(Table1[[#This Row],[Discount]]&lt;=0.25,"25%",
 "30%+")))))</f>
        <v>10%</v>
      </c>
      <c r="AF36" s="5" t="str">
        <f>IF(Table1[[#This Row],[Discount]]=0, "Full Price", "Discounted")</f>
        <v>Discounted</v>
      </c>
      <c r="AG36" s="46" t="str">
        <f>TEXT(Table1[[#This Row],[Order Date]],"mmm-yyyy")</f>
        <v>Mar-2015</v>
      </c>
    </row>
    <row r="37" spans="1:33" ht="12.75" hidden="1" customHeight="1" x14ac:dyDescent="0.25">
      <c r="A37" s="5">
        <v>23274</v>
      </c>
      <c r="B37" s="5" t="s">
        <v>106</v>
      </c>
      <c r="C37" s="5">
        <v>0.05</v>
      </c>
      <c r="D37" s="5">
        <v>155.06</v>
      </c>
      <c r="E37" s="5">
        <v>7.07</v>
      </c>
      <c r="F37" s="5">
        <v>67</v>
      </c>
      <c r="G37" s="5" t="s">
        <v>140</v>
      </c>
      <c r="H37" s="5" t="s">
        <v>49</v>
      </c>
      <c r="I37" s="5" t="s">
        <v>28</v>
      </c>
      <c r="J37" s="5" t="s">
        <v>29</v>
      </c>
      <c r="K37" s="5" t="s">
        <v>141</v>
      </c>
      <c r="L37" s="5" t="s">
        <v>59</v>
      </c>
      <c r="M37" s="5" t="s">
        <v>142</v>
      </c>
      <c r="N37" s="5">
        <v>0.59</v>
      </c>
      <c r="O37" s="5" t="s">
        <v>33</v>
      </c>
      <c r="P37" s="5" t="s">
        <v>34</v>
      </c>
      <c r="Q37" s="5" t="s">
        <v>45</v>
      </c>
      <c r="R37" s="5" t="s">
        <v>143</v>
      </c>
      <c r="S37" s="5">
        <v>94559</v>
      </c>
      <c r="T37" s="7">
        <v>42006</v>
      </c>
      <c r="U37" s="7">
        <v>42013</v>
      </c>
      <c r="V37" s="5">
        <v>845.66399999999987</v>
      </c>
      <c r="W37" s="5">
        <v>8</v>
      </c>
      <c r="X37" s="5">
        <v>1225.5999999999999</v>
      </c>
      <c r="Y37" s="5">
        <v>87946</v>
      </c>
      <c r="Z37" s="5">
        <f>DATEDIF(Table1[[#This Row],[Order Date]], Table1[[#This Row],[Ship Date]], "D")</f>
        <v>7</v>
      </c>
      <c r="AA37" s="5">
        <f>IF(Table1[[#This Row],[Sales]]=0, 0, Table1[[#This Row],[Profit]] / Table1[[#This Row],[Sales]] * 100)</f>
        <v>69</v>
      </c>
      <c r="AB37" s="5">
        <f>Table1[[#This Row],[Sales]] / (1 - Table1[[#This Row],[Discount]])</f>
        <v>1290.1052631578948</v>
      </c>
      <c r="AC37" s="5">
        <f>Table1[[#This Row],[Sales Before Discount]] - Table1[[#This Row],[Sales]]</f>
        <v>64.505263157894888</v>
      </c>
      <c r="AD37" s="5" t="str">
        <f>IF(Table1[[#This Row],[Discount Impact Factor]]=0, "No Discount", IF(Table1[[#This Row],[Discount Impact Factor]]&lt;=0.1, "Low Discount", IF(Table1[[#This Row],[Discount Impact Factor]]&lt;=0.2, "Medium Discount", "High Discount")))</f>
        <v>High Discount</v>
      </c>
      <c r="AE37" s="5" t="str">
        <f>IF(Table1[[#This Row],[Discount]]=0,"0% (No Discount)",
 IF(Table1[[#This Row],[Discount]]&lt;=0.09,"10%",
 IF(Table1[[#This Row],[Discount]]&lt;=0.16,"15%",
 IF(Table1[[#This Row],[Discount]]&lt;=0.2,"20%",  IF(Table1[[#This Row],[Discount]]&lt;=0.25,"25%",
 "30%+")))))</f>
        <v>10%</v>
      </c>
      <c r="AF37" s="5" t="str">
        <f>IF(Table1[[#This Row],[Discount]]=0, "Full Price", "Discounted")</f>
        <v>Discounted</v>
      </c>
      <c r="AG37" s="46" t="str">
        <f>TEXT(Table1[[#This Row],[Order Date]],"mmm-yyyy")</f>
        <v>Jan-2015</v>
      </c>
    </row>
    <row r="38" spans="1:33" ht="12.75" customHeight="1" x14ac:dyDescent="0.25">
      <c r="A38" s="5">
        <v>5272</v>
      </c>
      <c r="B38" s="5" t="s">
        <v>106</v>
      </c>
      <c r="C38" s="5">
        <v>0</v>
      </c>
      <c r="D38" s="5">
        <v>291.73</v>
      </c>
      <c r="E38" s="5">
        <v>48.8</v>
      </c>
      <c r="F38" s="5">
        <v>68</v>
      </c>
      <c r="G38" s="5" t="s">
        <v>144</v>
      </c>
      <c r="H38" s="5" t="s">
        <v>39</v>
      </c>
      <c r="I38" s="5" t="s">
        <v>28</v>
      </c>
      <c r="J38" s="5" t="s">
        <v>41</v>
      </c>
      <c r="K38" s="5" t="s">
        <v>42</v>
      </c>
      <c r="L38" s="5" t="s">
        <v>43</v>
      </c>
      <c r="M38" s="5" t="s">
        <v>145</v>
      </c>
      <c r="N38" s="5">
        <v>0.56000000000000005</v>
      </c>
      <c r="O38" s="5" t="s">
        <v>33</v>
      </c>
      <c r="P38" s="5" t="s">
        <v>53</v>
      </c>
      <c r="Q38" s="5" t="s">
        <v>71</v>
      </c>
      <c r="R38" s="5" t="s">
        <v>90</v>
      </c>
      <c r="S38" s="5">
        <v>10177</v>
      </c>
      <c r="T38" s="7">
        <v>42006</v>
      </c>
      <c r="U38" s="7">
        <v>42006</v>
      </c>
      <c r="V38" s="5">
        <v>-308.928</v>
      </c>
      <c r="W38" s="5">
        <v>4</v>
      </c>
      <c r="X38" s="5">
        <v>1239.06</v>
      </c>
      <c r="Y38" s="5">
        <v>37537</v>
      </c>
      <c r="Z38" s="5">
        <f>DATEDIF(Table1[[#This Row],[Order Date]], Table1[[#This Row],[Ship Date]], "D")</f>
        <v>0</v>
      </c>
      <c r="AA38" s="5">
        <f>IF(Table1[[#This Row],[Sales]]=0, 0, Table1[[#This Row],[Profit]] / Table1[[#This Row],[Sales]] * 100)</f>
        <v>-24.932448791826062</v>
      </c>
      <c r="AB38" s="5">
        <f>Table1[[#This Row],[Sales]] / (1 - Table1[[#This Row],[Discount]])</f>
        <v>1239.06</v>
      </c>
      <c r="AC38" s="5">
        <f>Table1[[#This Row],[Sales Before Discount]] - Table1[[#This Row],[Sales]]</f>
        <v>0</v>
      </c>
      <c r="AD38" s="5" t="str">
        <f>IF(Table1[[#This Row],[Discount Impact Factor]]=0, "No Discount", IF(Table1[[#This Row],[Discount Impact Factor]]&lt;=0.1, "Low Discount", IF(Table1[[#This Row],[Discount Impact Factor]]&lt;=0.2, "Medium Discount", "High Discount")))</f>
        <v>No Discount</v>
      </c>
      <c r="AE38" s="5" t="str">
        <f>IF(Table1[[#This Row],[Discount]]=0,"0% (No Discount)",
 IF(Table1[[#This Row],[Discount]]&lt;=0.09,"10%",
 IF(Table1[[#This Row],[Discount]]&lt;=0.16,"15%",
 IF(Table1[[#This Row],[Discount]]&lt;=0.2,"20%",  IF(Table1[[#This Row],[Discount]]&lt;=0.25,"25%",
 "30%+")))))</f>
        <v>0% (No Discount)</v>
      </c>
      <c r="AF38" s="5" t="str">
        <f>IF(Table1[[#This Row],[Discount]]=0, "Full Price", "Discounted")</f>
        <v>Full Price</v>
      </c>
      <c r="AG38" s="46" t="str">
        <f>TEXT(Table1[[#This Row],[Order Date]],"mmm-yyyy")</f>
        <v>Jan-2015</v>
      </c>
    </row>
    <row r="39" spans="1:33" ht="12.75" customHeight="1" x14ac:dyDescent="0.25">
      <c r="A39" s="5">
        <v>5273</v>
      </c>
      <c r="B39" s="5" t="s">
        <v>106</v>
      </c>
      <c r="C39" s="5">
        <v>7.0000000000000007E-2</v>
      </c>
      <c r="D39" s="5">
        <v>100.98</v>
      </c>
      <c r="E39" s="5">
        <v>45</v>
      </c>
      <c r="F39" s="5">
        <v>68</v>
      </c>
      <c r="G39" s="5" t="s">
        <v>144</v>
      </c>
      <c r="H39" s="5" t="s">
        <v>39</v>
      </c>
      <c r="I39" s="5" t="s">
        <v>28</v>
      </c>
      <c r="J39" s="5" t="s">
        <v>41</v>
      </c>
      <c r="K39" s="5" t="s">
        <v>42</v>
      </c>
      <c r="L39" s="5" t="s">
        <v>43</v>
      </c>
      <c r="M39" s="5" t="s">
        <v>146</v>
      </c>
      <c r="N39" s="5">
        <v>0.69</v>
      </c>
      <c r="O39" s="5" t="s">
        <v>33</v>
      </c>
      <c r="P39" s="5" t="s">
        <v>53</v>
      </c>
      <c r="Q39" s="5" t="s">
        <v>71</v>
      </c>
      <c r="R39" s="5" t="s">
        <v>90</v>
      </c>
      <c r="S39" s="5">
        <v>10177</v>
      </c>
      <c r="T39" s="7">
        <v>42006</v>
      </c>
      <c r="U39" s="7">
        <v>42008</v>
      </c>
      <c r="V39" s="5">
        <v>-1679.7599999999998</v>
      </c>
      <c r="W39" s="5">
        <v>43</v>
      </c>
      <c r="X39" s="5">
        <v>4083.19</v>
      </c>
      <c r="Y39" s="5">
        <v>37537</v>
      </c>
      <c r="Z39" s="5">
        <f>DATEDIF(Table1[[#This Row],[Order Date]], Table1[[#This Row],[Ship Date]], "D")</f>
        <v>2</v>
      </c>
      <c r="AA39" s="5">
        <f>IF(Table1[[#This Row],[Sales]]=0, 0, Table1[[#This Row],[Profit]] / Table1[[#This Row],[Sales]] * 100)</f>
        <v>-41.138423634462264</v>
      </c>
      <c r="AB39" s="5">
        <f>Table1[[#This Row],[Sales]] / (1 - Table1[[#This Row],[Discount]])</f>
        <v>4390.5268817204305</v>
      </c>
      <c r="AC39" s="5">
        <f>Table1[[#This Row],[Sales Before Discount]] - Table1[[#This Row],[Sales]]</f>
        <v>307.33688172043048</v>
      </c>
      <c r="AD39" s="5" t="str">
        <f>IF(Table1[[#This Row],[Discount Impact Factor]]=0, "No Discount", IF(Table1[[#This Row],[Discount Impact Factor]]&lt;=0.1, "Low Discount", IF(Table1[[#This Row],[Discount Impact Factor]]&lt;=0.2, "Medium Discount", "High Discount")))</f>
        <v>High Discount</v>
      </c>
      <c r="AE39" s="5" t="str">
        <f>IF(Table1[[#This Row],[Discount]]=0,"0% (No Discount)",
 IF(Table1[[#This Row],[Discount]]&lt;=0.09,"10%",
 IF(Table1[[#This Row],[Discount]]&lt;=0.16,"15%",
 IF(Table1[[#This Row],[Discount]]&lt;=0.2,"20%",  IF(Table1[[#This Row],[Discount]]&lt;=0.25,"25%",
 "30%+")))))</f>
        <v>10%</v>
      </c>
      <c r="AF39" s="5" t="str">
        <f>IF(Table1[[#This Row],[Discount]]=0, "Full Price", "Discounted")</f>
        <v>Discounted</v>
      </c>
      <c r="AG39" s="46" t="str">
        <f>TEXT(Table1[[#This Row],[Order Date]],"mmm-yyyy")</f>
        <v>Jan-2015</v>
      </c>
    </row>
    <row r="40" spans="1:33" ht="12.75" hidden="1" customHeight="1" x14ac:dyDescent="0.25">
      <c r="A40" s="5">
        <v>5274</v>
      </c>
      <c r="B40" s="5" t="s">
        <v>106</v>
      </c>
      <c r="C40" s="5">
        <v>0.05</v>
      </c>
      <c r="D40" s="5">
        <v>155.06</v>
      </c>
      <c r="E40" s="5">
        <v>7.07</v>
      </c>
      <c r="F40" s="5">
        <v>68</v>
      </c>
      <c r="G40" s="5" t="s">
        <v>144</v>
      </c>
      <c r="H40" s="5" t="s">
        <v>49</v>
      </c>
      <c r="I40" s="5" t="s">
        <v>28</v>
      </c>
      <c r="J40" s="5" t="s">
        <v>29</v>
      </c>
      <c r="K40" s="5" t="s">
        <v>141</v>
      </c>
      <c r="L40" s="5" t="s">
        <v>59</v>
      </c>
      <c r="M40" s="5" t="s">
        <v>142</v>
      </c>
      <c r="N40" s="5">
        <v>0.59</v>
      </c>
      <c r="O40" s="5" t="s">
        <v>33</v>
      </c>
      <c r="P40" s="5" t="s">
        <v>53</v>
      </c>
      <c r="Q40" s="5" t="s">
        <v>71</v>
      </c>
      <c r="R40" s="5" t="s">
        <v>90</v>
      </c>
      <c r="S40" s="5">
        <v>10177</v>
      </c>
      <c r="T40" s="7">
        <v>42006</v>
      </c>
      <c r="U40" s="7">
        <v>42013</v>
      </c>
      <c r="V40" s="5">
        <v>575.39600000000007</v>
      </c>
      <c r="W40" s="5">
        <v>32</v>
      </c>
      <c r="X40" s="5">
        <v>4902.38</v>
      </c>
      <c r="Y40" s="5">
        <v>37537</v>
      </c>
      <c r="Z40" s="5">
        <f>DATEDIF(Table1[[#This Row],[Order Date]], Table1[[#This Row],[Ship Date]], "D")</f>
        <v>7</v>
      </c>
      <c r="AA40" s="5">
        <f>IF(Table1[[#This Row],[Sales]]=0, 0, Table1[[#This Row],[Profit]] / Table1[[#This Row],[Sales]] * 100)</f>
        <v>11.737074645376328</v>
      </c>
      <c r="AB40" s="5">
        <f>Table1[[#This Row],[Sales]] / (1 - Table1[[#This Row],[Discount]])</f>
        <v>5160.4000000000005</v>
      </c>
      <c r="AC40" s="5">
        <f>Table1[[#This Row],[Sales Before Discount]] - Table1[[#This Row],[Sales]]</f>
        <v>258.02000000000044</v>
      </c>
      <c r="AD40" s="5" t="str">
        <f>IF(Table1[[#This Row],[Discount Impact Factor]]=0, "No Discount", IF(Table1[[#This Row],[Discount Impact Factor]]&lt;=0.1, "Low Discount", IF(Table1[[#This Row],[Discount Impact Factor]]&lt;=0.2, "Medium Discount", "High Discount")))</f>
        <v>High Discount</v>
      </c>
      <c r="AE40" s="5" t="str">
        <f>IF(Table1[[#This Row],[Discount]]=0,"0% (No Discount)",
 IF(Table1[[#This Row],[Discount]]&lt;=0.09,"10%",
 IF(Table1[[#This Row],[Discount]]&lt;=0.16,"15%",
 IF(Table1[[#This Row],[Discount]]&lt;=0.2,"20%",  IF(Table1[[#This Row],[Discount]]&lt;=0.25,"25%",
 "30%+")))))</f>
        <v>10%</v>
      </c>
      <c r="AF40" s="5" t="str">
        <f>IF(Table1[[#This Row],[Discount]]=0, "Full Price", "Discounted")</f>
        <v>Discounted</v>
      </c>
      <c r="AG40" s="46" t="str">
        <f>TEXT(Table1[[#This Row],[Order Date]],"mmm-yyyy")</f>
        <v>Jan-2015</v>
      </c>
    </row>
    <row r="41" spans="1:33" ht="12.75" customHeight="1" x14ac:dyDescent="0.25">
      <c r="A41" s="5">
        <v>7786</v>
      </c>
      <c r="B41" s="5" t="s">
        <v>25</v>
      </c>
      <c r="C41" s="5">
        <v>0.09</v>
      </c>
      <c r="D41" s="5">
        <v>122.99</v>
      </c>
      <c r="E41" s="5">
        <v>70.2</v>
      </c>
      <c r="F41" s="5">
        <v>68</v>
      </c>
      <c r="G41" s="5" t="s">
        <v>144</v>
      </c>
      <c r="H41" s="5" t="s">
        <v>39</v>
      </c>
      <c r="I41" s="5" t="s">
        <v>28</v>
      </c>
      <c r="J41" s="5" t="s">
        <v>41</v>
      </c>
      <c r="K41" s="5" t="s">
        <v>42</v>
      </c>
      <c r="L41" s="5" t="s">
        <v>43</v>
      </c>
      <c r="M41" s="5" t="s">
        <v>147</v>
      </c>
      <c r="N41" s="5">
        <v>0.74</v>
      </c>
      <c r="O41" s="5" t="s">
        <v>33</v>
      </c>
      <c r="P41" s="5" t="s">
        <v>53</v>
      </c>
      <c r="Q41" s="5" t="s">
        <v>71</v>
      </c>
      <c r="R41" s="5" t="s">
        <v>90</v>
      </c>
      <c r="S41" s="5">
        <v>10177</v>
      </c>
      <c r="T41" s="7">
        <v>42037</v>
      </c>
      <c r="U41" s="7">
        <v>42039</v>
      </c>
      <c r="V41" s="5">
        <v>-2426.5500000000002</v>
      </c>
      <c r="W41" s="5">
        <v>49</v>
      </c>
      <c r="X41" s="5">
        <v>5718.85</v>
      </c>
      <c r="Y41" s="5">
        <v>55713</v>
      </c>
      <c r="Z41" s="5">
        <f>DATEDIF(Table1[[#This Row],[Order Date]], Table1[[#This Row],[Ship Date]], "D")</f>
        <v>2</v>
      </c>
      <c r="AA41" s="5">
        <f>IF(Table1[[#This Row],[Sales]]=0, 0, Table1[[#This Row],[Profit]] / Table1[[#This Row],[Sales]] * 100)</f>
        <v>-42.430733451655492</v>
      </c>
      <c r="AB41" s="5">
        <f>Table1[[#This Row],[Sales]] / (1 - Table1[[#This Row],[Discount]])</f>
        <v>6284.4505494505493</v>
      </c>
      <c r="AC41" s="5">
        <f>Table1[[#This Row],[Sales Before Discount]] - Table1[[#This Row],[Sales]]</f>
        <v>565.6005494505489</v>
      </c>
      <c r="AD41" s="5" t="str">
        <f>IF(Table1[[#This Row],[Discount Impact Factor]]=0, "No Discount", IF(Table1[[#This Row],[Discount Impact Factor]]&lt;=0.1, "Low Discount", IF(Table1[[#This Row],[Discount Impact Factor]]&lt;=0.2, "Medium Discount", "High Discount")))</f>
        <v>High Discount</v>
      </c>
      <c r="AE41" s="5" t="str">
        <f>IF(Table1[[#This Row],[Discount]]=0,"0% (No Discount)",
 IF(Table1[[#This Row],[Discount]]&lt;=0.09,"10%",
 IF(Table1[[#This Row],[Discount]]&lt;=0.16,"15%",
 IF(Table1[[#This Row],[Discount]]&lt;=0.2,"20%",  IF(Table1[[#This Row],[Discount]]&lt;=0.25,"25%",
 "30%+")))))</f>
        <v>10%</v>
      </c>
      <c r="AF41" s="5" t="str">
        <f>IF(Table1[[#This Row],[Discount]]=0, "Full Price", "Discounted")</f>
        <v>Discounted</v>
      </c>
      <c r="AG41" s="46" t="str">
        <f>TEXT(Table1[[#This Row],[Order Date]],"mmm-yyyy")</f>
        <v>Feb-2015</v>
      </c>
    </row>
    <row r="42" spans="1:33" ht="12.75" customHeight="1" x14ac:dyDescent="0.25">
      <c r="A42" s="5">
        <v>25786</v>
      </c>
      <c r="B42" s="5" t="s">
        <v>25</v>
      </c>
      <c r="C42" s="5">
        <v>0.09</v>
      </c>
      <c r="D42" s="5">
        <v>122.99</v>
      </c>
      <c r="E42" s="5">
        <v>70.2</v>
      </c>
      <c r="F42" s="5">
        <v>70</v>
      </c>
      <c r="G42" s="5" t="s">
        <v>148</v>
      </c>
      <c r="H42" s="5" t="s">
        <v>39</v>
      </c>
      <c r="I42" s="5" t="s">
        <v>28</v>
      </c>
      <c r="J42" s="5" t="s">
        <v>41</v>
      </c>
      <c r="K42" s="5" t="s">
        <v>42</v>
      </c>
      <c r="L42" s="5" t="s">
        <v>43</v>
      </c>
      <c r="M42" s="5" t="s">
        <v>147</v>
      </c>
      <c r="N42" s="5">
        <v>0.74</v>
      </c>
      <c r="O42" s="5" t="s">
        <v>33</v>
      </c>
      <c r="P42" s="5" t="s">
        <v>53</v>
      </c>
      <c r="Q42" s="5" t="s">
        <v>149</v>
      </c>
      <c r="R42" s="5" t="s">
        <v>150</v>
      </c>
      <c r="S42" s="5">
        <v>5401</v>
      </c>
      <c r="T42" s="7">
        <v>42037</v>
      </c>
      <c r="U42" s="7">
        <v>42039</v>
      </c>
      <c r="V42" s="5">
        <v>-2426.5500000000002</v>
      </c>
      <c r="W42" s="5">
        <v>12</v>
      </c>
      <c r="X42" s="5">
        <v>1400.53</v>
      </c>
      <c r="Y42" s="5">
        <v>87947</v>
      </c>
      <c r="Z42" s="5">
        <f>DATEDIF(Table1[[#This Row],[Order Date]], Table1[[#This Row],[Ship Date]], "D")</f>
        <v>2</v>
      </c>
      <c r="AA42" s="5">
        <f>IF(Table1[[#This Row],[Sales]]=0, 0, Table1[[#This Row],[Profit]] / Table1[[#This Row],[Sales]] * 100)</f>
        <v>-173.25940893804491</v>
      </c>
      <c r="AB42" s="5">
        <f>Table1[[#This Row],[Sales]] / (1 - Table1[[#This Row],[Discount]])</f>
        <v>1539.0439560439559</v>
      </c>
      <c r="AC42" s="5">
        <f>Table1[[#This Row],[Sales Before Discount]] - Table1[[#This Row],[Sales]]</f>
        <v>138.51395604395589</v>
      </c>
      <c r="AD42" s="5" t="str">
        <f>IF(Table1[[#This Row],[Discount Impact Factor]]=0, "No Discount", IF(Table1[[#This Row],[Discount Impact Factor]]&lt;=0.1, "Low Discount", IF(Table1[[#This Row],[Discount Impact Factor]]&lt;=0.2, "Medium Discount", "High Discount")))</f>
        <v>High Discount</v>
      </c>
      <c r="AE42" s="5" t="str">
        <f>IF(Table1[[#This Row],[Discount]]=0,"0% (No Discount)",
 IF(Table1[[#This Row],[Discount]]&lt;=0.09,"10%",
 IF(Table1[[#This Row],[Discount]]&lt;=0.16,"15%",
 IF(Table1[[#This Row],[Discount]]&lt;=0.2,"20%",  IF(Table1[[#This Row],[Discount]]&lt;=0.25,"25%",
 "30%+")))))</f>
        <v>10%</v>
      </c>
      <c r="AF42" s="5" t="str">
        <f>IF(Table1[[#This Row],[Discount]]=0, "Full Price", "Discounted")</f>
        <v>Discounted</v>
      </c>
      <c r="AG42" s="46" t="str">
        <f>TEXT(Table1[[#This Row],[Order Date]],"mmm-yyyy")</f>
        <v>Feb-2015</v>
      </c>
    </row>
    <row r="43" spans="1:33" ht="12.75" customHeight="1" x14ac:dyDescent="0.25">
      <c r="A43" s="5">
        <v>18281</v>
      </c>
      <c r="B43" s="5" t="s">
        <v>25</v>
      </c>
      <c r="C43" s="5">
        <v>0.04</v>
      </c>
      <c r="D43" s="5">
        <v>296.18</v>
      </c>
      <c r="E43" s="5">
        <v>54.12</v>
      </c>
      <c r="F43" s="5">
        <v>83</v>
      </c>
      <c r="G43" s="5" t="s">
        <v>151</v>
      </c>
      <c r="H43" s="5" t="s">
        <v>39</v>
      </c>
      <c r="I43" s="5" t="s">
        <v>28</v>
      </c>
      <c r="J43" s="5" t="s">
        <v>41</v>
      </c>
      <c r="K43" s="5" t="s">
        <v>152</v>
      </c>
      <c r="L43" s="5" t="s">
        <v>121</v>
      </c>
      <c r="M43" s="5" t="s">
        <v>153</v>
      </c>
      <c r="N43" s="5">
        <v>0.76</v>
      </c>
      <c r="O43" s="5" t="s">
        <v>33</v>
      </c>
      <c r="P43" s="5" t="s">
        <v>53</v>
      </c>
      <c r="Q43" s="5" t="s">
        <v>154</v>
      </c>
      <c r="R43" s="5" t="s">
        <v>155</v>
      </c>
      <c r="S43" s="5">
        <v>44708</v>
      </c>
      <c r="T43" s="7">
        <v>42078</v>
      </c>
      <c r="U43" s="7">
        <v>42078</v>
      </c>
      <c r="V43" s="5">
        <v>-715.7782060000003</v>
      </c>
      <c r="W43" s="5">
        <v>6</v>
      </c>
      <c r="X43" s="5">
        <v>1821.89</v>
      </c>
      <c r="Y43" s="5">
        <v>87365</v>
      </c>
      <c r="Z43" s="5">
        <f>DATEDIF(Table1[[#This Row],[Order Date]], Table1[[#This Row],[Ship Date]], "D")</f>
        <v>0</v>
      </c>
      <c r="AA43" s="5">
        <f>IF(Table1[[#This Row],[Sales]]=0, 0, Table1[[#This Row],[Profit]] / Table1[[#This Row],[Sales]] * 100)</f>
        <v>-39.28767411863506</v>
      </c>
      <c r="AB43" s="5">
        <f>Table1[[#This Row],[Sales]] / (1 - Table1[[#This Row],[Discount]])</f>
        <v>1897.8020833333335</v>
      </c>
      <c r="AC43" s="5">
        <f>Table1[[#This Row],[Sales Before Discount]] - Table1[[#This Row],[Sales]]</f>
        <v>75.912083333333385</v>
      </c>
      <c r="AD43" s="5" t="str">
        <f>IF(Table1[[#This Row],[Discount Impact Factor]]=0, "No Discount", IF(Table1[[#This Row],[Discount Impact Factor]]&lt;=0.1, "Low Discount", IF(Table1[[#This Row],[Discount Impact Factor]]&lt;=0.2, "Medium Discount", "High Discount")))</f>
        <v>High Discount</v>
      </c>
      <c r="AE43" s="5" t="str">
        <f>IF(Table1[[#This Row],[Discount]]=0,"0% (No Discount)",
 IF(Table1[[#This Row],[Discount]]&lt;=0.09,"10%",
 IF(Table1[[#This Row],[Discount]]&lt;=0.16,"15%",
 IF(Table1[[#This Row],[Discount]]&lt;=0.2,"20%",  IF(Table1[[#This Row],[Discount]]&lt;=0.25,"25%",
 "30%+")))))</f>
        <v>10%</v>
      </c>
      <c r="AF43" s="5" t="str">
        <f>IF(Table1[[#This Row],[Discount]]=0, "Full Price", "Discounted")</f>
        <v>Discounted</v>
      </c>
      <c r="AG43" s="46" t="str">
        <f>TEXT(Table1[[#This Row],[Order Date]],"mmm-yyyy")</f>
        <v>Mar-2015</v>
      </c>
    </row>
    <row r="44" spans="1:33" ht="12.75" customHeight="1" x14ac:dyDescent="0.25">
      <c r="A44" s="5">
        <v>23639</v>
      </c>
      <c r="B44" s="5" t="s">
        <v>37</v>
      </c>
      <c r="C44" s="5">
        <v>0</v>
      </c>
      <c r="D44" s="5">
        <v>8.09</v>
      </c>
      <c r="E44" s="5">
        <v>7.96</v>
      </c>
      <c r="F44" s="5">
        <v>84</v>
      </c>
      <c r="G44" s="5" t="s">
        <v>156</v>
      </c>
      <c r="H44" s="5" t="s">
        <v>49</v>
      </c>
      <c r="I44" s="5" t="s">
        <v>114</v>
      </c>
      <c r="J44" s="5" t="s">
        <v>41</v>
      </c>
      <c r="K44" s="5" t="s">
        <v>50</v>
      </c>
      <c r="L44" s="5" t="s">
        <v>59</v>
      </c>
      <c r="M44" s="5" t="s">
        <v>157</v>
      </c>
      <c r="N44" s="5">
        <v>0.49</v>
      </c>
      <c r="O44" s="5" t="s">
        <v>33</v>
      </c>
      <c r="P44" s="5" t="s">
        <v>53</v>
      </c>
      <c r="Q44" s="5" t="s">
        <v>154</v>
      </c>
      <c r="R44" s="5" t="s">
        <v>158</v>
      </c>
      <c r="S44" s="5">
        <v>45231</v>
      </c>
      <c r="T44" s="7">
        <v>42037</v>
      </c>
      <c r="U44" s="7">
        <v>42038</v>
      </c>
      <c r="V44" s="5">
        <v>-144.56</v>
      </c>
      <c r="W44" s="5">
        <v>11</v>
      </c>
      <c r="X44" s="5">
        <v>90.98</v>
      </c>
      <c r="Y44" s="5">
        <v>87364</v>
      </c>
      <c r="Z44" s="5">
        <f>DATEDIF(Table1[[#This Row],[Order Date]], Table1[[#This Row],[Ship Date]], "D")</f>
        <v>1</v>
      </c>
      <c r="AA44" s="5">
        <f>IF(Table1[[#This Row],[Sales]]=0, 0, Table1[[#This Row],[Profit]] / Table1[[#This Row],[Sales]] * 100)</f>
        <v>-158.89206418993186</v>
      </c>
      <c r="AB44" s="5">
        <f>Table1[[#This Row],[Sales]] / (1 - Table1[[#This Row],[Discount]])</f>
        <v>90.98</v>
      </c>
      <c r="AC44" s="5">
        <f>Table1[[#This Row],[Sales Before Discount]] - Table1[[#This Row],[Sales]]</f>
        <v>0</v>
      </c>
      <c r="AD44" s="5" t="str">
        <f>IF(Table1[[#This Row],[Discount Impact Factor]]=0, "No Discount", IF(Table1[[#This Row],[Discount Impact Factor]]&lt;=0.1, "Low Discount", IF(Table1[[#This Row],[Discount Impact Factor]]&lt;=0.2, "Medium Discount", "High Discount")))</f>
        <v>No Discount</v>
      </c>
      <c r="AE44" s="5" t="str">
        <f>IF(Table1[[#This Row],[Discount]]=0,"0% (No Discount)",
 IF(Table1[[#This Row],[Discount]]&lt;=0.09,"10%",
 IF(Table1[[#This Row],[Discount]]&lt;=0.16,"15%",
 IF(Table1[[#This Row],[Discount]]&lt;=0.2,"20%",  IF(Table1[[#This Row],[Discount]]&lt;=0.25,"25%",
 "30%+")))))</f>
        <v>0% (No Discount)</v>
      </c>
      <c r="AF44" s="5" t="str">
        <f>IF(Table1[[#This Row],[Discount]]=0, "Full Price", "Discounted")</f>
        <v>Full Price</v>
      </c>
      <c r="AG44" s="46" t="str">
        <f>TEXT(Table1[[#This Row],[Order Date]],"mmm-yyyy")</f>
        <v>Feb-2015</v>
      </c>
    </row>
    <row r="45" spans="1:33" ht="12.75" hidden="1" customHeight="1" x14ac:dyDescent="0.25">
      <c r="A45" s="5">
        <v>23880</v>
      </c>
      <c r="B45" s="5" t="s">
        <v>25</v>
      </c>
      <c r="C45" s="5">
        <v>0.08</v>
      </c>
      <c r="D45" s="5">
        <v>896.99</v>
      </c>
      <c r="E45" s="5">
        <v>19.989999999999998</v>
      </c>
      <c r="F45" s="5">
        <v>84</v>
      </c>
      <c r="G45" s="5" t="s">
        <v>156</v>
      </c>
      <c r="H45" s="5" t="s">
        <v>49</v>
      </c>
      <c r="I45" s="5" t="s">
        <v>28</v>
      </c>
      <c r="J45" s="5" t="s">
        <v>29</v>
      </c>
      <c r="K45" s="5" t="s">
        <v>109</v>
      </c>
      <c r="L45" s="5" t="s">
        <v>59</v>
      </c>
      <c r="M45" s="5" t="s">
        <v>159</v>
      </c>
      <c r="N45" s="5">
        <v>0.38</v>
      </c>
      <c r="O45" s="5" t="s">
        <v>33</v>
      </c>
      <c r="P45" s="5" t="s">
        <v>53</v>
      </c>
      <c r="Q45" s="5" t="s">
        <v>154</v>
      </c>
      <c r="R45" s="5" t="s">
        <v>158</v>
      </c>
      <c r="S45" s="5">
        <v>45231</v>
      </c>
      <c r="T45" s="7">
        <v>42093</v>
      </c>
      <c r="U45" s="7">
        <v>42096</v>
      </c>
      <c r="V45" s="5">
        <v>7402.32</v>
      </c>
      <c r="W45" s="5">
        <v>13</v>
      </c>
      <c r="X45" s="5">
        <v>10728</v>
      </c>
      <c r="Y45" s="5">
        <v>87366</v>
      </c>
      <c r="Z45" s="5">
        <f>DATEDIF(Table1[[#This Row],[Order Date]], Table1[[#This Row],[Ship Date]], "D")</f>
        <v>3</v>
      </c>
      <c r="AA45" s="5">
        <f>IF(Table1[[#This Row],[Sales]]=0, 0, Table1[[#This Row],[Profit]] / Table1[[#This Row],[Sales]] * 100)</f>
        <v>69</v>
      </c>
      <c r="AB45" s="5">
        <f>Table1[[#This Row],[Sales]] / (1 - Table1[[#This Row],[Discount]])</f>
        <v>11660.86956521739</v>
      </c>
      <c r="AC45" s="5">
        <f>Table1[[#This Row],[Sales Before Discount]] - Table1[[#This Row],[Sales]]</f>
        <v>932.86956521739012</v>
      </c>
      <c r="AD45" s="5" t="str">
        <f>IF(Table1[[#This Row],[Discount Impact Factor]]=0, "No Discount", IF(Table1[[#This Row],[Discount Impact Factor]]&lt;=0.1, "Low Discount", IF(Table1[[#This Row],[Discount Impact Factor]]&lt;=0.2, "Medium Discount", "High Discount")))</f>
        <v>High Discount</v>
      </c>
      <c r="AE45" s="5" t="str">
        <f>IF(Table1[[#This Row],[Discount]]=0,"0% (No Discount)",
 IF(Table1[[#This Row],[Discount]]&lt;=0.09,"10%",
 IF(Table1[[#This Row],[Discount]]&lt;=0.16,"15%",
 IF(Table1[[#This Row],[Discount]]&lt;=0.2,"20%",  IF(Table1[[#This Row],[Discount]]&lt;=0.25,"25%",
 "30%+")))))</f>
        <v>10%</v>
      </c>
      <c r="AF45" s="5" t="str">
        <f>IF(Table1[[#This Row],[Discount]]=0, "Full Price", "Discounted")</f>
        <v>Discounted</v>
      </c>
      <c r="AG45" s="46" t="str">
        <f>TEXT(Table1[[#This Row],[Order Date]],"mmm-yyyy")</f>
        <v>Mar-2015</v>
      </c>
    </row>
    <row r="46" spans="1:33" ht="12.75" hidden="1" customHeight="1" x14ac:dyDescent="0.25">
      <c r="A46" s="5">
        <v>24663</v>
      </c>
      <c r="B46" s="5" t="s">
        <v>106</v>
      </c>
      <c r="C46" s="5">
        <v>0.05</v>
      </c>
      <c r="D46" s="5">
        <v>161.55000000000001</v>
      </c>
      <c r="E46" s="5">
        <v>19.989999999999998</v>
      </c>
      <c r="F46" s="5">
        <v>87</v>
      </c>
      <c r="G46" s="5" t="s">
        <v>160</v>
      </c>
      <c r="H46" s="5" t="s">
        <v>49</v>
      </c>
      <c r="I46" s="5" t="s">
        <v>28</v>
      </c>
      <c r="J46" s="5" t="s">
        <v>29</v>
      </c>
      <c r="K46" s="5" t="s">
        <v>141</v>
      </c>
      <c r="L46" s="5" t="s">
        <v>59</v>
      </c>
      <c r="M46" s="5" t="s">
        <v>161</v>
      </c>
      <c r="N46" s="5">
        <v>0.66</v>
      </c>
      <c r="O46" s="5" t="s">
        <v>33</v>
      </c>
      <c r="P46" s="5" t="s">
        <v>34</v>
      </c>
      <c r="Q46" s="5" t="s">
        <v>45</v>
      </c>
      <c r="R46" s="5" t="s">
        <v>162</v>
      </c>
      <c r="S46" s="5">
        <v>95687</v>
      </c>
      <c r="T46" s="7">
        <v>42158</v>
      </c>
      <c r="U46" s="7">
        <v>42163</v>
      </c>
      <c r="V46" s="5">
        <v>1892.424</v>
      </c>
      <c r="W46" s="5">
        <v>19</v>
      </c>
      <c r="X46" s="5">
        <v>3127.69</v>
      </c>
      <c r="Y46" s="5">
        <v>90596</v>
      </c>
      <c r="Z46" s="5">
        <f>DATEDIF(Table1[[#This Row],[Order Date]], Table1[[#This Row],[Ship Date]], "D")</f>
        <v>5</v>
      </c>
      <c r="AA46" s="5">
        <f>IF(Table1[[#This Row],[Sales]]=0, 0, Table1[[#This Row],[Profit]] / Table1[[#This Row],[Sales]] * 100)</f>
        <v>60.505484878616485</v>
      </c>
      <c r="AB46" s="5">
        <f>Table1[[#This Row],[Sales]] / (1 - Table1[[#This Row],[Discount]])</f>
        <v>3292.3052631578948</v>
      </c>
      <c r="AC46" s="5">
        <f>Table1[[#This Row],[Sales Before Discount]] - Table1[[#This Row],[Sales]]</f>
        <v>164.61526315789479</v>
      </c>
      <c r="AD46" s="5" t="str">
        <f>IF(Table1[[#This Row],[Discount Impact Factor]]=0, "No Discount", IF(Table1[[#This Row],[Discount Impact Factor]]&lt;=0.1, "Low Discount", IF(Table1[[#This Row],[Discount Impact Factor]]&lt;=0.2, "Medium Discount", "High Discount")))</f>
        <v>High Discount</v>
      </c>
      <c r="AE46" s="5" t="str">
        <f>IF(Table1[[#This Row],[Discount]]=0,"0% (No Discount)",
 IF(Table1[[#This Row],[Discount]]&lt;=0.09,"10%",
 IF(Table1[[#This Row],[Discount]]&lt;=0.16,"15%",
 IF(Table1[[#This Row],[Discount]]&lt;=0.2,"20%",  IF(Table1[[#This Row],[Discount]]&lt;=0.25,"25%",
 "30%+")))))</f>
        <v>10%</v>
      </c>
      <c r="AF46" s="5" t="str">
        <f>IF(Table1[[#This Row],[Discount]]=0, "Full Price", "Discounted")</f>
        <v>Discounted</v>
      </c>
      <c r="AG46" s="46" t="str">
        <f>TEXT(Table1[[#This Row],[Order Date]],"mmm-yyyy")</f>
        <v>Jun-2015</v>
      </c>
    </row>
    <row r="47" spans="1:33" ht="12.75" hidden="1" customHeight="1" x14ac:dyDescent="0.25">
      <c r="A47" s="5">
        <v>23841</v>
      </c>
      <c r="B47" s="5" t="s">
        <v>25</v>
      </c>
      <c r="C47" s="5">
        <v>0.09</v>
      </c>
      <c r="D47" s="5">
        <v>4.91</v>
      </c>
      <c r="E47" s="5">
        <v>0.5</v>
      </c>
      <c r="F47" s="5">
        <v>87</v>
      </c>
      <c r="G47" s="5" t="s">
        <v>160</v>
      </c>
      <c r="H47" s="5" t="s">
        <v>49</v>
      </c>
      <c r="I47" s="5" t="s">
        <v>28</v>
      </c>
      <c r="J47" s="5" t="s">
        <v>29</v>
      </c>
      <c r="K47" s="5" t="s">
        <v>134</v>
      </c>
      <c r="L47" s="5" t="s">
        <v>59</v>
      </c>
      <c r="M47" s="5" t="s">
        <v>163</v>
      </c>
      <c r="N47" s="5">
        <v>0.36</v>
      </c>
      <c r="O47" s="5" t="s">
        <v>33</v>
      </c>
      <c r="P47" s="5" t="s">
        <v>34</v>
      </c>
      <c r="Q47" s="5" t="s">
        <v>45</v>
      </c>
      <c r="R47" s="5" t="s">
        <v>162</v>
      </c>
      <c r="S47" s="5">
        <v>95687</v>
      </c>
      <c r="T47" s="7">
        <v>42085</v>
      </c>
      <c r="U47" s="7">
        <v>42086</v>
      </c>
      <c r="V47" s="5">
        <v>28.855799999999999</v>
      </c>
      <c r="W47" s="5">
        <v>9</v>
      </c>
      <c r="X47" s="5">
        <v>41.82</v>
      </c>
      <c r="Y47" s="5">
        <v>90597</v>
      </c>
      <c r="Z47" s="5">
        <f>DATEDIF(Table1[[#This Row],[Order Date]], Table1[[#This Row],[Ship Date]], "D")</f>
        <v>1</v>
      </c>
      <c r="AA47" s="5">
        <f>IF(Table1[[#This Row],[Sales]]=0, 0, Table1[[#This Row],[Profit]] / Table1[[#This Row],[Sales]] * 100)</f>
        <v>69</v>
      </c>
      <c r="AB47" s="5">
        <f>Table1[[#This Row],[Sales]] / (1 - Table1[[#This Row],[Discount]])</f>
        <v>45.956043956043956</v>
      </c>
      <c r="AC47" s="5">
        <f>Table1[[#This Row],[Sales Before Discount]] - Table1[[#This Row],[Sales]]</f>
        <v>4.1360439560439559</v>
      </c>
      <c r="AD47" s="5" t="str">
        <f>IF(Table1[[#This Row],[Discount Impact Factor]]=0, "No Discount", IF(Table1[[#This Row],[Discount Impact Factor]]&lt;=0.1, "Low Discount", IF(Table1[[#This Row],[Discount Impact Factor]]&lt;=0.2, "Medium Discount", "High Discount")))</f>
        <v>High Discount</v>
      </c>
      <c r="AE47" s="5" t="str">
        <f>IF(Table1[[#This Row],[Discount]]=0,"0% (No Discount)",
 IF(Table1[[#This Row],[Discount]]&lt;=0.09,"10%",
 IF(Table1[[#This Row],[Discount]]&lt;=0.16,"15%",
 IF(Table1[[#This Row],[Discount]]&lt;=0.2,"20%",  IF(Table1[[#This Row],[Discount]]&lt;=0.25,"25%",
 "30%+")))))</f>
        <v>10%</v>
      </c>
      <c r="AF47" s="5" t="str">
        <f>IF(Table1[[#This Row],[Discount]]=0, "Full Price", "Discounted")</f>
        <v>Discounted</v>
      </c>
      <c r="AG47" s="46" t="str">
        <f>TEXT(Table1[[#This Row],[Order Date]],"mmm-yyyy")</f>
        <v>Mar-2015</v>
      </c>
    </row>
    <row r="48" spans="1:33" ht="12.75" hidden="1" customHeight="1" x14ac:dyDescent="0.25">
      <c r="A48" s="5">
        <v>23842</v>
      </c>
      <c r="B48" s="5" t="s">
        <v>25</v>
      </c>
      <c r="C48" s="5">
        <v>0.01</v>
      </c>
      <c r="D48" s="5">
        <v>296.18</v>
      </c>
      <c r="E48" s="5">
        <v>54.12</v>
      </c>
      <c r="F48" s="5">
        <v>87</v>
      </c>
      <c r="G48" s="5" t="s">
        <v>160</v>
      </c>
      <c r="H48" s="5" t="s">
        <v>39</v>
      </c>
      <c r="I48" s="5" t="s">
        <v>28</v>
      </c>
      <c r="J48" s="5" t="s">
        <v>41</v>
      </c>
      <c r="K48" s="5" t="s">
        <v>152</v>
      </c>
      <c r="L48" s="5" t="s">
        <v>121</v>
      </c>
      <c r="M48" s="5" t="s">
        <v>153</v>
      </c>
      <c r="N48" s="5">
        <v>0.76</v>
      </c>
      <c r="O48" s="5" t="s">
        <v>33</v>
      </c>
      <c r="P48" s="5" t="s">
        <v>34</v>
      </c>
      <c r="Q48" s="5" t="s">
        <v>45</v>
      </c>
      <c r="R48" s="5" t="s">
        <v>162</v>
      </c>
      <c r="S48" s="5">
        <v>95687</v>
      </c>
      <c r="T48" s="7">
        <v>42085</v>
      </c>
      <c r="U48" s="7">
        <v>42088</v>
      </c>
      <c r="V48" s="5">
        <v>173.48</v>
      </c>
      <c r="W48" s="5">
        <v>9</v>
      </c>
      <c r="X48" s="5">
        <v>2875.72</v>
      </c>
      <c r="Y48" s="5">
        <v>90597</v>
      </c>
      <c r="Z48" s="5">
        <f>DATEDIF(Table1[[#This Row],[Order Date]], Table1[[#This Row],[Ship Date]], "D")</f>
        <v>3</v>
      </c>
      <c r="AA48" s="5">
        <f>IF(Table1[[#This Row],[Sales]]=0, 0, Table1[[#This Row],[Profit]] / Table1[[#This Row],[Sales]] * 100)</f>
        <v>6.0325761896151224</v>
      </c>
      <c r="AB48" s="5">
        <f>Table1[[#This Row],[Sales]] / (1 - Table1[[#This Row],[Discount]])</f>
        <v>2904.7676767676767</v>
      </c>
      <c r="AC48" s="5">
        <f>Table1[[#This Row],[Sales Before Discount]] - Table1[[#This Row],[Sales]]</f>
        <v>29.047676767676876</v>
      </c>
      <c r="AD48" s="5" t="str">
        <f>IF(Table1[[#This Row],[Discount Impact Factor]]=0, "No Discount", IF(Table1[[#This Row],[Discount Impact Factor]]&lt;=0.1, "Low Discount", IF(Table1[[#This Row],[Discount Impact Factor]]&lt;=0.2, "Medium Discount", "High Discount")))</f>
        <v>High Discount</v>
      </c>
      <c r="AE48" s="5" t="str">
        <f>IF(Table1[[#This Row],[Discount]]=0,"0% (No Discount)",
 IF(Table1[[#This Row],[Discount]]&lt;=0.09,"10%",
 IF(Table1[[#This Row],[Discount]]&lt;=0.16,"15%",
 IF(Table1[[#This Row],[Discount]]&lt;=0.2,"20%",  IF(Table1[[#This Row],[Discount]]&lt;=0.25,"25%",
 "30%+")))))</f>
        <v>10%</v>
      </c>
      <c r="AF48" s="5" t="str">
        <f>IF(Table1[[#This Row],[Discount]]=0, "Full Price", "Discounted")</f>
        <v>Discounted</v>
      </c>
      <c r="AG48" s="46" t="str">
        <f>TEXT(Table1[[#This Row],[Order Date]],"mmm-yyyy")</f>
        <v>Mar-2015</v>
      </c>
    </row>
    <row r="49" spans="1:33" ht="12.75" hidden="1" customHeight="1" x14ac:dyDescent="0.25">
      <c r="A49" s="5">
        <v>23071</v>
      </c>
      <c r="B49" s="5" t="s">
        <v>25</v>
      </c>
      <c r="C49" s="5">
        <v>7.0000000000000007E-2</v>
      </c>
      <c r="D49" s="5">
        <v>19.84</v>
      </c>
      <c r="E49" s="5">
        <v>4.0999999999999996</v>
      </c>
      <c r="F49" s="5">
        <v>91</v>
      </c>
      <c r="G49" s="5" t="s">
        <v>164</v>
      </c>
      <c r="H49" s="5" t="s">
        <v>49</v>
      </c>
      <c r="I49" s="5" t="s">
        <v>40</v>
      </c>
      <c r="J49" s="5" t="s">
        <v>29</v>
      </c>
      <c r="K49" s="5" t="s">
        <v>30</v>
      </c>
      <c r="L49" s="5" t="s">
        <v>31</v>
      </c>
      <c r="M49" s="5" t="s">
        <v>165</v>
      </c>
      <c r="N49" s="5">
        <v>0.44</v>
      </c>
      <c r="O49" s="5" t="s">
        <v>33</v>
      </c>
      <c r="P49" s="5" t="s">
        <v>34</v>
      </c>
      <c r="Q49" s="5" t="s">
        <v>45</v>
      </c>
      <c r="R49" s="5" t="s">
        <v>166</v>
      </c>
      <c r="S49" s="5">
        <v>94591</v>
      </c>
      <c r="T49" s="7">
        <v>42141</v>
      </c>
      <c r="U49" s="7">
        <v>42142</v>
      </c>
      <c r="V49" s="5">
        <v>117.852</v>
      </c>
      <c r="W49" s="5">
        <v>9</v>
      </c>
      <c r="X49" s="5">
        <v>170.8</v>
      </c>
      <c r="Y49" s="5">
        <v>87175</v>
      </c>
      <c r="Z49" s="5">
        <f>DATEDIF(Table1[[#This Row],[Order Date]], Table1[[#This Row],[Ship Date]], "D")</f>
        <v>1</v>
      </c>
      <c r="AA49" s="5">
        <f>IF(Table1[[#This Row],[Sales]]=0, 0, Table1[[#This Row],[Profit]] / Table1[[#This Row],[Sales]] * 100)</f>
        <v>69</v>
      </c>
      <c r="AB49" s="5">
        <f>Table1[[#This Row],[Sales]] / (1 - Table1[[#This Row],[Discount]])</f>
        <v>183.65591397849465</v>
      </c>
      <c r="AC49" s="5">
        <f>Table1[[#This Row],[Sales Before Discount]] - Table1[[#This Row],[Sales]]</f>
        <v>12.855913978494641</v>
      </c>
      <c r="AD49" s="5" t="str">
        <f>IF(Table1[[#This Row],[Discount Impact Factor]]=0, "No Discount", IF(Table1[[#This Row],[Discount Impact Factor]]&lt;=0.1, "Low Discount", IF(Table1[[#This Row],[Discount Impact Factor]]&lt;=0.2, "Medium Discount", "High Discount")))</f>
        <v>High Discount</v>
      </c>
      <c r="AE49" s="5" t="str">
        <f>IF(Table1[[#This Row],[Discount]]=0,"0% (No Discount)",
 IF(Table1[[#This Row],[Discount]]&lt;=0.09,"10%",
 IF(Table1[[#This Row],[Discount]]&lt;=0.16,"15%",
 IF(Table1[[#This Row],[Discount]]&lt;=0.2,"20%",  IF(Table1[[#This Row],[Discount]]&lt;=0.25,"25%",
 "30%+")))))</f>
        <v>10%</v>
      </c>
      <c r="AF49" s="5" t="str">
        <f>IF(Table1[[#This Row],[Discount]]=0, "Full Price", "Discounted")</f>
        <v>Discounted</v>
      </c>
      <c r="AG49" s="46" t="str">
        <f>TEXT(Table1[[#This Row],[Order Date]],"mmm-yyyy")</f>
        <v>May-2015</v>
      </c>
    </row>
    <row r="50" spans="1:33" ht="12.75" hidden="1" customHeight="1" x14ac:dyDescent="0.25">
      <c r="A50" s="5">
        <v>19877</v>
      </c>
      <c r="B50" s="5" t="s">
        <v>56</v>
      </c>
      <c r="C50" s="5">
        <v>0.05</v>
      </c>
      <c r="D50" s="5">
        <v>5.18</v>
      </c>
      <c r="E50" s="5">
        <v>2.04</v>
      </c>
      <c r="F50" s="5">
        <v>91</v>
      </c>
      <c r="G50" s="5" t="s">
        <v>164</v>
      </c>
      <c r="H50" s="5" t="s">
        <v>49</v>
      </c>
      <c r="I50" s="5" t="s">
        <v>40</v>
      </c>
      <c r="J50" s="5" t="s">
        <v>29</v>
      </c>
      <c r="K50" s="5" t="s">
        <v>93</v>
      </c>
      <c r="L50" s="5" t="s">
        <v>31</v>
      </c>
      <c r="M50" s="5" t="s">
        <v>167</v>
      </c>
      <c r="N50" s="5">
        <v>0.36</v>
      </c>
      <c r="O50" s="5" t="s">
        <v>33</v>
      </c>
      <c r="P50" s="5" t="s">
        <v>34</v>
      </c>
      <c r="Q50" s="5" t="s">
        <v>45</v>
      </c>
      <c r="R50" s="5" t="s">
        <v>166</v>
      </c>
      <c r="S50" s="5">
        <v>94591</v>
      </c>
      <c r="T50" s="7">
        <v>42053</v>
      </c>
      <c r="U50" s="7">
        <v>42055</v>
      </c>
      <c r="V50" s="5">
        <v>34.010400000000004</v>
      </c>
      <c r="W50" s="5">
        <v>10</v>
      </c>
      <c r="X50" s="5">
        <v>53.54</v>
      </c>
      <c r="Y50" s="5">
        <v>87176</v>
      </c>
      <c r="Z50" s="5">
        <f>DATEDIF(Table1[[#This Row],[Order Date]], Table1[[#This Row],[Ship Date]], "D")</f>
        <v>2</v>
      </c>
      <c r="AA50" s="5">
        <f>IF(Table1[[#This Row],[Sales]]=0, 0, Table1[[#This Row],[Profit]] / Table1[[#This Row],[Sales]] * 100)</f>
        <v>63.52334703025776</v>
      </c>
      <c r="AB50" s="5">
        <f>Table1[[#This Row],[Sales]] / (1 - Table1[[#This Row],[Discount]])</f>
        <v>56.357894736842105</v>
      </c>
      <c r="AC50" s="5">
        <f>Table1[[#This Row],[Sales Before Discount]] - Table1[[#This Row],[Sales]]</f>
        <v>2.8178947368421063</v>
      </c>
      <c r="AD50" s="5" t="str">
        <f>IF(Table1[[#This Row],[Discount Impact Factor]]=0, "No Discount", IF(Table1[[#This Row],[Discount Impact Factor]]&lt;=0.1, "Low Discount", IF(Table1[[#This Row],[Discount Impact Factor]]&lt;=0.2, "Medium Discount", "High Discount")))</f>
        <v>High Discount</v>
      </c>
      <c r="AE50" s="5" t="str">
        <f>IF(Table1[[#This Row],[Discount]]=0,"0% (No Discount)",
 IF(Table1[[#This Row],[Discount]]&lt;=0.09,"10%",
 IF(Table1[[#This Row],[Discount]]&lt;=0.16,"15%",
 IF(Table1[[#This Row],[Discount]]&lt;=0.2,"20%",  IF(Table1[[#This Row],[Discount]]&lt;=0.25,"25%",
 "30%+")))))</f>
        <v>10%</v>
      </c>
      <c r="AF50" s="5" t="str">
        <f>IF(Table1[[#This Row],[Discount]]=0, "Full Price", "Discounted")</f>
        <v>Discounted</v>
      </c>
      <c r="AG50" s="46" t="str">
        <f>TEXT(Table1[[#This Row],[Order Date]],"mmm-yyyy")</f>
        <v>Feb-2015</v>
      </c>
    </row>
    <row r="51" spans="1:33" ht="12.75" hidden="1" customHeight="1" x14ac:dyDescent="0.25">
      <c r="A51" s="5">
        <v>19611</v>
      </c>
      <c r="B51" s="5" t="s">
        <v>56</v>
      </c>
      <c r="C51" s="5">
        <v>0.06</v>
      </c>
      <c r="D51" s="5">
        <v>175.99</v>
      </c>
      <c r="E51" s="5">
        <v>8.99</v>
      </c>
      <c r="F51" s="5">
        <v>91</v>
      </c>
      <c r="G51" s="5" t="s">
        <v>164</v>
      </c>
      <c r="H51" s="5" t="s">
        <v>49</v>
      </c>
      <c r="I51" s="5" t="s">
        <v>28</v>
      </c>
      <c r="J51" s="5" t="s">
        <v>77</v>
      </c>
      <c r="K51" s="5" t="s">
        <v>78</v>
      </c>
      <c r="L51" s="5" t="s">
        <v>59</v>
      </c>
      <c r="M51" s="5" t="s">
        <v>168</v>
      </c>
      <c r="N51" s="5">
        <v>0.56999999999999995</v>
      </c>
      <c r="O51" s="5" t="s">
        <v>33</v>
      </c>
      <c r="P51" s="5" t="s">
        <v>34</v>
      </c>
      <c r="Q51" s="5" t="s">
        <v>45</v>
      </c>
      <c r="R51" s="5" t="s">
        <v>166</v>
      </c>
      <c r="S51" s="5">
        <v>94591</v>
      </c>
      <c r="T51" s="7">
        <v>42067</v>
      </c>
      <c r="U51" s="7">
        <v>42069</v>
      </c>
      <c r="V51" s="5">
        <v>2031.5070000000001</v>
      </c>
      <c r="W51" s="5">
        <v>23</v>
      </c>
      <c r="X51" s="5">
        <v>3363.53</v>
      </c>
      <c r="Y51" s="5">
        <v>87177</v>
      </c>
      <c r="Z51" s="5">
        <f>DATEDIF(Table1[[#This Row],[Order Date]], Table1[[#This Row],[Ship Date]], "D")</f>
        <v>2</v>
      </c>
      <c r="AA51" s="5">
        <f>IF(Table1[[#This Row],[Sales]]=0, 0, Table1[[#This Row],[Profit]] / Table1[[#This Row],[Sales]] * 100)</f>
        <v>60.398063938778598</v>
      </c>
      <c r="AB51" s="5">
        <f>Table1[[#This Row],[Sales]] / (1 - Table1[[#This Row],[Discount]])</f>
        <v>3578.2234042553196</v>
      </c>
      <c r="AC51" s="5">
        <f>Table1[[#This Row],[Sales Before Discount]] - Table1[[#This Row],[Sales]]</f>
        <v>214.69340425531936</v>
      </c>
      <c r="AD51" s="5" t="str">
        <f>IF(Table1[[#This Row],[Discount Impact Factor]]=0, "No Discount", IF(Table1[[#This Row],[Discount Impact Factor]]&lt;=0.1, "Low Discount", IF(Table1[[#This Row],[Discount Impact Factor]]&lt;=0.2, "Medium Discount", "High Discount")))</f>
        <v>High Discount</v>
      </c>
      <c r="AE51" s="5" t="str">
        <f>IF(Table1[[#This Row],[Discount]]=0,"0% (No Discount)",
 IF(Table1[[#This Row],[Discount]]&lt;=0.09,"10%",
 IF(Table1[[#This Row],[Discount]]&lt;=0.16,"15%",
 IF(Table1[[#This Row],[Discount]]&lt;=0.2,"20%",  IF(Table1[[#This Row],[Discount]]&lt;=0.25,"25%",
 "30%+")))))</f>
        <v>10%</v>
      </c>
      <c r="AF51" s="5" t="str">
        <f>IF(Table1[[#This Row],[Discount]]=0, "Full Price", "Discounted")</f>
        <v>Discounted</v>
      </c>
      <c r="AG51" s="46" t="str">
        <f>TEXT(Table1[[#This Row],[Order Date]],"mmm-yyyy")</f>
        <v>Mar-2015</v>
      </c>
    </row>
    <row r="52" spans="1:33" ht="12.75" customHeight="1" x14ac:dyDescent="0.25">
      <c r="A52" s="5">
        <v>23069</v>
      </c>
      <c r="B52" s="5" t="s">
        <v>25</v>
      </c>
      <c r="C52" s="5">
        <v>7.0000000000000007E-2</v>
      </c>
      <c r="D52" s="5">
        <v>8.34</v>
      </c>
      <c r="E52" s="5">
        <v>1.43</v>
      </c>
      <c r="F52" s="5">
        <v>92</v>
      </c>
      <c r="G52" s="5" t="s">
        <v>169</v>
      </c>
      <c r="H52" s="5" t="s">
        <v>49</v>
      </c>
      <c r="I52" s="5" t="s">
        <v>40</v>
      </c>
      <c r="J52" s="5" t="s">
        <v>29</v>
      </c>
      <c r="K52" s="5" t="s">
        <v>93</v>
      </c>
      <c r="L52" s="5" t="s">
        <v>31</v>
      </c>
      <c r="M52" s="5" t="s">
        <v>170</v>
      </c>
      <c r="N52" s="5">
        <v>0.35</v>
      </c>
      <c r="O52" s="5" t="s">
        <v>33</v>
      </c>
      <c r="P52" s="5" t="s">
        <v>136</v>
      </c>
      <c r="Q52" s="5" t="s">
        <v>171</v>
      </c>
      <c r="R52" s="5" t="s">
        <v>172</v>
      </c>
      <c r="S52" s="5">
        <v>70056</v>
      </c>
      <c r="T52" s="7">
        <v>42141</v>
      </c>
      <c r="U52" s="7">
        <v>42143</v>
      </c>
      <c r="V52" s="5">
        <v>-190.67999999999998</v>
      </c>
      <c r="W52" s="5">
        <v>16</v>
      </c>
      <c r="X52" s="5">
        <v>132.08000000000001</v>
      </c>
      <c r="Y52" s="5">
        <v>87175</v>
      </c>
      <c r="Z52" s="5">
        <f>DATEDIF(Table1[[#This Row],[Order Date]], Table1[[#This Row],[Ship Date]], "D")</f>
        <v>2</v>
      </c>
      <c r="AA52" s="5">
        <f>IF(Table1[[#This Row],[Sales]]=0, 0, Table1[[#This Row],[Profit]] / Table1[[#This Row],[Sales]] * 100)</f>
        <v>-144.36705027256204</v>
      </c>
      <c r="AB52" s="5">
        <f>Table1[[#This Row],[Sales]] / (1 - Table1[[#This Row],[Discount]])</f>
        <v>142.02150537634409</v>
      </c>
      <c r="AC52" s="5">
        <f>Table1[[#This Row],[Sales Before Discount]] - Table1[[#This Row],[Sales]]</f>
        <v>9.9415053763440824</v>
      </c>
      <c r="AD52" s="5" t="str">
        <f>IF(Table1[[#This Row],[Discount Impact Factor]]=0, "No Discount", IF(Table1[[#This Row],[Discount Impact Factor]]&lt;=0.1, "Low Discount", IF(Table1[[#This Row],[Discount Impact Factor]]&lt;=0.2, "Medium Discount", "High Discount")))</f>
        <v>High Discount</v>
      </c>
      <c r="AE52" s="5" t="str">
        <f>IF(Table1[[#This Row],[Discount]]=0,"0% (No Discount)",
 IF(Table1[[#This Row],[Discount]]&lt;=0.09,"10%",
 IF(Table1[[#This Row],[Discount]]&lt;=0.16,"15%",
 IF(Table1[[#This Row],[Discount]]&lt;=0.2,"20%",  IF(Table1[[#This Row],[Discount]]&lt;=0.25,"25%",
 "30%+")))))</f>
        <v>10%</v>
      </c>
      <c r="AF52" s="5" t="str">
        <f>IF(Table1[[#This Row],[Discount]]=0, "Full Price", "Discounted")</f>
        <v>Discounted</v>
      </c>
      <c r="AG52" s="46" t="str">
        <f>TEXT(Table1[[#This Row],[Order Date]],"mmm-yyyy")</f>
        <v>May-2015</v>
      </c>
    </row>
    <row r="53" spans="1:33" ht="12.75" hidden="1" customHeight="1" x14ac:dyDescent="0.25">
      <c r="A53" s="5">
        <v>23070</v>
      </c>
      <c r="B53" s="5" t="s">
        <v>25</v>
      </c>
      <c r="C53" s="5">
        <v>0.09</v>
      </c>
      <c r="D53" s="5">
        <v>4.9800000000000004</v>
      </c>
      <c r="E53" s="5">
        <v>6.07</v>
      </c>
      <c r="F53" s="5">
        <v>92</v>
      </c>
      <c r="G53" s="5" t="s">
        <v>169</v>
      </c>
      <c r="H53" s="5" t="s">
        <v>49</v>
      </c>
      <c r="I53" s="5" t="s">
        <v>40</v>
      </c>
      <c r="J53" s="5" t="s">
        <v>29</v>
      </c>
      <c r="K53" s="5" t="s">
        <v>93</v>
      </c>
      <c r="L53" s="5" t="s">
        <v>59</v>
      </c>
      <c r="M53" s="5" t="s">
        <v>173</v>
      </c>
      <c r="N53" s="5">
        <v>0.36</v>
      </c>
      <c r="O53" s="5" t="s">
        <v>33</v>
      </c>
      <c r="P53" s="5" t="s">
        <v>136</v>
      </c>
      <c r="Q53" s="5" t="s">
        <v>171</v>
      </c>
      <c r="R53" s="5" t="s">
        <v>172</v>
      </c>
      <c r="S53" s="5">
        <v>70056</v>
      </c>
      <c r="T53" s="7">
        <v>42141</v>
      </c>
      <c r="U53" s="7">
        <v>42142</v>
      </c>
      <c r="V53" s="5">
        <v>325.39800000000002</v>
      </c>
      <c r="W53" s="5">
        <v>9</v>
      </c>
      <c r="X53" s="5">
        <v>45.34</v>
      </c>
      <c r="Y53" s="5">
        <v>87175</v>
      </c>
      <c r="Z53" s="5">
        <f>DATEDIF(Table1[[#This Row],[Order Date]], Table1[[#This Row],[Ship Date]], "D")</f>
        <v>1</v>
      </c>
      <c r="AA53" s="5">
        <f>IF(Table1[[#This Row],[Sales]]=0, 0, Table1[[#This Row],[Profit]] / Table1[[#This Row],[Sales]] * 100)</f>
        <v>717.68416409351573</v>
      </c>
      <c r="AB53" s="5">
        <f>Table1[[#This Row],[Sales]] / (1 - Table1[[#This Row],[Discount]])</f>
        <v>49.824175824175825</v>
      </c>
      <c r="AC53" s="5">
        <f>Table1[[#This Row],[Sales Before Discount]] - Table1[[#This Row],[Sales]]</f>
        <v>4.4841758241758214</v>
      </c>
      <c r="AD53" s="5" t="str">
        <f>IF(Table1[[#This Row],[Discount Impact Factor]]=0, "No Discount", IF(Table1[[#This Row],[Discount Impact Factor]]&lt;=0.1, "Low Discount", IF(Table1[[#This Row],[Discount Impact Factor]]&lt;=0.2, "Medium Discount", "High Discount")))</f>
        <v>High Discount</v>
      </c>
      <c r="AE53" s="5" t="str">
        <f>IF(Table1[[#This Row],[Discount]]=0,"0% (No Discount)",
 IF(Table1[[#This Row],[Discount]]&lt;=0.09,"10%",
 IF(Table1[[#This Row],[Discount]]&lt;=0.16,"15%",
 IF(Table1[[#This Row],[Discount]]&lt;=0.2,"20%",  IF(Table1[[#This Row],[Discount]]&lt;=0.25,"25%",
 "30%+")))))</f>
        <v>10%</v>
      </c>
      <c r="AF53" s="5" t="str">
        <f>IF(Table1[[#This Row],[Discount]]=0, "Full Price", "Discounted")</f>
        <v>Discounted</v>
      </c>
      <c r="AG53" s="46" t="str">
        <f>TEXT(Table1[[#This Row],[Order Date]],"mmm-yyyy")</f>
        <v>May-2015</v>
      </c>
    </row>
    <row r="54" spans="1:33" ht="12.75" hidden="1" customHeight="1" x14ac:dyDescent="0.25">
      <c r="A54" s="5">
        <v>23203</v>
      </c>
      <c r="B54" s="5" t="s">
        <v>56</v>
      </c>
      <c r="C54" s="5">
        <v>0.04</v>
      </c>
      <c r="D54" s="5">
        <v>12.98</v>
      </c>
      <c r="E54" s="5">
        <v>3.14</v>
      </c>
      <c r="F54" s="5">
        <v>92</v>
      </c>
      <c r="G54" s="5" t="s">
        <v>169</v>
      </c>
      <c r="H54" s="5" t="s">
        <v>27</v>
      </c>
      <c r="I54" s="5" t="s">
        <v>28</v>
      </c>
      <c r="J54" s="5" t="s">
        <v>29</v>
      </c>
      <c r="K54" s="5" t="s">
        <v>174</v>
      </c>
      <c r="L54" s="5" t="s">
        <v>51</v>
      </c>
      <c r="M54" s="5" t="s">
        <v>175</v>
      </c>
      <c r="N54" s="5">
        <v>0.6</v>
      </c>
      <c r="O54" s="5" t="s">
        <v>33</v>
      </c>
      <c r="P54" s="5" t="s">
        <v>136</v>
      </c>
      <c r="Q54" s="5" t="s">
        <v>171</v>
      </c>
      <c r="R54" s="5" t="s">
        <v>172</v>
      </c>
      <c r="S54" s="5">
        <v>70056</v>
      </c>
      <c r="T54" s="7">
        <v>42162</v>
      </c>
      <c r="U54" s="7">
        <v>42164</v>
      </c>
      <c r="V54" s="5">
        <v>22.817999999999998</v>
      </c>
      <c r="W54" s="5">
        <v>16</v>
      </c>
      <c r="X54" s="5">
        <v>216.04</v>
      </c>
      <c r="Y54" s="5">
        <v>87178</v>
      </c>
      <c r="Z54" s="5">
        <f>DATEDIF(Table1[[#This Row],[Order Date]], Table1[[#This Row],[Ship Date]], "D")</f>
        <v>2</v>
      </c>
      <c r="AA54" s="5">
        <f>IF(Table1[[#This Row],[Sales]]=0, 0, Table1[[#This Row],[Profit]] / Table1[[#This Row],[Sales]] * 100)</f>
        <v>10.56193297537493</v>
      </c>
      <c r="AB54" s="5">
        <f>Table1[[#This Row],[Sales]] / (1 - Table1[[#This Row],[Discount]])</f>
        <v>225.04166666666666</v>
      </c>
      <c r="AC54" s="5">
        <f>Table1[[#This Row],[Sales Before Discount]] - Table1[[#This Row],[Sales]]</f>
        <v>9.0016666666666652</v>
      </c>
      <c r="AD54" s="5" t="str">
        <f>IF(Table1[[#This Row],[Discount Impact Factor]]=0, "No Discount", IF(Table1[[#This Row],[Discount Impact Factor]]&lt;=0.1, "Low Discount", IF(Table1[[#This Row],[Discount Impact Factor]]&lt;=0.2, "Medium Discount", "High Discount")))</f>
        <v>High Discount</v>
      </c>
      <c r="AE54" s="5" t="str">
        <f>IF(Table1[[#This Row],[Discount]]=0,"0% (No Discount)",
 IF(Table1[[#This Row],[Discount]]&lt;=0.09,"10%",
 IF(Table1[[#This Row],[Discount]]&lt;=0.16,"15%",
 IF(Table1[[#This Row],[Discount]]&lt;=0.2,"20%",  IF(Table1[[#This Row],[Discount]]&lt;=0.25,"25%",
 "30%+")))))</f>
        <v>10%</v>
      </c>
      <c r="AF54" s="5" t="str">
        <f>IF(Table1[[#This Row],[Discount]]=0, "Full Price", "Discounted")</f>
        <v>Discounted</v>
      </c>
      <c r="AG54" s="46" t="str">
        <f>TEXT(Table1[[#This Row],[Order Date]],"mmm-yyyy")</f>
        <v>Jun-2015</v>
      </c>
    </row>
    <row r="55" spans="1:33" ht="12.75" hidden="1" customHeight="1" x14ac:dyDescent="0.25">
      <c r="A55" s="5">
        <v>6243</v>
      </c>
      <c r="B55" s="5" t="s">
        <v>37</v>
      </c>
      <c r="C55" s="5">
        <v>0.04</v>
      </c>
      <c r="D55" s="5">
        <v>160.97999999999999</v>
      </c>
      <c r="E55" s="5">
        <v>30</v>
      </c>
      <c r="F55" s="5">
        <v>94</v>
      </c>
      <c r="G55" s="5" t="s">
        <v>176</v>
      </c>
      <c r="H55" s="5" t="s">
        <v>39</v>
      </c>
      <c r="I55" s="5" t="s">
        <v>40</v>
      </c>
      <c r="J55" s="5" t="s">
        <v>41</v>
      </c>
      <c r="K55" s="5" t="s">
        <v>42</v>
      </c>
      <c r="L55" s="5" t="s">
        <v>43</v>
      </c>
      <c r="M55" s="5" t="s">
        <v>177</v>
      </c>
      <c r="N55" s="5">
        <v>0.62</v>
      </c>
      <c r="O55" s="5" t="s">
        <v>33</v>
      </c>
      <c r="P55" s="5" t="s">
        <v>61</v>
      </c>
      <c r="Q55" s="5" t="s">
        <v>178</v>
      </c>
      <c r="R55" s="5" t="s">
        <v>179</v>
      </c>
      <c r="S55" s="5">
        <v>60601</v>
      </c>
      <c r="T55" s="7">
        <v>42127</v>
      </c>
      <c r="U55" s="7">
        <v>42129</v>
      </c>
      <c r="V55" s="5">
        <v>116.1</v>
      </c>
      <c r="W55" s="5">
        <v>37</v>
      </c>
      <c r="X55" s="5">
        <v>6276.34</v>
      </c>
      <c r="Y55" s="5">
        <v>44231</v>
      </c>
      <c r="Z55" s="5">
        <f>DATEDIF(Table1[[#This Row],[Order Date]], Table1[[#This Row],[Ship Date]], "D")</f>
        <v>2</v>
      </c>
      <c r="AA55" s="5">
        <f>IF(Table1[[#This Row],[Sales]]=0, 0, Table1[[#This Row],[Profit]] / Table1[[#This Row],[Sales]] * 100)</f>
        <v>1.8498041852417171</v>
      </c>
      <c r="AB55" s="5">
        <f>Table1[[#This Row],[Sales]] / (1 - Table1[[#This Row],[Discount]])</f>
        <v>6537.854166666667</v>
      </c>
      <c r="AC55" s="5">
        <f>Table1[[#This Row],[Sales Before Discount]] - Table1[[#This Row],[Sales]]</f>
        <v>261.51416666666682</v>
      </c>
      <c r="AD55" s="5" t="str">
        <f>IF(Table1[[#This Row],[Discount Impact Factor]]=0, "No Discount", IF(Table1[[#This Row],[Discount Impact Factor]]&lt;=0.1, "Low Discount", IF(Table1[[#This Row],[Discount Impact Factor]]&lt;=0.2, "Medium Discount", "High Discount")))</f>
        <v>High Discount</v>
      </c>
      <c r="AE55" s="5" t="str">
        <f>IF(Table1[[#This Row],[Discount]]=0,"0% (No Discount)",
 IF(Table1[[#This Row],[Discount]]&lt;=0.09,"10%",
 IF(Table1[[#This Row],[Discount]]&lt;=0.16,"15%",
 IF(Table1[[#This Row],[Discount]]&lt;=0.2,"20%",  IF(Table1[[#This Row],[Discount]]&lt;=0.25,"25%",
 "30%+")))))</f>
        <v>10%</v>
      </c>
      <c r="AF55" s="5" t="str">
        <f>IF(Table1[[#This Row],[Discount]]=0, "Full Price", "Discounted")</f>
        <v>Discounted</v>
      </c>
      <c r="AG55" s="46" t="str">
        <f>TEXT(Table1[[#This Row],[Order Date]],"mmm-yyyy")</f>
        <v>May-2015</v>
      </c>
    </row>
    <row r="56" spans="1:33" ht="12.75" customHeight="1" x14ac:dyDescent="0.25">
      <c r="A56" s="5">
        <v>6244</v>
      </c>
      <c r="B56" s="5" t="s">
        <v>37</v>
      </c>
      <c r="C56" s="5">
        <v>0.01</v>
      </c>
      <c r="D56" s="5">
        <v>17.98</v>
      </c>
      <c r="E56" s="5">
        <v>4</v>
      </c>
      <c r="F56" s="5">
        <v>94</v>
      </c>
      <c r="G56" s="5" t="s">
        <v>176</v>
      </c>
      <c r="H56" s="5" t="s">
        <v>49</v>
      </c>
      <c r="I56" s="5" t="s">
        <v>40</v>
      </c>
      <c r="J56" s="5" t="s">
        <v>77</v>
      </c>
      <c r="K56" s="5" t="s">
        <v>180</v>
      </c>
      <c r="L56" s="5" t="s">
        <v>59</v>
      </c>
      <c r="M56" s="5" t="s">
        <v>181</v>
      </c>
      <c r="N56" s="5">
        <v>0.79</v>
      </c>
      <c r="O56" s="5" t="s">
        <v>33</v>
      </c>
      <c r="P56" s="5" t="s">
        <v>61</v>
      </c>
      <c r="Q56" s="5" t="s">
        <v>178</v>
      </c>
      <c r="R56" s="5" t="s">
        <v>179</v>
      </c>
      <c r="S56" s="5">
        <v>60601</v>
      </c>
      <c r="T56" s="7">
        <v>42127</v>
      </c>
      <c r="U56" s="7">
        <v>42129</v>
      </c>
      <c r="V56" s="5">
        <v>-87.96</v>
      </c>
      <c r="W56" s="5">
        <v>146</v>
      </c>
      <c r="X56" s="5">
        <v>2664.4</v>
      </c>
      <c r="Y56" s="5">
        <v>44231</v>
      </c>
      <c r="Z56" s="5">
        <f>DATEDIF(Table1[[#This Row],[Order Date]], Table1[[#This Row],[Ship Date]], "D")</f>
        <v>2</v>
      </c>
      <c r="AA56" s="5">
        <f>IF(Table1[[#This Row],[Sales]]=0, 0, Table1[[#This Row],[Profit]] / Table1[[#This Row],[Sales]] * 100)</f>
        <v>-3.3013061101936643</v>
      </c>
      <c r="AB56" s="5">
        <f>Table1[[#This Row],[Sales]] / (1 - Table1[[#This Row],[Discount]])</f>
        <v>2691.3131313131316</v>
      </c>
      <c r="AC56" s="5">
        <f>Table1[[#This Row],[Sales Before Discount]] - Table1[[#This Row],[Sales]]</f>
        <v>26.913131313131544</v>
      </c>
      <c r="AD56" s="5" t="str">
        <f>IF(Table1[[#This Row],[Discount Impact Factor]]=0, "No Discount", IF(Table1[[#This Row],[Discount Impact Factor]]&lt;=0.1, "Low Discount", IF(Table1[[#This Row],[Discount Impact Factor]]&lt;=0.2, "Medium Discount", "High Discount")))</f>
        <v>High Discount</v>
      </c>
      <c r="AE56" s="5" t="str">
        <f>IF(Table1[[#This Row],[Discount]]=0,"0% (No Discount)",
 IF(Table1[[#This Row],[Discount]]&lt;=0.09,"10%",
 IF(Table1[[#This Row],[Discount]]&lt;=0.16,"15%",
 IF(Table1[[#This Row],[Discount]]&lt;=0.2,"20%",  IF(Table1[[#This Row],[Discount]]&lt;=0.25,"25%",
 "30%+")))))</f>
        <v>10%</v>
      </c>
      <c r="AF56" s="5" t="str">
        <f>IF(Table1[[#This Row],[Discount]]=0, "Full Price", "Discounted")</f>
        <v>Discounted</v>
      </c>
      <c r="AG56" s="46" t="str">
        <f>TEXT(Table1[[#This Row],[Order Date]],"mmm-yyyy")</f>
        <v>May-2015</v>
      </c>
    </row>
    <row r="57" spans="1:33" ht="12.75" hidden="1" customHeight="1" x14ac:dyDescent="0.25">
      <c r="A57" s="5">
        <v>24243</v>
      </c>
      <c r="B57" s="5" t="s">
        <v>37</v>
      </c>
      <c r="C57" s="5">
        <v>0.04</v>
      </c>
      <c r="D57" s="5">
        <v>160.97999999999999</v>
      </c>
      <c r="E57" s="5">
        <v>30</v>
      </c>
      <c r="F57" s="5">
        <v>97</v>
      </c>
      <c r="G57" s="5" t="s">
        <v>182</v>
      </c>
      <c r="H57" s="5" t="s">
        <v>39</v>
      </c>
      <c r="I57" s="5" t="s">
        <v>40</v>
      </c>
      <c r="J57" s="5" t="s">
        <v>41</v>
      </c>
      <c r="K57" s="5" t="s">
        <v>42</v>
      </c>
      <c r="L57" s="5" t="s">
        <v>43</v>
      </c>
      <c r="M57" s="5" t="s">
        <v>177</v>
      </c>
      <c r="N57" s="5">
        <v>0.62</v>
      </c>
      <c r="O57" s="5" t="s">
        <v>33</v>
      </c>
      <c r="P57" s="5" t="s">
        <v>61</v>
      </c>
      <c r="Q57" s="5" t="s">
        <v>183</v>
      </c>
      <c r="R57" s="5" t="s">
        <v>184</v>
      </c>
      <c r="S57" s="5">
        <v>66502</v>
      </c>
      <c r="T57" s="7">
        <v>42127</v>
      </c>
      <c r="U57" s="7">
        <v>42129</v>
      </c>
      <c r="V57" s="5">
        <v>255.42000000000002</v>
      </c>
      <c r="W57" s="5">
        <v>9</v>
      </c>
      <c r="X57" s="5">
        <v>1526.68</v>
      </c>
      <c r="Y57" s="5">
        <v>87306</v>
      </c>
      <c r="Z57" s="5">
        <f>DATEDIF(Table1[[#This Row],[Order Date]], Table1[[#This Row],[Ship Date]], "D")</f>
        <v>2</v>
      </c>
      <c r="AA57" s="5">
        <f>IF(Table1[[#This Row],[Sales]]=0, 0, Table1[[#This Row],[Profit]] / Table1[[#This Row],[Sales]] * 100)</f>
        <v>16.730421568370581</v>
      </c>
      <c r="AB57" s="5">
        <f>Table1[[#This Row],[Sales]] / (1 - Table1[[#This Row],[Discount]])</f>
        <v>1590.2916666666667</v>
      </c>
      <c r="AC57" s="5">
        <f>Table1[[#This Row],[Sales Before Discount]] - Table1[[#This Row],[Sales]]</f>
        <v>63.611666666666679</v>
      </c>
      <c r="AD57" s="5" t="str">
        <f>IF(Table1[[#This Row],[Discount Impact Factor]]=0, "No Discount", IF(Table1[[#This Row],[Discount Impact Factor]]&lt;=0.1, "Low Discount", IF(Table1[[#This Row],[Discount Impact Factor]]&lt;=0.2, "Medium Discount", "High Discount")))</f>
        <v>High Discount</v>
      </c>
      <c r="AE57" s="5" t="str">
        <f>IF(Table1[[#This Row],[Discount]]=0,"0% (No Discount)",
 IF(Table1[[#This Row],[Discount]]&lt;=0.09,"10%",
 IF(Table1[[#This Row],[Discount]]&lt;=0.16,"15%",
 IF(Table1[[#This Row],[Discount]]&lt;=0.2,"20%",  IF(Table1[[#This Row],[Discount]]&lt;=0.25,"25%",
 "30%+")))))</f>
        <v>10%</v>
      </c>
      <c r="AF57" s="5" t="str">
        <f>IF(Table1[[#This Row],[Discount]]=0, "Full Price", "Discounted")</f>
        <v>Discounted</v>
      </c>
      <c r="AG57" s="46" t="str">
        <f>TEXT(Table1[[#This Row],[Order Date]],"mmm-yyyy")</f>
        <v>May-2015</v>
      </c>
    </row>
    <row r="58" spans="1:33" ht="12.75" hidden="1" customHeight="1" x14ac:dyDescent="0.25">
      <c r="A58" s="5">
        <v>24245</v>
      </c>
      <c r="B58" s="5" t="s">
        <v>37</v>
      </c>
      <c r="C58" s="5">
        <v>0.06</v>
      </c>
      <c r="D58" s="5">
        <v>115.99</v>
      </c>
      <c r="E58" s="5">
        <v>8.99</v>
      </c>
      <c r="F58" s="5">
        <v>97</v>
      </c>
      <c r="G58" s="5" t="s">
        <v>182</v>
      </c>
      <c r="H58" s="5" t="s">
        <v>49</v>
      </c>
      <c r="I58" s="5" t="s">
        <v>40</v>
      </c>
      <c r="J58" s="5" t="s">
        <v>77</v>
      </c>
      <c r="K58" s="5" t="s">
        <v>78</v>
      </c>
      <c r="L58" s="5" t="s">
        <v>59</v>
      </c>
      <c r="M58" s="5" t="s">
        <v>185</v>
      </c>
      <c r="N58" s="5">
        <v>0.57999999999999996</v>
      </c>
      <c r="O58" s="5" t="s">
        <v>33</v>
      </c>
      <c r="P58" s="5" t="s">
        <v>61</v>
      </c>
      <c r="Q58" s="5" t="s">
        <v>183</v>
      </c>
      <c r="R58" s="5" t="s">
        <v>184</v>
      </c>
      <c r="S58" s="5">
        <v>66502</v>
      </c>
      <c r="T58" s="7">
        <v>42127</v>
      </c>
      <c r="U58" s="7">
        <v>42128</v>
      </c>
      <c r="V58" s="5">
        <v>685.6146</v>
      </c>
      <c r="W58" s="5">
        <v>20</v>
      </c>
      <c r="X58" s="5">
        <v>1952.56</v>
      </c>
      <c r="Y58" s="5">
        <v>87306</v>
      </c>
      <c r="Z58" s="5">
        <f>DATEDIF(Table1[[#This Row],[Order Date]], Table1[[#This Row],[Ship Date]], "D")</f>
        <v>1</v>
      </c>
      <c r="AA58" s="5">
        <f>IF(Table1[[#This Row],[Sales]]=0, 0, Table1[[#This Row],[Profit]] / Table1[[#This Row],[Sales]] * 100)</f>
        <v>35.113625189494819</v>
      </c>
      <c r="AB58" s="5">
        <f>Table1[[#This Row],[Sales]] / (1 - Table1[[#This Row],[Discount]])</f>
        <v>2077.1914893617022</v>
      </c>
      <c r="AC58" s="5">
        <f>Table1[[#This Row],[Sales Before Discount]] - Table1[[#This Row],[Sales]]</f>
        <v>124.63148936170228</v>
      </c>
      <c r="AD58" s="5" t="str">
        <f>IF(Table1[[#This Row],[Discount Impact Factor]]=0, "No Discount", IF(Table1[[#This Row],[Discount Impact Factor]]&lt;=0.1, "Low Discount", IF(Table1[[#This Row],[Discount Impact Factor]]&lt;=0.2, "Medium Discount", "High Discount")))</f>
        <v>High Discount</v>
      </c>
      <c r="AE58" s="5" t="str">
        <f>IF(Table1[[#This Row],[Discount]]=0,"0% (No Discount)",
 IF(Table1[[#This Row],[Discount]]&lt;=0.09,"10%",
 IF(Table1[[#This Row],[Discount]]&lt;=0.16,"15%",
 IF(Table1[[#This Row],[Discount]]&lt;=0.2,"20%",  IF(Table1[[#This Row],[Discount]]&lt;=0.25,"25%",
 "30%+")))))</f>
        <v>10%</v>
      </c>
      <c r="AF58" s="5" t="str">
        <f>IF(Table1[[#This Row],[Discount]]=0, "Full Price", "Discounted")</f>
        <v>Discounted</v>
      </c>
      <c r="AG58" s="46" t="str">
        <f>TEXT(Table1[[#This Row],[Order Date]],"mmm-yyyy")</f>
        <v>May-2015</v>
      </c>
    </row>
    <row r="59" spans="1:33" ht="12.75" customHeight="1" x14ac:dyDescent="0.25">
      <c r="A59" s="5">
        <v>18494</v>
      </c>
      <c r="B59" s="5" t="s">
        <v>56</v>
      </c>
      <c r="C59" s="5">
        <v>0.1</v>
      </c>
      <c r="D59" s="5">
        <v>19.98</v>
      </c>
      <c r="E59" s="5">
        <v>4</v>
      </c>
      <c r="F59" s="5">
        <v>101</v>
      </c>
      <c r="G59" s="5" t="s">
        <v>186</v>
      </c>
      <c r="H59" s="5" t="s">
        <v>49</v>
      </c>
      <c r="I59" s="5" t="s">
        <v>114</v>
      </c>
      <c r="J59" s="5" t="s">
        <v>77</v>
      </c>
      <c r="K59" s="5" t="s">
        <v>180</v>
      </c>
      <c r="L59" s="5" t="s">
        <v>59</v>
      </c>
      <c r="M59" s="5" t="s">
        <v>187</v>
      </c>
      <c r="N59" s="5">
        <v>0.68</v>
      </c>
      <c r="O59" s="5" t="s">
        <v>33</v>
      </c>
      <c r="P59" s="5" t="s">
        <v>53</v>
      </c>
      <c r="Q59" s="5" t="s">
        <v>188</v>
      </c>
      <c r="R59" s="5" t="s">
        <v>189</v>
      </c>
      <c r="S59" s="5">
        <v>4005</v>
      </c>
      <c r="T59" s="7">
        <v>42177</v>
      </c>
      <c r="U59" s="7">
        <v>42179</v>
      </c>
      <c r="V59" s="5">
        <v>-16.2</v>
      </c>
      <c r="W59" s="5">
        <v>16</v>
      </c>
      <c r="X59" s="5">
        <v>303.58999999999997</v>
      </c>
      <c r="Y59" s="5">
        <v>88205</v>
      </c>
      <c r="Z59" s="5">
        <f>DATEDIF(Table1[[#This Row],[Order Date]], Table1[[#This Row],[Ship Date]], "D")</f>
        <v>2</v>
      </c>
      <c r="AA59" s="5">
        <f>IF(Table1[[#This Row],[Sales]]=0, 0, Table1[[#This Row],[Profit]] / Table1[[#This Row],[Sales]] * 100)</f>
        <v>-5.3361441417701512</v>
      </c>
      <c r="AB59" s="5">
        <f>Table1[[#This Row],[Sales]] / (1 - Table1[[#This Row],[Discount]])</f>
        <v>337.32222222222219</v>
      </c>
      <c r="AC59" s="5">
        <f>Table1[[#This Row],[Sales Before Discount]] - Table1[[#This Row],[Sales]]</f>
        <v>33.732222222222219</v>
      </c>
      <c r="AD59" s="5" t="str">
        <f>IF(Table1[[#This Row],[Discount Impact Factor]]=0, "No Discount", IF(Table1[[#This Row],[Discount Impact Factor]]&lt;=0.1, "Low Discount", IF(Table1[[#This Row],[Discount Impact Factor]]&lt;=0.2, "Medium Discount", "High Discount")))</f>
        <v>High Discount</v>
      </c>
      <c r="AE59" s="5" t="str">
        <f>IF(Table1[[#This Row],[Discount]]=0,"0% (No Discount)",
 IF(Table1[[#This Row],[Discount]]&lt;=0.09,"10%",
 IF(Table1[[#This Row],[Discount]]&lt;=0.16,"15%",
 IF(Table1[[#This Row],[Discount]]&lt;=0.2,"20%",  IF(Table1[[#This Row],[Discount]]&lt;=0.25,"25%",
 "30%+")))))</f>
        <v>15%</v>
      </c>
      <c r="AF59" s="5" t="str">
        <f>IF(Table1[[#This Row],[Discount]]=0, "Full Price", "Discounted")</f>
        <v>Discounted</v>
      </c>
      <c r="AG59" s="46" t="str">
        <f>TEXT(Table1[[#This Row],[Order Date]],"mmm-yyyy")</f>
        <v>Jun-2015</v>
      </c>
    </row>
    <row r="60" spans="1:33" ht="12.75" hidden="1" customHeight="1" x14ac:dyDescent="0.25">
      <c r="A60" s="5">
        <v>6014</v>
      </c>
      <c r="B60" s="5" t="s">
        <v>56</v>
      </c>
      <c r="C60" s="5">
        <v>0.04</v>
      </c>
      <c r="D60" s="5">
        <v>300.98</v>
      </c>
      <c r="E60" s="5">
        <v>54.92</v>
      </c>
      <c r="F60" s="5">
        <v>102</v>
      </c>
      <c r="G60" s="5" t="s">
        <v>190</v>
      </c>
      <c r="H60" s="5" t="s">
        <v>39</v>
      </c>
      <c r="I60" s="5" t="s">
        <v>114</v>
      </c>
      <c r="J60" s="5" t="s">
        <v>41</v>
      </c>
      <c r="K60" s="5" t="s">
        <v>191</v>
      </c>
      <c r="L60" s="5" t="s">
        <v>121</v>
      </c>
      <c r="M60" s="5" t="s">
        <v>192</v>
      </c>
      <c r="N60" s="5">
        <v>0.55000000000000004</v>
      </c>
      <c r="O60" s="5" t="s">
        <v>33</v>
      </c>
      <c r="P60" s="5" t="s">
        <v>53</v>
      </c>
      <c r="Q60" s="5" t="s">
        <v>193</v>
      </c>
      <c r="R60" s="5" t="s">
        <v>194</v>
      </c>
      <c r="S60" s="5">
        <v>2129</v>
      </c>
      <c r="T60" s="7">
        <v>42100</v>
      </c>
      <c r="U60" s="7">
        <v>42101</v>
      </c>
      <c r="V60" s="5">
        <v>2023.75</v>
      </c>
      <c r="W60" s="5">
        <v>31</v>
      </c>
      <c r="X60" s="5">
        <v>9459.94</v>
      </c>
      <c r="Y60" s="5">
        <v>42599</v>
      </c>
      <c r="Z60" s="5">
        <f>DATEDIF(Table1[[#This Row],[Order Date]], Table1[[#This Row],[Ship Date]], "D")</f>
        <v>1</v>
      </c>
      <c r="AA60" s="5">
        <f>IF(Table1[[#This Row],[Sales]]=0, 0, Table1[[#This Row],[Profit]] / Table1[[#This Row],[Sales]] * 100)</f>
        <v>21.392841815064365</v>
      </c>
      <c r="AB60" s="5">
        <f>Table1[[#This Row],[Sales]] / (1 - Table1[[#This Row],[Discount]])</f>
        <v>9854.1041666666679</v>
      </c>
      <c r="AC60" s="5">
        <f>Table1[[#This Row],[Sales Before Discount]] - Table1[[#This Row],[Sales]]</f>
        <v>394.16416666666737</v>
      </c>
      <c r="AD60" s="5" t="str">
        <f>IF(Table1[[#This Row],[Discount Impact Factor]]=0, "No Discount", IF(Table1[[#This Row],[Discount Impact Factor]]&lt;=0.1, "Low Discount", IF(Table1[[#This Row],[Discount Impact Factor]]&lt;=0.2, "Medium Discount", "High Discount")))</f>
        <v>High Discount</v>
      </c>
      <c r="AE60" s="5" t="str">
        <f>IF(Table1[[#This Row],[Discount]]=0,"0% (No Discount)",
 IF(Table1[[#This Row],[Discount]]&lt;=0.09,"10%",
 IF(Table1[[#This Row],[Discount]]&lt;=0.16,"15%",
 IF(Table1[[#This Row],[Discount]]&lt;=0.2,"20%",  IF(Table1[[#This Row],[Discount]]&lt;=0.25,"25%",
 "30%+")))))</f>
        <v>10%</v>
      </c>
      <c r="AF60" s="5" t="str">
        <f>IF(Table1[[#This Row],[Discount]]=0, "Full Price", "Discounted")</f>
        <v>Discounted</v>
      </c>
      <c r="AG60" s="46" t="str">
        <f>TEXT(Table1[[#This Row],[Order Date]],"mmm-yyyy")</f>
        <v>Apr-2015</v>
      </c>
    </row>
    <row r="61" spans="1:33" ht="12.75" customHeight="1" x14ac:dyDescent="0.25">
      <c r="A61" s="5">
        <v>494</v>
      </c>
      <c r="B61" s="5" t="s">
        <v>56</v>
      </c>
      <c r="C61" s="5">
        <v>0.1</v>
      </c>
      <c r="D61" s="5">
        <v>19.98</v>
      </c>
      <c r="E61" s="5">
        <v>4</v>
      </c>
      <c r="F61" s="5">
        <v>102</v>
      </c>
      <c r="G61" s="5" t="s">
        <v>190</v>
      </c>
      <c r="H61" s="5" t="s">
        <v>49</v>
      </c>
      <c r="I61" s="5" t="s">
        <v>114</v>
      </c>
      <c r="J61" s="5" t="s">
        <v>77</v>
      </c>
      <c r="K61" s="5" t="s">
        <v>180</v>
      </c>
      <c r="L61" s="5" t="s">
        <v>59</v>
      </c>
      <c r="M61" s="5" t="s">
        <v>187</v>
      </c>
      <c r="N61" s="5">
        <v>0.68</v>
      </c>
      <c r="O61" s="5" t="s">
        <v>33</v>
      </c>
      <c r="P61" s="5" t="s">
        <v>53</v>
      </c>
      <c r="Q61" s="5" t="s">
        <v>193</v>
      </c>
      <c r="R61" s="5" t="s">
        <v>194</v>
      </c>
      <c r="S61" s="5">
        <v>2129</v>
      </c>
      <c r="T61" s="7">
        <v>42177</v>
      </c>
      <c r="U61" s="7">
        <v>42179</v>
      </c>
      <c r="V61" s="5">
        <v>-20.25</v>
      </c>
      <c r="W61" s="5">
        <v>65</v>
      </c>
      <c r="X61" s="5">
        <v>1233.32</v>
      </c>
      <c r="Y61" s="5">
        <v>3397</v>
      </c>
      <c r="Z61" s="5">
        <f>DATEDIF(Table1[[#This Row],[Order Date]], Table1[[#This Row],[Ship Date]], "D")</f>
        <v>2</v>
      </c>
      <c r="AA61" s="5">
        <f>IF(Table1[[#This Row],[Sales]]=0, 0, Table1[[#This Row],[Profit]] / Table1[[#This Row],[Sales]] * 100)</f>
        <v>-1.641909642266403</v>
      </c>
      <c r="AB61" s="5">
        <f>Table1[[#This Row],[Sales]] / (1 - Table1[[#This Row],[Discount]])</f>
        <v>1370.3555555555554</v>
      </c>
      <c r="AC61" s="5">
        <f>Table1[[#This Row],[Sales Before Discount]] - Table1[[#This Row],[Sales]]</f>
        <v>137.03555555555545</v>
      </c>
      <c r="AD61" s="5" t="str">
        <f>IF(Table1[[#This Row],[Discount Impact Factor]]=0, "No Discount", IF(Table1[[#This Row],[Discount Impact Factor]]&lt;=0.1, "Low Discount", IF(Table1[[#This Row],[Discount Impact Factor]]&lt;=0.2, "Medium Discount", "High Discount")))</f>
        <v>High Discount</v>
      </c>
      <c r="AE61" s="5" t="str">
        <f>IF(Table1[[#This Row],[Discount]]=0,"0% (No Discount)",
 IF(Table1[[#This Row],[Discount]]&lt;=0.09,"10%",
 IF(Table1[[#This Row],[Discount]]&lt;=0.16,"15%",
 IF(Table1[[#This Row],[Discount]]&lt;=0.2,"20%",  IF(Table1[[#This Row],[Discount]]&lt;=0.25,"25%",
 "30%+")))))</f>
        <v>15%</v>
      </c>
      <c r="AF61" s="5" t="str">
        <f>IF(Table1[[#This Row],[Discount]]=0, "Full Price", "Discounted")</f>
        <v>Discounted</v>
      </c>
      <c r="AG61" s="46" t="str">
        <f>TEXT(Table1[[#This Row],[Order Date]],"mmm-yyyy")</f>
        <v>Jun-2015</v>
      </c>
    </row>
    <row r="62" spans="1:33" ht="12.75" customHeight="1" x14ac:dyDescent="0.25">
      <c r="A62" s="5">
        <v>495</v>
      </c>
      <c r="B62" s="5" t="s">
        <v>56</v>
      </c>
      <c r="C62" s="5">
        <v>0.09</v>
      </c>
      <c r="D62" s="5">
        <v>2.88</v>
      </c>
      <c r="E62" s="5">
        <v>1.49</v>
      </c>
      <c r="F62" s="5">
        <v>102</v>
      </c>
      <c r="G62" s="5" t="s">
        <v>190</v>
      </c>
      <c r="H62" s="5" t="s">
        <v>49</v>
      </c>
      <c r="I62" s="5" t="s">
        <v>114</v>
      </c>
      <c r="J62" s="5" t="s">
        <v>29</v>
      </c>
      <c r="K62" s="5" t="s">
        <v>109</v>
      </c>
      <c r="L62" s="5" t="s">
        <v>59</v>
      </c>
      <c r="M62" s="5" t="s">
        <v>195</v>
      </c>
      <c r="N62" s="5">
        <v>0.36</v>
      </c>
      <c r="O62" s="5" t="s">
        <v>33</v>
      </c>
      <c r="P62" s="5" t="s">
        <v>53</v>
      </c>
      <c r="Q62" s="5" t="s">
        <v>193</v>
      </c>
      <c r="R62" s="5" t="s">
        <v>194</v>
      </c>
      <c r="S62" s="5">
        <v>2129</v>
      </c>
      <c r="T62" s="7">
        <v>42177</v>
      </c>
      <c r="U62" s="7">
        <v>42178</v>
      </c>
      <c r="V62" s="5">
        <v>-3.3809999999999998</v>
      </c>
      <c r="W62" s="5">
        <v>17</v>
      </c>
      <c r="X62" s="5">
        <v>47.31</v>
      </c>
      <c r="Y62" s="5">
        <v>3397</v>
      </c>
      <c r="Z62" s="5">
        <f>DATEDIF(Table1[[#This Row],[Order Date]], Table1[[#This Row],[Ship Date]], "D")</f>
        <v>1</v>
      </c>
      <c r="AA62" s="5">
        <f>IF(Table1[[#This Row],[Sales]]=0, 0, Table1[[#This Row],[Profit]] / Table1[[#This Row],[Sales]] * 100)</f>
        <v>-7.1464806594800239</v>
      </c>
      <c r="AB62" s="5">
        <f>Table1[[#This Row],[Sales]] / (1 - Table1[[#This Row],[Discount]])</f>
        <v>51.989010989010993</v>
      </c>
      <c r="AC62" s="5">
        <f>Table1[[#This Row],[Sales Before Discount]] - Table1[[#This Row],[Sales]]</f>
        <v>4.6790109890109903</v>
      </c>
      <c r="AD62" s="5" t="str">
        <f>IF(Table1[[#This Row],[Discount Impact Factor]]=0, "No Discount", IF(Table1[[#This Row],[Discount Impact Factor]]&lt;=0.1, "Low Discount", IF(Table1[[#This Row],[Discount Impact Factor]]&lt;=0.2, "Medium Discount", "High Discount")))</f>
        <v>High Discount</v>
      </c>
      <c r="AE62" s="5" t="str">
        <f>IF(Table1[[#This Row],[Discount]]=0,"0% (No Discount)",
 IF(Table1[[#This Row],[Discount]]&lt;=0.09,"10%",
 IF(Table1[[#This Row],[Discount]]&lt;=0.16,"15%",
 IF(Table1[[#This Row],[Discount]]&lt;=0.2,"20%",  IF(Table1[[#This Row],[Discount]]&lt;=0.25,"25%",
 "30%+")))))</f>
        <v>10%</v>
      </c>
      <c r="AF62" s="5" t="str">
        <f>IF(Table1[[#This Row],[Discount]]=0, "Full Price", "Discounted")</f>
        <v>Discounted</v>
      </c>
      <c r="AG62" s="46" t="str">
        <f>TEXT(Table1[[#This Row],[Order Date]],"mmm-yyyy")</f>
        <v>Jun-2015</v>
      </c>
    </row>
    <row r="63" spans="1:33" ht="12.75" hidden="1" customHeight="1" x14ac:dyDescent="0.25">
      <c r="A63" s="5">
        <v>24014</v>
      </c>
      <c r="B63" s="5" t="s">
        <v>56</v>
      </c>
      <c r="C63" s="5">
        <v>0.04</v>
      </c>
      <c r="D63" s="5">
        <v>300.98</v>
      </c>
      <c r="E63" s="5">
        <v>54.92</v>
      </c>
      <c r="F63" s="5">
        <v>107</v>
      </c>
      <c r="G63" s="5" t="s">
        <v>196</v>
      </c>
      <c r="H63" s="5" t="s">
        <v>39</v>
      </c>
      <c r="I63" s="5" t="s">
        <v>114</v>
      </c>
      <c r="J63" s="5" t="s">
        <v>41</v>
      </c>
      <c r="K63" s="5" t="s">
        <v>191</v>
      </c>
      <c r="L63" s="5" t="s">
        <v>121</v>
      </c>
      <c r="M63" s="5" t="s">
        <v>192</v>
      </c>
      <c r="N63" s="5">
        <v>0.55000000000000004</v>
      </c>
      <c r="O63" s="5" t="s">
        <v>33</v>
      </c>
      <c r="P63" s="5" t="s">
        <v>53</v>
      </c>
      <c r="Q63" s="5" t="s">
        <v>197</v>
      </c>
      <c r="R63" s="5" t="s">
        <v>198</v>
      </c>
      <c r="S63" s="5">
        <v>3820</v>
      </c>
      <c r="T63" s="7">
        <v>42100</v>
      </c>
      <c r="U63" s="7">
        <v>42101</v>
      </c>
      <c r="V63" s="5">
        <v>1684.4762999999998</v>
      </c>
      <c r="W63" s="5">
        <v>8</v>
      </c>
      <c r="X63" s="5">
        <v>2441.27</v>
      </c>
      <c r="Y63" s="5">
        <v>88204</v>
      </c>
      <c r="Z63" s="5">
        <f>DATEDIF(Table1[[#This Row],[Order Date]], Table1[[#This Row],[Ship Date]], "D")</f>
        <v>1</v>
      </c>
      <c r="AA63" s="5">
        <f>IF(Table1[[#This Row],[Sales]]=0, 0, Table1[[#This Row],[Profit]] / Table1[[#This Row],[Sales]] * 100)</f>
        <v>69</v>
      </c>
      <c r="AB63" s="5">
        <f>Table1[[#This Row],[Sales]] / (1 - Table1[[#This Row],[Discount]])</f>
        <v>2542.9895833333335</v>
      </c>
      <c r="AC63" s="5">
        <f>Table1[[#This Row],[Sales Before Discount]] - Table1[[#This Row],[Sales]]</f>
        <v>101.7195833333335</v>
      </c>
      <c r="AD63" s="5" t="str">
        <f>IF(Table1[[#This Row],[Discount Impact Factor]]=0, "No Discount", IF(Table1[[#This Row],[Discount Impact Factor]]&lt;=0.1, "Low Discount", IF(Table1[[#This Row],[Discount Impact Factor]]&lt;=0.2, "Medium Discount", "High Discount")))</f>
        <v>High Discount</v>
      </c>
      <c r="AE63" s="5" t="str">
        <f>IF(Table1[[#This Row],[Discount]]=0,"0% (No Discount)",
 IF(Table1[[#This Row],[Discount]]&lt;=0.09,"10%",
 IF(Table1[[#This Row],[Discount]]&lt;=0.16,"15%",
 IF(Table1[[#This Row],[Discount]]&lt;=0.2,"20%",  IF(Table1[[#This Row],[Discount]]&lt;=0.25,"25%",
 "30%+")))))</f>
        <v>10%</v>
      </c>
      <c r="AF63" s="5" t="str">
        <f>IF(Table1[[#This Row],[Discount]]=0, "Full Price", "Discounted")</f>
        <v>Discounted</v>
      </c>
      <c r="AG63" s="46" t="str">
        <f>TEXT(Table1[[#This Row],[Order Date]],"mmm-yyyy")</f>
        <v>Apr-2015</v>
      </c>
    </row>
    <row r="64" spans="1:33" ht="12.75" customHeight="1" x14ac:dyDescent="0.25">
      <c r="A64" s="5">
        <v>18495</v>
      </c>
      <c r="B64" s="5" t="s">
        <v>56</v>
      </c>
      <c r="C64" s="5">
        <v>0.09</v>
      </c>
      <c r="D64" s="5">
        <v>2.88</v>
      </c>
      <c r="E64" s="5">
        <v>1.49</v>
      </c>
      <c r="F64" s="5">
        <v>109</v>
      </c>
      <c r="G64" s="5" t="s">
        <v>199</v>
      </c>
      <c r="H64" s="5" t="s">
        <v>49</v>
      </c>
      <c r="I64" s="5" t="s">
        <v>114</v>
      </c>
      <c r="J64" s="5" t="s">
        <v>29</v>
      </c>
      <c r="K64" s="5" t="s">
        <v>109</v>
      </c>
      <c r="L64" s="5" t="s">
        <v>59</v>
      </c>
      <c r="M64" s="5" t="s">
        <v>195</v>
      </c>
      <c r="N64" s="5">
        <v>0.36</v>
      </c>
      <c r="O64" s="5" t="s">
        <v>33</v>
      </c>
      <c r="P64" s="5" t="s">
        <v>53</v>
      </c>
      <c r="Q64" s="5" t="s">
        <v>54</v>
      </c>
      <c r="R64" s="5" t="s">
        <v>200</v>
      </c>
      <c r="S64" s="5">
        <v>7644</v>
      </c>
      <c r="T64" s="7">
        <v>42177</v>
      </c>
      <c r="U64" s="7">
        <v>42178</v>
      </c>
      <c r="V64" s="5">
        <v>-2.7047999999999996</v>
      </c>
      <c r="W64" s="5">
        <v>4</v>
      </c>
      <c r="X64" s="5">
        <v>11.13</v>
      </c>
      <c r="Y64" s="5">
        <v>88205</v>
      </c>
      <c r="Z64" s="5">
        <f>DATEDIF(Table1[[#This Row],[Order Date]], Table1[[#This Row],[Ship Date]], "D")</f>
        <v>1</v>
      </c>
      <c r="AA64" s="5">
        <f>IF(Table1[[#This Row],[Sales]]=0, 0, Table1[[#This Row],[Profit]] / Table1[[#This Row],[Sales]] * 100)</f>
        <v>-24.301886792452827</v>
      </c>
      <c r="AB64" s="5">
        <f>Table1[[#This Row],[Sales]] / (1 - Table1[[#This Row],[Discount]])</f>
        <v>12.230769230769232</v>
      </c>
      <c r="AC64" s="5">
        <f>Table1[[#This Row],[Sales Before Discount]] - Table1[[#This Row],[Sales]]</f>
        <v>1.1007692307692309</v>
      </c>
      <c r="AD64" s="5" t="str">
        <f>IF(Table1[[#This Row],[Discount Impact Factor]]=0, "No Discount", IF(Table1[[#This Row],[Discount Impact Factor]]&lt;=0.1, "Low Discount", IF(Table1[[#This Row],[Discount Impact Factor]]&lt;=0.2, "Medium Discount", "High Discount")))</f>
        <v>High Discount</v>
      </c>
      <c r="AE64" s="5" t="str">
        <f>IF(Table1[[#This Row],[Discount]]=0,"0% (No Discount)",
 IF(Table1[[#This Row],[Discount]]&lt;=0.09,"10%",
 IF(Table1[[#This Row],[Discount]]&lt;=0.16,"15%",
 IF(Table1[[#This Row],[Discount]]&lt;=0.2,"20%",  IF(Table1[[#This Row],[Discount]]&lt;=0.25,"25%",
 "30%+")))))</f>
        <v>10%</v>
      </c>
      <c r="AF64" s="5" t="str">
        <f>IF(Table1[[#This Row],[Discount]]=0, "Full Price", "Discounted")</f>
        <v>Discounted</v>
      </c>
      <c r="AG64" s="46" t="str">
        <f>TEXT(Table1[[#This Row],[Order Date]],"mmm-yyyy")</f>
        <v>Jun-2015</v>
      </c>
    </row>
    <row r="65" spans="1:33" ht="12.75" hidden="1" customHeight="1" x14ac:dyDescent="0.25">
      <c r="A65" s="5">
        <v>19074</v>
      </c>
      <c r="B65" s="5" t="s">
        <v>25</v>
      </c>
      <c r="C65" s="5">
        <v>0.03</v>
      </c>
      <c r="D65" s="5">
        <v>4.26</v>
      </c>
      <c r="E65" s="5">
        <v>1.2</v>
      </c>
      <c r="F65" s="5">
        <v>114</v>
      </c>
      <c r="G65" s="5" t="s">
        <v>201</v>
      </c>
      <c r="H65" s="5" t="s">
        <v>49</v>
      </c>
      <c r="I65" s="5" t="s">
        <v>40</v>
      </c>
      <c r="J65" s="5" t="s">
        <v>29</v>
      </c>
      <c r="K65" s="5" t="s">
        <v>30</v>
      </c>
      <c r="L65" s="5" t="s">
        <v>31</v>
      </c>
      <c r="M65" s="5" t="s">
        <v>202</v>
      </c>
      <c r="N65" s="5">
        <v>0.44</v>
      </c>
      <c r="O65" s="5" t="s">
        <v>33</v>
      </c>
      <c r="P65" s="5" t="s">
        <v>34</v>
      </c>
      <c r="Q65" s="5" t="s">
        <v>102</v>
      </c>
      <c r="R65" s="5" t="s">
        <v>203</v>
      </c>
      <c r="S65" s="5">
        <v>97035</v>
      </c>
      <c r="T65" s="7">
        <v>42007</v>
      </c>
      <c r="U65" s="7">
        <v>42008</v>
      </c>
      <c r="V65" s="5">
        <v>18.658000000000001</v>
      </c>
      <c r="W65" s="5">
        <v>7</v>
      </c>
      <c r="X65" s="5">
        <v>29.5</v>
      </c>
      <c r="Y65" s="5">
        <v>89583</v>
      </c>
      <c r="Z65" s="5">
        <f>DATEDIF(Table1[[#This Row],[Order Date]], Table1[[#This Row],[Ship Date]], "D")</f>
        <v>1</v>
      </c>
      <c r="AA65" s="5">
        <f>IF(Table1[[#This Row],[Sales]]=0, 0, Table1[[#This Row],[Profit]] / Table1[[#This Row],[Sales]] * 100)</f>
        <v>63.247457627118649</v>
      </c>
      <c r="AB65" s="5">
        <f>Table1[[#This Row],[Sales]] / (1 - Table1[[#This Row],[Discount]])</f>
        <v>30.412371134020621</v>
      </c>
      <c r="AC65" s="5">
        <f>Table1[[#This Row],[Sales Before Discount]] - Table1[[#This Row],[Sales]]</f>
        <v>0.91237113402062064</v>
      </c>
      <c r="AD65" s="5" t="str">
        <f>IF(Table1[[#This Row],[Discount Impact Factor]]=0, "No Discount", IF(Table1[[#This Row],[Discount Impact Factor]]&lt;=0.1, "Low Discount", IF(Table1[[#This Row],[Discount Impact Factor]]&lt;=0.2, "Medium Discount", "High Discount")))</f>
        <v>High Discount</v>
      </c>
      <c r="AE65" s="5" t="str">
        <f>IF(Table1[[#This Row],[Discount]]=0,"0% (No Discount)",
 IF(Table1[[#This Row],[Discount]]&lt;=0.09,"10%",
 IF(Table1[[#This Row],[Discount]]&lt;=0.16,"15%",
 IF(Table1[[#This Row],[Discount]]&lt;=0.2,"20%",  IF(Table1[[#This Row],[Discount]]&lt;=0.25,"25%",
 "30%+")))))</f>
        <v>10%</v>
      </c>
      <c r="AF65" s="5" t="str">
        <f>IF(Table1[[#This Row],[Discount]]=0, "Full Price", "Discounted")</f>
        <v>Discounted</v>
      </c>
      <c r="AG65" s="46" t="str">
        <f>TEXT(Table1[[#This Row],[Order Date]],"mmm-yyyy")</f>
        <v>Jan-2015</v>
      </c>
    </row>
    <row r="66" spans="1:33" ht="12.75" hidden="1" customHeight="1" x14ac:dyDescent="0.25">
      <c r="A66" s="5">
        <v>19950</v>
      </c>
      <c r="B66" s="5" t="s">
        <v>56</v>
      </c>
      <c r="C66" s="5">
        <v>0.01</v>
      </c>
      <c r="D66" s="5">
        <v>4.91</v>
      </c>
      <c r="E66" s="5">
        <v>0.5</v>
      </c>
      <c r="F66" s="5">
        <v>114</v>
      </c>
      <c r="G66" s="5" t="s">
        <v>201</v>
      </c>
      <c r="H66" s="5" t="s">
        <v>49</v>
      </c>
      <c r="I66" s="5" t="s">
        <v>40</v>
      </c>
      <c r="J66" s="5" t="s">
        <v>29</v>
      </c>
      <c r="K66" s="5" t="s">
        <v>134</v>
      </c>
      <c r="L66" s="5" t="s">
        <v>59</v>
      </c>
      <c r="M66" s="5" t="s">
        <v>163</v>
      </c>
      <c r="N66" s="5">
        <v>0.36</v>
      </c>
      <c r="O66" s="5" t="s">
        <v>33</v>
      </c>
      <c r="P66" s="5" t="s">
        <v>34</v>
      </c>
      <c r="Q66" s="5" t="s">
        <v>102</v>
      </c>
      <c r="R66" s="5" t="s">
        <v>203</v>
      </c>
      <c r="S66" s="5">
        <v>97035</v>
      </c>
      <c r="T66" s="7">
        <v>42098</v>
      </c>
      <c r="U66" s="7">
        <v>42100</v>
      </c>
      <c r="V66" s="5">
        <v>40.247699999999995</v>
      </c>
      <c r="W66" s="5">
        <v>12</v>
      </c>
      <c r="X66" s="5">
        <v>58.33</v>
      </c>
      <c r="Y66" s="5">
        <v>89584</v>
      </c>
      <c r="Z66" s="5">
        <f>DATEDIF(Table1[[#This Row],[Order Date]], Table1[[#This Row],[Ship Date]], "D")</f>
        <v>2</v>
      </c>
      <c r="AA66" s="5">
        <f>IF(Table1[[#This Row],[Sales]]=0, 0, Table1[[#This Row],[Profit]] / Table1[[#This Row],[Sales]] * 100)</f>
        <v>69</v>
      </c>
      <c r="AB66" s="5">
        <f>Table1[[#This Row],[Sales]] / (1 - Table1[[#This Row],[Discount]])</f>
        <v>58.919191919191917</v>
      </c>
      <c r="AC66" s="5">
        <f>Table1[[#This Row],[Sales Before Discount]] - Table1[[#This Row],[Sales]]</f>
        <v>0.5891919191919186</v>
      </c>
      <c r="AD66" s="5" t="str">
        <f>IF(Table1[[#This Row],[Discount Impact Factor]]=0, "No Discount", IF(Table1[[#This Row],[Discount Impact Factor]]&lt;=0.1, "Low Discount", IF(Table1[[#This Row],[Discount Impact Factor]]&lt;=0.2, "Medium Discount", "High Discount")))</f>
        <v>High Discount</v>
      </c>
      <c r="AE66" s="5" t="str">
        <f>IF(Table1[[#This Row],[Discount]]=0,"0% (No Discount)",
 IF(Table1[[#This Row],[Discount]]&lt;=0.09,"10%",
 IF(Table1[[#This Row],[Discount]]&lt;=0.16,"15%",
 IF(Table1[[#This Row],[Discount]]&lt;=0.2,"20%",  IF(Table1[[#This Row],[Discount]]&lt;=0.25,"25%",
 "30%+")))))</f>
        <v>10%</v>
      </c>
      <c r="AF66" s="5" t="str">
        <f>IF(Table1[[#This Row],[Discount]]=0, "Full Price", "Discounted")</f>
        <v>Discounted</v>
      </c>
      <c r="AG66" s="46" t="str">
        <f>TEXT(Table1[[#This Row],[Order Date]],"mmm-yyyy")</f>
        <v>Apr-2015</v>
      </c>
    </row>
    <row r="67" spans="1:33" ht="12.75" hidden="1" customHeight="1" x14ac:dyDescent="0.25">
      <c r="A67" s="5">
        <v>19951</v>
      </c>
      <c r="B67" s="5" t="s">
        <v>56</v>
      </c>
      <c r="C67" s="5">
        <v>0.09</v>
      </c>
      <c r="D67" s="5">
        <v>4</v>
      </c>
      <c r="E67" s="5">
        <v>1.3</v>
      </c>
      <c r="F67" s="5">
        <v>114</v>
      </c>
      <c r="G67" s="5" t="s">
        <v>201</v>
      </c>
      <c r="H67" s="5" t="s">
        <v>27</v>
      </c>
      <c r="I67" s="5" t="s">
        <v>40</v>
      </c>
      <c r="J67" s="5" t="s">
        <v>29</v>
      </c>
      <c r="K67" s="5" t="s">
        <v>93</v>
      </c>
      <c r="L67" s="5" t="s">
        <v>31</v>
      </c>
      <c r="M67" s="5" t="s">
        <v>204</v>
      </c>
      <c r="N67" s="5">
        <v>0.37</v>
      </c>
      <c r="O67" s="5" t="s">
        <v>33</v>
      </c>
      <c r="P67" s="5" t="s">
        <v>34</v>
      </c>
      <c r="Q67" s="5" t="s">
        <v>102</v>
      </c>
      <c r="R67" s="5" t="s">
        <v>203</v>
      </c>
      <c r="S67" s="5">
        <v>97035</v>
      </c>
      <c r="T67" s="7">
        <v>42098</v>
      </c>
      <c r="U67" s="7">
        <v>42100</v>
      </c>
      <c r="V67" s="5">
        <v>14.0898</v>
      </c>
      <c r="W67" s="5">
        <v>5</v>
      </c>
      <c r="X67" s="5">
        <v>20.420000000000002</v>
      </c>
      <c r="Y67" s="5">
        <v>89584</v>
      </c>
      <c r="Z67" s="5">
        <f>DATEDIF(Table1[[#This Row],[Order Date]], Table1[[#This Row],[Ship Date]], "D")</f>
        <v>2</v>
      </c>
      <c r="AA67" s="5">
        <f>IF(Table1[[#This Row],[Sales]]=0, 0, Table1[[#This Row],[Profit]] / Table1[[#This Row],[Sales]] * 100)</f>
        <v>69</v>
      </c>
      <c r="AB67" s="5">
        <f>Table1[[#This Row],[Sales]] / (1 - Table1[[#This Row],[Discount]])</f>
        <v>22.439560439560442</v>
      </c>
      <c r="AC67" s="5">
        <f>Table1[[#This Row],[Sales Before Discount]] - Table1[[#This Row],[Sales]]</f>
        <v>2.0195604395604398</v>
      </c>
      <c r="AD67" s="5" t="str">
        <f>IF(Table1[[#This Row],[Discount Impact Factor]]=0, "No Discount", IF(Table1[[#This Row],[Discount Impact Factor]]&lt;=0.1, "Low Discount", IF(Table1[[#This Row],[Discount Impact Factor]]&lt;=0.2, "Medium Discount", "High Discount")))</f>
        <v>High Discount</v>
      </c>
      <c r="AE67" s="5" t="str">
        <f>IF(Table1[[#This Row],[Discount]]=0,"0% (No Discount)",
 IF(Table1[[#This Row],[Discount]]&lt;=0.09,"10%",
 IF(Table1[[#This Row],[Discount]]&lt;=0.16,"15%",
 IF(Table1[[#This Row],[Discount]]&lt;=0.2,"20%",  IF(Table1[[#This Row],[Discount]]&lt;=0.25,"25%",
 "30%+")))))</f>
        <v>10%</v>
      </c>
      <c r="AF67" s="5" t="str">
        <f>IF(Table1[[#This Row],[Discount]]=0, "Full Price", "Discounted")</f>
        <v>Discounted</v>
      </c>
      <c r="AG67" s="46" t="str">
        <f>TEXT(Table1[[#This Row],[Order Date]],"mmm-yyyy")</f>
        <v>Apr-2015</v>
      </c>
    </row>
    <row r="68" spans="1:33" ht="12.75" customHeight="1" x14ac:dyDescent="0.25">
      <c r="A68" s="5">
        <v>26241</v>
      </c>
      <c r="B68" s="5" t="s">
        <v>106</v>
      </c>
      <c r="C68" s="5">
        <v>7.0000000000000007E-2</v>
      </c>
      <c r="D68" s="5">
        <v>2.12</v>
      </c>
      <c r="E68" s="5">
        <v>1.99</v>
      </c>
      <c r="F68" s="5">
        <v>115</v>
      </c>
      <c r="G68" s="5" t="s">
        <v>205</v>
      </c>
      <c r="H68" s="5" t="s">
        <v>49</v>
      </c>
      <c r="I68" s="5" t="s">
        <v>40</v>
      </c>
      <c r="J68" s="5" t="s">
        <v>77</v>
      </c>
      <c r="K68" s="5" t="s">
        <v>180</v>
      </c>
      <c r="L68" s="5" t="s">
        <v>51</v>
      </c>
      <c r="M68" s="5" t="s">
        <v>206</v>
      </c>
      <c r="N68" s="5">
        <v>0.55000000000000004</v>
      </c>
      <c r="O68" s="5" t="s">
        <v>33</v>
      </c>
      <c r="P68" s="5" t="s">
        <v>34</v>
      </c>
      <c r="Q68" s="5" t="s">
        <v>102</v>
      </c>
      <c r="R68" s="5" t="s">
        <v>207</v>
      </c>
      <c r="S68" s="5">
        <v>97128</v>
      </c>
      <c r="T68" s="7">
        <v>42103</v>
      </c>
      <c r="U68" s="7">
        <v>42105</v>
      </c>
      <c r="V68" s="5">
        <v>-55.84</v>
      </c>
      <c r="W68" s="5">
        <v>12</v>
      </c>
      <c r="X68" s="5">
        <v>26.07</v>
      </c>
      <c r="Y68" s="5">
        <v>89585</v>
      </c>
      <c r="Z68" s="5">
        <f>DATEDIF(Table1[[#This Row],[Order Date]], Table1[[#This Row],[Ship Date]], "D")</f>
        <v>2</v>
      </c>
      <c r="AA68" s="5">
        <f>IF(Table1[[#This Row],[Sales]]=0, 0, Table1[[#This Row],[Profit]] / Table1[[#This Row],[Sales]] * 100)</f>
        <v>-214.19255849635599</v>
      </c>
      <c r="AB68" s="5">
        <f>Table1[[#This Row],[Sales]] / (1 - Table1[[#This Row],[Discount]])</f>
        <v>28.032258064516132</v>
      </c>
      <c r="AC68" s="5">
        <f>Table1[[#This Row],[Sales Before Discount]] - Table1[[#This Row],[Sales]]</f>
        <v>1.9622580645161314</v>
      </c>
      <c r="AD68" s="5" t="str">
        <f>IF(Table1[[#This Row],[Discount Impact Factor]]=0, "No Discount", IF(Table1[[#This Row],[Discount Impact Factor]]&lt;=0.1, "Low Discount", IF(Table1[[#This Row],[Discount Impact Factor]]&lt;=0.2, "Medium Discount", "High Discount")))</f>
        <v>High Discount</v>
      </c>
      <c r="AE68" s="5" t="str">
        <f>IF(Table1[[#This Row],[Discount]]=0,"0% (No Discount)",
 IF(Table1[[#This Row],[Discount]]&lt;=0.09,"10%",
 IF(Table1[[#This Row],[Discount]]&lt;=0.16,"15%",
 IF(Table1[[#This Row],[Discount]]&lt;=0.2,"20%",  IF(Table1[[#This Row],[Discount]]&lt;=0.25,"25%",
 "30%+")))))</f>
        <v>10%</v>
      </c>
      <c r="AF68" s="5" t="str">
        <f>IF(Table1[[#This Row],[Discount]]=0, "Full Price", "Discounted")</f>
        <v>Discounted</v>
      </c>
      <c r="AG68" s="46" t="str">
        <f>TEXT(Table1[[#This Row],[Order Date]],"mmm-yyyy")</f>
        <v>Apr-2015</v>
      </c>
    </row>
    <row r="69" spans="1:33" ht="12.75" hidden="1" customHeight="1" x14ac:dyDescent="0.25">
      <c r="A69" s="5">
        <v>1074</v>
      </c>
      <c r="B69" s="5" t="s">
        <v>25</v>
      </c>
      <c r="C69" s="5">
        <v>0.03</v>
      </c>
      <c r="D69" s="5">
        <v>4.26</v>
      </c>
      <c r="E69" s="5">
        <v>1.2</v>
      </c>
      <c r="F69" s="5">
        <v>117</v>
      </c>
      <c r="G69" s="5" t="s">
        <v>208</v>
      </c>
      <c r="H69" s="5" t="s">
        <v>49</v>
      </c>
      <c r="I69" s="5" t="s">
        <v>40</v>
      </c>
      <c r="J69" s="5" t="s">
        <v>29</v>
      </c>
      <c r="K69" s="5" t="s">
        <v>30</v>
      </c>
      <c r="L69" s="5" t="s">
        <v>31</v>
      </c>
      <c r="M69" s="5" t="s">
        <v>202</v>
      </c>
      <c r="N69" s="5">
        <v>0.44</v>
      </c>
      <c r="O69" s="5" t="s">
        <v>33</v>
      </c>
      <c r="P69" s="5" t="s">
        <v>34</v>
      </c>
      <c r="Q69" s="5" t="s">
        <v>35</v>
      </c>
      <c r="R69" s="5" t="s">
        <v>209</v>
      </c>
      <c r="S69" s="5">
        <v>98103</v>
      </c>
      <c r="T69" s="7">
        <v>42007</v>
      </c>
      <c r="U69" s="7">
        <v>42008</v>
      </c>
      <c r="V69" s="5">
        <v>9.82</v>
      </c>
      <c r="W69" s="5">
        <v>29</v>
      </c>
      <c r="X69" s="5">
        <v>122.23</v>
      </c>
      <c r="Y69" s="5">
        <v>7909</v>
      </c>
      <c r="Z69" s="5">
        <f>DATEDIF(Table1[[#This Row],[Order Date]], Table1[[#This Row],[Ship Date]], "D")</f>
        <v>1</v>
      </c>
      <c r="AA69" s="5">
        <f>IF(Table1[[#This Row],[Sales]]=0, 0, Table1[[#This Row],[Profit]] / Table1[[#This Row],[Sales]] * 100)</f>
        <v>8.0340341978237753</v>
      </c>
      <c r="AB69" s="5">
        <f>Table1[[#This Row],[Sales]] / (1 - Table1[[#This Row],[Discount]])</f>
        <v>126.01030927835052</v>
      </c>
      <c r="AC69" s="5">
        <f>Table1[[#This Row],[Sales Before Discount]] - Table1[[#This Row],[Sales]]</f>
        <v>3.780309278350515</v>
      </c>
      <c r="AD69" s="5" t="str">
        <f>IF(Table1[[#This Row],[Discount Impact Factor]]=0, "No Discount", IF(Table1[[#This Row],[Discount Impact Factor]]&lt;=0.1, "Low Discount", IF(Table1[[#This Row],[Discount Impact Factor]]&lt;=0.2, "Medium Discount", "High Discount")))</f>
        <v>High Discount</v>
      </c>
      <c r="AE69" s="5" t="str">
        <f>IF(Table1[[#This Row],[Discount]]=0,"0% (No Discount)",
 IF(Table1[[#This Row],[Discount]]&lt;=0.09,"10%",
 IF(Table1[[#This Row],[Discount]]&lt;=0.16,"15%",
 IF(Table1[[#This Row],[Discount]]&lt;=0.2,"20%",  IF(Table1[[#This Row],[Discount]]&lt;=0.25,"25%",
 "30%+")))))</f>
        <v>10%</v>
      </c>
      <c r="AF69" s="5" t="str">
        <f>IF(Table1[[#This Row],[Discount]]=0, "Full Price", "Discounted")</f>
        <v>Discounted</v>
      </c>
      <c r="AG69" s="46" t="str">
        <f>TEXT(Table1[[#This Row],[Order Date]],"mmm-yyyy")</f>
        <v>Jan-2015</v>
      </c>
    </row>
    <row r="70" spans="1:33" ht="12.75" hidden="1" customHeight="1" x14ac:dyDescent="0.25">
      <c r="A70" s="5">
        <v>1950</v>
      </c>
      <c r="B70" s="5" t="s">
        <v>56</v>
      </c>
      <c r="C70" s="5">
        <v>0.01</v>
      </c>
      <c r="D70" s="5">
        <v>4.91</v>
      </c>
      <c r="E70" s="5">
        <v>0.5</v>
      </c>
      <c r="F70" s="5">
        <v>117</v>
      </c>
      <c r="G70" s="5" t="s">
        <v>208</v>
      </c>
      <c r="H70" s="5" t="s">
        <v>49</v>
      </c>
      <c r="I70" s="5" t="s">
        <v>40</v>
      </c>
      <c r="J70" s="5" t="s">
        <v>29</v>
      </c>
      <c r="K70" s="5" t="s">
        <v>134</v>
      </c>
      <c r="L70" s="5" t="s">
        <v>59</v>
      </c>
      <c r="M70" s="5" t="s">
        <v>163</v>
      </c>
      <c r="N70" s="5">
        <v>0.36</v>
      </c>
      <c r="O70" s="5" t="s">
        <v>33</v>
      </c>
      <c r="P70" s="5" t="s">
        <v>34</v>
      </c>
      <c r="Q70" s="5" t="s">
        <v>35</v>
      </c>
      <c r="R70" s="5" t="s">
        <v>209</v>
      </c>
      <c r="S70" s="5">
        <v>98103</v>
      </c>
      <c r="T70" s="7">
        <v>42098</v>
      </c>
      <c r="U70" s="7">
        <v>42100</v>
      </c>
      <c r="V70" s="5">
        <v>112.06</v>
      </c>
      <c r="W70" s="5">
        <v>47</v>
      </c>
      <c r="X70" s="5">
        <v>228.46</v>
      </c>
      <c r="Y70" s="5">
        <v>13959</v>
      </c>
      <c r="Z70" s="5">
        <f>DATEDIF(Table1[[#This Row],[Order Date]], Table1[[#This Row],[Ship Date]], "D")</f>
        <v>2</v>
      </c>
      <c r="AA70" s="5">
        <f>IF(Table1[[#This Row],[Sales]]=0, 0, Table1[[#This Row],[Profit]] / Table1[[#This Row],[Sales]] * 100)</f>
        <v>49.050161953952554</v>
      </c>
      <c r="AB70" s="5">
        <f>Table1[[#This Row],[Sales]] / (1 - Table1[[#This Row],[Discount]])</f>
        <v>230.76767676767679</v>
      </c>
      <c r="AC70" s="5">
        <f>Table1[[#This Row],[Sales Before Discount]] - Table1[[#This Row],[Sales]]</f>
        <v>2.3076767676767815</v>
      </c>
      <c r="AD70" s="5" t="str">
        <f>IF(Table1[[#This Row],[Discount Impact Factor]]=0, "No Discount", IF(Table1[[#This Row],[Discount Impact Factor]]&lt;=0.1, "Low Discount", IF(Table1[[#This Row],[Discount Impact Factor]]&lt;=0.2, "Medium Discount", "High Discount")))</f>
        <v>High Discount</v>
      </c>
      <c r="AE70" s="5" t="str">
        <f>IF(Table1[[#This Row],[Discount]]=0,"0% (No Discount)",
 IF(Table1[[#This Row],[Discount]]&lt;=0.09,"10%",
 IF(Table1[[#This Row],[Discount]]&lt;=0.16,"15%",
 IF(Table1[[#This Row],[Discount]]&lt;=0.2,"20%",  IF(Table1[[#This Row],[Discount]]&lt;=0.25,"25%",
 "30%+")))))</f>
        <v>10%</v>
      </c>
      <c r="AF70" s="5" t="str">
        <f>IF(Table1[[#This Row],[Discount]]=0, "Full Price", "Discounted")</f>
        <v>Discounted</v>
      </c>
      <c r="AG70" s="46" t="str">
        <f>TEXT(Table1[[#This Row],[Order Date]],"mmm-yyyy")</f>
        <v>Apr-2015</v>
      </c>
    </row>
    <row r="71" spans="1:33" ht="12.75" hidden="1" customHeight="1" x14ac:dyDescent="0.25">
      <c r="A71" s="5">
        <v>1951</v>
      </c>
      <c r="B71" s="5" t="s">
        <v>56</v>
      </c>
      <c r="C71" s="5">
        <v>0.09</v>
      </c>
      <c r="D71" s="5">
        <v>4</v>
      </c>
      <c r="E71" s="5">
        <v>1.3</v>
      </c>
      <c r="F71" s="5">
        <v>117</v>
      </c>
      <c r="G71" s="5" t="s">
        <v>208</v>
      </c>
      <c r="H71" s="5" t="s">
        <v>27</v>
      </c>
      <c r="I71" s="5" t="s">
        <v>40</v>
      </c>
      <c r="J71" s="5" t="s">
        <v>29</v>
      </c>
      <c r="K71" s="5" t="s">
        <v>93</v>
      </c>
      <c r="L71" s="5" t="s">
        <v>31</v>
      </c>
      <c r="M71" s="5" t="s">
        <v>204</v>
      </c>
      <c r="N71" s="5">
        <v>0.37</v>
      </c>
      <c r="O71" s="5" t="s">
        <v>33</v>
      </c>
      <c r="P71" s="5" t="s">
        <v>34</v>
      </c>
      <c r="Q71" s="5" t="s">
        <v>35</v>
      </c>
      <c r="R71" s="5" t="s">
        <v>209</v>
      </c>
      <c r="S71" s="5">
        <v>98103</v>
      </c>
      <c r="T71" s="7">
        <v>42098</v>
      </c>
      <c r="U71" s="7">
        <v>42100</v>
      </c>
      <c r="V71" s="5">
        <v>16.79</v>
      </c>
      <c r="W71" s="5">
        <v>19</v>
      </c>
      <c r="X71" s="5">
        <v>77.61</v>
      </c>
      <c r="Y71" s="5">
        <v>13959</v>
      </c>
      <c r="Z71" s="5">
        <f>DATEDIF(Table1[[#This Row],[Order Date]], Table1[[#This Row],[Ship Date]], "D")</f>
        <v>2</v>
      </c>
      <c r="AA71" s="5">
        <f>IF(Table1[[#This Row],[Sales]]=0, 0, Table1[[#This Row],[Profit]] / Table1[[#This Row],[Sales]] * 100)</f>
        <v>21.633810076021131</v>
      </c>
      <c r="AB71" s="5">
        <f>Table1[[#This Row],[Sales]] / (1 - Table1[[#This Row],[Discount]])</f>
        <v>85.285714285714278</v>
      </c>
      <c r="AC71" s="5">
        <f>Table1[[#This Row],[Sales Before Discount]] - Table1[[#This Row],[Sales]]</f>
        <v>7.6757142857142782</v>
      </c>
      <c r="AD71" s="5" t="str">
        <f>IF(Table1[[#This Row],[Discount Impact Factor]]=0, "No Discount", IF(Table1[[#This Row],[Discount Impact Factor]]&lt;=0.1, "Low Discount", IF(Table1[[#This Row],[Discount Impact Factor]]&lt;=0.2, "Medium Discount", "High Discount")))</f>
        <v>High Discount</v>
      </c>
      <c r="AE71" s="5" t="str">
        <f>IF(Table1[[#This Row],[Discount]]=0,"0% (No Discount)",
 IF(Table1[[#This Row],[Discount]]&lt;=0.09,"10%",
 IF(Table1[[#This Row],[Discount]]&lt;=0.16,"15%",
 IF(Table1[[#This Row],[Discount]]&lt;=0.2,"20%",  IF(Table1[[#This Row],[Discount]]&lt;=0.25,"25%",
 "30%+")))))</f>
        <v>10%</v>
      </c>
      <c r="AF71" s="5" t="str">
        <f>IF(Table1[[#This Row],[Discount]]=0, "Full Price", "Discounted")</f>
        <v>Discounted</v>
      </c>
      <c r="AG71" s="46" t="str">
        <f>TEXT(Table1[[#This Row],[Order Date]],"mmm-yyyy")</f>
        <v>Apr-2015</v>
      </c>
    </row>
    <row r="72" spans="1:33" ht="12.75" customHeight="1" x14ac:dyDescent="0.25">
      <c r="A72" s="5">
        <v>8241</v>
      </c>
      <c r="B72" s="5" t="s">
        <v>106</v>
      </c>
      <c r="C72" s="5">
        <v>7.0000000000000007E-2</v>
      </c>
      <c r="D72" s="5">
        <v>2.12</v>
      </c>
      <c r="E72" s="5">
        <v>1.99</v>
      </c>
      <c r="F72" s="5">
        <v>117</v>
      </c>
      <c r="G72" s="5" t="s">
        <v>208</v>
      </c>
      <c r="H72" s="5" t="s">
        <v>49</v>
      </c>
      <c r="I72" s="5" t="s">
        <v>40</v>
      </c>
      <c r="J72" s="5" t="s">
        <v>77</v>
      </c>
      <c r="K72" s="5" t="s">
        <v>180</v>
      </c>
      <c r="L72" s="5" t="s">
        <v>51</v>
      </c>
      <c r="M72" s="5" t="s">
        <v>206</v>
      </c>
      <c r="N72" s="5">
        <v>0.55000000000000004</v>
      </c>
      <c r="O72" s="5" t="s">
        <v>33</v>
      </c>
      <c r="P72" s="5" t="s">
        <v>34</v>
      </c>
      <c r="Q72" s="5" t="s">
        <v>35</v>
      </c>
      <c r="R72" s="5" t="s">
        <v>209</v>
      </c>
      <c r="S72" s="5">
        <v>98103</v>
      </c>
      <c r="T72" s="7">
        <v>42103</v>
      </c>
      <c r="U72" s="7">
        <v>42105</v>
      </c>
      <c r="V72" s="5">
        <v>-55.84</v>
      </c>
      <c r="W72" s="5">
        <v>46</v>
      </c>
      <c r="X72" s="5">
        <v>99.94</v>
      </c>
      <c r="Y72" s="5">
        <v>58914</v>
      </c>
      <c r="Z72" s="5">
        <f>DATEDIF(Table1[[#This Row],[Order Date]], Table1[[#This Row],[Ship Date]], "D")</f>
        <v>2</v>
      </c>
      <c r="AA72" s="5">
        <f>IF(Table1[[#This Row],[Sales]]=0, 0, Table1[[#This Row],[Profit]] / Table1[[#This Row],[Sales]] * 100)</f>
        <v>-55.873524114468687</v>
      </c>
      <c r="AB72" s="5">
        <f>Table1[[#This Row],[Sales]] / (1 - Table1[[#This Row],[Discount]])</f>
        <v>107.46236559139786</v>
      </c>
      <c r="AC72" s="5">
        <f>Table1[[#This Row],[Sales Before Discount]] - Table1[[#This Row],[Sales]]</f>
        <v>7.5223655913978575</v>
      </c>
      <c r="AD72" s="5" t="str">
        <f>IF(Table1[[#This Row],[Discount Impact Factor]]=0, "No Discount", IF(Table1[[#This Row],[Discount Impact Factor]]&lt;=0.1, "Low Discount", IF(Table1[[#This Row],[Discount Impact Factor]]&lt;=0.2, "Medium Discount", "High Discount")))</f>
        <v>High Discount</v>
      </c>
      <c r="AE72" s="5" t="str">
        <f>IF(Table1[[#This Row],[Discount]]=0,"0% (No Discount)",
 IF(Table1[[#This Row],[Discount]]&lt;=0.09,"10%",
 IF(Table1[[#This Row],[Discount]]&lt;=0.16,"15%",
 IF(Table1[[#This Row],[Discount]]&lt;=0.2,"20%",  IF(Table1[[#This Row],[Discount]]&lt;=0.25,"25%",
 "30%+")))))</f>
        <v>10%</v>
      </c>
      <c r="AF72" s="5" t="str">
        <f>IF(Table1[[#This Row],[Discount]]=0, "Full Price", "Discounted")</f>
        <v>Discounted</v>
      </c>
      <c r="AG72" s="46" t="str">
        <f>TEXT(Table1[[#This Row],[Order Date]],"mmm-yyyy")</f>
        <v>Apr-2015</v>
      </c>
    </row>
    <row r="73" spans="1:33" ht="12.75" hidden="1" customHeight="1" x14ac:dyDescent="0.25">
      <c r="A73" s="5">
        <v>20688</v>
      </c>
      <c r="B73" s="5" t="s">
        <v>25</v>
      </c>
      <c r="C73" s="5">
        <v>0.05</v>
      </c>
      <c r="D73" s="5">
        <v>6.3</v>
      </c>
      <c r="E73" s="5">
        <v>0.5</v>
      </c>
      <c r="F73" s="5">
        <v>120</v>
      </c>
      <c r="G73" s="5" t="s">
        <v>210</v>
      </c>
      <c r="H73" s="5" t="s">
        <v>49</v>
      </c>
      <c r="I73" s="5" t="s">
        <v>28</v>
      </c>
      <c r="J73" s="5" t="s">
        <v>29</v>
      </c>
      <c r="K73" s="5" t="s">
        <v>134</v>
      </c>
      <c r="L73" s="5" t="s">
        <v>59</v>
      </c>
      <c r="M73" s="5" t="s">
        <v>211</v>
      </c>
      <c r="N73" s="5">
        <v>0.39</v>
      </c>
      <c r="O73" s="5" t="s">
        <v>33</v>
      </c>
      <c r="P73" s="5" t="s">
        <v>34</v>
      </c>
      <c r="Q73" s="5" t="s">
        <v>212</v>
      </c>
      <c r="R73" s="5" t="s">
        <v>213</v>
      </c>
      <c r="S73" s="5">
        <v>84041</v>
      </c>
      <c r="T73" s="7">
        <v>42016</v>
      </c>
      <c r="U73" s="7">
        <v>42017</v>
      </c>
      <c r="V73" s="5">
        <v>41.296499999999995</v>
      </c>
      <c r="W73" s="5">
        <v>10</v>
      </c>
      <c r="X73" s="5">
        <v>59.85</v>
      </c>
      <c r="Y73" s="5">
        <v>86520</v>
      </c>
      <c r="Z73" s="5">
        <f>DATEDIF(Table1[[#This Row],[Order Date]], Table1[[#This Row],[Ship Date]], "D")</f>
        <v>1</v>
      </c>
      <c r="AA73" s="5">
        <f>IF(Table1[[#This Row],[Sales]]=0, 0, Table1[[#This Row],[Profit]] / Table1[[#This Row],[Sales]] * 100)</f>
        <v>69</v>
      </c>
      <c r="AB73" s="5">
        <f>Table1[[#This Row],[Sales]] / (1 - Table1[[#This Row],[Discount]])</f>
        <v>63.000000000000007</v>
      </c>
      <c r="AC73" s="5">
        <f>Table1[[#This Row],[Sales Before Discount]] - Table1[[#This Row],[Sales]]</f>
        <v>3.1500000000000057</v>
      </c>
      <c r="AD73" s="5" t="str">
        <f>IF(Table1[[#This Row],[Discount Impact Factor]]=0, "No Discount", IF(Table1[[#This Row],[Discount Impact Factor]]&lt;=0.1, "Low Discount", IF(Table1[[#This Row],[Discount Impact Factor]]&lt;=0.2, "Medium Discount", "High Discount")))</f>
        <v>High Discount</v>
      </c>
      <c r="AE73" s="5" t="str">
        <f>IF(Table1[[#This Row],[Discount]]=0,"0% (No Discount)",
 IF(Table1[[#This Row],[Discount]]&lt;=0.09,"10%",
 IF(Table1[[#This Row],[Discount]]&lt;=0.16,"15%",
 IF(Table1[[#This Row],[Discount]]&lt;=0.2,"20%",  IF(Table1[[#This Row],[Discount]]&lt;=0.25,"25%",
 "30%+")))))</f>
        <v>10%</v>
      </c>
      <c r="AF73" s="5" t="str">
        <f>IF(Table1[[#This Row],[Discount]]=0, "Full Price", "Discounted")</f>
        <v>Discounted</v>
      </c>
      <c r="AG73" s="46" t="str">
        <f>TEXT(Table1[[#This Row],[Order Date]],"mmm-yyyy")</f>
        <v>Jan-2015</v>
      </c>
    </row>
    <row r="74" spans="1:33" ht="12.75" hidden="1" customHeight="1" x14ac:dyDescent="0.25">
      <c r="A74" s="5">
        <v>20689</v>
      </c>
      <c r="B74" s="5" t="s">
        <v>25</v>
      </c>
      <c r="C74" s="5">
        <v>0.09</v>
      </c>
      <c r="D74" s="5">
        <v>205.99</v>
      </c>
      <c r="E74" s="5">
        <v>3</v>
      </c>
      <c r="F74" s="5">
        <v>120</v>
      </c>
      <c r="G74" s="5" t="s">
        <v>210</v>
      </c>
      <c r="H74" s="5" t="s">
        <v>27</v>
      </c>
      <c r="I74" s="5" t="s">
        <v>28</v>
      </c>
      <c r="J74" s="5" t="s">
        <v>77</v>
      </c>
      <c r="K74" s="5" t="s">
        <v>78</v>
      </c>
      <c r="L74" s="5" t="s">
        <v>59</v>
      </c>
      <c r="M74" s="5" t="s">
        <v>214</v>
      </c>
      <c r="N74" s="5">
        <v>0.57999999999999996</v>
      </c>
      <c r="O74" s="5" t="s">
        <v>33</v>
      </c>
      <c r="P74" s="5" t="s">
        <v>34</v>
      </c>
      <c r="Q74" s="5" t="s">
        <v>212</v>
      </c>
      <c r="R74" s="5" t="s">
        <v>213</v>
      </c>
      <c r="S74" s="5">
        <v>84041</v>
      </c>
      <c r="T74" s="7">
        <v>42016</v>
      </c>
      <c r="U74" s="7">
        <v>42018</v>
      </c>
      <c r="V74" s="5">
        <v>1179.0237</v>
      </c>
      <c r="W74" s="5">
        <v>10</v>
      </c>
      <c r="X74" s="5">
        <v>1708.73</v>
      </c>
      <c r="Y74" s="5">
        <v>86520</v>
      </c>
      <c r="Z74" s="5">
        <f>DATEDIF(Table1[[#This Row],[Order Date]], Table1[[#This Row],[Ship Date]], "D")</f>
        <v>2</v>
      </c>
      <c r="AA74" s="5">
        <f>IF(Table1[[#This Row],[Sales]]=0, 0, Table1[[#This Row],[Profit]] / Table1[[#This Row],[Sales]] * 100)</f>
        <v>69</v>
      </c>
      <c r="AB74" s="5">
        <f>Table1[[#This Row],[Sales]] / (1 - Table1[[#This Row],[Discount]])</f>
        <v>1877.7252747252746</v>
      </c>
      <c r="AC74" s="5">
        <f>Table1[[#This Row],[Sales Before Discount]] - Table1[[#This Row],[Sales]]</f>
        <v>168.99527472527461</v>
      </c>
      <c r="AD74" s="5" t="str">
        <f>IF(Table1[[#This Row],[Discount Impact Factor]]=0, "No Discount", IF(Table1[[#This Row],[Discount Impact Factor]]&lt;=0.1, "Low Discount", IF(Table1[[#This Row],[Discount Impact Factor]]&lt;=0.2, "Medium Discount", "High Discount")))</f>
        <v>High Discount</v>
      </c>
      <c r="AE74" s="5" t="str">
        <f>IF(Table1[[#This Row],[Discount]]=0,"0% (No Discount)",
 IF(Table1[[#This Row],[Discount]]&lt;=0.09,"10%",
 IF(Table1[[#This Row],[Discount]]&lt;=0.16,"15%",
 IF(Table1[[#This Row],[Discount]]&lt;=0.2,"20%",  IF(Table1[[#This Row],[Discount]]&lt;=0.25,"25%",
 "30%+")))))</f>
        <v>10%</v>
      </c>
      <c r="AF74" s="5" t="str">
        <f>IF(Table1[[#This Row],[Discount]]=0, "Full Price", "Discounted")</f>
        <v>Discounted</v>
      </c>
      <c r="AG74" s="46" t="str">
        <f>TEXT(Table1[[#This Row],[Order Date]],"mmm-yyyy")</f>
        <v>Jan-2015</v>
      </c>
    </row>
    <row r="75" spans="1:33" ht="12.75" hidden="1" customHeight="1" x14ac:dyDescent="0.25">
      <c r="A75" s="5">
        <v>19942</v>
      </c>
      <c r="B75" s="5" t="s">
        <v>47</v>
      </c>
      <c r="C75" s="5">
        <v>0.06</v>
      </c>
      <c r="D75" s="5">
        <v>8.57</v>
      </c>
      <c r="E75" s="5">
        <v>6.14</v>
      </c>
      <c r="F75" s="5">
        <v>123</v>
      </c>
      <c r="G75" s="5" t="s">
        <v>215</v>
      </c>
      <c r="H75" s="5" t="s">
        <v>49</v>
      </c>
      <c r="I75" s="5" t="s">
        <v>40</v>
      </c>
      <c r="J75" s="5" t="s">
        <v>29</v>
      </c>
      <c r="K75" s="5" t="s">
        <v>174</v>
      </c>
      <c r="L75" s="5" t="s">
        <v>51</v>
      </c>
      <c r="M75" s="5" t="s">
        <v>216</v>
      </c>
      <c r="N75" s="5">
        <v>0.59</v>
      </c>
      <c r="O75" s="5" t="s">
        <v>33</v>
      </c>
      <c r="P75" s="5" t="s">
        <v>136</v>
      </c>
      <c r="Q75" s="5" t="s">
        <v>137</v>
      </c>
      <c r="R75" s="5" t="s">
        <v>217</v>
      </c>
      <c r="S75" s="5">
        <v>22102</v>
      </c>
      <c r="T75" s="7">
        <v>42103</v>
      </c>
      <c r="U75" s="7">
        <v>42104</v>
      </c>
      <c r="V75" s="5">
        <v>105.678</v>
      </c>
      <c r="W75" s="5">
        <v>11</v>
      </c>
      <c r="X75" s="5">
        <v>94.97</v>
      </c>
      <c r="Y75" s="5">
        <v>90669</v>
      </c>
      <c r="Z75" s="5">
        <f>DATEDIF(Table1[[#This Row],[Order Date]], Table1[[#This Row],[Ship Date]], "D")</f>
        <v>1</v>
      </c>
      <c r="AA75" s="5">
        <f>IF(Table1[[#This Row],[Sales]]=0, 0, Table1[[#This Row],[Profit]] / Table1[[#This Row],[Sales]] * 100)</f>
        <v>111.27513951774245</v>
      </c>
      <c r="AB75" s="5">
        <f>Table1[[#This Row],[Sales]] / (1 - Table1[[#This Row],[Discount]])</f>
        <v>101.03191489361703</v>
      </c>
      <c r="AC75" s="5">
        <f>Table1[[#This Row],[Sales Before Discount]] - Table1[[#This Row],[Sales]]</f>
        <v>6.0619148936170291</v>
      </c>
      <c r="AD75" s="5" t="str">
        <f>IF(Table1[[#This Row],[Discount Impact Factor]]=0, "No Discount", IF(Table1[[#This Row],[Discount Impact Factor]]&lt;=0.1, "Low Discount", IF(Table1[[#This Row],[Discount Impact Factor]]&lt;=0.2, "Medium Discount", "High Discount")))</f>
        <v>High Discount</v>
      </c>
      <c r="AE75" s="5" t="str">
        <f>IF(Table1[[#This Row],[Discount]]=0,"0% (No Discount)",
 IF(Table1[[#This Row],[Discount]]&lt;=0.09,"10%",
 IF(Table1[[#This Row],[Discount]]&lt;=0.16,"15%",
 IF(Table1[[#This Row],[Discount]]&lt;=0.2,"20%",  IF(Table1[[#This Row],[Discount]]&lt;=0.25,"25%",
 "30%+")))))</f>
        <v>10%</v>
      </c>
      <c r="AF75" s="5" t="str">
        <f>IF(Table1[[#This Row],[Discount]]=0, "Full Price", "Discounted")</f>
        <v>Discounted</v>
      </c>
      <c r="AG75" s="46" t="str">
        <f>TEXT(Table1[[#This Row],[Order Date]],"mmm-yyyy")</f>
        <v>Apr-2015</v>
      </c>
    </row>
    <row r="76" spans="1:33" ht="12.75" customHeight="1" x14ac:dyDescent="0.25">
      <c r="A76" s="5">
        <v>24319</v>
      </c>
      <c r="B76" s="5" t="s">
        <v>37</v>
      </c>
      <c r="C76" s="5">
        <v>0.02</v>
      </c>
      <c r="D76" s="5">
        <v>1.74</v>
      </c>
      <c r="E76" s="5">
        <v>4.08</v>
      </c>
      <c r="F76" s="5">
        <v>129</v>
      </c>
      <c r="G76" s="5" t="s">
        <v>218</v>
      </c>
      <c r="H76" s="5" t="s">
        <v>49</v>
      </c>
      <c r="I76" s="5" t="s">
        <v>58</v>
      </c>
      <c r="J76" s="5" t="s">
        <v>41</v>
      </c>
      <c r="K76" s="5" t="s">
        <v>50</v>
      </c>
      <c r="L76" s="5" t="s">
        <v>51</v>
      </c>
      <c r="M76" s="5" t="s">
        <v>219</v>
      </c>
      <c r="N76" s="5">
        <v>0.53</v>
      </c>
      <c r="O76" s="5" t="s">
        <v>33</v>
      </c>
      <c r="P76" s="5" t="s">
        <v>61</v>
      </c>
      <c r="Q76" s="5" t="s">
        <v>178</v>
      </c>
      <c r="R76" s="5" t="s">
        <v>220</v>
      </c>
      <c r="S76" s="5">
        <v>62002</v>
      </c>
      <c r="T76" s="7">
        <v>42031</v>
      </c>
      <c r="U76" s="7">
        <v>42032</v>
      </c>
      <c r="V76" s="5">
        <v>-37.39</v>
      </c>
      <c r="W76" s="5">
        <v>5</v>
      </c>
      <c r="X76" s="5">
        <v>10.23</v>
      </c>
      <c r="Y76" s="5">
        <v>86693</v>
      </c>
      <c r="Z76" s="5">
        <f>DATEDIF(Table1[[#This Row],[Order Date]], Table1[[#This Row],[Ship Date]], "D")</f>
        <v>1</v>
      </c>
      <c r="AA76" s="5">
        <f>IF(Table1[[#This Row],[Sales]]=0, 0, Table1[[#This Row],[Profit]] / Table1[[#This Row],[Sales]] * 100)</f>
        <v>-365.49364613880743</v>
      </c>
      <c r="AB76" s="5">
        <f>Table1[[#This Row],[Sales]] / (1 - Table1[[#This Row],[Discount]])</f>
        <v>10.438775510204083</v>
      </c>
      <c r="AC76" s="5">
        <f>Table1[[#This Row],[Sales Before Discount]] - Table1[[#This Row],[Sales]]</f>
        <v>0.20877551020408269</v>
      </c>
      <c r="AD76" s="5" t="str">
        <f>IF(Table1[[#This Row],[Discount Impact Factor]]=0, "No Discount", IF(Table1[[#This Row],[Discount Impact Factor]]&lt;=0.1, "Low Discount", IF(Table1[[#This Row],[Discount Impact Factor]]&lt;=0.2, "Medium Discount", "High Discount")))</f>
        <v>High Discount</v>
      </c>
      <c r="AE76" s="5" t="str">
        <f>IF(Table1[[#This Row],[Discount]]=0,"0% (No Discount)",
 IF(Table1[[#This Row],[Discount]]&lt;=0.09,"10%",
 IF(Table1[[#This Row],[Discount]]&lt;=0.16,"15%",
 IF(Table1[[#This Row],[Discount]]&lt;=0.2,"20%",  IF(Table1[[#This Row],[Discount]]&lt;=0.25,"25%",
 "30%+")))))</f>
        <v>10%</v>
      </c>
      <c r="AF76" s="5" t="str">
        <f>IF(Table1[[#This Row],[Discount]]=0, "Full Price", "Discounted")</f>
        <v>Discounted</v>
      </c>
      <c r="AG76" s="46" t="str">
        <f>TEXT(Table1[[#This Row],[Order Date]],"mmm-yyyy")</f>
        <v>Jan-2015</v>
      </c>
    </row>
    <row r="77" spans="1:33" ht="12.75" hidden="1" customHeight="1" x14ac:dyDescent="0.25">
      <c r="A77" s="5">
        <v>18161</v>
      </c>
      <c r="B77" s="5" t="s">
        <v>37</v>
      </c>
      <c r="C77" s="5">
        <v>7.0000000000000007E-2</v>
      </c>
      <c r="D77" s="5">
        <v>15.74</v>
      </c>
      <c r="E77" s="5">
        <v>1.39</v>
      </c>
      <c r="F77" s="5">
        <v>129</v>
      </c>
      <c r="G77" s="5" t="s">
        <v>218</v>
      </c>
      <c r="H77" s="5" t="s">
        <v>49</v>
      </c>
      <c r="I77" s="5" t="s">
        <v>58</v>
      </c>
      <c r="J77" s="5" t="s">
        <v>29</v>
      </c>
      <c r="K77" s="5" t="s">
        <v>69</v>
      </c>
      <c r="L77" s="5" t="s">
        <v>59</v>
      </c>
      <c r="M77" s="5" t="s">
        <v>221</v>
      </c>
      <c r="N77" s="5">
        <v>0.4</v>
      </c>
      <c r="O77" s="5" t="s">
        <v>33</v>
      </c>
      <c r="P77" s="5" t="s">
        <v>61</v>
      </c>
      <c r="Q77" s="5" t="s">
        <v>178</v>
      </c>
      <c r="R77" s="5" t="s">
        <v>220</v>
      </c>
      <c r="S77" s="5">
        <v>62002</v>
      </c>
      <c r="T77" s="7">
        <v>42149</v>
      </c>
      <c r="U77" s="7">
        <v>42150</v>
      </c>
      <c r="V77" s="5">
        <v>149.88869999999997</v>
      </c>
      <c r="W77" s="5">
        <v>14</v>
      </c>
      <c r="X77" s="5">
        <v>217.23</v>
      </c>
      <c r="Y77" s="5">
        <v>86694</v>
      </c>
      <c r="Z77" s="5">
        <f>DATEDIF(Table1[[#This Row],[Order Date]], Table1[[#This Row],[Ship Date]], "D")</f>
        <v>1</v>
      </c>
      <c r="AA77" s="5">
        <f>IF(Table1[[#This Row],[Sales]]=0, 0, Table1[[#This Row],[Profit]] / Table1[[#This Row],[Sales]] * 100)</f>
        <v>69</v>
      </c>
      <c r="AB77" s="5">
        <f>Table1[[#This Row],[Sales]] / (1 - Table1[[#This Row],[Discount]])</f>
        <v>233.58064516129033</v>
      </c>
      <c r="AC77" s="5">
        <f>Table1[[#This Row],[Sales Before Discount]] - Table1[[#This Row],[Sales]]</f>
        <v>16.350645161290345</v>
      </c>
      <c r="AD77" s="5" t="str">
        <f>IF(Table1[[#This Row],[Discount Impact Factor]]=0, "No Discount", IF(Table1[[#This Row],[Discount Impact Factor]]&lt;=0.1, "Low Discount", IF(Table1[[#This Row],[Discount Impact Factor]]&lt;=0.2, "Medium Discount", "High Discount")))</f>
        <v>High Discount</v>
      </c>
      <c r="AE77" s="5" t="str">
        <f>IF(Table1[[#This Row],[Discount]]=0,"0% (No Discount)",
 IF(Table1[[#This Row],[Discount]]&lt;=0.09,"10%",
 IF(Table1[[#This Row],[Discount]]&lt;=0.16,"15%",
 IF(Table1[[#This Row],[Discount]]&lt;=0.2,"20%",  IF(Table1[[#This Row],[Discount]]&lt;=0.25,"25%",
 "30%+")))))</f>
        <v>10%</v>
      </c>
      <c r="AF77" s="5" t="str">
        <f>IF(Table1[[#This Row],[Discount]]=0, "Full Price", "Discounted")</f>
        <v>Discounted</v>
      </c>
      <c r="AG77" s="46" t="str">
        <f>TEXT(Table1[[#This Row],[Order Date]],"mmm-yyyy")</f>
        <v>May-2015</v>
      </c>
    </row>
    <row r="78" spans="1:33" ht="12.75" hidden="1" customHeight="1" x14ac:dyDescent="0.25">
      <c r="A78" s="5">
        <v>25762</v>
      </c>
      <c r="B78" s="5" t="s">
        <v>47</v>
      </c>
      <c r="C78" s="5">
        <v>0.04</v>
      </c>
      <c r="D78" s="5">
        <v>18.97</v>
      </c>
      <c r="E78" s="5">
        <v>9.5399999999999991</v>
      </c>
      <c r="F78" s="5">
        <v>136</v>
      </c>
      <c r="G78" s="5" t="s">
        <v>222</v>
      </c>
      <c r="H78" s="5" t="s">
        <v>49</v>
      </c>
      <c r="I78" s="5" t="s">
        <v>58</v>
      </c>
      <c r="J78" s="5" t="s">
        <v>29</v>
      </c>
      <c r="K78" s="5" t="s">
        <v>93</v>
      </c>
      <c r="L78" s="5" t="s">
        <v>59</v>
      </c>
      <c r="M78" s="5" t="s">
        <v>223</v>
      </c>
      <c r="N78" s="5">
        <v>0.37</v>
      </c>
      <c r="O78" s="5" t="s">
        <v>33</v>
      </c>
      <c r="P78" s="5" t="s">
        <v>34</v>
      </c>
      <c r="Q78" s="5" t="s">
        <v>45</v>
      </c>
      <c r="R78" s="5" t="s">
        <v>224</v>
      </c>
      <c r="S78" s="5">
        <v>94952</v>
      </c>
      <c r="T78" s="7">
        <v>42140</v>
      </c>
      <c r="U78" s="7">
        <v>42141</v>
      </c>
      <c r="V78" s="5">
        <v>3.0400000000000027</v>
      </c>
      <c r="W78" s="5">
        <v>5</v>
      </c>
      <c r="X78" s="5">
        <v>101.74</v>
      </c>
      <c r="Y78" s="5">
        <v>88534</v>
      </c>
      <c r="Z78" s="5">
        <f>DATEDIF(Table1[[#This Row],[Order Date]], Table1[[#This Row],[Ship Date]], "D")</f>
        <v>1</v>
      </c>
      <c r="AA78" s="5">
        <f>IF(Table1[[#This Row],[Sales]]=0, 0, Table1[[#This Row],[Profit]] / Table1[[#This Row],[Sales]] * 100)</f>
        <v>2.9880086494987248</v>
      </c>
      <c r="AB78" s="5">
        <f>Table1[[#This Row],[Sales]] / (1 - Table1[[#This Row],[Discount]])</f>
        <v>105.97916666666667</v>
      </c>
      <c r="AC78" s="5">
        <f>Table1[[#This Row],[Sales Before Discount]] - Table1[[#This Row],[Sales]]</f>
        <v>4.2391666666666765</v>
      </c>
      <c r="AD78" s="5" t="str">
        <f>IF(Table1[[#This Row],[Discount Impact Factor]]=0, "No Discount", IF(Table1[[#This Row],[Discount Impact Factor]]&lt;=0.1, "Low Discount", IF(Table1[[#This Row],[Discount Impact Factor]]&lt;=0.2, "Medium Discount", "High Discount")))</f>
        <v>High Discount</v>
      </c>
      <c r="AE78" s="5" t="str">
        <f>IF(Table1[[#This Row],[Discount]]=0,"0% (No Discount)",
 IF(Table1[[#This Row],[Discount]]&lt;=0.09,"10%",
 IF(Table1[[#This Row],[Discount]]&lt;=0.16,"15%",
 IF(Table1[[#This Row],[Discount]]&lt;=0.2,"20%",  IF(Table1[[#This Row],[Discount]]&lt;=0.25,"25%",
 "30%+")))))</f>
        <v>10%</v>
      </c>
      <c r="AF78" s="5" t="str">
        <f>IF(Table1[[#This Row],[Discount]]=0, "Full Price", "Discounted")</f>
        <v>Discounted</v>
      </c>
      <c r="AG78" s="46" t="str">
        <f>TEXT(Table1[[#This Row],[Order Date]],"mmm-yyyy")</f>
        <v>May-2015</v>
      </c>
    </row>
    <row r="79" spans="1:33" ht="12.75" hidden="1" customHeight="1" x14ac:dyDescent="0.25">
      <c r="A79" s="5">
        <v>25764</v>
      </c>
      <c r="B79" s="5" t="s">
        <v>47</v>
      </c>
      <c r="C79" s="5">
        <v>0.09</v>
      </c>
      <c r="D79" s="5">
        <v>10.98</v>
      </c>
      <c r="E79" s="5">
        <v>3.37</v>
      </c>
      <c r="F79" s="5">
        <v>136</v>
      </c>
      <c r="G79" s="5" t="s">
        <v>222</v>
      </c>
      <c r="H79" s="5" t="s">
        <v>49</v>
      </c>
      <c r="I79" s="5" t="s">
        <v>58</v>
      </c>
      <c r="J79" s="5" t="s">
        <v>29</v>
      </c>
      <c r="K79" s="5" t="s">
        <v>174</v>
      </c>
      <c r="L79" s="5" t="s">
        <v>51</v>
      </c>
      <c r="M79" s="5" t="s">
        <v>225</v>
      </c>
      <c r="N79" s="5">
        <v>0.56999999999999995</v>
      </c>
      <c r="O79" s="5" t="s">
        <v>33</v>
      </c>
      <c r="P79" s="5" t="s">
        <v>34</v>
      </c>
      <c r="Q79" s="5" t="s">
        <v>45</v>
      </c>
      <c r="R79" s="5" t="s">
        <v>224</v>
      </c>
      <c r="S79" s="5">
        <v>94952</v>
      </c>
      <c r="T79" s="7">
        <v>42140</v>
      </c>
      <c r="U79" s="7">
        <v>42141</v>
      </c>
      <c r="V79" s="5">
        <v>2.7060000000000013</v>
      </c>
      <c r="W79" s="5">
        <v>8</v>
      </c>
      <c r="X79" s="5">
        <v>84.52</v>
      </c>
      <c r="Y79" s="5">
        <v>88534</v>
      </c>
      <c r="Z79" s="5">
        <f>DATEDIF(Table1[[#This Row],[Order Date]], Table1[[#This Row],[Ship Date]], "D")</f>
        <v>1</v>
      </c>
      <c r="AA79" s="5">
        <f>IF(Table1[[#This Row],[Sales]]=0, 0, Table1[[#This Row],[Profit]] / Table1[[#This Row],[Sales]] * 100)</f>
        <v>3.2016090866067222</v>
      </c>
      <c r="AB79" s="5">
        <f>Table1[[#This Row],[Sales]] / (1 - Table1[[#This Row],[Discount]])</f>
        <v>92.879120879120876</v>
      </c>
      <c r="AC79" s="5">
        <f>Table1[[#This Row],[Sales Before Discount]] - Table1[[#This Row],[Sales]]</f>
        <v>8.35912087912088</v>
      </c>
      <c r="AD79" s="5" t="str">
        <f>IF(Table1[[#This Row],[Discount Impact Factor]]=0, "No Discount", IF(Table1[[#This Row],[Discount Impact Factor]]&lt;=0.1, "Low Discount", IF(Table1[[#This Row],[Discount Impact Factor]]&lt;=0.2, "Medium Discount", "High Discount")))</f>
        <v>High Discount</v>
      </c>
      <c r="AE79" s="5" t="str">
        <f>IF(Table1[[#This Row],[Discount]]=0,"0% (No Discount)",
 IF(Table1[[#This Row],[Discount]]&lt;=0.09,"10%",
 IF(Table1[[#This Row],[Discount]]&lt;=0.16,"15%",
 IF(Table1[[#This Row],[Discount]]&lt;=0.2,"20%",  IF(Table1[[#This Row],[Discount]]&lt;=0.25,"25%",
 "30%+")))))</f>
        <v>10%</v>
      </c>
      <c r="AF79" s="5" t="str">
        <f>IF(Table1[[#This Row],[Discount]]=0, "Full Price", "Discounted")</f>
        <v>Discounted</v>
      </c>
      <c r="AG79" s="46" t="str">
        <f>TEXT(Table1[[#This Row],[Order Date]],"mmm-yyyy")</f>
        <v>May-2015</v>
      </c>
    </row>
    <row r="80" spans="1:33" ht="12.75" hidden="1" customHeight="1" x14ac:dyDescent="0.25">
      <c r="A80" s="5">
        <v>24803</v>
      </c>
      <c r="B80" s="5" t="s">
        <v>47</v>
      </c>
      <c r="C80" s="5">
        <v>0.03</v>
      </c>
      <c r="D80" s="5">
        <v>22.84</v>
      </c>
      <c r="E80" s="5">
        <v>11.54</v>
      </c>
      <c r="F80" s="5">
        <v>142</v>
      </c>
      <c r="G80" s="5" t="s">
        <v>226</v>
      </c>
      <c r="H80" s="5" t="s">
        <v>49</v>
      </c>
      <c r="I80" s="5" t="s">
        <v>58</v>
      </c>
      <c r="J80" s="5" t="s">
        <v>29</v>
      </c>
      <c r="K80" s="5" t="s">
        <v>93</v>
      </c>
      <c r="L80" s="5" t="s">
        <v>59</v>
      </c>
      <c r="M80" s="5" t="s">
        <v>227</v>
      </c>
      <c r="N80" s="5">
        <v>0.39</v>
      </c>
      <c r="O80" s="5" t="s">
        <v>33</v>
      </c>
      <c r="P80" s="5" t="s">
        <v>53</v>
      </c>
      <c r="Q80" s="5" t="s">
        <v>228</v>
      </c>
      <c r="R80" s="5" t="s">
        <v>229</v>
      </c>
      <c r="S80" s="5">
        <v>6401</v>
      </c>
      <c r="T80" s="7">
        <v>42157</v>
      </c>
      <c r="U80" s="7">
        <v>42158</v>
      </c>
      <c r="V80" s="5">
        <v>91.955999999999989</v>
      </c>
      <c r="W80" s="5">
        <v>13</v>
      </c>
      <c r="X80" s="5">
        <v>312.58999999999997</v>
      </c>
      <c r="Y80" s="5">
        <v>91087</v>
      </c>
      <c r="Z80" s="5">
        <f>DATEDIF(Table1[[#This Row],[Order Date]], Table1[[#This Row],[Ship Date]], "D")</f>
        <v>1</v>
      </c>
      <c r="AA80" s="5">
        <f>IF(Table1[[#This Row],[Sales]]=0, 0, Table1[[#This Row],[Profit]] / Table1[[#This Row],[Sales]] * 100)</f>
        <v>29.417447775040788</v>
      </c>
      <c r="AB80" s="5">
        <f>Table1[[#This Row],[Sales]] / (1 - Table1[[#This Row],[Discount]])</f>
        <v>322.25773195876286</v>
      </c>
      <c r="AC80" s="5">
        <f>Table1[[#This Row],[Sales Before Discount]] - Table1[[#This Row],[Sales]]</f>
        <v>9.6677319587628858</v>
      </c>
      <c r="AD80" s="5" t="str">
        <f>IF(Table1[[#This Row],[Discount Impact Factor]]=0, "No Discount", IF(Table1[[#This Row],[Discount Impact Factor]]&lt;=0.1, "Low Discount", IF(Table1[[#This Row],[Discount Impact Factor]]&lt;=0.2, "Medium Discount", "High Discount")))</f>
        <v>High Discount</v>
      </c>
      <c r="AE80" s="5" t="str">
        <f>IF(Table1[[#This Row],[Discount]]=0,"0% (No Discount)",
 IF(Table1[[#This Row],[Discount]]&lt;=0.09,"10%",
 IF(Table1[[#This Row],[Discount]]&lt;=0.16,"15%",
 IF(Table1[[#This Row],[Discount]]&lt;=0.2,"20%",  IF(Table1[[#This Row],[Discount]]&lt;=0.25,"25%",
 "30%+")))))</f>
        <v>10%</v>
      </c>
      <c r="AF80" s="5" t="str">
        <f>IF(Table1[[#This Row],[Discount]]=0, "Full Price", "Discounted")</f>
        <v>Discounted</v>
      </c>
      <c r="AG80" s="46" t="str">
        <f>TEXT(Table1[[#This Row],[Order Date]],"mmm-yyyy")</f>
        <v>Jun-2015</v>
      </c>
    </row>
    <row r="81" spans="1:33" ht="12.75" customHeight="1" x14ac:dyDescent="0.25">
      <c r="A81" s="5">
        <v>24805</v>
      </c>
      <c r="B81" s="5" t="s">
        <v>47</v>
      </c>
      <c r="C81" s="5">
        <v>0.05</v>
      </c>
      <c r="D81" s="5">
        <v>10.98</v>
      </c>
      <c r="E81" s="5">
        <v>3.37</v>
      </c>
      <c r="F81" s="5">
        <v>144</v>
      </c>
      <c r="G81" s="5" t="s">
        <v>230</v>
      </c>
      <c r="H81" s="5" t="s">
        <v>49</v>
      </c>
      <c r="I81" s="5" t="s">
        <v>58</v>
      </c>
      <c r="J81" s="5" t="s">
        <v>29</v>
      </c>
      <c r="K81" s="5" t="s">
        <v>174</v>
      </c>
      <c r="L81" s="5" t="s">
        <v>51</v>
      </c>
      <c r="M81" s="5" t="s">
        <v>225</v>
      </c>
      <c r="N81" s="5">
        <v>0.56999999999999995</v>
      </c>
      <c r="O81" s="5" t="s">
        <v>33</v>
      </c>
      <c r="P81" s="5" t="s">
        <v>53</v>
      </c>
      <c r="Q81" s="5" t="s">
        <v>193</v>
      </c>
      <c r="R81" s="5" t="s">
        <v>231</v>
      </c>
      <c r="S81" s="5">
        <v>2664</v>
      </c>
      <c r="T81" s="7">
        <v>42157</v>
      </c>
      <c r="U81" s="7">
        <v>42158</v>
      </c>
      <c r="V81" s="5">
        <v>-2.544</v>
      </c>
      <c r="W81" s="5">
        <v>6</v>
      </c>
      <c r="X81" s="5">
        <v>64.400000000000006</v>
      </c>
      <c r="Y81" s="5">
        <v>91087</v>
      </c>
      <c r="Z81" s="5">
        <f>DATEDIF(Table1[[#This Row],[Order Date]], Table1[[#This Row],[Ship Date]], "D")</f>
        <v>1</v>
      </c>
      <c r="AA81" s="5">
        <f>IF(Table1[[#This Row],[Sales]]=0, 0, Table1[[#This Row],[Profit]] / Table1[[#This Row],[Sales]] * 100)</f>
        <v>-3.9503105590062106</v>
      </c>
      <c r="AB81" s="5">
        <f>Table1[[#This Row],[Sales]] / (1 - Table1[[#This Row],[Discount]])</f>
        <v>67.789473684210535</v>
      </c>
      <c r="AC81" s="5">
        <f>Table1[[#This Row],[Sales Before Discount]] - Table1[[#This Row],[Sales]]</f>
        <v>3.3894736842105289</v>
      </c>
      <c r="AD81" s="5" t="str">
        <f>IF(Table1[[#This Row],[Discount Impact Factor]]=0, "No Discount", IF(Table1[[#This Row],[Discount Impact Factor]]&lt;=0.1, "Low Discount", IF(Table1[[#This Row],[Discount Impact Factor]]&lt;=0.2, "Medium Discount", "High Discount")))</f>
        <v>High Discount</v>
      </c>
      <c r="AE81" s="5" t="str">
        <f>IF(Table1[[#This Row],[Discount]]=0,"0% (No Discount)",
 IF(Table1[[#This Row],[Discount]]&lt;=0.09,"10%",
 IF(Table1[[#This Row],[Discount]]&lt;=0.16,"15%",
 IF(Table1[[#This Row],[Discount]]&lt;=0.2,"20%",  IF(Table1[[#This Row],[Discount]]&lt;=0.25,"25%",
 "30%+")))))</f>
        <v>10%</v>
      </c>
      <c r="AF81" s="5" t="str">
        <f>IF(Table1[[#This Row],[Discount]]=0, "Full Price", "Discounted")</f>
        <v>Discounted</v>
      </c>
      <c r="AG81" s="46" t="str">
        <f>TEXT(Table1[[#This Row],[Order Date]],"mmm-yyyy")</f>
        <v>Jun-2015</v>
      </c>
    </row>
    <row r="82" spans="1:33" ht="12.75" hidden="1" customHeight="1" x14ac:dyDescent="0.25">
      <c r="A82" s="5">
        <v>24849</v>
      </c>
      <c r="B82" s="5" t="s">
        <v>56</v>
      </c>
      <c r="C82" s="5">
        <v>0.06</v>
      </c>
      <c r="D82" s="5">
        <v>7.04</v>
      </c>
      <c r="E82" s="5">
        <v>2.17</v>
      </c>
      <c r="F82" s="5">
        <v>145</v>
      </c>
      <c r="G82" s="5" t="s">
        <v>232</v>
      </c>
      <c r="H82" s="5" t="s">
        <v>49</v>
      </c>
      <c r="I82" s="5" t="s">
        <v>58</v>
      </c>
      <c r="J82" s="5" t="s">
        <v>29</v>
      </c>
      <c r="K82" s="5" t="s">
        <v>93</v>
      </c>
      <c r="L82" s="5" t="s">
        <v>31</v>
      </c>
      <c r="M82" s="5" t="s">
        <v>233</v>
      </c>
      <c r="N82" s="5">
        <v>0.38</v>
      </c>
      <c r="O82" s="5" t="s">
        <v>33</v>
      </c>
      <c r="P82" s="5" t="s">
        <v>53</v>
      </c>
      <c r="Q82" s="5" t="s">
        <v>234</v>
      </c>
      <c r="R82" s="5" t="s">
        <v>235</v>
      </c>
      <c r="S82" s="5">
        <v>15122</v>
      </c>
      <c r="T82" s="7">
        <v>42019</v>
      </c>
      <c r="U82" s="7">
        <v>42021</v>
      </c>
      <c r="V82" s="5">
        <v>2.4851999999999999</v>
      </c>
      <c r="W82" s="5">
        <v>2</v>
      </c>
      <c r="X82" s="5">
        <v>14.65</v>
      </c>
      <c r="Y82" s="5">
        <v>91086</v>
      </c>
      <c r="Z82" s="5">
        <f>DATEDIF(Table1[[#This Row],[Order Date]], Table1[[#This Row],[Ship Date]], "D")</f>
        <v>2</v>
      </c>
      <c r="AA82" s="5">
        <f>IF(Table1[[#This Row],[Sales]]=0, 0, Table1[[#This Row],[Profit]] / Table1[[#This Row],[Sales]] * 100)</f>
        <v>16.963822525597269</v>
      </c>
      <c r="AB82" s="5">
        <f>Table1[[#This Row],[Sales]] / (1 - Table1[[#This Row],[Discount]])</f>
        <v>15.585106382978724</v>
      </c>
      <c r="AC82" s="5">
        <f>Table1[[#This Row],[Sales Before Discount]] - Table1[[#This Row],[Sales]]</f>
        <v>0.93510638297872362</v>
      </c>
      <c r="AD82" s="5" t="str">
        <f>IF(Table1[[#This Row],[Discount Impact Factor]]=0, "No Discount", IF(Table1[[#This Row],[Discount Impact Factor]]&lt;=0.1, "Low Discount", IF(Table1[[#This Row],[Discount Impact Factor]]&lt;=0.2, "Medium Discount", "High Discount")))</f>
        <v>High Discount</v>
      </c>
      <c r="AE82" s="5" t="str">
        <f>IF(Table1[[#This Row],[Discount]]=0,"0% (No Discount)",
 IF(Table1[[#This Row],[Discount]]&lt;=0.09,"10%",
 IF(Table1[[#This Row],[Discount]]&lt;=0.16,"15%",
 IF(Table1[[#This Row],[Discount]]&lt;=0.2,"20%",  IF(Table1[[#This Row],[Discount]]&lt;=0.25,"25%",
 "30%+")))))</f>
        <v>10%</v>
      </c>
      <c r="AF82" s="5" t="str">
        <f>IF(Table1[[#This Row],[Discount]]=0, "Full Price", "Discounted")</f>
        <v>Discounted</v>
      </c>
      <c r="AG82" s="46" t="str">
        <f>TEXT(Table1[[#This Row],[Order Date]],"mmm-yyyy")</f>
        <v>Jan-2015</v>
      </c>
    </row>
    <row r="83" spans="1:33" ht="12.75" customHeight="1" x14ac:dyDescent="0.25">
      <c r="A83" s="5">
        <v>25582</v>
      </c>
      <c r="B83" s="5" t="s">
        <v>106</v>
      </c>
      <c r="C83" s="5">
        <v>7.0000000000000007E-2</v>
      </c>
      <c r="D83" s="5">
        <v>154.13</v>
      </c>
      <c r="E83" s="5">
        <v>69</v>
      </c>
      <c r="F83" s="5">
        <v>145</v>
      </c>
      <c r="G83" s="5" t="s">
        <v>232</v>
      </c>
      <c r="H83" s="5" t="s">
        <v>27</v>
      </c>
      <c r="I83" s="5" t="s">
        <v>40</v>
      </c>
      <c r="J83" s="5" t="s">
        <v>41</v>
      </c>
      <c r="K83" s="5" t="s">
        <v>152</v>
      </c>
      <c r="L83" s="5" t="s">
        <v>236</v>
      </c>
      <c r="M83" s="5" t="s">
        <v>237</v>
      </c>
      <c r="N83" s="5">
        <v>0.68</v>
      </c>
      <c r="O83" s="5" t="s">
        <v>33</v>
      </c>
      <c r="P83" s="5" t="s">
        <v>53</v>
      </c>
      <c r="Q83" s="5" t="s">
        <v>234</v>
      </c>
      <c r="R83" s="5" t="s">
        <v>235</v>
      </c>
      <c r="S83" s="5">
        <v>15122</v>
      </c>
      <c r="T83" s="7">
        <v>42079</v>
      </c>
      <c r="U83" s="7">
        <v>42079</v>
      </c>
      <c r="V83" s="5">
        <v>-634.73410000000013</v>
      </c>
      <c r="W83" s="5">
        <v>3</v>
      </c>
      <c r="X83" s="5">
        <v>453.62</v>
      </c>
      <c r="Y83" s="5">
        <v>91089</v>
      </c>
      <c r="Z83" s="5">
        <f>DATEDIF(Table1[[#This Row],[Order Date]], Table1[[#This Row],[Ship Date]], "D")</f>
        <v>0</v>
      </c>
      <c r="AA83" s="5">
        <f>IF(Table1[[#This Row],[Sales]]=0, 0, Table1[[#This Row],[Profit]] / Table1[[#This Row],[Sales]] * 100)</f>
        <v>-139.92639213438565</v>
      </c>
      <c r="AB83" s="5">
        <f>Table1[[#This Row],[Sales]] / (1 - Table1[[#This Row],[Discount]])</f>
        <v>487.7634408602151</v>
      </c>
      <c r="AC83" s="5">
        <f>Table1[[#This Row],[Sales Before Discount]] - Table1[[#This Row],[Sales]]</f>
        <v>34.143440860215094</v>
      </c>
      <c r="AD83" s="5" t="str">
        <f>IF(Table1[[#This Row],[Discount Impact Factor]]=0, "No Discount", IF(Table1[[#This Row],[Discount Impact Factor]]&lt;=0.1, "Low Discount", IF(Table1[[#This Row],[Discount Impact Factor]]&lt;=0.2, "Medium Discount", "High Discount")))</f>
        <v>High Discount</v>
      </c>
      <c r="AE83" s="5" t="str">
        <f>IF(Table1[[#This Row],[Discount]]=0,"0% (No Discount)",
 IF(Table1[[#This Row],[Discount]]&lt;=0.09,"10%",
 IF(Table1[[#This Row],[Discount]]&lt;=0.16,"15%",
 IF(Table1[[#This Row],[Discount]]&lt;=0.2,"20%",  IF(Table1[[#This Row],[Discount]]&lt;=0.25,"25%",
 "30%+")))))</f>
        <v>10%</v>
      </c>
      <c r="AF83" s="5" t="str">
        <f>IF(Table1[[#This Row],[Discount]]=0, "Full Price", "Discounted")</f>
        <v>Discounted</v>
      </c>
      <c r="AG83" s="46" t="str">
        <f>TEXT(Table1[[#This Row],[Order Date]],"mmm-yyyy")</f>
        <v>Mar-2015</v>
      </c>
    </row>
    <row r="84" spans="1:33" ht="12.75" hidden="1" customHeight="1" x14ac:dyDescent="0.25">
      <c r="A84" s="5">
        <v>23365</v>
      </c>
      <c r="B84" s="5" t="s">
        <v>37</v>
      </c>
      <c r="C84" s="5">
        <v>0.01</v>
      </c>
      <c r="D84" s="5">
        <v>45.98</v>
      </c>
      <c r="E84" s="5">
        <v>4.8</v>
      </c>
      <c r="F84" s="5">
        <v>146</v>
      </c>
      <c r="G84" s="5" t="s">
        <v>238</v>
      </c>
      <c r="H84" s="5" t="s">
        <v>49</v>
      </c>
      <c r="I84" s="5" t="s">
        <v>58</v>
      </c>
      <c r="J84" s="5" t="s">
        <v>41</v>
      </c>
      <c r="K84" s="5" t="s">
        <v>50</v>
      </c>
      <c r="L84" s="5" t="s">
        <v>31</v>
      </c>
      <c r="M84" s="5" t="s">
        <v>239</v>
      </c>
      <c r="N84" s="5">
        <v>0.68</v>
      </c>
      <c r="O84" s="5" t="s">
        <v>33</v>
      </c>
      <c r="P84" s="5" t="s">
        <v>61</v>
      </c>
      <c r="Q84" s="5" t="s">
        <v>130</v>
      </c>
      <c r="R84" s="5" t="s">
        <v>240</v>
      </c>
      <c r="S84" s="5">
        <v>76148</v>
      </c>
      <c r="T84" s="7">
        <v>42075</v>
      </c>
      <c r="U84" s="7">
        <v>42076</v>
      </c>
      <c r="V84" s="5">
        <v>133.5771</v>
      </c>
      <c r="W84" s="5">
        <v>4</v>
      </c>
      <c r="X84" s="5">
        <v>193.59</v>
      </c>
      <c r="Y84" s="5">
        <v>91088</v>
      </c>
      <c r="Z84" s="5">
        <f>DATEDIF(Table1[[#This Row],[Order Date]], Table1[[#This Row],[Ship Date]], "D")</f>
        <v>1</v>
      </c>
      <c r="AA84" s="5">
        <f>IF(Table1[[#This Row],[Sales]]=0, 0, Table1[[#This Row],[Profit]] / Table1[[#This Row],[Sales]] * 100)</f>
        <v>69</v>
      </c>
      <c r="AB84" s="5">
        <f>Table1[[#This Row],[Sales]] / (1 - Table1[[#This Row],[Discount]])</f>
        <v>195.54545454545456</v>
      </c>
      <c r="AC84" s="5">
        <f>Table1[[#This Row],[Sales Before Discount]] - Table1[[#This Row],[Sales]]</f>
        <v>1.9554545454545575</v>
      </c>
      <c r="AD84" s="5" t="str">
        <f>IF(Table1[[#This Row],[Discount Impact Factor]]=0, "No Discount", IF(Table1[[#This Row],[Discount Impact Factor]]&lt;=0.1, "Low Discount", IF(Table1[[#This Row],[Discount Impact Factor]]&lt;=0.2, "Medium Discount", "High Discount")))</f>
        <v>High Discount</v>
      </c>
      <c r="AE84" s="5" t="str">
        <f>IF(Table1[[#This Row],[Discount]]=0,"0% (No Discount)",
 IF(Table1[[#This Row],[Discount]]&lt;=0.09,"10%",
 IF(Table1[[#This Row],[Discount]]&lt;=0.16,"15%",
 IF(Table1[[#This Row],[Discount]]&lt;=0.2,"20%",  IF(Table1[[#This Row],[Discount]]&lt;=0.25,"25%",
 "30%+")))))</f>
        <v>10%</v>
      </c>
      <c r="AF84" s="5" t="str">
        <f>IF(Table1[[#This Row],[Discount]]=0, "Full Price", "Discounted")</f>
        <v>Discounted</v>
      </c>
      <c r="AG84" s="46" t="str">
        <f>TEXT(Table1[[#This Row],[Order Date]],"mmm-yyyy")</f>
        <v>Mar-2015</v>
      </c>
    </row>
    <row r="85" spans="1:33" ht="12.75" hidden="1" customHeight="1" x14ac:dyDescent="0.25">
      <c r="A85" s="5">
        <v>22907</v>
      </c>
      <c r="B85" s="5" t="s">
        <v>56</v>
      </c>
      <c r="C85" s="5">
        <v>0.06</v>
      </c>
      <c r="D85" s="5">
        <v>180.98</v>
      </c>
      <c r="E85" s="5">
        <v>26.2</v>
      </c>
      <c r="F85" s="5">
        <v>146</v>
      </c>
      <c r="G85" s="5" t="s">
        <v>238</v>
      </c>
      <c r="H85" s="5" t="s">
        <v>39</v>
      </c>
      <c r="I85" s="5" t="s">
        <v>28</v>
      </c>
      <c r="J85" s="5" t="s">
        <v>41</v>
      </c>
      <c r="K85" s="5" t="s">
        <v>42</v>
      </c>
      <c r="L85" s="5" t="s">
        <v>43</v>
      </c>
      <c r="M85" s="5" t="s">
        <v>241</v>
      </c>
      <c r="N85" s="5">
        <v>0.59</v>
      </c>
      <c r="O85" s="5" t="s">
        <v>33</v>
      </c>
      <c r="P85" s="5" t="s">
        <v>61</v>
      </c>
      <c r="Q85" s="5" t="s">
        <v>130</v>
      </c>
      <c r="R85" s="5" t="s">
        <v>240</v>
      </c>
      <c r="S85" s="5">
        <v>76148</v>
      </c>
      <c r="T85" s="7">
        <v>42117</v>
      </c>
      <c r="U85" s="7">
        <v>42118</v>
      </c>
      <c r="V85" s="5">
        <v>251.40839999999997</v>
      </c>
      <c r="W85" s="5">
        <v>5</v>
      </c>
      <c r="X85" s="5">
        <v>929.57</v>
      </c>
      <c r="Y85" s="5">
        <v>91090</v>
      </c>
      <c r="Z85" s="5">
        <f>DATEDIF(Table1[[#This Row],[Order Date]], Table1[[#This Row],[Ship Date]], "D")</f>
        <v>1</v>
      </c>
      <c r="AA85" s="5">
        <f>IF(Table1[[#This Row],[Sales]]=0, 0, Table1[[#This Row],[Profit]] / Table1[[#This Row],[Sales]] * 100)</f>
        <v>27.045666275804937</v>
      </c>
      <c r="AB85" s="5">
        <f>Table1[[#This Row],[Sales]] / (1 - Table1[[#This Row],[Discount]])</f>
        <v>988.904255319149</v>
      </c>
      <c r="AC85" s="5">
        <f>Table1[[#This Row],[Sales Before Discount]] - Table1[[#This Row],[Sales]]</f>
        <v>59.334255319148951</v>
      </c>
      <c r="AD85" s="5" t="str">
        <f>IF(Table1[[#This Row],[Discount Impact Factor]]=0, "No Discount", IF(Table1[[#This Row],[Discount Impact Factor]]&lt;=0.1, "Low Discount", IF(Table1[[#This Row],[Discount Impact Factor]]&lt;=0.2, "Medium Discount", "High Discount")))</f>
        <v>High Discount</v>
      </c>
      <c r="AE85" s="5" t="str">
        <f>IF(Table1[[#This Row],[Discount]]=0,"0% (No Discount)",
 IF(Table1[[#This Row],[Discount]]&lt;=0.09,"10%",
 IF(Table1[[#This Row],[Discount]]&lt;=0.16,"15%",
 IF(Table1[[#This Row],[Discount]]&lt;=0.2,"20%",  IF(Table1[[#This Row],[Discount]]&lt;=0.25,"25%",
 "30%+")))))</f>
        <v>10%</v>
      </c>
      <c r="AF85" s="5" t="str">
        <f>IF(Table1[[#This Row],[Discount]]=0, "Full Price", "Discounted")</f>
        <v>Discounted</v>
      </c>
      <c r="AG85" s="46" t="str">
        <f>TEXT(Table1[[#This Row],[Order Date]],"mmm-yyyy")</f>
        <v>Apr-2015</v>
      </c>
    </row>
    <row r="86" spans="1:33" ht="12.75" customHeight="1" x14ac:dyDescent="0.25">
      <c r="A86" s="5">
        <v>19058</v>
      </c>
      <c r="B86" s="5" t="s">
        <v>47</v>
      </c>
      <c r="C86" s="5">
        <v>0.09</v>
      </c>
      <c r="D86" s="5">
        <v>32.979999999999997</v>
      </c>
      <c r="E86" s="5">
        <v>5.5</v>
      </c>
      <c r="F86" s="5">
        <v>151</v>
      </c>
      <c r="G86" s="5" t="s">
        <v>242</v>
      </c>
      <c r="H86" s="5" t="s">
        <v>49</v>
      </c>
      <c r="I86" s="5" t="s">
        <v>40</v>
      </c>
      <c r="J86" s="5" t="s">
        <v>77</v>
      </c>
      <c r="K86" s="5" t="s">
        <v>180</v>
      </c>
      <c r="L86" s="5" t="s">
        <v>59</v>
      </c>
      <c r="M86" s="5" t="s">
        <v>243</v>
      </c>
      <c r="N86" s="5">
        <v>0.75</v>
      </c>
      <c r="O86" s="5" t="s">
        <v>33</v>
      </c>
      <c r="P86" s="5" t="s">
        <v>136</v>
      </c>
      <c r="Q86" s="5" t="s">
        <v>244</v>
      </c>
      <c r="R86" s="5" t="s">
        <v>245</v>
      </c>
      <c r="S86" s="5">
        <v>37664</v>
      </c>
      <c r="T86" s="7">
        <v>42026</v>
      </c>
      <c r="U86" s="7">
        <v>42027</v>
      </c>
      <c r="V86" s="5">
        <v>-20.258000000000003</v>
      </c>
      <c r="W86" s="5">
        <v>2</v>
      </c>
      <c r="X86" s="5">
        <v>62.46</v>
      </c>
      <c r="Y86" s="5">
        <v>89521</v>
      </c>
      <c r="Z86" s="5">
        <f>DATEDIF(Table1[[#This Row],[Order Date]], Table1[[#This Row],[Ship Date]], "D")</f>
        <v>1</v>
      </c>
      <c r="AA86" s="5">
        <f>IF(Table1[[#This Row],[Sales]]=0, 0, Table1[[#This Row],[Profit]] / Table1[[#This Row],[Sales]] * 100)</f>
        <v>-32.433557476785147</v>
      </c>
      <c r="AB86" s="5">
        <f>Table1[[#This Row],[Sales]] / (1 - Table1[[#This Row],[Discount]])</f>
        <v>68.637362637362642</v>
      </c>
      <c r="AC86" s="5">
        <f>Table1[[#This Row],[Sales Before Discount]] - Table1[[#This Row],[Sales]]</f>
        <v>6.1773626373626414</v>
      </c>
      <c r="AD86" s="5" t="str">
        <f>IF(Table1[[#This Row],[Discount Impact Factor]]=0, "No Discount", IF(Table1[[#This Row],[Discount Impact Factor]]&lt;=0.1, "Low Discount", IF(Table1[[#This Row],[Discount Impact Factor]]&lt;=0.2, "Medium Discount", "High Discount")))</f>
        <v>High Discount</v>
      </c>
      <c r="AE86" s="5" t="str">
        <f>IF(Table1[[#This Row],[Discount]]=0,"0% (No Discount)",
 IF(Table1[[#This Row],[Discount]]&lt;=0.09,"10%",
 IF(Table1[[#This Row],[Discount]]&lt;=0.16,"15%",
 IF(Table1[[#This Row],[Discount]]&lt;=0.2,"20%",  IF(Table1[[#This Row],[Discount]]&lt;=0.25,"25%",
 "30%+")))))</f>
        <v>10%</v>
      </c>
      <c r="AF86" s="5" t="str">
        <f>IF(Table1[[#This Row],[Discount]]=0, "Full Price", "Discounted")</f>
        <v>Discounted</v>
      </c>
      <c r="AG86" s="46" t="str">
        <f>TEXT(Table1[[#This Row],[Order Date]],"mmm-yyyy")</f>
        <v>Jan-2015</v>
      </c>
    </row>
    <row r="87" spans="1:33" ht="12.75" hidden="1" customHeight="1" x14ac:dyDescent="0.25">
      <c r="A87" s="5">
        <v>20679</v>
      </c>
      <c r="B87" s="5" t="s">
        <v>25</v>
      </c>
      <c r="C87" s="5">
        <v>0.09</v>
      </c>
      <c r="D87" s="5">
        <v>5.98</v>
      </c>
      <c r="E87" s="5">
        <v>2.5</v>
      </c>
      <c r="F87" s="5">
        <v>151</v>
      </c>
      <c r="G87" s="5" t="s">
        <v>242</v>
      </c>
      <c r="H87" s="5" t="s">
        <v>49</v>
      </c>
      <c r="I87" s="5" t="s">
        <v>40</v>
      </c>
      <c r="J87" s="5" t="s">
        <v>29</v>
      </c>
      <c r="K87" s="5" t="s">
        <v>69</v>
      </c>
      <c r="L87" s="5" t="s">
        <v>59</v>
      </c>
      <c r="M87" s="5" t="s">
        <v>246</v>
      </c>
      <c r="N87" s="5">
        <v>0.36</v>
      </c>
      <c r="O87" s="5" t="s">
        <v>33</v>
      </c>
      <c r="P87" s="5" t="s">
        <v>136</v>
      </c>
      <c r="Q87" s="5" t="s">
        <v>244</v>
      </c>
      <c r="R87" s="5" t="s">
        <v>245</v>
      </c>
      <c r="S87" s="5">
        <v>37664</v>
      </c>
      <c r="T87" s="7">
        <v>42114</v>
      </c>
      <c r="U87" s="7">
        <v>42116</v>
      </c>
      <c r="V87" s="5">
        <v>13.895999999999999</v>
      </c>
      <c r="W87" s="5">
        <v>5</v>
      </c>
      <c r="X87" s="5">
        <v>28.11</v>
      </c>
      <c r="Y87" s="5">
        <v>89523</v>
      </c>
      <c r="Z87" s="5">
        <f>DATEDIF(Table1[[#This Row],[Order Date]], Table1[[#This Row],[Ship Date]], "D")</f>
        <v>2</v>
      </c>
      <c r="AA87" s="5">
        <f>IF(Table1[[#This Row],[Sales]]=0, 0, Table1[[#This Row],[Profit]] / Table1[[#This Row],[Sales]] * 100)</f>
        <v>49.434364994663824</v>
      </c>
      <c r="AB87" s="5">
        <f>Table1[[#This Row],[Sales]] / (1 - Table1[[#This Row],[Discount]])</f>
        <v>30.890109890109887</v>
      </c>
      <c r="AC87" s="5">
        <f>Table1[[#This Row],[Sales Before Discount]] - Table1[[#This Row],[Sales]]</f>
        <v>2.7801098901098875</v>
      </c>
      <c r="AD87" s="5" t="str">
        <f>IF(Table1[[#This Row],[Discount Impact Factor]]=0, "No Discount", IF(Table1[[#This Row],[Discount Impact Factor]]&lt;=0.1, "Low Discount", IF(Table1[[#This Row],[Discount Impact Factor]]&lt;=0.2, "Medium Discount", "High Discount")))</f>
        <v>High Discount</v>
      </c>
      <c r="AE87" s="5" t="str">
        <f>IF(Table1[[#This Row],[Discount]]=0,"0% (No Discount)",
 IF(Table1[[#This Row],[Discount]]&lt;=0.09,"10%",
 IF(Table1[[#This Row],[Discount]]&lt;=0.16,"15%",
 IF(Table1[[#This Row],[Discount]]&lt;=0.2,"20%",  IF(Table1[[#This Row],[Discount]]&lt;=0.25,"25%",
 "30%+")))))</f>
        <v>10%</v>
      </c>
      <c r="AF87" s="5" t="str">
        <f>IF(Table1[[#This Row],[Discount]]=0, "Full Price", "Discounted")</f>
        <v>Discounted</v>
      </c>
      <c r="AG87" s="46" t="str">
        <f>TEXT(Table1[[#This Row],[Order Date]],"mmm-yyyy")</f>
        <v>Apr-2015</v>
      </c>
    </row>
    <row r="88" spans="1:33" ht="12.75" customHeight="1" x14ac:dyDescent="0.25">
      <c r="A88" s="5">
        <v>21103</v>
      </c>
      <c r="B88" s="5" t="s">
        <v>47</v>
      </c>
      <c r="C88" s="5">
        <v>0.09</v>
      </c>
      <c r="D88" s="5">
        <v>2.88</v>
      </c>
      <c r="E88" s="5">
        <v>0.7</v>
      </c>
      <c r="F88" s="5">
        <v>152</v>
      </c>
      <c r="G88" s="5" t="s">
        <v>247</v>
      </c>
      <c r="H88" s="5" t="s">
        <v>49</v>
      </c>
      <c r="I88" s="5" t="s">
        <v>114</v>
      </c>
      <c r="J88" s="5" t="s">
        <v>29</v>
      </c>
      <c r="K88" s="5" t="s">
        <v>30</v>
      </c>
      <c r="L88" s="5" t="s">
        <v>31</v>
      </c>
      <c r="M88" s="5" t="s">
        <v>248</v>
      </c>
      <c r="N88" s="5">
        <v>0.56000000000000005</v>
      </c>
      <c r="O88" s="5" t="s">
        <v>33</v>
      </c>
      <c r="P88" s="5" t="s">
        <v>136</v>
      </c>
      <c r="Q88" s="5" t="s">
        <v>244</v>
      </c>
      <c r="R88" s="5" t="s">
        <v>249</v>
      </c>
      <c r="S88" s="5">
        <v>37918</v>
      </c>
      <c r="T88" s="7">
        <v>42019</v>
      </c>
      <c r="U88" s="7">
        <v>42020</v>
      </c>
      <c r="V88" s="5">
        <v>-172.71800000000002</v>
      </c>
      <c r="W88" s="5">
        <v>2</v>
      </c>
      <c r="X88" s="5">
        <v>5.5</v>
      </c>
      <c r="Y88" s="5">
        <v>89520</v>
      </c>
      <c r="Z88" s="5">
        <f>DATEDIF(Table1[[#This Row],[Order Date]], Table1[[#This Row],[Ship Date]], "D")</f>
        <v>1</v>
      </c>
      <c r="AA88" s="5">
        <f>IF(Table1[[#This Row],[Sales]]=0, 0, Table1[[#This Row],[Profit]] / Table1[[#This Row],[Sales]] * 100)</f>
        <v>-3140.3272727272733</v>
      </c>
      <c r="AB88" s="5">
        <f>Table1[[#This Row],[Sales]] / (1 - Table1[[#This Row],[Discount]])</f>
        <v>6.0439560439560438</v>
      </c>
      <c r="AC88" s="5">
        <f>Table1[[#This Row],[Sales Before Discount]] - Table1[[#This Row],[Sales]]</f>
        <v>0.5439560439560438</v>
      </c>
      <c r="AD88" s="5" t="str">
        <f>IF(Table1[[#This Row],[Discount Impact Factor]]=0, "No Discount", IF(Table1[[#This Row],[Discount Impact Factor]]&lt;=0.1, "Low Discount", IF(Table1[[#This Row],[Discount Impact Factor]]&lt;=0.2, "Medium Discount", "High Discount")))</f>
        <v>High Discount</v>
      </c>
      <c r="AE88" s="5" t="str">
        <f>IF(Table1[[#This Row],[Discount]]=0,"0% (No Discount)",
 IF(Table1[[#This Row],[Discount]]&lt;=0.09,"10%",
 IF(Table1[[#This Row],[Discount]]&lt;=0.16,"15%",
 IF(Table1[[#This Row],[Discount]]&lt;=0.2,"20%",  IF(Table1[[#This Row],[Discount]]&lt;=0.25,"25%",
 "30%+")))))</f>
        <v>10%</v>
      </c>
      <c r="AF88" s="5" t="str">
        <f>IF(Table1[[#This Row],[Discount]]=0, "Full Price", "Discounted")</f>
        <v>Discounted</v>
      </c>
      <c r="AG88" s="46" t="str">
        <f>TEXT(Table1[[#This Row],[Order Date]],"mmm-yyyy")</f>
        <v>Jan-2015</v>
      </c>
    </row>
    <row r="89" spans="1:33" ht="12.75" customHeight="1" x14ac:dyDescent="0.25">
      <c r="A89" s="5">
        <v>22243</v>
      </c>
      <c r="B89" s="5" t="s">
        <v>106</v>
      </c>
      <c r="C89" s="5">
        <v>0.01</v>
      </c>
      <c r="D89" s="5">
        <v>79.52</v>
      </c>
      <c r="E89" s="5">
        <v>48.2</v>
      </c>
      <c r="F89" s="5">
        <v>152</v>
      </c>
      <c r="G89" s="5" t="s">
        <v>247</v>
      </c>
      <c r="H89" s="5" t="s">
        <v>49</v>
      </c>
      <c r="I89" s="5" t="s">
        <v>40</v>
      </c>
      <c r="J89" s="5" t="s">
        <v>41</v>
      </c>
      <c r="K89" s="5" t="s">
        <v>50</v>
      </c>
      <c r="L89" s="5" t="s">
        <v>86</v>
      </c>
      <c r="M89" s="5" t="s">
        <v>250</v>
      </c>
      <c r="N89" s="5">
        <v>0.74</v>
      </c>
      <c r="O89" s="5" t="s">
        <v>33</v>
      </c>
      <c r="P89" s="5" t="s">
        <v>136</v>
      </c>
      <c r="Q89" s="5" t="s">
        <v>244</v>
      </c>
      <c r="R89" s="5" t="s">
        <v>249</v>
      </c>
      <c r="S89" s="5">
        <v>37918</v>
      </c>
      <c r="T89" s="7">
        <v>42113</v>
      </c>
      <c r="U89" s="7">
        <v>42120</v>
      </c>
      <c r="V89" s="5">
        <v>-40.683999999999997</v>
      </c>
      <c r="W89" s="5">
        <v>8</v>
      </c>
      <c r="X89" s="5">
        <v>667.84</v>
      </c>
      <c r="Y89" s="5">
        <v>89522</v>
      </c>
      <c r="Z89" s="5">
        <f>DATEDIF(Table1[[#This Row],[Order Date]], Table1[[#This Row],[Ship Date]], "D")</f>
        <v>7</v>
      </c>
      <c r="AA89" s="5">
        <f>IF(Table1[[#This Row],[Sales]]=0, 0, Table1[[#This Row],[Profit]] / Table1[[#This Row],[Sales]] * 100)</f>
        <v>-6.0918782942022034</v>
      </c>
      <c r="AB89" s="5">
        <f>Table1[[#This Row],[Sales]] / (1 - Table1[[#This Row],[Discount]])</f>
        <v>674.58585858585866</v>
      </c>
      <c r="AC89" s="5">
        <f>Table1[[#This Row],[Sales Before Discount]] - Table1[[#This Row],[Sales]]</f>
        <v>6.7458585858586275</v>
      </c>
      <c r="AD89" s="5" t="str">
        <f>IF(Table1[[#This Row],[Discount Impact Factor]]=0, "No Discount", IF(Table1[[#This Row],[Discount Impact Factor]]&lt;=0.1, "Low Discount", IF(Table1[[#This Row],[Discount Impact Factor]]&lt;=0.2, "Medium Discount", "High Discount")))</f>
        <v>High Discount</v>
      </c>
      <c r="AE89" s="5" t="str">
        <f>IF(Table1[[#This Row],[Discount]]=0,"0% (No Discount)",
 IF(Table1[[#This Row],[Discount]]&lt;=0.09,"10%",
 IF(Table1[[#This Row],[Discount]]&lt;=0.16,"15%",
 IF(Table1[[#This Row],[Discount]]&lt;=0.2,"20%",  IF(Table1[[#This Row],[Discount]]&lt;=0.25,"25%",
 "30%+")))))</f>
        <v>10%</v>
      </c>
      <c r="AF89" s="5" t="str">
        <f>IF(Table1[[#This Row],[Discount]]=0, "Full Price", "Discounted")</f>
        <v>Discounted</v>
      </c>
      <c r="AG89" s="46" t="str">
        <f>TEXT(Table1[[#This Row],[Order Date]],"mmm-yyyy")</f>
        <v>Apr-2015</v>
      </c>
    </row>
    <row r="90" spans="1:33" ht="12.75" hidden="1" customHeight="1" x14ac:dyDescent="0.25">
      <c r="A90" s="5">
        <v>21767</v>
      </c>
      <c r="B90" s="5" t="s">
        <v>25</v>
      </c>
      <c r="C90" s="5">
        <v>0.01</v>
      </c>
      <c r="D90" s="5">
        <v>65.989999999999995</v>
      </c>
      <c r="E90" s="5">
        <v>8.99</v>
      </c>
      <c r="F90" s="5">
        <v>152</v>
      </c>
      <c r="G90" s="5" t="s">
        <v>247</v>
      </c>
      <c r="H90" s="5" t="s">
        <v>49</v>
      </c>
      <c r="I90" s="5" t="s">
        <v>114</v>
      </c>
      <c r="J90" s="5" t="s">
        <v>77</v>
      </c>
      <c r="K90" s="5" t="s">
        <v>78</v>
      </c>
      <c r="L90" s="5" t="s">
        <v>59</v>
      </c>
      <c r="M90" s="5" t="s">
        <v>251</v>
      </c>
      <c r="N90" s="5">
        <v>0.6</v>
      </c>
      <c r="O90" s="5" t="s">
        <v>33</v>
      </c>
      <c r="P90" s="5" t="s">
        <v>136</v>
      </c>
      <c r="Q90" s="5" t="s">
        <v>244</v>
      </c>
      <c r="R90" s="5" t="s">
        <v>249</v>
      </c>
      <c r="S90" s="5">
        <v>37918</v>
      </c>
      <c r="T90" s="7">
        <v>42092</v>
      </c>
      <c r="U90" s="7">
        <v>42095</v>
      </c>
      <c r="V90" s="5">
        <v>97.86</v>
      </c>
      <c r="W90" s="5">
        <v>5</v>
      </c>
      <c r="X90" s="5">
        <v>292.23</v>
      </c>
      <c r="Y90" s="5">
        <v>89524</v>
      </c>
      <c r="Z90" s="5">
        <f>DATEDIF(Table1[[#This Row],[Order Date]], Table1[[#This Row],[Ship Date]], "D")</f>
        <v>3</v>
      </c>
      <c r="AA90" s="5">
        <f>IF(Table1[[#This Row],[Sales]]=0, 0, Table1[[#This Row],[Profit]] / Table1[[#This Row],[Sales]] * 100)</f>
        <v>33.487321630222766</v>
      </c>
      <c r="AB90" s="5">
        <f>Table1[[#This Row],[Sales]] / (1 - Table1[[#This Row],[Discount]])</f>
        <v>295.18181818181819</v>
      </c>
      <c r="AC90" s="5">
        <f>Table1[[#This Row],[Sales Before Discount]] - Table1[[#This Row],[Sales]]</f>
        <v>2.9518181818181688</v>
      </c>
      <c r="AD90" s="5" t="str">
        <f>IF(Table1[[#This Row],[Discount Impact Factor]]=0, "No Discount", IF(Table1[[#This Row],[Discount Impact Factor]]&lt;=0.1, "Low Discount", IF(Table1[[#This Row],[Discount Impact Factor]]&lt;=0.2, "Medium Discount", "High Discount")))</f>
        <v>High Discount</v>
      </c>
      <c r="AE90" s="5" t="str">
        <f>IF(Table1[[#This Row],[Discount]]=0,"0% (No Discount)",
 IF(Table1[[#This Row],[Discount]]&lt;=0.09,"10%",
 IF(Table1[[#This Row],[Discount]]&lt;=0.16,"15%",
 IF(Table1[[#This Row],[Discount]]&lt;=0.2,"20%",  IF(Table1[[#This Row],[Discount]]&lt;=0.25,"25%",
 "30%+")))))</f>
        <v>10%</v>
      </c>
      <c r="AF90" s="5" t="str">
        <f>IF(Table1[[#This Row],[Discount]]=0, "Full Price", "Discounted")</f>
        <v>Discounted</v>
      </c>
      <c r="AG90" s="46" t="str">
        <f>TEXT(Table1[[#This Row],[Order Date]],"mmm-yyyy")</f>
        <v>Mar-2015</v>
      </c>
    </row>
    <row r="91" spans="1:33" ht="12.75" hidden="1" customHeight="1" x14ac:dyDescent="0.25">
      <c r="A91" s="5">
        <v>22470</v>
      </c>
      <c r="B91" s="5" t="s">
        <v>106</v>
      </c>
      <c r="C91" s="5">
        <v>0.1</v>
      </c>
      <c r="D91" s="5">
        <v>39.979999999999997</v>
      </c>
      <c r="E91" s="5">
        <v>4</v>
      </c>
      <c r="F91" s="5">
        <v>152</v>
      </c>
      <c r="G91" s="5" t="s">
        <v>247</v>
      </c>
      <c r="H91" s="5" t="s">
        <v>49</v>
      </c>
      <c r="I91" s="5" t="s">
        <v>58</v>
      </c>
      <c r="J91" s="5" t="s">
        <v>77</v>
      </c>
      <c r="K91" s="5" t="s">
        <v>180</v>
      </c>
      <c r="L91" s="5" t="s">
        <v>59</v>
      </c>
      <c r="M91" s="5" t="s">
        <v>252</v>
      </c>
      <c r="N91" s="5">
        <v>0.7</v>
      </c>
      <c r="O91" s="5" t="s">
        <v>33</v>
      </c>
      <c r="P91" s="5" t="s">
        <v>136</v>
      </c>
      <c r="Q91" s="5" t="s">
        <v>244</v>
      </c>
      <c r="R91" s="5" t="s">
        <v>249</v>
      </c>
      <c r="S91" s="5">
        <v>37918</v>
      </c>
      <c r="T91" s="7">
        <v>42173</v>
      </c>
      <c r="U91" s="7">
        <v>42177</v>
      </c>
      <c r="V91" s="5">
        <v>360.24</v>
      </c>
      <c r="W91" s="5">
        <v>21</v>
      </c>
      <c r="X91" s="5">
        <v>772.56</v>
      </c>
      <c r="Y91" s="5">
        <v>89525</v>
      </c>
      <c r="Z91" s="5">
        <f>DATEDIF(Table1[[#This Row],[Order Date]], Table1[[#This Row],[Ship Date]], "D")</f>
        <v>4</v>
      </c>
      <c r="AA91" s="5">
        <f>IF(Table1[[#This Row],[Sales]]=0, 0, Table1[[#This Row],[Profit]] / Table1[[#This Row],[Sales]] * 100)</f>
        <v>46.629388008698356</v>
      </c>
      <c r="AB91" s="5">
        <f>Table1[[#This Row],[Sales]] / (1 - Table1[[#This Row],[Discount]])</f>
        <v>858.39999999999986</v>
      </c>
      <c r="AC91" s="5">
        <f>Table1[[#This Row],[Sales Before Discount]] - Table1[[#This Row],[Sales]]</f>
        <v>85.839999999999918</v>
      </c>
      <c r="AD91" s="5" t="str">
        <f>IF(Table1[[#This Row],[Discount Impact Factor]]=0, "No Discount", IF(Table1[[#This Row],[Discount Impact Factor]]&lt;=0.1, "Low Discount", IF(Table1[[#This Row],[Discount Impact Factor]]&lt;=0.2, "Medium Discount", "High Discount")))</f>
        <v>High Discount</v>
      </c>
      <c r="AE91" s="5" t="str">
        <f>IF(Table1[[#This Row],[Discount]]=0,"0% (No Discount)",
 IF(Table1[[#This Row],[Discount]]&lt;=0.09,"10%",
 IF(Table1[[#This Row],[Discount]]&lt;=0.16,"15%",
 IF(Table1[[#This Row],[Discount]]&lt;=0.2,"20%",  IF(Table1[[#This Row],[Discount]]&lt;=0.25,"25%",
 "30%+")))))</f>
        <v>15%</v>
      </c>
      <c r="AF91" s="5" t="str">
        <f>IF(Table1[[#This Row],[Discount]]=0, "Full Price", "Discounted")</f>
        <v>Discounted</v>
      </c>
      <c r="AG91" s="46" t="str">
        <f>TEXT(Table1[[#This Row],[Order Date]],"mmm-yyyy")</f>
        <v>Jun-2015</v>
      </c>
    </row>
    <row r="92" spans="1:33" ht="12.75" hidden="1" customHeight="1" x14ac:dyDescent="0.25">
      <c r="A92" s="5">
        <v>22329</v>
      </c>
      <c r="B92" s="5" t="s">
        <v>47</v>
      </c>
      <c r="C92" s="5">
        <v>0.01</v>
      </c>
      <c r="D92" s="5">
        <v>95.99</v>
      </c>
      <c r="E92" s="5">
        <v>4.9000000000000004</v>
      </c>
      <c r="F92" s="5">
        <v>156</v>
      </c>
      <c r="G92" s="5" t="s">
        <v>253</v>
      </c>
      <c r="H92" s="5" t="s">
        <v>49</v>
      </c>
      <c r="I92" s="5" t="s">
        <v>28</v>
      </c>
      <c r="J92" s="5" t="s">
        <v>77</v>
      </c>
      <c r="K92" s="5" t="s">
        <v>78</v>
      </c>
      <c r="L92" s="5" t="s">
        <v>59</v>
      </c>
      <c r="M92" s="5" t="s">
        <v>254</v>
      </c>
      <c r="N92" s="5">
        <v>0.56000000000000005</v>
      </c>
      <c r="O92" s="5" t="s">
        <v>33</v>
      </c>
      <c r="P92" s="5" t="s">
        <v>34</v>
      </c>
      <c r="Q92" s="5" t="s">
        <v>255</v>
      </c>
      <c r="R92" s="5" t="s">
        <v>256</v>
      </c>
      <c r="S92" s="5">
        <v>80525</v>
      </c>
      <c r="T92" s="7">
        <v>42138</v>
      </c>
      <c r="U92" s="7">
        <v>42139</v>
      </c>
      <c r="V92" s="5">
        <v>713.88</v>
      </c>
      <c r="W92" s="5">
        <v>13</v>
      </c>
      <c r="X92" s="5">
        <v>1050.08</v>
      </c>
      <c r="Y92" s="5">
        <v>87671</v>
      </c>
      <c r="Z92" s="5">
        <f>DATEDIF(Table1[[#This Row],[Order Date]], Table1[[#This Row],[Ship Date]], "D")</f>
        <v>1</v>
      </c>
      <c r="AA92" s="5">
        <f>IF(Table1[[#This Row],[Sales]]=0, 0, Table1[[#This Row],[Profit]] / Table1[[#This Row],[Sales]] * 100)</f>
        <v>67.983391741581599</v>
      </c>
      <c r="AB92" s="5">
        <f>Table1[[#This Row],[Sales]] / (1 - Table1[[#This Row],[Discount]])</f>
        <v>1060.6868686868686</v>
      </c>
      <c r="AC92" s="5">
        <f>Table1[[#This Row],[Sales Before Discount]] - Table1[[#This Row],[Sales]]</f>
        <v>10.606868686868665</v>
      </c>
      <c r="AD92" s="5" t="str">
        <f>IF(Table1[[#This Row],[Discount Impact Factor]]=0, "No Discount", IF(Table1[[#This Row],[Discount Impact Factor]]&lt;=0.1, "Low Discount", IF(Table1[[#This Row],[Discount Impact Factor]]&lt;=0.2, "Medium Discount", "High Discount")))</f>
        <v>High Discount</v>
      </c>
      <c r="AE92" s="5" t="str">
        <f>IF(Table1[[#This Row],[Discount]]=0,"0% (No Discount)",
 IF(Table1[[#This Row],[Discount]]&lt;=0.09,"10%",
 IF(Table1[[#This Row],[Discount]]&lt;=0.16,"15%",
 IF(Table1[[#This Row],[Discount]]&lt;=0.2,"20%",  IF(Table1[[#This Row],[Discount]]&lt;=0.25,"25%",
 "30%+")))))</f>
        <v>10%</v>
      </c>
      <c r="AF92" s="5" t="str">
        <f>IF(Table1[[#This Row],[Discount]]=0, "Full Price", "Discounted")</f>
        <v>Discounted</v>
      </c>
      <c r="AG92" s="46" t="str">
        <f>TEXT(Table1[[#This Row],[Order Date]],"mmm-yyyy")</f>
        <v>May-2015</v>
      </c>
    </row>
    <row r="93" spans="1:33" ht="12.75" customHeight="1" x14ac:dyDescent="0.25">
      <c r="A93" s="5">
        <v>20324</v>
      </c>
      <c r="B93" s="5" t="s">
        <v>25</v>
      </c>
      <c r="C93" s="5">
        <v>0.03</v>
      </c>
      <c r="D93" s="5">
        <v>10.89</v>
      </c>
      <c r="E93" s="5">
        <v>4.5</v>
      </c>
      <c r="F93" s="5">
        <v>156</v>
      </c>
      <c r="G93" s="5" t="s">
        <v>253</v>
      </c>
      <c r="H93" s="5" t="s">
        <v>49</v>
      </c>
      <c r="I93" s="5" t="s">
        <v>28</v>
      </c>
      <c r="J93" s="5" t="s">
        <v>29</v>
      </c>
      <c r="K93" s="5" t="s">
        <v>257</v>
      </c>
      <c r="L93" s="5" t="s">
        <v>59</v>
      </c>
      <c r="M93" s="5" t="s">
        <v>258</v>
      </c>
      <c r="N93" s="5">
        <v>0.59</v>
      </c>
      <c r="O93" s="5" t="s">
        <v>33</v>
      </c>
      <c r="P93" s="5" t="s">
        <v>34</v>
      </c>
      <c r="Q93" s="5" t="s">
        <v>255</v>
      </c>
      <c r="R93" s="5" t="s">
        <v>256</v>
      </c>
      <c r="S93" s="5">
        <v>80525</v>
      </c>
      <c r="T93" s="7">
        <v>42029</v>
      </c>
      <c r="U93" s="7">
        <v>42030</v>
      </c>
      <c r="V93" s="5">
        <v>-18.64</v>
      </c>
      <c r="W93" s="5">
        <v>3</v>
      </c>
      <c r="X93" s="5">
        <v>33.82</v>
      </c>
      <c r="Y93" s="5">
        <v>87672</v>
      </c>
      <c r="Z93" s="5">
        <f>DATEDIF(Table1[[#This Row],[Order Date]], Table1[[#This Row],[Ship Date]], "D")</f>
        <v>1</v>
      </c>
      <c r="AA93" s="5">
        <f>IF(Table1[[#This Row],[Sales]]=0, 0, Table1[[#This Row],[Profit]] / Table1[[#This Row],[Sales]] * 100)</f>
        <v>-55.115316380839744</v>
      </c>
      <c r="AB93" s="5">
        <f>Table1[[#This Row],[Sales]] / (1 - Table1[[#This Row],[Discount]])</f>
        <v>34.865979381443303</v>
      </c>
      <c r="AC93" s="5">
        <f>Table1[[#This Row],[Sales Before Discount]] - Table1[[#This Row],[Sales]]</f>
        <v>1.0459793814433027</v>
      </c>
      <c r="AD93" s="5" t="str">
        <f>IF(Table1[[#This Row],[Discount Impact Factor]]=0, "No Discount", IF(Table1[[#This Row],[Discount Impact Factor]]&lt;=0.1, "Low Discount", IF(Table1[[#This Row],[Discount Impact Factor]]&lt;=0.2, "Medium Discount", "High Discount")))</f>
        <v>High Discount</v>
      </c>
      <c r="AE93" s="5" t="str">
        <f>IF(Table1[[#This Row],[Discount]]=0,"0% (No Discount)",
 IF(Table1[[#This Row],[Discount]]&lt;=0.09,"10%",
 IF(Table1[[#This Row],[Discount]]&lt;=0.16,"15%",
 IF(Table1[[#This Row],[Discount]]&lt;=0.2,"20%",  IF(Table1[[#This Row],[Discount]]&lt;=0.25,"25%",
 "30%+")))))</f>
        <v>10%</v>
      </c>
      <c r="AF93" s="5" t="str">
        <f>IF(Table1[[#This Row],[Discount]]=0, "Full Price", "Discounted")</f>
        <v>Discounted</v>
      </c>
      <c r="AG93" s="46" t="str">
        <f>TEXT(Table1[[#This Row],[Order Date]],"mmm-yyyy")</f>
        <v>Jan-2015</v>
      </c>
    </row>
    <row r="94" spans="1:33" ht="12.75" customHeight="1" x14ac:dyDescent="0.25">
      <c r="A94" s="5">
        <v>26102</v>
      </c>
      <c r="B94" s="5" t="s">
        <v>56</v>
      </c>
      <c r="C94" s="5">
        <v>0.05</v>
      </c>
      <c r="D94" s="5">
        <v>100.98</v>
      </c>
      <c r="E94" s="5">
        <v>35.840000000000003</v>
      </c>
      <c r="F94" s="5">
        <v>164</v>
      </c>
      <c r="G94" s="5" t="s">
        <v>259</v>
      </c>
      <c r="H94" s="5" t="s">
        <v>39</v>
      </c>
      <c r="I94" s="5" t="s">
        <v>40</v>
      </c>
      <c r="J94" s="5" t="s">
        <v>41</v>
      </c>
      <c r="K94" s="5" t="s">
        <v>191</v>
      </c>
      <c r="L94" s="5" t="s">
        <v>121</v>
      </c>
      <c r="M94" s="5" t="s">
        <v>260</v>
      </c>
      <c r="N94" s="5">
        <v>0.62</v>
      </c>
      <c r="O94" s="5" t="s">
        <v>33</v>
      </c>
      <c r="P94" s="5" t="s">
        <v>34</v>
      </c>
      <c r="Q94" s="5" t="s">
        <v>35</v>
      </c>
      <c r="R94" s="5" t="s">
        <v>261</v>
      </c>
      <c r="S94" s="5">
        <v>99352</v>
      </c>
      <c r="T94" s="7">
        <v>42006</v>
      </c>
      <c r="U94" s="7">
        <v>42008</v>
      </c>
      <c r="V94" s="5">
        <v>-111.4</v>
      </c>
      <c r="W94" s="5">
        <v>7</v>
      </c>
      <c r="X94" s="5">
        <v>715.55</v>
      </c>
      <c r="Y94" s="5">
        <v>89961</v>
      </c>
      <c r="Z94" s="5">
        <f>DATEDIF(Table1[[#This Row],[Order Date]], Table1[[#This Row],[Ship Date]], "D")</f>
        <v>2</v>
      </c>
      <c r="AA94" s="5">
        <f>IF(Table1[[#This Row],[Sales]]=0, 0, Table1[[#This Row],[Profit]] / Table1[[#This Row],[Sales]] * 100)</f>
        <v>-15.568443854377753</v>
      </c>
      <c r="AB94" s="5">
        <f>Table1[[#This Row],[Sales]] / (1 - Table1[[#This Row],[Discount]])</f>
        <v>753.21052631578948</v>
      </c>
      <c r="AC94" s="5">
        <f>Table1[[#This Row],[Sales Before Discount]] - Table1[[#This Row],[Sales]]</f>
        <v>37.660526315789525</v>
      </c>
      <c r="AD94" s="5" t="str">
        <f>IF(Table1[[#This Row],[Discount Impact Factor]]=0, "No Discount", IF(Table1[[#This Row],[Discount Impact Factor]]&lt;=0.1, "Low Discount", IF(Table1[[#This Row],[Discount Impact Factor]]&lt;=0.2, "Medium Discount", "High Discount")))</f>
        <v>High Discount</v>
      </c>
      <c r="AE94" s="5" t="str">
        <f>IF(Table1[[#This Row],[Discount]]=0,"0% (No Discount)",
 IF(Table1[[#This Row],[Discount]]&lt;=0.09,"10%",
 IF(Table1[[#This Row],[Discount]]&lt;=0.16,"15%",
 IF(Table1[[#This Row],[Discount]]&lt;=0.2,"20%",  IF(Table1[[#This Row],[Discount]]&lt;=0.25,"25%",
 "30%+")))))</f>
        <v>10%</v>
      </c>
      <c r="AF94" s="5" t="str">
        <f>IF(Table1[[#This Row],[Discount]]=0, "Full Price", "Discounted")</f>
        <v>Discounted</v>
      </c>
      <c r="AG94" s="46" t="str">
        <f>TEXT(Table1[[#This Row],[Order Date]],"mmm-yyyy")</f>
        <v>Jan-2015</v>
      </c>
    </row>
    <row r="95" spans="1:33" ht="12.75" customHeight="1" x14ac:dyDescent="0.25">
      <c r="A95" s="5">
        <v>26103</v>
      </c>
      <c r="B95" s="5" t="s">
        <v>56</v>
      </c>
      <c r="C95" s="5">
        <v>0.02</v>
      </c>
      <c r="D95" s="5">
        <v>4.9800000000000004</v>
      </c>
      <c r="E95" s="5">
        <v>5.49</v>
      </c>
      <c r="F95" s="5">
        <v>164</v>
      </c>
      <c r="G95" s="5" t="s">
        <v>259</v>
      </c>
      <c r="H95" s="5" t="s">
        <v>49</v>
      </c>
      <c r="I95" s="5" t="s">
        <v>40</v>
      </c>
      <c r="J95" s="5" t="s">
        <v>29</v>
      </c>
      <c r="K95" s="5" t="s">
        <v>93</v>
      </c>
      <c r="L95" s="5" t="s">
        <v>59</v>
      </c>
      <c r="M95" s="5" t="s">
        <v>262</v>
      </c>
      <c r="N95" s="5">
        <v>0.38</v>
      </c>
      <c r="O95" s="5" t="s">
        <v>33</v>
      </c>
      <c r="P95" s="5" t="s">
        <v>34</v>
      </c>
      <c r="Q95" s="5" t="s">
        <v>35</v>
      </c>
      <c r="R95" s="5" t="s">
        <v>261</v>
      </c>
      <c r="S95" s="5">
        <v>99352</v>
      </c>
      <c r="T95" s="7">
        <v>42006</v>
      </c>
      <c r="U95" s="7">
        <v>42007</v>
      </c>
      <c r="V95" s="5">
        <v>-77.03</v>
      </c>
      <c r="W95" s="5">
        <v>9</v>
      </c>
      <c r="X95" s="5">
        <v>45.63</v>
      </c>
      <c r="Y95" s="5">
        <v>89961</v>
      </c>
      <c r="Z95" s="5">
        <f>DATEDIF(Table1[[#This Row],[Order Date]], Table1[[#This Row],[Ship Date]], "D")</f>
        <v>1</v>
      </c>
      <c r="AA95" s="5">
        <f>IF(Table1[[#This Row],[Sales]]=0, 0, Table1[[#This Row],[Profit]] / Table1[[#This Row],[Sales]] * 100)</f>
        <v>-168.81437650668417</v>
      </c>
      <c r="AB95" s="5">
        <f>Table1[[#This Row],[Sales]] / (1 - Table1[[#This Row],[Discount]])</f>
        <v>46.561224489795919</v>
      </c>
      <c r="AC95" s="5">
        <f>Table1[[#This Row],[Sales Before Discount]] - Table1[[#This Row],[Sales]]</f>
        <v>0.9312244897959161</v>
      </c>
      <c r="AD95" s="5" t="str">
        <f>IF(Table1[[#This Row],[Discount Impact Factor]]=0, "No Discount", IF(Table1[[#This Row],[Discount Impact Factor]]&lt;=0.1, "Low Discount", IF(Table1[[#This Row],[Discount Impact Factor]]&lt;=0.2, "Medium Discount", "High Discount")))</f>
        <v>High Discount</v>
      </c>
      <c r="AE95" s="5" t="str">
        <f>IF(Table1[[#This Row],[Discount]]=0,"0% (No Discount)",
 IF(Table1[[#This Row],[Discount]]&lt;=0.09,"10%",
 IF(Table1[[#This Row],[Discount]]&lt;=0.16,"15%",
 IF(Table1[[#This Row],[Discount]]&lt;=0.2,"20%",  IF(Table1[[#This Row],[Discount]]&lt;=0.25,"25%",
 "30%+")))))</f>
        <v>10%</v>
      </c>
      <c r="AF95" s="5" t="str">
        <f>IF(Table1[[#This Row],[Discount]]=0, "Full Price", "Discounted")</f>
        <v>Discounted</v>
      </c>
      <c r="AG95" s="46" t="str">
        <f>TEXT(Table1[[#This Row],[Order Date]],"mmm-yyyy")</f>
        <v>Jan-2015</v>
      </c>
    </row>
    <row r="96" spans="1:33" ht="12.75" hidden="1" customHeight="1" x14ac:dyDescent="0.25">
      <c r="A96" s="5">
        <v>21040</v>
      </c>
      <c r="B96" s="5" t="s">
        <v>106</v>
      </c>
      <c r="C96" s="5">
        <v>0.08</v>
      </c>
      <c r="D96" s="5">
        <v>399.98</v>
      </c>
      <c r="E96" s="5">
        <v>12.06</v>
      </c>
      <c r="F96" s="5">
        <v>166</v>
      </c>
      <c r="G96" s="5" t="s">
        <v>263</v>
      </c>
      <c r="H96" s="5" t="s">
        <v>39</v>
      </c>
      <c r="I96" s="5" t="s">
        <v>114</v>
      </c>
      <c r="J96" s="5" t="s">
        <v>77</v>
      </c>
      <c r="K96" s="5" t="s">
        <v>85</v>
      </c>
      <c r="L96" s="5" t="s">
        <v>121</v>
      </c>
      <c r="M96" s="5" t="s">
        <v>264</v>
      </c>
      <c r="N96" s="5">
        <v>0.56000000000000005</v>
      </c>
      <c r="O96" s="5" t="s">
        <v>33</v>
      </c>
      <c r="P96" s="5" t="s">
        <v>136</v>
      </c>
      <c r="Q96" s="5" t="s">
        <v>244</v>
      </c>
      <c r="R96" s="5" t="s">
        <v>265</v>
      </c>
      <c r="S96" s="5">
        <v>37087</v>
      </c>
      <c r="T96" s="7">
        <v>42015</v>
      </c>
      <c r="U96" s="7">
        <v>42022</v>
      </c>
      <c r="V96" s="5">
        <v>28.514099999999999</v>
      </c>
      <c r="W96" s="5">
        <v>5</v>
      </c>
      <c r="X96" s="5">
        <v>1839.91</v>
      </c>
      <c r="Y96" s="5">
        <v>89426</v>
      </c>
      <c r="Z96" s="5">
        <f>DATEDIF(Table1[[#This Row],[Order Date]], Table1[[#This Row],[Ship Date]], "D")</f>
        <v>7</v>
      </c>
      <c r="AA96" s="5">
        <f>IF(Table1[[#This Row],[Sales]]=0, 0, Table1[[#This Row],[Profit]] / Table1[[#This Row],[Sales]] * 100)</f>
        <v>1.5497551510671717</v>
      </c>
      <c r="AB96" s="5">
        <f>Table1[[#This Row],[Sales]] / (1 - Table1[[#This Row],[Discount]])</f>
        <v>1999.9021739130435</v>
      </c>
      <c r="AC96" s="5">
        <f>Table1[[#This Row],[Sales Before Discount]] - Table1[[#This Row],[Sales]]</f>
        <v>159.99217391304342</v>
      </c>
      <c r="AD96" s="5" t="str">
        <f>IF(Table1[[#This Row],[Discount Impact Factor]]=0, "No Discount", IF(Table1[[#This Row],[Discount Impact Factor]]&lt;=0.1, "Low Discount", IF(Table1[[#This Row],[Discount Impact Factor]]&lt;=0.2, "Medium Discount", "High Discount")))</f>
        <v>High Discount</v>
      </c>
      <c r="AE96" s="5" t="str">
        <f>IF(Table1[[#This Row],[Discount]]=0,"0% (No Discount)",
 IF(Table1[[#This Row],[Discount]]&lt;=0.09,"10%",
 IF(Table1[[#This Row],[Discount]]&lt;=0.16,"15%",
 IF(Table1[[#This Row],[Discount]]&lt;=0.2,"20%",  IF(Table1[[#This Row],[Discount]]&lt;=0.25,"25%",
 "30%+")))))</f>
        <v>10%</v>
      </c>
      <c r="AF96" s="5" t="str">
        <f>IF(Table1[[#This Row],[Discount]]=0, "Full Price", "Discounted")</f>
        <v>Discounted</v>
      </c>
      <c r="AG96" s="46" t="str">
        <f>TEXT(Table1[[#This Row],[Order Date]],"mmm-yyyy")</f>
        <v>Jan-2015</v>
      </c>
    </row>
    <row r="97" spans="1:33" ht="12.75" hidden="1" customHeight="1" x14ac:dyDescent="0.25">
      <c r="A97" s="5">
        <v>19315</v>
      </c>
      <c r="B97" s="5" t="s">
        <v>106</v>
      </c>
      <c r="C97" s="5">
        <v>0.08</v>
      </c>
      <c r="D97" s="5">
        <v>43.22</v>
      </c>
      <c r="E97" s="5">
        <v>16.71</v>
      </c>
      <c r="F97" s="5">
        <v>169</v>
      </c>
      <c r="G97" s="5" t="s">
        <v>266</v>
      </c>
      <c r="H97" s="5" t="s">
        <v>49</v>
      </c>
      <c r="I97" s="5" t="s">
        <v>28</v>
      </c>
      <c r="J97" s="5" t="s">
        <v>77</v>
      </c>
      <c r="K97" s="5" t="s">
        <v>180</v>
      </c>
      <c r="L97" s="5" t="s">
        <v>59</v>
      </c>
      <c r="M97" s="5" t="s">
        <v>267</v>
      </c>
      <c r="N97" s="5">
        <v>0.66</v>
      </c>
      <c r="O97" s="5" t="s">
        <v>33</v>
      </c>
      <c r="P97" s="5" t="s">
        <v>136</v>
      </c>
      <c r="Q97" s="5" t="s">
        <v>171</v>
      </c>
      <c r="R97" s="5" t="s">
        <v>268</v>
      </c>
      <c r="S97" s="5">
        <v>70802</v>
      </c>
      <c r="T97" s="7">
        <v>42007</v>
      </c>
      <c r="U97" s="7">
        <v>42009</v>
      </c>
      <c r="V97" s="5">
        <v>280.27458000000001</v>
      </c>
      <c r="W97" s="5">
        <v>3</v>
      </c>
      <c r="X97" s="5">
        <v>130.62</v>
      </c>
      <c r="Y97" s="5">
        <v>87463</v>
      </c>
      <c r="Z97" s="5">
        <f>DATEDIF(Table1[[#This Row],[Order Date]], Table1[[#This Row],[Ship Date]], "D")</f>
        <v>2</v>
      </c>
      <c r="AA97" s="5">
        <f>IF(Table1[[#This Row],[Sales]]=0, 0, Table1[[#This Row],[Profit]] / Table1[[#This Row],[Sales]] * 100)</f>
        <v>214.57248507119888</v>
      </c>
      <c r="AB97" s="5">
        <f>Table1[[#This Row],[Sales]] / (1 - Table1[[#This Row],[Discount]])</f>
        <v>141.97826086956522</v>
      </c>
      <c r="AC97" s="5">
        <f>Table1[[#This Row],[Sales Before Discount]] - Table1[[#This Row],[Sales]]</f>
        <v>11.358260869565214</v>
      </c>
      <c r="AD97" s="5" t="str">
        <f>IF(Table1[[#This Row],[Discount Impact Factor]]=0, "No Discount", IF(Table1[[#This Row],[Discount Impact Factor]]&lt;=0.1, "Low Discount", IF(Table1[[#This Row],[Discount Impact Factor]]&lt;=0.2, "Medium Discount", "High Discount")))</f>
        <v>High Discount</v>
      </c>
      <c r="AE97" s="5" t="str">
        <f>IF(Table1[[#This Row],[Discount]]=0,"0% (No Discount)",
 IF(Table1[[#This Row],[Discount]]&lt;=0.09,"10%",
 IF(Table1[[#This Row],[Discount]]&lt;=0.16,"15%",
 IF(Table1[[#This Row],[Discount]]&lt;=0.2,"20%",  IF(Table1[[#This Row],[Discount]]&lt;=0.25,"25%",
 "30%+")))))</f>
        <v>10%</v>
      </c>
      <c r="AF97" s="5" t="str">
        <f>IF(Table1[[#This Row],[Discount]]=0, "Full Price", "Discounted")</f>
        <v>Discounted</v>
      </c>
      <c r="AG97" s="46" t="str">
        <f>TEXT(Table1[[#This Row],[Order Date]],"mmm-yyyy")</f>
        <v>Jan-2015</v>
      </c>
    </row>
    <row r="98" spans="1:33" ht="12.75" customHeight="1" x14ac:dyDescent="0.25">
      <c r="A98" s="5">
        <v>19316</v>
      </c>
      <c r="B98" s="5" t="s">
        <v>106</v>
      </c>
      <c r="C98" s="5">
        <v>0.05</v>
      </c>
      <c r="D98" s="5">
        <v>574.74</v>
      </c>
      <c r="E98" s="5">
        <v>24.49</v>
      </c>
      <c r="F98" s="5">
        <v>169</v>
      </c>
      <c r="G98" s="5" t="s">
        <v>266</v>
      </c>
      <c r="H98" s="5" t="s">
        <v>49</v>
      </c>
      <c r="I98" s="5" t="s">
        <v>28</v>
      </c>
      <c r="J98" s="5" t="s">
        <v>77</v>
      </c>
      <c r="K98" s="5" t="s">
        <v>85</v>
      </c>
      <c r="L98" s="5" t="s">
        <v>236</v>
      </c>
      <c r="M98" s="5" t="s">
        <v>269</v>
      </c>
      <c r="N98" s="5">
        <v>0.37</v>
      </c>
      <c r="O98" s="5" t="s">
        <v>33</v>
      </c>
      <c r="P98" s="5" t="s">
        <v>136</v>
      </c>
      <c r="Q98" s="5" t="s">
        <v>171</v>
      </c>
      <c r="R98" s="5" t="s">
        <v>268</v>
      </c>
      <c r="S98" s="5">
        <v>70802</v>
      </c>
      <c r="T98" s="7">
        <v>42007</v>
      </c>
      <c r="U98" s="7">
        <v>42014</v>
      </c>
      <c r="V98" s="5">
        <v>-112.4263</v>
      </c>
      <c r="W98" s="5">
        <v>12</v>
      </c>
      <c r="X98" s="5">
        <v>6945.16</v>
      </c>
      <c r="Y98" s="5">
        <v>87463</v>
      </c>
      <c r="Z98" s="5">
        <f>DATEDIF(Table1[[#This Row],[Order Date]], Table1[[#This Row],[Ship Date]], "D")</f>
        <v>7</v>
      </c>
      <c r="AA98" s="5">
        <f>IF(Table1[[#This Row],[Sales]]=0, 0, Table1[[#This Row],[Profit]] / Table1[[#This Row],[Sales]] * 100)</f>
        <v>-1.6187719217411838</v>
      </c>
      <c r="AB98" s="5">
        <f>Table1[[#This Row],[Sales]] / (1 - Table1[[#This Row],[Discount]])</f>
        <v>7310.6947368421052</v>
      </c>
      <c r="AC98" s="5">
        <f>Table1[[#This Row],[Sales Before Discount]] - Table1[[#This Row],[Sales]]</f>
        <v>365.5347368421053</v>
      </c>
      <c r="AD98" s="5" t="str">
        <f>IF(Table1[[#This Row],[Discount Impact Factor]]=0, "No Discount", IF(Table1[[#This Row],[Discount Impact Factor]]&lt;=0.1, "Low Discount", IF(Table1[[#This Row],[Discount Impact Factor]]&lt;=0.2, "Medium Discount", "High Discount")))</f>
        <v>High Discount</v>
      </c>
      <c r="AE98" s="5" t="str">
        <f>IF(Table1[[#This Row],[Discount]]=0,"0% (No Discount)",
 IF(Table1[[#This Row],[Discount]]&lt;=0.09,"10%",
 IF(Table1[[#This Row],[Discount]]&lt;=0.16,"15%",
 IF(Table1[[#This Row],[Discount]]&lt;=0.2,"20%",  IF(Table1[[#This Row],[Discount]]&lt;=0.25,"25%",
 "30%+")))))</f>
        <v>10%</v>
      </c>
      <c r="AF98" s="5" t="str">
        <f>IF(Table1[[#This Row],[Discount]]=0, "Full Price", "Discounted")</f>
        <v>Discounted</v>
      </c>
      <c r="AG98" s="46" t="str">
        <f>TEXT(Table1[[#This Row],[Order Date]],"mmm-yyyy")</f>
        <v>Jan-2015</v>
      </c>
    </row>
    <row r="99" spans="1:33" ht="12.75" hidden="1" customHeight="1" x14ac:dyDescent="0.25">
      <c r="A99" s="5">
        <v>19317</v>
      </c>
      <c r="B99" s="5" t="s">
        <v>106</v>
      </c>
      <c r="C99" s="5">
        <v>0.04</v>
      </c>
      <c r="D99" s="5">
        <v>10.14</v>
      </c>
      <c r="E99" s="5">
        <v>2.27</v>
      </c>
      <c r="F99" s="5">
        <v>169</v>
      </c>
      <c r="G99" s="5" t="s">
        <v>266</v>
      </c>
      <c r="H99" s="5" t="s">
        <v>49</v>
      </c>
      <c r="I99" s="5" t="s">
        <v>28</v>
      </c>
      <c r="J99" s="5" t="s">
        <v>29</v>
      </c>
      <c r="K99" s="5" t="s">
        <v>93</v>
      </c>
      <c r="L99" s="5" t="s">
        <v>31</v>
      </c>
      <c r="M99" s="5" t="s">
        <v>270</v>
      </c>
      <c r="N99" s="5">
        <v>0.36</v>
      </c>
      <c r="O99" s="5" t="s">
        <v>33</v>
      </c>
      <c r="P99" s="5" t="s">
        <v>136</v>
      </c>
      <c r="Q99" s="5" t="s">
        <v>171</v>
      </c>
      <c r="R99" s="5" t="s">
        <v>268</v>
      </c>
      <c r="S99" s="5">
        <v>70802</v>
      </c>
      <c r="T99" s="7">
        <v>42007</v>
      </c>
      <c r="U99" s="7">
        <v>42011</v>
      </c>
      <c r="V99" s="5">
        <v>24.923999999999999</v>
      </c>
      <c r="W99" s="5">
        <v>3</v>
      </c>
      <c r="X99" s="5">
        <v>30.94</v>
      </c>
      <c r="Y99" s="5">
        <v>87463</v>
      </c>
      <c r="Z99" s="5">
        <f>DATEDIF(Table1[[#This Row],[Order Date]], Table1[[#This Row],[Ship Date]], "D")</f>
        <v>4</v>
      </c>
      <c r="AA99" s="5">
        <f>IF(Table1[[#This Row],[Sales]]=0, 0, Table1[[#This Row],[Profit]] / Table1[[#This Row],[Sales]] * 100)</f>
        <v>80.55591467356173</v>
      </c>
      <c r="AB99" s="5">
        <f>Table1[[#This Row],[Sales]] / (1 - Table1[[#This Row],[Discount]])</f>
        <v>32.229166666666671</v>
      </c>
      <c r="AC99" s="5">
        <f>Table1[[#This Row],[Sales Before Discount]] - Table1[[#This Row],[Sales]]</f>
        <v>1.2891666666666701</v>
      </c>
      <c r="AD99" s="5" t="str">
        <f>IF(Table1[[#This Row],[Discount Impact Factor]]=0, "No Discount", IF(Table1[[#This Row],[Discount Impact Factor]]&lt;=0.1, "Low Discount", IF(Table1[[#This Row],[Discount Impact Factor]]&lt;=0.2, "Medium Discount", "High Discount")))</f>
        <v>High Discount</v>
      </c>
      <c r="AE99" s="5" t="str">
        <f>IF(Table1[[#This Row],[Discount]]=0,"0% (No Discount)",
 IF(Table1[[#This Row],[Discount]]&lt;=0.09,"10%",
 IF(Table1[[#This Row],[Discount]]&lt;=0.16,"15%",
 IF(Table1[[#This Row],[Discount]]&lt;=0.2,"20%",  IF(Table1[[#This Row],[Discount]]&lt;=0.25,"25%",
 "30%+")))))</f>
        <v>10%</v>
      </c>
      <c r="AF99" s="5" t="str">
        <f>IF(Table1[[#This Row],[Discount]]=0, "Full Price", "Discounted")</f>
        <v>Discounted</v>
      </c>
      <c r="AG99" s="46" t="str">
        <f>TEXT(Table1[[#This Row],[Order Date]],"mmm-yyyy")</f>
        <v>Jan-2015</v>
      </c>
    </row>
    <row r="100" spans="1:33" ht="12.75" customHeight="1" x14ac:dyDescent="0.25">
      <c r="A100" s="5">
        <v>19314</v>
      </c>
      <c r="B100" s="5" t="s">
        <v>47</v>
      </c>
      <c r="C100" s="5">
        <v>0.05</v>
      </c>
      <c r="D100" s="5">
        <v>1.88</v>
      </c>
      <c r="E100" s="5">
        <v>1.49</v>
      </c>
      <c r="F100" s="5">
        <v>171</v>
      </c>
      <c r="G100" s="5" t="s">
        <v>271</v>
      </c>
      <c r="H100" s="5" t="s">
        <v>49</v>
      </c>
      <c r="I100" s="5" t="s">
        <v>28</v>
      </c>
      <c r="J100" s="5" t="s">
        <v>29</v>
      </c>
      <c r="K100" s="5" t="s">
        <v>109</v>
      </c>
      <c r="L100" s="5" t="s">
        <v>59</v>
      </c>
      <c r="M100" s="5" t="s">
        <v>272</v>
      </c>
      <c r="N100" s="5">
        <v>0.37</v>
      </c>
      <c r="O100" s="5" t="s">
        <v>33</v>
      </c>
      <c r="P100" s="5" t="s">
        <v>53</v>
      </c>
      <c r="Q100" s="5" t="s">
        <v>54</v>
      </c>
      <c r="R100" s="5" t="s">
        <v>273</v>
      </c>
      <c r="S100" s="5">
        <v>7024</v>
      </c>
      <c r="T100" s="7">
        <v>42107</v>
      </c>
      <c r="U100" s="7">
        <v>42109</v>
      </c>
      <c r="V100" s="5">
        <v>-2.9094999999999995</v>
      </c>
      <c r="W100" s="5">
        <v>1</v>
      </c>
      <c r="X100" s="5">
        <v>3.42</v>
      </c>
      <c r="Y100" s="5">
        <v>87464</v>
      </c>
      <c r="Z100" s="5">
        <f>DATEDIF(Table1[[#This Row],[Order Date]], Table1[[#This Row],[Ship Date]], "D")</f>
        <v>2</v>
      </c>
      <c r="AA100" s="5">
        <f>IF(Table1[[#This Row],[Sales]]=0, 0, Table1[[#This Row],[Profit]] / Table1[[#This Row],[Sales]] * 100)</f>
        <v>-85.073099415204666</v>
      </c>
      <c r="AB100" s="5">
        <f>Table1[[#This Row],[Sales]] / (1 - Table1[[#This Row],[Discount]])</f>
        <v>3.6</v>
      </c>
      <c r="AC100" s="5">
        <f>Table1[[#This Row],[Sales Before Discount]] - Table1[[#This Row],[Sales]]</f>
        <v>0.18000000000000016</v>
      </c>
      <c r="AD100" s="5" t="str">
        <f>IF(Table1[[#This Row],[Discount Impact Factor]]=0, "No Discount", IF(Table1[[#This Row],[Discount Impact Factor]]&lt;=0.1, "Low Discount", IF(Table1[[#This Row],[Discount Impact Factor]]&lt;=0.2, "Medium Discount", "High Discount")))</f>
        <v>Medium Discount</v>
      </c>
      <c r="AE100" s="5" t="str">
        <f>IF(Table1[[#This Row],[Discount]]=0,"0% (No Discount)",
 IF(Table1[[#This Row],[Discount]]&lt;=0.09,"10%",
 IF(Table1[[#This Row],[Discount]]&lt;=0.16,"15%",
 IF(Table1[[#This Row],[Discount]]&lt;=0.2,"20%",  IF(Table1[[#This Row],[Discount]]&lt;=0.25,"25%",
 "30%+")))))</f>
        <v>10%</v>
      </c>
      <c r="AF100" s="5" t="str">
        <f>IF(Table1[[#This Row],[Discount]]=0, "Full Price", "Discounted")</f>
        <v>Discounted</v>
      </c>
      <c r="AG100" s="46" t="str">
        <f>TEXT(Table1[[#This Row],[Order Date]],"mmm-yyyy")</f>
        <v>Apr-2015</v>
      </c>
    </row>
    <row r="101" spans="1:33" ht="12.75" customHeight="1" x14ac:dyDescent="0.25">
      <c r="A101" s="5">
        <v>5361</v>
      </c>
      <c r="B101" s="5" t="s">
        <v>47</v>
      </c>
      <c r="C101" s="5">
        <v>0.02</v>
      </c>
      <c r="D101" s="5">
        <v>49.99</v>
      </c>
      <c r="E101" s="5">
        <v>19.989999999999998</v>
      </c>
      <c r="F101" s="5">
        <v>181</v>
      </c>
      <c r="G101" s="5" t="s">
        <v>274</v>
      </c>
      <c r="H101" s="5" t="s">
        <v>49</v>
      </c>
      <c r="I101" s="5" t="s">
        <v>58</v>
      </c>
      <c r="J101" s="5" t="s">
        <v>77</v>
      </c>
      <c r="K101" s="5" t="s">
        <v>180</v>
      </c>
      <c r="L101" s="5" t="s">
        <v>59</v>
      </c>
      <c r="M101" s="5" t="s">
        <v>275</v>
      </c>
      <c r="N101" s="5">
        <v>0.41</v>
      </c>
      <c r="O101" s="5" t="s">
        <v>33</v>
      </c>
      <c r="P101" s="5" t="s">
        <v>34</v>
      </c>
      <c r="Q101" s="5" t="s">
        <v>45</v>
      </c>
      <c r="R101" s="5" t="s">
        <v>276</v>
      </c>
      <c r="S101" s="5">
        <v>94122</v>
      </c>
      <c r="T101" s="7">
        <v>42056</v>
      </c>
      <c r="U101" s="7">
        <v>42056</v>
      </c>
      <c r="V101" s="5">
        <v>-76.89</v>
      </c>
      <c r="W101" s="5">
        <v>18</v>
      </c>
      <c r="X101" s="5">
        <v>901.81</v>
      </c>
      <c r="Y101" s="5">
        <v>38087</v>
      </c>
      <c r="Z101" s="5">
        <f>DATEDIF(Table1[[#This Row],[Order Date]], Table1[[#This Row],[Ship Date]], "D")</f>
        <v>0</v>
      </c>
      <c r="AA101" s="5">
        <f>IF(Table1[[#This Row],[Sales]]=0, 0, Table1[[#This Row],[Profit]] / Table1[[#This Row],[Sales]] * 100)</f>
        <v>-8.5261862254798686</v>
      </c>
      <c r="AB101" s="5">
        <f>Table1[[#This Row],[Sales]] / (1 - Table1[[#This Row],[Discount]])</f>
        <v>920.21428571428567</v>
      </c>
      <c r="AC101" s="5">
        <f>Table1[[#This Row],[Sales Before Discount]] - Table1[[#This Row],[Sales]]</f>
        <v>18.40428571428572</v>
      </c>
      <c r="AD101" s="5" t="str">
        <f>IF(Table1[[#This Row],[Discount Impact Factor]]=0, "No Discount", IF(Table1[[#This Row],[Discount Impact Factor]]&lt;=0.1, "Low Discount", IF(Table1[[#This Row],[Discount Impact Factor]]&lt;=0.2, "Medium Discount", "High Discount")))</f>
        <v>High Discount</v>
      </c>
      <c r="AE101" s="5" t="str">
        <f>IF(Table1[[#This Row],[Discount]]=0,"0% (No Discount)",
 IF(Table1[[#This Row],[Discount]]&lt;=0.09,"10%",
 IF(Table1[[#This Row],[Discount]]&lt;=0.16,"15%",
 IF(Table1[[#This Row],[Discount]]&lt;=0.2,"20%",  IF(Table1[[#This Row],[Discount]]&lt;=0.25,"25%",
 "30%+")))))</f>
        <v>10%</v>
      </c>
      <c r="AF101" s="5" t="str">
        <f>IF(Table1[[#This Row],[Discount]]=0, "Full Price", "Discounted")</f>
        <v>Discounted</v>
      </c>
      <c r="AG101" s="46" t="str">
        <f>TEXT(Table1[[#This Row],[Order Date]],"mmm-yyyy")</f>
        <v>Feb-2015</v>
      </c>
    </row>
    <row r="102" spans="1:33" ht="12.75" customHeight="1" x14ac:dyDescent="0.25">
      <c r="A102" s="5">
        <v>522</v>
      </c>
      <c r="B102" s="5" t="s">
        <v>25</v>
      </c>
      <c r="C102" s="5">
        <v>7.0000000000000007E-2</v>
      </c>
      <c r="D102" s="5">
        <v>1.68</v>
      </c>
      <c r="E102" s="5">
        <v>1.57</v>
      </c>
      <c r="F102" s="5">
        <v>181</v>
      </c>
      <c r="G102" s="5" t="s">
        <v>274</v>
      </c>
      <c r="H102" s="5" t="s">
        <v>49</v>
      </c>
      <c r="I102" s="5" t="s">
        <v>28</v>
      </c>
      <c r="J102" s="5" t="s">
        <v>29</v>
      </c>
      <c r="K102" s="5" t="s">
        <v>30</v>
      </c>
      <c r="L102" s="5" t="s">
        <v>31</v>
      </c>
      <c r="M102" s="5" t="s">
        <v>96</v>
      </c>
      <c r="N102" s="5">
        <v>0.59</v>
      </c>
      <c r="O102" s="5" t="s">
        <v>33</v>
      </c>
      <c r="P102" s="5" t="s">
        <v>34</v>
      </c>
      <c r="Q102" s="5" t="s">
        <v>45</v>
      </c>
      <c r="R102" s="5" t="s">
        <v>276</v>
      </c>
      <c r="S102" s="5">
        <v>94122</v>
      </c>
      <c r="T102" s="7">
        <v>42146</v>
      </c>
      <c r="U102" s="7">
        <v>42147</v>
      </c>
      <c r="V102" s="5">
        <v>-35.75</v>
      </c>
      <c r="W102" s="5">
        <v>116</v>
      </c>
      <c r="X102" s="5">
        <v>186.59</v>
      </c>
      <c r="Y102" s="5">
        <v>3585</v>
      </c>
      <c r="Z102" s="5">
        <f>DATEDIF(Table1[[#This Row],[Order Date]], Table1[[#This Row],[Ship Date]], "D")</f>
        <v>1</v>
      </c>
      <c r="AA102" s="5">
        <f>IF(Table1[[#This Row],[Sales]]=0, 0, Table1[[#This Row],[Profit]] / Table1[[#This Row],[Sales]] * 100)</f>
        <v>-19.15965485824535</v>
      </c>
      <c r="AB102" s="5">
        <f>Table1[[#This Row],[Sales]] / (1 - Table1[[#This Row],[Discount]])</f>
        <v>200.63440860215056</v>
      </c>
      <c r="AC102" s="5">
        <f>Table1[[#This Row],[Sales Before Discount]] - Table1[[#This Row],[Sales]]</f>
        <v>14.044408602150554</v>
      </c>
      <c r="AD102" s="5" t="str">
        <f>IF(Table1[[#This Row],[Discount Impact Factor]]=0, "No Discount", IF(Table1[[#This Row],[Discount Impact Factor]]&lt;=0.1, "Low Discount", IF(Table1[[#This Row],[Discount Impact Factor]]&lt;=0.2, "Medium Discount", "High Discount")))</f>
        <v>High Discount</v>
      </c>
      <c r="AE102" s="5" t="str">
        <f>IF(Table1[[#This Row],[Discount]]=0,"0% (No Discount)",
 IF(Table1[[#This Row],[Discount]]&lt;=0.09,"10%",
 IF(Table1[[#This Row],[Discount]]&lt;=0.16,"15%",
 IF(Table1[[#This Row],[Discount]]&lt;=0.2,"20%",  IF(Table1[[#This Row],[Discount]]&lt;=0.25,"25%",
 "30%+")))))</f>
        <v>10%</v>
      </c>
      <c r="AF102" s="5" t="str">
        <f>IF(Table1[[#This Row],[Discount]]=0, "Full Price", "Discounted")</f>
        <v>Discounted</v>
      </c>
      <c r="AG102" s="46" t="str">
        <f>TEXT(Table1[[#This Row],[Order Date]],"mmm-yyyy")</f>
        <v>May-2015</v>
      </c>
    </row>
    <row r="103" spans="1:33" ht="12.75" customHeight="1" x14ac:dyDescent="0.25">
      <c r="A103" s="5">
        <v>23361</v>
      </c>
      <c r="B103" s="5" t="s">
        <v>47</v>
      </c>
      <c r="C103" s="5">
        <v>0.02</v>
      </c>
      <c r="D103" s="5">
        <v>49.99</v>
      </c>
      <c r="E103" s="5">
        <v>19.989999999999998</v>
      </c>
      <c r="F103" s="5">
        <v>184</v>
      </c>
      <c r="G103" s="5" t="s">
        <v>277</v>
      </c>
      <c r="H103" s="5" t="s">
        <v>49</v>
      </c>
      <c r="I103" s="5" t="s">
        <v>58</v>
      </c>
      <c r="J103" s="5" t="s">
        <v>77</v>
      </c>
      <c r="K103" s="5" t="s">
        <v>180</v>
      </c>
      <c r="L103" s="5" t="s">
        <v>59</v>
      </c>
      <c r="M103" s="5" t="s">
        <v>275</v>
      </c>
      <c r="N103" s="5">
        <v>0.41</v>
      </c>
      <c r="O103" s="5" t="s">
        <v>33</v>
      </c>
      <c r="P103" s="5" t="s">
        <v>53</v>
      </c>
      <c r="Q103" s="5" t="s">
        <v>193</v>
      </c>
      <c r="R103" s="5" t="s">
        <v>278</v>
      </c>
      <c r="S103" s="5">
        <v>2474</v>
      </c>
      <c r="T103" s="7">
        <v>42056</v>
      </c>
      <c r="U103" s="7">
        <v>42056</v>
      </c>
      <c r="V103" s="5">
        <v>-76.89</v>
      </c>
      <c r="W103" s="5">
        <v>5</v>
      </c>
      <c r="X103" s="5">
        <v>250.5</v>
      </c>
      <c r="Y103" s="5">
        <v>88360</v>
      </c>
      <c r="Z103" s="5">
        <f>DATEDIF(Table1[[#This Row],[Order Date]], Table1[[#This Row],[Ship Date]], "D")</f>
        <v>0</v>
      </c>
      <c r="AA103" s="5">
        <f>IF(Table1[[#This Row],[Sales]]=0, 0, Table1[[#This Row],[Profit]] / Table1[[#This Row],[Sales]] * 100)</f>
        <v>-30.694610778443117</v>
      </c>
      <c r="AB103" s="5">
        <f>Table1[[#This Row],[Sales]] / (1 - Table1[[#This Row],[Discount]])</f>
        <v>255.61224489795919</v>
      </c>
      <c r="AC103" s="5">
        <f>Table1[[#This Row],[Sales Before Discount]] - Table1[[#This Row],[Sales]]</f>
        <v>5.1122448979591866</v>
      </c>
      <c r="AD103" s="5" t="str">
        <f>IF(Table1[[#This Row],[Discount Impact Factor]]=0, "No Discount", IF(Table1[[#This Row],[Discount Impact Factor]]&lt;=0.1, "Low Discount", IF(Table1[[#This Row],[Discount Impact Factor]]&lt;=0.2, "Medium Discount", "High Discount")))</f>
        <v>High Discount</v>
      </c>
      <c r="AE103" s="5" t="str">
        <f>IF(Table1[[#This Row],[Discount]]=0,"0% (No Discount)",
 IF(Table1[[#This Row],[Discount]]&lt;=0.09,"10%",
 IF(Table1[[#This Row],[Discount]]&lt;=0.16,"15%",
 IF(Table1[[#This Row],[Discount]]&lt;=0.2,"20%",  IF(Table1[[#This Row],[Discount]]&lt;=0.25,"25%",
 "30%+")))))</f>
        <v>10%</v>
      </c>
      <c r="AF103" s="5" t="str">
        <f>IF(Table1[[#This Row],[Discount]]=0, "Full Price", "Discounted")</f>
        <v>Discounted</v>
      </c>
      <c r="AG103" s="46" t="str">
        <f>TEXT(Table1[[#This Row],[Order Date]],"mmm-yyyy")</f>
        <v>Feb-2015</v>
      </c>
    </row>
    <row r="104" spans="1:33" ht="12.75" hidden="1" customHeight="1" x14ac:dyDescent="0.25">
      <c r="A104" s="5">
        <v>18521</v>
      </c>
      <c r="B104" s="5" t="s">
        <v>25</v>
      </c>
      <c r="C104" s="5">
        <v>7.0000000000000007E-2</v>
      </c>
      <c r="D104" s="5">
        <v>10.06</v>
      </c>
      <c r="E104" s="5">
        <v>2.06</v>
      </c>
      <c r="F104" s="5">
        <v>188</v>
      </c>
      <c r="G104" s="5" t="s">
        <v>279</v>
      </c>
      <c r="H104" s="5" t="s">
        <v>49</v>
      </c>
      <c r="I104" s="5" t="s">
        <v>28</v>
      </c>
      <c r="J104" s="5" t="s">
        <v>29</v>
      </c>
      <c r="K104" s="5" t="s">
        <v>93</v>
      </c>
      <c r="L104" s="5" t="s">
        <v>31</v>
      </c>
      <c r="M104" s="5" t="s">
        <v>280</v>
      </c>
      <c r="N104" s="5">
        <v>0.39</v>
      </c>
      <c r="O104" s="5" t="s">
        <v>33</v>
      </c>
      <c r="P104" s="5" t="s">
        <v>61</v>
      </c>
      <c r="Q104" s="5" t="s">
        <v>130</v>
      </c>
      <c r="R104" s="5" t="s">
        <v>281</v>
      </c>
      <c r="S104" s="5">
        <v>76240</v>
      </c>
      <c r="T104" s="7">
        <v>42146</v>
      </c>
      <c r="U104" s="7">
        <v>42146</v>
      </c>
      <c r="V104" s="5">
        <v>152.65559999999999</v>
      </c>
      <c r="W104" s="5">
        <v>23</v>
      </c>
      <c r="X104" s="5">
        <v>221.24</v>
      </c>
      <c r="Y104" s="5">
        <v>88361</v>
      </c>
      <c r="Z104" s="5">
        <f>DATEDIF(Table1[[#This Row],[Order Date]], Table1[[#This Row],[Ship Date]], "D")</f>
        <v>0</v>
      </c>
      <c r="AA104" s="5">
        <f>IF(Table1[[#This Row],[Sales]]=0, 0, Table1[[#This Row],[Profit]] / Table1[[#This Row],[Sales]] * 100)</f>
        <v>69</v>
      </c>
      <c r="AB104" s="5">
        <f>Table1[[#This Row],[Sales]] / (1 - Table1[[#This Row],[Discount]])</f>
        <v>237.89247311827958</v>
      </c>
      <c r="AC104" s="5">
        <f>Table1[[#This Row],[Sales Before Discount]] - Table1[[#This Row],[Sales]]</f>
        <v>16.652473118279573</v>
      </c>
      <c r="AD104" s="5" t="str">
        <f>IF(Table1[[#This Row],[Discount Impact Factor]]=0, "No Discount", IF(Table1[[#This Row],[Discount Impact Factor]]&lt;=0.1, "Low Discount", IF(Table1[[#This Row],[Discount Impact Factor]]&lt;=0.2, "Medium Discount", "High Discount")))</f>
        <v>High Discount</v>
      </c>
      <c r="AE104" s="5" t="str">
        <f>IF(Table1[[#This Row],[Discount]]=0,"0% (No Discount)",
 IF(Table1[[#This Row],[Discount]]&lt;=0.09,"10%",
 IF(Table1[[#This Row],[Discount]]&lt;=0.16,"15%",
 IF(Table1[[#This Row],[Discount]]&lt;=0.2,"20%",  IF(Table1[[#This Row],[Discount]]&lt;=0.25,"25%",
 "30%+")))))</f>
        <v>10%</v>
      </c>
      <c r="AF104" s="5" t="str">
        <f>IF(Table1[[#This Row],[Discount]]=0, "Full Price", "Discounted")</f>
        <v>Discounted</v>
      </c>
      <c r="AG104" s="46" t="str">
        <f>TEXT(Table1[[#This Row],[Order Date]],"mmm-yyyy")</f>
        <v>May-2015</v>
      </c>
    </row>
    <row r="105" spans="1:33" ht="12.75" hidden="1" customHeight="1" x14ac:dyDescent="0.25">
      <c r="A105" s="5">
        <v>18522</v>
      </c>
      <c r="B105" s="5" t="s">
        <v>25</v>
      </c>
      <c r="C105" s="5">
        <v>7.0000000000000007E-2</v>
      </c>
      <c r="D105" s="5">
        <v>1.68</v>
      </c>
      <c r="E105" s="5">
        <v>1.57</v>
      </c>
      <c r="F105" s="5">
        <v>188</v>
      </c>
      <c r="G105" s="5" t="s">
        <v>279</v>
      </c>
      <c r="H105" s="5" t="s">
        <v>49</v>
      </c>
      <c r="I105" s="5" t="s">
        <v>28</v>
      </c>
      <c r="J105" s="5" t="s">
        <v>29</v>
      </c>
      <c r="K105" s="5" t="s">
        <v>30</v>
      </c>
      <c r="L105" s="5" t="s">
        <v>31</v>
      </c>
      <c r="M105" s="5" t="s">
        <v>96</v>
      </c>
      <c r="N105" s="5">
        <v>0.59</v>
      </c>
      <c r="O105" s="5" t="s">
        <v>33</v>
      </c>
      <c r="P105" s="5" t="s">
        <v>61</v>
      </c>
      <c r="Q105" s="5" t="s">
        <v>130</v>
      </c>
      <c r="R105" s="5" t="s">
        <v>281</v>
      </c>
      <c r="S105" s="5">
        <v>76240</v>
      </c>
      <c r="T105" s="7">
        <v>42146</v>
      </c>
      <c r="U105" s="7">
        <v>42147</v>
      </c>
      <c r="V105" s="5">
        <v>7.1500000000000057</v>
      </c>
      <c r="W105" s="5">
        <v>29</v>
      </c>
      <c r="X105" s="5">
        <v>46.65</v>
      </c>
      <c r="Y105" s="5">
        <v>88361</v>
      </c>
      <c r="Z105" s="5">
        <f>DATEDIF(Table1[[#This Row],[Order Date]], Table1[[#This Row],[Ship Date]], "D")</f>
        <v>1</v>
      </c>
      <c r="AA105" s="5">
        <f>IF(Table1[[#This Row],[Sales]]=0, 0, Table1[[#This Row],[Profit]] / Table1[[#This Row],[Sales]] * 100)</f>
        <v>15.326902465166143</v>
      </c>
      <c r="AB105" s="5">
        <f>Table1[[#This Row],[Sales]] / (1 - Table1[[#This Row],[Discount]])</f>
        <v>50.161290322580648</v>
      </c>
      <c r="AC105" s="5">
        <f>Table1[[#This Row],[Sales Before Discount]] - Table1[[#This Row],[Sales]]</f>
        <v>3.5112903225806491</v>
      </c>
      <c r="AD105" s="5" t="str">
        <f>IF(Table1[[#This Row],[Discount Impact Factor]]=0, "No Discount", IF(Table1[[#This Row],[Discount Impact Factor]]&lt;=0.1, "Low Discount", IF(Table1[[#This Row],[Discount Impact Factor]]&lt;=0.2, "Medium Discount", "High Discount")))</f>
        <v>High Discount</v>
      </c>
      <c r="AE105" s="5" t="str">
        <f>IF(Table1[[#This Row],[Discount]]=0,"0% (No Discount)",
 IF(Table1[[#This Row],[Discount]]&lt;=0.09,"10%",
 IF(Table1[[#This Row],[Discount]]&lt;=0.16,"15%",
 IF(Table1[[#This Row],[Discount]]&lt;=0.2,"20%",  IF(Table1[[#This Row],[Discount]]&lt;=0.25,"25%",
 "30%+")))))</f>
        <v>10%</v>
      </c>
      <c r="AF105" s="5" t="str">
        <f>IF(Table1[[#This Row],[Discount]]=0, "Full Price", "Discounted")</f>
        <v>Discounted</v>
      </c>
      <c r="AG105" s="46" t="str">
        <f>TEXT(Table1[[#This Row],[Order Date]],"mmm-yyyy")</f>
        <v>May-2015</v>
      </c>
    </row>
    <row r="106" spans="1:33" ht="12.75" hidden="1" customHeight="1" x14ac:dyDescent="0.25">
      <c r="A106" s="5">
        <v>18817</v>
      </c>
      <c r="B106" s="5" t="s">
        <v>25</v>
      </c>
      <c r="C106" s="5">
        <v>0.1</v>
      </c>
      <c r="D106" s="5">
        <v>58.1</v>
      </c>
      <c r="E106" s="5">
        <v>1.49</v>
      </c>
      <c r="F106" s="5">
        <v>190</v>
      </c>
      <c r="G106" s="5" t="s">
        <v>282</v>
      </c>
      <c r="H106" s="5" t="s">
        <v>49</v>
      </c>
      <c r="I106" s="5" t="s">
        <v>28</v>
      </c>
      <c r="J106" s="5" t="s">
        <v>29</v>
      </c>
      <c r="K106" s="5" t="s">
        <v>109</v>
      </c>
      <c r="L106" s="5" t="s">
        <v>59</v>
      </c>
      <c r="M106" s="5" t="s">
        <v>283</v>
      </c>
      <c r="N106" s="5">
        <v>0.38</v>
      </c>
      <c r="O106" s="5" t="s">
        <v>33</v>
      </c>
      <c r="P106" s="5" t="s">
        <v>61</v>
      </c>
      <c r="Q106" s="5" t="s">
        <v>178</v>
      </c>
      <c r="R106" s="5" t="s">
        <v>284</v>
      </c>
      <c r="S106" s="5">
        <v>60004</v>
      </c>
      <c r="T106" s="7">
        <v>42047</v>
      </c>
      <c r="U106" s="7">
        <v>42048</v>
      </c>
      <c r="V106" s="5">
        <v>113.6499</v>
      </c>
      <c r="W106" s="5">
        <v>3</v>
      </c>
      <c r="X106" s="5">
        <v>164.71</v>
      </c>
      <c r="Y106" s="5">
        <v>89092</v>
      </c>
      <c r="Z106" s="5">
        <f>DATEDIF(Table1[[#This Row],[Order Date]], Table1[[#This Row],[Ship Date]], "D")</f>
        <v>1</v>
      </c>
      <c r="AA106" s="5">
        <f>IF(Table1[[#This Row],[Sales]]=0, 0, Table1[[#This Row],[Profit]] / Table1[[#This Row],[Sales]] * 100)</f>
        <v>69</v>
      </c>
      <c r="AB106" s="5">
        <f>Table1[[#This Row],[Sales]] / (1 - Table1[[#This Row],[Discount]])</f>
        <v>183.01111111111112</v>
      </c>
      <c r="AC106" s="5">
        <f>Table1[[#This Row],[Sales Before Discount]] - Table1[[#This Row],[Sales]]</f>
        <v>18.301111111111112</v>
      </c>
      <c r="AD106" s="5" t="str">
        <f>IF(Table1[[#This Row],[Discount Impact Factor]]=0, "No Discount", IF(Table1[[#This Row],[Discount Impact Factor]]&lt;=0.1, "Low Discount", IF(Table1[[#This Row],[Discount Impact Factor]]&lt;=0.2, "Medium Discount", "High Discount")))</f>
        <v>High Discount</v>
      </c>
      <c r="AE106" s="5" t="str">
        <f>IF(Table1[[#This Row],[Discount]]=0,"0% (No Discount)",
 IF(Table1[[#This Row],[Discount]]&lt;=0.09,"10%",
 IF(Table1[[#This Row],[Discount]]&lt;=0.16,"15%",
 IF(Table1[[#This Row],[Discount]]&lt;=0.2,"20%",  IF(Table1[[#This Row],[Discount]]&lt;=0.25,"25%",
 "30%+")))))</f>
        <v>15%</v>
      </c>
      <c r="AF106" s="5" t="str">
        <f>IF(Table1[[#This Row],[Discount]]=0, "Full Price", "Discounted")</f>
        <v>Discounted</v>
      </c>
      <c r="AG106" s="46" t="str">
        <f>TEXT(Table1[[#This Row],[Order Date]],"mmm-yyyy")</f>
        <v>Feb-2015</v>
      </c>
    </row>
    <row r="107" spans="1:33" ht="12.75" customHeight="1" x14ac:dyDescent="0.25">
      <c r="A107" s="5">
        <v>18818</v>
      </c>
      <c r="B107" s="5" t="s">
        <v>25</v>
      </c>
      <c r="C107" s="5">
        <v>0.01</v>
      </c>
      <c r="D107" s="5">
        <v>80.48</v>
      </c>
      <c r="E107" s="5">
        <v>4.5</v>
      </c>
      <c r="F107" s="5">
        <v>191</v>
      </c>
      <c r="G107" s="5" t="s">
        <v>285</v>
      </c>
      <c r="H107" s="5" t="s">
        <v>49</v>
      </c>
      <c r="I107" s="5" t="s">
        <v>28</v>
      </c>
      <c r="J107" s="5" t="s">
        <v>29</v>
      </c>
      <c r="K107" s="5" t="s">
        <v>257</v>
      </c>
      <c r="L107" s="5" t="s">
        <v>59</v>
      </c>
      <c r="M107" s="5" t="s">
        <v>286</v>
      </c>
      <c r="N107" s="5">
        <v>0.55000000000000004</v>
      </c>
      <c r="O107" s="5" t="s">
        <v>33</v>
      </c>
      <c r="P107" s="5" t="s">
        <v>61</v>
      </c>
      <c r="Q107" s="5" t="s">
        <v>178</v>
      </c>
      <c r="R107" s="5" t="s">
        <v>287</v>
      </c>
      <c r="S107" s="5">
        <v>60505</v>
      </c>
      <c r="T107" s="7">
        <v>42047</v>
      </c>
      <c r="U107" s="7">
        <v>42050</v>
      </c>
      <c r="V107" s="5">
        <v>-35.474400000000003</v>
      </c>
      <c r="W107" s="5">
        <v>1</v>
      </c>
      <c r="X107" s="5">
        <v>79.680000000000007</v>
      </c>
      <c r="Y107" s="5">
        <v>89092</v>
      </c>
      <c r="Z107" s="5">
        <f>DATEDIF(Table1[[#This Row],[Order Date]], Table1[[#This Row],[Ship Date]], "D")</f>
        <v>3</v>
      </c>
      <c r="AA107" s="5">
        <f>IF(Table1[[#This Row],[Sales]]=0, 0, Table1[[#This Row],[Profit]] / Table1[[#This Row],[Sales]] * 100)</f>
        <v>-44.5210843373494</v>
      </c>
      <c r="AB107" s="5">
        <f>Table1[[#This Row],[Sales]] / (1 - Table1[[#This Row],[Discount]])</f>
        <v>80.484848484848499</v>
      </c>
      <c r="AC107" s="5">
        <f>Table1[[#This Row],[Sales Before Discount]] - Table1[[#This Row],[Sales]]</f>
        <v>0.80484848484849181</v>
      </c>
      <c r="AD107" s="5" t="str">
        <f>IF(Table1[[#This Row],[Discount Impact Factor]]=0, "No Discount", IF(Table1[[#This Row],[Discount Impact Factor]]&lt;=0.1, "Low Discount", IF(Table1[[#This Row],[Discount Impact Factor]]&lt;=0.2, "Medium Discount", "High Discount")))</f>
        <v>High Discount</v>
      </c>
      <c r="AE107" s="5" t="str">
        <f>IF(Table1[[#This Row],[Discount]]=0,"0% (No Discount)",
 IF(Table1[[#This Row],[Discount]]&lt;=0.09,"10%",
 IF(Table1[[#This Row],[Discount]]&lt;=0.16,"15%",
 IF(Table1[[#This Row],[Discount]]&lt;=0.2,"20%",  IF(Table1[[#This Row],[Discount]]&lt;=0.25,"25%",
 "30%+")))))</f>
        <v>10%</v>
      </c>
      <c r="AF107" s="5" t="str">
        <f>IF(Table1[[#This Row],[Discount]]=0, "Full Price", "Discounted")</f>
        <v>Discounted</v>
      </c>
      <c r="AG107" s="46" t="str">
        <f>TEXT(Table1[[#This Row],[Order Date]],"mmm-yyyy")</f>
        <v>Feb-2015</v>
      </c>
    </row>
    <row r="108" spans="1:33" ht="12.75" hidden="1" customHeight="1" x14ac:dyDescent="0.25">
      <c r="A108" s="5">
        <v>20520</v>
      </c>
      <c r="B108" s="5" t="s">
        <v>37</v>
      </c>
      <c r="C108" s="5">
        <v>0.05</v>
      </c>
      <c r="D108" s="5">
        <v>3.8</v>
      </c>
      <c r="E108" s="5">
        <v>1.49</v>
      </c>
      <c r="F108" s="5">
        <v>191</v>
      </c>
      <c r="G108" s="5" t="s">
        <v>285</v>
      </c>
      <c r="H108" s="5" t="s">
        <v>49</v>
      </c>
      <c r="I108" s="5" t="s">
        <v>28</v>
      </c>
      <c r="J108" s="5" t="s">
        <v>29</v>
      </c>
      <c r="K108" s="5" t="s">
        <v>109</v>
      </c>
      <c r="L108" s="5" t="s">
        <v>59</v>
      </c>
      <c r="M108" s="5" t="s">
        <v>125</v>
      </c>
      <c r="N108" s="5">
        <v>0.38</v>
      </c>
      <c r="O108" s="5" t="s">
        <v>33</v>
      </c>
      <c r="P108" s="5" t="s">
        <v>61</v>
      </c>
      <c r="Q108" s="5" t="s">
        <v>178</v>
      </c>
      <c r="R108" s="5" t="s">
        <v>287</v>
      </c>
      <c r="S108" s="5">
        <v>60505</v>
      </c>
      <c r="T108" s="7">
        <v>42103</v>
      </c>
      <c r="U108" s="7">
        <v>42105</v>
      </c>
      <c r="V108" s="5">
        <v>14.466999999999999</v>
      </c>
      <c r="W108" s="5">
        <v>14</v>
      </c>
      <c r="X108" s="5">
        <v>53.26</v>
      </c>
      <c r="Y108" s="5">
        <v>89093</v>
      </c>
      <c r="Z108" s="5">
        <f>DATEDIF(Table1[[#This Row],[Order Date]], Table1[[#This Row],[Ship Date]], "D")</f>
        <v>2</v>
      </c>
      <c r="AA108" s="5">
        <f>IF(Table1[[#This Row],[Sales]]=0, 0, Table1[[#This Row],[Profit]] / Table1[[#This Row],[Sales]] * 100)</f>
        <v>27.162974089372888</v>
      </c>
      <c r="AB108" s="5">
        <f>Table1[[#This Row],[Sales]] / (1 - Table1[[#This Row],[Discount]])</f>
        <v>56.06315789473684</v>
      </c>
      <c r="AC108" s="5">
        <f>Table1[[#This Row],[Sales Before Discount]] - Table1[[#This Row],[Sales]]</f>
        <v>2.8031578947368416</v>
      </c>
      <c r="AD108" s="5" t="str">
        <f>IF(Table1[[#This Row],[Discount Impact Factor]]=0, "No Discount", IF(Table1[[#This Row],[Discount Impact Factor]]&lt;=0.1, "Low Discount", IF(Table1[[#This Row],[Discount Impact Factor]]&lt;=0.2, "Medium Discount", "High Discount")))</f>
        <v>High Discount</v>
      </c>
      <c r="AE108" s="5" t="str">
        <f>IF(Table1[[#This Row],[Discount]]=0,"0% (No Discount)",
 IF(Table1[[#This Row],[Discount]]&lt;=0.09,"10%",
 IF(Table1[[#This Row],[Discount]]&lt;=0.16,"15%",
 IF(Table1[[#This Row],[Discount]]&lt;=0.2,"20%",  IF(Table1[[#This Row],[Discount]]&lt;=0.25,"25%",
 "30%+")))))</f>
        <v>10%</v>
      </c>
      <c r="AF108" s="5" t="str">
        <f>IF(Table1[[#This Row],[Discount]]=0, "Full Price", "Discounted")</f>
        <v>Discounted</v>
      </c>
      <c r="AG108" s="46" t="str">
        <f>TEXT(Table1[[#This Row],[Order Date]],"mmm-yyyy")</f>
        <v>Apr-2015</v>
      </c>
    </row>
    <row r="109" spans="1:33" ht="12.75" customHeight="1" x14ac:dyDescent="0.25">
      <c r="A109" s="5">
        <v>20521</v>
      </c>
      <c r="B109" s="5" t="s">
        <v>37</v>
      </c>
      <c r="C109" s="5">
        <v>0.09</v>
      </c>
      <c r="D109" s="5">
        <v>30.73</v>
      </c>
      <c r="E109" s="5">
        <v>4</v>
      </c>
      <c r="F109" s="5">
        <v>191</v>
      </c>
      <c r="G109" s="5" t="s">
        <v>285</v>
      </c>
      <c r="H109" s="5" t="s">
        <v>49</v>
      </c>
      <c r="I109" s="5" t="s">
        <v>28</v>
      </c>
      <c r="J109" s="5" t="s">
        <v>77</v>
      </c>
      <c r="K109" s="5" t="s">
        <v>180</v>
      </c>
      <c r="L109" s="5" t="s">
        <v>59</v>
      </c>
      <c r="M109" s="5" t="s">
        <v>288</v>
      </c>
      <c r="N109" s="5">
        <v>0.75</v>
      </c>
      <c r="O109" s="5" t="s">
        <v>33</v>
      </c>
      <c r="P109" s="5" t="s">
        <v>61</v>
      </c>
      <c r="Q109" s="5" t="s">
        <v>178</v>
      </c>
      <c r="R109" s="5" t="s">
        <v>287</v>
      </c>
      <c r="S109" s="5">
        <v>60505</v>
      </c>
      <c r="T109" s="7">
        <v>42103</v>
      </c>
      <c r="U109" s="7">
        <v>42103</v>
      </c>
      <c r="V109" s="5">
        <v>-99.986400000000003</v>
      </c>
      <c r="W109" s="5">
        <v>7</v>
      </c>
      <c r="X109" s="5">
        <v>203.49</v>
      </c>
      <c r="Y109" s="5">
        <v>89093</v>
      </c>
      <c r="Z109" s="5">
        <f>DATEDIF(Table1[[#This Row],[Order Date]], Table1[[#This Row],[Ship Date]], "D")</f>
        <v>0</v>
      </c>
      <c r="AA109" s="5">
        <f>IF(Table1[[#This Row],[Sales]]=0, 0, Table1[[#This Row],[Profit]] / Table1[[#This Row],[Sales]] * 100)</f>
        <v>-49.135780628040685</v>
      </c>
      <c r="AB109" s="5">
        <f>Table1[[#This Row],[Sales]] / (1 - Table1[[#This Row],[Discount]])</f>
        <v>223.61538461538461</v>
      </c>
      <c r="AC109" s="5">
        <f>Table1[[#This Row],[Sales Before Discount]] - Table1[[#This Row],[Sales]]</f>
        <v>20.125384615384604</v>
      </c>
      <c r="AD109" s="5" t="str">
        <f>IF(Table1[[#This Row],[Discount Impact Factor]]=0, "No Discount", IF(Table1[[#This Row],[Discount Impact Factor]]&lt;=0.1, "Low Discount", IF(Table1[[#This Row],[Discount Impact Factor]]&lt;=0.2, "Medium Discount", "High Discount")))</f>
        <v>High Discount</v>
      </c>
      <c r="AE109" s="5" t="str">
        <f>IF(Table1[[#This Row],[Discount]]=0,"0% (No Discount)",
 IF(Table1[[#This Row],[Discount]]&lt;=0.09,"10%",
 IF(Table1[[#This Row],[Discount]]&lt;=0.16,"15%",
 IF(Table1[[#This Row],[Discount]]&lt;=0.2,"20%",  IF(Table1[[#This Row],[Discount]]&lt;=0.25,"25%",
 "30%+")))))</f>
        <v>10%</v>
      </c>
      <c r="AF109" s="5" t="str">
        <f>IF(Table1[[#This Row],[Discount]]=0, "Full Price", "Discounted")</f>
        <v>Discounted</v>
      </c>
      <c r="AG109" s="46" t="str">
        <f>TEXT(Table1[[#This Row],[Order Date]],"mmm-yyyy")</f>
        <v>Apr-2015</v>
      </c>
    </row>
    <row r="110" spans="1:33" ht="12.75" hidden="1" customHeight="1" x14ac:dyDescent="0.25">
      <c r="A110" s="5">
        <v>20522</v>
      </c>
      <c r="B110" s="5" t="s">
        <v>37</v>
      </c>
      <c r="C110" s="5">
        <v>0</v>
      </c>
      <c r="D110" s="5">
        <v>125.99</v>
      </c>
      <c r="E110" s="5">
        <v>8.08</v>
      </c>
      <c r="F110" s="5">
        <v>191</v>
      </c>
      <c r="G110" s="5" t="s">
        <v>285</v>
      </c>
      <c r="H110" s="5" t="s">
        <v>49</v>
      </c>
      <c r="I110" s="5" t="s">
        <v>28</v>
      </c>
      <c r="J110" s="5" t="s">
        <v>77</v>
      </c>
      <c r="K110" s="5" t="s">
        <v>78</v>
      </c>
      <c r="L110" s="5" t="s">
        <v>59</v>
      </c>
      <c r="M110" s="5" t="s">
        <v>289</v>
      </c>
      <c r="N110" s="5">
        <v>0.56999999999999995</v>
      </c>
      <c r="O110" s="5" t="s">
        <v>33</v>
      </c>
      <c r="P110" s="5" t="s">
        <v>61</v>
      </c>
      <c r="Q110" s="5" t="s">
        <v>178</v>
      </c>
      <c r="R110" s="5" t="s">
        <v>287</v>
      </c>
      <c r="S110" s="5">
        <v>60505</v>
      </c>
      <c r="T110" s="7">
        <v>42103</v>
      </c>
      <c r="U110" s="7">
        <v>42104</v>
      </c>
      <c r="V110" s="5">
        <v>1348.59672</v>
      </c>
      <c r="W110" s="5">
        <v>22</v>
      </c>
      <c r="X110" s="5">
        <v>2356.0100000000002</v>
      </c>
      <c r="Y110" s="5">
        <v>89093</v>
      </c>
      <c r="Z110" s="5">
        <f>DATEDIF(Table1[[#This Row],[Order Date]], Table1[[#This Row],[Ship Date]], "D")</f>
        <v>1</v>
      </c>
      <c r="AA110" s="5">
        <f>IF(Table1[[#This Row],[Sales]]=0, 0, Table1[[#This Row],[Profit]] / Table1[[#This Row],[Sales]] * 100)</f>
        <v>57.240704411271594</v>
      </c>
      <c r="AB110" s="5">
        <f>Table1[[#This Row],[Sales]] / (1 - Table1[[#This Row],[Discount]])</f>
        <v>2356.0100000000002</v>
      </c>
      <c r="AC110" s="5">
        <f>Table1[[#This Row],[Sales Before Discount]] - Table1[[#This Row],[Sales]]</f>
        <v>0</v>
      </c>
      <c r="AD110" s="5" t="str">
        <f>IF(Table1[[#This Row],[Discount Impact Factor]]=0, "No Discount", IF(Table1[[#This Row],[Discount Impact Factor]]&lt;=0.1, "Low Discount", IF(Table1[[#This Row],[Discount Impact Factor]]&lt;=0.2, "Medium Discount", "High Discount")))</f>
        <v>No Discount</v>
      </c>
      <c r="AE110" s="5" t="str">
        <f>IF(Table1[[#This Row],[Discount]]=0,"0% (No Discount)",
 IF(Table1[[#This Row],[Discount]]&lt;=0.09,"10%",
 IF(Table1[[#This Row],[Discount]]&lt;=0.16,"15%",
 IF(Table1[[#This Row],[Discount]]&lt;=0.2,"20%",  IF(Table1[[#This Row],[Discount]]&lt;=0.25,"25%",
 "30%+")))))</f>
        <v>0% (No Discount)</v>
      </c>
      <c r="AF110" s="5" t="str">
        <f>IF(Table1[[#This Row],[Discount]]=0, "Full Price", "Discounted")</f>
        <v>Full Price</v>
      </c>
      <c r="AG110" s="46" t="str">
        <f>TEXT(Table1[[#This Row],[Order Date]],"mmm-yyyy")</f>
        <v>Apr-2015</v>
      </c>
    </row>
    <row r="111" spans="1:33" ht="12.75" customHeight="1" x14ac:dyDescent="0.25">
      <c r="A111" s="5">
        <v>19663</v>
      </c>
      <c r="B111" s="5" t="s">
        <v>37</v>
      </c>
      <c r="C111" s="5">
        <v>0</v>
      </c>
      <c r="D111" s="5">
        <v>213.45</v>
      </c>
      <c r="E111" s="5">
        <v>14.7</v>
      </c>
      <c r="F111" s="5">
        <v>193</v>
      </c>
      <c r="G111" s="5" t="s">
        <v>290</v>
      </c>
      <c r="H111" s="5" t="s">
        <v>39</v>
      </c>
      <c r="I111" s="5" t="s">
        <v>28</v>
      </c>
      <c r="J111" s="5" t="s">
        <v>77</v>
      </c>
      <c r="K111" s="5" t="s">
        <v>85</v>
      </c>
      <c r="L111" s="5" t="s">
        <v>43</v>
      </c>
      <c r="M111" s="5" t="s">
        <v>291</v>
      </c>
      <c r="N111" s="5">
        <v>0.59</v>
      </c>
      <c r="O111" s="5" t="s">
        <v>33</v>
      </c>
      <c r="P111" s="5" t="s">
        <v>34</v>
      </c>
      <c r="Q111" s="5" t="s">
        <v>212</v>
      </c>
      <c r="R111" s="5" t="s">
        <v>213</v>
      </c>
      <c r="S111" s="5">
        <v>84041</v>
      </c>
      <c r="T111" s="7">
        <v>42007</v>
      </c>
      <c r="U111" s="7">
        <v>42009</v>
      </c>
      <c r="V111" s="5">
        <v>-560.81417999999996</v>
      </c>
      <c r="W111" s="5">
        <v>1</v>
      </c>
      <c r="X111" s="5">
        <v>224.12</v>
      </c>
      <c r="Y111" s="5">
        <v>90430</v>
      </c>
      <c r="Z111" s="5">
        <f>DATEDIF(Table1[[#This Row],[Order Date]], Table1[[#This Row],[Ship Date]], "D")</f>
        <v>2</v>
      </c>
      <c r="AA111" s="5">
        <f>IF(Table1[[#This Row],[Sales]]=0, 0, Table1[[#This Row],[Profit]] / Table1[[#This Row],[Sales]] * 100)</f>
        <v>-250.22942173835446</v>
      </c>
      <c r="AB111" s="5">
        <f>Table1[[#This Row],[Sales]] / (1 - Table1[[#This Row],[Discount]])</f>
        <v>224.12</v>
      </c>
      <c r="AC111" s="5">
        <f>Table1[[#This Row],[Sales Before Discount]] - Table1[[#This Row],[Sales]]</f>
        <v>0</v>
      </c>
      <c r="AD111" s="5" t="str">
        <f>IF(Table1[[#This Row],[Discount Impact Factor]]=0, "No Discount", IF(Table1[[#This Row],[Discount Impact Factor]]&lt;=0.1, "Low Discount", IF(Table1[[#This Row],[Discount Impact Factor]]&lt;=0.2, "Medium Discount", "High Discount")))</f>
        <v>No Discount</v>
      </c>
      <c r="AE111" s="5" t="str">
        <f>IF(Table1[[#This Row],[Discount]]=0,"0% (No Discount)",
 IF(Table1[[#This Row],[Discount]]&lt;=0.09,"10%",
 IF(Table1[[#This Row],[Discount]]&lt;=0.16,"15%",
 IF(Table1[[#This Row],[Discount]]&lt;=0.2,"20%",  IF(Table1[[#This Row],[Discount]]&lt;=0.25,"25%",
 "30%+")))))</f>
        <v>0% (No Discount)</v>
      </c>
      <c r="AF111" s="5" t="str">
        <f>IF(Table1[[#This Row],[Discount]]=0, "Full Price", "Discounted")</f>
        <v>Full Price</v>
      </c>
      <c r="AG111" s="46" t="str">
        <f>TEXT(Table1[[#This Row],[Order Date]],"mmm-yyyy")</f>
        <v>Jan-2015</v>
      </c>
    </row>
    <row r="112" spans="1:33" ht="12.75" customHeight="1" x14ac:dyDescent="0.25">
      <c r="A112" s="5">
        <v>20645</v>
      </c>
      <c r="B112" s="5" t="s">
        <v>56</v>
      </c>
      <c r="C112" s="5">
        <v>7.0000000000000007E-2</v>
      </c>
      <c r="D112" s="5">
        <v>6.54</v>
      </c>
      <c r="E112" s="5">
        <v>5.27</v>
      </c>
      <c r="F112" s="5">
        <v>193</v>
      </c>
      <c r="G112" s="5" t="s">
        <v>290</v>
      </c>
      <c r="H112" s="5" t="s">
        <v>49</v>
      </c>
      <c r="I112" s="5" t="s">
        <v>28</v>
      </c>
      <c r="J112" s="5" t="s">
        <v>29</v>
      </c>
      <c r="K112" s="5" t="s">
        <v>109</v>
      </c>
      <c r="L112" s="5" t="s">
        <v>59</v>
      </c>
      <c r="M112" s="5" t="s">
        <v>292</v>
      </c>
      <c r="N112" s="5">
        <v>0.36</v>
      </c>
      <c r="O112" s="5" t="s">
        <v>33</v>
      </c>
      <c r="P112" s="5" t="s">
        <v>34</v>
      </c>
      <c r="Q112" s="5" t="s">
        <v>212</v>
      </c>
      <c r="R112" s="5" t="s">
        <v>213</v>
      </c>
      <c r="S112" s="5">
        <v>84041</v>
      </c>
      <c r="T112" s="7">
        <v>42093</v>
      </c>
      <c r="U112" s="7">
        <v>42095</v>
      </c>
      <c r="V112" s="5">
        <v>-66.044499999999999</v>
      </c>
      <c r="W112" s="5">
        <v>21</v>
      </c>
      <c r="X112" s="5">
        <v>140.30000000000001</v>
      </c>
      <c r="Y112" s="5">
        <v>90432</v>
      </c>
      <c r="Z112" s="5">
        <f>DATEDIF(Table1[[#This Row],[Order Date]], Table1[[#This Row],[Ship Date]], "D")</f>
        <v>2</v>
      </c>
      <c r="AA112" s="5">
        <f>IF(Table1[[#This Row],[Sales]]=0, 0, Table1[[#This Row],[Profit]] / Table1[[#This Row],[Sales]] * 100)</f>
        <v>-47.073770491803273</v>
      </c>
      <c r="AB112" s="5">
        <f>Table1[[#This Row],[Sales]] / (1 - Table1[[#This Row],[Discount]])</f>
        <v>150.86021505376345</v>
      </c>
      <c r="AC112" s="5">
        <f>Table1[[#This Row],[Sales Before Discount]] - Table1[[#This Row],[Sales]]</f>
        <v>10.560215053763443</v>
      </c>
      <c r="AD112" s="5" t="str">
        <f>IF(Table1[[#This Row],[Discount Impact Factor]]=0, "No Discount", IF(Table1[[#This Row],[Discount Impact Factor]]&lt;=0.1, "Low Discount", IF(Table1[[#This Row],[Discount Impact Factor]]&lt;=0.2, "Medium Discount", "High Discount")))</f>
        <v>High Discount</v>
      </c>
      <c r="AE112" s="5" t="str">
        <f>IF(Table1[[#This Row],[Discount]]=0,"0% (No Discount)",
 IF(Table1[[#This Row],[Discount]]&lt;=0.09,"10%",
 IF(Table1[[#This Row],[Discount]]&lt;=0.16,"15%",
 IF(Table1[[#This Row],[Discount]]&lt;=0.2,"20%",  IF(Table1[[#This Row],[Discount]]&lt;=0.25,"25%",
 "30%+")))))</f>
        <v>10%</v>
      </c>
      <c r="AF112" s="5" t="str">
        <f>IF(Table1[[#This Row],[Discount]]=0, "Full Price", "Discounted")</f>
        <v>Discounted</v>
      </c>
      <c r="AG112" s="46" t="str">
        <f>TEXT(Table1[[#This Row],[Order Date]],"mmm-yyyy")</f>
        <v>Mar-2015</v>
      </c>
    </row>
    <row r="113" spans="1:33" ht="12.75" customHeight="1" x14ac:dyDescent="0.25">
      <c r="A113" s="5">
        <v>24273</v>
      </c>
      <c r="B113" s="5" t="s">
        <v>37</v>
      </c>
      <c r="C113" s="5">
        <v>0.02</v>
      </c>
      <c r="D113" s="5">
        <v>6.48</v>
      </c>
      <c r="E113" s="5">
        <v>9.17</v>
      </c>
      <c r="F113" s="5">
        <v>194</v>
      </c>
      <c r="G113" s="5" t="s">
        <v>293</v>
      </c>
      <c r="H113" s="5" t="s">
        <v>49</v>
      </c>
      <c r="I113" s="5" t="s">
        <v>28</v>
      </c>
      <c r="J113" s="5" t="s">
        <v>29</v>
      </c>
      <c r="K113" s="5" t="s">
        <v>93</v>
      </c>
      <c r="L113" s="5" t="s">
        <v>59</v>
      </c>
      <c r="M113" s="5" t="s">
        <v>294</v>
      </c>
      <c r="N113" s="5">
        <v>0.37</v>
      </c>
      <c r="O113" s="5" t="s">
        <v>33</v>
      </c>
      <c r="P113" s="5" t="s">
        <v>34</v>
      </c>
      <c r="Q113" s="5" t="s">
        <v>212</v>
      </c>
      <c r="R113" s="5" t="s">
        <v>295</v>
      </c>
      <c r="S113" s="5">
        <v>84043</v>
      </c>
      <c r="T113" s="7">
        <v>42014</v>
      </c>
      <c r="U113" s="7">
        <v>42015</v>
      </c>
      <c r="V113" s="5">
        <v>-105.68520000000001</v>
      </c>
      <c r="W113" s="5">
        <v>4</v>
      </c>
      <c r="X113" s="5">
        <v>28.2</v>
      </c>
      <c r="Y113" s="5">
        <v>90431</v>
      </c>
      <c r="Z113" s="5">
        <f>DATEDIF(Table1[[#This Row],[Order Date]], Table1[[#This Row],[Ship Date]], "D")</f>
        <v>1</v>
      </c>
      <c r="AA113" s="5">
        <f>IF(Table1[[#This Row],[Sales]]=0, 0, Table1[[#This Row],[Profit]] / Table1[[#This Row],[Sales]] * 100)</f>
        <v>-374.77021276595747</v>
      </c>
      <c r="AB113" s="5">
        <f>Table1[[#This Row],[Sales]] / (1 - Table1[[#This Row],[Discount]])</f>
        <v>28.775510204081634</v>
      </c>
      <c r="AC113" s="5">
        <f>Table1[[#This Row],[Sales Before Discount]] - Table1[[#This Row],[Sales]]</f>
        <v>0.57551020408163467</v>
      </c>
      <c r="AD113" s="5" t="str">
        <f>IF(Table1[[#This Row],[Discount Impact Factor]]=0, "No Discount", IF(Table1[[#This Row],[Discount Impact Factor]]&lt;=0.1, "Low Discount", IF(Table1[[#This Row],[Discount Impact Factor]]&lt;=0.2, "Medium Discount", "High Discount")))</f>
        <v>High Discount</v>
      </c>
      <c r="AE113" s="5" t="str">
        <f>IF(Table1[[#This Row],[Discount]]=0,"0% (No Discount)",
 IF(Table1[[#This Row],[Discount]]&lt;=0.09,"10%",
 IF(Table1[[#This Row],[Discount]]&lt;=0.16,"15%",
 IF(Table1[[#This Row],[Discount]]&lt;=0.2,"20%",  IF(Table1[[#This Row],[Discount]]&lt;=0.25,"25%",
 "30%+")))))</f>
        <v>10%</v>
      </c>
      <c r="AF113" s="5" t="str">
        <f>IF(Table1[[#This Row],[Discount]]=0, "Full Price", "Discounted")</f>
        <v>Discounted</v>
      </c>
      <c r="AG113" s="46" t="str">
        <f>TEXT(Table1[[#This Row],[Order Date]],"mmm-yyyy")</f>
        <v>Jan-2015</v>
      </c>
    </row>
    <row r="114" spans="1:33" ht="12.75" hidden="1" customHeight="1" x14ac:dyDescent="0.25">
      <c r="A114" s="5">
        <v>20646</v>
      </c>
      <c r="B114" s="5" t="s">
        <v>56</v>
      </c>
      <c r="C114" s="5">
        <v>0.09</v>
      </c>
      <c r="D114" s="5">
        <v>3.29</v>
      </c>
      <c r="E114" s="5">
        <v>1.35</v>
      </c>
      <c r="F114" s="5">
        <v>194</v>
      </c>
      <c r="G114" s="5" t="s">
        <v>293</v>
      </c>
      <c r="H114" s="5" t="s">
        <v>49</v>
      </c>
      <c r="I114" s="5" t="s">
        <v>28</v>
      </c>
      <c r="J114" s="5" t="s">
        <v>29</v>
      </c>
      <c r="K114" s="5" t="s">
        <v>66</v>
      </c>
      <c r="L114" s="5" t="s">
        <v>31</v>
      </c>
      <c r="M114" s="5" t="s">
        <v>296</v>
      </c>
      <c r="N114" s="5">
        <v>0.4</v>
      </c>
      <c r="O114" s="5" t="s">
        <v>33</v>
      </c>
      <c r="P114" s="5" t="s">
        <v>34</v>
      </c>
      <c r="Q114" s="5" t="s">
        <v>212</v>
      </c>
      <c r="R114" s="5" t="s">
        <v>295</v>
      </c>
      <c r="S114" s="5">
        <v>84043</v>
      </c>
      <c r="T114" s="7">
        <v>42093</v>
      </c>
      <c r="U114" s="7">
        <v>42095</v>
      </c>
      <c r="V114" s="5">
        <v>15.66</v>
      </c>
      <c r="W114" s="5">
        <v>23</v>
      </c>
      <c r="X114" s="5">
        <v>71.55</v>
      </c>
      <c r="Y114" s="5">
        <v>90432</v>
      </c>
      <c r="Z114" s="5">
        <f>DATEDIF(Table1[[#This Row],[Order Date]], Table1[[#This Row],[Ship Date]], "D")</f>
        <v>2</v>
      </c>
      <c r="AA114" s="5">
        <f>IF(Table1[[#This Row],[Sales]]=0, 0, Table1[[#This Row],[Profit]] / Table1[[#This Row],[Sales]] * 100)</f>
        <v>21.886792452830189</v>
      </c>
      <c r="AB114" s="5">
        <f>Table1[[#This Row],[Sales]] / (1 - Table1[[#This Row],[Discount]])</f>
        <v>78.626373626373621</v>
      </c>
      <c r="AC114" s="5">
        <f>Table1[[#This Row],[Sales Before Discount]] - Table1[[#This Row],[Sales]]</f>
        <v>7.0763736263736234</v>
      </c>
      <c r="AD114" s="5" t="str">
        <f>IF(Table1[[#This Row],[Discount Impact Factor]]=0, "No Discount", IF(Table1[[#This Row],[Discount Impact Factor]]&lt;=0.1, "Low Discount", IF(Table1[[#This Row],[Discount Impact Factor]]&lt;=0.2, "Medium Discount", "High Discount")))</f>
        <v>High Discount</v>
      </c>
      <c r="AE114" s="5" t="str">
        <f>IF(Table1[[#This Row],[Discount]]=0,"0% (No Discount)",
 IF(Table1[[#This Row],[Discount]]&lt;=0.09,"10%",
 IF(Table1[[#This Row],[Discount]]&lt;=0.16,"15%",
 IF(Table1[[#This Row],[Discount]]&lt;=0.2,"20%",  IF(Table1[[#This Row],[Discount]]&lt;=0.25,"25%",
 "30%+")))))</f>
        <v>10%</v>
      </c>
      <c r="AF114" s="5" t="str">
        <f>IF(Table1[[#This Row],[Discount]]=0, "Full Price", "Discounted")</f>
        <v>Discounted</v>
      </c>
      <c r="AG114" s="46" t="str">
        <f>TEXT(Table1[[#This Row],[Order Date]],"mmm-yyyy")</f>
        <v>Mar-2015</v>
      </c>
    </row>
    <row r="115" spans="1:33" ht="12.75" hidden="1" customHeight="1" x14ac:dyDescent="0.25">
      <c r="A115" s="5">
        <v>25158</v>
      </c>
      <c r="B115" s="5" t="s">
        <v>47</v>
      </c>
      <c r="C115" s="5">
        <v>0</v>
      </c>
      <c r="D115" s="5">
        <v>161.55000000000001</v>
      </c>
      <c r="E115" s="5">
        <v>19.989999999999998</v>
      </c>
      <c r="F115" s="5">
        <v>197</v>
      </c>
      <c r="G115" s="5" t="s">
        <v>297</v>
      </c>
      <c r="H115" s="5" t="s">
        <v>49</v>
      </c>
      <c r="I115" s="5" t="s">
        <v>58</v>
      </c>
      <c r="J115" s="5" t="s">
        <v>29</v>
      </c>
      <c r="K115" s="5" t="s">
        <v>141</v>
      </c>
      <c r="L115" s="5" t="s">
        <v>59</v>
      </c>
      <c r="M115" s="5" t="s">
        <v>161</v>
      </c>
      <c r="N115" s="5">
        <v>0.66</v>
      </c>
      <c r="O115" s="5" t="s">
        <v>33</v>
      </c>
      <c r="P115" s="5" t="s">
        <v>61</v>
      </c>
      <c r="Q115" s="5" t="s">
        <v>183</v>
      </c>
      <c r="R115" s="5" t="s">
        <v>298</v>
      </c>
      <c r="S115" s="5">
        <v>66212</v>
      </c>
      <c r="T115" s="7">
        <v>42096</v>
      </c>
      <c r="U115" s="7">
        <v>42098</v>
      </c>
      <c r="V115" s="5">
        <v>1167.1580000000001</v>
      </c>
      <c r="W115" s="5">
        <v>19</v>
      </c>
      <c r="X115" s="5">
        <v>3108.98</v>
      </c>
      <c r="Y115" s="5">
        <v>88921</v>
      </c>
      <c r="Z115" s="5">
        <f>DATEDIF(Table1[[#This Row],[Order Date]], Table1[[#This Row],[Ship Date]], "D")</f>
        <v>2</v>
      </c>
      <c r="AA115" s="5">
        <f>IF(Table1[[#This Row],[Sales]]=0, 0, Table1[[#This Row],[Profit]] / Table1[[#This Row],[Sales]] * 100)</f>
        <v>37.541508790664466</v>
      </c>
      <c r="AB115" s="5">
        <f>Table1[[#This Row],[Sales]] / (1 - Table1[[#This Row],[Discount]])</f>
        <v>3108.98</v>
      </c>
      <c r="AC115" s="5">
        <f>Table1[[#This Row],[Sales Before Discount]] - Table1[[#This Row],[Sales]]</f>
        <v>0</v>
      </c>
      <c r="AD115" s="5" t="str">
        <f>IF(Table1[[#This Row],[Discount Impact Factor]]=0, "No Discount", IF(Table1[[#This Row],[Discount Impact Factor]]&lt;=0.1, "Low Discount", IF(Table1[[#This Row],[Discount Impact Factor]]&lt;=0.2, "Medium Discount", "High Discount")))</f>
        <v>No Discount</v>
      </c>
      <c r="AE115" s="5" t="str">
        <f>IF(Table1[[#This Row],[Discount]]=0,"0% (No Discount)",
 IF(Table1[[#This Row],[Discount]]&lt;=0.09,"10%",
 IF(Table1[[#This Row],[Discount]]&lt;=0.16,"15%",
 IF(Table1[[#This Row],[Discount]]&lt;=0.2,"20%",  IF(Table1[[#This Row],[Discount]]&lt;=0.25,"25%",
 "30%+")))))</f>
        <v>0% (No Discount)</v>
      </c>
      <c r="AF115" s="5" t="str">
        <f>IF(Table1[[#This Row],[Discount]]=0, "Full Price", "Discounted")</f>
        <v>Full Price</v>
      </c>
      <c r="AG115" s="46" t="str">
        <f>TEXT(Table1[[#This Row],[Order Date]],"mmm-yyyy")</f>
        <v>Apr-2015</v>
      </c>
    </row>
    <row r="116" spans="1:33" ht="12.75" hidden="1" customHeight="1" x14ac:dyDescent="0.25">
      <c r="A116" s="5">
        <v>7158</v>
      </c>
      <c r="B116" s="5" t="s">
        <v>47</v>
      </c>
      <c r="C116" s="5">
        <v>0</v>
      </c>
      <c r="D116" s="5">
        <v>161.55000000000001</v>
      </c>
      <c r="E116" s="5">
        <v>19.989999999999998</v>
      </c>
      <c r="F116" s="5">
        <v>198</v>
      </c>
      <c r="G116" s="5" t="s">
        <v>299</v>
      </c>
      <c r="H116" s="5" t="s">
        <v>49</v>
      </c>
      <c r="I116" s="5" t="s">
        <v>58</v>
      </c>
      <c r="J116" s="5" t="s">
        <v>29</v>
      </c>
      <c r="K116" s="5" t="s">
        <v>141</v>
      </c>
      <c r="L116" s="5" t="s">
        <v>59</v>
      </c>
      <c r="M116" s="5" t="s">
        <v>161</v>
      </c>
      <c r="N116" s="5">
        <v>0.66</v>
      </c>
      <c r="O116" s="5" t="s">
        <v>33</v>
      </c>
      <c r="P116" s="5" t="s">
        <v>61</v>
      </c>
      <c r="Q116" s="5" t="s">
        <v>300</v>
      </c>
      <c r="R116" s="5" t="s">
        <v>301</v>
      </c>
      <c r="S116" s="5">
        <v>48138</v>
      </c>
      <c r="T116" s="7">
        <v>42096</v>
      </c>
      <c r="U116" s="7">
        <v>42098</v>
      </c>
      <c r="V116" s="5">
        <v>1014.9200000000001</v>
      </c>
      <c r="W116" s="5">
        <v>77</v>
      </c>
      <c r="X116" s="5">
        <v>12599.55</v>
      </c>
      <c r="Y116" s="5">
        <v>51072</v>
      </c>
      <c r="Z116" s="5">
        <f>DATEDIF(Table1[[#This Row],[Order Date]], Table1[[#This Row],[Ship Date]], "D")</f>
        <v>2</v>
      </c>
      <c r="AA116" s="5">
        <f>IF(Table1[[#This Row],[Sales]]=0, 0, Table1[[#This Row],[Profit]] / Table1[[#This Row],[Sales]] * 100)</f>
        <v>8.0552083209320973</v>
      </c>
      <c r="AB116" s="5">
        <f>Table1[[#This Row],[Sales]] / (1 - Table1[[#This Row],[Discount]])</f>
        <v>12599.55</v>
      </c>
      <c r="AC116" s="5">
        <f>Table1[[#This Row],[Sales Before Discount]] - Table1[[#This Row],[Sales]]</f>
        <v>0</v>
      </c>
      <c r="AD116" s="5" t="str">
        <f>IF(Table1[[#This Row],[Discount Impact Factor]]=0, "No Discount", IF(Table1[[#This Row],[Discount Impact Factor]]&lt;=0.1, "Low Discount", IF(Table1[[#This Row],[Discount Impact Factor]]&lt;=0.2, "Medium Discount", "High Discount")))</f>
        <v>No Discount</v>
      </c>
      <c r="AE116" s="5" t="str">
        <f>IF(Table1[[#This Row],[Discount]]=0,"0% (No Discount)",
 IF(Table1[[#This Row],[Discount]]&lt;=0.09,"10%",
 IF(Table1[[#This Row],[Discount]]&lt;=0.16,"15%",
 IF(Table1[[#This Row],[Discount]]&lt;=0.2,"20%",  IF(Table1[[#This Row],[Discount]]&lt;=0.25,"25%",
 "30%+")))))</f>
        <v>0% (No Discount)</v>
      </c>
      <c r="AF116" s="5" t="str">
        <f>IF(Table1[[#This Row],[Discount]]=0, "Full Price", "Discounted")</f>
        <v>Full Price</v>
      </c>
      <c r="AG116" s="46" t="str">
        <f>TEXT(Table1[[#This Row],[Order Date]],"mmm-yyyy")</f>
        <v>Apr-2015</v>
      </c>
    </row>
    <row r="117" spans="1:33" ht="12.75" hidden="1" customHeight="1" x14ac:dyDescent="0.25">
      <c r="A117" s="5">
        <v>22136</v>
      </c>
      <c r="B117" s="5" t="s">
        <v>37</v>
      </c>
      <c r="C117" s="5">
        <v>0.09</v>
      </c>
      <c r="D117" s="5">
        <v>12.28</v>
      </c>
      <c r="E117" s="5">
        <v>4.8600000000000003</v>
      </c>
      <c r="F117" s="5">
        <v>202</v>
      </c>
      <c r="G117" s="5" t="s">
        <v>302</v>
      </c>
      <c r="H117" s="5" t="s">
        <v>49</v>
      </c>
      <c r="I117" s="5" t="s">
        <v>28</v>
      </c>
      <c r="J117" s="5" t="s">
        <v>29</v>
      </c>
      <c r="K117" s="5" t="s">
        <v>93</v>
      </c>
      <c r="L117" s="5" t="s">
        <v>59</v>
      </c>
      <c r="M117" s="5" t="s">
        <v>303</v>
      </c>
      <c r="N117" s="5">
        <v>0.38</v>
      </c>
      <c r="O117" s="5" t="s">
        <v>33</v>
      </c>
      <c r="P117" s="5" t="s">
        <v>61</v>
      </c>
      <c r="Q117" s="5" t="s">
        <v>304</v>
      </c>
      <c r="R117" s="5" t="s">
        <v>305</v>
      </c>
      <c r="S117" s="5">
        <v>74006</v>
      </c>
      <c r="T117" s="7">
        <v>42121</v>
      </c>
      <c r="U117" s="7">
        <v>42122</v>
      </c>
      <c r="V117" s="5">
        <v>1.73</v>
      </c>
      <c r="W117" s="5">
        <v>3</v>
      </c>
      <c r="X117" s="5">
        <v>34.65</v>
      </c>
      <c r="Y117" s="5">
        <v>88971</v>
      </c>
      <c r="Z117" s="5">
        <f>DATEDIF(Table1[[#This Row],[Order Date]], Table1[[#This Row],[Ship Date]], "D")</f>
        <v>1</v>
      </c>
      <c r="AA117" s="5">
        <f>IF(Table1[[#This Row],[Sales]]=0, 0, Table1[[#This Row],[Profit]] / Table1[[#This Row],[Sales]] * 100)</f>
        <v>4.9927849927849932</v>
      </c>
      <c r="AB117" s="5">
        <f>Table1[[#This Row],[Sales]] / (1 - Table1[[#This Row],[Discount]])</f>
        <v>38.076923076923073</v>
      </c>
      <c r="AC117" s="5">
        <f>Table1[[#This Row],[Sales Before Discount]] - Table1[[#This Row],[Sales]]</f>
        <v>3.4269230769230745</v>
      </c>
      <c r="AD117" s="5" t="str">
        <f>IF(Table1[[#This Row],[Discount Impact Factor]]=0, "No Discount", IF(Table1[[#This Row],[Discount Impact Factor]]&lt;=0.1, "Low Discount", IF(Table1[[#This Row],[Discount Impact Factor]]&lt;=0.2, "Medium Discount", "High Discount")))</f>
        <v>High Discount</v>
      </c>
      <c r="AE117" s="5" t="str">
        <f>IF(Table1[[#This Row],[Discount]]=0,"0% (No Discount)",
 IF(Table1[[#This Row],[Discount]]&lt;=0.09,"10%",
 IF(Table1[[#This Row],[Discount]]&lt;=0.16,"15%",
 IF(Table1[[#This Row],[Discount]]&lt;=0.2,"20%",  IF(Table1[[#This Row],[Discount]]&lt;=0.25,"25%",
 "30%+")))))</f>
        <v>10%</v>
      </c>
      <c r="AF117" s="5" t="str">
        <f>IF(Table1[[#This Row],[Discount]]=0, "Full Price", "Discounted")</f>
        <v>Discounted</v>
      </c>
      <c r="AG117" s="46" t="str">
        <f>TEXT(Table1[[#This Row],[Order Date]],"mmm-yyyy")</f>
        <v>Apr-2015</v>
      </c>
    </row>
    <row r="118" spans="1:33" ht="12.75" customHeight="1" x14ac:dyDescent="0.25">
      <c r="A118" s="5">
        <v>18783</v>
      </c>
      <c r="B118" s="5" t="s">
        <v>25</v>
      </c>
      <c r="C118" s="5">
        <v>0.03</v>
      </c>
      <c r="D118" s="5">
        <v>7.37</v>
      </c>
      <c r="E118" s="5">
        <v>5.53</v>
      </c>
      <c r="F118" s="5">
        <v>202</v>
      </c>
      <c r="G118" s="5" t="s">
        <v>302</v>
      </c>
      <c r="H118" s="5" t="s">
        <v>49</v>
      </c>
      <c r="I118" s="5" t="s">
        <v>28</v>
      </c>
      <c r="J118" s="5" t="s">
        <v>77</v>
      </c>
      <c r="K118" s="5" t="s">
        <v>180</v>
      </c>
      <c r="L118" s="5" t="s">
        <v>51</v>
      </c>
      <c r="M118" s="5" t="s">
        <v>306</v>
      </c>
      <c r="N118" s="5">
        <v>0.69</v>
      </c>
      <c r="O118" s="5" t="s">
        <v>33</v>
      </c>
      <c r="P118" s="5" t="s">
        <v>61</v>
      </c>
      <c r="Q118" s="5" t="s">
        <v>304</v>
      </c>
      <c r="R118" s="5" t="s">
        <v>305</v>
      </c>
      <c r="S118" s="5">
        <v>74006</v>
      </c>
      <c r="T118" s="7">
        <v>42020</v>
      </c>
      <c r="U118" s="7">
        <v>42022</v>
      </c>
      <c r="V118" s="5">
        <v>-133.69999999999999</v>
      </c>
      <c r="W118" s="5">
        <v>11</v>
      </c>
      <c r="X118" s="5">
        <v>85.79</v>
      </c>
      <c r="Y118" s="5">
        <v>88972</v>
      </c>
      <c r="Z118" s="5">
        <f>DATEDIF(Table1[[#This Row],[Order Date]], Table1[[#This Row],[Ship Date]], "D")</f>
        <v>2</v>
      </c>
      <c r="AA118" s="5">
        <f>IF(Table1[[#This Row],[Sales]]=0, 0, Table1[[#This Row],[Profit]] / Table1[[#This Row],[Sales]] * 100)</f>
        <v>-155.84566965846832</v>
      </c>
      <c r="AB118" s="5">
        <f>Table1[[#This Row],[Sales]] / (1 - Table1[[#This Row],[Discount]])</f>
        <v>88.443298969072174</v>
      </c>
      <c r="AC118" s="5">
        <f>Table1[[#This Row],[Sales Before Discount]] - Table1[[#This Row],[Sales]]</f>
        <v>2.6532989690721678</v>
      </c>
      <c r="AD118" s="5" t="str">
        <f>IF(Table1[[#This Row],[Discount Impact Factor]]=0, "No Discount", IF(Table1[[#This Row],[Discount Impact Factor]]&lt;=0.1, "Low Discount", IF(Table1[[#This Row],[Discount Impact Factor]]&lt;=0.2, "Medium Discount", "High Discount")))</f>
        <v>High Discount</v>
      </c>
      <c r="AE118" s="5" t="str">
        <f>IF(Table1[[#This Row],[Discount]]=0,"0% (No Discount)",
 IF(Table1[[#This Row],[Discount]]&lt;=0.09,"10%",
 IF(Table1[[#This Row],[Discount]]&lt;=0.16,"15%",
 IF(Table1[[#This Row],[Discount]]&lt;=0.2,"20%",  IF(Table1[[#This Row],[Discount]]&lt;=0.25,"25%",
 "30%+")))))</f>
        <v>10%</v>
      </c>
      <c r="AF118" s="5" t="str">
        <f>IF(Table1[[#This Row],[Discount]]=0, "Full Price", "Discounted")</f>
        <v>Discounted</v>
      </c>
      <c r="AG118" s="46" t="str">
        <f>TEXT(Table1[[#This Row],[Order Date]],"mmm-yyyy")</f>
        <v>Jan-2015</v>
      </c>
    </row>
    <row r="119" spans="1:33" ht="12.75" customHeight="1" x14ac:dyDescent="0.25">
      <c r="A119" s="5">
        <v>21401</v>
      </c>
      <c r="B119" s="5" t="s">
        <v>106</v>
      </c>
      <c r="C119" s="5">
        <v>0.05</v>
      </c>
      <c r="D119" s="5">
        <v>1.86</v>
      </c>
      <c r="E119" s="5">
        <v>2.58</v>
      </c>
      <c r="F119" s="5">
        <v>210</v>
      </c>
      <c r="G119" s="5" t="s">
        <v>307</v>
      </c>
      <c r="H119" s="5" t="s">
        <v>49</v>
      </c>
      <c r="I119" s="5" t="s">
        <v>40</v>
      </c>
      <c r="J119" s="5" t="s">
        <v>29</v>
      </c>
      <c r="K119" s="5" t="s">
        <v>66</v>
      </c>
      <c r="L119" s="5" t="s">
        <v>31</v>
      </c>
      <c r="M119" s="5" t="s">
        <v>308</v>
      </c>
      <c r="N119" s="5">
        <v>0.82</v>
      </c>
      <c r="O119" s="5" t="s">
        <v>33</v>
      </c>
      <c r="P119" s="5" t="s">
        <v>53</v>
      </c>
      <c r="Q119" s="5" t="s">
        <v>71</v>
      </c>
      <c r="R119" s="5" t="s">
        <v>309</v>
      </c>
      <c r="S119" s="5">
        <v>12180</v>
      </c>
      <c r="T119" s="7">
        <v>42021</v>
      </c>
      <c r="U119" s="7">
        <v>42025</v>
      </c>
      <c r="V119" s="5">
        <v>-66.62</v>
      </c>
      <c r="W119" s="5">
        <v>9</v>
      </c>
      <c r="X119" s="5">
        <v>17.61</v>
      </c>
      <c r="Y119" s="5">
        <v>85965</v>
      </c>
      <c r="Z119" s="5">
        <f>DATEDIF(Table1[[#This Row],[Order Date]], Table1[[#This Row],[Ship Date]], "D")</f>
        <v>4</v>
      </c>
      <c r="AA119" s="5">
        <f>IF(Table1[[#This Row],[Sales]]=0, 0, Table1[[#This Row],[Profit]] / Table1[[#This Row],[Sales]] * 100)</f>
        <v>-378.30777967064171</v>
      </c>
      <c r="AB119" s="5">
        <f>Table1[[#This Row],[Sales]] / (1 - Table1[[#This Row],[Discount]])</f>
        <v>18.536842105263158</v>
      </c>
      <c r="AC119" s="5">
        <f>Table1[[#This Row],[Sales Before Discount]] - Table1[[#This Row],[Sales]]</f>
        <v>0.9268421052631588</v>
      </c>
      <c r="AD119" s="5" t="str">
        <f>IF(Table1[[#This Row],[Discount Impact Factor]]=0, "No Discount", IF(Table1[[#This Row],[Discount Impact Factor]]&lt;=0.1, "Low Discount", IF(Table1[[#This Row],[Discount Impact Factor]]&lt;=0.2, "Medium Discount", "High Discount")))</f>
        <v>High Discount</v>
      </c>
      <c r="AE119" s="5" t="str">
        <f>IF(Table1[[#This Row],[Discount]]=0,"0% (No Discount)",
 IF(Table1[[#This Row],[Discount]]&lt;=0.09,"10%",
 IF(Table1[[#This Row],[Discount]]&lt;=0.16,"15%",
 IF(Table1[[#This Row],[Discount]]&lt;=0.2,"20%",  IF(Table1[[#This Row],[Discount]]&lt;=0.25,"25%",
 "30%+")))))</f>
        <v>10%</v>
      </c>
      <c r="AF119" s="5" t="str">
        <f>IF(Table1[[#This Row],[Discount]]=0, "Full Price", "Discounted")</f>
        <v>Discounted</v>
      </c>
      <c r="AG119" s="46" t="str">
        <f>TEXT(Table1[[#This Row],[Order Date]],"mmm-yyyy")</f>
        <v>Jan-2015</v>
      </c>
    </row>
    <row r="120" spans="1:33" ht="12.75" customHeight="1" x14ac:dyDescent="0.25">
      <c r="A120" s="5">
        <v>23097</v>
      </c>
      <c r="B120" s="5" t="s">
        <v>56</v>
      </c>
      <c r="C120" s="5">
        <v>0.09</v>
      </c>
      <c r="D120" s="5">
        <v>5.4</v>
      </c>
      <c r="E120" s="5">
        <v>7.78</v>
      </c>
      <c r="F120" s="5">
        <v>210</v>
      </c>
      <c r="G120" s="5" t="s">
        <v>307</v>
      </c>
      <c r="H120" s="5" t="s">
        <v>27</v>
      </c>
      <c r="I120" s="5" t="s">
        <v>40</v>
      </c>
      <c r="J120" s="5" t="s">
        <v>29</v>
      </c>
      <c r="K120" s="5" t="s">
        <v>109</v>
      </c>
      <c r="L120" s="5" t="s">
        <v>59</v>
      </c>
      <c r="M120" s="5" t="s">
        <v>310</v>
      </c>
      <c r="N120" s="5">
        <v>0.37</v>
      </c>
      <c r="O120" s="5" t="s">
        <v>33</v>
      </c>
      <c r="P120" s="5" t="s">
        <v>53</v>
      </c>
      <c r="Q120" s="5" t="s">
        <v>71</v>
      </c>
      <c r="R120" s="5" t="s">
        <v>309</v>
      </c>
      <c r="S120" s="5">
        <v>12180</v>
      </c>
      <c r="T120" s="7">
        <v>42157</v>
      </c>
      <c r="U120" s="7">
        <v>42157</v>
      </c>
      <c r="V120" s="5">
        <v>-21.487749999999998</v>
      </c>
      <c r="W120" s="5">
        <v>4</v>
      </c>
      <c r="X120" s="5">
        <v>27.3</v>
      </c>
      <c r="Y120" s="5">
        <v>85966</v>
      </c>
      <c r="Z120" s="5">
        <f>DATEDIF(Table1[[#This Row],[Order Date]], Table1[[#This Row],[Ship Date]], "D")</f>
        <v>0</v>
      </c>
      <c r="AA120" s="5">
        <f>IF(Table1[[#This Row],[Sales]]=0, 0, Table1[[#This Row],[Profit]] / Table1[[#This Row],[Sales]] * 100)</f>
        <v>-78.709706959706949</v>
      </c>
      <c r="AB120" s="5">
        <f>Table1[[#This Row],[Sales]] / (1 - Table1[[#This Row],[Discount]])</f>
        <v>30</v>
      </c>
      <c r="AC120" s="5">
        <f>Table1[[#This Row],[Sales Before Discount]] - Table1[[#This Row],[Sales]]</f>
        <v>2.6999999999999993</v>
      </c>
      <c r="AD120" s="5" t="str">
        <f>IF(Table1[[#This Row],[Discount Impact Factor]]=0, "No Discount", IF(Table1[[#This Row],[Discount Impact Factor]]&lt;=0.1, "Low Discount", IF(Table1[[#This Row],[Discount Impact Factor]]&lt;=0.2, "Medium Discount", "High Discount")))</f>
        <v>High Discount</v>
      </c>
      <c r="AE120" s="5" t="str">
        <f>IF(Table1[[#This Row],[Discount]]=0,"0% (No Discount)",
 IF(Table1[[#This Row],[Discount]]&lt;=0.09,"10%",
 IF(Table1[[#This Row],[Discount]]&lt;=0.16,"15%",
 IF(Table1[[#This Row],[Discount]]&lt;=0.2,"20%",  IF(Table1[[#This Row],[Discount]]&lt;=0.25,"25%",
 "30%+")))))</f>
        <v>10%</v>
      </c>
      <c r="AF120" s="5" t="str">
        <f>IF(Table1[[#This Row],[Discount]]=0, "Full Price", "Discounted")</f>
        <v>Discounted</v>
      </c>
      <c r="AG120" s="46" t="str">
        <f>TEXT(Table1[[#This Row],[Order Date]],"mmm-yyyy")</f>
        <v>Jun-2015</v>
      </c>
    </row>
    <row r="121" spans="1:33" ht="12.75" hidden="1" customHeight="1" x14ac:dyDescent="0.25">
      <c r="A121" s="5">
        <v>23098</v>
      </c>
      <c r="B121" s="5" t="s">
        <v>56</v>
      </c>
      <c r="C121" s="5">
        <v>0.02</v>
      </c>
      <c r="D121" s="5">
        <v>20.28</v>
      </c>
      <c r="E121" s="5">
        <v>6.68</v>
      </c>
      <c r="F121" s="5">
        <v>210</v>
      </c>
      <c r="G121" s="5" t="s">
        <v>307</v>
      </c>
      <c r="H121" s="5" t="s">
        <v>49</v>
      </c>
      <c r="I121" s="5" t="s">
        <v>40</v>
      </c>
      <c r="J121" s="5" t="s">
        <v>41</v>
      </c>
      <c r="K121" s="5" t="s">
        <v>50</v>
      </c>
      <c r="L121" s="5" t="s">
        <v>59</v>
      </c>
      <c r="M121" s="5" t="s">
        <v>311</v>
      </c>
      <c r="N121" s="5">
        <v>0.53</v>
      </c>
      <c r="O121" s="5" t="s">
        <v>33</v>
      </c>
      <c r="P121" s="5" t="s">
        <v>53</v>
      </c>
      <c r="Q121" s="5" t="s">
        <v>71</v>
      </c>
      <c r="R121" s="5" t="s">
        <v>309</v>
      </c>
      <c r="S121" s="5">
        <v>12180</v>
      </c>
      <c r="T121" s="7">
        <v>42157</v>
      </c>
      <c r="U121" s="7">
        <v>42157</v>
      </c>
      <c r="V121" s="5">
        <v>44.677499999999995</v>
      </c>
      <c r="W121" s="5">
        <v>3</v>
      </c>
      <c r="X121" s="5">
        <v>64.75</v>
      </c>
      <c r="Y121" s="5">
        <v>85966</v>
      </c>
      <c r="Z121" s="5">
        <f>DATEDIF(Table1[[#This Row],[Order Date]], Table1[[#This Row],[Ship Date]], "D")</f>
        <v>0</v>
      </c>
      <c r="AA121" s="5">
        <f>IF(Table1[[#This Row],[Sales]]=0, 0, Table1[[#This Row],[Profit]] / Table1[[#This Row],[Sales]] * 100)</f>
        <v>69</v>
      </c>
      <c r="AB121" s="5">
        <f>Table1[[#This Row],[Sales]] / (1 - Table1[[#This Row],[Discount]])</f>
        <v>66.071428571428569</v>
      </c>
      <c r="AC121" s="5">
        <f>Table1[[#This Row],[Sales Before Discount]] - Table1[[#This Row],[Sales]]</f>
        <v>1.3214285714285694</v>
      </c>
      <c r="AD121" s="5" t="str">
        <f>IF(Table1[[#This Row],[Discount Impact Factor]]=0, "No Discount", IF(Table1[[#This Row],[Discount Impact Factor]]&lt;=0.1, "Low Discount", IF(Table1[[#This Row],[Discount Impact Factor]]&lt;=0.2, "Medium Discount", "High Discount")))</f>
        <v>High Discount</v>
      </c>
      <c r="AE121" s="5" t="str">
        <f>IF(Table1[[#This Row],[Discount]]=0,"0% (No Discount)",
 IF(Table1[[#This Row],[Discount]]&lt;=0.09,"10%",
 IF(Table1[[#This Row],[Discount]]&lt;=0.16,"15%",
 IF(Table1[[#This Row],[Discount]]&lt;=0.2,"20%",  IF(Table1[[#This Row],[Discount]]&lt;=0.25,"25%",
 "30%+")))))</f>
        <v>10%</v>
      </c>
      <c r="AF121" s="5" t="str">
        <f>IF(Table1[[#This Row],[Discount]]=0, "Full Price", "Discounted")</f>
        <v>Discounted</v>
      </c>
      <c r="AG121" s="46" t="str">
        <f>TEXT(Table1[[#This Row],[Order Date]],"mmm-yyyy")</f>
        <v>Jun-2015</v>
      </c>
    </row>
    <row r="122" spans="1:33" ht="12.75" hidden="1" customHeight="1" x14ac:dyDescent="0.25">
      <c r="A122" s="5">
        <v>23099</v>
      </c>
      <c r="B122" s="5" t="s">
        <v>56</v>
      </c>
      <c r="C122" s="5">
        <v>0</v>
      </c>
      <c r="D122" s="5">
        <v>11.55</v>
      </c>
      <c r="E122" s="5">
        <v>2.36</v>
      </c>
      <c r="F122" s="5">
        <v>210</v>
      </c>
      <c r="G122" s="5" t="s">
        <v>307</v>
      </c>
      <c r="H122" s="5" t="s">
        <v>49</v>
      </c>
      <c r="I122" s="5" t="s">
        <v>40</v>
      </c>
      <c r="J122" s="5" t="s">
        <v>29</v>
      </c>
      <c r="K122" s="5" t="s">
        <v>30</v>
      </c>
      <c r="L122" s="5" t="s">
        <v>31</v>
      </c>
      <c r="M122" s="5" t="s">
        <v>312</v>
      </c>
      <c r="N122" s="5">
        <v>0.55000000000000004</v>
      </c>
      <c r="O122" s="5" t="s">
        <v>33</v>
      </c>
      <c r="P122" s="5" t="s">
        <v>53</v>
      </c>
      <c r="Q122" s="5" t="s">
        <v>71</v>
      </c>
      <c r="R122" s="5" t="s">
        <v>309</v>
      </c>
      <c r="S122" s="5">
        <v>12180</v>
      </c>
      <c r="T122" s="7">
        <v>42157</v>
      </c>
      <c r="U122" s="7">
        <v>42158</v>
      </c>
      <c r="V122" s="5">
        <v>23.594999999999999</v>
      </c>
      <c r="W122" s="5">
        <v>5</v>
      </c>
      <c r="X122" s="5">
        <v>62.98</v>
      </c>
      <c r="Y122" s="5">
        <v>85966</v>
      </c>
      <c r="Z122" s="5">
        <f>DATEDIF(Table1[[#This Row],[Order Date]], Table1[[#This Row],[Ship Date]], "D")</f>
        <v>1</v>
      </c>
      <c r="AA122" s="5">
        <f>IF(Table1[[#This Row],[Sales]]=0, 0, Table1[[#This Row],[Profit]] / Table1[[#This Row],[Sales]] * 100)</f>
        <v>37.464274372816767</v>
      </c>
      <c r="AB122" s="5">
        <f>Table1[[#This Row],[Sales]] / (1 - Table1[[#This Row],[Discount]])</f>
        <v>62.98</v>
      </c>
      <c r="AC122" s="5">
        <f>Table1[[#This Row],[Sales Before Discount]] - Table1[[#This Row],[Sales]]</f>
        <v>0</v>
      </c>
      <c r="AD122" s="5" t="str">
        <f>IF(Table1[[#This Row],[Discount Impact Factor]]=0, "No Discount", IF(Table1[[#This Row],[Discount Impact Factor]]&lt;=0.1, "Low Discount", IF(Table1[[#This Row],[Discount Impact Factor]]&lt;=0.2, "Medium Discount", "High Discount")))</f>
        <v>No Discount</v>
      </c>
      <c r="AE122" s="5" t="str">
        <f>IF(Table1[[#This Row],[Discount]]=0,"0% (No Discount)",
 IF(Table1[[#This Row],[Discount]]&lt;=0.09,"10%",
 IF(Table1[[#This Row],[Discount]]&lt;=0.16,"15%",
 IF(Table1[[#This Row],[Discount]]&lt;=0.2,"20%",  IF(Table1[[#This Row],[Discount]]&lt;=0.25,"25%",
 "30%+")))))</f>
        <v>0% (No Discount)</v>
      </c>
      <c r="AF122" s="5" t="str">
        <f>IF(Table1[[#This Row],[Discount]]=0, "Full Price", "Discounted")</f>
        <v>Full Price</v>
      </c>
      <c r="AG122" s="46" t="str">
        <f>TEXT(Table1[[#This Row],[Order Date]],"mmm-yyyy")</f>
        <v>Jun-2015</v>
      </c>
    </row>
    <row r="123" spans="1:33" ht="12.75" hidden="1" customHeight="1" x14ac:dyDescent="0.25">
      <c r="A123" s="5">
        <v>23605</v>
      </c>
      <c r="B123" s="5" t="s">
        <v>56</v>
      </c>
      <c r="C123" s="5">
        <v>0.01</v>
      </c>
      <c r="D123" s="5">
        <v>10.06</v>
      </c>
      <c r="E123" s="5">
        <v>2.06</v>
      </c>
      <c r="F123" s="5">
        <v>211</v>
      </c>
      <c r="G123" s="5" t="s">
        <v>313</v>
      </c>
      <c r="H123" s="5" t="s">
        <v>49</v>
      </c>
      <c r="I123" s="5" t="s">
        <v>114</v>
      </c>
      <c r="J123" s="5" t="s">
        <v>29</v>
      </c>
      <c r="K123" s="5" t="s">
        <v>93</v>
      </c>
      <c r="L123" s="5" t="s">
        <v>31</v>
      </c>
      <c r="M123" s="5" t="s">
        <v>280</v>
      </c>
      <c r="N123" s="5">
        <v>0.39</v>
      </c>
      <c r="O123" s="5" t="s">
        <v>33</v>
      </c>
      <c r="P123" s="5" t="s">
        <v>53</v>
      </c>
      <c r="Q123" s="5" t="s">
        <v>71</v>
      </c>
      <c r="R123" s="5" t="s">
        <v>314</v>
      </c>
      <c r="S123" s="5">
        <v>13501</v>
      </c>
      <c r="T123" s="7">
        <v>42010</v>
      </c>
      <c r="U123" s="7">
        <v>42012</v>
      </c>
      <c r="V123" s="5">
        <v>7.59</v>
      </c>
      <c r="W123" s="5">
        <v>2</v>
      </c>
      <c r="X123" s="5">
        <v>21.2</v>
      </c>
      <c r="Y123" s="5">
        <v>85964</v>
      </c>
      <c r="Z123" s="5">
        <f>DATEDIF(Table1[[#This Row],[Order Date]], Table1[[#This Row],[Ship Date]], "D")</f>
        <v>2</v>
      </c>
      <c r="AA123" s="5">
        <f>IF(Table1[[#This Row],[Sales]]=0, 0, Table1[[#This Row],[Profit]] / Table1[[#This Row],[Sales]] * 100)</f>
        <v>35.801886792452834</v>
      </c>
      <c r="AB123" s="5">
        <f>Table1[[#This Row],[Sales]] / (1 - Table1[[#This Row],[Discount]])</f>
        <v>21.414141414141415</v>
      </c>
      <c r="AC123" s="5">
        <f>Table1[[#This Row],[Sales Before Discount]] - Table1[[#This Row],[Sales]]</f>
        <v>0.21414141414141596</v>
      </c>
      <c r="AD123" s="5" t="str">
        <f>IF(Table1[[#This Row],[Discount Impact Factor]]=0, "No Discount", IF(Table1[[#This Row],[Discount Impact Factor]]&lt;=0.1, "Low Discount", IF(Table1[[#This Row],[Discount Impact Factor]]&lt;=0.2, "Medium Discount", "High Discount")))</f>
        <v>High Discount</v>
      </c>
      <c r="AE123" s="5" t="str">
        <f>IF(Table1[[#This Row],[Discount]]=0,"0% (No Discount)",
 IF(Table1[[#This Row],[Discount]]&lt;=0.09,"10%",
 IF(Table1[[#This Row],[Discount]]&lt;=0.16,"15%",
 IF(Table1[[#This Row],[Discount]]&lt;=0.2,"20%",  IF(Table1[[#This Row],[Discount]]&lt;=0.25,"25%",
 "30%+")))))</f>
        <v>10%</v>
      </c>
      <c r="AF123" s="5" t="str">
        <f>IF(Table1[[#This Row],[Discount]]=0, "Full Price", "Discounted")</f>
        <v>Discounted</v>
      </c>
      <c r="AG123" s="46" t="str">
        <f>TEXT(Table1[[#This Row],[Order Date]],"mmm-yyyy")</f>
        <v>Jan-2015</v>
      </c>
    </row>
    <row r="124" spans="1:33" ht="12.75" customHeight="1" x14ac:dyDescent="0.25">
      <c r="A124" s="5">
        <v>23606</v>
      </c>
      <c r="B124" s="5" t="s">
        <v>56</v>
      </c>
      <c r="C124" s="5">
        <v>0</v>
      </c>
      <c r="D124" s="5">
        <v>65.989999999999995</v>
      </c>
      <c r="E124" s="5">
        <v>5.92</v>
      </c>
      <c r="F124" s="5">
        <v>211</v>
      </c>
      <c r="G124" s="5" t="s">
        <v>313</v>
      </c>
      <c r="H124" s="5" t="s">
        <v>49</v>
      </c>
      <c r="I124" s="5" t="s">
        <v>114</v>
      </c>
      <c r="J124" s="5" t="s">
        <v>77</v>
      </c>
      <c r="K124" s="5" t="s">
        <v>78</v>
      </c>
      <c r="L124" s="5" t="s">
        <v>59</v>
      </c>
      <c r="M124" s="5" t="s">
        <v>315</v>
      </c>
      <c r="N124" s="5">
        <v>0.55000000000000004</v>
      </c>
      <c r="O124" s="5" t="s">
        <v>33</v>
      </c>
      <c r="P124" s="5" t="s">
        <v>53</v>
      </c>
      <c r="Q124" s="5" t="s">
        <v>71</v>
      </c>
      <c r="R124" s="5" t="s">
        <v>314</v>
      </c>
      <c r="S124" s="5">
        <v>13501</v>
      </c>
      <c r="T124" s="7">
        <v>42010</v>
      </c>
      <c r="U124" s="7">
        <v>42012</v>
      </c>
      <c r="V124" s="5">
        <v>-107.98699999999999</v>
      </c>
      <c r="W124" s="5">
        <v>3</v>
      </c>
      <c r="X124" s="5">
        <v>173.32</v>
      </c>
      <c r="Y124" s="5">
        <v>85964</v>
      </c>
      <c r="Z124" s="5">
        <f>DATEDIF(Table1[[#This Row],[Order Date]], Table1[[#This Row],[Ship Date]], "D")</f>
        <v>2</v>
      </c>
      <c r="AA124" s="5">
        <f>IF(Table1[[#This Row],[Sales]]=0, 0, Table1[[#This Row],[Profit]] / Table1[[#This Row],[Sales]] * 100)</f>
        <v>-62.304984998846066</v>
      </c>
      <c r="AB124" s="5">
        <f>Table1[[#This Row],[Sales]] / (1 - Table1[[#This Row],[Discount]])</f>
        <v>173.32</v>
      </c>
      <c r="AC124" s="5">
        <f>Table1[[#This Row],[Sales Before Discount]] - Table1[[#This Row],[Sales]]</f>
        <v>0</v>
      </c>
      <c r="AD124" s="5" t="str">
        <f>IF(Table1[[#This Row],[Discount Impact Factor]]=0, "No Discount", IF(Table1[[#This Row],[Discount Impact Factor]]&lt;=0.1, "Low Discount", IF(Table1[[#This Row],[Discount Impact Factor]]&lt;=0.2, "Medium Discount", "High Discount")))</f>
        <v>No Discount</v>
      </c>
      <c r="AE124" s="5" t="str">
        <f>IF(Table1[[#This Row],[Discount]]=0,"0% (No Discount)",
 IF(Table1[[#This Row],[Discount]]&lt;=0.09,"10%",
 IF(Table1[[#This Row],[Discount]]&lt;=0.16,"15%",
 IF(Table1[[#This Row],[Discount]]&lt;=0.2,"20%",  IF(Table1[[#This Row],[Discount]]&lt;=0.25,"25%",
 "30%+")))))</f>
        <v>0% (No Discount)</v>
      </c>
      <c r="AF124" s="5" t="str">
        <f>IF(Table1[[#This Row],[Discount]]=0, "Full Price", "Discounted")</f>
        <v>Full Price</v>
      </c>
      <c r="AG124" s="46" t="str">
        <f>TEXT(Table1[[#This Row],[Order Date]],"mmm-yyyy")</f>
        <v>Jan-2015</v>
      </c>
    </row>
    <row r="125" spans="1:33" ht="12.75" customHeight="1" x14ac:dyDescent="0.25">
      <c r="A125" s="5">
        <v>23100</v>
      </c>
      <c r="B125" s="5" t="s">
        <v>56</v>
      </c>
      <c r="C125" s="5">
        <v>0.05</v>
      </c>
      <c r="D125" s="5">
        <v>2.08</v>
      </c>
      <c r="E125" s="5">
        <v>2.56</v>
      </c>
      <c r="F125" s="5">
        <v>211</v>
      </c>
      <c r="G125" s="5" t="s">
        <v>313</v>
      </c>
      <c r="H125" s="5" t="s">
        <v>49</v>
      </c>
      <c r="I125" s="5" t="s">
        <v>40</v>
      </c>
      <c r="J125" s="5" t="s">
        <v>29</v>
      </c>
      <c r="K125" s="5" t="s">
        <v>174</v>
      </c>
      <c r="L125" s="5" t="s">
        <v>51</v>
      </c>
      <c r="M125" s="5" t="s">
        <v>316</v>
      </c>
      <c r="N125" s="5">
        <v>0.55000000000000004</v>
      </c>
      <c r="O125" s="5" t="s">
        <v>33</v>
      </c>
      <c r="P125" s="5" t="s">
        <v>53</v>
      </c>
      <c r="Q125" s="5" t="s">
        <v>71</v>
      </c>
      <c r="R125" s="5" t="s">
        <v>314</v>
      </c>
      <c r="S125" s="5">
        <v>13501</v>
      </c>
      <c r="T125" s="7">
        <v>42157</v>
      </c>
      <c r="U125" s="7">
        <v>42158</v>
      </c>
      <c r="V125" s="5">
        <v>-36.25</v>
      </c>
      <c r="W125" s="5">
        <v>20</v>
      </c>
      <c r="X125" s="5">
        <v>42.29</v>
      </c>
      <c r="Y125" s="5">
        <v>85966</v>
      </c>
      <c r="Z125" s="5">
        <f>DATEDIF(Table1[[#This Row],[Order Date]], Table1[[#This Row],[Ship Date]], "D")</f>
        <v>1</v>
      </c>
      <c r="AA125" s="5">
        <f>IF(Table1[[#This Row],[Sales]]=0, 0, Table1[[#This Row],[Profit]] / Table1[[#This Row],[Sales]] * 100)</f>
        <v>-85.717663750295586</v>
      </c>
      <c r="AB125" s="5">
        <f>Table1[[#This Row],[Sales]] / (1 - Table1[[#This Row],[Discount]])</f>
        <v>44.515789473684215</v>
      </c>
      <c r="AC125" s="5">
        <f>Table1[[#This Row],[Sales Before Discount]] - Table1[[#This Row],[Sales]]</f>
        <v>2.2257894736842161</v>
      </c>
      <c r="AD125" s="5" t="str">
        <f>IF(Table1[[#This Row],[Discount Impact Factor]]=0, "No Discount", IF(Table1[[#This Row],[Discount Impact Factor]]&lt;=0.1, "Low Discount", IF(Table1[[#This Row],[Discount Impact Factor]]&lt;=0.2, "Medium Discount", "High Discount")))</f>
        <v>High Discount</v>
      </c>
      <c r="AE125" s="5" t="str">
        <f>IF(Table1[[#This Row],[Discount]]=0,"0% (No Discount)",
 IF(Table1[[#This Row],[Discount]]&lt;=0.09,"10%",
 IF(Table1[[#This Row],[Discount]]&lt;=0.16,"15%",
 IF(Table1[[#This Row],[Discount]]&lt;=0.2,"20%",  IF(Table1[[#This Row],[Discount]]&lt;=0.25,"25%",
 "30%+")))))</f>
        <v>10%</v>
      </c>
      <c r="AF125" s="5" t="str">
        <f>IF(Table1[[#This Row],[Discount]]=0, "Full Price", "Discounted")</f>
        <v>Discounted</v>
      </c>
      <c r="AG125" s="46" t="str">
        <f>TEXT(Table1[[#This Row],[Order Date]],"mmm-yyyy")</f>
        <v>Jun-2015</v>
      </c>
    </row>
    <row r="126" spans="1:33" ht="12.75" customHeight="1" x14ac:dyDescent="0.25">
      <c r="A126" s="5">
        <v>26303</v>
      </c>
      <c r="B126" s="5" t="s">
        <v>56</v>
      </c>
      <c r="C126" s="5">
        <v>0.05</v>
      </c>
      <c r="D126" s="5">
        <v>119.99</v>
      </c>
      <c r="E126" s="5">
        <v>56.14</v>
      </c>
      <c r="F126" s="5">
        <v>218</v>
      </c>
      <c r="G126" s="5" t="s">
        <v>317</v>
      </c>
      <c r="H126" s="5" t="s">
        <v>39</v>
      </c>
      <c r="I126" s="5" t="s">
        <v>114</v>
      </c>
      <c r="J126" s="5" t="s">
        <v>77</v>
      </c>
      <c r="K126" s="5" t="s">
        <v>85</v>
      </c>
      <c r="L126" s="5" t="s">
        <v>121</v>
      </c>
      <c r="M126" s="5" t="s">
        <v>318</v>
      </c>
      <c r="N126" s="5">
        <v>0.39</v>
      </c>
      <c r="O126" s="5" t="s">
        <v>33</v>
      </c>
      <c r="P126" s="5" t="s">
        <v>34</v>
      </c>
      <c r="Q126" s="5" t="s">
        <v>212</v>
      </c>
      <c r="R126" s="5" t="s">
        <v>319</v>
      </c>
      <c r="S126" s="5">
        <v>84107</v>
      </c>
      <c r="T126" s="7">
        <v>42164</v>
      </c>
      <c r="U126" s="7">
        <v>42166</v>
      </c>
      <c r="V126" s="5">
        <v>-102.5121</v>
      </c>
      <c r="W126" s="5">
        <v>6</v>
      </c>
      <c r="X126" s="5">
        <v>730.37</v>
      </c>
      <c r="Y126" s="5">
        <v>88048</v>
      </c>
      <c r="Z126" s="5">
        <f>DATEDIF(Table1[[#This Row],[Order Date]], Table1[[#This Row],[Ship Date]], "D")</f>
        <v>2</v>
      </c>
      <c r="AA126" s="5">
        <f>IF(Table1[[#This Row],[Sales]]=0, 0, Table1[[#This Row],[Profit]] / Table1[[#This Row],[Sales]] * 100)</f>
        <v>-14.035639470405412</v>
      </c>
      <c r="AB126" s="5">
        <f>Table1[[#This Row],[Sales]] / (1 - Table1[[#This Row],[Discount]])</f>
        <v>768.8105263157895</v>
      </c>
      <c r="AC126" s="5">
        <f>Table1[[#This Row],[Sales Before Discount]] - Table1[[#This Row],[Sales]]</f>
        <v>38.440526315789498</v>
      </c>
      <c r="AD126" s="5" t="str">
        <f>IF(Table1[[#This Row],[Discount Impact Factor]]=0, "No Discount", IF(Table1[[#This Row],[Discount Impact Factor]]&lt;=0.1, "Low Discount", IF(Table1[[#This Row],[Discount Impact Factor]]&lt;=0.2, "Medium Discount", "High Discount")))</f>
        <v>High Discount</v>
      </c>
      <c r="AE126" s="5" t="str">
        <f>IF(Table1[[#This Row],[Discount]]=0,"0% (No Discount)",
 IF(Table1[[#This Row],[Discount]]&lt;=0.09,"10%",
 IF(Table1[[#This Row],[Discount]]&lt;=0.16,"15%",
 IF(Table1[[#This Row],[Discount]]&lt;=0.2,"20%",  IF(Table1[[#This Row],[Discount]]&lt;=0.25,"25%",
 "30%+")))))</f>
        <v>10%</v>
      </c>
      <c r="AF126" s="5" t="str">
        <f>IF(Table1[[#This Row],[Discount]]=0, "Full Price", "Discounted")</f>
        <v>Discounted</v>
      </c>
      <c r="AG126" s="46" t="str">
        <f>TEXT(Table1[[#This Row],[Order Date]],"mmm-yyyy")</f>
        <v>Jun-2015</v>
      </c>
    </row>
    <row r="127" spans="1:33" ht="12.75" hidden="1" customHeight="1" x14ac:dyDescent="0.25">
      <c r="A127" s="5">
        <v>21203</v>
      </c>
      <c r="B127" s="5" t="s">
        <v>56</v>
      </c>
      <c r="C127" s="5">
        <v>0.03</v>
      </c>
      <c r="D127" s="5">
        <v>60.89</v>
      </c>
      <c r="E127" s="5">
        <v>32.409999999999997</v>
      </c>
      <c r="F127" s="5">
        <v>228</v>
      </c>
      <c r="G127" s="5" t="s">
        <v>320</v>
      </c>
      <c r="H127" s="5" t="s">
        <v>39</v>
      </c>
      <c r="I127" s="5" t="s">
        <v>58</v>
      </c>
      <c r="J127" s="5" t="s">
        <v>41</v>
      </c>
      <c r="K127" s="5" t="s">
        <v>42</v>
      </c>
      <c r="L127" s="5" t="s">
        <v>43</v>
      </c>
      <c r="M127" s="5" t="s">
        <v>321</v>
      </c>
      <c r="N127" s="5">
        <v>0.56000000000000005</v>
      </c>
      <c r="O127" s="5" t="s">
        <v>33</v>
      </c>
      <c r="P127" s="5" t="s">
        <v>136</v>
      </c>
      <c r="Q127" s="5" t="s">
        <v>322</v>
      </c>
      <c r="R127" s="5" t="s">
        <v>323</v>
      </c>
      <c r="S127" s="5">
        <v>28227</v>
      </c>
      <c r="T127" s="7">
        <v>42096</v>
      </c>
      <c r="U127" s="7">
        <v>42097</v>
      </c>
      <c r="V127" s="5">
        <v>36.353999999999999</v>
      </c>
      <c r="W127" s="5">
        <v>7</v>
      </c>
      <c r="X127" s="5">
        <v>450.49</v>
      </c>
      <c r="Y127" s="5">
        <v>88527</v>
      </c>
      <c r="Z127" s="5">
        <f>DATEDIF(Table1[[#This Row],[Order Date]], Table1[[#This Row],[Ship Date]], "D")</f>
        <v>1</v>
      </c>
      <c r="AA127" s="5">
        <f>IF(Table1[[#This Row],[Sales]]=0, 0, Table1[[#This Row],[Profit]] / Table1[[#This Row],[Sales]] * 100)</f>
        <v>8.0698794645830088</v>
      </c>
      <c r="AB127" s="5">
        <f>Table1[[#This Row],[Sales]] / (1 - Table1[[#This Row],[Discount]])</f>
        <v>464.42268041237116</v>
      </c>
      <c r="AC127" s="5">
        <f>Table1[[#This Row],[Sales Before Discount]] - Table1[[#This Row],[Sales]]</f>
        <v>13.932680412371155</v>
      </c>
      <c r="AD127" s="5" t="str">
        <f>IF(Table1[[#This Row],[Discount Impact Factor]]=0, "No Discount", IF(Table1[[#This Row],[Discount Impact Factor]]&lt;=0.1, "Low Discount", IF(Table1[[#This Row],[Discount Impact Factor]]&lt;=0.2, "Medium Discount", "High Discount")))</f>
        <v>High Discount</v>
      </c>
      <c r="AE127" s="5" t="str">
        <f>IF(Table1[[#This Row],[Discount]]=0,"0% (No Discount)",
 IF(Table1[[#This Row],[Discount]]&lt;=0.09,"10%",
 IF(Table1[[#This Row],[Discount]]&lt;=0.16,"15%",
 IF(Table1[[#This Row],[Discount]]&lt;=0.2,"20%",  IF(Table1[[#This Row],[Discount]]&lt;=0.25,"25%",
 "30%+")))))</f>
        <v>10%</v>
      </c>
      <c r="AF127" s="5" t="str">
        <f>IF(Table1[[#This Row],[Discount]]=0, "Full Price", "Discounted")</f>
        <v>Discounted</v>
      </c>
      <c r="AG127" s="46" t="str">
        <f>TEXT(Table1[[#This Row],[Order Date]],"mmm-yyyy")</f>
        <v>Apr-2015</v>
      </c>
    </row>
    <row r="128" spans="1:33" ht="12.75" customHeight="1" x14ac:dyDescent="0.25">
      <c r="A128" s="5">
        <v>25500</v>
      </c>
      <c r="B128" s="5" t="s">
        <v>56</v>
      </c>
      <c r="C128" s="5">
        <v>7.0000000000000007E-2</v>
      </c>
      <c r="D128" s="5">
        <v>5.81</v>
      </c>
      <c r="E128" s="5">
        <v>8.49</v>
      </c>
      <c r="F128" s="5">
        <v>233</v>
      </c>
      <c r="G128" s="5" t="s">
        <v>324</v>
      </c>
      <c r="H128" s="5" t="s">
        <v>49</v>
      </c>
      <c r="I128" s="5" t="s">
        <v>58</v>
      </c>
      <c r="J128" s="5" t="s">
        <v>29</v>
      </c>
      <c r="K128" s="5" t="s">
        <v>109</v>
      </c>
      <c r="L128" s="5" t="s">
        <v>59</v>
      </c>
      <c r="M128" s="5" t="s">
        <v>325</v>
      </c>
      <c r="N128" s="5">
        <v>0.39</v>
      </c>
      <c r="O128" s="5" t="s">
        <v>33</v>
      </c>
      <c r="P128" s="5" t="s">
        <v>61</v>
      </c>
      <c r="Q128" s="5" t="s">
        <v>178</v>
      </c>
      <c r="R128" s="5" t="s">
        <v>326</v>
      </c>
      <c r="S128" s="5">
        <v>60462</v>
      </c>
      <c r="T128" s="7">
        <v>42055</v>
      </c>
      <c r="U128" s="7">
        <v>42057</v>
      </c>
      <c r="V128" s="5">
        <v>-243.23649999999998</v>
      </c>
      <c r="W128" s="5">
        <v>10</v>
      </c>
      <c r="X128" s="5">
        <v>58.8</v>
      </c>
      <c r="Y128" s="5">
        <v>90237</v>
      </c>
      <c r="Z128" s="5">
        <f>DATEDIF(Table1[[#This Row],[Order Date]], Table1[[#This Row],[Ship Date]], "D")</f>
        <v>2</v>
      </c>
      <c r="AA128" s="5">
        <f>IF(Table1[[#This Row],[Sales]]=0, 0, Table1[[#This Row],[Profit]] / Table1[[#This Row],[Sales]] * 100)</f>
        <v>-413.66751700680265</v>
      </c>
      <c r="AB128" s="5">
        <f>Table1[[#This Row],[Sales]] / (1 - Table1[[#This Row],[Discount]])</f>
        <v>63.225806451612904</v>
      </c>
      <c r="AC128" s="5">
        <f>Table1[[#This Row],[Sales Before Discount]] - Table1[[#This Row],[Sales]]</f>
        <v>4.4258064516129068</v>
      </c>
      <c r="AD128" s="5" t="str">
        <f>IF(Table1[[#This Row],[Discount Impact Factor]]=0, "No Discount", IF(Table1[[#This Row],[Discount Impact Factor]]&lt;=0.1, "Low Discount", IF(Table1[[#This Row],[Discount Impact Factor]]&lt;=0.2, "Medium Discount", "High Discount")))</f>
        <v>High Discount</v>
      </c>
      <c r="AE128" s="5" t="str">
        <f>IF(Table1[[#This Row],[Discount]]=0,"0% (No Discount)",
 IF(Table1[[#This Row],[Discount]]&lt;=0.09,"10%",
 IF(Table1[[#This Row],[Discount]]&lt;=0.16,"15%",
 IF(Table1[[#This Row],[Discount]]&lt;=0.2,"20%",  IF(Table1[[#This Row],[Discount]]&lt;=0.25,"25%",
 "30%+")))))</f>
        <v>10%</v>
      </c>
      <c r="AF128" s="5" t="str">
        <f>IF(Table1[[#This Row],[Discount]]=0, "Full Price", "Discounted")</f>
        <v>Discounted</v>
      </c>
      <c r="AG128" s="46" t="str">
        <f>TEXT(Table1[[#This Row],[Order Date]],"mmm-yyyy")</f>
        <v>Feb-2015</v>
      </c>
    </row>
    <row r="129" spans="1:33" ht="12.75" customHeight="1" x14ac:dyDescent="0.25">
      <c r="A129" s="5">
        <v>25501</v>
      </c>
      <c r="B129" s="5" t="s">
        <v>56</v>
      </c>
      <c r="C129" s="5">
        <v>0.04</v>
      </c>
      <c r="D129" s="5">
        <v>9.65</v>
      </c>
      <c r="E129" s="5">
        <v>6.22</v>
      </c>
      <c r="F129" s="5">
        <v>233</v>
      </c>
      <c r="G129" s="5" t="s">
        <v>324</v>
      </c>
      <c r="H129" s="5" t="s">
        <v>49</v>
      </c>
      <c r="I129" s="5" t="s">
        <v>58</v>
      </c>
      <c r="J129" s="5" t="s">
        <v>41</v>
      </c>
      <c r="K129" s="5" t="s">
        <v>50</v>
      </c>
      <c r="L129" s="5" t="s">
        <v>59</v>
      </c>
      <c r="M129" s="5" t="s">
        <v>327</v>
      </c>
      <c r="N129" s="5">
        <v>0.55000000000000004</v>
      </c>
      <c r="O129" s="5" t="s">
        <v>33</v>
      </c>
      <c r="P129" s="5" t="s">
        <v>61</v>
      </c>
      <c r="Q129" s="5" t="s">
        <v>178</v>
      </c>
      <c r="R129" s="5" t="s">
        <v>326</v>
      </c>
      <c r="S129" s="5">
        <v>60462</v>
      </c>
      <c r="T129" s="7">
        <v>42055</v>
      </c>
      <c r="U129" s="7">
        <v>42056</v>
      </c>
      <c r="V129" s="5">
        <v>-53.62</v>
      </c>
      <c r="W129" s="5">
        <v>12</v>
      </c>
      <c r="X129" s="5">
        <v>120.47</v>
      </c>
      <c r="Y129" s="5">
        <v>90237</v>
      </c>
      <c r="Z129" s="5">
        <f>DATEDIF(Table1[[#This Row],[Order Date]], Table1[[#This Row],[Ship Date]], "D")</f>
        <v>1</v>
      </c>
      <c r="AA129" s="5">
        <f>IF(Table1[[#This Row],[Sales]]=0, 0, Table1[[#This Row],[Profit]] / Table1[[#This Row],[Sales]] * 100)</f>
        <v>-44.509006391632774</v>
      </c>
      <c r="AB129" s="5">
        <f>Table1[[#This Row],[Sales]] / (1 - Table1[[#This Row],[Discount]])</f>
        <v>125.48958333333334</v>
      </c>
      <c r="AC129" s="5">
        <f>Table1[[#This Row],[Sales Before Discount]] - Table1[[#This Row],[Sales]]</f>
        <v>5.0195833333333439</v>
      </c>
      <c r="AD129" s="5" t="str">
        <f>IF(Table1[[#This Row],[Discount Impact Factor]]=0, "No Discount", IF(Table1[[#This Row],[Discount Impact Factor]]&lt;=0.1, "Low Discount", IF(Table1[[#This Row],[Discount Impact Factor]]&lt;=0.2, "Medium Discount", "High Discount")))</f>
        <v>High Discount</v>
      </c>
      <c r="AE129" s="5" t="str">
        <f>IF(Table1[[#This Row],[Discount]]=0,"0% (No Discount)",
 IF(Table1[[#This Row],[Discount]]&lt;=0.09,"10%",
 IF(Table1[[#This Row],[Discount]]&lt;=0.16,"15%",
 IF(Table1[[#This Row],[Discount]]&lt;=0.2,"20%",  IF(Table1[[#This Row],[Discount]]&lt;=0.25,"25%",
 "30%+")))))</f>
        <v>10%</v>
      </c>
      <c r="AF129" s="5" t="str">
        <f>IF(Table1[[#This Row],[Discount]]=0, "Full Price", "Discounted")</f>
        <v>Discounted</v>
      </c>
      <c r="AG129" s="46" t="str">
        <f>TEXT(Table1[[#This Row],[Order Date]],"mmm-yyyy")</f>
        <v>Feb-2015</v>
      </c>
    </row>
    <row r="130" spans="1:33" ht="12.75" hidden="1" customHeight="1" x14ac:dyDescent="0.25">
      <c r="A130" s="5">
        <v>23058</v>
      </c>
      <c r="B130" s="5" t="s">
        <v>47</v>
      </c>
      <c r="C130" s="5">
        <v>0.06</v>
      </c>
      <c r="D130" s="5">
        <v>279.81</v>
      </c>
      <c r="E130" s="5">
        <v>23.19</v>
      </c>
      <c r="F130" s="5">
        <v>234</v>
      </c>
      <c r="G130" s="5" t="s">
        <v>328</v>
      </c>
      <c r="H130" s="5" t="s">
        <v>39</v>
      </c>
      <c r="I130" s="5" t="s">
        <v>58</v>
      </c>
      <c r="J130" s="5" t="s">
        <v>29</v>
      </c>
      <c r="K130" s="5" t="s">
        <v>257</v>
      </c>
      <c r="L130" s="5" t="s">
        <v>43</v>
      </c>
      <c r="M130" s="5" t="s">
        <v>329</v>
      </c>
      <c r="N130" s="5">
        <v>0.59</v>
      </c>
      <c r="O130" s="5" t="s">
        <v>33</v>
      </c>
      <c r="P130" s="5" t="s">
        <v>61</v>
      </c>
      <c r="Q130" s="5" t="s">
        <v>330</v>
      </c>
      <c r="R130" s="5" t="s">
        <v>331</v>
      </c>
      <c r="S130" s="5">
        <v>50208</v>
      </c>
      <c r="T130" s="7">
        <v>42040</v>
      </c>
      <c r="U130" s="7">
        <v>42041</v>
      </c>
      <c r="V130" s="5">
        <v>1103.9723999999999</v>
      </c>
      <c r="W130" s="5">
        <v>6</v>
      </c>
      <c r="X130" s="5">
        <v>1599.96</v>
      </c>
      <c r="Y130" s="5">
        <v>90236</v>
      </c>
      <c r="Z130" s="5">
        <f>DATEDIF(Table1[[#This Row],[Order Date]], Table1[[#This Row],[Ship Date]], "D")</f>
        <v>1</v>
      </c>
      <c r="AA130" s="5">
        <f>IF(Table1[[#This Row],[Sales]]=0, 0, Table1[[#This Row],[Profit]] / Table1[[#This Row],[Sales]] * 100)</f>
        <v>69</v>
      </c>
      <c r="AB130" s="5">
        <f>Table1[[#This Row],[Sales]] / (1 - Table1[[#This Row],[Discount]])</f>
        <v>1702.0851063829789</v>
      </c>
      <c r="AC130" s="5">
        <f>Table1[[#This Row],[Sales Before Discount]] - Table1[[#This Row],[Sales]]</f>
        <v>102.12510638297886</v>
      </c>
      <c r="AD130" s="5" t="str">
        <f>IF(Table1[[#This Row],[Discount Impact Factor]]=0, "No Discount", IF(Table1[[#This Row],[Discount Impact Factor]]&lt;=0.1, "Low Discount", IF(Table1[[#This Row],[Discount Impact Factor]]&lt;=0.2, "Medium Discount", "High Discount")))</f>
        <v>High Discount</v>
      </c>
      <c r="AE130" s="5" t="str">
        <f>IF(Table1[[#This Row],[Discount]]=0,"0% (No Discount)",
 IF(Table1[[#This Row],[Discount]]&lt;=0.09,"10%",
 IF(Table1[[#This Row],[Discount]]&lt;=0.16,"15%",
 IF(Table1[[#This Row],[Discount]]&lt;=0.2,"20%",  IF(Table1[[#This Row],[Discount]]&lt;=0.25,"25%",
 "30%+")))))</f>
        <v>10%</v>
      </c>
      <c r="AF130" s="5" t="str">
        <f>IF(Table1[[#This Row],[Discount]]=0, "Full Price", "Discounted")</f>
        <v>Discounted</v>
      </c>
      <c r="AG130" s="46" t="str">
        <f>TEXT(Table1[[#This Row],[Order Date]],"mmm-yyyy")</f>
        <v>Feb-2015</v>
      </c>
    </row>
    <row r="131" spans="1:33" ht="12.75" hidden="1" customHeight="1" x14ac:dyDescent="0.25">
      <c r="A131" s="5">
        <v>25121</v>
      </c>
      <c r="B131" s="5" t="s">
        <v>25</v>
      </c>
      <c r="C131" s="5">
        <v>0.03</v>
      </c>
      <c r="D131" s="5">
        <v>28.53</v>
      </c>
      <c r="E131" s="5">
        <v>1.49</v>
      </c>
      <c r="F131" s="5">
        <v>234</v>
      </c>
      <c r="G131" s="5" t="s">
        <v>328</v>
      </c>
      <c r="H131" s="5" t="s">
        <v>49</v>
      </c>
      <c r="I131" s="5" t="s">
        <v>58</v>
      </c>
      <c r="J131" s="5" t="s">
        <v>29</v>
      </c>
      <c r="K131" s="5" t="s">
        <v>109</v>
      </c>
      <c r="L131" s="5" t="s">
        <v>59</v>
      </c>
      <c r="M131" s="5" t="s">
        <v>332</v>
      </c>
      <c r="N131" s="5">
        <v>0.38</v>
      </c>
      <c r="O131" s="5" t="s">
        <v>33</v>
      </c>
      <c r="P131" s="5" t="s">
        <v>61</v>
      </c>
      <c r="Q131" s="5" t="s">
        <v>330</v>
      </c>
      <c r="R131" s="5" t="s">
        <v>331</v>
      </c>
      <c r="S131" s="5">
        <v>50208</v>
      </c>
      <c r="T131" s="7">
        <v>42090</v>
      </c>
      <c r="U131" s="7">
        <v>42092</v>
      </c>
      <c r="V131" s="5">
        <v>136.33709999999999</v>
      </c>
      <c r="W131" s="5">
        <v>7</v>
      </c>
      <c r="X131" s="5">
        <v>197.59</v>
      </c>
      <c r="Y131" s="5">
        <v>90238</v>
      </c>
      <c r="Z131" s="5">
        <f>DATEDIF(Table1[[#This Row],[Order Date]], Table1[[#This Row],[Ship Date]], "D")</f>
        <v>2</v>
      </c>
      <c r="AA131" s="5">
        <f>IF(Table1[[#This Row],[Sales]]=0, 0, Table1[[#This Row],[Profit]] / Table1[[#This Row],[Sales]] * 100)</f>
        <v>69</v>
      </c>
      <c r="AB131" s="5">
        <f>Table1[[#This Row],[Sales]] / (1 - Table1[[#This Row],[Discount]])</f>
        <v>203.70103092783506</v>
      </c>
      <c r="AC131" s="5">
        <f>Table1[[#This Row],[Sales Before Discount]] - Table1[[#This Row],[Sales]]</f>
        <v>6.1110309278350599</v>
      </c>
      <c r="AD131" s="5" t="str">
        <f>IF(Table1[[#This Row],[Discount Impact Factor]]=0, "No Discount", IF(Table1[[#This Row],[Discount Impact Factor]]&lt;=0.1, "Low Discount", IF(Table1[[#This Row],[Discount Impact Factor]]&lt;=0.2, "Medium Discount", "High Discount")))</f>
        <v>High Discount</v>
      </c>
      <c r="AE131" s="5" t="str">
        <f>IF(Table1[[#This Row],[Discount]]=0,"0% (No Discount)",
 IF(Table1[[#This Row],[Discount]]&lt;=0.09,"10%",
 IF(Table1[[#This Row],[Discount]]&lt;=0.16,"15%",
 IF(Table1[[#This Row],[Discount]]&lt;=0.2,"20%",  IF(Table1[[#This Row],[Discount]]&lt;=0.25,"25%",
 "30%+")))))</f>
        <v>10%</v>
      </c>
      <c r="AF131" s="5" t="str">
        <f>IF(Table1[[#This Row],[Discount]]=0, "Full Price", "Discounted")</f>
        <v>Discounted</v>
      </c>
      <c r="AG131" s="46" t="str">
        <f>TEXT(Table1[[#This Row],[Order Date]],"mmm-yyyy")</f>
        <v>Mar-2015</v>
      </c>
    </row>
    <row r="132" spans="1:33" ht="12.75" customHeight="1" x14ac:dyDescent="0.25">
      <c r="A132" s="5">
        <v>25122</v>
      </c>
      <c r="B132" s="5" t="s">
        <v>25</v>
      </c>
      <c r="C132" s="5">
        <v>0.01</v>
      </c>
      <c r="D132" s="5">
        <v>15.28</v>
      </c>
      <c r="E132" s="5">
        <v>1.99</v>
      </c>
      <c r="F132" s="5">
        <v>234</v>
      </c>
      <c r="G132" s="5" t="s">
        <v>328</v>
      </c>
      <c r="H132" s="5" t="s">
        <v>49</v>
      </c>
      <c r="I132" s="5" t="s">
        <v>58</v>
      </c>
      <c r="J132" s="5" t="s">
        <v>77</v>
      </c>
      <c r="K132" s="5" t="s">
        <v>180</v>
      </c>
      <c r="L132" s="5" t="s">
        <v>51</v>
      </c>
      <c r="M132" s="5" t="s">
        <v>333</v>
      </c>
      <c r="N132" s="5">
        <v>0.42</v>
      </c>
      <c r="O132" s="5" t="s">
        <v>33</v>
      </c>
      <c r="P132" s="5" t="s">
        <v>61</v>
      </c>
      <c r="Q132" s="5" t="s">
        <v>330</v>
      </c>
      <c r="R132" s="5" t="s">
        <v>331</v>
      </c>
      <c r="S132" s="5">
        <v>50208</v>
      </c>
      <c r="T132" s="7">
        <v>42090</v>
      </c>
      <c r="U132" s="7">
        <v>42092</v>
      </c>
      <c r="V132" s="5">
        <v>-12.46</v>
      </c>
      <c r="W132" s="5">
        <v>2</v>
      </c>
      <c r="X132" s="5">
        <v>33.04</v>
      </c>
      <c r="Y132" s="5">
        <v>90238</v>
      </c>
      <c r="Z132" s="5">
        <f>DATEDIF(Table1[[#This Row],[Order Date]], Table1[[#This Row],[Ship Date]], "D")</f>
        <v>2</v>
      </c>
      <c r="AA132" s="5">
        <f>IF(Table1[[#This Row],[Sales]]=0, 0, Table1[[#This Row],[Profit]] / Table1[[#This Row],[Sales]] * 100)</f>
        <v>-37.711864406779668</v>
      </c>
      <c r="AB132" s="5">
        <f>Table1[[#This Row],[Sales]] / (1 - Table1[[#This Row],[Discount]])</f>
        <v>33.37373737373737</v>
      </c>
      <c r="AC132" s="5">
        <f>Table1[[#This Row],[Sales Before Discount]] - Table1[[#This Row],[Sales]]</f>
        <v>0.333737373737371</v>
      </c>
      <c r="AD132" s="5" t="str">
        <f>IF(Table1[[#This Row],[Discount Impact Factor]]=0, "No Discount", IF(Table1[[#This Row],[Discount Impact Factor]]&lt;=0.1, "Low Discount", IF(Table1[[#This Row],[Discount Impact Factor]]&lt;=0.2, "Medium Discount", "High Discount")))</f>
        <v>High Discount</v>
      </c>
      <c r="AE132" s="5" t="str">
        <f>IF(Table1[[#This Row],[Discount]]=0,"0% (No Discount)",
 IF(Table1[[#This Row],[Discount]]&lt;=0.09,"10%",
 IF(Table1[[#This Row],[Discount]]&lt;=0.16,"15%",
 IF(Table1[[#This Row],[Discount]]&lt;=0.2,"20%",  IF(Table1[[#This Row],[Discount]]&lt;=0.25,"25%",
 "30%+")))))</f>
        <v>10%</v>
      </c>
      <c r="AF132" s="5" t="str">
        <f>IF(Table1[[#This Row],[Discount]]=0, "Full Price", "Discounted")</f>
        <v>Discounted</v>
      </c>
      <c r="AG132" s="46" t="str">
        <f>TEXT(Table1[[#This Row],[Order Date]],"mmm-yyyy")</f>
        <v>Mar-2015</v>
      </c>
    </row>
    <row r="133" spans="1:33" ht="12.75" customHeight="1" x14ac:dyDescent="0.25">
      <c r="A133" s="5">
        <v>22044</v>
      </c>
      <c r="B133" s="5" t="s">
        <v>106</v>
      </c>
      <c r="C133" s="5">
        <v>0.06</v>
      </c>
      <c r="D133" s="5">
        <v>3.34</v>
      </c>
      <c r="E133" s="5">
        <v>7.49</v>
      </c>
      <c r="F133" s="5">
        <v>234</v>
      </c>
      <c r="G133" s="5" t="s">
        <v>328</v>
      </c>
      <c r="H133" s="5" t="s">
        <v>27</v>
      </c>
      <c r="I133" s="5" t="s">
        <v>58</v>
      </c>
      <c r="J133" s="5" t="s">
        <v>29</v>
      </c>
      <c r="K133" s="5" t="s">
        <v>30</v>
      </c>
      <c r="L133" s="5" t="s">
        <v>31</v>
      </c>
      <c r="M133" s="5" t="s">
        <v>334</v>
      </c>
      <c r="N133" s="5">
        <v>0.54</v>
      </c>
      <c r="O133" s="5" t="s">
        <v>33</v>
      </c>
      <c r="P133" s="5" t="s">
        <v>61</v>
      </c>
      <c r="Q133" s="5" t="s">
        <v>330</v>
      </c>
      <c r="R133" s="5" t="s">
        <v>331</v>
      </c>
      <c r="S133" s="5">
        <v>50208</v>
      </c>
      <c r="T133" s="7">
        <v>42122</v>
      </c>
      <c r="U133" s="7">
        <v>42124</v>
      </c>
      <c r="V133" s="5">
        <v>-175.86</v>
      </c>
      <c r="W133" s="5">
        <v>8</v>
      </c>
      <c r="X133" s="5">
        <v>27.45</v>
      </c>
      <c r="Y133" s="5">
        <v>90239</v>
      </c>
      <c r="Z133" s="5">
        <f>DATEDIF(Table1[[#This Row],[Order Date]], Table1[[#This Row],[Ship Date]], "D")</f>
        <v>2</v>
      </c>
      <c r="AA133" s="5">
        <f>IF(Table1[[#This Row],[Sales]]=0, 0, Table1[[#This Row],[Profit]] / Table1[[#This Row],[Sales]] * 100)</f>
        <v>-640.65573770491801</v>
      </c>
      <c r="AB133" s="5">
        <f>Table1[[#This Row],[Sales]] / (1 - Table1[[#This Row],[Discount]])</f>
        <v>29.202127659574469</v>
      </c>
      <c r="AC133" s="5">
        <f>Table1[[#This Row],[Sales Before Discount]] - Table1[[#This Row],[Sales]]</f>
        <v>1.7521276595744695</v>
      </c>
      <c r="AD133" s="5" t="str">
        <f>IF(Table1[[#This Row],[Discount Impact Factor]]=0, "No Discount", IF(Table1[[#This Row],[Discount Impact Factor]]&lt;=0.1, "Low Discount", IF(Table1[[#This Row],[Discount Impact Factor]]&lt;=0.2, "Medium Discount", "High Discount")))</f>
        <v>High Discount</v>
      </c>
      <c r="AE133" s="5" t="str">
        <f>IF(Table1[[#This Row],[Discount]]=0,"0% (No Discount)",
 IF(Table1[[#This Row],[Discount]]&lt;=0.09,"10%",
 IF(Table1[[#This Row],[Discount]]&lt;=0.16,"15%",
 IF(Table1[[#This Row],[Discount]]&lt;=0.2,"20%",  IF(Table1[[#This Row],[Discount]]&lt;=0.25,"25%",
 "30%+")))))</f>
        <v>10%</v>
      </c>
      <c r="AF133" s="5" t="str">
        <f>IF(Table1[[#This Row],[Discount]]=0, "Full Price", "Discounted")</f>
        <v>Discounted</v>
      </c>
      <c r="AG133" s="46" t="str">
        <f>TEXT(Table1[[#This Row],[Order Date]],"mmm-yyyy")</f>
        <v>Apr-2015</v>
      </c>
    </row>
    <row r="134" spans="1:33" ht="12.75" hidden="1" customHeight="1" x14ac:dyDescent="0.25">
      <c r="A134" s="5">
        <v>18885</v>
      </c>
      <c r="B134" s="5" t="s">
        <v>37</v>
      </c>
      <c r="C134" s="5">
        <v>0</v>
      </c>
      <c r="D134" s="5">
        <v>442.14</v>
      </c>
      <c r="E134" s="5">
        <v>14.7</v>
      </c>
      <c r="F134" s="5">
        <v>236</v>
      </c>
      <c r="G134" s="5" t="s">
        <v>335</v>
      </c>
      <c r="H134" s="5" t="s">
        <v>39</v>
      </c>
      <c r="I134" s="5" t="s">
        <v>28</v>
      </c>
      <c r="J134" s="5" t="s">
        <v>77</v>
      </c>
      <c r="K134" s="5" t="s">
        <v>85</v>
      </c>
      <c r="L134" s="5" t="s">
        <v>43</v>
      </c>
      <c r="M134" s="5" t="s">
        <v>336</v>
      </c>
      <c r="N134" s="5">
        <v>0.56000000000000005</v>
      </c>
      <c r="O134" s="5" t="s">
        <v>33</v>
      </c>
      <c r="P134" s="5" t="s">
        <v>34</v>
      </c>
      <c r="Q134" s="5" t="s">
        <v>255</v>
      </c>
      <c r="R134" s="5" t="s">
        <v>337</v>
      </c>
      <c r="S134" s="5">
        <v>80027</v>
      </c>
      <c r="T134" s="7">
        <v>42057</v>
      </c>
      <c r="U134" s="7">
        <v>42057</v>
      </c>
      <c r="V134" s="5">
        <v>3294.8258999999994</v>
      </c>
      <c r="W134" s="5">
        <v>10</v>
      </c>
      <c r="X134" s="5">
        <v>4775.1099999999997</v>
      </c>
      <c r="Y134" s="5">
        <v>86621</v>
      </c>
      <c r="Z134" s="5">
        <f>DATEDIF(Table1[[#This Row],[Order Date]], Table1[[#This Row],[Ship Date]], "D")</f>
        <v>0</v>
      </c>
      <c r="AA134" s="5">
        <f>IF(Table1[[#This Row],[Sales]]=0, 0, Table1[[#This Row],[Profit]] / Table1[[#This Row],[Sales]] * 100)</f>
        <v>69</v>
      </c>
      <c r="AB134" s="5">
        <f>Table1[[#This Row],[Sales]] / (1 - Table1[[#This Row],[Discount]])</f>
        <v>4775.1099999999997</v>
      </c>
      <c r="AC134" s="5">
        <f>Table1[[#This Row],[Sales Before Discount]] - Table1[[#This Row],[Sales]]</f>
        <v>0</v>
      </c>
      <c r="AD134" s="5" t="str">
        <f>IF(Table1[[#This Row],[Discount Impact Factor]]=0, "No Discount", IF(Table1[[#This Row],[Discount Impact Factor]]&lt;=0.1, "Low Discount", IF(Table1[[#This Row],[Discount Impact Factor]]&lt;=0.2, "Medium Discount", "High Discount")))</f>
        <v>No Discount</v>
      </c>
      <c r="AE134" s="5" t="str">
        <f>IF(Table1[[#This Row],[Discount]]=0,"0% (No Discount)",
 IF(Table1[[#This Row],[Discount]]&lt;=0.09,"10%",
 IF(Table1[[#This Row],[Discount]]&lt;=0.16,"15%",
 IF(Table1[[#This Row],[Discount]]&lt;=0.2,"20%",  IF(Table1[[#This Row],[Discount]]&lt;=0.25,"25%",
 "30%+")))))</f>
        <v>0% (No Discount)</v>
      </c>
      <c r="AF134" s="5" t="str">
        <f>IF(Table1[[#This Row],[Discount]]=0, "Full Price", "Discounted")</f>
        <v>Full Price</v>
      </c>
      <c r="AG134" s="46" t="str">
        <f>TEXT(Table1[[#This Row],[Order Date]],"mmm-yyyy")</f>
        <v>Feb-2015</v>
      </c>
    </row>
    <row r="135" spans="1:33" ht="12.75" hidden="1" customHeight="1" x14ac:dyDescent="0.25">
      <c r="A135" s="5">
        <v>24327</v>
      </c>
      <c r="B135" s="5" t="s">
        <v>56</v>
      </c>
      <c r="C135" s="5">
        <v>0.1</v>
      </c>
      <c r="D135" s="5">
        <v>19.98</v>
      </c>
      <c r="E135" s="5">
        <v>5.77</v>
      </c>
      <c r="F135" s="5">
        <v>240</v>
      </c>
      <c r="G135" s="5" t="s">
        <v>338</v>
      </c>
      <c r="H135" s="5" t="s">
        <v>27</v>
      </c>
      <c r="I135" s="5" t="s">
        <v>58</v>
      </c>
      <c r="J135" s="5" t="s">
        <v>29</v>
      </c>
      <c r="K135" s="5" t="s">
        <v>93</v>
      </c>
      <c r="L135" s="5" t="s">
        <v>59</v>
      </c>
      <c r="M135" s="5" t="s">
        <v>339</v>
      </c>
      <c r="N135" s="5">
        <v>0.38</v>
      </c>
      <c r="O135" s="5" t="s">
        <v>33</v>
      </c>
      <c r="P135" s="5" t="s">
        <v>34</v>
      </c>
      <c r="Q135" s="5" t="s">
        <v>255</v>
      </c>
      <c r="R135" s="5" t="s">
        <v>340</v>
      </c>
      <c r="S135" s="5">
        <v>80817</v>
      </c>
      <c r="T135" s="7">
        <v>42114</v>
      </c>
      <c r="U135" s="7">
        <v>42114</v>
      </c>
      <c r="V135" s="5">
        <v>35.090000000000003</v>
      </c>
      <c r="W135" s="5">
        <v>3</v>
      </c>
      <c r="X135" s="5">
        <v>57.41</v>
      </c>
      <c r="Y135" s="5">
        <v>90479</v>
      </c>
      <c r="Z135" s="5">
        <f>DATEDIF(Table1[[#This Row],[Order Date]], Table1[[#This Row],[Ship Date]], "D")</f>
        <v>0</v>
      </c>
      <c r="AA135" s="5">
        <f>IF(Table1[[#This Row],[Sales]]=0, 0, Table1[[#This Row],[Profit]] / Table1[[#This Row],[Sales]] * 100)</f>
        <v>61.121755791673934</v>
      </c>
      <c r="AB135" s="5">
        <f>Table1[[#This Row],[Sales]] / (1 - Table1[[#This Row],[Discount]])</f>
        <v>63.788888888888884</v>
      </c>
      <c r="AC135" s="5">
        <f>Table1[[#This Row],[Sales Before Discount]] - Table1[[#This Row],[Sales]]</f>
        <v>6.3788888888888877</v>
      </c>
      <c r="AD135" s="5" t="str">
        <f>IF(Table1[[#This Row],[Discount Impact Factor]]=0, "No Discount", IF(Table1[[#This Row],[Discount Impact Factor]]&lt;=0.1, "Low Discount", IF(Table1[[#This Row],[Discount Impact Factor]]&lt;=0.2, "Medium Discount", "High Discount")))</f>
        <v>High Discount</v>
      </c>
      <c r="AE135" s="5" t="str">
        <f>IF(Table1[[#This Row],[Discount]]=0,"0% (No Discount)",
 IF(Table1[[#This Row],[Discount]]&lt;=0.09,"10%",
 IF(Table1[[#This Row],[Discount]]&lt;=0.16,"15%",
 IF(Table1[[#This Row],[Discount]]&lt;=0.2,"20%",  IF(Table1[[#This Row],[Discount]]&lt;=0.25,"25%",
 "30%+")))))</f>
        <v>15%</v>
      </c>
      <c r="AF135" s="5" t="str">
        <f>IF(Table1[[#This Row],[Discount]]=0, "Full Price", "Discounted")</f>
        <v>Discounted</v>
      </c>
      <c r="AG135" s="46" t="str">
        <f>TEXT(Table1[[#This Row],[Order Date]],"mmm-yyyy")</f>
        <v>Apr-2015</v>
      </c>
    </row>
    <row r="136" spans="1:33" ht="12.75" hidden="1" customHeight="1" x14ac:dyDescent="0.25">
      <c r="A136" s="5">
        <v>24328</v>
      </c>
      <c r="B136" s="5" t="s">
        <v>56</v>
      </c>
      <c r="C136" s="5">
        <v>0.06</v>
      </c>
      <c r="D136" s="5">
        <v>259.70999999999998</v>
      </c>
      <c r="E136" s="5">
        <v>66.67</v>
      </c>
      <c r="F136" s="5">
        <v>241</v>
      </c>
      <c r="G136" s="5" t="s">
        <v>341</v>
      </c>
      <c r="H136" s="5" t="s">
        <v>39</v>
      </c>
      <c r="I136" s="5" t="s">
        <v>58</v>
      </c>
      <c r="J136" s="5" t="s">
        <v>41</v>
      </c>
      <c r="K136" s="5" t="s">
        <v>152</v>
      </c>
      <c r="L136" s="5" t="s">
        <v>121</v>
      </c>
      <c r="M136" s="5" t="s">
        <v>342</v>
      </c>
      <c r="N136" s="5">
        <v>0.61</v>
      </c>
      <c r="O136" s="5" t="s">
        <v>33</v>
      </c>
      <c r="P136" s="5" t="s">
        <v>34</v>
      </c>
      <c r="Q136" s="5" t="s">
        <v>255</v>
      </c>
      <c r="R136" s="5" t="s">
        <v>343</v>
      </c>
      <c r="S136" s="5">
        <v>81503</v>
      </c>
      <c r="T136" s="7">
        <v>42114</v>
      </c>
      <c r="U136" s="7">
        <v>42115</v>
      </c>
      <c r="V136" s="5">
        <v>785.63</v>
      </c>
      <c r="W136" s="5">
        <v>11</v>
      </c>
      <c r="X136" s="5">
        <v>2809.87</v>
      </c>
      <c r="Y136" s="5">
        <v>90479</v>
      </c>
      <c r="Z136" s="5">
        <f>DATEDIF(Table1[[#This Row],[Order Date]], Table1[[#This Row],[Ship Date]], "D")</f>
        <v>1</v>
      </c>
      <c r="AA136" s="5">
        <f>IF(Table1[[#This Row],[Sales]]=0, 0, Table1[[#This Row],[Profit]] / Table1[[#This Row],[Sales]] * 100)</f>
        <v>27.959656496563902</v>
      </c>
      <c r="AB136" s="5">
        <f>Table1[[#This Row],[Sales]] / (1 - Table1[[#This Row],[Discount]])</f>
        <v>2989.2234042553191</v>
      </c>
      <c r="AC136" s="5">
        <f>Table1[[#This Row],[Sales Before Discount]] - Table1[[#This Row],[Sales]]</f>
        <v>179.35340425531922</v>
      </c>
      <c r="AD136" s="5" t="str">
        <f>IF(Table1[[#This Row],[Discount Impact Factor]]=0, "No Discount", IF(Table1[[#This Row],[Discount Impact Factor]]&lt;=0.1, "Low Discount", IF(Table1[[#This Row],[Discount Impact Factor]]&lt;=0.2, "Medium Discount", "High Discount")))</f>
        <v>High Discount</v>
      </c>
      <c r="AE136" s="5" t="str">
        <f>IF(Table1[[#This Row],[Discount]]=0,"0% (No Discount)",
 IF(Table1[[#This Row],[Discount]]&lt;=0.09,"10%",
 IF(Table1[[#This Row],[Discount]]&lt;=0.16,"15%",
 IF(Table1[[#This Row],[Discount]]&lt;=0.2,"20%",  IF(Table1[[#This Row],[Discount]]&lt;=0.25,"25%",
 "30%+")))))</f>
        <v>10%</v>
      </c>
      <c r="AF136" s="5" t="str">
        <f>IF(Table1[[#This Row],[Discount]]=0, "Full Price", "Discounted")</f>
        <v>Discounted</v>
      </c>
      <c r="AG136" s="46" t="str">
        <f>TEXT(Table1[[#This Row],[Order Date]],"mmm-yyyy")</f>
        <v>Apr-2015</v>
      </c>
    </row>
    <row r="137" spans="1:33" ht="12.75" customHeight="1" x14ac:dyDescent="0.25">
      <c r="A137" s="5">
        <v>25264</v>
      </c>
      <c r="B137" s="5" t="s">
        <v>106</v>
      </c>
      <c r="C137" s="5">
        <v>0.01</v>
      </c>
      <c r="D137" s="5">
        <v>5.94</v>
      </c>
      <c r="E137" s="5">
        <v>9.92</v>
      </c>
      <c r="F137" s="5">
        <v>241</v>
      </c>
      <c r="G137" s="5" t="s">
        <v>341</v>
      </c>
      <c r="H137" s="5" t="s">
        <v>49</v>
      </c>
      <c r="I137" s="5" t="s">
        <v>58</v>
      </c>
      <c r="J137" s="5" t="s">
        <v>29</v>
      </c>
      <c r="K137" s="5" t="s">
        <v>109</v>
      </c>
      <c r="L137" s="5" t="s">
        <v>59</v>
      </c>
      <c r="M137" s="5" t="s">
        <v>344</v>
      </c>
      <c r="N137" s="5">
        <v>0.38</v>
      </c>
      <c r="O137" s="5" t="s">
        <v>33</v>
      </c>
      <c r="P137" s="5" t="s">
        <v>34</v>
      </c>
      <c r="Q137" s="5" t="s">
        <v>255</v>
      </c>
      <c r="R137" s="5" t="s">
        <v>343</v>
      </c>
      <c r="S137" s="5">
        <v>81503</v>
      </c>
      <c r="T137" s="7">
        <v>42150</v>
      </c>
      <c r="U137" s="7">
        <v>42157</v>
      </c>
      <c r="V137" s="5">
        <v>-256.51900000000001</v>
      </c>
      <c r="W137" s="5">
        <v>13</v>
      </c>
      <c r="X137" s="5">
        <v>79.930000000000007</v>
      </c>
      <c r="Y137" s="5">
        <v>90480</v>
      </c>
      <c r="Z137" s="5">
        <f>DATEDIF(Table1[[#This Row],[Order Date]], Table1[[#This Row],[Ship Date]], "D")</f>
        <v>7</v>
      </c>
      <c r="AA137" s="5">
        <f>IF(Table1[[#This Row],[Sales]]=0, 0, Table1[[#This Row],[Profit]] / Table1[[#This Row],[Sales]] * 100)</f>
        <v>-320.92956336794691</v>
      </c>
      <c r="AB137" s="5">
        <f>Table1[[#This Row],[Sales]] / (1 - Table1[[#This Row],[Discount]])</f>
        <v>80.737373737373744</v>
      </c>
      <c r="AC137" s="5">
        <f>Table1[[#This Row],[Sales Before Discount]] - Table1[[#This Row],[Sales]]</f>
        <v>0.8073737373737373</v>
      </c>
      <c r="AD137" s="5" t="str">
        <f>IF(Table1[[#This Row],[Discount Impact Factor]]=0, "No Discount", IF(Table1[[#This Row],[Discount Impact Factor]]&lt;=0.1, "Low Discount", IF(Table1[[#This Row],[Discount Impact Factor]]&lt;=0.2, "Medium Discount", "High Discount")))</f>
        <v>High Discount</v>
      </c>
      <c r="AE137" s="5" t="str">
        <f>IF(Table1[[#This Row],[Discount]]=0,"0% (No Discount)",
 IF(Table1[[#This Row],[Discount]]&lt;=0.09,"10%",
 IF(Table1[[#This Row],[Discount]]&lt;=0.16,"15%",
 IF(Table1[[#This Row],[Discount]]&lt;=0.2,"20%",  IF(Table1[[#This Row],[Discount]]&lt;=0.25,"25%",
 "30%+")))))</f>
        <v>10%</v>
      </c>
      <c r="AF137" s="5" t="str">
        <f>IF(Table1[[#This Row],[Discount]]=0, "Full Price", "Discounted")</f>
        <v>Discounted</v>
      </c>
      <c r="AG137" s="46" t="str">
        <f>TEXT(Table1[[#This Row],[Order Date]],"mmm-yyyy")</f>
        <v>May-2015</v>
      </c>
    </row>
    <row r="138" spans="1:33" ht="12.75" hidden="1" customHeight="1" x14ac:dyDescent="0.25">
      <c r="A138" s="5">
        <v>25265</v>
      </c>
      <c r="B138" s="5" t="s">
        <v>106</v>
      </c>
      <c r="C138" s="5">
        <v>0.02</v>
      </c>
      <c r="D138" s="5">
        <v>125.99</v>
      </c>
      <c r="E138" s="5">
        <v>3</v>
      </c>
      <c r="F138" s="5">
        <v>241</v>
      </c>
      <c r="G138" s="5" t="s">
        <v>341</v>
      </c>
      <c r="H138" s="5" t="s">
        <v>49</v>
      </c>
      <c r="I138" s="5" t="s">
        <v>58</v>
      </c>
      <c r="J138" s="5" t="s">
        <v>77</v>
      </c>
      <c r="K138" s="5" t="s">
        <v>78</v>
      </c>
      <c r="L138" s="5" t="s">
        <v>59</v>
      </c>
      <c r="M138" s="5" t="s">
        <v>345</v>
      </c>
      <c r="N138" s="5">
        <v>0.59</v>
      </c>
      <c r="O138" s="5" t="s">
        <v>33</v>
      </c>
      <c r="P138" s="5" t="s">
        <v>34</v>
      </c>
      <c r="Q138" s="5" t="s">
        <v>255</v>
      </c>
      <c r="R138" s="5" t="s">
        <v>343</v>
      </c>
      <c r="S138" s="5">
        <v>81503</v>
      </c>
      <c r="T138" s="7">
        <v>42150</v>
      </c>
      <c r="U138" s="7">
        <v>42150</v>
      </c>
      <c r="V138" s="5">
        <v>398.358</v>
      </c>
      <c r="W138" s="5">
        <v>8</v>
      </c>
      <c r="X138" s="5">
        <v>873.18</v>
      </c>
      <c r="Y138" s="5">
        <v>90480</v>
      </c>
      <c r="Z138" s="5">
        <f>DATEDIF(Table1[[#This Row],[Order Date]], Table1[[#This Row],[Ship Date]], "D")</f>
        <v>0</v>
      </c>
      <c r="AA138" s="5">
        <f>IF(Table1[[#This Row],[Sales]]=0, 0, Table1[[#This Row],[Profit]] / Table1[[#This Row],[Sales]] * 100)</f>
        <v>45.621521335807053</v>
      </c>
      <c r="AB138" s="5">
        <f>Table1[[#This Row],[Sales]] / (1 - Table1[[#This Row],[Discount]])</f>
        <v>891</v>
      </c>
      <c r="AC138" s="5">
        <f>Table1[[#This Row],[Sales Before Discount]] - Table1[[#This Row],[Sales]]</f>
        <v>17.82000000000005</v>
      </c>
      <c r="AD138" s="5" t="str">
        <f>IF(Table1[[#This Row],[Discount Impact Factor]]=0, "No Discount", IF(Table1[[#This Row],[Discount Impact Factor]]&lt;=0.1, "Low Discount", IF(Table1[[#This Row],[Discount Impact Factor]]&lt;=0.2, "Medium Discount", "High Discount")))</f>
        <v>High Discount</v>
      </c>
      <c r="AE138" s="5" t="str">
        <f>IF(Table1[[#This Row],[Discount]]=0,"0% (No Discount)",
 IF(Table1[[#This Row],[Discount]]&lt;=0.09,"10%",
 IF(Table1[[#This Row],[Discount]]&lt;=0.16,"15%",
 IF(Table1[[#This Row],[Discount]]&lt;=0.2,"20%",  IF(Table1[[#This Row],[Discount]]&lt;=0.25,"25%",
 "30%+")))))</f>
        <v>10%</v>
      </c>
      <c r="AF138" s="5" t="str">
        <f>IF(Table1[[#This Row],[Discount]]=0, "Full Price", "Discounted")</f>
        <v>Discounted</v>
      </c>
      <c r="AG138" s="46" t="str">
        <f>TEXT(Table1[[#This Row],[Order Date]],"mmm-yyyy")</f>
        <v>May-2015</v>
      </c>
    </row>
    <row r="139" spans="1:33" ht="12.75" customHeight="1" x14ac:dyDescent="0.25">
      <c r="A139" s="5">
        <v>18849</v>
      </c>
      <c r="B139" s="5" t="s">
        <v>56</v>
      </c>
      <c r="C139" s="5">
        <v>0.02</v>
      </c>
      <c r="D139" s="5">
        <v>146.05000000000001</v>
      </c>
      <c r="E139" s="5">
        <v>80.2</v>
      </c>
      <c r="F139" s="5">
        <v>247</v>
      </c>
      <c r="G139" s="5" t="s">
        <v>346</v>
      </c>
      <c r="H139" s="5" t="s">
        <v>39</v>
      </c>
      <c r="I139" s="5" t="s">
        <v>28</v>
      </c>
      <c r="J139" s="5" t="s">
        <v>41</v>
      </c>
      <c r="K139" s="5" t="s">
        <v>152</v>
      </c>
      <c r="L139" s="5" t="s">
        <v>121</v>
      </c>
      <c r="M139" s="5" t="s">
        <v>347</v>
      </c>
      <c r="N139" s="5">
        <v>0.71</v>
      </c>
      <c r="O139" s="5" t="s">
        <v>33</v>
      </c>
      <c r="P139" s="5" t="s">
        <v>136</v>
      </c>
      <c r="Q139" s="5" t="s">
        <v>244</v>
      </c>
      <c r="R139" s="5" t="s">
        <v>348</v>
      </c>
      <c r="S139" s="5">
        <v>37804</v>
      </c>
      <c r="T139" s="7">
        <v>42058</v>
      </c>
      <c r="U139" s="7">
        <v>42058</v>
      </c>
      <c r="V139" s="5">
        <v>-101.19200000000001</v>
      </c>
      <c r="W139" s="5">
        <v>5</v>
      </c>
      <c r="X139" s="5">
        <v>798.69</v>
      </c>
      <c r="Y139" s="5">
        <v>89139</v>
      </c>
      <c r="Z139" s="5">
        <f>DATEDIF(Table1[[#This Row],[Order Date]], Table1[[#This Row],[Ship Date]], "D")</f>
        <v>0</v>
      </c>
      <c r="AA139" s="5">
        <f>IF(Table1[[#This Row],[Sales]]=0, 0, Table1[[#This Row],[Profit]] / Table1[[#This Row],[Sales]] * 100)</f>
        <v>-12.669746710238014</v>
      </c>
      <c r="AB139" s="5">
        <f>Table1[[#This Row],[Sales]] / (1 - Table1[[#This Row],[Discount]])</f>
        <v>814.98979591836746</v>
      </c>
      <c r="AC139" s="5">
        <f>Table1[[#This Row],[Sales Before Discount]] - Table1[[#This Row],[Sales]]</f>
        <v>16.299795918367408</v>
      </c>
      <c r="AD139" s="5" t="str">
        <f>IF(Table1[[#This Row],[Discount Impact Factor]]=0, "No Discount", IF(Table1[[#This Row],[Discount Impact Factor]]&lt;=0.1, "Low Discount", IF(Table1[[#This Row],[Discount Impact Factor]]&lt;=0.2, "Medium Discount", "High Discount")))</f>
        <v>High Discount</v>
      </c>
      <c r="AE139" s="5" t="str">
        <f>IF(Table1[[#This Row],[Discount]]=0,"0% (No Discount)",
 IF(Table1[[#This Row],[Discount]]&lt;=0.09,"10%",
 IF(Table1[[#This Row],[Discount]]&lt;=0.16,"15%",
 IF(Table1[[#This Row],[Discount]]&lt;=0.2,"20%",  IF(Table1[[#This Row],[Discount]]&lt;=0.25,"25%",
 "30%+")))))</f>
        <v>10%</v>
      </c>
      <c r="AF139" s="5" t="str">
        <f>IF(Table1[[#This Row],[Discount]]=0, "Full Price", "Discounted")</f>
        <v>Discounted</v>
      </c>
      <c r="AG139" s="46" t="str">
        <f>TEXT(Table1[[#This Row],[Order Date]],"mmm-yyyy")</f>
        <v>Feb-2015</v>
      </c>
    </row>
    <row r="140" spans="1:33" ht="12.75" customHeight="1" x14ac:dyDescent="0.25">
      <c r="A140" s="5">
        <v>18850</v>
      </c>
      <c r="B140" s="5" t="s">
        <v>56</v>
      </c>
      <c r="C140" s="5">
        <v>0.06</v>
      </c>
      <c r="D140" s="5">
        <v>65.989999999999995</v>
      </c>
      <c r="E140" s="5">
        <v>5.92</v>
      </c>
      <c r="F140" s="5">
        <v>247</v>
      </c>
      <c r="G140" s="5" t="s">
        <v>346</v>
      </c>
      <c r="H140" s="5" t="s">
        <v>49</v>
      </c>
      <c r="I140" s="5" t="s">
        <v>28</v>
      </c>
      <c r="J140" s="5" t="s">
        <v>77</v>
      </c>
      <c r="K140" s="5" t="s">
        <v>78</v>
      </c>
      <c r="L140" s="5" t="s">
        <v>59</v>
      </c>
      <c r="M140" s="5" t="s">
        <v>315</v>
      </c>
      <c r="N140" s="5">
        <v>0.55000000000000004</v>
      </c>
      <c r="O140" s="5" t="s">
        <v>33</v>
      </c>
      <c r="P140" s="5" t="s">
        <v>136</v>
      </c>
      <c r="Q140" s="5" t="s">
        <v>244</v>
      </c>
      <c r="R140" s="5" t="s">
        <v>348</v>
      </c>
      <c r="S140" s="5">
        <v>37804</v>
      </c>
      <c r="T140" s="7">
        <v>42058</v>
      </c>
      <c r="U140" s="7">
        <v>42059</v>
      </c>
      <c r="V140" s="5">
        <v>-3.3320000000000336</v>
      </c>
      <c r="W140" s="5">
        <v>14</v>
      </c>
      <c r="X140" s="5">
        <v>792.11</v>
      </c>
      <c r="Y140" s="5">
        <v>89139</v>
      </c>
      <c r="Z140" s="5">
        <f>DATEDIF(Table1[[#This Row],[Order Date]], Table1[[#This Row],[Ship Date]], "D")</f>
        <v>1</v>
      </c>
      <c r="AA140" s="5">
        <f>IF(Table1[[#This Row],[Sales]]=0, 0, Table1[[#This Row],[Profit]] / Table1[[#This Row],[Sales]] * 100)</f>
        <v>-0.42064864728384105</v>
      </c>
      <c r="AB140" s="5">
        <f>Table1[[#This Row],[Sales]] / (1 - Table1[[#This Row],[Discount]])</f>
        <v>842.67021276595756</v>
      </c>
      <c r="AC140" s="5">
        <f>Table1[[#This Row],[Sales Before Discount]] - Table1[[#This Row],[Sales]]</f>
        <v>50.560212765957544</v>
      </c>
      <c r="AD140" s="5" t="str">
        <f>IF(Table1[[#This Row],[Discount Impact Factor]]=0, "No Discount", IF(Table1[[#This Row],[Discount Impact Factor]]&lt;=0.1, "Low Discount", IF(Table1[[#This Row],[Discount Impact Factor]]&lt;=0.2, "Medium Discount", "High Discount")))</f>
        <v>High Discount</v>
      </c>
      <c r="AE140" s="5" t="str">
        <f>IF(Table1[[#This Row],[Discount]]=0,"0% (No Discount)",
 IF(Table1[[#This Row],[Discount]]&lt;=0.09,"10%",
 IF(Table1[[#This Row],[Discount]]&lt;=0.16,"15%",
 IF(Table1[[#This Row],[Discount]]&lt;=0.2,"20%",  IF(Table1[[#This Row],[Discount]]&lt;=0.25,"25%",
 "30%+")))))</f>
        <v>10%</v>
      </c>
      <c r="AF140" s="5" t="str">
        <f>IF(Table1[[#This Row],[Discount]]=0, "Full Price", "Discounted")</f>
        <v>Discounted</v>
      </c>
      <c r="AG140" s="46" t="str">
        <f>TEXT(Table1[[#This Row],[Order Date]],"mmm-yyyy")</f>
        <v>Feb-2015</v>
      </c>
    </row>
    <row r="141" spans="1:33" ht="12.75" customHeight="1" x14ac:dyDescent="0.25">
      <c r="A141" s="5">
        <v>18842</v>
      </c>
      <c r="B141" s="5" t="s">
        <v>56</v>
      </c>
      <c r="C141" s="5">
        <v>0.09</v>
      </c>
      <c r="D141" s="5">
        <v>2.88</v>
      </c>
      <c r="E141" s="5">
        <v>0.99</v>
      </c>
      <c r="F141" s="5">
        <v>247</v>
      </c>
      <c r="G141" s="5" t="s">
        <v>346</v>
      </c>
      <c r="H141" s="5" t="s">
        <v>49</v>
      </c>
      <c r="I141" s="5" t="s">
        <v>28</v>
      </c>
      <c r="J141" s="5" t="s">
        <v>29</v>
      </c>
      <c r="K141" s="5" t="s">
        <v>134</v>
      </c>
      <c r="L141" s="5" t="s">
        <v>59</v>
      </c>
      <c r="M141" s="5" t="s">
        <v>349</v>
      </c>
      <c r="N141" s="5">
        <v>0.36</v>
      </c>
      <c r="O141" s="5" t="s">
        <v>33</v>
      </c>
      <c r="P141" s="5" t="s">
        <v>136</v>
      </c>
      <c r="Q141" s="5" t="s">
        <v>244</v>
      </c>
      <c r="R141" s="5" t="s">
        <v>348</v>
      </c>
      <c r="S141" s="5">
        <v>37804</v>
      </c>
      <c r="T141" s="7">
        <v>42084</v>
      </c>
      <c r="U141" s="7">
        <v>42086</v>
      </c>
      <c r="V141" s="5">
        <v>-145.08199999999999</v>
      </c>
      <c r="W141" s="5">
        <v>10</v>
      </c>
      <c r="X141" s="5">
        <v>28.73</v>
      </c>
      <c r="Y141" s="5">
        <v>89140</v>
      </c>
      <c r="Z141" s="5">
        <f>DATEDIF(Table1[[#This Row],[Order Date]], Table1[[#This Row],[Ship Date]], "D")</f>
        <v>2</v>
      </c>
      <c r="AA141" s="5">
        <f>IF(Table1[[#This Row],[Sales]]=0, 0, Table1[[#This Row],[Profit]] / Table1[[#This Row],[Sales]] * 100)</f>
        <v>-504.98433693003824</v>
      </c>
      <c r="AB141" s="5">
        <f>Table1[[#This Row],[Sales]] / (1 - Table1[[#This Row],[Discount]])</f>
        <v>31.571428571428569</v>
      </c>
      <c r="AC141" s="5">
        <f>Table1[[#This Row],[Sales Before Discount]] - Table1[[#This Row],[Sales]]</f>
        <v>2.841428571428569</v>
      </c>
      <c r="AD141" s="5" t="str">
        <f>IF(Table1[[#This Row],[Discount Impact Factor]]=0, "No Discount", IF(Table1[[#This Row],[Discount Impact Factor]]&lt;=0.1, "Low Discount", IF(Table1[[#This Row],[Discount Impact Factor]]&lt;=0.2, "Medium Discount", "High Discount")))</f>
        <v>High Discount</v>
      </c>
      <c r="AE141" s="5" t="str">
        <f>IF(Table1[[#This Row],[Discount]]=0,"0% (No Discount)",
 IF(Table1[[#This Row],[Discount]]&lt;=0.09,"10%",
 IF(Table1[[#This Row],[Discount]]&lt;=0.16,"15%",
 IF(Table1[[#This Row],[Discount]]&lt;=0.2,"20%",  IF(Table1[[#This Row],[Discount]]&lt;=0.25,"25%",
 "30%+")))))</f>
        <v>10%</v>
      </c>
      <c r="AF141" s="5" t="str">
        <f>IF(Table1[[#This Row],[Discount]]=0, "Full Price", "Discounted")</f>
        <v>Discounted</v>
      </c>
      <c r="AG141" s="46" t="str">
        <f>TEXT(Table1[[#This Row],[Order Date]],"mmm-yyyy")</f>
        <v>Mar-2015</v>
      </c>
    </row>
    <row r="142" spans="1:33" ht="12.75" hidden="1" customHeight="1" x14ac:dyDescent="0.25">
      <c r="A142" s="5">
        <v>18773</v>
      </c>
      <c r="B142" s="5" t="s">
        <v>47</v>
      </c>
      <c r="C142" s="5">
        <v>0.02</v>
      </c>
      <c r="D142" s="5">
        <v>2.58</v>
      </c>
      <c r="E142" s="5">
        <v>1.3</v>
      </c>
      <c r="F142" s="5">
        <v>250</v>
      </c>
      <c r="G142" s="5" t="s">
        <v>350</v>
      </c>
      <c r="H142" s="5" t="s">
        <v>27</v>
      </c>
      <c r="I142" s="5" t="s">
        <v>28</v>
      </c>
      <c r="J142" s="5" t="s">
        <v>29</v>
      </c>
      <c r="K142" s="5" t="s">
        <v>30</v>
      </c>
      <c r="L142" s="5" t="s">
        <v>31</v>
      </c>
      <c r="M142" s="5" t="s">
        <v>351</v>
      </c>
      <c r="N142" s="5">
        <v>0.59</v>
      </c>
      <c r="O142" s="5" t="s">
        <v>33</v>
      </c>
      <c r="P142" s="5" t="s">
        <v>61</v>
      </c>
      <c r="Q142" s="5" t="s">
        <v>62</v>
      </c>
      <c r="R142" s="5" t="s">
        <v>352</v>
      </c>
      <c r="S142" s="5">
        <v>55423</v>
      </c>
      <c r="T142" s="7">
        <v>42152</v>
      </c>
      <c r="U142" s="7">
        <v>42153</v>
      </c>
      <c r="V142" s="5">
        <v>1.1080000000000014</v>
      </c>
      <c r="W142" s="5">
        <v>39</v>
      </c>
      <c r="X142" s="5">
        <v>109.74</v>
      </c>
      <c r="Y142" s="5">
        <v>87214</v>
      </c>
      <c r="Z142" s="5">
        <f>DATEDIF(Table1[[#This Row],[Order Date]], Table1[[#This Row],[Ship Date]], "D")</f>
        <v>1</v>
      </c>
      <c r="AA142" s="5">
        <f>IF(Table1[[#This Row],[Sales]]=0, 0, Table1[[#This Row],[Profit]] / Table1[[#This Row],[Sales]] * 100)</f>
        <v>1.0096591944596331</v>
      </c>
      <c r="AB142" s="5">
        <f>Table1[[#This Row],[Sales]] / (1 - Table1[[#This Row],[Discount]])</f>
        <v>111.97959183673468</v>
      </c>
      <c r="AC142" s="5">
        <f>Table1[[#This Row],[Sales Before Discount]] - Table1[[#This Row],[Sales]]</f>
        <v>2.2395918367346894</v>
      </c>
      <c r="AD142" s="5" t="str">
        <f>IF(Table1[[#This Row],[Discount Impact Factor]]=0, "No Discount", IF(Table1[[#This Row],[Discount Impact Factor]]&lt;=0.1, "Low Discount", IF(Table1[[#This Row],[Discount Impact Factor]]&lt;=0.2, "Medium Discount", "High Discount")))</f>
        <v>High Discount</v>
      </c>
      <c r="AE142" s="5" t="str">
        <f>IF(Table1[[#This Row],[Discount]]=0,"0% (No Discount)",
 IF(Table1[[#This Row],[Discount]]&lt;=0.09,"10%",
 IF(Table1[[#This Row],[Discount]]&lt;=0.16,"15%",
 IF(Table1[[#This Row],[Discount]]&lt;=0.2,"20%",  IF(Table1[[#This Row],[Discount]]&lt;=0.25,"25%",
 "30%+")))))</f>
        <v>10%</v>
      </c>
      <c r="AF142" s="5" t="str">
        <f>IF(Table1[[#This Row],[Discount]]=0, "Full Price", "Discounted")</f>
        <v>Discounted</v>
      </c>
      <c r="AG142" s="46" t="str">
        <f>TEXT(Table1[[#This Row],[Order Date]],"mmm-yyyy")</f>
        <v>May-2015</v>
      </c>
    </row>
    <row r="143" spans="1:33" ht="12.75" hidden="1" customHeight="1" x14ac:dyDescent="0.25">
      <c r="A143" s="5">
        <v>18774</v>
      </c>
      <c r="B143" s="5" t="s">
        <v>47</v>
      </c>
      <c r="C143" s="5">
        <v>0.02</v>
      </c>
      <c r="D143" s="5">
        <v>65.989999999999995</v>
      </c>
      <c r="E143" s="5">
        <v>3.9</v>
      </c>
      <c r="F143" s="5">
        <v>250</v>
      </c>
      <c r="G143" s="5" t="s">
        <v>350</v>
      </c>
      <c r="H143" s="5" t="s">
        <v>49</v>
      </c>
      <c r="I143" s="5" t="s">
        <v>28</v>
      </c>
      <c r="J143" s="5" t="s">
        <v>77</v>
      </c>
      <c r="K143" s="5" t="s">
        <v>78</v>
      </c>
      <c r="L143" s="5" t="s">
        <v>59</v>
      </c>
      <c r="M143" s="5" t="s">
        <v>353</v>
      </c>
      <c r="N143" s="5">
        <v>0.55000000000000004</v>
      </c>
      <c r="O143" s="5" t="s">
        <v>33</v>
      </c>
      <c r="P143" s="5" t="s">
        <v>61</v>
      </c>
      <c r="Q143" s="5" t="s">
        <v>62</v>
      </c>
      <c r="R143" s="5" t="s">
        <v>352</v>
      </c>
      <c r="S143" s="5">
        <v>55423</v>
      </c>
      <c r="T143" s="7">
        <v>42152</v>
      </c>
      <c r="U143" s="7">
        <v>42153</v>
      </c>
      <c r="V143" s="5">
        <v>1061.3790000000001</v>
      </c>
      <c r="W143" s="5">
        <v>27</v>
      </c>
      <c r="X143" s="5">
        <v>1543.55</v>
      </c>
      <c r="Y143" s="5">
        <v>87214</v>
      </c>
      <c r="Z143" s="5">
        <f>DATEDIF(Table1[[#This Row],[Order Date]], Table1[[#This Row],[Ship Date]], "D")</f>
        <v>1</v>
      </c>
      <c r="AA143" s="5">
        <f>IF(Table1[[#This Row],[Sales]]=0, 0, Table1[[#This Row],[Profit]] / Table1[[#This Row],[Sales]] * 100)</f>
        <v>68.762204010236147</v>
      </c>
      <c r="AB143" s="5">
        <f>Table1[[#This Row],[Sales]] / (1 - Table1[[#This Row],[Discount]])</f>
        <v>1575.0510204081631</v>
      </c>
      <c r="AC143" s="5">
        <f>Table1[[#This Row],[Sales Before Discount]] - Table1[[#This Row],[Sales]]</f>
        <v>31.501020408163185</v>
      </c>
      <c r="AD143" s="5" t="str">
        <f>IF(Table1[[#This Row],[Discount Impact Factor]]=0, "No Discount", IF(Table1[[#This Row],[Discount Impact Factor]]&lt;=0.1, "Low Discount", IF(Table1[[#This Row],[Discount Impact Factor]]&lt;=0.2, "Medium Discount", "High Discount")))</f>
        <v>High Discount</v>
      </c>
      <c r="AE143" s="5" t="str">
        <f>IF(Table1[[#This Row],[Discount]]=0,"0% (No Discount)",
 IF(Table1[[#This Row],[Discount]]&lt;=0.09,"10%",
 IF(Table1[[#This Row],[Discount]]&lt;=0.16,"15%",
 IF(Table1[[#This Row],[Discount]]&lt;=0.2,"20%",  IF(Table1[[#This Row],[Discount]]&lt;=0.25,"25%",
 "30%+")))))</f>
        <v>10%</v>
      </c>
      <c r="AF143" s="5" t="str">
        <f>IF(Table1[[#This Row],[Discount]]=0, "Full Price", "Discounted")</f>
        <v>Discounted</v>
      </c>
      <c r="AG143" s="46" t="str">
        <f>TEXT(Table1[[#This Row],[Order Date]],"mmm-yyyy")</f>
        <v>May-2015</v>
      </c>
    </row>
    <row r="144" spans="1:33" ht="12.75" customHeight="1" x14ac:dyDescent="0.25">
      <c r="A144" s="5">
        <v>18801</v>
      </c>
      <c r="B144" s="5" t="s">
        <v>56</v>
      </c>
      <c r="C144" s="5">
        <v>0.1</v>
      </c>
      <c r="D144" s="5">
        <v>280.98</v>
      </c>
      <c r="E144" s="5">
        <v>35.67</v>
      </c>
      <c r="F144" s="5">
        <v>254</v>
      </c>
      <c r="G144" s="5" t="s">
        <v>354</v>
      </c>
      <c r="H144" s="5" t="s">
        <v>39</v>
      </c>
      <c r="I144" s="5" t="s">
        <v>40</v>
      </c>
      <c r="J144" s="5" t="s">
        <v>41</v>
      </c>
      <c r="K144" s="5" t="s">
        <v>152</v>
      </c>
      <c r="L144" s="5" t="s">
        <v>121</v>
      </c>
      <c r="M144" s="5" t="s">
        <v>355</v>
      </c>
      <c r="N144" s="5">
        <v>0.66</v>
      </c>
      <c r="O144" s="5" t="s">
        <v>33</v>
      </c>
      <c r="P144" s="5" t="s">
        <v>34</v>
      </c>
      <c r="Q144" s="5" t="s">
        <v>255</v>
      </c>
      <c r="R144" s="5" t="s">
        <v>356</v>
      </c>
      <c r="S144" s="5">
        <v>80126</v>
      </c>
      <c r="T144" s="7">
        <v>42165</v>
      </c>
      <c r="U144" s="7">
        <v>42166</v>
      </c>
      <c r="V144" s="5">
        <v>-53.744999999999997</v>
      </c>
      <c r="W144" s="5">
        <v>5</v>
      </c>
      <c r="X144" s="5">
        <v>1332.82</v>
      </c>
      <c r="Y144" s="5">
        <v>86268</v>
      </c>
      <c r="Z144" s="5">
        <f>DATEDIF(Table1[[#This Row],[Order Date]], Table1[[#This Row],[Ship Date]], "D")</f>
        <v>1</v>
      </c>
      <c r="AA144" s="5">
        <f>IF(Table1[[#This Row],[Sales]]=0, 0, Table1[[#This Row],[Profit]] / Table1[[#This Row],[Sales]] * 100)</f>
        <v>-4.0324274845815644</v>
      </c>
      <c r="AB144" s="5">
        <f>Table1[[#This Row],[Sales]] / (1 - Table1[[#This Row],[Discount]])</f>
        <v>1480.911111111111</v>
      </c>
      <c r="AC144" s="5">
        <f>Table1[[#This Row],[Sales Before Discount]] - Table1[[#This Row],[Sales]]</f>
        <v>148.0911111111111</v>
      </c>
      <c r="AD144" s="5" t="str">
        <f>IF(Table1[[#This Row],[Discount Impact Factor]]=0, "No Discount", IF(Table1[[#This Row],[Discount Impact Factor]]&lt;=0.1, "Low Discount", IF(Table1[[#This Row],[Discount Impact Factor]]&lt;=0.2, "Medium Discount", "High Discount")))</f>
        <v>High Discount</v>
      </c>
      <c r="AE144" s="5" t="str">
        <f>IF(Table1[[#This Row],[Discount]]=0,"0% (No Discount)",
 IF(Table1[[#This Row],[Discount]]&lt;=0.09,"10%",
 IF(Table1[[#This Row],[Discount]]&lt;=0.16,"15%",
 IF(Table1[[#This Row],[Discount]]&lt;=0.2,"20%",  IF(Table1[[#This Row],[Discount]]&lt;=0.25,"25%",
 "30%+")))))</f>
        <v>15%</v>
      </c>
      <c r="AF144" s="5" t="str">
        <f>IF(Table1[[#This Row],[Discount]]=0, "Full Price", "Discounted")</f>
        <v>Discounted</v>
      </c>
      <c r="AG144" s="46" t="str">
        <f>TEXT(Table1[[#This Row],[Order Date]],"mmm-yyyy")</f>
        <v>Jun-2015</v>
      </c>
    </row>
    <row r="145" spans="1:33" ht="12.75" hidden="1" customHeight="1" x14ac:dyDescent="0.25">
      <c r="A145" s="5">
        <v>20577</v>
      </c>
      <c r="B145" s="5" t="s">
        <v>47</v>
      </c>
      <c r="C145" s="5">
        <v>0.03</v>
      </c>
      <c r="D145" s="5">
        <v>8.34</v>
      </c>
      <c r="E145" s="5">
        <v>2.64</v>
      </c>
      <c r="F145" s="5">
        <v>256</v>
      </c>
      <c r="G145" s="5" t="s">
        <v>357</v>
      </c>
      <c r="H145" s="5" t="s">
        <v>49</v>
      </c>
      <c r="I145" s="5" t="s">
        <v>40</v>
      </c>
      <c r="J145" s="5" t="s">
        <v>29</v>
      </c>
      <c r="K145" s="5" t="s">
        <v>174</v>
      </c>
      <c r="L145" s="5" t="s">
        <v>51</v>
      </c>
      <c r="M145" s="5" t="s">
        <v>358</v>
      </c>
      <c r="N145" s="5">
        <v>0.59</v>
      </c>
      <c r="O145" s="5" t="s">
        <v>33</v>
      </c>
      <c r="P145" s="5" t="s">
        <v>53</v>
      </c>
      <c r="Q145" s="5" t="s">
        <v>234</v>
      </c>
      <c r="R145" s="5" t="s">
        <v>359</v>
      </c>
      <c r="S145" s="5">
        <v>17331</v>
      </c>
      <c r="T145" s="7">
        <v>42035</v>
      </c>
      <c r="U145" s="7">
        <v>42037</v>
      </c>
      <c r="V145" s="5">
        <v>0.68399999999999894</v>
      </c>
      <c r="W145" s="5">
        <v>4</v>
      </c>
      <c r="X145" s="5">
        <v>34.64</v>
      </c>
      <c r="Y145" s="5">
        <v>86267</v>
      </c>
      <c r="Z145" s="5">
        <f>DATEDIF(Table1[[#This Row],[Order Date]], Table1[[#This Row],[Ship Date]], "D")</f>
        <v>2</v>
      </c>
      <c r="AA145" s="5">
        <f>IF(Table1[[#This Row],[Sales]]=0, 0, Table1[[#This Row],[Profit]] / Table1[[#This Row],[Sales]] * 100)</f>
        <v>1.9745958429561168</v>
      </c>
      <c r="AB145" s="5">
        <f>Table1[[#This Row],[Sales]] / (1 - Table1[[#This Row],[Discount]])</f>
        <v>35.711340206185568</v>
      </c>
      <c r="AC145" s="5">
        <f>Table1[[#This Row],[Sales Before Discount]] - Table1[[#This Row],[Sales]]</f>
        <v>1.0713402061855675</v>
      </c>
      <c r="AD145" s="5" t="str">
        <f>IF(Table1[[#This Row],[Discount Impact Factor]]=0, "No Discount", IF(Table1[[#This Row],[Discount Impact Factor]]&lt;=0.1, "Low Discount", IF(Table1[[#This Row],[Discount Impact Factor]]&lt;=0.2, "Medium Discount", "High Discount")))</f>
        <v>High Discount</v>
      </c>
      <c r="AE145" s="5" t="str">
        <f>IF(Table1[[#This Row],[Discount]]=0,"0% (No Discount)",
 IF(Table1[[#This Row],[Discount]]&lt;=0.09,"10%",
 IF(Table1[[#This Row],[Discount]]&lt;=0.16,"15%",
 IF(Table1[[#This Row],[Discount]]&lt;=0.2,"20%",  IF(Table1[[#This Row],[Discount]]&lt;=0.25,"25%",
 "30%+")))))</f>
        <v>10%</v>
      </c>
      <c r="AF145" s="5" t="str">
        <f>IF(Table1[[#This Row],[Discount]]=0, "Full Price", "Discounted")</f>
        <v>Discounted</v>
      </c>
      <c r="AG145" s="46" t="str">
        <f>TEXT(Table1[[#This Row],[Order Date]],"mmm-yyyy")</f>
        <v>Jan-2015</v>
      </c>
    </row>
    <row r="146" spans="1:33" ht="12.75" customHeight="1" x14ac:dyDescent="0.25">
      <c r="A146" s="5">
        <v>24498</v>
      </c>
      <c r="B146" s="5" t="s">
        <v>56</v>
      </c>
      <c r="C146" s="5">
        <v>0.05</v>
      </c>
      <c r="D146" s="5">
        <v>17.48</v>
      </c>
      <c r="E146" s="5">
        <v>1.99</v>
      </c>
      <c r="F146" s="5">
        <v>258</v>
      </c>
      <c r="G146" s="5" t="s">
        <v>360</v>
      </c>
      <c r="H146" s="5" t="s">
        <v>49</v>
      </c>
      <c r="I146" s="5" t="s">
        <v>114</v>
      </c>
      <c r="J146" s="5" t="s">
        <v>77</v>
      </c>
      <c r="K146" s="5" t="s">
        <v>180</v>
      </c>
      <c r="L146" s="5" t="s">
        <v>51</v>
      </c>
      <c r="M146" s="5" t="s">
        <v>361</v>
      </c>
      <c r="N146" s="5">
        <v>0.45</v>
      </c>
      <c r="O146" s="5" t="s">
        <v>33</v>
      </c>
      <c r="P146" s="5" t="s">
        <v>136</v>
      </c>
      <c r="Q146" s="5" t="s">
        <v>362</v>
      </c>
      <c r="R146" s="5" t="s">
        <v>363</v>
      </c>
      <c r="S146" s="5">
        <v>33772</v>
      </c>
      <c r="T146" s="7">
        <v>42006</v>
      </c>
      <c r="U146" s="7">
        <v>42008</v>
      </c>
      <c r="V146" s="5">
        <v>-127.00800000000001</v>
      </c>
      <c r="W146" s="5">
        <v>3</v>
      </c>
      <c r="X146" s="5">
        <v>52.47</v>
      </c>
      <c r="Y146" s="5">
        <v>85858</v>
      </c>
      <c r="Z146" s="5">
        <f>DATEDIF(Table1[[#This Row],[Order Date]], Table1[[#This Row],[Ship Date]], "D")</f>
        <v>2</v>
      </c>
      <c r="AA146" s="5">
        <f>IF(Table1[[#This Row],[Sales]]=0, 0, Table1[[#This Row],[Profit]] / Table1[[#This Row],[Sales]] * 100)</f>
        <v>-242.05831903945113</v>
      </c>
      <c r="AB146" s="5">
        <f>Table1[[#This Row],[Sales]] / (1 - Table1[[#This Row],[Discount]])</f>
        <v>55.231578947368419</v>
      </c>
      <c r="AC146" s="5">
        <f>Table1[[#This Row],[Sales Before Discount]] - Table1[[#This Row],[Sales]]</f>
        <v>2.7615789473684202</v>
      </c>
      <c r="AD146" s="5" t="str">
        <f>IF(Table1[[#This Row],[Discount Impact Factor]]=0, "No Discount", IF(Table1[[#This Row],[Discount Impact Factor]]&lt;=0.1, "Low Discount", IF(Table1[[#This Row],[Discount Impact Factor]]&lt;=0.2, "Medium Discount", "High Discount")))</f>
        <v>High Discount</v>
      </c>
      <c r="AE146" s="5" t="str">
        <f>IF(Table1[[#This Row],[Discount]]=0,"0% (No Discount)",
 IF(Table1[[#This Row],[Discount]]&lt;=0.09,"10%",
 IF(Table1[[#This Row],[Discount]]&lt;=0.16,"15%",
 IF(Table1[[#This Row],[Discount]]&lt;=0.2,"20%",  IF(Table1[[#This Row],[Discount]]&lt;=0.25,"25%",
 "30%+")))))</f>
        <v>10%</v>
      </c>
      <c r="AF146" s="5" t="str">
        <f>IF(Table1[[#This Row],[Discount]]=0, "Full Price", "Discounted")</f>
        <v>Discounted</v>
      </c>
      <c r="AG146" s="46" t="str">
        <f>TEXT(Table1[[#This Row],[Order Date]],"mmm-yyyy")</f>
        <v>Jan-2015</v>
      </c>
    </row>
    <row r="147" spans="1:33" ht="12.75" hidden="1" customHeight="1" x14ac:dyDescent="0.25">
      <c r="A147" s="5">
        <v>18011</v>
      </c>
      <c r="B147" s="5" t="s">
        <v>106</v>
      </c>
      <c r="C147" s="5">
        <v>0.09</v>
      </c>
      <c r="D147" s="5">
        <v>2.88</v>
      </c>
      <c r="E147" s="5">
        <v>0.7</v>
      </c>
      <c r="F147" s="5">
        <v>259</v>
      </c>
      <c r="G147" s="5" t="s">
        <v>364</v>
      </c>
      <c r="H147" s="5" t="s">
        <v>49</v>
      </c>
      <c r="I147" s="5" t="s">
        <v>114</v>
      </c>
      <c r="J147" s="5" t="s">
        <v>29</v>
      </c>
      <c r="K147" s="5" t="s">
        <v>30</v>
      </c>
      <c r="L147" s="5" t="s">
        <v>31</v>
      </c>
      <c r="M147" s="5" t="s">
        <v>365</v>
      </c>
      <c r="N147" s="5">
        <v>0.56000000000000005</v>
      </c>
      <c r="O147" s="5" t="s">
        <v>33</v>
      </c>
      <c r="P147" s="5" t="s">
        <v>34</v>
      </c>
      <c r="Q147" s="5" t="s">
        <v>366</v>
      </c>
      <c r="R147" s="5" t="s">
        <v>367</v>
      </c>
      <c r="S147" s="5">
        <v>87505</v>
      </c>
      <c r="T147" s="7">
        <v>42023</v>
      </c>
      <c r="U147" s="7">
        <v>42023</v>
      </c>
      <c r="V147" s="5">
        <v>5.7532000000000005</v>
      </c>
      <c r="W147" s="5">
        <v>10</v>
      </c>
      <c r="X147" s="5">
        <v>26.38</v>
      </c>
      <c r="Y147" s="5">
        <v>85857</v>
      </c>
      <c r="Z147" s="5">
        <f>DATEDIF(Table1[[#This Row],[Order Date]], Table1[[#This Row],[Ship Date]], "D")</f>
        <v>0</v>
      </c>
      <c r="AA147" s="5">
        <f>IF(Table1[[#This Row],[Sales]]=0, 0, Table1[[#This Row],[Profit]] / Table1[[#This Row],[Sales]] * 100)</f>
        <v>21.80894617134193</v>
      </c>
      <c r="AB147" s="5">
        <f>Table1[[#This Row],[Sales]] / (1 - Table1[[#This Row],[Discount]])</f>
        <v>28.989010989010985</v>
      </c>
      <c r="AC147" s="5">
        <f>Table1[[#This Row],[Sales Before Discount]] - Table1[[#This Row],[Sales]]</f>
        <v>2.6090109890109865</v>
      </c>
      <c r="AD147" s="5" t="str">
        <f>IF(Table1[[#This Row],[Discount Impact Factor]]=0, "No Discount", IF(Table1[[#This Row],[Discount Impact Factor]]&lt;=0.1, "Low Discount", IF(Table1[[#This Row],[Discount Impact Factor]]&lt;=0.2, "Medium Discount", "High Discount")))</f>
        <v>High Discount</v>
      </c>
      <c r="AE147" s="5" t="str">
        <f>IF(Table1[[#This Row],[Discount]]=0,"0% (No Discount)",
 IF(Table1[[#This Row],[Discount]]&lt;=0.09,"10%",
 IF(Table1[[#This Row],[Discount]]&lt;=0.16,"15%",
 IF(Table1[[#This Row],[Discount]]&lt;=0.2,"20%",  IF(Table1[[#This Row],[Discount]]&lt;=0.25,"25%",
 "30%+")))))</f>
        <v>10%</v>
      </c>
      <c r="AF147" s="5" t="str">
        <f>IF(Table1[[#This Row],[Discount]]=0, "Full Price", "Discounted")</f>
        <v>Discounted</v>
      </c>
      <c r="AG147" s="46" t="str">
        <f>TEXT(Table1[[#This Row],[Order Date]],"mmm-yyyy")</f>
        <v>Jan-2015</v>
      </c>
    </row>
    <row r="148" spans="1:33" ht="12.75" customHeight="1" x14ac:dyDescent="0.25">
      <c r="A148" s="5">
        <v>22370</v>
      </c>
      <c r="B148" s="5" t="s">
        <v>25</v>
      </c>
      <c r="C148" s="5">
        <v>0.05</v>
      </c>
      <c r="D148" s="5">
        <v>31.76</v>
      </c>
      <c r="E148" s="5">
        <v>45.51</v>
      </c>
      <c r="F148" s="5">
        <v>263</v>
      </c>
      <c r="G148" s="5" t="s">
        <v>368</v>
      </c>
      <c r="H148" s="5" t="s">
        <v>39</v>
      </c>
      <c r="I148" s="5" t="s">
        <v>58</v>
      </c>
      <c r="J148" s="5" t="s">
        <v>41</v>
      </c>
      <c r="K148" s="5" t="s">
        <v>152</v>
      </c>
      <c r="L148" s="5" t="s">
        <v>121</v>
      </c>
      <c r="M148" s="5" t="s">
        <v>369</v>
      </c>
      <c r="N148" s="5">
        <v>0.65</v>
      </c>
      <c r="O148" s="5" t="s">
        <v>33</v>
      </c>
      <c r="P148" s="5" t="s">
        <v>53</v>
      </c>
      <c r="Q148" s="5" t="s">
        <v>154</v>
      </c>
      <c r="R148" s="5" t="s">
        <v>370</v>
      </c>
      <c r="S148" s="5">
        <v>44106</v>
      </c>
      <c r="T148" s="7">
        <v>42025</v>
      </c>
      <c r="U148" s="7">
        <v>42027</v>
      </c>
      <c r="V148" s="5">
        <v>-2177.9860960000001</v>
      </c>
      <c r="W148" s="5">
        <v>9</v>
      </c>
      <c r="X148" s="5">
        <v>304.33999999999997</v>
      </c>
      <c r="Y148" s="5">
        <v>86297</v>
      </c>
      <c r="Z148" s="5">
        <f>DATEDIF(Table1[[#This Row],[Order Date]], Table1[[#This Row],[Ship Date]], "D")</f>
        <v>2</v>
      </c>
      <c r="AA148" s="5">
        <f>IF(Table1[[#This Row],[Sales]]=0, 0, Table1[[#This Row],[Profit]] / Table1[[#This Row],[Sales]] * 100)</f>
        <v>-715.64240520470537</v>
      </c>
      <c r="AB148" s="5">
        <f>Table1[[#This Row],[Sales]] / (1 - Table1[[#This Row],[Discount]])</f>
        <v>320.35789473684207</v>
      </c>
      <c r="AC148" s="5">
        <f>Table1[[#This Row],[Sales Before Discount]] - Table1[[#This Row],[Sales]]</f>
        <v>16.017894736842095</v>
      </c>
      <c r="AD148" s="5" t="str">
        <f>IF(Table1[[#This Row],[Discount Impact Factor]]=0, "No Discount", IF(Table1[[#This Row],[Discount Impact Factor]]&lt;=0.1, "Low Discount", IF(Table1[[#This Row],[Discount Impact Factor]]&lt;=0.2, "Medium Discount", "High Discount")))</f>
        <v>High Discount</v>
      </c>
      <c r="AE148" s="5" t="str">
        <f>IF(Table1[[#This Row],[Discount]]=0,"0% (No Discount)",
 IF(Table1[[#This Row],[Discount]]&lt;=0.09,"10%",
 IF(Table1[[#This Row],[Discount]]&lt;=0.16,"15%",
 IF(Table1[[#This Row],[Discount]]&lt;=0.2,"20%",  IF(Table1[[#This Row],[Discount]]&lt;=0.25,"25%",
 "30%+")))))</f>
        <v>10%</v>
      </c>
      <c r="AF148" s="5" t="str">
        <f>IF(Table1[[#This Row],[Discount]]=0, "Full Price", "Discounted")</f>
        <v>Discounted</v>
      </c>
      <c r="AG148" s="46" t="str">
        <f>TEXT(Table1[[#This Row],[Order Date]],"mmm-yyyy")</f>
        <v>Jan-2015</v>
      </c>
    </row>
    <row r="149" spans="1:33" ht="12.75" hidden="1" customHeight="1" x14ac:dyDescent="0.25">
      <c r="A149" s="5">
        <v>20858</v>
      </c>
      <c r="B149" s="5" t="s">
        <v>37</v>
      </c>
      <c r="C149" s="5">
        <v>0</v>
      </c>
      <c r="D149" s="5">
        <v>73.98</v>
      </c>
      <c r="E149" s="5">
        <v>12.14</v>
      </c>
      <c r="F149" s="5">
        <v>266</v>
      </c>
      <c r="G149" s="5" t="s">
        <v>371</v>
      </c>
      <c r="H149" s="5" t="s">
        <v>27</v>
      </c>
      <c r="I149" s="5" t="s">
        <v>28</v>
      </c>
      <c r="J149" s="5" t="s">
        <v>77</v>
      </c>
      <c r="K149" s="5" t="s">
        <v>180</v>
      </c>
      <c r="L149" s="5" t="s">
        <v>59</v>
      </c>
      <c r="M149" s="5" t="s">
        <v>372</v>
      </c>
      <c r="N149" s="5">
        <v>0.67</v>
      </c>
      <c r="O149" s="5" t="s">
        <v>33</v>
      </c>
      <c r="P149" s="5" t="s">
        <v>61</v>
      </c>
      <c r="Q149" s="5" t="s">
        <v>130</v>
      </c>
      <c r="R149" s="5" t="s">
        <v>373</v>
      </c>
      <c r="S149" s="5">
        <v>78207</v>
      </c>
      <c r="T149" s="7">
        <v>42142</v>
      </c>
      <c r="U149" s="7">
        <v>42144</v>
      </c>
      <c r="V149" s="5">
        <v>326.25</v>
      </c>
      <c r="W149" s="5">
        <v>17</v>
      </c>
      <c r="X149" s="5">
        <v>1300.81</v>
      </c>
      <c r="Y149" s="5">
        <v>90593</v>
      </c>
      <c r="Z149" s="5">
        <f>DATEDIF(Table1[[#This Row],[Order Date]], Table1[[#This Row],[Ship Date]], "D")</f>
        <v>2</v>
      </c>
      <c r="AA149" s="5">
        <f>IF(Table1[[#This Row],[Sales]]=0, 0, Table1[[#This Row],[Profit]] / Table1[[#This Row],[Sales]] * 100)</f>
        <v>25.080526748718107</v>
      </c>
      <c r="AB149" s="5">
        <f>Table1[[#This Row],[Sales]] / (1 - Table1[[#This Row],[Discount]])</f>
        <v>1300.81</v>
      </c>
      <c r="AC149" s="5">
        <f>Table1[[#This Row],[Sales Before Discount]] - Table1[[#This Row],[Sales]]</f>
        <v>0</v>
      </c>
      <c r="AD149" s="5" t="str">
        <f>IF(Table1[[#This Row],[Discount Impact Factor]]=0, "No Discount", IF(Table1[[#This Row],[Discount Impact Factor]]&lt;=0.1, "Low Discount", IF(Table1[[#This Row],[Discount Impact Factor]]&lt;=0.2, "Medium Discount", "High Discount")))</f>
        <v>No Discount</v>
      </c>
      <c r="AE149" s="5" t="str">
        <f>IF(Table1[[#This Row],[Discount]]=0,"0% (No Discount)",
 IF(Table1[[#This Row],[Discount]]&lt;=0.09,"10%",
 IF(Table1[[#This Row],[Discount]]&lt;=0.16,"15%",
 IF(Table1[[#This Row],[Discount]]&lt;=0.2,"20%",  IF(Table1[[#This Row],[Discount]]&lt;=0.25,"25%",
 "30%+")))))</f>
        <v>0% (No Discount)</v>
      </c>
      <c r="AF149" s="5" t="str">
        <f>IF(Table1[[#This Row],[Discount]]=0, "Full Price", "Discounted")</f>
        <v>Full Price</v>
      </c>
      <c r="AG149" s="46" t="str">
        <f>TEXT(Table1[[#This Row],[Order Date]],"mmm-yyyy")</f>
        <v>May-2015</v>
      </c>
    </row>
    <row r="150" spans="1:33" ht="12.75" hidden="1" customHeight="1" x14ac:dyDescent="0.25">
      <c r="A150" s="5">
        <v>19823</v>
      </c>
      <c r="B150" s="5" t="s">
        <v>56</v>
      </c>
      <c r="C150" s="5">
        <v>0.08</v>
      </c>
      <c r="D150" s="5">
        <v>6.48</v>
      </c>
      <c r="E150" s="5">
        <v>7.03</v>
      </c>
      <c r="F150" s="5">
        <v>266</v>
      </c>
      <c r="G150" s="5" t="s">
        <v>371</v>
      </c>
      <c r="H150" s="5" t="s">
        <v>49</v>
      </c>
      <c r="I150" s="5" t="s">
        <v>28</v>
      </c>
      <c r="J150" s="5" t="s">
        <v>29</v>
      </c>
      <c r="K150" s="5" t="s">
        <v>93</v>
      </c>
      <c r="L150" s="5" t="s">
        <v>59</v>
      </c>
      <c r="M150" s="5" t="s">
        <v>374</v>
      </c>
      <c r="N150" s="5">
        <v>0.37</v>
      </c>
      <c r="O150" s="5" t="s">
        <v>33</v>
      </c>
      <c r="P150" s="5" t="s">
        <v>61</v>
      </c>
      <c r="Q150" s="5" t="s">
        <v>130</v>
      </c>
      <c r="R150" s="5" t="s">
        <v>373</v>
      </c>
      <c r="S150" s="5">
        <v>78207</v>
      </c>
      <c r="T150" s="7">
        <v>42139</v>
      </c>
      <c r="U150" s="7">
        <v>42140</v>
      </c>
      <c r="V150" s="5">
        <v>8.9320000000000093</v>
      </c>
      <c r="W150" s="5">
        <v>10</v>
      </c>
      <c r="X150" s="5">
        <v>67.86</v>
      </c>
      <c r="Y150" s="5">
        <v>90594</v>
      </c>
      <c r="Z150" s="5">
        <f>DATEDIF(Table1[[#This Row],[Order Date]], Table1[[#This Row],[Ship Date]], "D")</f>
        <v>1</v>
      </c>
      <c r="AA150" s="5">
        <f>IF(Table1[[#This Row],[Sales]]=0, 0, Table1[[#This Row],[Profit]] / Table1[[#This Row],[Sales]] * 100)</f>
        <v>13.162393162393176</v>
      </c>
      <c r="AB150" s="5">
        <f>Table1[[#This Row],[Sales]] / (1 - Table1[[#This Row],[Discount]])</f>
        <v>73.760869565217391</v>
      </c>
      <c r="AC150" s="5">
        <f>Table1[[#This Row],[Sales Before Discount]] - Table1[[#This Row],[Sales]]</f>
        <v>5.9008695652173913</v>
      </c>
      <c r="AD150" s="5" t="str">
        <f>IF(Table1[[#This Row],[Discount Impact Factor]]=0, "No Discount", IF(Table1[[#This Row],[Discount Impact Factor]]&lt;=0.1, "Low Discount", IF(Table1[[#This Row],[Discount Impact Factor]]&lt;=0.2, "Medium Discount", "High Discount")))</f>
        <v>High Discount</v>
      </c>
      <c r="AE150" s="5" t="str">
        <f>IF(Table1[[#This Row],[Discount]]=0,"0% (No Discount)",
 IF(Table1[[#This Row],[Discount]]&lt;=0.09,"10%",
 IF(Table1[[#This Row],[Discount]]&lt;=0.16,"15%",
 IF(Table1[[#This Row],[Discount]]&lt;=0.2,"20%",  IF(Table1[[#This Row],[Discount]]&lt;=0.25,"25%",
 "30%+")))))</f>
        <v>10%</v>
      </c>
      <c r="AF150" s="5" t="str">
        <f>IF(Table1[[#This Row],[Discount]]=0, "Full Price", "Discounted")</f>
        <v>Discounted</v>
      </c>
      <c r="AG150" s="46" t="str">
        <f>TEXT(Table1[[#This Row],[Order Date]],"mmm-yyyy")</f>
        <v>May-2015</v>
      </c>
    </row>
    <row r="151" spans="1:33" ht="12.75" hidden="1" customHeight="1" x14ac:dyDescent="0.25">
      <c r="A151" s="5">
        <v>19824</v>
      </c>
      <c r="B151" s="5" t="s">
        <v>56</v>
      </c>
      <c r="C151" s="5">
        <v>0.01</v>
      </c>
      <c r="D151" s="5">
        <v>20.34</v>
      </c>
      <c r="E151" s="5">
        <v>35</v>
      </c>
      <c r="F151" s="5">
        <v>266</v>
      </c>
      <c r="G151" s="5" t="s">
        <v>371</v>
      </c>
      <c r="H151" s="5" t="s">
        <v>49</v>
      </c>
      <c r="I151" s="5" t="s">
        <v>28</v>
      </c>
      <c r="J151" s="5" t="s">
        <v>29</v>
      </c>
      <c r="K151" s="5" t="s">
        <v>141</v>
      </c>
      <c r="L151" s="5" t="s">
        <v>236</v>
      </c>
      <c r="M151" s="5" t="s">
        <v>375</v>
      </c>
      <c r="N151" s="5">
        <v>0.84</v>
      </c>
      <c r="O151" s="5" t="s">
        <v>33</v>
      </c>
      <c r="P151" s="5" t="s">
        <v>61</v>
      </c>
      <c r="Q151" s="5" t="s">
        <v>130</v>
      </c>
      <c r="R151" s="5" t="s">
        <v>373</v>
      </c>
      <c r="S151" s="5">
        <v>78207</v>
      </c>
      <c r="T151" s="7">
        <v>42139</v>
      </c>
      <c r="U151" s="7">
        <v>42140</v>
      </c>
      <c r="V151" s="5">
        <v>229.63800000000015</v>
      </c>
      <c r="W151" s="5">
        <v>33</v>
      </c>
      <c r="X151" s="5">
        <v>747.28</v>
      </c>
      <c r="Y151" s="5">
        <v>90594</v>
      </c>
      <c r="Z151" s="5">
        <f>DATEDIF(Table1[[#This Row],[Order Date]], Table1[[#This Row],[Ship Date]], "D")</f>
        <v>1</v>
      </c>
      <c r="AA151" s="5">
        <f>IF(Table1[[#This Row],[Sales]]=0, 0, Table1[[#This Row],[Profit]] / Table1[[#This Row],[Sales]] * 100)</f>
        <v>30.729846911465604</v>
      </c>
      <c r="AB151" s="5">
        <f>Table1[[#This Row],[Sales]] / (1 - Table1[[#This Row],[Discount]])</f>
        <v>754.82828282828279</v>
      </c>
      <c r="AC151" s="5">
        <f>Table1[[#This Row],[Sales Before Discount]] - Table1[[#This Row],[Sales]]</f>
        <v>7.5482828282828223</v>
      </c>
      <c r="AD151" s="5" t="str">
        <f>IF(Table1[[#This Row],[Discount Impact Factor]]=0, "No Discount", IF(Table1[[#This Row],[Discount Impact Factor]]&lt;=0.1, "Low Discount", IF(Table1[[#This Row],[Discount Impact Factor]]&lt;=0.2, "Medium Discount", "High Discount")))</f>
        <v>High Discount</v>
      </c>
      <c r="AE151" s="5" t="str">
        <f>IF(Table1[[#This Row],[Discount]]=0,"0% (No Discount)",
 IF(Table1[[#This Row],[Discount]]&lt;=0.09,"10%",
 IF(Table1[[#This Row],[Discount]]&lt;=0.16,"15%",
 IF(Table1[[#This Row],[Discount]]&lt;=0.2,"20%",  IF(Table1[[#This Row],[Discount]]&lt;=0.25,"25%",
 "30%+")))))</f>
        <v>10%</v>
      </c>
      <c r="AF151" s="5" t="str">
        <f>IF(Table1[[#This Row],[Discount]]=0, "Full Price", "Discounted")</f>
        <v>Discounted</v>
      </c>
      <c r="AG151" s="46" t="str">
        <f>TEXT(Table1[[#This Row],[Order Date]],"mmm-yyyy")</f>
        <v>May-2015</v>
      </c>
    </row>
    <row r="152" spans="1:33" ht="13.8" x14ac:dyDescent="0.25">
      <c r="A152" s="5">
        <v>18770</v>
      </c>
      <c r="B152" s="5" t="s">
        <v>106</v>
      </c>
      <c r="C152" s="5">
        <v>0.02</v>
      </c>
      <c r="D152" s="5">
        <v>5.58</v>
      </c>
      <c r="E152" s="5">
        <v>5.3</v>
      </c>
      <c r="F152" s="5">
        <v>268</v>
      </c>
      <c r="G152" s="5" t="s">
        <v>376</v>
      </c>
      <c r="H152" s="5" t="s">
        <v>49</v>
      </c>
      <c r="I152" s="5" t="s">
        <v>40</v>
      </c>
      <c r="J152" s="5" t="s">
        <v>29</v>
      </c>
      <c r="K152" s="5" t="s">
        <v>69</v>
      </c>
      <c r="L152" s="5" t="s">
        <v>59</v>
      </c>
      <c r="M152" s="5" t="s">
        <v>377</v>
      </c>
      <c r="N152" s="5">
        <v>0.35</v>
      </c>
      <c r="O152" s="5" t="s">
        <v>33</v>
      </c>
      <c r="P152" s="5" t="s">
        <v>34</v>
      </c>
      <c r="Q152" s="5" t="s">
        <v>378</v>
      </c>
      <c r="R152" s="5" t="s">
        <v>379</v>
      </c>
      <c r="S152" s="5">
        <v>86001</v>
      </c>
      <c r="T152" s="7">
        <v>42101</v>
      </c>
      <c r="U152" s="7">
        <v>42106</v>
      </c>
      <c r="V152" s="5">
        <v>-22.48</v>
      </c>
      <c r="W152" s="5">
        <v>3</v>
      </c>
      <c r="X152" s="5">
        <v>18.670000000000002</v>
      </c>
      <c r="Y152" s="5">
        <v>88941</v>
      </c>
      <c r="Z152" s="5">
        <f>DATEDIF(Table1[[#This Row],[Order Date]], Table1[[#This Row],[Ship Date]], "D")</f>
        <v>5</v>
      </c>
      <c r="AA152" s="5">
        <f>IF(Table1[[#This Row],[Sales]]=0, 0, Table1[[#This Row],[Profit]] / Table1[[#This Row],[Sales]] * 100)</f>
        <v>-120.40707016604178</v>
      </c>
      <c r="AB152" s="5">
        <f>Table1[[#This Row],[Sales]] / (1 - Table1[[#This Row],[Discount]])</f>
        <v>19.051020408163268</v>
      </c>
      <c r="AC152" s="5">
        <f>Table1[[#This Row],[Sales Before Discount]] - Table1[[#This Row],[Sales]]</f>
        <v>0.38102040816326621</v>
      </c>
      <c r="AD152" s="5" t="str">
        <f>IF(Table1[[#This Row],[Discount Impact Factor]]=0, "No Discount", IF(Table1[[#This Row],[Discount Impact Factor]]&lt;=0.1, "Low Discount", IF(Table1[[#This Row],[Discount Impact Factor]]&lt;=0.2, "Medium Discount", "High Discount")))</f>
        <v>High Discount</v>
      </c>
      <c r="AE152" s="5" t="str">
        <f>IF(Table1[[#This Row],[Discount]]=0,"0% (No Discount)",
 IF(Table1[[#This Row],[Discount]]&lt;=0.09,"10%",
 IF(Table1[[#This Row],[Discount]]&lt;=0.16,"15%",
 IF(Table1[[#This Row],[Discount]]&lt;=0.2,"20%",  IF(Table1[[#This Row],[Discount]]&lt;=0.25,"25%",
 "30%+")))))</f>
        <v>10%</v>
      </c>
      <c r="AF152" s="5" t="str">
        <f>IF(Table1[[#This Row],[Discount]]=0, "Full Price", "Discounted")</f>
        <v>Discounted</v>
      </c>
      <c r="AG152" s="46" t="str">
        <f>TEXT(Table1[[#This Row],[Order Date]],"mmm-yyyy")</f>
        <v>Apr-2015</v>
      </c>
    </row>
    <row r="153" spans="1:33" ht="13.8" hidden="1" x14ac:dyDescent="0.25">
      <c r="A153" s="5">
        <v>18771</v>
      </c>
      <c r="B153" s="5" t="s">
        <v>106</v>
      </c>
      <c r="C153" s="5">
        <v>0.03</v>
      </c>
      <c r="D153" s="5">
        <v>40.89</v>
      </c>
      <c r="E153" s="5">
        <v>18.98</v>
      </c>
      <c r="F153" s="5">
        <v>268</v>
      </c>
      <c r="G153" s="5" t="s">
        <v>376</v>
      </c>
      <c r="H153" s="5" t="s">
        <v>49</v>
      </c>
      <c r="I153" s="5" t="s">
        <v>40</v>
      </c>
      <c r="J153" s="5" t="s">
        <v>41</v>
      </c>
      <c r="K153" s="5" t="s">
        <v>50</v>
      </c>
      <c r="L153" s="5" t="s">
        <v>59</v>
      </c>
      <c r="M153" s="5" t="s">
        <v>380</v>
      </c>
      <c r="N153" s="5">
        <v>0.56999999999999995</v>
      </c>
      <c r="O153" s="5" t="s">
        <v>33</v>
      </c>
      <c r="P153" s="5" t="s">
        <v>34</v>
      </c>
      <c r="Q153" s="5" t="s">
        <v>378</v>
      </c>
      <c r="R153" s="5" t="s">
        <v>379</v>
      </c>
      <c r="S153" s="5">
        <v>86001</v>
      </c>
      <c r="T153" s="7">
        <v>42101</v>
      </c>
      <c r="U153" s="7">
        <v>42108</v>
      </c>
      <c r="V153" s="5">
        <v>78.98</v>
      </c>
      <c r="W153" s="5">
        <v>5</v>
      </c>
      <c r="X153" s="5">
        <v>210.77</v>
      </c>
      <c r="Y153" s="5">
        <v>88941</v>
      </c>
      <c r="Z153" s="5">
        <f>DATEDIF(Table1[[#This Row],[Order Date]], Table1[[#This Row],[Ship Date]], "D")</f>
        <v>7</v>
      </c>
      <c r="AA153" s="5">
        <f>IF(Table1[[#This Row],[Sales]]=0, 0, Table1[[#This Row],[Profit]] / Table1[[#This Row],[Sales]] * 100)</f>
        <v>37.472126014138638</v>
      </c>
      <c r="AB153" s="5">
        <f>Table1[[#This Row],[Sales]] / (1 - Table1[[#This Row],[Discount]])</f>
        <v>217.28865979381445</v>
      </c>
      <c r="AC153" s="5">
        <f>Table1[[#This Row],[Sales Before Discount]] - Table1[[#This Row],[Sales]]</f>
        <v>6.5186597938144359</v>
      </c>
      <c r="AD153" s="5" t="str">
        <f>IF(Table1[[#This Row],[Discount Impact Factor]]=0, "No Discount", IF(Table1[[#This Row],[Discount Impact Factor]]&lt;=0.1, "Low Discount", IF(Table1[[#This Row],[Discount Impact Factor]]&lt;=0.2, "Medium Discount", "High Discount")))</f>
        <v>High Discount</v>
      </c>
      <c r="AE153" s="5" t="str">
        <f>IF(Table1[[#This Row],[Discount]]=0,"0% (No Discount)",
 IF(Table1[[#This Row],[Discount]]&lt;=0.09,"10%",
 IF(Table1[[#This Row],[Discount]]&lt;=0.16,"15%",
 IF(Table1[[#This Row],[Discount]]&lt;=0.2,"20%",  IF(Table1[[#This Row],[Discount]]&lt;=0.25,"25%",
 "30%+")))))</f>
        <v>10%</v>
      </c>
      <c r="AF153" s="5" t="str">
        <f>IF(Table1[[#This Row],[Discount]]=0, "Full Price", "Discounted")</f>
        <v>Discounted</v>
      </c>
      <c r="AG153" s="46" t="str">
        <f>TEXT(Table1[[#This Row],[Order Date]],"mmm-yyyy")</f>
        <v>Apr-2015</v>
      </c>
    </row>
    <row r="154" spans="1:33" ht="13.8" hidden="1" x14ac:dyDescent="0.25">
      <c r="A154" s="5">
        <v>23059</v>
      </c>
      <c r="B154" s="5" t="s">
        <v>106</v>
      </c>
      <c r="C154" s="5">
        <v>0.09</v>
      </c>
      <c r="D154" s="5">
        <v>35.94</v>
      </c>
      <c r="E154" s="5">
        <v>6.66</v>
      </c>
      <c r="F154" s="5">
        <v>269</v>
      </c>
      <c r="G154" s="5" t="s">
        <v>381</v>
      </c>
      <c r="H154" s="5" t="s">
        <v>49</v>
      </c>
      <c r="I154" s="5" t="s">
        <v>40</v>
      </c>
      <c r="J154" s="5" t="s">
        <v>29</v>
      </c>
      <c r="K154" s="5" t="s">
        <v>69</v>
      </c>
      <c r="L154" s="5" t="s">
        <v>59</v>
      </c>
      <c r="M154" s="5" t="s">
        <v>73</v>
      </c>
      <c r="N154" s="5">
        <v>0.4</v>
      </c>
      <c r="O154" s="5" t="s">
        <v>33</v>
      </c>
      <c r="P154" s="5" t="s">
        <v>34</v>
      </c>
      <c r="Q154" s="5" t="s">
        <v>378</v>
      </c>
      <c r="R154" s="5" t="s">
        <v>382</v>
      </c>
      <c r="S154" s="5">
        <v>85234</v>
      </c>
      <c r="T154" s="7">
        <v>42160</v>
      </c>
      <c r="U154" s="7">
        <v>42165</v>
      </c>
      <c r="V154" s="5">
        <v>144.2928</v>
      </c>
      <c r="W154" s="5">
        <v>6</v>
      </c>
      <c r="X154" s="5">
        <v>209.12</v>
      </c>
      <c r="Y154" s="5">
        <v>88942</v>
      </c>
      <c r="Z154" s="5">
        <f>DATEDIF(Table1[[#This Row],[Order Date]], Table1[[#This Row],[Ship Date]], "D")</f>
        <v>5</v>
      </c>
      <c r="AA154" s="5">
        <f>IF(Table1[[#This Row],[Sales]]=0, 0, Table1[[#This Row],[Profit]] / Table1[[#This Row],[Sales]] * 100)</f>
        <v>69</v>
      </c>
      <c r="AB154" s="5">
        <f>Table1[[#This Row],[Sales]] / (1 - Table1[[#This Row],[Discount]])</f>
        <v>229.80219780219781</v>
      </c>
      <c r="AC154" s="5">
        <f>Table1[[#This Row],[Sales Before Discount]] - Table1[[#This Row],[Sales]]</f>
        <v>20.682197802197805</v>
      </c>
      <c r="AD154" s="5" t="str">
        <f>IF(Table1[[#This Row],[Discount Impact Factor]]=0, "No Discount", IF(Table1[[#This Row],[Discount Impact Factor]]&lt;=0.1, "Low Discount", IF(Table1[[#This Row],[Discount Impact Factor]]&lt;=0.2, "Medium Discount", "High Discount")))</f>
        <v>High Discount</v>
      </c>
      <c r="AE154" s="5" t="str">
        <f>IF(Table1[[#This Row],[Discount]]=0,"0% (No Discount)",
 IF(Table1[[#This Row],[Discount]]&lt;=0.09,"10%",
 IF(Table1[[#This Row],[Discount]]&lt;=0.16,"15%",
 IF(Table1[[#This Row],[Discount]]&lt;=0.2,"20%",  IF(Table1[[#This Row],[Discount]]&lt;=0.25,"25%",
 "30%+")))))</f>
        <v>10%</v>
      </c>
      <c r="AF154" s="5" t="str">
        <f>IF(Table1[[#This Row],[Discount]]=0, "Full Price", "Discounted")</f>
        <v>Discounted</v>
      </c>
      <c r="AG154" s="46" t="str">
        <f>TEXT(Table1[[#This Row],[Order Date]],"mmm-yyyy")</f>
        <v>Jun-2015</v>
      </c>
    </row>
    <row r="155" spans="1:33" ht="13.8" hidden="1" x14ac:dyDescent="0.25">
      <c r="A155" s="5">
        <v>23060</v>
      </c>
      <c r="B155" s="5" t="s">
        <v>106</v>
      </c>
      <c r="C155" s="5">
        <v>0</v>
      </c>
      <c r="D155" s="5">
        <v>170.98</v>
      </c>
      <c r="E155" s="5">
        <v>13.99</v>
      </c>
      <c r="F155" s="5">
        <v>269</v>
      </c>
      <c r="G155" s="5" t="s">
        <v>381</v>
      </c>
      <c r="H155" s="5" t="s">
        <v>49</v>
      </c>
      <c r="I155" s="5" t="s">
        <v>40</v>
      </c>
      <c r="J155" s="5" t="s">
        <v>41</v>
      </c>
      <c r="K155" s="5" t="s">
        <v>50</v>
      </c>
      <c r="L155" s="5" t="s">
        <v>86</v>
      </c>
      <c r="M155" s="5" t="s">
        <v>383</v>
      </c>
      <c r="N155" s="5">
        <v>0.75</v>
      </c>
      <c r="O155" s="5" t="s">
        <v>33</v>
      </c>
      <c r="P155" s="5" t="s">
        <v>34</v>
      </c>
      <c r="Q155" s="5" t="s">
        <v>378</v>
      </c>
      <c r="R155" s="5" t="s">
        <v>382</v>
      </c>
      <c r="S155" s="5">
        <v>85234</v>
      </c>
      <c r="T155" s="7">
        <v>42160</v>
      </c>
      <c r="U155" s="7">
        <v>42167</v>
      </c>
      <c r="V155" s="5">
        <v>888.14729999999997</v>
      </c>
      <c r="W155" s="5">
        <v>7</v>
      </c>
      <c r="X155" s="5">
        <v>1287.17</v>
      </c>
      <c r="Y155" s="5">
        <v>88942</v>
      </c>
      <c r="Z155" s="5">
        <f>DATEDIF(Table1[[#This Row],[Order Date]], Table1[[#This Row],[Ship Date]], "D")</f>
        <v>7</v>
      </c>
      <c r="AA155" s="5">
        <f>IF(Table1[[#This Row],[Sales]]=0, 0, Table1[[#This Row],[Profit]] / Table1[[#This Row],[Sales]] * 100)</f>
        <v>69</v>
      </c>
      <c r="AB155" s="5">
        <f>Table1[[#This Row],[Sales]] / (1 - Table1[[#This Row],[Discount]])</f>
        <v>1287.17</v>
      </c>
      <c r="AC155" s="5">
        <f>Table1[[#This Row],[Sales Before Discount]] - Table1[[#This Row],[Sales]]</f>
        <v>0</v>
      </c>
      <c r="AD155" s="5" t="str">
        <f>IF(Table1[[#This Row],[Discount Impact Factor]]=0, "No Discount", IF(Table1[[#This Row],[Discount Impact Factor]]&lt;=0.1, "Low Discount", IF(Table1[[#This Row],[Discount Impact Factor]]&lt;=0.2, "Medium Discount", "High Discount")))</f>
        <v>No Discount</v>
      </c>
      <c r="AE155" s="5" t="str">
        <f>IF(Table1[[#This Row],[Discount]]=0,"0% (No Discount)",
 IF(Table1[[#This Row],[Discount]]&lt;=0.09,"10%",
 IF(Table1[[#This Row],[Discount]]&lt;=0.16,"15%",
 IF(Table1[[#This Row],[Discount]]&lt;=0.2,"20%",  IF(Table1[[#This Row],[Discount]]&lt;=0.25,"25%",
 "30%+")))))</f>
        <v>0% (No Discount)</v>
      </c>
      <c r="AF155" s="5" t="str">
        <f>IF(Table1[[#This Row],[Discount]]=0, "Full Price", "Discounted")</f>
        <v>Full Price</v>
      </c>
      <c r="AG155" s="46" t="str">
        <f>TEXT(Table1[[#This Row],[Order Date]],"mmm-yyyy")</f>
        <v>Jun-2015</v>
      </c>
    </row>
    <row r="156" spans="1:33" ht="13.8" x14ac:dyDescent="0.25">
      <c r="A156" s="5">
        <v>23061</v>
      </c>
      <c r="B156" s="5" t="s">
        <v>106</v>
      </c>
      <c r="C156" s="5">
        <v>0.09</v>
      </c>
      <c r="D156" s="5">
        <v>4.9800000000000004</v>
      </c>
      <c r="E156" s="5">
        <v>7.44</v>
      </c>
      <c r="F156" s="5">
        <v>269</v>
      </c>
      <c r="G156" s="5" t="s">
        <v>381</v>
      </c>
      <c r="H156" s="5" t="s">
        <v>49</v>
      </c>
      <c r="I156" s="5" t="s">
        <v>40</v>
      </c>
      <c r="J156" s="5" t="s">
        <v>29</v>
      </c>
      <c r="K156" s="5" t="s">
        <v>93</v>
      </c>
      <c r="L156" s="5" t="s">
        <v>59</v>
      </c>
      <c r="M156" s="5" t="s">
        <v>384</v>
      </c>
      <c r="N156" s="5">
        <v>0.36</v>
      </c>
      <c r="O156" s="5" t="s">
        <v>33</v>
      </c>
      <c r="P156" s="5" t="s">
        <v>34</v>
      </c>
      <c r="Q156" s="5" t="s">
        <v>378</v>
      </c>
      <c r="R156" s="5" t="s">
        <v>382</v>
      </c>
      <c r="S156" s="5">
        <v>85234</v>
      </c>
      <c r="T156" s="7">
        <v>42160</v>
      </c>
      <c r="U156" s="7">
        <v>42162</v>
      </c>
      <c r="V156" s="5">
        <v>-46.005000000000003</v>
      </c>
      <c r="W156" s="5">
        <v>9</v>
      </c>
      <c r="X156" s="5">
        <v>46.17</v>
      </c>
      <c r="Y156" s="5">
        <v>88942</v>
      </c>
      <c r="Z156" s="5">
        <f>DATEDIF(Table1[[#This Row],[Order Date]], Table1[[#This Row],[Ship Date]], "D")</f>
        <v>2</v>
      </c>
      <c r="AA156" s="5">
        <f>IF(Table1[[#This Row],[Sales]]=0, 0, Table1[[#This Row],[Profit]] / Table1[[#This Row],[Sales]] * 100)</f>
        <v>-99.642625081221567</v>
      </c>
      <c r="AB156" s="5">
        <f>Table1[[#This Row],[Sales]] / (1 - Table1[[#This Row],[Discount]])</f>
        <v>50.736263736263737</v>
      </c>
      <c r="AC156" s="5">
        <f>Table1[[#This Row],[Sales Before Discount]] - Table1[[#This Row],[Sales]]</f>
        <v>4.5662637362637355</v>
      </c>
      <c r="AD156" s="5" t="str">
        <f>IF(Table1[[#This Row],[Discount Impact Factor]]=0, "No Discount", IF(Table1[[#This Row],[Discount Impact Factor]]&lt;=0.1, "Low Discount", IF(Table1[[#This Row],[Discount Impact Factor]]&lt;=0.2, "Medium Discount", "High Discount")))</f>
        <v>High Discount</v>
      </c>
      <c r="AE156" s="5" t="str">
        <f>IF(Table1[[#This Row],[Discount]]=0,"0% (No Discount)",
 IF(Table1[[#This Row],[Discount]]&lt;=0.09,"10%",
 IF(Table1[[#This Row],[Discount]]&lt;=0.16,"15%",
 IF(Table1[[#This Row],[Discount]]&lt;=0.2,"20%",  IF(Table1[[#This Row],[Discount]]&lt;=0.25,"25%",
 "30%+")))))</f>
        <v>10%</v>
      </c>
      <c r="AF156" s="5" t="str">
        <f>IF(Table1[[#This Row],[Discount]]=0, "Full Price", "Discounted")</f>
        <v>Discounted</v>
      </c>
      <c r="AG156" s="46" t="str">
        <f>TEXT(Table1[[#This Row],[Order Date]],"mmm-yyyy")</f>
        <v>Jun-2015</v>
      </c>
    </row>
    <row r="157" spans="1:33" ht="12.75" hidden="1" customHeight="1" x14ac:dyDescent="0.25">
      <c r="A157" s="5">
        <v>19515</v>
      </c>
      <c r="B157" s="5" t="s">
        <v>56</v>
      </c>
      <c r="C157" s="5">
        <v>0.1</v>
      </c>
      <c r="D157" s="5">
        <v>80.97</v>
      </c>
      <c r="E157" s="5">
        <v>30.06</v>
      </c>
      <c r="F157" s="5">
        <v>271</v>
      </c>
      <c r="G157" s="5" t="s">
        <v>385</v>
      </c>
      <c r="H157" s="5" t="s">
        <v>39</v>
      </c>
      <c r="I157" s="5" t="s">
        <v>58</v>
      </c>
      <c r="J157" s="5" t="s">
        <v>77</v>
      </c>
      <c r="K157" s="5" t="s">
        <v>85</v>
      </c>
      <c r="L157" s="5" t="s">
        <v>121</v>
      </c>
      <c r="M157" s="5" t="s">
        <v>386</v>
      </c>
      <c r="N157" s="5">
        <v>0.4</v>
      </c>
      <c r="O157" s="5" t="s">
        <v>33</v>
      </c>
      <c r="P157" s="5" t="s">
        <v>136</v>
      </c>
      <c r="Q157" s="5" t="s">
        <v>387</v>
      </c>
      <c r="R157" s="5" t="s">
        <v>388</v>
      </c>
      <c r="S157" s="5">
        <v>30297</v>
      </c>
      <c r="T157" s="7">
        <v>42093</v>
      </c>
      <c r="U157" s="7">
        <v>42094</v>
      </c>
      <c r="V157" s="5">
        <v>128.02529999999999</v>
      </c>
      <c r="W157" s="5">
        <v>12</v>
      </c>
      <c r="X157" s="5">
        <v>899.81</v>
      </c>
      <c r="Y157" s="5">
        <v>88940</v>
      </c>
      <c r="Z157" s="5">
        <f>DATEDIF(Table1[[#This Row],[Order Date]], Table1[[#This Row],[Ship Date]], "D")</f>
        <v>1</v>
      </c>
      <c r="AA157" s="5">
        <f>IF(Table1[[#This Row],[Sales]]=0, 0, Table1[[#This Row],[Profit]] / Table1[[#This Row],[Sales]] * 100)</f>
        <v>14.228037030039676</v>
      </c>
      <c r="AB157" s="5">
        <f>Table1[[#This Row],[Sales]] / (1 - Table1[[#This Row],[Discount]])</f>
        <v>999.78888888888878</v>
      </c>
      <c r="AC157" s="5">
        <f>Table1[[#This Row],[Sales Before Discount]] - Table1[[#This Row],[Sales]]</f>
        <v>99.978888888888832</v>
      </c>
      <c r="AD157" s="5" t="str">
        <f>IF(Table1[[#This Row],[Discount Impact Factor]]=0, "No Discount", IF(Table1[[#This Row],[Discount Impact Factor]]&lt;=0.1, "Low Discount", IF(Table1[[#This Row],[Discount Impact Factor]]&lt;=0.2, "Medium Discount", "High Discount")))</f>
        <v>High Discount</v>
      </c>
      <c r="AE157" s="5" t="str">
        <f>IF(Table1[[#This Row],[Discount]]=0,"0% (No Discount)",
 IF(Table1[[#This Row],[Discount]]&lt;=0.09,"10%",
 IF(Table1[[#This Row],[Discount]]&lt;=0.16,"15%",
 IF(Table1[[#This Row],[Discount]]&lt;=0.2,"20%",  IF(Table1[[#This Row],[Discount]]&lt;=0.25,"25%",
 "30%+")))))</f>
        <v>15%</v>
      </c>
      <c r="AF157" s="5" t="str">
        <f>IF(Table1[[#This Row],[Discount]]=0, "Full Price", "Discounted")</f>
        <v>Discounted</v>
      </c>
      <c r="AG157" s="46" t="str">
        <f>TEXT(Table1[[#This Row],[Order Date]],"mmm-yyyy")</f>
        <v>Mar-2015</v>
      </c>
    </row>
    <row r="158" spans="1:33" ht="12.75" customHeight="1" x14ac:dyDescent="0.25">
      <c r="A158" s="5">
        <v>770</v>
      </c>
      <c r="B158" s="5" t="s">
        <v>106</v>
      </c>
      <c r="C158" s="5">
        <v>0.02</v>
      </c>
      <c r="D158" s="5">
        <v>5.58</v>
      </c>
      <c r="E158" s="5">
        <v>5.3</v>
      </c>
      <c r="F158" s="5">
        <v>272</v>
      </c>
      <c r="G158" s="5" t="s">
        <v>389</v>
      </c>
      <c r="H158" s="5" t="s">
        <v>49</v>
      </c>
      <c r="I158" s="5" t="s">
        <v>40</v>
      </c>
      <c r="J158" s="5" t="s">
        <v>29</v>
      </c>
      <c r="K158" s="5" t="s">
        <v>69</v>
      </c>
      <c r="L158" s="5" t="s">
        <v>59</v>
      </c>
      <c r="M158" s="5" t="s">
        <v>377</v>
      </c>
      <c r="N158" s="5">
        <v>0.35</v>
      </c>
      <c r="O158" s="5" t="s">
        <v>33</v>
      </c>
      <c r="P158" s="5" t="s">
        <v>136</v>
      </c>
      <c r="Q158" s="5" t="s">
        <v>322</v>
      </c>
      <c r="R158" s="5" t="s">
        <v>390</v>
      </c>
      <c r="S158" s="5">
        <v>28204</v>
      </c>
      <c r="T158" s="7">
        <v>42101</v>
      </c>
      <c r="U158" s="7">
        <v>42106</v>
      </c>
      <c r="V158" s="5">
        <v>-29.898400000000002</v>
      </c>
      <c r="W158" s="5">
        <v>11</v>
      </c>
      <c r="X158" s="5">
        <v>68.459999999999994</v>
      </c>
      <c r="Y158" s="5">
        <v>5509</v>
      </c>
      <c r="Z158" s="5">
        <f>DATEDIF(Table1[[#This Row],[Order Date]], Table1[[#This Row],[Ship Date]], "D")</f>
        <v>5</v>
      </c>
      <c r="AA158" s="5">
        <f>IF(Table1[[#This Row],[Sales]]=0, 0, Table1[[#This Row],[Profit]] / Table1[[#This Row],[Sales]] * 100)</f>
        <v>-43.672801635991824</v>
      </c>
      <c r="AB158" s="5">
        <f>Table1[[#This Row],[Sales]] / (1 - Table1[[#This Row],[Discount]])</f>
        <v>69.857142857142847</v>
      </c>
      <c r="AC158" s="5">
        <f>Table1[[#This Row],[Sales Before Discount]] - Table1[[#This Row],[Sales]]</f>
        <v>1.3971428571428532</v>
      </c>
      <c r="AD158" s="5" t="str">
        <f>IF(Table1[[#This Row],[Discount Impact Factor]]=0, "No Discount", IF(Table1[[#This Row],[Discount Impact Factor]]&lt;=0.1, "Low Discount", IF(Table1[[#This Row],[Discount Impact Factor]]&lt;=0.2, "Medium Discount", "High Discount")))</f>
        <v>High Discount</v>
      </c>
      <c r="AE158" s="5" t="str">
        <f>IF(Table1[[#This Row],[Discount]]=0,"0% (No Discount)",
 IF(Table1[[#This Row],[Discount]]&lt;=0.09,"10%",
 IF(Table1[[#This Row],[Discount]]&lt;=0.16,"15%",
 IF(Table1[[#This Row],[Discount]]&lt;=0.2,"20%",  IF(Table1[[#This Row],[Discount]]&lt;=0.25,"25%",
 "30%+")))))</f>
        <v>10%</v>
      </c>
      <c r="AF158" s="5" t="str">
        <f>IF(Table1[[#This Row],[Discount]]=0, "Full Price", "Discounted")</f>
        <v>Discounted</v>
      </c>
      <c r="AG158" s="46" t="str">
        <f>TEXT(Table1[[#This Row],[Order Date]],"mmm-yyyy")</f>
        <v>Apr-2015</v>
      </c>
    </row>
    <row r="159" spans="1:33" ht="12.75" hidden="1" customHeight="1" x14ac:dyDescent="0.25">
      <c r="A159" s="5">
        <v>771</v>
      </c>
      <c r="B159" s="5" t="s">
        <v>106</v>
      </c>
      <c r="C159" s="5">
        <v>0.03</v>
      </c>
      <c r="D159" s="5">
        <v>40.89</v>
      </c>
      <c r="E159" s="5">
        <v>18.98</v>
      </c>
      <c r="F159" s="5">
        <v>272</v>
      </c>
      <c r="G159" s="5" t="s">
        <v>389</v>
      </c>
      <c r="H159" s="5" t="s">
        <v>49</v>
      </c>
      <c r="I159" s="5" t="s">
        <v>40</v>
      </c>
      <c r="J159" s="5" t="s">
        <v>41</v>
      </c>
      <c r="K159" s="5" t="s">
        <v>50</v>
      </c>
      <c r="L159" s="5" t="s">
        <v>59</v>
      </c>
      <c r="M159" s="5" t="s">
        <v>380</v>
      </c>
      <c r="N159" s="5">
        <v>0.56999999999999995</v>
      </c>
      <c r="O159" s="5" t="s">
        <v>33</v>
      </c>
      <c r="P159" s="5" t="s">
        <v>136</v>
      </c>
      <c r="Q159" s="5" t="s">
        <v>322</v>
      </c>
      <c r="R159" s="5" t="s">
        <v>390</v>
      </c>
      <c r="S159" s="5">
        <v>28204</v>
      </c>
      <c r="T159" s="7">
        <v>42101</v>
      </c>
      <c r="U159" s="7">
        <v>42108</v>
      </c>
      <c r="V159" s="5">
        <v>52.916600000000003</v>
      </c>
      <c r="W159" s="5">
        <v>21</v>
      </c>
      <c r="X159" s="5">
        <v>885.23</v>
      </c>
      <c r="Y159" s="5">
        <v>5509</v>
      </c>
      <c r="Z159" s="5">
        <f>DATEDIF(Table1[[#This Row],[Order Date]], Table1[[#This Row],[Ship Date]], "D")</f>
        <v>7</v>
      </c>
      <c r="AA159" s="5">
        <f>IF(Table1[[#This Row],[Sales]]=0, 0, Table1[[#This Row],[Profit]] / Table1[[#This Row],[Sales]] * 100)</f>
        <v>5.9777233035482302</v>
      </c>
      <c r="AB159" s="5">
        <f>Table1[[#This Row],[Sales]] / (1 - Table1[[#This Row],[Discount]])</f>
        <v>912.60824742268051</v>
      </c>
      <c r="AC159" s="5">
        <f>Table1[[#This Row],[Sales Before Discount]] - Table1[[#This Row],[Sales]]</f>
        <v>27.378247422680488</v>
      </c>
      <c r="AD159" s="5" t="str">
        <f>IF(Table1[[#This Row],[Discount Impact Factor]]=0, "No Discount", IF(Table1[[#This Row],[Discount Impact Factor]]&lt;=0.1, "Low Discount", IF(Table1[[#This Row],[Discount Impact Factor]]&lt;=0.2, "Medium Discount", "High Discount")))</f>
        <v>High Discount</v>
      </c>
      <c r="AE159" s="5" t="str">
        <f>IF(Table1[[#This Row],[Discount]]=0,"0% (No Discount)",
 IF(Table1[[#This Row],[Discount]]&lt;=0.09,"10%",
 IF(Table1[[#This Row],[Discount]]&lt;=0.16,"15%",
 IF(Table1[[#This Row],[Discount]]&lt;=0.2,"20%",  IF(Table1[[#This Row],[Discount]]&lt;=0.25,"25%",
 "30%+")))))</f>
        <v>10%</v>
      </c>
      <c r="AF159" s="5" t="str">
        <f>IF(Table1[[#This Row],[Discount]]=0, "Full Price", "Discounted")</f>
        <v>Discounted</v>
      </c>
      <c r="AG159" s="46" t="str">
        <f>TEXT(Table1[[#This Row],[Order Date]],"mmm-yyyy")</f>
        <v>Apr-2015</v>
      </c>
    </row>
    <row r="160" spans="1:33" ht="12.75" hidden="1" customHeight="1" x14ac:dyDescent="0.25">
      <c r="A160" s="5">
        <v>5059</v>
      </c>
      <c r="B160" s="5" t="s">
        <v>106</v>
      </c>
      <c r="C160" s="5">
        <v>0.09</v>
      </c>
      <c r="D160" s="5">
        <v>35.94</v>
      </c>
      <c r="E160" s="5">
        <v>6.66</v>
      </c>
      <c r="F160" s="5">
        <v>272</v>
      </c>
      <c r="G160" s="5" t="s">
        <v>389</v>
      </c>
      <c r="H160" s="5" t="s">
        <v>49</v>
      </c>
      <c r="I160" s="5" t="s">
        <v>40</v>
      </c>
      <c r="J160" s="5" t="s">
        <v>29</v>
      </c>
      <c r="K160" s="5" t="s">
        <v>69</v>
      </c>
      <c r="L160" s="5" t="s">
        <v>59</v>
      </c>
      <c r="M160" s="5" t="s">
        <v>73</v>
      </c>
      <c r="N160" s="5">
        <v>0.4</v>
      </c>
      <c r="O160" s="5" t="s">
        <v>33</v>
      </c>
      <c r="P160" s="5" t="s">
        <v>136</v>
      </c>
      <c r="Q160" s="5" t="s">
        <v>322</v>
      </c>
      <c r="R160" s="5" t="s">
        <v>390</v>
      </c>
      <c r="S160" s="5">
        <v>28204</v>
      </c>
      <c r="T160" s="7">
        <v>42160</v>
      </c>
      <c r="U160" s="7">
        <v>42165</v>
      </c>
      <c r="V160" s="5">
        <v>72.1858</v>
      </c>
      <c r="W160" s="5">
        <v>24</v>
      </c>
      <c r="X160" s="5">
        <v>836.47</v>
      </c>
      <c r="Y160" s="5">
        <v>36069</v>
      </c>
      <c r="Z160" s="5">
        <f>DATEDIF(Table1[[#This Row],[Order Date]], Table1[[#This Row],[Ship Date]], "D")</f>
        <v>5</v>
      </c>
      <c r="AA160" s="5">
        <f>IF(Table1[[#This Row],[Sales]]=0, 0, Table1[[#This Row],[Profit]] / Table1[[#This Row],[Sales]] * 100)</f>
        <v>8.629813382428539</v>
      </c>
      <c r="AB160" s="5">
        <f>Table1[[#This Row],[Sales]] / (1 - Table1[[#This Row],[Discount]])</f>
        <v>919.19780219780216</v>
      </c>
      <c r="AC160" s="5">
        <f>Table1[[#This Row],[Sales Before Discount]] - Table1[[#This Row],[Sales]]</f>
        <v>82.727802197802134</v>
      </c>
      <c r="AD160" s="5" t="str">
        <f>IF(Table1[[#This Row],[Discount Impact Factor]]=0, "No Discount", IF(Table1[[#This Row],[Discount Impact Factor]]&lt;=0.1, "Low Discount", IF(Table1[[#This Row],[Discount Impact Factor]]&lt;=0.2, "Medium Discount", "High Discount")))</f>
        <v>High Discount</v>
      </c>
      <c r="AE160" s="5" t="str">
        <f>IF(Table1[[#This Row],[Discount]]=0,"0% (No Discount)",
 IF(Table1[[#This Row],[Discount]]&lt;=0.09,"10%",
 IF(Table1[[#This Row],[Discount]]&lt;=0.16,"15%",
 IF(Table1[[#This Row],[Discount]]&lt;=0.2,"20%",  IF(Table1[[#This Row],[Discount]]&lt;=0.25,"25%",
 "30%+")))))</f>
        <v>10%</v>
      </c>
      <c r="AF160" s="5" t="str">
        <f>IF(Table1[[#This Row],[Discount]]=0, "Full Price", "Discounted")</f>
        <v>Discounted</v>
      </c>
      <c r="AG160" s="46" t="str">
        <f>TEXT(Table1[[#This Row],[Order Date]],"mmm-yyyy")</f>
        <v>Jun-2015</v>
      </c>
    </row>
    <row r="161" spans="1:33" ht="12.75" customHeight="1" x14ac:dyDescent="0.25">
      <c r="A161" s="5">
        <v>5061</v>
      </c>
      <c r="B161" s="5" t="s">
        <v>106</v>
      </c>
      <c r="C161" s="5">
        <v>0.09</v>
      </c>
      <c r="D161" s="5">
        <v>4.9800000000000004</v>
      </c>
      <c r="E161" s="5">
        <v>7.44</v>
      </c>
      <c r="F161" s="5">
        <v>272</v>
      </c>
      <c r="G161" s="5" t="s">
        <v>389</v>
      </c>
      <c r="H161" s="5" t="s">
        <v>49</v>
      </c>
      <c r="I161" s="5" t="s">
        <v>40</v>
      </c>
      <c r="J161" s="5" t="s">
        <v>29</v>
      </c>
      <c r="K161" s="5" t="s">
        <v>93</v>
      </c>
      <c r="L161" s="5" t="s">
        <v>59</v>
      </c>
      <c r="M161" s="5" t="s">
        <v>384</v>
      </c>
      <c r="N161" s="5">
        <v>0.36</v>
      </c>
      <c r="O161" s="5" t="s">
        <v>33</v>
      </c>
      <c r="P161" s="5" t="s">
        <v>136</v>
      </c>
      <c r="Q161" s="5" t="s">
        <v>322</v>
      </c>
      <c r="R161" s="5" t="s">
        <v>390</v>
      </c>
      <c r="S161" s="5">
        <v>28204</v>
      </c>
      <c r="T161" s="7">
        <v>42160</v>
      </c>
      <c r="U161" s="7">
        <v>42162</v>
      </c>
      <c r="V161" s="5">
        <v>-122.3733</v>
      </c>
      <c r="W161" s="5">
        <v>37</v>
      </c>
      <c r="X161" s="5">
        <v>189.83</v>
      </c>
      <c r="Y161" s="5">
        <v>36069</v>
      </c>
      <c r="Z161" s="5">
        <f>DATEDIF(Table1[[#This Row],[Order Date]], Table1[[#This Row],[Ship Date]], "D")</f>
        <v>2</v>
      </c>
      <c r="AA161" s="5">
        <f>IF(Table1[[#This Row],[Sales]]=0, 0, Table1[[#This Row],[Profit]] / Table1[[#This Row],[Sales]] * 100)</f>
        <v>-64.464678923247106</v>
      </c>
      <c r="AB161" s="5">
        <f>Table1[[#This Row],[Sales]] / (1 - Table1[[#This Row],[Discount]])</f>
        <v>208.60439560439562</v>
      </c>
      <c r="AC161" s="5">
        <f>Table1[[#This Row],[Sales Before Discount]] - Table1[[#This Row],[Sales]]</f>
        <v>18.774395604395608</v>
      </c>
      <c r="AD161" s="5" t="str">
        <f>IF(Table1[[#This Row],[Discount Impact Factor]]=0, "No Discount", IF(Table1[[#This Row],[Discount Impact Factor]]&lt;=0.1, "Low Discount", IF(Table1[[#This Row],[Discount Impact Factor]]&lt;=0.2, "Medium Discount", "High Discount")))</f>
        <v>High Discount</v>
      </c>
      <c r="AE161" s="5" t="str">
        <f>IF(Table1[[#This Row],[Discount]]=0,"0% (No Discount)",
 IF(Table1[[#This Row],[Discount]]&lt;=0.09,"10%",
 IF(Table1[[#This Row],[Discount]]&lt;=0.16,"15%",
 IF(Table1[[#This Row],[Discount]]&lt;=0.2,"20%",  IF(Table1[[#This Row],[Discount]]&lt;=0.25,"25%",
 "30%+")))))</f>
        <v>10%</v>
      </c>
      <c r="AF161" s="5" t="str">
        <f>IF(Table1[[#This Row],[Discount]]=0, "Full Price", "Discounted")</f>
        <v>Discounted</v>
      </c>
      <c r="AG161" s="46" t="str">
        <f>TEXT(Table1[[#This Row],[Order Date]],"mmm-yyyy")</f>
        <v>Jun-2015</v>
      </c>
    </row>
    <row r="162" spans="1:33" ht="12.75" customHeight="1" x14ac:dyDescent="0.25">
      <c r="A162" s="5">
        <v>22180</v>
      </c>
      <c r="B162" s="5" t="s">
        <v>37</v>
      </c>
      <c r="C162" s="5">
        <v>0.09</v>
      </c>
      <c r="D162" s="5">
        <v>15.28</v>
      </c>
      <c r="E162" s="5">
        <v>10.91</v>
      </c>
      <c r="F162" s="5">
        <v>275</v>
      </c>
      <c r="G162" s="5" t="s">
        <v>391</v>
      </c>
      <c r="H162" s="5" t="s">
        <v>49</v>
      </c>
      <c r="I162" s="5" t="s">
        <v>28</v>
      </c>
      <c r="J162" s="5" t="s">
        <v>29</v>
      </c>
      <c r="K162" s="5" t="s">
        <v>109</v>
      </c>
      <c r="L162" s="5" t="s">
        <v>59</v>
      </c>
      <c r="M162" s="5" t="s">
        <v>392</v>
      </c>
      <c r="N162" s="5">
        <v>0.36</v>
      </c>
      <c r="O162" s="5" t="s">
        <v>33</v>
      </c>
      <c r="P162" s="5" t="s">
        <v>53</v>
      </c>
      <c r="Q162" s="5" t="s">
        <v>228</v>
      </c>
      <c r="R162" s="5" t="s">
        <v>393</v>
      </c>
      <c r="S162" s="5">
        <v>6824</v>
      </c>
      <c r="T162" s="7">
        <v>42028</v>
      </c>
      <c r="U162" s="7">
        <v>42029</v>
      </c>
      <c r="V162" s="5">
        <v>-51.75</v>
      </c>
      <c r="W162" s="5">
        <v>4</v>
      </c>
      <c r="X162" s="5">
        <v>61.52</v>
      </c>
      <c r="Y162" s="5">
        <v>89292</v>
      </c>
      <c r="Z162" s="5">
        <f>DATEDIF(Table1[[#This Row],[Order Date]], Table1[[#This Row],[Ship Date]], "D")</f>
        <v>1</v>
      </c>
      <c r="AA162" s="5">
        <f>IF(Table1[[#This Row],[Sales]]=0, 0, Table1[[#This Row],[Profit]] / Table1[[#This Row],[Sales]] * 100)</f>
        <v>-84.118985695708702</v>
      </c>
      <c r="AB162" s="5">
        <f>Table1[[#This Row],[Sales]] / (1 - Table1[[#This Row],[Discount]])</f>
        <v>67.604395604395606</v>
      </c>
      <c r="AC162" s="5">
        <f>Table1[[#This Row],[Sales Before Discount]] - Table1[[#This Row],[Sales]]</f>
        <v>6.0843956043956027</v>
      </c>
      <c r="AD162" s="5" t="str">
        <f>IF(Table1[[#This Row],[Discount Impact Factor]]=0, "No Discount", IF(Table1[[#This Row],[Discount Impact Factor]]&lt;=0.1, "Low Discount", IF(Table1[[#This Row],[Discount Impact Factor]]&lt;=0.2, "Medium Discount", "High Discount")))</f>
        <v>High Discount</v>
      </c>
      <c r="AE162" s="5" t="str">
        <f>IF(Table1[[#This Row],[Discount]]=0,"0% (No Discount)",
 IF(Table1[[#This Row],[Discount]]&lt;=0.09,"10%",
 IF(Table1[[#This Row],[Discount]]&lt;=0.16,"15%",
 IF(Table1[[#This Row],[Discount]]&lt;=0.2,"20%",  IF(Table1[[#This Row],[Discount]]&lt;=0.25,"25%",
 "30%+")))))</f>
        <v>10%</v>
      </c>
      <c r="AF162" s="5" t="str">
        <f>IF(Table1[[#This Row],[Discount]]=0, "Full Price", "Discounted")</f>
        <v>Discounted</v>
      </c>
      <c r="AG162" s="46" t="str">
        <f>TEXT(Table1[[#This Row],[Order Date]],"mmm-yyyy")</f>
        <v>Jan-2015</v>
      </c>
    </row>
    <row r="163" spans="1:33" ht="12.75" customHeight="1" x14ac:dyDescent="0.25">
      <c r="A163" s="5">
        <v>23504</v>
      </c>
      <c r="B163" s="5" t="s">
        <v>47</v>
      </c>
      <c r="C163" s="5">
        <v>0.04</v>
      </c>
      <c r="D163" s="5">
        <v>1.98</v>
      </c>
      <c r="E163" s="5">
        <v>0.7</v>
      </c>
      <c r="F163" s="5">
        <v>276</v>
      </c>
      <c r="G163" s="5" t="s">
        <v>394</v>
      </c>
      <c r="H163" s="5" t="s">
        <v>27</v>
      </c>
      <c r="I163" s="5" t="s">
        <v>28</v>
      </c>
      <c r="J163" s="5" t="s">
        <v>29</v>
      </c>
      <c r="K163" s="5" t="s">
        <v>66</v>
      </c>
      <c r="L163" s="5" t="s">
        <v>31</v>
      </c>
      <c r="M163" s="5" t="s">
        <v>395</v>
      </c>
      <c r="N163" s="5">
        <v>0.83</v>
      </c>
      <c r="O163" s="5" t="s">
        <v>33</v>
      </c>
      <c r="P163" s="5" t="s">
        <v>53</v>
      </c>
      <c r="Q163" s="5" t="s">
        <v>228</v>
      </c>
      <c r="R163" s="5" t="s">
        <v>396</v>
      </c>
      <c r="S163" s="5">
        <v>6111</v>
      </c>
      <c r="T163" s="7">
        <v>42145</v>
      </c>
      <c r="U163" s="7">
        <v>42146</v>
      </c>
      <c r="V163" s="5">
        <v>-1</v>
      </c>
      <c r="W163" s="5">
        <v>3</v>
      </c>
      <c r="X163" s="5">
        <v>8.3000000000000007</v>
      </c>
      <c r="Y163" s="5">
        <v>89291</v>
      </c>
      <c r="Z163" s="5">
        <f>DATEDIF(Table1[[#This Row],[Order Date]], Table1[[#This Row],[Ship Date]], "D")</f>
        <v>1</v>
      </c>
      <c r="AA163" s="5">
        <f>IF(Table1[[#This Row],[Sales]]=0, 0, Table1[[#This Row],[Profit]] / Table1[[#This Row],[Sales]] * 100)</f>
        <v>-12.048192771084336</v>
      </c>
      <c r="AB163" s="5">
        <f>Table1[[#This Row],[Sales]] / (1 - Table1[[#This Row],[Discount]])</f>
        <v>8.6458333333333339</v>
      </c>
      <c r="AC163" s="5">
        <f>Table1[[#This Row],[Sales Before Discount]] - Table1[[#This Row],[Sales]]</f>
        <v>0.34583333333333321</v>
      </c>
      <c r="AD163" s="5" t="str">
        <f>IF(Table1[[#This Row],[Discount Impact Factor]]=0, "No Discount", IF(Table1[[#This Row],[Discount Impact Factor]]&lt;=0.1, "Low Discount", IF(Table1[[#This Row],[Discount Impact Factor]]&lt;=0.2, "Medium Discount", "High Discount")))</f>
        <v>High Discount</v>
      </c>
      <c r="AE163" s="5" t="str">
        <f>IF(Table1[[#This Row],[Discount]]=0,"0% (No Discount)",
 IF(Table1[[#This Row],[Discount]]&lt;=0.09,"10%",
 IF(Table1[[#This Row],[Discount]]&lt;=0.16,"15%",
 IF(Table1[[#This Row],[Discount]]&lt;=0.2,"20%",  IF(Table1[[#This Row],[Discount]]&lt;=0.25,"25%",
 "30%+")))))</f>
        <v>10%</v>
      </c>
      <c r="AF163" s="5" t="str">
        <f>IF(Table1[[#This Row],[Discount]]=0, "Full Price", "Discounted")</f>
        <v>Discounted</v>
      </c>
      <c r="AG163" s="46" t="str">
        <f>TEXT(Table1[[#This Row],[Order Date]],"mmm-yyyy")</f>
        <v>May-2015</v>
      </c>
    </row>
    <row r="164" spans="1:33" ht="12.75" customHeight="1" x14ac:dyDescent="0.25">
      <c r="A164" s="5">
        <v>23503</v>
      </c>
      <c r="B164" s="5" t="s">
        <v>47</v>
      </c>
      <c r="C164" s="5">
        <v>0.03</v>
      </c>
      <c r="D164" s="5">
        <v>55.99</v>
      </c>
      <c r="E164" s="5">
        <v>5</v>
      </c>
      <c r="F164" s="5">
        <v>282</v>
      </c>
      <c r="G164" s="5" t="s">
        <v>397</v>
      </c>
      <c r="H164" s="5" t="s">
        <v>49</v>
      </c>
      <c r="I164" s="5" t="s">
        <v>28</v>
      </c>
      <c r="J164" s="5" t="s">
        <v>77</v>
      </c>
      <c r="K164" s="5" t="s">
        <v>78</v>
      </c>
      <c r="L164" s="5" t="s">
        <v>51</v>
      </c>
      <c r="M164" s="5" t="s">
        <v>398</v>
      </c>
      <c r="N164" s="5">
        <v>0.83</v>
      </c>
      <c r="O164" s="5" t="s">
        <v>33</v>
      </c>
      <c r="P164" s="5" t="s">
        <v>53</v>
      </c>
      <c r="Q164" s="5" t="s">
        <v>54</v>
      </c>
      <c r="R164" s="5" t="s">
        <v>399</v>
      </c>
      <c r="S164" s="5">
        <v>7109</v>
      </c>
      <c r="T164" s="7">
        <v>42145</v>
      </c>
      <c r="U164" s="7">
        <v>42146</v>
      </c>
      <c r="V164" s="5">
        <v>-221.25399999999999</v>
      </c>
      <c r="W164" s="5">
        <v>9</v>
      </c>
      <c r="X164" s="5">
        <v>416.95</v>
      </c>
      <c r="Y164" s="5">
        <v>89291</v>
      </c>
      <c r="Z164" s="5">
        <f>DATEDIF(Table1[[#This Row],[Order Date]], Table1[[#This Row],[Ship Date]], "D")</f>
        <v>1</v>
      </c>
      <c r="AA164" s="5">
        <f>IF(Table1[[#This Row],[Sales]]=0, 0, Table1[[#This Row],[Profit]] / Table1[[#This Row],[Sales]] * 100)</f>
        <v>-53.06487588439861</v>
      </c>
      <c r="AB164" s="5">
        <f>Table1[[#This Row],[Sales]] / (1 - Table1[[#This Row],[Discount]])</f>
        <v>429.84536082474227</v>
      </c>
      <c r="AC164" s="5">
        <f>Table1[[#This Row],[Sales Before Discount]] - Table1[[#This Row],[Sales]]</f>
        <v>12.895360824742284</v>
      </c>
      <c r="AD164" s="5" t="str">
        <f>IF(Table1[[#This Row],[Discount Impact Factor]]=0, "No Discount", IF(Table1[[#This Row],[Discount Impact Factor]]&lt;=0.1, "Low Discount", IF(Table1[[#This Row],[Discount Impact Factor]]&lt;=0.2, "Medium Discount", "High Discount")))</f>
        <v>High Discount</v>
      </c>
      <c r="AE164" s="5" t="str">
        <f>IF(Table1[[#This Row],[Discount]]=0,"0% (No Discount)",
 IF(Table1[[#This Row],[Discount]]&lt;=0.09,"10%",
 IF(Table1[[#This Row],[Discount]]&lt;=0.16,"15%",
 IF(Table1[[#This Row],[Discount]]&lt;=0.2,"20%",  IF(Table1[[#This Row],[Discount]]&lt;=0.25,"25%",
 "30%+")))))</f>
        <v>10%</v>
      </c>
      <c r="AF164" s="5" t="str">
        <f>IF(Table1[[#This Row],[Discount]]=0, "Full Price", "Discounted")</f>
        <v>Discounted</v>
      </c>
      <c r="AG164" s="46" t="str">
        <f>TEXT(Table1[[#This Row],[Order Date]],"mmm-yyyy")</f>
        <v>May-2015</v>
      </c>
    </row>
    <row r="165" spans="1:33" ht="12.75" customHeight="1" x14ac:dyDescent="0.25">
      <c r="A165" s="5">
        <v>24512</v>
      </c>
      <c r="B165" s="5" t="s">
        <v>25</v>
      </c>
      <c r="C165" s="5">
        <v>0.1</v>
      </c>
      <c r="D165" s="5">
        <v>1.68</v>
      </c>
      <c r="E165" s="5">
        <v>1.57</v>
      </c>
      <c r="F165" s="5">
        <v>283</v>
      </c>
      <c r="G165" s="5" t="s">
        <v>400</v>
      </c>
      <c r="H165" s="5" t="s">
        <v>49</v>
      </c>
      <c r="I165" s="5" t="s">
        <v>28</v>
      </c>
      <c r="J165" s="5" t="s">
        <v>29</v>
      </c>
      <c r="K165" s="5" t="s">
        <v>30</v>
      </c>
      <c r="L165" s="5" t="s">
        <v>31</v>
      </c>
      <c r="M165" s="5" t="s">
        <v>96</v>
      </c>
      <c r="N165" s="5">
        <v>0.59</v>
      </c>
      <c r="O165" s="5" t="s">
        <v>33</v>
      </c>
      <c r="P165" s="5" t="s">
        <v>53</v>
      </c>
      <c r="Q165" s="5" t="s">
        <v>54</v>
      </c>
      <c r="R165" s="5" t="s">
        <v>401</v>
      </c>
      <c r="S165" s="5">
        <v>7101</v>
      </c>
      <c r="T165" s="7">
        <v>42172</v>
      </c>
      <c r="U165" s="7">
        <v>42173</v>
      </c>
      <c r="V165" s="5">
        <v>-11.57</v>
      </c>
      <c r="W165" s="5">
        <v>11</v>
      </c>
      <c r="X165" s="5">
        <v>18.71</v>
      </c>
      <c r="Y165" s="5">
        <v>89293</v>
      </c>
      <c r="Z165" s="5">
        <f>DATEDIF(Table1[[#This Row],[Order Date]], Table1[[#This Row],[Ship Date]], "D")</f>
        <v>1</v>
      </c>
      <c r="AA165" s="5">
        <f>IF(Table1[[#This Row],[Sales]]=0, 0, Table1[[#This Row],[Profit]] / Table1[[#This Row],[Sales]] * 100)</f>
        <v>-61.838588989845</v>
      </c>
      <c r="AB165" s="5">
        <f>Table1[[#This Row],[Sales]] / (1 - Table1[[#This Row],[Discount]])</f>
        <v>20.788888888888888</v>
      </c>
      <c r="AC165" s="5">
        <f>Table1[[#This Row],[Sales Before Discount]] - Table1[[#This Row],[Sales]]</f>
        <v>2.078888888888887</v>
      </c>
      <c r="AD165" s="5" t="str">
        <f>IF(Table1[[#This Row],[Discount Impact Factor]]=0, "No Discount", IF(Table1[[#This Row],[Discount Impact Factor]]&lt;=0.1, "Low Discount", IF(Table1[[#This Row],[Discount Impact Factor]]&lt;=0.2, "Medium Discount", "High Discount")))</f>
        <v>High Discount</v>
      </c>
      <c r="AE165" s="5" t="str">
        <f>IF(Table1[[#This Row],[Discount]]=0,"0% (No Discount)",
 IF(Table1[[#This Row],[Discount]]&lt;=0.09,"10%",
 IF(Table1[[#This Row],[Discount]]&lt;=0.16,"15%",
 IF(Table1[[#This Row],[Discount]]&lt;=0.2,"20%",  IF(Table1[[#This Row],[Discount]]&lt;=0.25,"25%",
 "30%+")))))</f>
        <v>15%</v>
      </c>
      <c r="AF165" s="5" t="str">
        <f>IF(Table1[[#This Row],[Discount]]=0, "Full Price", "Discounted")</f>
        <v>Discounted</v>
      </c>
      <c r="AG165" s="46" t="str">
        <f>TEXT(Table1[[#This Row],[Order Date]],"mmm-yyyy")</f>
        <v>Jun-2015</v>
      </c>
    </row>
    <row r="166" spans="1:33" ht="12.75" customHeight="1" x14ac:dyDescent="0.25">
      <c r="A166" s="5">
        <v>19168</v>
      </c>
      <c r="B166" s="5" t="s">
        <v>106</v>
      </c>
      <c r="C166" s="5">
        <v>0</v>
      </c>
      <c r="D166" s="5">
        <v>4.13</v>
      </c>
      <c r="E166" s="5">
        <v>5.34</v>
      </c>
      <c r="F166" s="5">
        <v>286</v>
      </c>
      <c r="G166" s="5" t="s">
        <v>402</v>
      </c>
      <c r="H166" s="5" t="s">
        <v>49</v>
      </c>
      <c r="I166" s="5" t="s">
        <v>58</v>
      </c>
      <c r="J166" s="5" t="s">
        <v>29</v>
      </c>
      <c r="K166" s="5" t="s">
        <v>109</v>
      </c>
      <c r="L166" s="5" t="s">
        <v>59</v>
      </c>
      <c r="M166" s="5" t="s">
        <v>403</v>
      </c>
      <c r="N166" s="5">
        <v>0.38</v>
      </c>
      <c r="O166" s="5" t="s">
        <v>33</v>
      </c>
      <c r="P166" s="5" t="s">
        <v>61</v>
      </c>
      <c r="Q166" s="5" t="s">
        <v>183</v>
      </c>
      <c r="R166" s="5" t="s">
        <v>404</v>
      </c>
      <c r="S166" s="5">
        <v>66203</v>
      </c>
      <c r="T166" s="7">
        <v>42172</v>
      </c>
      <c r="U166" s="7">
        <v>42176</v>
      </c>
      <c r="V166" s="5">
        <v>-61.870000000000005</v>
      </c>
      <c r="W166" s="5">
        <v>9</v>
      </c>
      <c r="X166" s="5">
        <v>40.950000000000003</v>
      </c>
      <c r="Y166" s="5">
        <v>89761</v>
      </c>
      <c r="Z166" s="5">
        <f>DATEDIF(Table1[[#This Row],[Order Date]], Table1[[#This Row],[Ship Date]], "D")</f>
        <v>4</v>
      </c>
      <c r="AA166" s="5">
        <f>IF(Table1[[#This Row],[Sales]]=0, 0, Table1[[#This Row],[Profit]] / Table1[[#This Row],[Sales]] * 100)</f>
        <v>-151.08669108669108</v>
      </c>
      <c r="AB166" s="5">
        <f>Table1[[#This Row],[Sales]] / (1 - Table1[[#This Row],[Discount]])</f>
        <v>40.950000000000003</v>
      </c>
      <c r="AC166" s="5">
        <f>Table1[[#This Row],[Sales Before Discount]] - Table1[[#This Row],[Sales]]</f>
        <v>0</v>
      </c>
      <c r="AD166" s="5" t="str">
        <f>IF(Table1[[#This Row],[Discount Impact Factor]]=0, "No Discount", IF(Table1[[#This Row],[Discount Impact Factor]]&lt;=0.1, "Low Discount", IF(Table1[[#This Row],[Discount Impact Factor]]&lt;=0.2, "Medium Discount", "High Discount")))</f>
        <v>No Discount</v>
      </c>
      <c r="AE166" s="5" t="str">
        <f>IF(Table1[[#This Row],[Discount]]=0,"0% (No Discount)",
 IF(Table1[[#This Row],[Discount]]&lt;=0.09,"10%",
 IF(Table1[[#This Row],[Discount]]&lt;=0.16,"15%",
 IF(Table1[[#This Row],[Discount]]&lt;=0.2,"20%",  IF(Table1[[#This Row],[Discount]]&lt;=0.25,"25%",
 "30%+")))))</f>
        <v>0% (No Discount)</v>
      </c>
      <c r="AF166" s="5" t="str">
        <f>IF(Table1[[#This Row],[Discount]]=0, "Full Price", "Discounted")</f>
        <v>Full Price</v>
      </c>
      <c r="AG166" s="46" t="str">
        <f>TEXT(Table1[[#This Row],[Order Date]],"mmm-yyyy")</f>
        <v>Jun-2015</v>
      </c>
    </row>
    <row r="167" spans="1:33" ht="12.75" customHeight="1" x14ac:dyDescent="0.25">
      <c r="A167" s="5">
        <v>19169</v>
      </c>
      <c r="B167" s="5" t="s">
        <v>106</v>
      </c>
      <c r="C167" s="5">
        <v>0.1</v>
      </c>
      <c r="D167" s="5">
        <v>130.97999999999999</v>
      </c>
      <c r="E167" s="5">
        <v>54.74</v>
      </c>
      <c r="F167" s="5">
        <v>286</v>
      </c>
      <c r="G167" s="5" t="s">
        <v>402</v>
      </c>
      <c r="H167" s="5" t="s">
        <v>39</v>
      </c>
      <c r="I167" s="5" t="s">
        <v>58</v>
      </c>
      <c r="J167" s="5" t="s">
        <v>41</v>
      </c>
      <c r="K167" s="5" t="s">
        <v>191</v>
      </c>
      <c r="L167" s="5" t="s">
        <v>121</v>
      </c>
      <c r="M167" s="5" t="s">
        <v>405</v>
      </c>
      <c r="N167" s="5">
        <v>0.69</v>
      </c>
      <c r="O167" s="5" t="s">
        <v>33</v>
      </c>
      <c r="P167" s="5" t="s">
        <v>61</v>
      </c>
      <c r="Q167" s="5" t="s">
        <v>183</v>
      </c>
      <c r="R167" s="5" t="s">
        <v>404</v>
      </c>
      <c r="S167" s="5">
        <v>66203</v>
      </c>
      <c r="T167" s="7">
        <v>42172</v>
      </c>
      <c r="U167" s="7">
        <v>42176</v>
      </c>
      <c r="V167" s="5">
        <v>-530.24</v>
      </c>
      <c r="W167" s="5">
        <v>9</v>
      </c>
      <c r="X167" s="5">
        <v>1155.73</v>
      </c>
      <c r="Y167" s="5">
        <v>89761</v>
      </c>
      <c r="Z167" s="5">
        <f>DATEDIF(Table1[[#This Row],[Order Date]], Table1[[#This Row],[Ship Date]], "D")</f>
        <v>4</v>
      </c>
      <c r="AA167" s="5">
        <f>IF(Table1[[#This Row],[Sales]]=0, 0, Table1[[#This Row],[Profit]] / Table1[[#This Row],[Sales]] * 100)</f>
        <v>-45.879227847334583</v>
      </c>
      <c r="AB167" s="5">
        <f>Table1[[#This Row],[Sales]] / (1 - Table1[[#This Row],[Discount]])</f>
        <v>1284.1444444444444</v>
      </c>
      <c r="AC167" s="5">
        <f>Table1[[#This Row],[Sales Before Discount]] - Table1[[#This Row],[Sales]]</f>
        <v>128.41444444444437</v>
      </c>
      <c r="AD167" s="5" t="str">
        <f>IF(Table1[[#This Row],[Discount Impact Factor]]=0, "No Discount", IF(Table1[[#This Row],[Discount Impact Factor]]&lt;=0.1, "Low Discount", IF(Table1[[#This Row],[Discount Impact Factor]]&lt;=0.2, "Medium Discount", "High Discount")))</f>
        <v>High Discount</v>
      </c>
      <c r="AE167" s="5" t="str">
        <f>IF(Table1[[#This Row],[Discount]]=0,"0% (No Discount)",
 IF(Table1[[#This Row],[Discount]]&lt;=0.09,"10%",
 IF(Table1[[#This Row],[Discount]]&lt;=0.16,"15%",
 IF(Table1[[#This Row],[Discount]]&lt;=0.2,"20%",  IF(Table1[[#This Row],[Discount]]&lt;=0.25,"25%",
 "30%+")))))</f>
        <v>15%</v>
      </c>
      <c r="AF167" s="5" t="str">
        <f>IF(Table1[[#This Row],[Discount]]=0, "Full Price", "Discounted")</f>
        <v>Discounted</v>
      </c>
      <c r="AG167" s="46" t="str">
        <f>TEXT(Table1[[#This Row],[Order Date]],"mmm-yyyy")</f>
        <v>Jun-2015</v>
      </c>
    </row>
    <row r="168" spans="1:33" ht="12.75" hidden="1" customHeight="1" x14ac:dyDescent="0.25">
      <c r="A168" s="5">
        <v>25624</v>
      </c>
      <c r="B168" s="5" t="s">
        <v>47</v>
      </c>
      <c r="C168" s="5">
        <v>0.09</v>
      </c>
      <c r="D168" s="5">
        <v>28.48</v>
      </c>
      <c r="E168" s="5">
        <v>1.99</v>
      </c>
      <c r="F168" s="5">
        <v>288</v>
      </c>
      <c r="G168" s="5" t="s">
        <v>406</v>
      </c>
      <c r="H168" s="5" t="s">
        <v>49</v>
      </c>
      <c r="I168" s="5" t="s">
        <v>58</v>
      </c>
      <c r="J168" s="5" t="s">
        <v>77</v>
      </c>
      <c r="K168" s="5" t="s">
        <v>180</v>
      </c>
      <c r="L168" s="5" t="s">
        <v>51</v>
      </c>
      <c r="M168" s="5" t="s">
        <v>407</v>
      </c>
      <c r="N168" s="5">
        <v>0.4</v>
      </c>
      <c r="O168" s="5" t="s">
        <v>33</v>
      </c>
      <c r="P168" s="5" t="s">
        <v>61</v>
      </c>
      <c r="Q168" s="5" t="s">
        <v>183</v>
      </c>
      <c r="R168" s="5" t="s">
        <v>408</v>
      </c>
      <c r="S168" s="5">
        <v>67212</v>
      </c>
      <c r="T168" s="7">
        <v>42020</v>
      </c>
      <c r="U168" s="7">
        <v>42023</v>
      </c>
      <c r="V168" s="5">
        <v>132.68699999999998</v>
      </c>
      <c r="W168" s="5">
        <v>7</v>
      </c>
      <c r="X168" s="5">
        <v>192.3</v>
      </c>
      <c r="Y168" s="5">
        <v>89762</v>
      </c>
      <c r="Z168" s="5">
        <f>DATEDIF(Table1[[#This Row],[Order Date]], Table1[[#This Row],[Ship Date]], "D")</f>
        <v>3</v>
      </c>
      <c r="AA168" s="5">
        <f>IF(Table1[[#This Row],[Sales]]=0, 0, Table1[[#This Row],[Profit]] / Table1[[#This Row],[Sales]] * 100)</f>
        <v>68.999999999999986</v>
      </c>
      <c r="AB168" s="5">
        <f>Table1[[#This Row],[Sales]] / (1 - Table1[[#This Row],[Discount]])</f>
        <v>211.31868131868131</v>
      </c>
      <c r="AC168" s="5">
        <f>Table1[[#This Row],[Sales Before Discount]] - Table1[[#This Row],[Sales]]</f>
        <v>19.018681318681303</v>
      </c>
      <c r="AD168" s="5" t="str">
        <f>IF(Table1[[#This Row],[Discount Impact Factor]]=0, "No Discount", IF(Table1[[#This Row],[Discount Impact Factor]]&lt;=0.1, "Low Discount", IF(Table1[[#This Row],[Discount Impact Factor]]&lt;=0.2, "Medium Discount", "High Discount")))</f>
        <v>High Discount</v>
      </c>
      <c r="AE168" s="5" t="str">
        <f>IF(Table1[[#This Row],[Discount]]=0,"0% (No Discount)",
 IF(Table1[[#This Row],[Discount]]&lt;=0.09,"10%",
 IF(Table1[[#This Row],[Discount]]&lt;=0.16,"15%",
 IF(Table1[[#This Row],[Discount]]&lt;=0.2,"20%",  IF(Table1[[#This Row],[Discount]]&lt;=0.25,"25%",
 "30%+")))))</f>
        <v>10%</v>
      </c>
      <c r="AF168" s="5" t="str">
        <f>IF(Table1[[#This Row],[Discount]]=0, "Full Price", "Discounted")</f>
        <v>Discounted</v>
      </c>
      <c r="AG168" s="46" t="str">
        <f>TEXT(Table1[[#This Row],[Order Date]],"mmm-yyyy")</f>
        <v>Jan-2015</v>
      </c>
    </row>
    <row r="169" spans="1:33" ht="12.75" hidden="1" customHeight="1" x14ac:dyDescent="0.25">
      <c r="A169" s="5">
        <v>25625</v>
      </c>
      <c r="B169" s="5" t="s">
        <v>47</v>
      </c>
      <c r="C169" s="5">
        <v>0.08</v>
      </c>
      <c r="D169" s="5">
        <v>65.989999999999995</v>
      </c>
      <c r="E169" s="5">
        <v>4.99</v>
      </c>
      <c r="F169" s="5">
        <v>288</v>
      </c>
      <c r="G169" s="5" t="s">
        <v>406</v>
      </c>
      <c r="H169" s="5" t="s">
        <v>27</v>
      </c>
      <c r="I169" s="5" t="s">
        <v>58</v>
      </c>
      <c r="J169" s="5" t="s">
        <v>77</v>
      </c>
      <c r="K169" s="5" t="s">
        <v>78</v>
      </c>
      <c r="L169" s="5" t="s">
        <v>59</v>
      </c>
      <c r="M169" s="5" t="s">
        <v>409</v>
      </c>
      <c r="N169" s="5">
        <v>0.57999999999999996</v>
      </c>
      <c r="O169" s="5" t="s">
        <v>33</v>
      </c>
      <c r="P169" s="5" t="s">
        <v>61</v>
      </c>
      <c r="Q169" s="5" t="s">
        <v>183</v>
      </c>
      <c r="R169" s="5" t="s">
        <v>408</v>
      </c>
      <c r="S169" s="5">
        <v>67212</v>
      </c>
      <c r="T169" s="7">
        <v>42020</v>
      </c>
      <c r="U169" s="7">
        <v>42022</v>
      </c>
      <c r="V169" s="5">
        <v>496.89</v>
      </c>
      <c r="W169" s="5">
        <v>14</v>
      </c>
      <c r="X169" s="5">
        <v>748.1</v>
      </c>
      <c r="Y169" s="5">
        <v>89762</v>
      </c>
      <c r="Z169" s="5">
        <f>DATEDIF(Table1[[#This Row],[Order Date]], Table1[[#This Row],[Ship Date]], "D")</f>
        <v>2</v>
      </c>
      <c r="AA169" s="5">
        <f>IF(Table1[[#This Row],[Sales]]=0, 0, Table1[[#This Row],[Profit]] / Table1[[#This Row],[Sales]] * 100)</f>
        <v>66.420264670498597</v>
      </c>
      <c r="AB169" s="5">
        <f>Table1[[#This Row],[Sales]] / (1 - Table1[[#This Row],[Discount]])</f>
        <v>813.1521739130435</v>
      </c>
      <c r="AC169" s="5">
        <f>Table1[[#This Row],[Sales Before Discount]] - Table1[[#This Row],[Sales]]</f>
        <v>65.052173913043475</v>
      </c>
      <c r="AD169" s="5" t="str">
        <f>IF(Table1[[#This Row],[Discount Impact Factor]]=0, "No Discount", IF(Table1[[#This Row],[Discount Impact Factor]]&lt;=0.1, "Low Discount", IF(Table1[[#This Row],[Discount Impact Factor]]&lt;=0.2, "Medium Discount", "High Discount")))</f>
        <v>High Discount</v>
      </c>
      <c r="AE169" s="5" t="str">
        <f>IF(Table1[[#This Row],[Discount]]=0,"0% (No Discount)",
 IF(Table1[[#This Row],[Discount]]&lt;=0.09,"10%",
 IF(Table1[[#This Row],[Discount]]&lt;=0.16,"15%",
 IF(Table1[[#This Row],[Discount]]&lt;=0.2,"20%",  IF(Table1[[#This Row],[Discount]]&lt;=0.25,"25%",
 "30%+")))))</f>
        <v>10%</v>
      </c>
      <c r="AF169" s="5" t="str">
        <f>IF(Table1[[#This Row],[Discount]]=0, "Full Price", "Discounted")</f>
        <v>Discounted</v>
      </c>
      <c r="AG169" s="46" t="str">
        <f>TEXT(Table1[[#This Row],[Order Date]],"mmm-yyyy")</f>
        <v>Jan-2015</v>
      </c>
    </row>
    <row r="170" spans="1:33" ht="12.75" customHeight="1" x14ac:dyDescent="0.25">
      <c r="A170" s="5">
        <v>21223</v>
      </c>
      <c r="B170" s="5" t="s">
        <v>37</v>
      </c>
      <c r="C170" s="5">
        <v>0.04</v>
      </c>
      <c r="D170" s="5">
        <v>4.9800000000000004</v>
      </c>
      <c r="E170" s="5">
        <v>4.62</v>
      </c>
      <c r="F170" s="5">
        <v>290</v>
      </c>
      <c r="G170" s="5" t="s">
        <v>410</v>
      </c>
      <c r="H170" s="5" t="s">
        <v>49</v>
      </c>
      <c r="I170" s="5" t="s">
        <v>58</v>
      </c>
      <c r="J170" s="5" t="s">
        <v>77</v>
      </c>
      <c r="K170" s="5" t="s">
        <v>180</v>
      </c>
      <c r="L170" s="5" t="s">
        <v>51</v>
      </c>
      <c r="M170" s="5" t="s">
        <v>411</v>
      </c>
      <c r="N170" s="5">
        <v>0.64</v>
      </c>
      <c r="O170" s="5" t="s">
        <v>33</v>
      </c>
      <c r="P170" s="5" t="s">
        <v>34</v>
      </c>
      <c r="Q170" s="5" t="s">
        <v>255</v>
      </c>
      <c r="R170" s="5" t="s">
        <v>412</v>
      </c>
      <c r="S170" s="5">
        <v>80538</v>
      </c>
      <c r="T170" s="7">
        <v>42088</v>
      </c>
      <c r="U170" s="7">
        <v>42089</v>
      </c>
      <c r="V170" s="5">
        <v>-135.16</v>
      </c>
      <c r="W170" s="5">
        <v>20</v>
      </c>
      <c r="X170" s="5">
        <v>102.54</v>
      </c>
      <c r="Y170" s="5">
        <v>90837</v>
      </c>
      <c r="Z170" s="5">
        <f>DATEDIF(Table1[[#This Row],[Order Date]], Table1[[#This Row],[Ship Date]], "D")</f>
        <v>1</v>
      </c>
      <c r="AA170" s="5">
        <f>IF(Table1[[#This Row],[Sales]]=0, 0, Table1[[#This Row],[Profit]] / Table1[[#This Row],[Sales]] * 100)</f>
        <v>-131.81197581431636</v>
      </c>
      <c r="AB170" s="5">
        <f>Table1[[#This Row],[Sales]] / (1 - Table1[[#This Row],[Discount]])</f>
        <v>106.81250000000001</v>
      </c>
      <c r="AC170" s="5">
        <f>Table1[[#This Row],[Sales Before Discount]] - Table1[[#This Row],[Sales]]</f>
        <v>4.272500000000008</v>
      </c>
      <c r="AD170" s="5" t="str">
        <f>IF(Table1[[#This Row],[Discount Impact Factor]]=0, "No Discount", IF(Table1[[#This Row],[Discount Impact Factor]]&lt;=0.1, "Low Discount", IF(Table1[[#This Row],[Discount Impact Factor]]&lt;=0.2, "Medium Discount", "High Discount")))</f>
        <v>High Discount</v>
      </c>
      <c r="AE170" s="5" t="str">
        <f>IF(Table1[[#This Row],[Discount]]=0,"0% (No Discount)",
 IF(Table1[[#This Row],[Discount]]&lt;=0.09,"10%",
 IF(Table1[[#This Row],[Discount]]&lt;=0.16,"15%",
 IF(Table1[[#This Row],[Discount]]&lt;=0.2,"20%",  IF(Table1[[#This Row],[Discount]]&lt;=0.25,"25%",
 "30%+")))))</f>
        <v>10%</v>
      </c>
      <c r="AF170" s="5" t="str">
        <f>IF(Table1[[#This Row],[Discount]]=0, "Full Price", "Discounted")</f>
        <v>Discounted</v>
      </c>
      <c r="AG170" s="46" t="str">
        <f>TEXT(Table1[[#This Row],[Order Date]],"mmm-yyyy")</f>
        <v>Mar-2015</v>
      </c>
    </row>
    <row r="171" spans="1:33" ht="12.75" hidden="1" customHeight="1" x14ac:dyDescent="0.25">
      <c r="A171" s="5">
        <v>23302</v>
      </c>
      <c r="B171" s="5" t="s">
        <v>25</v>
      </c>
      <c r="C171" s="5">
        <v>0.01</v>
      </c>
      <c r="D171" s="5">
        <v>8.33</v>
      </c>
      <c r="E171" s="5">
        <v>1.99</v>
      </c>
      <c r="F171" s="5">
        <v>306</v>
      </c>
      <c r="G171" s="5" t="s">
        <v>413</v>
      </c>
      <c r="H171" s="5" t="s">
        <v>49</v>
      </c>
      <c r="I171" s="5" t="s">
        <v>58</v>
      </c>
      <c r="J171" s="5" t="s">
        <v>77</v>
      </c>
      <c r="K171" s="5" t="s">
        <v>180</v>
      </c>
      <c r="L171" s="5" t="s">
        <v>51</v>
      </c>
      <c r="M171" s="5" t="s">
        <v>414</v>
      </c>
      <c r="N171" s="5">
        <v>0.52</v>
      </c>
      <c r="O171" s="5" t="s">
        <v>33</v>
      </c>
      <c r="P171" s="5" t="s">
        <v>53</v>
      </c>
      <c r="Q171" s="5" t="s">
        <v>415</v>
      </c>
      <c r="R171" s="5" t="s">
        <v>416</v>
      </c>
      <c r="S171" s="5">
        <v>21208</v>
      </c>
      <c r="T171" s="7">
        <v>42049</v>
      </c>
      <c r="U171" s="7">
        <v>42050</v>
      </c>
      <c r="V171" s="5">
        <v>15.895199999999999</v>
      </c>
      <c r="W171" s="5">
        <v>8</v>
      </c>
      <c r="X171" s="5">
        <v>70.16</v>
      </c>
      <c r="Y171" s="5">
        <v>87057</v>
      </c>
      <c r="Z171" s="5">
        <f>DATEDIF(Table1[[#This Row],[Order Date]], Table1[[#This Row],[Ship Date]], "D")</f>
        <v>1</v>
      </c>
      <c r="AA171" s="5">
        <f>IF(Table1[[#This Row],[Sales]]=0, 0, Table1[[#This Row],[Profit]] / Table1[[#This Row],[Sales]] * 100)</f>
        <v>22.655644241733182</v>
      </c>
      <c r="AB171" s="5">
        <f>Table1[[#This Row],[Sales]] / (1 - Table1[[#This Row],[Discount]])</f>
        <v>70.868686868686865</v>
      </c>
      <c r="AC171" s="5">
        <f>Table1[[#This Row],[Sales Before Discount]] - Table1[[#This Row],[Sales]]</f>
        <v>0.70868686868686837</v>
      </c>
      <c r="AD171" s="5" t="str">
        <f>IF(Table1[[#This Row],[Discount Impact Factor]]=0, "No Discount", IF(Table1[[#This Row],[Discount Impact Factor]]&lt;=0.1, "Low Discount", IF(Table1[[#This Row],[Discount Impact Factor]]&lt;=0.2, "Medium Discount", "High Discount")))</f>
        <v>High Discount</v>
      </c>
      <c r="AE171" s="5" t="str">
        <f>IF(Table1[[#This Row],[Discount]]=0,"0% (No Discount)",
 IF(Table1[[#This Row],[Discount]]&lt;=0.09,"10%",
 IF(Table1[[#This Row],[Discount]]&lt;=0.16,"15%",
 IF(Table1[[#This Row],[Discount]]&lt;=0.2,"20%",  IF(Table1[[#This Row],[Discount]]&lt;=0.25,"25%",
 "30%+")))))</f>
        <v>10%</v>
      </c>
      <c r="AF171" s="5" t="str">
        <f>IF(Table1[[#This Row],[Discount]]=0, "Full Price", "Discounted")</f>
        <v>Discounted</v>
      </c>
      <c r="AG171" s="46" t="str">
        <f>TEXT(Table1[[#This Row],[Order Date]],"mmm-yyyy")</f>
        <v>Feb-2015</v>
      </c>
    </row>
    <row r="172" spans="1:33" ht="12.75" hidden="1" customHeight="1" x14ac:dyDescent="0.25">
      <c r="A172" s="5">
        <v>23303</v>
      </c>
      <c r="B172" s="5" t="s">
        <v>25</v>
      </c>
      <c r="C172" s="5">
        <v>0.04</v>
      </c>
      <c r="D172" s="5">
        <v>85.99</v>
      </c>
      <c r="E172" s="5">
        <v>0.99</v>
      </c>
      <c r="F172" s="5">
        <v>306</v>
      </c>
      <c r="G172" s="5" t="s">
        <v>413</v>
      </c>
      <c r="H172" s="5" t="s">
        <v>49</v>
      </c>
      <c r="I172" s="5" t="s">
        <v>58</v>
      </c>
      <c r="J172" s="5" t="s">
        <v>77</v>
      </c>
      <c r="K172" s="5" t="s">
        <v>78</v>
      </c>
      <c r="L172" s="5" t="s">
        <v>31</v>
      </c>
      <c r="M172" s="5" t="s">
        <v>417</v>
      </c>
      <c r="N172" s="5">
        <v>0.55000000000000004</v>
      </c>
      <c r="O172" s="5" t="s">
        <v>33</v>
      </c>
      <c r="P172" s="5" t="s">
        <v>53</v>
      </c>
      <c r="Q172" s="5" t="s">
        <v>415</v>
      </c>
      <c r="R172" s="5" t="s">
        <v>416</v>
      </c>
      <c r="S172" s="5">
        <v>21208</v>
      </c>
      <c r="T172" s="7">
        <v>42049</v>
      </c>
      <c r="U172" s="7">
        <v>42051</v>
      </c>
      <c r="V172" s="5">
        <v>855.99329999999986</v>
      </c>
      <c r="W172" s="5">
        <v>17</v>
      </c>
      <c r="X172" s="5">
        <v>1240.57</v>
      </c>
      <c r="Y172" s="5">
        <v>87057</v>
      </c>
      <c r="Z172" s="5">
        <f>DATEDIF(Table1[[#This Row],[Order Date]], Table1[[#This Row],[Ship Date]], "D")</f>
        <v>2</v>
      </c>
      <c r="AA172" s="5">
        <f>IF(Table1[[#This Row],[Sales]]=0, 0, Table1[[#This Row],[Profit]] / Table1[[#This Row],[Sales]] * 100)</f>
        <v>69</v>
      </c>
      <c r="AB172" s="5">
        <f>Table1[[#This Row],[Sales]] / (1 - Table1[[#This Row],[Discount]])</f>
        <v>1292.2604166666667</v>
      </c>
      <c r="AC172" s="5">
        <f>Table1[[#This Row],[Sales Before Discount]] - Table1[[#This Row],[Sales]]</f>
        <v>51.690416666666806</v>
      </c>
      <c r="AD172" s="5" t="str">
        <f>IF(Table1[[#This Row],[Discount Impact Factor]]=0, "No Discount", IF(Table1[[#This Row],[Discount Impact Factor]]&lt;=0.1, "Low Discount", IF(Table1[[#This Row],[Discount Impact Factor]]&lt;=0.2, "Medium Discount", "High Discount")))</f>
        <v>High Discount</v>
      </c>
      <c r="AE172" s="5" t="str">
        <f>IF(Table1[[#This Row],[Discount]]=0,"0% (No Discount)",
 IF(Table1[[#This Row],[Discount]]&lt;=0.09,"10%",
 IF(Table1[[#This Row],[Discount]]&lt;=0.16,"15%",
 IF(Table1[[#This Row],[Discount]]&lt;=0.2,"20%",  IF(Table1[[#This Row],[Discount]]&lt;=0.25,"25%",
 "30%+")))))</f>
        <v>10%</v>
      </c>
      <c r="AF172" s="5" t="str">
        <f>IF(Table1[[#This Row],[Discount]]=0, "Full Price", "Discounted")</f>
        <v>Discounted</v>
      </c>
      <c r="AG172" s="46" t="str">
        <f>TEXT(Table1[[#This Row],[Order Date]],"mmm-yyyy")</f>
        <v>Feb-2015</v>
      </c>
    </row>
    <row r="173" spans="1:33" ht="12.75" hidden="1" customHeight="1" x14ac:dyDescent="0.25">
      <c r="A173" s="5">
        <v>5302</v>
      </c>
      <c r="B173" s="5" t="s">
        <v>25</v>
      </c>
      <c r="C173" s="5">
        <v>0.01</v>
      </c>
      <c r="D173" s="5">
        <v>8.33</v>
      </c>
      <c r="E173" s="5">
        <v>1.99</v>
      </c>
      <c r="F173" s="5">
        <v>308</v>
      </c>
      <c r="G173" s="5" t="s">
        <v>418</v>
      </c>
      <c r="H173" s="5" t="s">
        <v>49</v>
      </c>
      <c r="I173" s="5" t="s">
        <v>58</v>
      </c>
      <c r="J173" s="5" t="s">
        <v>77</v>
      </c>
      <c r="K173" s="5" t="s">
        <v>180</v>
      </c>
      <c r="L173" s="5" t="s">
        <v>51</v>
      </c>
      <c r="M173" s="5" t="s">
        <v>414</v>
      </c>
      <c r="N173" s="5">
        <v>0.52</v>
      </c>
      <c r="O173" s="5" t="s">
        <v>33</v>
      </c>
      <c r="P173" s="5" t="s">
        <v>34</v>
      </c>
      <c r="Q173" s="5" t="s">
        <v>35</v>
      </c>
      <c r="R173" s="5" t="s">
        <v>209</v>
      </c>
      <c r="S173" s="5">
        <v>98115</v>
      </c>
      <c r="T173" s="7">
        <v>42049</v>
      </c>
      <c r="U173" s="7">
        <v>42050</v>
      </c>
      <c r="V173" s="5">
        <v>10.74</v>
      </c>
      <c r="W173" s="5">
        <v>32</v>
      </c>
      <c r="X173" s="5">
        <v>280.62</v>
      </c>
      <c r="Y173" s="5">
        <v>37760</v>
      </c>
      <c r="Z173" s="5">
        <f>DATEDIF(Table1[[#This Row],[Order Date]], Table1[[#This Row],[Ship Date]], "D")</f>
        <v>1</v>
      </c>
      <c r="AA173" s="5">
        <f>IF(Table1[[#This Row],[Sales]]=0, 0, Table1[[#This Row],[Profit]] / Table1[[#This Row],[Sales]] * 100)</f>
        <v>3.8272396835578362</v>
      </c>
      <c r="AB173" s="5">
        <f>Table1[[#This Row],[Sales]] / (1 - Table1[[#This Row],[Discount]])</f>
        <v>283.45454545454544</v>
      </c>
      <c r="AC173" s="5">
        <f>Table1[[#This Row],[Sales Before Discount]] - Table1[[#This Row],[Sales]]</f>
        <v>2.8345454545454345</v>
      </c>
      <c r="AD173" s="5" t="str">
        <f>IF(Table1[[#This Row],[Discount Impact Factor]]=0, "No Discount", IF(Table1[[#This Row],[Discount Impact Factor]]&lt;=0.1, "Low Discount", IF(Table1[[#This Row],[Discount Impact Factor]]&lt;=0.2, "Medium Discount", "High Discount")))</f>
        <v>High Discount</v>
      </c>
      <c r="AE173" s="5" t="str">
        <f>IF(Table1[[#This Row],[Discount]]=0,"0% (No Discount)",
 IF(Table1[[#This Row],[Discount]]&lt;=0.09,"10%",
 IF(Table1[[#This Row],[Discount]]&lt;=0.16,"15%",
 IF(Table1[[#This Row],[Discount]]&lt;=0.2,"20%",  IF(Table1[[#This Row],[Discount]]&lt;=0.25,"25%",
 "30%+")))))</f>
        <v>10%</v>
      </c>
      <c r="AF173" s="5" t="str">
        <f>IF(Table1[[#This Row],[Discount]]=0, "Full Price", "Discounted")</f>
        <v>Discounted</v>
      </c>
      <c r="AG173" s="46" t="str">
        <f>TEXT(Table1[[#This Row],[Order Date]],"mmm-yyyy")</f>
        <v>Feb-2015</v>
      </c>
    </row>
    <row r="174" spans="1:33" ht="12.75" customHeight="1" x14ac:dyDescent="0.25">
      <c r="A174" s="5">
        <v>18853</v>
      </c>
      <c r="B174" s="5" t="s">
        <v>56</v>
      </c>
      <c r="C174" s="5">
        <v>0.04</v>
      </c>
      <c r="D174" s="5">
        <v>1637.53</v>
      </c>
      <c r="E174" s="5">
        <v>24.49</v>
      </c>
      <c r="F174" s="5">
        <v>314</v>
      </c>
      <c r="G174" s="5" t="s">
        <v>419</v>
      </c>
      <c r="H174" s="5" t="s">
        <v>49</v>
      </c>
      <c r="I174" s="5" t="s">
        <v>28</v>
      </c>
      <c r="J174" s="5" t="s">
        <v>29</v>
      </c>
      <c r="K174" s="5" t="s">
        <v>174</v>
      </c>
      <c r="L174" s="5" t="s">
        <v>86</v>
      </c>
      <c r="M174" s="5" t="s">
        <v>420</v>
      </c>
      <c r="N174" s="5">
        <v>0.81</v>
      </c>
      <c r="O174" s="5" t="s">
        <v>33</v>
      </c>
      <c r="P174" s="5" t="s">
        <v>61</v>
      </c>
      <c r="Q174" s="5" t="s">
        <v>178</v>
      </c>
      <c r="R174" s="5" t="s">
        <v>388</v>
      </c>
      <c r="S174" s="5">
        <v>60130</v>
      </c>
      <c r="T174" s="7">
        <v>42083</v>
      </c>
      <c r="U174" s="7">
        <v>42085</v>
      </c>
      <c r="V174" s="5">
        <v>-1759.58</v>
      </c>
      <c r="W174" s="5">
        <v>2</v>
      </c>
      <c r="X174" s="5">
        <v>3206.94</v>
      </c>
      <c r="Y174" s="5">
        <v>89166</v>
      </c>
      <c r="Z174" s="5">
        <f>DATEDIF(Table1[[#This Row],[Order Date]], Table1[[#This Row],[Ship Date]], "D")</f>
        <v>2</v>
      </c>
      <c r="AA174" s="5">
        <f>IF(Table1[[#This Row],[Sales]]=0, 0, Table1[[#This Row],[Profit]] / Table1[[#This Row],[Sales]] * 100)</f>
        <v>-54.867880284632697</v>
      </c>
      <c r="AB174" s="5">
        <f>Table1[[#This Row],[Sales]] / (1 - Table1[[#This Row],[Discount]])</f>
        <v>3340.5625</v>
      </c>
      <c r="AC174" s="5">
        <f>Table1[[#This Row],[Sales Before Discount]] - Table1[[#This Row],[Sales]]</f>
        <v>133.62249999999995</v>
      </c>
      <c r="AD174" s="5" t="str">
        <f>IF(Table1[[#This Row],[Discount Impact Factor]]=0, "No Discount", IF(Table1[[#This Row],[Discount Impact Factor]]&lt;=0.1, "Low Discount", IF(Table1[[#This Row],[Discount Impact Factor]]&lt;=0.2, "Medium Discount", "High Discount")))</f>
        <v>High Discount</v>
      </c>
      <c r="AE174" s="5" t="str">
        <f>IF(Table1[[#This Row],[Discount]]=0,"0% (No Discount)",
 IF(Table1[[#This Row],[Discount]]&lt;=0.09,"10%",
 IF(Table1[[#This Row],[Discount]]&lt;=0.16,"15%",
 IF(Table1[[#This Row],[Discount]]&lt;=0.2,"20%",  IF(Table1[[#This Row],[Discount]]&lt;=0.25,"25%",
 "30%+")))))</f>
        <v>10%</v>
      </c>
      <c r="AF174" s="5" t="str">
        <f>IF(Table1[[#This Row],[Discount]]=0, "Full Price", "Discounted")</f>
        <v>Discounted</v>
      </c>
      <c r="AG174" s="46" t="str">
        <f>TEXT(Table1[[#This Row],[Order Date]],"mmm-yyyy")</f>
        <v>Mar-2015</v>
      </c>
    </row>
    <row r="175" spans="1:33" ht="12.75" customHeight="1" x14ac:dyDescent="0.25">
      <c r="A175" s="5">
        <v>18852</v>
      </c>
      <c r="B175" s="5" t="s">
        <v>56</v>
      </c>
      <c r="C175" s="5">
        <v>0.01</v>
      </c>
      <c r="D175" s="5">
        <v>19.98</v>
      </c>
      <c r="E175" s="5">
        <v>4</v>
      </c>
      <c r="F175" s="5">
        <v>315</v>
      </c>
      <c r="G175" s="5" t="s">
        <v>421</v>
      </c>
      <c r="H175" s="5" t="s">
        <v>49</v>
      </c>
      <c r="I175" s="5" t="s">
        <v>28</v>
      </c>
      <c r="J175" s="5" t="s">
        <v>77</v>
      </c>
      <c r="K175" s="5" t="s">
        <v>180</v>
      </c>
      <c r="L175" s="5" t="s">
        <v>59</v>
      </c>
      <c r="M175" s="5" t="s">
        <v>187</v>
      </c>
      <c r="N175" s="5">
        <v>0.68</v>
      </c>
      <c r="O175" s="5" t="s">
        <v>33</v>
      </c>
      <c r="P175" s="5" t="s">
        <v>53</v>
      </c>
      <c r="Q175" s="5" t="s">
        <v>193</v>
      </c>
      <c r="R175" s="5" t="s">
        <v>422</v>
      </c>
      <c r="S175" s="5">
        <v>1007</v>
      </c>
      <c r="T175" s="7">
        <v>42083</v>
      </c>
      <c r="U175" s="7">
        <v>42083</v>
      </c>
      <c r="V175" s="5">
        <v>-72.23</v>
      </c>
      <c r="W175" s="5">
        <v>2</v>
      </c>
      <c r="X175" s="5">
        <v>43.08</v>
      </c>
      <c r="Y175" s="5">
        <v>89166</v>
      </c>
      <c r="Z175" s="5">
        <f>DATEDIF(Table1[[#This Row],[Order Date]], Table1[[#This Row],[Ship Date]], "D")</f>
        <v>0</v>
      </c>
      <c r="AA175" s="5">
        <f>IF(Table1[[#This Row],[Sales]]=0, 0, Table1[[#This Row],[Profit]] / Table1[[#This Row],[Sales]] * 100)</f>
        <v>-167.66480965645312</v>
      </c>
      <c r="AB175" s="5">
        <f>Table1[[#This Row],[Sales]] / (1 - Table1[[#This Row],[Discount]])</f>
        <v>43.515151515151516</v>
      </c>
      <c r="AC175" s="5">
        <f>Table1[[#This Row],[Sales Before Discount]] - Table1[[#This Row],[Sales]]</f>
        <v>0.43515151515151729</v>
      </c>
      <c r="AD175" s="5" t="str">
        <f>IF(Table1[[#This Row],[Discount Impact Factor]]=0, "No Discount", IF(Table1[[#This Row],[Discount Impact Factor]]&lt;=0.1, "Low Discount", IF(Table1[[#This Row],[Discount Impact Factor]]&lt;=0.2, "Medium Discount", "High Discount")))</f>
        <v>High Discount</v>
      </c>
      <c r="AE175" s="5" t="str">
        <f>IF(Table1[[#This Row],[Discount]]=0,"0% (No Discount)",
 IF(Table1[[#This Row],[Discount]]&lt;=0.09,"10%",
 IF(Table1[[#This Row],[Discount]]&lt;=0.16,"15%",
 IF(Table1[[#This Row],[Discount]]&lt;=0.2,"20%",  IF(Table1[[#This Row],[Discount]]&lt;=0.25,"25%",
 "30%+")))))</f>
        <v>10%</v>
      </c>
      <c r="AF175" s="5" t="str">
        <f>IF(Table1[[#This Row],[Discount]]=0, "Full Price", "Discounted")</f>
        <v>Discounted</v>
      </c>
      <c r="AG175" s="46" t="str">
        <f>TEXT(Table1[[#This Row],[Order Date]],"mmm-yyyy")</f>
        <v>Mar-2015</v>
      </c>
    </row>
    <row r="176" spans="1:33" ht="12.75" customHeight="1" x14ac:dyDescent="0.25">
      <c r="A176" s="5">
        <v>18032</v>
      </c>
      <c r="B176" s="5" t="s">
        <v>37</v>
      </c>
      <c r="C176" s="5">
        <v>0.09</v>
      </c>
      <c r="D176" s="5">
        <v>7.38</v>
      </c>
      <c r="E176" s="5">
        <v>5.21</v>
      </c>
      <c r="F176" s="5">
        <v>317</v>
      </c>
      <c r="G176" s="5" t="s">
        <v>423</v>
      </c>
      <c r="H176" s="5" t="s">
        <v>49</v>
      </c>
      <c r="I176" s="5" t="s">
        <v>28</v>
      </c>
      <c r="J176" s="5" t="s">
        <v>41</v>
      </c>
      <c r="K176" s="5" t="s">
        <v>50</v>
      </c>
      <c r="L176" s="5" t="s">
        <v>59</v>
      </c>
      <c r="M176" s="5" t="s">
        <v>424</v>
      </c>
      <c r="N176" s="5">
        <v>0.56000000000000005</v>
      </c>
      <c r="O176" s="5" t="s">
        <v>33</v>
      </c>
      <c r="P176" s="5" t="s">
        <v>34</v>
      </c>
      <c r="Q176" s="5" t="s">
        <v>45</v>
      </c>
      <c r="R176" s="5" t="s">
        <v>425</v>
      </c>
      <c r="S176" s="5">
        <v>91945</v>
      </c>
      <c r="T176" s="7">
        <v>42172</v>
      </c>
      <c r="U176" s="7">
        <v>42173</v>
      </c>
      <c r="V176" s="5">
        <v>-27.160000000000004</v>
      </c>
      <c r="W176" s="5">
        <v>9</v>
      </c>
      <c r="X176" s="5">
        <v>66.55</v>
      </c>
      <c r="Y176" s="5">
        <v>86041</v>
      </c>
      <c r="Z176" s="5">
        <f>DATEDIF(Table1[[#This Row],[Order Date]], Table1[[#This Row],[Ship Date]], "D")</f>
        <v>1</v>
      </c>
      <c r="AA176" s="5">
        <f>IF(Table1[[#This Row],[Sales]]=0, 0, Table1[[#This Row],[Profit]] / Table1[[#This Row],[Sales]] * 100)</f>
        <v>-40.81141998497371</v>
      </c>
      <c r="AB176" s="5">
        <f>Table1[[#This Row],[Sales]] / (1 - Table1[[#This Row],[Discount]])</f>
        <v>73.131868131868131</v>
      </c>
      <c r="AC176" s="5">
        <f>Table1[[#This Row],[Sales Before Discount]] - Table1[[#This Row],[Sales]]</f>
        <v>6.5818681318681342</v>
      </c>
      <c r="AD176" s="5" t="str">
        <f>IF(Table1[[#This Row],[Discount Impact Factor]]=0, "No Discount", IF(Table1[[#This Row],[Discount Impact Factor]]&lt;=0.1, "Low Discount", IF(Table1[[#This Row],[Discount Impact Factor]]&lt;=0.2, "Medium Discount", "High Discount")))</f>
        <v>High Discount</v>
      </c>
      <c r="AE176" s="5" t="str">
        <f>IF(Table1[[#This Row],[Discount]]=0,"0% (No Discount)",
 IF(Table1[[#This Row],[Discount]]&lt;=0.09,"10%",
 IF(Table1[[#This Row],[Discount]]&lt;=0.16,"15%",
 IF(Table1[[#This Row],[Discount]]&lt;=0.2,"20%",  IF(Table1[[#This Row],[Discount]]&lt;=0.25,"25%",
 "30%+")))))</f>
        <v>10%</v>
      </c>
      <c r="AF176" s="5" t="str">
        <f>IF(Table1[[#This Row],[Discount]]=0, "Full Price", "Discounted")</f>
        <v>Discounted</v>
      </c>
      <c r="AG176" s="46" t="str">
        <f>TEXT(Table1[[#This Row],[Order Date]],"mmm-yyyy")</f>
        <v>Jun-2015</v>
      </c>
    </row>
    <row r="177" spans="1:33" ht="12.75" customHeight="1" x14ac:dyDescent="0.25">
      <c r="A177" s="5">
        <v>18033</v>
      </c>
      <c r="B177" s="5" t="s">
        <v>37</v>
      </c>
      <c r="C177" s="5">
        <v>0.04</v>
      </c>
      <c r="D177" s="5">
        <v>5.98</v>
      </c>
      <c r="E177" s="5">
        <v>5.15</v>
      </c>
      <c r="F177" s="5">
        <v>317</v>
      </c>
      <c r="G177" s="5" t="s">
        <v>423</v>
      </c>
      <c r="H177" s="5" t="s">
        <v>49</v>
      </c>
      <c r="I177" s="5" t="s">
        <v>28</v>
      </c>
      <c r="J177" s="5" t="s">
        <v>29</v>
      </c>
      <c r="K177" s="5" t="s">
        <v>93</v>
      </c>
      <c r="L177" s="5" t="s">
        <v>59</v>
      </c>
      <c r="M177" s="5" t="s">
        <v>129</v>
      </c>
      <c r="N177" s="5">
        <v>0.36</v>
      </c>
      <c r="O177" s="5" t="s">
        <v>33</v>
      </c>
      <c r="P177" s="5" t="s">
        <v>34</v>
      </c>
      <c r="Q177" s="5" t="s">
        <v>45</v>
      </c>
      <c r="R177" s="5" t="s">
        <v>425</v>
      </c>
      <c r="S177" s="5">
        <v>91945</v>
      </c>
      <c r="T177" s="7">
        <v>42172</v>
      </c>
      <c r="U177" s="7">
        <v>42173</v>
      </c>
      <c r="V177" s="5">
        <v>-52.344000000000008</v>
      </c>
      <c r="W177" s="5">
        <v>17</v>
      </c>
      <c r="X177" s="5">
        <v>103.49</v>
      </c>
      <c r="Y177" s="5">
        <v>86041</v>
      </c>
      <c r="Z177" s="5">
        <f>DATEDIF(Table1[[#This Row],[Order Date]], Table1[[#This Row],[Ship Date]], "D")</f>
        <v>1</v>
      </c>
      <c r="AA177" s="5">
        <f>IF(Table1[[#This Row],[Sales]]=0, 0, Table1[[#This Row],[Profit]] / Table1[[#This Row],[Sales]] * 100)</f>
        <v>-50.578799884046774</v>
      </c>
      <c r="AB177" s="5">
        <f>Table1[[#This Row],[Sales]] / (1 - Table1[[#This Row],[Discount]])</f>
        <v>107.80208333333333</v>
      </c>
      <c r="AC177" s="5">
        <f>Table1[[#This Row],[Sales Before Discount]] - Table1[[#This Row],[Sales]]</f>
        <v>4.3120833333333337</v>
      </c>
      <c r="AD177" s="5" t="str">
        <f>IF(Table1[[#This Row],[Discount Impact Factor]]=0, "No Discount", IF(Table1[[#This Row],[Discount Impact Factor]]&lt;=0.1, "Low Discount", IF(Table1[[#This Row],[Discount Impact Factor]]&lt;=0.2, "Medium Discount", "High Discount")))</f>
        <v>High Discount</v>
      </c>
      <c r="AE177" s="5" t="str">
        <f>IF(Table1[[#This Row],[Discount]]=0,"0% (No Discount)",
 IF(Table1[[#This Row],[Discount]]&lt;=0.09,"10%",
 IF(Table1[[#This Row],[Discount]]&lt;=0.16,"15%",
 IF(Table1[[#This Row],[Discount]]&lt;=0.2,"20%",  IF(Table1[[#This Row],[Discount]]&lt;=0.25,"25%",
 "30%+")))))</f>
        <v>10%</v>
      </c>
      <c r="AF177" s="5" t="str">
        <f>IF(Table1[[#This Row],[Discount]]=0, "Full Price", "Discounted")</f>
        <v>Discounted</v>
      </c>
      <c r="AG177" s="46" t="str">
        <f>TEXT(Table1[[#This Row],[Order Date]],"mmm-yyyy")</f>
        <v>Jun-2015</v>
      </c>
    </row>
    <row r="178" spans="1:33" ht="12.75" customHeight="1" x14ac:dyDescent="0.25">
      <c r="A178" s="5">
        <v>18034</v>
      </c>
      <c r="B178" s="5" t="s">
        <v>37</v>
      </c>
      <c r="C178" s="5">
        <v>0.04</v>
      </c>
      <c r="D178" s="5">
        <v>15.42</v>
      </c>
      <c r="E178" s="5">
        <v>10.68</v>
      </c>
      <c r="F178" s="5">
        <v>317</v>
      </c>
      <c r="G178" s="5" t="s">
        <v>423</v>
      </c>
      <c r="H178" s="5" t="s">
        <v>49</v>
      </c>
      <c r="I178" s="5" t="s">
        <v>28</v>
      </c>
      <c r="J178" s="5" t="s">
        <v>29</v>
      </c>
      <c r="K178" s="5" t="s">
        <v>141</v>
      </c>
      <c r="L178" s="5" t="s">
        <v>59</v>
      </c>
      <c r="M178" s="5" t="s">
        <v>426</v>
      </c>
      <c r="N178" s="5">
        <v>0.57999999999999996</v>
      </c>
      <c r="O178" s="5" t="s">
        <v>33</v>
      </c>
      <c r="P178" s="5" t="s">
        <v>34</v>
      </c>
      <c r="Q178" s="5" t="s">
        <v>45</v>
      </c>
      <c r="R178" s="5" t="s">
        <v>425</v>
      </c>
      <c r="S178" s="5">
        <v>91945</v>
      </c>
      <c r="T178" s="7">
        <v>42172</v>
      </c>
      <c r="U178" s="7">
        <v>42173</v>
      </c>
      <c r="V178" s="5">
        <v>-119.93599999999999</v>
      </c>
      <c r="W178" s="5">
        <v>12</v>
      </c>
      <c r="X178" s="5">
        <v>192.18</v>
      </c>
      <c r="Y178" s="5">
        <v>86041</v>
      </c>
      <c r="Z178" s="5">
        <f>DATEDIF(Table1[[#This Row],[Order Date]], Table1[[#This Row],[Ship Date]], "D")</f>
        <v>1</v>
      </c>
      <c r="AA178" s="5">
        <f>IF(Table1[[#This Row],[Sales]]=0, 0, Table1[[#This Row],[Profit]] / Table1[[#This Row],[Sales]] * 100)</f>
        <v>-62.408159017587671</v>
      </c>
      <c r="AB178" s="5">
        <f>Table1[[#This Row],[Sales]] / (1 - Table1[[#This Row],[Discount]])</f>
        <v>200.18750000000003</v>
      </c>
      <c r="AC178" s="5">
        <f>Table1[[#This Row],[Sales Before Discount]] - Table1[[#This Row],[Sales]]</f>
        <v>8.0075000000000216</v>
      </c>
      <c r="AD178" s="5" t="str">
        <f>IF(Table1[[#This Row],[Discount Impact Factor]]=0, "No Discount", IF(Table1[[#This Row],[Discount Impact Factor]]&lt;=0.1, "Low Discount", IF(Table1[[#This Row],[Discount Impact Factor]]&lt;=0.2, "Medium Discount", "High Discount")))</f>
        <v>High Discount</v>
      </c>
      <c r="AE178" s="5" t="str">
        <f>IF(Table1[[#This Row],[Discount]]=0,"0% (No Discount)",
 IF(Table1[[#This Row],[Discount]]&lt;=0.09,"10%",
 IF(Table1[[#This Row],[Discount]]&lt;=0.16,"15%",
 IF(Table1[[#This Row],[Discount]]&lt;=0.2,"20%",  IF(Table1[[#This Row],[Discount]]&lt;=0.25,"25%",
 "30%+")))))</f>
        <v>10%</v>
      </c>
      <c r="AF178" s="5" t="str">
        <f>IF(Table1[[#This Row],[Discount]]=0, "Full Price", "Discounted")</f>
        <v>Discounted</v>
      </c>
      <c r="AG178" s="46" t="str">
        <f>TEXT(Table1[[#This Row],[Order Date]],"mmm-yyyy")</f>
        <v>Jun-2015</v>
      </c>
    </row>
    <row r="179" spans="1:33" ht="12.75" hidden="1" customHeight="1" x14ac:dyDescent="0.25">
      <c r="A179" s="5">
        <v>20641</v>
      </c>
      <c r="B179" s="5" t="s">
        <v>106</v>
      </c>
      <c r="C179" s="5">
        <v>0.04</v>
      </c>
      <c r="D179" s="5">
        <v>8.33</v>
      </c>
      <c r="E179" s="5">
        <v>1.99</v>
      </c>
      <c r="F179" s="5">
        <v>321</v>
      </c>
      <c r="G179" s="5" t="s">
        <v>427</v>
      </c>
      <c r="H179" s="5" t="s">
        <v>49</v>
      </c>
      <c r="I179" s="5" t="s">
        <v>114</v>
      </c>
      <c r="J179" s="5" t="s">
        <v>77</v>
      </c>
      <c r="K179" s="5" t="s">
        <v>180</v>
      </c>
      <c r="L179" s="5" t="s">
        <v>51</v>
      </c>
      <c r="M179" s="5" t="s">
        <v>414</v>
      </c>
      <c r="N179" s="5">
        <v>0.52</v>
      </c>
      <c r="O179" s="5" t="s">
        <v>33</v>
      </c>
      <c r="P179" s="5" t="s">
        <v>53</v>
      </c>
      <c r="Q179" s="5" t="s">
        <v>415</v>
      </c>
      <c r="R179" s="5" t="s">
        <v>428</v>
      </c>
      <c r="S179" s="5">
        <v>20854</v>
      </c>
      <c r="T179" s="7">
        <v>42098</v>
      </c>
      <c r="U179" s="7">
        <v>42103</v>
      </c>
      <c r="V179" s="5">
        <v>9.9267999999999983</v>
      </c>
      <c r="W179" s="5">
        <v>11</v>
      </c>
      <c r="X179" s="5">
        <v>89.76</v>
      </c>
      <c r="Y179" s="5">
        <v>91057</v>
      </c>
      <c r="Z179" s="5">
        <f>DATEDIF(Table1[[#This Row],[Order Date]], Table1[[#This Row],[Ship Date]], "D")</f>
        <v>5</v>
      </c>
      <c r="AA179" s="5">
        <f>IF(Table1[[#This Row],[Sales]]=0, 0, Table1[[#This Row],[Profit]] / Table1[[#This Row],[Sales]] * 100)</f>
        <v>11.059269162210336</v>
      </c>
      <c r="AB179" s="5">
        <f>Table1[[#This Row],[Sales]] / (1 - Table1[[#This Row],[Discount]])</f>
        <v>93.500000000000014</v>
      </c>
      <c r="AC179" s="5">
        <f>Table1[[#This Row],[Sales Before Discount]] - Table1[[#This Row],[Sales]]</f>
        <v>3.7400000000000091</v>
      </c>
      <c r="AD179" s="5" t="str">
        <f>IF(Table1[[#This Row],[Discount Impact Factor]]=0, "No Discount", IF(Table1[[#This Row],[Discount Impact Factor]]&lt;=0.1, "Low Discount", IF(Table1[[#This Row],[Discount Impact Factor]]&lt;=0.2, "Medium Discount", "High Discount")))</f>
        <v>High Discount</v>
      </c>
      <c r="AE179" s="5" t="str">
        <f>IF(Table1[[#This Row],[Discount]]=0,"0% (No Discount)",
 IF(Table1[[#This Row],[Discount]]&lt;=0.09,"10%",
 IF(Table1[[#This Row],[Discount]]&lt;=0.16,"15%",
 IF(Table1[[#This Row],[Discount]]&lt;=0.2,"20%",  IF(Table1[[#This Row],[Discount]]&lt;=0.25,"25%",
 "30%+")))))</f>
        <v>10%</v>
      </c>
      <c r="AF179" s="5" t="str">
        <f>IF(Table1[[#This Row],[Discount]]=0, "Full Price", "Discounted")</f>
        <v>Discounted</v>
      </c>
      <c r="AG179" s="46" t="str">
        <f>TEXT(Table1[[#This Row],[Order Date]],"mmm-yyyy")</f>
        <v>Apr-2015</v>
      </c>
    </row>
    <row r="180" spans="1:33" ht="12.75" customHeight="1" x14ac:dyDescent="0.25">
      <c r="A180" s="5">
        <v>25111</v>
      </c>
      <c r="B180" s="5" t="s">
        <v>37</v>
      </c>
      <c r="C180" s="5">
        <v>0.06</v>
      </c>
      <c r="D180" s="5">
        <v>7.99</v>
      </c>
      <c r="E180" s="5">
        <v>5.03</v>
      </c>
      <c r="F180" s="5">
        <v>326</v>
      </c>
      <c r="G180" s="5" t="s">
        <v>429</v>
      </c>
      <c r="H180" s="5" t="s">
        <v>49</v>
      </c>
      <c r="I180" s="5" t="s">
        <v>114</v>
      </c>
      <c r="J180" s="5" t="s">
        <v>77</v>
      </c>
      <c r="K180" s="5" t="s">
        <v>78</v>
      </c>
      <c r="L180" s="5" t="s">
        <v>86</v>
      </c>
      <c r="M180" s="5" t="s">
        <v>430</v>
      </c>
      <c r="N180" s="5">
        <v>0.6</v>
      </c>
      <c r="O180" s="5" t="s">
        <v>33</v>
      </c>
      <c r="P180" s="5" t="s">
        <v>61</v>
      </c>
      <c r="Q180" s="5" t="s">
        <v>178</v>
      </c>
      <c r="R180" s="5" t="s">
        <v>431</v>
      </c>
      <c r="S180" s="5">
        <v>60510</v>
      </c>
      <c r="T180" s="7">
        <v>42164</v>
      </c>
      <c r="U180" s="7">
        <v>42165</v>
      </c>
      <c r="V180" s="5">
        <v>-29.172000000000001</v>
      </c>
      <c r="W180" s="5">
        <v>4</v>
      </c>
      <c r="X180" s="5">
        <v>28.46</v>
      </c>
      <c r="Y180" s="5">
        <v>90973</v>
      </c>
      <c r="Z180" s="5">
        <f>DATEDIF(Table1[[#This Row],[Order Date]], Table1[[#This Row],[Ship Date]], "D")</f>
        <v>1</v>
      </c>
      <c r="AA180" s="5">
        <f>IF(Table1[[#This Row],[Sales]]=0, 0, Table1[[#This Row],[Profit]] / Table1[[#This Row],[Sales]] * 100)</f>
        <v>-102.50175685172171</v>
      </c>
      <c r="AB180" s="5">
        <f>Table1[[#This Row],[Sales]] / (1 - Table1[[#This Row],[Discount]])</f>
        <v>30.276595744680854</v>
      </c>
      <c r="AC180" s="5">
        <f>Table1[[#This Row],[Sales Before Discount]] - Table1[[#This Row],[Sales]]</f>
        <v>1.8165957446808534</v>
      </c>
      <c r="AD180" s="5" t="str">
        <f>IF(Table1[[#This Row],[Discount Impact Factor]]=0, "No Discount", IF(Table1[[#This Row],[Discount Impact Factor]]&lt;=0.1, "Low Discount", IF(Table1[[#This Row],[Discount Impact Factor]]&lt;=0.2, "Medium Discount", "High Discount")))</f>
        <v>High Discount</v>
      </c>
      <c r="AE180" s="5" t="str">
        <f>IF(Table1[[#This Row],[Discount]]=0,"0% (No Discount)",
 IF(Table1[[#This Row],[Discount]]&lt;=0.09,"10%",
 IF(Table1[[#This Row],[Discount]]&lt;=0.16,"15%",
 IF(Table1[[#This Row],[Discount]]&lt;=0.2,"20%",  IF(Table1[[#This Row],[Discount]]&lt;=0.25,"25%",
 "30%+")))))</f>
        <v>10%</v>
      </c>
      <c r="AF180" s="5" t="str">
        <f>IF(Table1[[#This Row],[Discount]]=0, "Full Price", "Discounted")</f>
        <v>Discounted</v>
      </c>
      <c r="AG180" s="46" t="str">
        <f>TEXT(Table1[[#This Row],[Order Date]],"mmm-yyyy")</f>
        <v>Jun-2015</v>
      </c>
    </row>
    <row r="181" spans="1:33" ht="12.75" customHeight="1" x14ac:dyDescent="0.25">
      <c r="A181" s="5">
        <v>19159</v>
      </c>
      <c r="B181" s="5" t="s">
        <v>56</v>
      </c>
      <c r="C181" s="5">
        <v>0.06</v>
      </c>
      <c r="D181" s="5">
        <v>296.18</v>
      </c>
      <c r="E181" s="5">
        <v>54.12</v>
      </c>
      <c r="F181" s="5">
        <v>329</v>
      </c>
      <c r="G181" s="5" t="s">
        <v>432</v>
      </c>
      <c r="H181" s="5" t="s">
        <v>39</v>
      </c>
      <c r="I181" s="5" t="s">
        <v>40</v>
      </c>
      <c r="J181" s="5" t="s">
        <v>41</v>
      </c>
      <c r="K181" s="5" t="s">
        <v>152</v>
      </c>
      <c r="L181" s="5" t="s">
        <v>121</v>
      </c>
      <c r="M181" s="5" t="s">
        <v>153</v>
      </c>
      <c r="N181" s="5">
        <v>0.76</v>
      </c>
      <c r="O181" s="5" t="s">
        <v>33</v>
      </c>
      <c r="P181" s="5" t="s">
        <v>53</v>
      </c>
      <c r="Q181" s="5" t="s">
        <v>188</v>
      </c>
      <c r="R181" s="5" t="s">
        <v>433</v>
      </c>
      <c r="S181" s="5">
        <v>4073</v>
      </c>
      <c r="T181" s="7">
        <v>42108</v>
      </c>
      <c r="U181" s="7">
        <v>42109</v>
      </c>
      <c r="V181" s="5">
        <v>-715.7782060000003</v>
      </c>
      <c r="W181" s="5">
        <v>5</v>
      </c>
      <c r="X181" s="5">
        <v>1170.21</v>
      </c>
      <c r="Y181" s="5">
        <v>89726</v>
      </c>
      <c r="Z181" s="5">
        <f>DATEDIF(Table1[[#This Row],[Order Date]], Table1[[#This Row],[Ship Date]], "D")</f>
        <v>1</v>
      </c>
      <c r="AA181" s="5">
        <f>IF(Table1[[#This Row],[Sales]]=0, 0, Table1[[#This Row],[Profit]] / Table1[[#This Row],[Sales]] * 100)</f>
        <v>-61.166645815708321</v>
      </c>
      <c r="AB181" s="5">
        <f>Table1[[#This Row],[Sales]] / (1 - Table1[[#This Row],[Discount]])</f>
        <v>1244.9042553191491</v>
      </c>
      <c r="AC181" s="5">
        <f>Table1[[#This Row],[Sales Before Discount]] - Table1[[#This Row],[Sales]]</f>
        <v>74.694255319149079</v>
      </c>
      <c r="AD181" s="5" t="str">
        <f>IF(Table1[[#This Row],[Discount Impact Factor]]=0, "No Discount", IF(Table1[[#This Row],[Discount Impact Factor]]&lt;=0.1, "Low Discount", IF(Table1[[#This Row],[Discount Impact Factor]]&lt;=0.2, "Medium Discount", "High Discount")))</f>
        <v>High Discount</v>
      </c>
      <c r="AE181" s="5" t="str">
        <f>IF(Table1[[#This Row],[Discount]]=0,"0% (No Discount)",
 IF(Table1[[#This Row],[Discount]]&lt;=0.09,"10%",
 IF(Table1[[#This Row],[Discount]]&lt;=0.16,"15%",
 IF(Table1[[#This Row],[Discount]]&lt;=0.2,"20%",  IF(Table1[[#This Row],[Discount]]&lt;=0.25,"25%",
 "30%+")))))</f>
        <v>10%</v>
      </c>
      <c r="AF181" s="5" t="str">
        <f>IF(Table1[[#This Row],[Discount]]=0, "Full Price", "Discounted")</f>
        <v>Discounted</v>
      </c>
      <c r="AG181" s="46" t="str">
        <f>TEXT(Table1[[#This Row],[Order Date]],"mmm-yyyy")</f>
        <v>Apr-2015</v>
      </c>
    </row>
    <row r="182" spans="1:33" ht="12.75" customHeight="1" x14ac:dyDescent="0.25">
      <c r="A182" s="5">
        <v>19158</v>
      </c>
      <c r="B182" s="5" t="s">
        <v>56</v>
      </c>
      <c r="C182" s="5">
        <v>0.01</v>
      </c>
      <c r="D182" s="5">
        <v>29.1</v>
      </c>
      <c r="E182" s="5">
        <v>4</v>
      </c>
      <c r="F182" s="5">
        <v>331</v>
      </c>
      <c r="G182" s="5" t="s">
        <v>434</v>
      </c>
      <c r="H182" s="5" t="s">
        <v>27</v>
      </c>
      <c r="I182" s="5" t="s">
        <v>40</v>
      </c>
      <c r="J182" s="5" t="s">
        <v>77</v>
      </c>
      <c r="K182" s="5" t="s">
        <v>180</v>
      </c>
      <c r="L182" s="5" t="s">
        <v>59</v>
      </c>
      <c r="M182" s="5" t="s">
        <v>435</v>
      </c>
      <c r="N182" s="5">
        <v>0.78</v>
      </c>
      <c r="O182" s="5" t="s">
        <v>33</v>
      </c>
      <c r="P182" s="5" t="s">
        <v>53</v>
      </c>
      <c r="Q182" s="5" t="s">
        <v>197</v>
      </c>
      <c r="R182" s="5" t="s">
        <v>436</v>
      </c>
      <c r="S182" s="5">
        <v>3045</v>
      </c>
      <c r="T182" s="7">
        <v>42108</v>
      </c>
      <c r="U182" s="7">
        <v>42110</v>
      </c>
      <c r="V182" s="5">
        <v>-22.82</v>
      </c>
      <c r="W182" s="5">
        <v>8</v>
      </c>
      <c r="X182" s="5">
        <v>243.32</v>
      </c>
      <c r="Y182" s="5">
        <v>89726</v>
      </c>
      <c r="Z182" s="5">
        <f>DATEDIF(Table1[[#This Row],[Order Date]], Table1[[#This Row],[Ship Date]], "D")</f>
        <v>2</v>
      </c>
      <c r="AA182" s="5">
        <f>IF(Table1[[#This Row],[Sales]]=0, 0, Table1[[#This Row],[Profit]] / Table1[[#This Row],[Sales]] * 100)</f>
        <v>-9.378596087456847</v>
      </c>
      <c r="AB182" s="5">
        <f>Table1[[#This Row],[Sales]] / (1 - Table1[[#This Row],[Discount]])</f>
        <v>245.77777777777777</v>
      </c>
      <c r="AC182" s="5">
        <f>Table1[[#This Row],[Sales Before Discount]] - Table1[[#This Row],[Sales]]</f>
        <v>2.4577777777777783</v>
      </c>
      <c r="AD182" s="5" t="str">
        <f>IF(Table1[[#This Row],[Discount Impact Factor]]=0, "No Discount", IF(Table1[[#This Row],[Discount Impact Factor]]&lt;=0.1, "Low Discount", IF(Table1[[#This Row],[Discount Impact Factor]]&lt;=0.2, "Medium Discount", "High Discount")))</f>
        <v>High Discount</v>
      </c>
      <c r="AE182" s="5" t="str">
        <f>IF(Table1[[#This Row],[Discount]]=0,"0% (No Discount)",
 IF(Table1[[#This Row],[Discount]]&lt;=0.09,"10%",
 IF(Table1[[#This Row],[Discount]]&lt;=0.16,"15%",
 IF(Table1[[#This Row],[Discount]]&lt;=0.2,"20%",  IF(Table1[[#This Row],[Discount]]&lt;=0.25,"25%",
 "30%+")))))</f>
        <v>10%</v>
      </c>
      <c r="AF182" s="5" t="str">
        <f>IF(Table1[[#This Row],[Discount]]=0, "Full Price", "Discounted")</f>
        <v>Discounted</v>
      </c>
      <c r="AG182" s="46" t="str">
        <f>TEXT(Table1[[#This Row],[Order Date]],"mmm-yyyy")</f>
        <v>Apr-2015</v>
      </c>
    </row>
    <row r="183" spans="1:33" ht="12.75" hidden="1" customHeight="1" x14ac:dyDescent="0.25">
      <c r="A183" s="5">
        <v>18261</v>
      </c>
      <c r="B183" s="5" t="s">
        <v>47</v>
      </c>
      <c r="C183" s="5">
        <v>0.06</v>
      </c>
      <c r="D183" s="5">
        <v>276.2</v>
      </c>
      <c r="E183" s="5">
        <v>24.49</v>
      </c>
      <c r="F183" s="5">
        <v>335</v>
      </c>
      <c r="G183" s="5" t="s">
        <v>437</v>
      </c>
      <c r="H183" s="5" t="s">
        <v>49</v>
      </c>
      <c r="I183" s="5" t="s">
        <v>28</v>
      </c>
      <c r="J183" s="5" t="s">
        <v>41</v>
      </c>
      <c r="K183" s="5" t="s">
        <v>42</v>
      </c>
      <c r="L183" s="5" t="s">
        <v>236</v>
      </c>
      <c r="M183" s="5" t="s">
        <v>438</v>
      </c>
      <c r="N183" s="5">
        <v>0.52</v>
      </c>
      <c r="O183" s="5" t="s">
        <v>33</v>
      </c>
      <c r="P183" s="5" t="s">
        <v>34</v>
      </c>
      <c r="Q183" s="5" t="s">
        <v>102</v>
      </c>
      <c r="R183" s="5" t="s">
        <v>439</v>
      </c>
      <c r="S183" s="5">
        <v>97504</v>
      </c>
      <c r="T183" s="7">
        <v>42128</v>
      </c>
      <c r="U183" s="7">
        <v>42129</v>
      </c>
      <c r="V183" s="5">
        <v>2639.4708000000001</v>
      </c>
      <c r="W183" s="5">
        <v>14</v>
      </c>
      <c r="X183" s="5">
        <v>3825.32</v>
      </c>
      <c r="Y183" s="5">
        <v>87277</v>
      </c>
      <c r="Z183" s="5">
        <f>DATEDIF(Table1[[#This Row],[Order Date]], Table1[[#This Row],[Ship Date]], "D")</f>
        <v>1</v>
      </c>
      <c r="AA183" s="5">
        <f>IF(Table1[[#This Row],[Sales]]=0, 0, Table1[[#This Row],[Profit]] / Table1[[#This Row],[Sales]] * 100)</f>
        <v>69</v>
      </c>
      <c r="AB183" s="5">
        <f>Table1[[#This Row],[Sales]] / (1 - Table1[[#This Row],[Discount]])</f>
        <v>4069.489361702128</v>
      </c>
      <c r="AC183" s="5">
        <f>Table1[[#This Row],[Sales Before Discount]] - Table1[[#This Row],[Sales]]</f>
        <v>244.16936170212784</v>
      </c>
      <c r="AD183" s="5" t="str">
        <f>IF(Table1[[#This Row],[Discount Impact Factor]]=0, "No Discount", IF(Table1[[#This Row],[Discount Impact Factor]]&lt;=0.1, "Low Discount", IF(Table1[[#This Row],[Discount Impact Factor]]&lt;=0.2, "Medium Discount", "High Discount")))</f>
        <v>High Discount</v>
      </c>
      <c r="AE183" s="5" t="str">
        <f>IF(Table1[[#This Row],[Discount]]=0,"0% (No Discount)",
 IF(Table1[[#This Row],[Discount]]&lt;=0.09,"10%",
 IF(Table1[[#This Row],[Discount]]&lt;=0.16,"15%",
 IF(Table1[[#This Row],[Discount]]&lt;=0.2,"20%",  IF(Table1[[#This Row],[Discount]]&lt;=0.25,"25%",
 "30%+")))))</f>
        <v>10%</v>
      </c>
      <c r="AF183" s="5" t="str">
        <f>IF(Table1[[#This Row],[Discount]]=0, "Full Price", "Discounted")</f>
        <v>Discounted</v>
      </c>
      <c r="AG183" s="46" t="str">
        <f>TEXT(Table1[[#This Row],[Order Date]],"mmm-yyyy")</f>
        <v>May-2015</v>
      </c>
    </row>
    <row r="184" spans="1:33" ht="12.75" customHeight="1" x14ac:dyDescent="0.25">
      <c r="A184" s="5">
        <v>18262</v>
      </c>
      <c r="B184" s="5" t="s">
        <v>47</v>
      </c>
      <c r="C184" s="5">
        <v>0.09</v>
      </c>
      <c r="D184" s="5">
        <v>6.28</v>
      </c>
      <c r="E184" s="5">
        <v>5.29</v>
      </c>
      <c r="F184" s="5">
        <v>335</v>
      </c>
      <c r="G184" s="5" t="s">
        <v>437</v>
      </c>
      <c r="H184" s="5" t="s">
        <v>49</v>
      </c>
      <c r="I184" s="5" t="s">
        <v>28</v>
      </c>
      <c r="J184" s="5" t="s">
        <v>41</v>
      </c>
      <c r="K184" s="5" t="s">
        <v>50</v>
      </c>
      <c r="L184" s="5" t="s">
        <v>59</v>
      </c>
      <c r="M184" s="5" t="s">
        <v>440</v>
      </c>
      <c r="N184" s="5">
        <v>0.43</v>
      </c>
      <c r="O184" s="5" t="s">
        <v>33</v>
      </c>
      <c r="P184" s="5" t="s">
        <v>34</v>
      </c>
      <c r="Q184" s="5" t="s">
        <v>102</v>
      </c>
      <c r="R184" s="5" t="s">
        <v>439</v>
      </c>
      <c r="S184" s="5">
        <v>97504</v>
      </c>
      <c r="T184" s="7">
        <v>42128</v>
      </c>
      <c r="U184" s="7">
        <v>42128</v>
      </c>
      <c r="V184" s="5">
        <v>-5.2</v>
      </c>
      <c r="W184" s="5">
        <v>1</v>
      </c>
      <c r="X184" s="5">
        <v>8.5299999999999994</v>
      </c>
      <c r="Y184" s="5">
        <v>87277</v>
      </c>
      <c r="Z184" s="5">
        <f>DATEDIF(Table1[[#This Row],[Order Date]], Table1[[#This Row],[Ship Date]], "D")</f>
        <v>0</v>
      </c>
      <c r="AA184" s="5">
        <f>IF(Table1[[#This Row],[Sales]]=0, 0, Table1[[#This Row],[Profit]] / Table1[[#This Row],[Sales]] * 100)</f>
        <v>-60.961313012895666</v>
      </c>
      <c r="AB184" s="5">
        <f>Table1[[#This Row],[Sales]] / (1 - Table1[[#This Row],[Discount]])</f>
        <v>9.3736263736263723</v>
      </c>
      <c r="AC184" s="5">
        <f>Table1[[#This Row],[Sales Before Discount]] - Table1[[#This Row],[Sales]]</f>
        <v>0.84362637362637294</v>
      </c>
      <c r="AD184" s="5" t="str">
        <f>IF(Table1[[#This Row],[Discount Impact Factor]]=0, "No Discount", IF(Table1[[#This Row],[Discount Impact Factor]]&lt;=0.1, "Low Discount", IF(Table1[[#This Row],[Discount Impact Factor]]&lt;=0.2, "Medium Discount", "High Discount")))</f>
        <v>High Discount</v>
      </c>
      <c r="AE184" s="5" t="str">
        <f>IF(Table1[[#This Row],[Discount]]=0,"0% (No Discount)",
 IF(Table1[[#This Row],[Discount]]&lt;=0.09,"10%",
 IF(Table1[[#This Row],[Discount]]&lt;=0.16,"15%",
 IF(Table1[[#This Row],[Discount]]&lt;=0.2,"20%",  IF(Table1[[#This Row],[Discount]]&lt;=0.25,"25%",
 "30%+")))))</f>
        <v>10%</v>
      </c>
      <c r="AF184" s="5" t="str">
        <f>IF(Table1[[#This Row],[Discount]]=0, "Full Price", "Discounted")</f>
        <v>Discounted</v>
      </c>
      <c r="AG184" s="46" t="str">
        <f>TEXT(Table1[[#This Row],[Order Date]],"mmm-yyyy")</f>
        <v>May-2015</v>
      </c>
    </row>
    <row r="185" spans="1:33" ht="12.75" customHeight="1" x14ac:dyDescent="0.25">
      <c r="A185" s="5">
        <v>23481</v>
      </c>
      <c r="B185" s="5" t="s">
        <v>56</v>
      </c>
      <c r="C185" s="5">
        <v>0.08</v>
      </c>
      <c r="D185" s="5">
        <v>7.77</v>
      </c>
      <c r="E185" s="5">
        <v>9.23</v>
      </c>
      <c r="F185" s="5">
        <v>339</v>
      </c>
      <c r="G185" s="5" t="s">
        <v>441</v>
      </c>
      <c r="H185" s="5" t="s">
        <v>49</v>
      </c>
      <c r="I185" s="5" t="s">
        <v>28</v>
      </c>
      <c r="J185" s="5" t="s">
        <v>29</v>
      </c>
      <c r="K185" s="5" t="s">
        <v>257</v>
      </c>
      <c r="L185" s="5" t="s">
        <v>59</v>
      </c>
      <c r="M185" s="5" t="s">
        <v>442</v>
      </c>
      <c r="N185" s="5">
        <v>0.57999999999999996</v>
      </c>
      <c r="O185" s="5" t="s">
        <v>33</v>
      </c>
      <c r="P185" s="5" t="s">
        <v>53</v>
      </c>
      <c r="Q185" s="5" t="s">
        <v>154</v>
      </c>
      <c r="R185" s="5" t="s">
        <v>443</v>
      </c>
      <c r="S185" s="5">
        <v>43229</v>
      </c>
      <c r="T185" s="7">
        <v>42080</v>
      </c>
      <c r="U185" s="7">
        <v>42081</v>
      </c>
      <c r="V185" s="5">
        <v>-83.65</v>
      </c>
      <c r="W185" s="5">
        <v>5</v>
      </c>
      <c r="X185" s="5">
        <v>40.299999999999997</v>
      </c>
      <c r="Y185" s="5">
        <v>90583</v>
      </c>
      <c r="Z185" s="5">
        <f>DATEDIF(Table1[[#This Row],[Order Date]], Table1[[#This Row],[Ship Date]], "D")</f>
        <v>1</v>
      </c>
      <c r="AA185" s="5">
        <f>IF(Table1[[#This Row],[Sales]]=0, 0, Table1[[#This Row],[Profit]] / Table1[[#This Row],[Sales]] * 100)</f>
        <v>-207.56823821339952</v>
      </c>
      <c r="AB185" s="5">
        <f>Table1[[#This Row],[Sales]] / (1 - Table1[[#This Row],[Discount]])</f>
        <v>43.804347826086953</v>
      </c>
      <c r="AC185" s="5">
        <f>Table1[[#This Row],[Sales Before Discount]] - Table1[[#This Row],[Sales]]</f>
        <v>3.5043478260869563</v>
      </c>
      <c r="AD185" s="5" t="str">
        <f>IF(Table1[[#This Row],[Discount Impact Factor]]=0, "No Discount", IF(Table1[[#This Row],[Discount Impact Factor]]&lt;=0.1, "Low Discount", IF(Table1[[#This Row],[Discount Impact Factor]]&lt;=0.2, "Medium Discount", "High Discount")))</f>
        <v>High Discount</v>
      </c>
      <c r="AE185" s="5" t="str">
        <f>IF(Table1[[#This Row],[Discount]]=0,"0% (No Discount)",
 IF(Table1[[#This Row],[Discount]]&lt;=0.09,"10%",
 IF(Table1[[#This Row],[Discount]]&lt;=0.16,"15%",
 IF(Table1[[#This Row],[Discount]]&lt;=0.2,"20%",  IF(Table1[[#This Row],[Discount]]&lt;=0.25,"25%",
 "30%+")))))</f>
        <v>10%</v>
      </c>
      <c r="AF185" s="5" t="str">
        <f>IF(Table1[[#This Row],[Discount]]=0, "Full Price", "Discounted")</f>
        <v>Discounted</v>
      </c>
      <c r="AG185" s="46" t="str">
        <f>TEXT(Table1[[#This Row],[Order Date]],"mmm-yyyy")</f>
        <v>Mar-2015</v>
      </c>
    </row>
    <row r="186" spans="1:33" ht="12.75" hidden="1" customHeight="1" x14ac:dyDescent="0.25">
      <c r="A186" s="5">
        <v>23482</v>
      </c>
      <c r="B186" s="5" t="s">
        <v>56</v>
      </c>
      <c r="C186" s="5">
        <v>7.0000000000000007E-2</v>
      </c>
      <c r="D186" s="5">
        <v>7.59</v>
      </c>
      <c r="E186" s="5">
        <v>4</v>
      </c>
      <c r="F186" s="5">
        <v>339</v>
      </c>
      <c r="G186" s="5" t="s">
        <v>441</v>
      </c>
      <c r="H186" s="5" t="s">
        <v>49</v>
      </c>
      <c r="I186" s="5" t="s">
        <v>28</v>
      </c>
      <c r="J186" s="5" t="s">
        <v>41</v>
      </c>
      <c r="K186" s="5" t="s">
        <v>50</v>
      </c>
      <c r="L186" s="5" t="s">
        <v>31</v>
      </c>
      <c r="M186" s="5" t="s">
        <v>444</v>
      </c>
      <c r="N186" s="5">
        <v>0.42</v>
      </c>
      <c r="O186" s="5" t="s">
        <v>33</v>
      </c>
      <c r="P186" s="5" t="s">
        <v>53</v>
      </c>
      <c r="Q186" s="5" t="s">
        <v>154</v>
      </c>
      <c r="R186" s="5" t="s">
        <v>443</v>
      </c>
      <c r="S186" s="5">
        <v>43229</v>
      </c>
      <c r="T186" s="7">
        <v>42080</v>
      </c>
      <c r="U186" s="7">
        <v>42082</v>
      </c>
      <c r="V186" s="5">
        <v>24.39</v>
      </c>
      <c r="W186" s="5">
        <v>15</v>
      </c>
      <c r="X186" s="5">
        <v>111.88</v>
      </c>
      <c r="Y186" s="5">
        <v>90583</v>
      </c>
      <c r="Z186" s="5">
        <f>DATEDIF(Table1[[#This Row],[Order Date]], Table1[[#This Row],[Ship Date]], "D")</f>
        <v>2</v>
      </c>
      <c r="AA186" s="5">
        <f>IF(Table1[[#This Row],[Sales]]=0, 0, Table1[[#This Row],[Profit]] / Table1[[#This Row],[Sales]] * 100)</f>
        <v>21.800143010368252</v>
      </c>
      <c r="AB186" s="5">
        <f>Table1[[#This Row],[Sales]] / (1 - Table1[[#This Row],[Discount]])</f>
        <v>120.3010752688172</v>
      </c>
      <c r="AC186" s="5">
        <f>Table1[[#This Row],[Sales Before Discount]] - Table1[[#This Row],[Sales]]</f>
        <v>8.421075268817205</v>
      </c>
      <c r="AD186" s="5" t="str">
        <f>IF(Table1[[#This Row],[Discount Impact Factor]]=0, "No Discount", IF(Table1[[#This Row],[Discount Impact Factor]]&lt;=0.1, "Low Discount", IF(Table1[[#This Row],[Discount Impact Factor]]&lt;=0.2, "Medium Discount", "High Discount")))</f>
        <v>High Discount</v>
      </c>
      <c r="AE186" s="5" t="str">
        <f>IF(Table1[[#This Row],[Discount]]=0,"0% (No Discount)",
 IF(Table1[[#This Row],[Discount]]&lt;=0.09,"10%",
 IF(Table1[[#This Row],[Discount]]&lt;=0.16,"15%",
 IF(Table1[[#This Row],[Discount]]&lt;=0.2,"20%",  IF(Table1[[#This Row],[Discount]]&lt;=0.25,"25%",
 "30%+")))))</f>
        <v>10%</v>
      </c>
      <c r="AF186" s="5" t="str">
        <f>IF(Table1[[#This Row],[Discount]]=0, "Full Price", "Discounted")</f>
        <v>Discounted</v>
      </c>
      <c r="AG186" s="46" t="str">
        <f>TEXT(Table1[[#This Row],[Order Date]],"mmm-yyyy")</f>
        <v>Mar-2015</v>
      </c>
    </row>
    <row r="187" spans="1:33" ht="12.75" customHeight="1" x14ac:dyDescent="0.25">
      <c r="A187" s="5">
        <v>480</v>
      </c>
      <c r="B187" s="5" t="s">
        <v>47</v>
      </c>
      <c r="C187" s="5">
        <v>0.01</v>
      </c>
      <c r="D187" s="5">
        <v>3.26</v>
      </c>
      <c r="E187" s="5">
        <v>1.86</v>
      </c>
      <c r="F187" s="5">
        <v>342</v>
      </c>
      <c r="G187" s="5" t="s">
        <v>445</v>
      </c>
      <c r="H187" s="5" t="s">
        <v>49</v>
      </c>
      <c r="I187" s="5" t="s">
        <v>28</v>
      </c>
      <c r="J187" s="5" t="s">
        <v>29</v>
      </c>
      <c r="K187" s="5" t="s">
        <v>30</v>
      </c>
      <c r="L187" s="5" t="s">
        <v>31</v>
      </c>
      <c r="M187" s="5" t="s">
        <v>446</v>
      </c>
      <c r="N187" s="5">
        <v>0.41</v>
      </c>
      <c r="O187" s="5" t="s">
        <v>33</v>
      </c>
      <c r="P187" s="5" t="s">
        <v>136</v>
      </c>
      <c r="Q187" s="5" t="s">
        <v>362</v>
      </c>
      <c r="R187" s="5" t="s">
        <v>447</v>
      </c>
      <c r="S187" s="5">
        <v>33181</v>
      </c>
      <c r="T187" s="7">
        <v>42128</v>
      </c>
      <c r="U187" s="7">
        <v>42130</v>
      </c>
      <c r="V187" s="5">
        <v>-4.6682999999999995</v>
      </c>
      <c r="W187" s="5">
        <v>20</v>
      </c>
      <c r="X187" s="5">
        <v>73.97</v>
      </c>
      <c r="Y187" s="5">
        <v>3332</v>
      </c>
      <c r="Z187" s="5">
        <f>DATEDIF(Table1[[#This Row],[Order Date]], Table1[[#This Row],[Ship Date]], "D")</f>
        <v>2</v>
      </c>
      <c r="AA187" s="5">
        <f>IF(Table1[[#This Row],[Sales]]=0, 0, Table1[[#This Row],[Profit]] / Table1[[#This Row],[Sales]] * 100)</f>
        <v>-6.3110720562390155</v>
      </c>
      <c r="AB187" s="5">
        <f>Table1[[#This Row],[Sales]] / (1 - Table1[[#This Row],[Discount]])</f>
        <v>74.717171717171723</v>
      </c>
      <c r="AC187" s="5">
        <f>Table1[[#This Row],[Sales Before Discount]] - Table1[[#This Row],[Sales]]</f>
        <v>0.74717171717172448</v>
      </c>
      <c r="AD187" s="5" t="str">
        <f>IF(Table1[[#This Row],[Discount Impact Factor]]=0, "No Discount", IF(Table1[[#This Row],[Discount Impact Factor]]&lt;=0.1, "Low Discount", IF(Table1[[#This Row],[Discount Impact Factor]]&lt;=0.2, "Medium Discount", "High Discount")))</f>
        <v>High Discount</v>
      </c>
      <c r="AE187" s="5" t="str">
        <f>IF(Table1[[#This Row],[Discount]]=0,"0% (No Discount)",
 IF(Table1[[#This Row],[Discount]]&lt;=0.09,"10%",
 IF(Table1[[#This Row],[Discount]]&lt;=0.16,"15%",
 IF(Table1[[#This Row],[Discount]]&lt;=0.2,"20%",  IF(Table1[[#This Row],[Discount]]&lt;=0.25,"25%",
 "30%+")))))</f>
        <v>10%</v>
      </c>
      <c r="AF187" s="5" t="str">
        <f>IF(Table1[[#This Row],[Discount]]=0, "Full Price", "Discounted")</f>
        <v>Discounted</v>
      </c>
      <c r="AG187" s="46" t="str">
        <f>TEXT(Table1[[#This Row],[Order Date]],"mmm-yyyy")</f>
        <v>May-2015</v>
      </c>
    </row>
    <row r="188" spans="1:33" ht="12.75" hidden="1" customHeight="1" x14ac:dyDescent="0.25">
      <c r="A188" s="5">
        <v>22784</v>
      </c>
      <c r="B188" s="5" t="s">
        <v>47</v>
      </c>
      <c r="C188" s="5">
        <v>0.03</v>
      </c>
      <c r="D188" s="5">
        <v>15.23</v>
      </c>
      <c r="E188" s="5">
        <v>27.75</v>
      </c>
      <c r="F188" s="5">
        <v>343</v>
      </c>
      <c r="G188" s="5" t="s">
        <v>448</v>
      </c>
      <c r="H188" s="5" t="s">
        <v>39</v>
      </c>
      <c r="I188" s="5" t="s">
        <v>28</v>
      </c>
      <c r="J188" s="5" t="s">
        <v>41</v>
      </c>
      <c r="K188" s="5" t="s">
        <v>152</v>
      </c>
      <c r="L188" s="5" t="s">
        <v>121</v>
      </c>
      <c r="M188" s="5" t="s">
        <v>449</v>
      </c>
      <c r="N188" s="5">
        <v>0.76</v>
      </c>
      <c r="O188" s="5" t="s">
        <v>33</v>
      </c>
      <c r="P188" s="5" t="s">
        <v>53</v>
      </c>
      <c r="Q188" s="5" t="s">
        <v>188</v>
      </c>
      <c r="R188" s="5" t="s">
        <v>450</v>
      </c>
      <c r="S188" s="5">
        <v>4401</v>
      </c>
      <c r="T188" s="7">
        <v>42035</v>
      </c>
      <c r="U188" s="7">
        <v>42036</v>
      </c>
      <c r="V188" s="5">
        <v>11.650950000000002</v>
      </c>
      <c r="W188" s="5">
        <v>7</v>
      </c>
      <c r="X188" s="5">
        <v>111.86</v>
      </c>
      <c r="Y188" s="5">
        <v>88151</v>
      </c>
      <c r="Z188" s="5">
        <f>DATEDIF(Table1[[#This Row],[Order Date]], Table1[[#This Row],[Ship Date]], "D")</f>
        <v>1</v>
      </c>
      <c r="AA188" s="5">
        <f>IF(Table1[[#This Row],[Sales]]=0, 0, Table1[[#This Row],[Profit]] / Table1[[#This Row],[Sales]] * 100)</f>
        <v>10.415653495440731</v>
      </c>
      <c r="AB188" s="5">
        <f>Table1[[#This Row],[Sales]] / (1 - Table1[[#This Row],[Discount]])</f>
        <v>115.31958762886599</v>
      </c>
      <c r="AC188" s="5">
        <f>Table1[[#This Row],[Sales Before Discount]] - Table1[[#This Row],[Sales]]</f>
        <v>3.4595876288659895</v>
      </c>
      <c r="AD188" s="5" t="str">
        <f>IF(Table1[[#This Row],[Discount Impact Factor]]=0, "No Discount", IF(Table1[[#This Row],[Discount Impact Factor]]&lt;=0.1, "Low Discount", IF(Table1[[#This Row],[Discount Impact Factor]]&lt;=0.2, "Medium Discount", "High Discount")))</f>
        <v>High Discount</v>
      </c>
      <c r="AE188" s="5" t="str">
        <f>IF(Table1[[#This Row],[Discount]]=0,"0% (No Discount)",
 IF(Table1[[#This Row],[Discount]]&lt;=0.09,"10%",
 IF(Table1[[#This Row],[Discount]]&lt;=0.16,"15%",
 IF(Table1[[#This Row],[Discount]]&lt;=0.2,"20%",  IF(Table1[[#This Row],[Discount]]&lt;=0.25,"25%",
 "30%+")))))</f>
        <v>10%</v>
      </c>
      <c r="AF188" s="5" t="str">
        <f>IF(Table1[[#This Row],[Discount]]=0, "Full Price", "Discounted")</f>
        <v>Discounted</v>
      </c>
      <c r="AG188" s="46" t="str">
        <f>TEXT(Table1[[#This Row],[Order Date]],"mmm-yyyy")</f>
        <v>Jan-2015</v>
      </c>
    </row>
    <row r="189" spans="1:33" ht="12.75" hidden="1" customHeight="1" x14ac:dyDescent="0.25">
      <c r="A189" s="5">
        <v>18480</v>
      </c>
      <c r="B189" s="5" t="s">
        <v>47</v>
      </c>
      <c r="C189" s="5">
        <v>0.01</v>
      </c>
      <c r="D189" s="5">
        <v>3.26</v>
      </c>
      <c r="E189" s="5">
        <v>1.86</v>
      </c>
      <c r="F189" s="5">
        <v>344</v>
      </c>
      <c r="G189" s="5" t="s">
        <v>451</v>
      </c>
      <c r="H189" s="5" t="s">
        <v>49</v>
      </c>
      <c r="I189" s="5" t="s">
        <v>28</v>
      </c>
      <c r="J189" s="5" t="s">
        <v>29</v>
      </c>
      <c r="K189" s="5" t="s">
        <v>30</v>
      </c>
      <c r="L189" s="5" t="s">
        <v>31</v>
      </c>
      <c r="M189" s="5" t="s">
        <v>446</v>
      </c>
      <c r="N189" s="5">
        <v>0.41</v>
      </c>
      <c r="O189" s="5" t="s">
        <v>33</v>
      </c>
      <c r="P189" s="5" t="s">
        <v>53</v>
      </c>
      <c r="Q189" s="5" t="s">
        <v>188</v>
      </c>
      <c r="R189" s="5" t="s">
        <v>452</v>
      </c>
      <c r="S189" s="5">
        <v>4101</v>
      </c>
      <c r="T189" s="7">
        <v>42128</v>
      </c>
      <c r="U189" s="7">
        <v>42130</v>
      </c>
      <c r="V189" s="5">
        <v>0.70200000000000085</v>
      </c>
      <c r="W189" s="5">
        <v>5</v>
      </c>
      <c r="X189" s="5">
        <v>18.489999999999998</v>
      </c>
      <c r="Y189" s="5">
        <v>88152</v>
      </c>
      <c r="Z189" s="5">
        <f>DATEDIF(Table1[[#This Row],[Order Date]], Table1[[#This Row],[Ship Date]], "D")</f>
        <v>2</v>
      </c>
      <c r="AA189" s="5">
        <f>IF(Table1[[#This Row],[Sales]]=0, 0, Table1[[#This Row],[Profit]] / Table1[[#This Row],[Sales]] * 100)</f>
        <v>3.7966468361276413</v>
      </c>
      <c r="AB189" s="5">
        <f>Table1[[#This Row],[Sales]] / (1 - Table1[[#This Row],[Discount]])</f>
        <v>18.676767676767675</v>
      </c>
      <c r="AC189" s="5">
        <f>Table1[[#This Row],[Sales Before Discount]] - Table1[[#This Row],[Sales]]</f>
        <v>0.18676767676767625</v>
      </c>
      <c r="AD189" s="5" t="str">
        <f>IF(Table1[[#This Row],[Discount Impact Factor]]=0, "No Discount", IF(Table1[[#This Row],[Discount Impact Factor]]&lt;=0.1, "Low Discount", IF(Table1[[#This Row],[Discount Impact Factor]]&lt;=0.2, "Medium Discount", "High Discount")))</f>
        <v>Medium Discount</v>
      </c>
      <c r="AE189" s="5" t="str">
        <f>IF(Table1[[#This Row],[Discount]]=0,"0% (No Discount)",
 IF(Table1[[#This Row],[Discount]]&lt;=0.09,"10%",
 IF(Table1[[#This Row],[Discount]]&lt;=0.16,"15%",
 IF(Table1[[#This Row],[Discount]]&lt;=0.2,"20%",  IF(Table1[[#This Row],[Discount]]&lt;=0.25,"25%",
 "30%+")))))</f>
        <v>10%</v>
      </c>
      <c r="AF189" s="5" t="str">
        <f>IF(Table1[[#This Row],[Discount]]=0, "Full Price", "Discounted")</f>
        <v>Discounted</v>
      </c>
      <c r="AG189" s="46" t="str">
        <f>TEXT(Table1[[#This Row],[Order Date]],"mmm-yyyy")</f>
        <v>May-2015</v>
      </c>
    </row>
    <row r="190" spans="1:33" ht="12.75" hidden="1" customHeight="1" x14ac:dyDescent="0.25">
      <c r="A190" s="5">
        <v>2408</v>
      </c>
      <c r="B190" s="5" t="s">
        <v>47</v>
      </c>
      <c r="C190" s="5">
        <v>0</v>
      </c>
      <c r="D190" s="5">
        <v>8.34</v>
      </c>
      <c r="E190" s="5">
        <v>2.64</v>
      </c>
      <c r="F190" s="5">
        <v>349</v>
      </c>
      <c r="G190" s="5" t="s">
        <v>453</v>
      </c>
      <c r="H190" s="5" t="s">
        <v>27</v>
      </c>
      <c r="I190" s="5" t="s">
        <v>40</v>
      </c>
      <c r="J190" s="5" t="s">
        <v>29</v>
      </c>
      <c r="K190" s="5" t="s">
        <v>174</v>
      </c>
      <c r="L190" s="5" t="s">
        <v>51</v>
      </c>
      <c r="M190" s="5" t="s">
        <v>358</v>
      </c>
      <c r="N190" s="5">
        <v>0.59</v>
      </c>
      <c r="O190" s="5" t="s">
        <v>33</v>
      </c>
      <c r="P190" s="5" t="s">
        <v>136</v>
      </c>
      <c r="Q190" s="5" t="s">
        <v>362</v>
      </c>
      <c r="R190" s="5" t="s">
        <v>447</v>
      </c>
      <c r="S190" s="5">
        <v>33132</v>
      </c>
      <c r="T190" s="7">
        <v>42164</v>
      </c>
      <c r="U190" s="7">
        <v>42166</v>
      </c>
      <c r="V190" s="5">
        <v>5.8624999999999998</v>
      </c>
      <c r="W190" s="5">
        <v>23</v>
      </c>
      <c r="X190" s="5">
        <v>212.89</v>
      </c>
      <c r="Y190" s="5">
        <v>17446</v>
      </c>
      <c r="Z190" s="5">
        <f>DATEDIF(Table1[[#This Row],[Order Date]], Table1[[#This Row],[Ship Date]], "D")</f>
        <v>2</v>
      </c>
      <c r="AA190" s="5">
        <f>IF(Table1[[#This Row],[Sales]]=0, 0, Table1[[#This Row],[Profit]] / Table1[[#This Row],[Sales]] * 100)</f>
        <v>2.7537695523509798</v>
      </c>
      <c r="AB190" s="5">
        <f>Table1[[#This Row],[Sales]] / (1 - Table1[[#This Row],[Discount]])</f>
        <v>212.89</v>
      </c>
      <c r="AC190" s="5">
        <f>Table1[[#This Row],[Sales Before Discount]] - Table1[[#This Row],[Sales]]</f>
        <v>0</v>
      </c>
      <c r="AD190" s="5" t="str">
        <f>IF(Table1[[#This Row],[Discount Impact Factor]]=0, "No Discount", IF(Table1[[#This Row],[Discount Impact Factor]]&lt;=0.1, "Low Discount", IF(Table1[[#This Row],[Discount Impact Factor]]&lt;=0.2, "Medium Discount", "High Discount")))</f>
        <v>No Discount</v>
      </c>
      <c r="AE190" s="5" t="str">
        <f>IF(Table1[[#This Row],[Discount]]=0,"0% (No Discount)",
 IF(Table1[[#This Row],[Discount]]&lt;=0.09,"10%",
 IF(Table1[[#This Row],[Discount]]&lt;=0.16,"15%",
 IF(Table1[[#This Row],[Discount]]&lt;=0.2,"20%",  IF(Table1[[#This Row],[Discount]]&lt;=0.25,"25%",
 "30%+")))))</f>
        <v>0% (No Discount)</v>
      </c>
      <c r="AF190" s="5" t="str">
        <f>IF(Table1[[#This Row],[Discount]]=0, "Full Price", "Discounted")</f>
        <v>Full Price</v>
      </c>
      <c r="AG190" s="46" t="str">
        <f>TEXT(Table1[[#This Row],[Order Date]],"mmm-yyyy")</f>
        <v>Jun-2015</v>
      </c>
    </row>
    <row r="191" spans="1:33" ht="12.75" hidden="1" customHeight="1" x14ac:dyDescent="0.25">
      <c r="A191" s="5">
        <v>1595</v>
      </c>
      <c r="B191" s="5" t="s">
        <v>56</v>
      </c>
      <c r="C191" s="5">
        <v>0.04</v>
      </c>
      <c r="D191" s="5">
        <v>99.23</v>
      </c>
      <c r="E191" s="5">
        <v>8.99</v>
      </c>
      <c r="F191" s="5">
        <v>349</v>
      </c>
      <c r="G191" s="5" t="s">
        <v>453</v>
      </c>
      <c r="H191" s="5" t="s">
        <v>49</v>
      </c>
      <c r="I191" s="5" t="s">
        <v>40</v>
      </c>
      <c r="J191" s="5" t="s">
        <v>41</v>
      </c>
      <c r="K191" s="5" t="s">
        <v>50</v>
      </c>
      <c r="L191" s="5" t="s">
        <v>51</v>
      </c>
      <c r="M191" s="5" t="s">
        <v>454</v>
      </c>
      <c r="N191" s="5">
        <v>0.35</v>
      </c>
      <c r="O191" s="5" t="s">
        <v>33</v>
      </c>
      <c r="P191" s="5" t="s">
        <v>136</v>
      </c>
      <c r="Q191" s="5" t="s">
        <v>362</v>
      </c>
      <c r="R191" s="5" t="s">
        <v>447</v>
      </c>
      <c r="S191" s="5">
        <v>33132</v>
      </c>
      <c r="T191" s="7">
        <v>42006</v>
      </c>
      <c r="U191" s="7">
        <v>42008</v>
      </c>
      <c r="V191" s="5">
        <v>1916.6757</v>
      </c>
      <c r="W191" s="5">
        <v>54</v>
      </c>
      <c r="X191" s="5">
        <v>5555.6</v>
      </c>
      <c r="Y191" s="5">
        <v>11527</v>
      </c>
      <c r="Z191" s="5">
        <f>DATEDIF(Table1[[#This Row],[Order Date]], Table1[[#This Row],[Ship Date]], "D")</f>
        <v>2</v>
      </c>
      <c r="AA191" s="5">
        <f>IF(Table1[[#This Row],[Sales]]=0, 0, Table1[[#This Row],[Profit]] / Table1[[#This Row],[Sales]] * 100)</f>
        <v>34.499886600907189</v>
      </c>
      <c r="AB191" s="5">
        <f>Table1[[#This Row],[Sales]] / (1 - Table1[[#This Row],[Discount]])</f>
        <v>5787.0833333333339</v>
      </c>
      <c r="AC191" s="5">
        <f>Table1[[#This Row],[Sales Before Discount]] - Table1[[#This Row],[Sales]]</f>
        <v>231.48333333333358</v>
      </c>
      <c r="AD191" s="5" t="str">
        <f>IF(Table1[[#This Row],[Discount Impact Factor]]=0, "No Discount", IF(Table1[[#This Row],[Discount Impact Factor]]&lt;=0.1, "Low Discount", IF(Table1[[#This Row],[Discount Impact Factor]]&lt;=0.2, "Medium Discount", "High Discount")))</f>
        <v>High Discount</v>
      </c>
      <c r="AE191" s="5" t="str">
        <f>IF(Table1[[#This Row],[Discount]]=0,"0% (No Discount)",
 IF(Table1[[#This Row],[Discount]]&lt;=0.09,"10%",
 IF(Table1[[#This Row],[Discount]]&lt;=0.16,"15%",
 IF(Table1[[#This Row],[Discount]]&lt;=0.2,"20%",  IF(Table1[[#This Row],[Discount]]&lt;=0.25,"25%",
 "30%+")))))</f>
        <v>10%</v>
      </c>
      <c r="AF191" s="5" t="str">
        <f>IF(Table1[[#This Row],[Discount]]=0, "Full Price", "Discounted")</f>
        <v>Discounted</v>
      </c>
      <c r="AG191" s="46" t="str">
        <f>TEXT(Table1[[#This Row],[Order Date]],"mmm-yyyy")</f>
        <v>Jan-2015</v>
      </c>
    </row>
    <row r="192" spans="1:33" ht="12.75" hidden="1" customHeight="1" x14ac:dyDescent="0.25">
      <c r="A192" s="5">
        <v>20408</v>
      </c>
      <c r="B192" s="5" t="s">
        <v>47</v>
      </c>
      <c r="C192" s="5">
        <v>0</v>
      </c>
      <c r="D192" s="5">
        <v>8.34</v>
      </c>
      <c r="E192" s="5">
        <v>2.64</v>
      </c>
      <c r="F192" s="5">
        <v>351</v>
      </c>
      <c r="G192" s="5" t="s">
        <v>455</v>
      </c>
      <c r="H192" s="5" t="s">
        <v>27</v>
      </c>
      <c r="I192" s="5" t="s">
        <v>40</v>
      </c>
      <c r="J192" s="5" t="s">
        <v>29</v>
      </c>
      <c r="K192" s="5" t="s">
        <v>174</v>
      </c>
      <c r="L192" s="5" t="s">
        <v>51</v>
      </c>
      <c r="M192" s="5" t="s">
        <v>358</v>
      </c>
      <c r="N192" s="5">
        <v>0.59</v>
      </c>
      <c r="O192" s="5" t="s">
        <v>33</v>
      </c>
      <c r="P192" s="5" t="s">
        <v>53</v>
      </c>
      <c r="Q192" s="5" t="s">
        <v>71</v>
      </c>
      <c r="R192" s="5" t="s">
        <v>456</v>
      </c>
      <c r="S192" s="5">
        <v>13601</v>
      </c>
      <c r="T192" s="7">
        <v>42164</v>
      </c>
      <c r="U192" s="7">
        <v>42166</v>
      </c>
      <c r="V192" s="5">
        <v>10.5</v>
      </c>
      <c r="W192" s="5">
        <v>6</v>
      </c>
      <c r="X192" s="5">
        <v>55.54</v>
      </c>
      <c r="Y192" s="5">
        <v>88685</v>
      </c>
      <c r="Z192" s="5">
        <f>DATEDIF(Table1[[#This Row],[Order Date]], Table1[[#This Row],[Ship Date]], "D")</f>
        <v>2</v>
      </c>
      <c r="AA192" s="5">
        <f>IF(Table1[[#This Row],[Sales]]=0, 0, Table1[[#This Row],[Profit]] / Table1[[#This Row],[Sales]] * 100)</f>
        <v>18.905293482175008</v>
      </c>
      <c r="AB192" s="5">
        <f>Table1[[#This Row],[Sales]] / (1 - Table1[[#This Row],[Discount]])</f>
        <v>55.54</v>
      </c>
      <c r="AC192" s="5">
        <f>Table1[[#This Row],[Sales Before Discount]] - Table1[[#This Row],[Sales]]</f>
        <v>0</v>
      </c>
      <c r="AD192" s="5" t="str">
        <f>IF(Table1[[#This Row],[Discount Impact Factor]]=0, "No Discount", IF(Table1[[#This Row],[Discount Impact Factor]]&lt;=0.1, "Low Discount", IF(Table1[[#This Row],[Discount Impact Factor]]&lt;=0.2, "Medium Discount", "High Discount")))</f>
        <v>No Discount</v>
      </c>
      <c r="AE192" s="5" t="str">
        <f>IF(Table1[[#This Row],[Discount]]=0,"0% (No Discount)",
 IF(Table1[[#This Row],[Discount]]&lt;=0.09,"10%",
 IF(Table1[[#This Row],[Discount]]&lt;=0.16,"15%",
 IF(Table1[[#This Row],[Discount]]&lt;=0.2,"20%",  IF(Table1[[#This Row],[Discount]]&lt;=0.25,"25%",
 "30%+")))))</f>
        <v>0% (No Discount)</v>
      </c>
      <c r="AF192" s="5" t="str">
        <f>IF(Table1[[#This Row],[Discount]]=0, "Full Price", "Discounted")</f>
        <v>Full Price</v>
      </c>
      <c r="AG192" s="46" t="str">
        <f>TEXT(Table1[[#This Row],[Order Date]],"mmm-yyyy")</f>
        <v>Jun-2015</v>
      </c>
    </row>
    <row r="193" spans="1:33" ht="12.75" hidden="1" customHeight="1" x14ac:dyDescent="0.25">
      <c r="A193" s="5">
        <v>19595</v>
      </c>
      <c r="B193" s="5" t="s">
        <v>56</v>
      </c>
      <c r="C193" s="5">
        <v>0.04</v>
      </c>
      <c r="D193" s="5">
        <v>99.23</v>
      </c>
      <c r="E193" s="5">
        <v>8.99</v>
      </c>
      <c r="F193" s="5">
        <v>351</v>
      </c>
      <c r="G193" s="5" t="s">
        <v>455</v>
      </c>
      <c r="H193" s="5" t="s">
        <v>49</v>
      </c>
      <c r="I193" s="5" t="s">
        <v>40</v>
      </c>
      <c r="J193" s="5" t="s">
        <v>41</v>
      </c>
      <c r="K193" s="5" t="s">
        <v>50</v>
      </c>
      <c r="L193" s="5" t="s">
        <v>51</v>
      </c>
      <c r="M193" s="5" t="s">
        <v>454</v>
      </c>
      <c r="N193" s="5">
        <v>0.35</v>
      </c>
      <c r="O193" s="5" t="s">
        <v>33</v>
      </c>
      <c r="P193" s="5" t="s">
        <v>53</v>
      </c>
      <c r="Q193" s="5" t="s">
        <v>71</v>
      </c>
      <c r="R193" s="5" t="s">
        <v>456</v>
      </c>
      <c r="S193" s="5">
        <v>13601</v>
      </c>
      <c r="T193" s="7">
        <v>42006</v>
      </c>
      <c r="U193" s="7">
        <v>42008</v>
      </c>
      <c r="V193" s="5">
        <v>993.83459999999991</v>
      </c>
      <c r="W193" s="5">
        <v>14</v>
      </c>
      <c r="X193" s="5">
        <v>1440.34</v>
      </c>
      <c r="Y193" s="5">
        <v>88686</v>
      </c>
      <c r="Z193" s="5">
        <f>DATEDIF(Table1[[#This Row],[Order Date]], Table1[[#This Row],[Ship Date]], "D")</f>
        <v>2</v>
      </c>
      <c r="AA193" s="5">
        <f>IF(Table1[[#This Row],[Sales]]=0, 0, Table1[[#This Row],[Profit]] / Table1[[#This Row],[Sales]] * 100)</f>
        <v>69</v>
      </c>
      <c r="AB193" s="5">
        <f>Table1[[#This Row],[Sales]] / (1 - Table1[[#This Row],[Discount]])</f>
        <v>1500.3541666666667</v>
      </c>
      <c r="AC193" s="5">
        <f>Table1[[#This Row],[Sales Before Discount]] - Table1[[#This Row],[Sales]]</f>
        <v>60.014166666666824</v>
      </c>
      <c r="AD193" s="5" t="str">
        <f>IF(Table1[[#This Row],[Discount Impact Factor]]=0, "No Discount", IF(Table1[[#This Row],[Discount Impact Factor]]&lt;=0.1, "Low Discount", IF(Table1[[#This Row],[Discount Impact Factor]]&lt;=0.2, "Medium Discount", "High Discount")))</f>
        <v>High Discount</v>
      </c>
      <c r="AE193" s="5" t="str">
        <f>IF(Table1[[#This Row],[Discount]]=0,"0% (No Discount)",
 IF(Table1[[#This Row],[Discount]]&lt;=0.09,"10%",
 IF(Table1[[#This Row],[Discount]]&lt;=0.16,"15%",
 IF(Table1[[#This Row],[Discount]]&lt;=0.2,"20%",  IF(Table1[[#This Row],[Discount]]&lt;=0.25,"25%",
 "30%+")))))</f>
        <v>10%</v>
      </c>
      <c r="AF193" s="5" t="str">
        <f>IF(Table1[[#This Row],[Discount]]=0, "Full Price", "Discounted")</f>
        <v>Discounted</v>
      </c>
      <c r="AG193" s="46" t="str">
        <f>TEXT(Table1[[#This Row],[Order Date]],"mmm-yyyy")</f>
        <v>Jan-2015</v>
      </c>
    </row>
    <row r="194" spans="1:33" ht="13.8" x14ac:dyDescent="0.25">
      <c r="A194" s="5">
        <v>19107</v>
      </c>
      <c r="B194" s="5" t="s">
        <v>106</v>
      </c>
      <c r="C194" s="5">
        <v>0.08</v>
      </c>
      <c r="D194" s="5">
        <v>4.8899999999999997</v>
      </c>
      <c r="E194" s="5">
        <v>4.93</v>
      </c>
      <c r="F194" s="5">
        <v>353</v>
      </c>
      <c r="G194" s="5" t="s">
        <v>457</v>
      </c>
      <c r="H194" s="5" t="s">
        <v>27</v>
      </c>
      <c r="I194" s="5" t="s">
        <v>40</v>
      </c>
      <c r="J194" s="5" t="s">
        <v>77</v>
      </c>
      <c r="K194" s="5" t="s">
        <v>180</v>
      </c>
      <c r="L194" s="5" t="s">
        <v>51</v>
      </c>
      <c r="M194" s="5" t="s">
        <v>458</v>
      </c>
      <c r="N194" s="5">
        <v>0.66</v>
      </c>
      <c r="O194" s="5" t="s">
        <v>33</v>
      </c>
      <c r="P194" s="5" t="s">
        <v>34</v>
      </c>
      <c r="Q194" s="5" t="s">
        <v>378</v>
      </c>
      <c r="R194" s="5" t="s">
        <v>459</v>
      </c>
      <c r="S194" s="5">
        <v>85301</v>
      </c>
      <c r="T194" s="7">
        <v>42138</v>
      </c>
      <c r="U194" s="7">
        <v>42138</v>
      </c>
      <c r="V194" s="5">
        <v>-165.45</v>
      </c>
      <c r="W194" s="5">
        <v>17</v>
      </c>
      <c r="X194" s="5">
        <v>84.76</v>
      </c>
      <c r="Y194" s="5">
        <v>89647</v>
      </c>
      <c r="Z194" s="5">
        <f>DATEDIF(Table1[[#This Row],[Order Date]], Table1[[#This Row],[Ship Date]], "D")</f>
        <v>0</v>
      </c>
      <c r="AA194" s="5">
        <f>IF(Table1[[#This Row],[Sales]]=0, 0, Table1[[#This Row],[Profit]] / Table1[[#This Row],[Sales]] * 100)</f>
        <v>-195.19820670127416</v>
      </c>
      <c r="AB194" s="5">
        <f>Table1[[#This Row],[Sales]] / (1 - Table1[[#This Row],[Discount]])</f>
        <v>92.130434782608702</v>
      </c>
      <c r="AC194" s="5">
        <f>Table1[[#This Row],[Sales Before Discount]] - Table1[[#This Row],[Sales]]</f>
        <v>7.3704347826086973</v>
      </c>
      <c r="AD194" s="5" t="str">
        <f>IF(Table1[[#This Row],[Discount Impact Factor]]=0, "No Discount", IF(Table1[[#This Row],[Discount Impact Factor]]&lt;=0.1, "Low Discount", IF(Table1[[#This Row],[Discount Impact Factor]]&lt;=0.2, "Medium Discount", "High Discount")))</f>
        <v>High Discount</v>
      </c>
      <c r="AE194" s="5" t="str">
        <f>IF(Table1[[#This Row],[Discount]]=0,"0% (No Discount)",
 IF(Table1[[#This Row],[Discount]]&lt;=0.09,"10%",
 IF(Table1[[#This Row],[Discount]]&lt;=0.16,"15%",
 IF(Table1[[#This Row],[Discount]]&lt;=0.2,"20%",  IF(Table1[[#This Row],[Discount]]&lt;=0.25,"25%",
 "30%+")))))</f>
        <v>10%</v>
      </c>
      <c r="AF194" s="5" t="str">
        <f>IF(Table1[[#This Row],[Discount]]=0, "Full Price", "Discounted")</f>
        <v>Discounted</v>
      </c>
      <c r="AG194" s="46" t="str">
        <f>TEXT(Table1[[#This Row],[Order Date]],"mmm-yyyy")</f>
        <v>May-2015</v>
      </c>
    </row>
    <row r="195" spans="1:33" ht="13.8" x14ac:dyDescent="0.25">
      <c r="A195" s="5">
        <v>19108</v>
      </c>
      <c r="B195" s="5" t="s">
        <v>106</v>
      </c>
      <c r="C195" s="5">
        <v>7.0000000000000007E-2</v>
      </c>
      <c r="D195" s="5">
        <v>6.68</v>
      </c>
      <c r="E195" s="5">
        <v>6.92</v>
      </c>
      <c r="F195" s="5">
        <v>353</v>
      </c>
      <c r="G195" s="5" t="s">
        <v>457</v>
      </c>
      <c r="H195" s="5" t="s">
        <v>49</v>
      </c>
      <c r="I195" s="5" t="s">
        <v>40</v>
      </c>
      <c r="J195" s="5" t="s">
        <v>29</v>
      </c>
      <c r="K195" s="5" t="s">
        <v>93</v>
      </c>
      <c r="L195" s="5" t="s">
        <v>59</v>
      </c>
      <c r="M195" s="5" t="s">
        <v>460</v>
      </c>
      <c r="N195" s="5">
        <v>0.37</v>
      </c>
      <c r="O195" s="5" t="s">
        <v>33</v>
      </c>
      <c r="P195" s="5" t="s">
        <v>34</v>
      </c>
      <c r="Q195" s="5" t="s">
        <v>378</v>
      </c>
      <c r="R195" s="5" t="s">
        <v>459</v>
      </c>
      <c r="S195" s="5">
        <v>85301</v>
      </c>
      <c r="T195" s="7">
        <v>42138</v>
      </c>
      <c r="U195" s="7">
        <v>42145</v>
      </c>
      <c r="V195" s="5">
        <v>-141.12</v>
      </c>
      <c r="W195" s="5">
        <v>16</v>
      </c>
      <c r="X195" s="5">
        <v>104.84</v>
      </c>
      <c r="Y195" s="5">
        <v>89647</v>
      </c>
      <c r="Z195" s="5">
        <f>DATEDIF(Table1[[#This Row],[Order Date]], Table1[[#This Row],[Ship Date]], "D")</f>
        <v>7</v>
      </c>
      <c r="AA195" s="5">
        <f>IF(Table1[[#This Row],[Sales]]=0, 0, Table1[[#This Row],[Profit]] / Table1[[#This Row],[Sales]] * 100)</f>
        <v>-134.60511255246089</v>
      </c>
      <c r="AB195" s="5">
        <f>Table1[[#This Row],[Sales]] / (1 - Table1[[#This Row],[Discount]])</f>
        <v>112.73118279569894</v>
      </c>
      <c r="AC195" s="5">
        <f>Table1[[#This Row],[Sales Before Discount]] - Table1[[#This Row],[Sales]]</f>
        <v>7.8911827956989384</v>
      </c>
      <c r="AD195" s="5" t="str">
        <f>IF(Table1[[#This Row],[Discount Impact Factor]]=0, "No Discount", IF(Table1[[#This Row],[Discount Impact Factor]]&lt;=0.1, "Low Discount", IF(Table1[[#This Row],[Discount Impact Factor]]&lt;=0.2, "Medium Discount", "High Discount")))</f>
        <v>High Discount</v>
      </c>
      <c r="AE195" s="5" t="str">
        <f>IF(Table1[[#This Row],[Discount]]=0,"0% (No Discount)",
 IF(Table1[[#This Row],[Discount]]&lt;=0.09,"10%",
 IF(Table1[[#This Row],[Discount]]&lt;=0.16,"15%",
 IF(Table1[[#This Row],[Discount]]&lt;=0.2,"20%",  IF(Table1[[#This Row],[Discount]]&lt;=0.25,"25%",
 "30%+")))))</f>
        <v>10%</v>
      </c>
      <c r="AF195" s="5" t="str">
        <f>IF(Table1[[#This Row],[Discount]]=0, "Full Price", "Discounted")</f>
        <v>Discounted</v>
      </c>
      <c r="AG195" s="46" t="str">
        <f>TEXT(Table1[[#This Row],[Order Date]],"mmm-yyyy")</f>
        <v>May-2015</v>
      </c>
    </row>
    <row r="196" spans="1:33" ht="13.8" hidden="1" x14ac:dyDescent="0.25">
      <c r="A196" s="5">
        <v>20760</v>
      </c>
      <c r="B196" s="5" t="s">
        <v>47</v>
      </c>
      <c r="C196" s="5">
        <v>7.0000000000000007E-2</v>
      </c>
      <c r="D196" s="5">
        <v>124.49</v>
      </c>
      <c r="E196" s="5">
        <v>51.94</v>
      </c>
      <c r="F196" s="5">
        <v>357</v>
      </c>
      <c r="G196" s="5" t="s">
        <v>461</v>
      </c>
      <c r="H196" s="5" t="s">
        <v>39</v>
      </c>
      <c r="I196" s="5" t="s">
        <v>28</v>
      </c>
      <c r="J196" s="5" t="s">
        <v>41</v>
      </c>
      <c r="K196" s="5" t="s">
        <v>152</v>
      </c>
      <c r="L196" s="5" t="s">
        <v>121</v>
      </c>
      <c r="M196" s="5" t="s">
        <v>462</v>
      </c>
      <c r="N196" s="5">
        <v>0.63</v>
      </c>
      <c r="O196" s="5" t="s">
        <v>33</v>
      </c>
      <c r="P196" s="5" t="s">
        <v>34</v>
      </c>
      <c r="Q196" s="5" t="s">
        <v>378</v>
      </c>
      <c r="R196" s="5" t="s">
        <v>463</v>
      </c>
      <c r="S196" s="5">
        <v>86401</v>
      </c>
      <c r="T196" s="7">
        <v>42148</v>
      </c>
      <c r="U196" s="7">
        <v>42149</v>
      </c>
      <c r="V196" s="5">
        <v>1074.44</v>
      </c>
      <c r="W196" s="5">
        <v>14</v>
      </c>
      <c r="X196" s="5">
        <v>1714.93</v>
      </c>
      <c r="Y196" s="5">
        <v>91131</v>
      </c>
      <c r="Z196" s="5">
        <f>DATEDIF(Table1[[#This Row],[Order Date]], Table1[[#This Row],[Ship Date]], "D")</f>
        <v>1</v>
      </c>
      <c r="AA196" s="5">
        <f>IF(Table1[[#This Row],[Sales]]=0, 0, Table1[[#This Row],[Profit]] / Table1[[#This Row],[Sales]] * 100)</f>
        <v>62.65211991159989</v>
      </c>
      <c r="AB196" s="5">
        <f>Table1[[#This Row],[Sales]] / (1 - Table1[[#This Row],[Discount]])</f>
        <v>1844.0107526881723</v>
      </c>
      <c r="AC196" s="5">
        <f>Table1[[#This Row],[Sales Before Discount]] - Table1[[#This Row],[Sales]]</f>
        <v>129.0807526881722</v>
      </c>
      <c r="AD196" s="5" t="str">
        <f>IF(Table1[[#This Row],[Discount Impact Factor]]=0, "No Discount", IF(Table1[[#This Row],[Discount Impact Factor]]&lt;=0.1, "Low Discount", IF(Table1[[#This Row],[Discount Impact Factor]]&lt;=0.2, "Medium Discount", "High Discount")))</f>
        <v>High Discount</v>
      </c>
      <c r="AE196" s="5" t="str">
        <f>IF(Table1[[#This Row],[Discount]]=0,"0% (No Discount)",
 IF(Table1[[#This Row],[Discount]]&lt;=0.09,"10%",
 IF(Table1[[#This Row],[Discount]]&lt;=0.16,"15%",
 IF(Table1[[#This Row],[Discount]]&lt;=0.2,"20%",  IF(Table1[[#This Row],[Discount]]&lt;=0.25,"25%",
 "30%+")))))</f>
        <v>10%</v>
      </c>
      <c r="AF196" s="5" t="str">
        <f>IF(Table1[[#This Row],[Discount]]=0, "Full Price", "Discounted")</f>
        <v>Discounted</v>
      </c>
      <c r="AG196" s="46" t="str">
        <f>TEXT(Table1[[#This Row],[Order Date]],"mmm-yyyy")</f>
        <v>May-2015</v>
      </c>
    </row>
    <row r="197" spans="1:33" ht="12.75" customHeight="1" x14ac:dyDescent="0.25">
      <c r="A197" s="5">
        <v>24627</v>
      </c>
      <c r="B197" s="5" t="s">
        <v>106</v>
      </c>
      <c r="C197" s="5">
        <v>0.04</v>
      </c>
      <c r="D197" s="5">
        <v>125.99</v>
      </c>
      <c r="E197" s="5">
        <v>8.99</v>
      </c>
      <c r="F197" s="5">
        <v>358</v>
      </c>
      <c r="G197" s="5" t="s">
        <v>464</v>
      </c>
      <c r="H197" s="5" t="s">
        <v>49</v>
      </c>
      <c r="I197" s="5" t="s">
        <v>28</v>
      </c>
      <c r="J197" s="5" t="s">
        <v>77</v>
      </c>
      <c r="K197" s="5" t="s">
        <v>78</v>
      </c>
      <c r="L197" s="5" t="s">
        <v>59</v>
      </c>
      <c r="M197" s="5" t="s">
        <v>465</v>
      </c>
      <c r="N197" s="5">
        <v>0.59</v>
      </c>
      <c r="O197" s="5" t="s">
        <v>33</v>
      </c>
      <c r="P197" s="5" t="s">
        <v>53</v>
      </c>
      <c r="Q197" s="5" t="s">
        <v>234</v>
      </c>
      <c r="R197" s="5" t="s">
        <v>466</v>
      </c>
      <c r="S197" s="5">
        <v>19406</v>
      </c>
      <c r="T197" s="7">
        <v>42013</v>
      </c>
      <c r="U197" s="7">
        <v>42020</v>
      </c>
      <c r="V197" s="5">
        <v>-627.82191999999998</v>
      </c>
      <c r="W197" s="5">
        <v>1</v>
      </c>
      <c r="X197" s="5">
        <v>107.95</v>
      </c>
      <c r="Y197" s="5">
        <v>91130</v>
      </c>
      <c r="Z197" s="5">
        <f>DATEDIF(Table1[[#This Row],[Order Date]], Table1[[#This Row],[Ship Date]], "D")</f>
        <v>7</v>
      </c>
      <c r="AA197" s="5">
        <f>IF(Table1[[#This Row],[Sales]]=0, 0, Table1[[#This Row],[Profit]] / Table1[[#This Row],[Sales]] * 100)</f>
        <v>-581.5858452987494</v>
      </c>
      <c r="AB197" s="5">
        <f>Table1[[#This Row],[Sales]] / (1 - Table1[[#This Row],[Discount]])</f>
        <v>112.44791666666667</v>
      </c>
      <c r="AC197" s="5">
        <f>Table1[[#This Row],[Sales Before Discount]] - Table1[[#This Row],[Sales]]</f>
        <v>4.4979166666666686</v>
      </c>
      <c r="AD197" s="5" t="str">
        <f>IF(Table1[[#This Row],[Discount Impact Factor]]=0, "No Discount", IF(Table1[[#This Row],[Discount Impact Factor]]&lt;=0.1, "Low Discount", IF(Table1[[#This Row],[Discount Impact Factor]]&lt;=0.2, "Medium Discount", "High Discount")))</f>
        <v>High Discount</v>
      </c>
      <c r="AE197" s="5" t="str">
        <f>IF(Table1[[#This Row],[Discount]]=0,"0% (No Discount)",
 IF(Table1[[#This Row],[Discount]]&lt;=0.09,"10%",
 IF(Table1[[#This Row],[Discount]]&lt;=0.16,"15%",
 IF(Table1[[#This Row],[Discount]]&lt;=0.2,"20%",  IF(Table1[[#This Row],[Discount]]&lt;=0.25,"25%",
 "30%+")))))</f>
        <v>10%</v>
      </c>
      <c r="AF197" s="5" t="str">
        <f>IF(Table1[[#This Row],[Discount]]=0, "Full Price", "Discounted")</f>
        <v>Discounted</v>
      </c>
      <c r="AG197" s="46" t="str">
        <f>TEXT(Table1[[#This Row],[Order Date]],"mmm-yyyy")</f>
        <v>Jan-2015</v>
      </c>
    </row>
    <row r="198" spans="1:33" ht="12.75" hidden="1" customHeight="1" x14ac:dyDescent="0.25">
      <c r="A198" s="5">
        <v>18278</v>
      </c>
      <c r="B198" s="5" t="s">
        <v>56</v>
      </c>
      <c r="C198" s="5">
        <v>0.05</v>
      </c>
      <c r="D198" s="5">
        <v>328.14</v>
      </c>
      <c r="E198" s="5">
        <v>91.05</v>
      </c>
      <c r="F198" s="5">
        <v>366</v>
      </c>
      <c r="G198" s="5" t="s">
        <v>467</v>
      </c>
      <c r="H198" s="5" t="s">
        <v>39</v>
      </c>
      <c r="I198" s="5" t="s">
        <v>58</v>
      </c>
      <c r="J198" s="5" t="s">
        <v>29</v>
      </c>
      <c r="K198" s="5" t="s">
        <v>257</v>
      </c>
      <c r="L198" s="5" t="s">
        <v>43</v>
      </c>
      <c r="M198" s="5" t="s">
        <v>468</v>
      </c>
      <c r="N198" s="5">
        <v>0.56999999999999995</v>
      </c>
      <c r="O198" s="5" t="s">
        <v>33</v>
      </c>
      <c r="P198" s="5" t="s">
        <v>53</v>
      </c>
      <c r="Q198" s="5" t="s">
        <v>469</v>
      </c>
      <c r="R198" s="5" t="s">
        <v>470</v>
      </c>
      <c r="S198" s="5">
        <v>2910</v>
      </c>
      <c r="T198" s="7">
        <v>42021</v>
      </c>
      <c r="U198" s="7">
        <v>42023</v>
      </c>
      <c r="V198" s="5">
        <v>411.5172</v>
      </c>
      <c r="W198" s="5">
        <v>6</v>
      </c>
      <c r="X198" s="5">
        <v>1967.98</v>
      </c>
      <c r="Y198" s="5">
        <v>87347</v>
      </c>
      <c r="Z198" s="5">
        <f>DATEDIF(Table1[[#This Row],[Order Date]], Table1[[#This Row],[Ship Date]], "D")</f>
        <v>2</v>
      </c>
      <c r="AA198" s="5">
        <f>IF(Table1[[#This Row],[Sales]]=0, 0, Table1[[#This Row],[Profit]] / Table1[[#This Row],[Sales]] * 100)</f>
        <v>20.910639335765609</v>
      </c>
      <c r="AB198" s="5">
        <f>Table1[[#This Row],[Sales]] / (1 - Table1[[#This Row],[Discount]])</f>
        <v>2071.5578947368422</v>
      </c>
      <c r="AC198" s="5">
        <f>Table1[[#This Row],[Sales Before Discount]] - Table1[[#This Row],[Sales]]</f>
        <v>103.57789473684215</v>
      </c>
      <c r="AD198" s="5" t="str">
        <f>IF(Table1[[#This Row],[Discount Impact Factor]]=0, "No Discount", IF(Table1[[#This Row],[Discount Impact Factor]]&lt;=0.1, "Low Discount", IF(Table1[[#This Row],[Discount Impact Factor]]&lt;=0.2, "Medium Discount", "High Discount")))</f>
        <v>High Discount</v>
      </c>
      <c r="AE198" s="5" t="str">
        <f>IF(Table1[[#This Row],[Discount]]=0,"0% (No Discount)",
 IF(Table1[[#This Row],[Discount]]&lt;=0.09,"10%",
 IF(Table1[[#This Row],[Discount]]&lt;=0.16,"15%",
 IF(Table1[[#This Row],[Discount]]&lt;=0.2,"20%",  IF(Table1[[#This Row],[Discount]]&lt;=0.25,"25%",
 "30%+")))))</f>
        <v>10%</v>
      </c>
      <c r="AF198" s="5" t="str">
        <f>IF(Table1[[#This Row],[Discount]]=0, "Full Price", "Discounted")</f>
        <v>Discounted</v>
      </c>
      <c r="AG198" s="46" t="str">
        <f>TEXT(Table1[[#This Row],[Order Date]],"mmm-yyyy")</f>
        <v>Jan-2015</v>
      </c>
    </row>
    <row r="199" spans="1:33" ht="12.75" hidden="1" customHeight="1" x14ac:dyDescent="0.25">
      <c r="A199" s="5">
        <v>24794</v>
      </c>
      <c r="B199" s="5" t="s">
        <v>106</v>
      </c>
      <c r="C199" s="5">
        <v>0.09</v>
      </c>
      <c r="D199" s="5">
        <v>19.23</v>
      </c>
      <c r="E199" s="5">
        <v>6.15</v>
      </c>
      <c r="F199" s="5">
        <v>369</v>
      </c>
      <c r="G199" s="5" t="s">
        <v>471</v>
      </c>
      <c r="H199" s="5" t="s">
        <v>27</v>
      </c>
      <c r="I199" s="5" t="s">
        <v>28</v>
      </c>
      <c r="J199" s="5" t="s">
        <v>41</v>
      </c>
      <c r="K199" s="5" t="s">
        <v>50</v>
      </c>
      <c r="L199" s="5" t="s">
        <v>51</v>
      </c>
      <c r="M199" s="5" t="s">
        <v>472</v>
      </c>
      <c r="N199" s="5">
        <v>0.44</v>
      </c>
      <c r="O199" s="5" t="s">
        <v>33</v>
      </c>
      <c r="P199" s="5" t="s">
        <v>34</v>
      </c>
      <c r="Q199" s="5" t="s">
        <v>45</v>
      </c>
      <c r="R199" s="5" t="s">
        <v>473</v>
      </c>
      <c r="S199" s="5">
        <v>94601</v>
      </c>
      <c r="T199" s="7">
        <v>42105</v>
      </c>
      <c r="U199" s="7">
        <v>42107</v>
      </c>
      <c r="V199" s="5">
        <v>211.232</v>
      </c>
      <c r="W199" s="5">
        <v>21</v>
      </c>
      <c r="X199" s="5">
        <v>394.1</v>
      </c>
      <c r="Y199" s="5">
        <v>90292</v>
      </c>
      <c r="Z199" s="5">
        <f>DATEDIF(Table1[[#This Row],[Order Date]], Table1[[#This Row],[Ship Date]], "D")</f>
        <v>2</v>
      </c>
      <c r="AA199" s="5">
        <f>IF(Table1[[#This Row],[Sales]]=0, 0, Table1[[#This Row],[Profit]] / Table1[[#This Row],[Sales]] * 100)</f>
        <v>53.59857904085257</v>
      </c>
      <c r="AB199" s="5">
        <f>Table1[[#This Row],[Sales]] / (1 - Table1[[#This Row],[Discount]])</f>
        <v>433.07692307692309</v>
      </c>
      <c r="AC199" s="5">
        <f>Table1[[#This Row],[Sales Before Discount]] - Table1[[#This Row],[Sales]]</f>
        <v>38.976923076923072</v>
      </c>
      <c r="AD199" s="5" t="str">
        <f>IF(Table1[[#This Row],[Discount Impact Factor]]=0, "No Discount", IF(Table1[[#This Row],[Discount Impact Factor]]&lt;=0.1, "Low Discount", IF(Table1[[#This Row],[Discount Impact Factor]]&lt;=0.2, "Medium Discount", "High Discount")))</f>
        <v>High Discount</v>
      </c>
      <c r="AE199" s="5" t="str">
        <f>IF(Table1[[#This Row],[Discount]]=0,"0% (No Discount)",
 IF(Table1[[#This Row],[Discount]]&lt;=0.09,"10%",
 IF(Table1[[#This Row],[Discount]]&lt;=0.16,"15%",
 IF(Table1[[#This Row],[Discount]]&lt;=0.2,"20%",  IF(Table1[[#This Row],[Discount]]&lt;=0.25,"25%",
 "30%+")))))</f>
        <v>10%</v>
      </c>
      <c r="AF199" s="5" t="str">
        <f>IF(Table1[[#This Row],[Discount]]=0, "Full Price", "Discounted")</f>
        <v>Discounted</v>
      </c>
      <c r="AG199" s="46" t="str">
        <f>TEXT(Table1[[#This Row],[Order Date]],"mmm-yyyy")</f>
        <v>Apr-2015</v>
      </c>
    </row>
    <row r="200" spans="1:33" ht="12.75" hidden="1" customHeight="1" x14ac:dyDescent="0.25">
      <c r="A200" s="5">
        <v>20401</v>
      </c>
      <c r="B200" s="5" t="s">
        <v>37</v>
      </c>
      <c r="C200" s="5">
        <v>0.02</v>
      </c>
      <c r="D200" s="5">
        <v>20.99</v>
      </c>
      <c r="E200" s="5">
        <v>4.8099999999999996</v>
      </c>
      <c r="F200" s="5">
        <v>370</v>
      </c>
      <c r="G200" s="5" t="s">
        <v>474</v>
      </c>
      <c r="H200" s="5" t="s">
        <v>49</v>
      </c>
      <c r="I200" s="5" t="s">
        <v>28</v>
      </c>
      <c r="J200" s="5" t="s">
        <v>77</v>
      </c>
      <c r="K200" s="5" t="s">
        <v>78</v>
      </c>
      <c r="L200" s="5" t="s">
        <v>86</v>
      </c>
      <c r="M200" s="5" t="s">
        <v>475</v>
      </c>
      <c r="N200" s="5">
        <v>0.57999999999999996</v>
      </c>
      <c r="O200" s="5" t="s">
        <v>33</v>
      </c>
      <c r="P200" s="5" t="s">
        <v>53</v>
      </c>
      <c r="Q200" s="5" t="s">
        <v>188</v>
      </c>
      <c r="R200" s="5" t="s">
        <v>476</v>
      </c>
      <c r="S200" s="5">
        <v>4240</v>
      </c>
      <c r="T200" s="7">
        <v>42151</v>
      </c>
      <c r="U200" s="7">
        <v>42153</v>
      </c>
      <c r="V200" s="5">
        <v>49.787999999999997</v>
      </c>
      <c r="W200" s="5">
        <v>15</v>
      </c>
      <c r="X200" s="5">
        <v>266.39</v>
      </c>
      <c r="Y200" s="5">
        <v>90291</v>
      </c>
      <c r="Z200" s="5">
        <f>DATEDIF(Table1[[#This Row],[Order Date]], Table1[[#This Row],[Ship Date]], "D")</f>
        <v>2</v>
      </c>
      <c r="AA200" s="5">
        <f>IF(Table1[[#This Row],[Sales]]=0, 0, Table1[[#This Row],[Profit]] / Table1[[#This Row],[Sales]] * 100)</f>
        <v>18.689890761665229</v>
      </c>
      <c r="AB200" s="5">
        <f>Table1[[#This Row],[Sales]] / (1 - Table1[[#This Row],[Discount]])</f>
        <v>271.82653061224488</v>
      </c>
      <c r="AC200" s="5">
        <f>Table1[[#This Row],[Sales Before Discount]] - Table1[[#This Row],[Sales]]</f>
        <v>5.4365306122448942</v>
      </c>
      <c r="AD200" s="5" t="str">
        <f>IF(Table1[[#This Row],[Discount Impact Factor]]=0, "No Discount", IF(Table1[[#This Row],[Discount Impact Factor]]&lt;=0.1, "Low Discount", IF(Table1[[#This Row],[Discount Impact Factor]]&lt;=0.2, "Medium Discount", "High Discount")))</f>
        <v>High Discount</v>
      </c>
      <c r="AE200" s="5" t="str">
        <f>IF(Table1[[#This Row],[Discount]]=0,"0% (No Discount)",
 IF(Table1[[#This Row],[Discount]]&lt;=0.09,"10%",
 IF(Table1[[#This Row],[Discount]]&lt;=0.16,"15%",
 IF(Table1[[#This Row],[Discount]]&lt;=0.2,"20%",  IF(Table1[[#This Row],[Discount]]&lt;=0.25,"25%",
 "30%+")))))</f>
        <v>10%</v>
      </c>
      <c r="AF200" s="5" t="str">
        <f>IF(Table1[[#This Row],[Discount]]=0, "Full Price", "Discounted")</f>
        <v>Discounted</v>
      </c>
      <c r="AG200" s="46" t="str">
        <f>TEXT(Table1[[#This Row],[Order Date]],"mmm-yyyy")</f>
        <v>May-2015</v>
      </c>
    </row>
    <row r="201" spans="1:33" ht="12.75" customHeight="1" x14ac:dyDescent="0.25">
      <c r="A201" s="5">
        <v>20400</v>
      </c>
      <c r="B201" s="5" t="s">
        <v>37</v>
      </c>
      <c r="C201" s="5">
        <v>0.05</v>
      </c>
      <c r="D201" s="5">
        <v>5.4</v>
      </c>
      <c r="E201" s="5">
        <v>7.78</v>
      </c>
      <c r="F201" s="5">
        <v>371</v>
      </c>
      <c r="G201" s="5" t="s">
        <v>477</v>
      </c>
      <c r="H201" s="5" t="s">
        <v>27</v>
      </c>
      <c r="I201" s="5" t="s">
        <v>28</v>
      </c>
      <c r="J201" s="5" t="s">
        <v>29</v>
      </c>
      <c r="K201" s="5" t="s">
        <v>109</v>
      </c>
      <c r="L201" s="5" t="s">
        <v>59</v>
      </c>
      <c r="M201" s="5" t="s">
        <v>310</v>
      </c>
      <c r="N201" s="5">
        <v>0.37</v>
      </c>
      <c r="O201" s="5" t="s">
        <v>33</v>
      </c>
      <c r="P201" s="5" t="s">
        <v>53</v>
      </c>
      <c r="Q201" s="5" t="s">
        <v>193</v>
      </c>
      <c r="R201" s="5" t="s">
        <v>478</v>
      </c>
      <c r="S201" s="5">
        <v>2149</v>
      </c>
      <c r="T201" s="7">
        <v>42151</v>
      </c>
      <c r="U201" s="7">
        <v>42153</v>
      </c>
      <c r="V201" s="5">
        <v>-132.62950000000001</v>
      </c>
      <c r="W201" s="5">
        <v>9</v>
      </c>
      <c r="X201" s="5">
        <v>51.82</v>
      </c>
      <c r="Y201" s="5">
        <v>90291</v>
      </c>
      <c r="Z201" s="5">
        <f>DATEDIF(Table1[[#This Row],[Order Date]], Table1[[#This Row],[Ship Date]], "D")</f>
        <v>2</v>
      </c>
      <c r="AA201" s="5">
        <f>IF(Table1[[#This Row],[Sales]]=0, 0, Table1[[#This Row],[Profit]] / Table1[[#This Row],[Sales]] * 100)</f>
        <v>-255.94268622153612</v>
      </c>
      <c r="AB201" s="5">
        <f>Table1[[#This Row],[Sales]] / (1 - Table1[[#This Row],[Discount]])</f>
        <v>54.547368421052632</v>
      </c>
      <c r="AC201" s="5">
        <f>Table1[[#This Row],[Sales Before Discount]] - Table1[[#This Row],[Sales]]</f>
        <v>2.7273684210526312</v>
      </c>
      <c r="AD201" s="5" t="str">
        <f>IF(Table1[[#This Row],[Discount Impact Factor]]=0, "No Discount", IF(Table1[[#This Row],[Discount Impact Factor]]&lt;=0.1, "Low Discount", IF(Table1[[#This Row],[Discount Impact Factor]]&lt;=0.2, "Medium Discount", "High Discount")))</f>
        <v>High Discount</v>
      </c>
      <c r="AE201" s="5" t="str">
        <f>IF(Table1[[#This Row],[Discount]]=0,"0% (No Discount)",
 IF(Table1[[#This Row],[Discount]]&lt;=0.09,"10%",
 IF(Table1[[#This Row],[Discount]]&lt;=0.16,"15%",
 IF(Table1[[#This Row],[Discount]]&lt;=0.2,"20%",  IF(Table1[[#This Row],[Discount]]&lt;=0.25,"25%",
 "30%+")))))</f>
        <v>10%</v>
      </c>
      <c r="AF201" s="5" t="str">
        <f>IF(Table1[[#This Row],[Discount]]=0, "Full Price", "Discounted")</f>
        <v>Discounted</v>
      </c>
      <c r="AG201" s="46" t="str">
        <f>TEXT(Table1[[#This Row],[Order Date]],"mmm-yyyy")</f>
        <v>May-2015</v>
      </c>
    </row>
    <row r="202" spans="1:33" ht="12.75" customHeight="1" x14ac:dyDescent="0.25">
      <c r="A202" s="5">
        <v>3392</v>
      </c>
      <c r="B202" s="5" t="s">
        <v>37</v>
      </c>
      <c r="C202" s="5">
        <v>0.02</v>
      </c>
      <c r="D202" s="5">
        <v>200.98</v>
      </c>
      <c r="E202" s="5">
        <v>55.96</v>
      </c>
      <c r="F202" s="5">
        <v>373</v>
      </c>
      <c r="G202" s="5" t="s">
        <v>479</v>
      </c>
      <c r="H202" s="5" t="s">
        <v>39</v>
      </c>
      <c r="I202" s="5" t="s">
        <v>58</v>
      </c>
      <c r="J202" s="5" t="s">
        <v>41</v>
      </c>
      <c r="K202" s="5" t="s">
        <v>191</v>
      </c>
      <c r="L202" s="5" t="s">
        <v>121</v>
      </c>
      <c r="M202" s="5" t="s">
        <v>480</v>
      </c>
      <c r="N202" s="5">
        <v>0.75</v>
      </c>
      <c r="O202" s="5" t="s">
        <v>33</v>
      </c>
      <c r="P202" s="5" t="s">
        <v>61</v>
      </c>
      <c r="Q202" s="5" t="s">
        <v>300</v>
      </c>
      <c r="R202" s="5" t="s">
        <v>301</v>
      </c>
      <c r="S202" s="5">
        <v>48234</v>
      </c>
      <c r="T202" s="7">
        <v>42077</v>
      </c>
      <c r="U202" s="7">
        <v>42079</v>
      </c>
      <c r="V202" s="5">
        <v>-163.63</v>
      </c>
      <c r="W202" s="5">
        <v>45</v>
      </c>
      <c r="X202" s="5">
        <v>9539.6</v>
      </c>
      <c r="Y202" s="5">
        <v>24193</v>
      </c>
      <c r="Z202" s="5">
        <f>DATEDIF(Table1[[#This Row],[Order Date]], Table1[[#This Row],[Ship Date]], "D")</f>
        <v>2</v>
      </c>
      <c r="AA202" s="5">
        <f>IF(Table1[[#This Row],[Sales]]=0, 0, Table1[[#This Row],[Profit]] / Table1[[#This Row],[Sales]] * 100)</f>
        <v>-1.7152710805484508</v>
      </c>
      <c r="AB202" s="5">
        <f>Table1[[#This Row],[Sales]] / (1 - Table1[[#This Row],[Discount]])</f>
        <v>9734.2857142857156</v>
      </c>
      <c r="AC202" s="5">
        <f>Table1[[#This Row],[Sales Before Discount]] - Table1[[#This Row],[Sales]]</f>
        <v>194.68571428571522</v>
      </c>
      <c r="AD202" s="5" t="str">
        <f>IF(Table1[[#This Row],[Discount Impact Factor]]=0, "No Discount", IF(Table1[[#This Row],[Discount Impact Factor]]&lt;=0.1, "Low Discount", IF(Table1[[#This Row],[Discount Impact Factor]]&lt;=0.2, "Medium Discount", "High Discount")))</f>
        <v>High Discount</v>
      </c>
      <c r="AE202" s="5" t="str">
        <f>IF(Table1[[#This Row],[Discount]]=0,"0% (No Discount)",
 IF(Table1[[#This Row],[Discount]]&lt;=0.09,"10%",
 IF(Table1[[#This Row],[Discount]]&lt;=0.16,"15%",
 IF(Table1[[#This Row],[Discount]]&lt;=0.2,"20%",  IF(Table1[[#This Row],[Discount]]&lt;=0.25,"25%",
 "30%+")))))</f>
        <v>10%</v>
      </c>
      <c r="AF202" s="5" t="str">
        <f>IF(Table1[[#This Row],[Discount]]=0, "Full Price", "Discounted")</f>
        <v>Discounted</v>
      </c>
      <c r="AG202" s="46" t="str">
        <f>TEXT(Table1[[#This Row],[Order Date]],"mmm-yyyy")</f>
        <v>Mar-2015</v>
      </c>
    </row>
    <row r="203" spans="1:33" ht="12.75" customHeight="1" x14ac:dyDescent="0.25">
      <c r="A203" s="5">
        <v>3393</v>
      </c>
      <c r="B203" s="5" t="s">
        <v>37</v>
      </c>
      <c r="C203" s="5">
        <v>0.02</v>
      </c>
      <c r="D203" s="5">
        <v>4.28</v>
      </c>
      <c r="E203" s="5">
        <v>5.17</v>
      </c>
      <c r="F203" s="5">
        <v>373</v>
      </c>
      <c r="G203" s="5" t="s">
        <v>479</v>
      </c>
      <c r="H203" s="5" t="s">
        <v>49</v>
      </c>
      <c r="I203" s="5" t="s">
        <v>58</v>
      </c>
      <c r="J203" s="5" t="s">
        <v>29</v>
      </c>
      <c r="K203" s="5" t="s">
        <v>93</v>
      </c>
      <c r="L203" s="5" t="s">
        <v>59</v>
      </c>
      <c r="M203" s="5" t="s">
        <v>481</v>
      </c>
      <c r="N203" s="5">
        <v>0.4</v>
      </c>
      <c r="O203" s="5" t="s">
        <v>33</v>
      </c>
      <c r="P203" s="5" t="s">
        <v>61</v>
      </c>
      <c r="Q203" s="5" t="s">
        <v>300</v>
      </c>
      <c r="R203" s="5" t="s">
        <v>301</v>
      </c>
      <c r="S203" s="5">
        <v>48234</v>
      </c>
      <c r="T203" s="7">
        <v>42077</v>
      </c>
      <c r="U203" s="7">
        <v>42078</v>
      </c>
      <c r="V203" s="5">
        <v>-63.87</v>
      </c>
      <c r="W203" s="5">
        <v>24</v>
      </c>
      <c r="X203" s="5">
        <v>109.86</v>
      </c>
      <c r="Y203" s="5">
        <v>24193</v>
      </c>
      <c r="Z203" s="5">
        <f>DATEDIF(Table1[[#This Row],[Order Date]], Table1[[#This Row],[Ship Date]], "D")</f>
        <v>1</v>
      </c>
      <c r="AA203" s="5">
        <f>IF(Table1[[#This Row],[Sales]]=0, 0, Table1[[#This Row],[Profit]] / Table1[[#This Row],[Sales]] * 100)</f>
        <v>-58.137629710540686</v>
      </c>
      <c r="AB203" s="5">
        <f>Table1[[#This Row],[Sales]] / (1 - Table1[[#This Row],[Discount]])</f>
        <v>112.10204081632654</v>
      </c>
      <c r="AC203" s="5">
        <f>Table1[[#This Row],[Sales Before Discount]] - Table1[[#This Row],[Sales]]</f>
        <v>2.2420408163265364</v>
      </c>
      <c r="AD203" s="5" t="str">
        <f>IF(Table1[[#This Row],[Discount Impact Factor]]=0, "No Discount", IF(Table1[[#This Row],[Discount Impact Factor]]&lt;=0.1, "Low Discount", IF(Table1[[#This Row],[Discount Impact Factor]]&lt;=0.2, "Medium Discount", "High Discount")))</f>
        <v>High Discount</v>
      </c>
      <c r="AE203" s="5" t="str">
        <f>IF(Table1[[#This Row],[Discount]]=0,"0% (No Discount)",
 IF(Table1[[#This Row],[Discount]]&lt;=0.09,"10%",
 IF(Table1[[#This Row],[Discount]]&lt;=0.16,"15%",
 IF(Table1[[#This Row],[Discount]]&lt;=0.2,"20%",  IF(Table1[[#This Row],[Discount]]&lt;=0.25,"25%",
 "30%+")))))</f>
        <v>10%</v>
      </c>
      <c r="AF203" s="5" t="str">
        <f>IF(Table1[[#This Row],[Discount]]=0, "Full Price", "Discounted")</f>
        <v>Discounted</v>
      </c>
      <c r="AG203" s="46" t="str">
        <f>TEXT(Table1[[#This Row],[Order Date]],"mmm-yyyy")</f>
        <v>Mar-2015</v>
      </c>
    </row>
    <row r="204" spans="1:33" ht="12.75" customHeight="1" x14ac:dyDescent="0.25">
      <c r="A204" s="5">
        <v>3394</v>
      </c>
      <c r="B204" s="5" t="s">
        <v>37</v>
      </c>
      <c r="C204" s="5">
        <v>0.04</v>
      </c>
      <c r="D204" s="5">
        <v>85.99</v>
      </c>
      <c r="E204" s="5">
        <v>0.99</v>
      </c>
      <c r="F204" s="5">
        <v>373</v>
      </c>
      <c r="G204" s="5" t="s">
        <v>479</v>
      </c>
      <c r="H204" s="5" t="s">
        <v>49</v>
      </c>
      <c r="I204" s="5" t="s">
        <v>58</v>
      </c>
      <c r="J204" s="5" t="s">
        <v>77</v>
      </c>
      <c r="K204" s="5" t="s">
        <v>78</v>
      </c>
      <c r="L204" s="5" t="s">
        <v>31</v>
      </c>
      <c r="M204" s="5" t="s">
        <v>482</v>
      </c>
      <c r="N204" s="5">
        <v>0.85</v>
      </c>
      <c r="O204" s="5" t="s">
        <v>33</v>
      </c>
      <c r="P204" s="5" t="s">
        <v>61</v>
      </c>
      <c r="Q204" s="5" t="s">
        <v>300</v>
      </c>
      <c r="R204" s="5" t="s">
        <v>301</v>
      </c>
      <c r="S204" s="5">
        <v>48234</v>
      </c>
      <c r="T204" s="7">
        <v>42077</v>
      </c>
      <c r="U204" s="7">
        <v>42079</v>
      </c>
      <c r="V204" s="5">
        <v>-175.17500000000001</v>
      </c>
      <c r="W204" s="5">
        <v>19</v>
      </c>
      <c r="X204" s="5">
        <v>1426.51</v>
      </c>
      <c r="Y204" s="5">
        <v>24193</v>
      </c>
      <c r="Z204" s="5">
        <f>DATEDIF(Table1[[#This Row],[Order Date]], Table1[[#This Row],[Ship Date]], "D")</f>
        <v>2</v>
      </c>
      <c r="AA204" s="5">
        <f>IF(Table1[[#This Row],[Sales]]=0, 0, Table1[[#This Row],[Profit]] / Table1[[#This Row],[Sales]] * 100)</f>
        <v>-12.279969996705246</v>
      </c>
      <c r="AB204" s="5">
        <f>Table1[[#This Row],[Sales]] / (1 - Table1[[#This Row],[Discount]])</f>
        <v>1485.9479166666667</v>
      </c>
      <c r="AC204" s="5">
        <f>Table1[[#This Row],[Sales Before Discount]] - Table1[[#This Row],[Sales]]</f>
        <v>59.437916666666752</v>
      </c>
      <c r="AD204" s="5" t="str">
        <f>IF(Table1[[#This Row],[Discount Impact Factor]]=0, "No Discount", IF(Table1[[#This Row],[Discount Impact Factor]]&lt;=0.1, "Low Discount", IF(Table1[[#This Row],[Discount Impact Factor]]&lt;=0.2, "Medium Discount", "High Discount")))</f>
        <v>High Discount</v>
      </c>
      <c r="AE204" s="5" t="str">
        <f>IF(Table1[[#This Row],[Discount]]=0,"0% (No Discount)",
 IF(Table1[[#This Row],[Discount]]&lt;=0.09,"10%",
 IF(Table1[[#This Row],[Discount]]&lt;=0.16,"15%",
 IF(Table1[[#This Row],[Discount]]&lt;=0.2,"20%",  IF(Table1[[#This Row],[Discount]]&lt;=0.25,"25%",
 "30%+")))))</f>
        <v>10%</v>
      </c>
      <c r="AF204" s="5" t="str">
        <f>IF(Table1[[#This Row],[Discount]]=0, "Full Price", "Discounted")</f>
        <v>Discounted</v>
      </c>
      <c r="AG204" s="46" t="str">
        <f>TEXT(Table1[[#This Row],[Order Date]],"mmm-yyyy")</f>
        <v>Mar-2015</v>
      </c>
    </row>
    <row r="205" spans="1:33" ht="12.75" customHeight="1" x14ac:dyDescent="0.25">
      <c r="A205" s="5">
        <v>21392</v>
      </c>
      <c r="B205" s="5" t="s">
        <v>37</v>
      </c>
      <c r="C205" s="5">
        <v>0.02</v>
      </c>
      <c r="D205" s="5">
        <v>200.98</v>
      </c>
      <c r="E205" s="5">
        <v>55.96</v>
      </c>
      <c r="F205" s="5">
        <v>375</v>
      </c>
      <c r="G205" s="5" t="s">
        <v>483</v>
      </c>
      <c r="H205" s="5" t="s">
        <v>39</v>
      </c>
      <c r="I205" s="5" t="s">
        <v>58</v>
      </c>
      <c r="J205" s="5" t="s">
        <v>41</v>
      </c>
      <c r="K205" s="5" t="s">
        <v>191</v>
      </c>
      <c r="L205" s="5" t="s">
        <v>121</v>
      </c>
      <c r="M205" s="5" t="s">
        <v>480</v>
      </c>
      <c r="N205" s="5">
        <v>0.75</v>
      </c>
      <c r="O205" s="5" t="s">
        <v>33</v>
      </c>
      <c r="P205" s="5" t="s">
        <v>136</v>
      </c>
      <c r="Q205" s="5" t="s">
        <v>244</v>
      </c>
      <c r="R205" s="5" t="s">
        <v>484</v>
      </c>
      <c r="S205" s="5">
        <v>37814</v>
      </c>
      <c r="T205" s="7">
        <v>42077</v>
      </c>
      <c r="U205" s="7">
        <v>42079</v>
      </c>
      <c r="V205" s="5">
        <v>-224.94779999999997</v>
      </c>
      <c r="W205" s="5">
        <v>11</v>
      </c>
      <c r="X205" s="5">
        <v>2331.9</v>
      </c>
      <c r="Y205" s="5">
        <v>90917</v>
      </c>
      <c r="Z205" s="5">
        <f>DATEDIF(Table1[[#This Row],[Order Date]], Table1[[#This Row],[Ship Date]], "D")</f>
        <v>2</v>
      </c>
      <c r="AA205" s="5">
        <f>IF(Table1[[#This Row],[Sales]]=0, 0, Table1[[#This Row],[Profit]] / Table1[[#This Row],[Sales]] * 100)</f>
        <v>-9.6465457352373587</v>
      </c>
      <c r="AB205" s="5">
        <f>Table1[[#This Row],[Sales]] / (1 - Table1[[#This Row],[Discount]])</f>
        <v>2379.4897959183677</v>
      </c>
      <c r="AC205" s="5">
        <f>Table1[[#This Row],[Sales Before Discount]] - Table1[[#This Row],[Sales]]</f>
        <v>47.589795918367599</v>
      </c>
      <c r="AD205" s="5" t="str">
        <f>IF(Table1[[#This Row],[Discount Impact Factor]]=0, "No Discount", IF(Table1[[#This Row],[Discount Impact Factor]]&lt;=0.1, "Low Discount", IF(Table1[[#This Row],[Discount Impact Factor]]&lt;=0.2, "Medium Discount", "High Discount")))</f>
        <v>High Discount</v>
      </c>
      <c r="AE205" s="5" t="str">
        <f>IF(Table1[[#This Row],[Discount]]=0,"0% (No Discount)",
 IF(Table1[[#This Row],[Discount]]&lt;=0.09,"10%",
 IF(Table1[[#This Row],[Discount]]&lt;=0.16,"15%",
 IF(Table1[[#This Row],[Discount]]&lt;=0.2,"20%",  IF(Table1[[#This Row],[Discount]]&lt;=0.25,"25%",
 "30%+")))))</f>
        <v>10%</v>
      </c>
      <c r="AF205" s="5" t="str">
        <f>IF(Table1[[#This Row],[Discount]]=0, "Full Price", "Discounted")</f>
        <v>Discounted</v>
      </c>
      <c r="AG205" s="46" t="str">
        <f>TEXT(Table1[[#This Row],[Order Date]],"mmm-yyyy")</f>
        <v>Mar-2015</v>
      </c>
    </row>
    <row r="206" spans="1:33" ht="12.75" hidden="1" customHeight="1" x14ac:dyDescent="0.25">
      <c r="A206" s="5">
        <v>21393</v>
      </c>
      <c r="B206" s="5" t="s">
        <v>37</v>
      </c>
      <c r="C206" s="5">
        <v>0.02</v>
      </c>
      <c r="D206" s="5">
        <v>4.28</v>
      </c>
      <c r="E206" s="5">
        <v>5.17</v>
      </c>
      <c r="F206" s="5">
        <v>375</v>
      </c>
      <c r="G206" s="5" t="s">
        <v>483</v>
      </c>
      <c r="H206" s="5" t="s">
        <v>49</v>
      </c>
      <c r="I206" s="5" t="s">
        <v>58</v>
      </c>
      <c r="J206" s="5" t="s">
        <v>29</v>
      </c>
      <c r="K206" s="5" t="s">
        <v>93</v>
      </c>
      <c r="L206" s="5" t="s">
        <v>59</v>
      </c>
      <c r="M206" s="5" t="s">
        <v>481</v>
      </c>
      <c r="N206" s="5">
        <v>0.4</v>
      </c>
      <c r="O206" s="5" t="s">
        <v>33</v>
      </c>
      <c r="P206" s="5" t="s">
        <v>136</v>
      </c>
      <c r="Q206" s="5" t="s">
        <v>244</v>
      </c>
      <c r="R206" s="5" t="s">
        <v>484</v>
      </c>
      <c r="S206" s="5">
        <v>37814</v>
      </c>
      <c r="T206" s="7">
        <v>42077</v>
      </c>
      <c r="U206" s="7">
        <v>42078</v>
      </c>
      <c r="V206" s="5">
        <v>196.79999999999998</v>
      </c>
      <c r="W206" s="5">
        <v>6</v>
      </c>
      <c r="X206" s="5">
        <v>27.47</v>
      </c>
      <c r="Y206" s="5">
        <v>90917</v>
      </c>
      <c r="Z206" s="5">
        <f>DATEDIF(Table1[[#This Row],[Order Date]], Table1[[#This Row],[Ship Date]], "D")</f>
        <v>1</v>
      </c>
      <c r="AA206" s="5">
        <f>IF(Table1[[#This Row],[Sales]]=0, 0, Table1[[#This Row],[Profit]] / Table1[[#This Row],[Sales]] * 100)</f>
        <v>716.41791044776119</v>
      </c>
      <c r="AB206" s="5">
        <f>Table1[[#This Row],[Sales]] / (1 - Table1[[#This Row],[Discount]])</f>
        <v>28.030612244897959</v>
      </c>
      <c r="AC206" s="5">
        <f>Table1[[#This Row],[Sales Before Discount]] - Table1[[#This Row],[Sales]]</f>
        <v>0.56061224489796047</v>
      </c>
      <c r="AD206" s="5" t="str">
        <f>IF(Table1[[#This Row],[Discount Impact Factor]]=0, "No Discount", IF(Table1[[#This Row],[Discount Impact Factor]]&lt;=0.1, "Low Discount", IF(Table1[[#This Row],[Discount Impact Factor]]&lt;=0.2, "Medium Discount", "High Discount")))</f>
        <v>High Discount</v>
      </c>
      <c r="AE206" s="5" t="str">
        <f>IF(Table1[[#This Row],[Discount]]=0,"0% (No Discount)",
 IF(Table1[[#This Row],[Discount]]&lt;=0.09,"10%",
 IF(Table1[[#This Row],[Discount]]&lt;=0.16,"15%",
 IF(Table1[[#This Row],[Discount]]&lt;=0.2,"20%",  IF(Table1[[#This Row],[Discount]]&lt;=0.25,"25%",
 "30%+")))))</f>
        <v>10%</v>
      </c>
      <c r="AF206" s="5" t="str">
        <f>IF(Table1[[#This Row],[Discount]]=0, "Full Price", "Discounted")</f>
        <v>Discounted</v>
      </c>
      <c r="AG206" s="46" t="str">
        <f>TEXT(Table1[[#This Row],[Order Date]],"mmm-yyyy")</f>
        <v>Mar-2015</v>
      </c>
    </row>
    <row r="207" spans="1:33" ht="12.75" hidden="1" customHeight="1" x14ac:dyDescent="0.25">
      <c r="A207" s="5">
        <v>19073</v>
      </c>
      <c r="B207" s="5" t="s">
        <v>56</v>
      </c>
      <c r="C207" s="5">
        <v>0.03</v>
      </c>
      <c r="D207" s="5">
        <v>25.98</v>
      </c>
      <c r="E207" s="5">
        <v>5.37</v>
      </c>
      <c r="F207" s="5">
        <v>377</v>
      </c>
      <c r="G207" s="5" t="s">
        <v>485</v>
      </c>
      <c r="H207" s="5" t="s">
        <v>49</v>
      </c>
      <c r="I207" s="5" t="s">
        <v>114</v>
      </c>
      <c r="J207" s="5" t="s">
        <v>29</v>
      </c>
      <c r="K207" s="5" t="s">
        <v>257</v>
      </c>
      <c r="L207" s="5" t="s">
        <v>86</v>
      </c>
      <c r="M207" s="5" t="s">
        <v>486</v>
      </c>
      <c r="N207" s="5">
        <v>0.5</v>
      </c>
      <c r="O207" s="5" t="s">
        <v>33</v>
      </c>
      <c r="P207" s="5" t="s">
        <v>61</v>
      </c>
      <c r="Q207" s="5" t="s">
        <v>178</v>
      </c>
      <c r="R207" s="5" t="s">
        <v>431</v>
      </c>
      <c r="S207" s="5">
        <v>60510</v>
      </c>
      <c r="T207" s="7">
        <v>42111</v>
      </c>
      <c r="U207" s="7">
        <v>42111</v>
      </c>
      <c r="V207" s="5">
        <v>250.03759999999997</v>
      </c>
      <c r="W207" s="5">
        <v>17</v>
      </c>
      <c r="X207" s="5">
        <v>460.87</v>
      </c>
      <c r="Y207" s="5">
        <v>89579</v>
      </c>
      <c r="Z207" s="5">
        <f>DATEDIF(Table1[[#This Row],[Order Date]], Table1[[#This Row],[Ship Date]], "D")</f>
        <v>0</v>
      </c>
      <c r="AA207" s="5">
        <f>IF(Table1[[#This Row],[Sales]]=0, 0, Table1[[#This Row],[Profit]] / Table1[[#This Row],[Sales]] * 100)</f>
        <v>54.25339032699025</v>
      </c>
      <c r="AB207" s="5">
        <f>Table1[[#This Row],[Sales]] / (1 - Table1[[#This Row],[Discount]])</f>
        <v>475.12371134020623</v>
      </c>
      <c r="AC207" s="5">
        <f>Table1[[#This Row],[Sales Before Discount]] - Table1[[#This Row],[Sales]]</f>
        <v>14.253711340206223</v>
      </c>
      <c r="AD207" s="5" t="str">
        <f>IF(Table1[[#This Row],[Discount Impact Factor]]=0, "No Discount", IF(Table1[[#This Row],[Discount Impact Factor]]&lt;=0.1, "Low Discount", IF(Table1[[#This Row],[Discount Impact Factor]]&lt;=0.2, "Medium Discount", "High Discount")))</f>
        <v>High Discount</v>
      </c>
      <c r="AE207" s="5" t="str">
        <f>IF(Table1[[#This Row],[Discount]]=0,"0% (No Discount)",
 IF(Table1[[#This Row],[Discount]]&lt;=0.09,"10%",
 IF(Table1[[#This Row],[Discount]]&lt;=0.16,"15%",
 IF(Table1[[#This Row],[Discount]]&lt;=0.2,"20%",  IF(Table1[[#This Row],[Discount]]&lt;=0.25,"25%",
 "30%+")))))</f>
        <v>10%</v>
      </c>
      <c r="AF207" s="5" t="str">
        <f>IF(Table1[[#This Row],[Discount]]=0, "Full Price", "Discounted")</f>
        <v>Discounted</v>
      </c>
      <c r="AG207" s="46" t="str">
        <f>TEXT(Table1[[#This Row],[Order Date]],"mmm-yyyy")</f>
        <v>Apr-2015</v>
      </c>
    </row>
    <row r="208" spans="1:33" ht="12.75" customHeight="1" x14ac:dyDescent="0.25">
      <c r="A208" s="5">
        <v>22401</v>
      </c>
      <c r="B208" s="5" t="s">
        <v>37</v>
      </c>
      <c r="C208" s="5">
        <v>7.0000000000000007E-2</v>
      </c>
      <c r="D208" s="5">
        <v>415.88</v>
      </c>
      <c r="E208" s="5">
        <v>11.37</v>
      </c>
      <c r="F208" s="5">
        <v>381</v>
      </c>
      <c r="G208" s="5" t="s">
        <v>487</v>
      </c>
      <c r="H208" s="5" t="s">
        <v>49</v>
      </c>
      <c r="I208" s="5" t="s">
        <v>28</v>
      </c>
      <c r="J208" s="5" t="s">
        <v>29</v>
      </c>
      <c r="K208" s="5" t="s">
        <v>141</v>
      </c>
      <c r="L208" s="5" t="s">
        <v>59</v>
      </c>
      <c r="M208" s="5" t="s">
        <v>488</v>
      </c>
      <c r="N208" s="5">
        <v>0.56999999999999995</v>
      </c>
      <c r="O208" s="5" t="s">
        <v>33</v>
      </c>
      <c r="P208" s="5" t="s">
        <v>61</v>
      </c>
      <c r="Q208" s="5" t="s">
        <v>178</v>
      </c>
      <c r="R208" s="5" t="s">
        <v>489</v>
      </c>
      <c r="S208" s="5">
        <v>61701</v>
      </c>
      <c r="T208" s="7">
        <v>42125</v>
      </c>
      <c r="U208" s="7">
        <v>42125</v>
      </c>
      <c r="V208" s="5">
        <v>-539.59</v>
      </c>
      <c r="W208" s="5">
        <v>1</v>
      </c>
      <c r="X208" s="5">
        <v>394.51</v>
      </c>
      <c r="Y208" s="5">
        <v>88929</v>
      </c>
      <c r="Z208" s="5">
        <f>DATEDIF(Table1[[#This Row],[Order Date]], Table1[[#This Row],[Ship Date]], "D")</f>
        <v>0</v>
      </c>
      <c r="AA208" s="5">
        <f>IF(Table1[[#This Row],[Sales]]=0, 0, Table1[[#This Row],[Profit]] / Table1[[#This Row],[Sales]] * 100)</f>
        <v>-136.7747332133533</v>
      </c>
      <c r="AB208" s="5">
        <f>Table1[[#This Row],[Sales]] / (1 - Table1[[#This Row],[Discount]])</f>
        <v>424.20430107526886</v>
      </c>
      <c r="AC208" s="5">
        <f>Table1[[#This Row],[Sales Before Discount]] - Table1[[#This Row],[Sales]]</f>
        <v>29.694301075268868</v>
      </c>
      <c r="AD208" s="5" t="str">
        <f>IF(Table1[[#This Row],[Discount Impact Factor]]=0, "No Discount", IF(Table1[[#This Row],[Discount Impact Factor]]&lt;=0.1, "Low Discount", IF(Table1[[#This Row],[Discount Impact Factor]]&lt;=0.2, "Medium Discount", "High Discount")))</f>
        <v>High Discount</v>
      </c>
      <c r="AE208" s="5" t="str">
        <f>IF(Table1[[#This Row],[Discount]]=0,"0% (No Discount)",
 IF(Table1[[#This Row],[Discount]]&lt;=0.09,"10%",
 IF(Table1[[#This Row],[Discount]]&lt;=0.16,"15%",
 IF(Table1[[#This Row],[Discount]]&lt;=0.2,"20%",  IF(Table1[[#This Row],[Discount]]&lt;=0.25,"25%",
 "30%+")))))</f>
        <v>10%</v>
      </c>
      <c r="AF208" s="5" t="str">
        <f>IF(Table1[[#This Row],[Discount]]=0, "Full Price", "Discounted")</f>
        <v>Discounted</v>
      </c>
      <c r="AG208" s="46" t="str">
        <f>TEXT(Table1[[#This Row],[Order Date]],"mmm-yyyy")</f>
        <v>May-2015</v>
      </c>
    </row>
    <row r="209" spans="1:33" ht="12.75" customHeight="1" x14ac:dyDescent="0.25">
      <c r="A209" s="5">
        <v>21281</v>
      </c>
      <c r="B209" s="5" t="s">
        <v>47</v>
      </c>
      <c r="C209" s="5">
        <v>0.06</v>
      </c>
      <c r="D209" s="5">
        <v>5.34</v>
      </c>
      <c r="E209" s="5">
        <v>5.63</v>
      </c>
      <c r="F209" s="5">
        <v>383</v>
      </c>
      <c r="G209" s="5" t="s">
        <v>490</v>
      </c>
      <c r="H209" s="5" t="s">
        <v>49</v>
      </c>
      <c r="I209" s="5" t="s">
        <v>28</v>
      </c>
      <c r="J209" s="5" t="s">
        <v>29</v>
      </c>
      <c r="K209" s="5" t="s">
        <v>109</v>
      </c>
      <c r="L209" s="5" t="s">
        <v>59</v>
      </c>
      <c r="M209" s="5" t="s">
        <v>491</v>
      </c>
      <c r="N209" s="5">
        <v>0.39</v>
      </c>
      <c r="O209" s="5" t="s">
        <v>33</v>
      </c>
      <c r="P209" s="5" t="s">
        <v>53</v>
      </c>
      <c r="Q209" s="5" t="s">
        <v>234</v>
      </c>
      <c r="R209" s="5" t="s">
        <v>492</v>
      </c>
      <c r="S209" s="5">
        <v>19026</v>
      </c>
      <c r="T209" s="7">
        <v>42082</v>
      </c>
      <c r="U209" s="7">
        <v>42082</v>
      </c>
      <c r="V209" s="5">
        <v>-82.822999999999993</v>
      </c>
      <c r="W209" s="5">
        <v>7</v>
      </c>
      <c r="X209" s="5">
        <v>38.65</v>
      </c>
      <c r="Y209" s="5">
        <v>88928</v>
      </c>
      <c r="Z209" s="5">
        <f>DATEDIF(Table1[[#This Row],[Order Date]], Table1[[#This Row],[Ship Date]], "D")</f>
        <v>0</v>
      </c>
      <c r="AA209" s="5">
        <f>IF(Table1[[#This Row],[Sales]]=0, 0, Table1[[#This Row],[Profit]] / Table1[[#This Row],[Sales]] * 100)</f>
        <v>-214.28978007761964</v>
      </c>
      <c r="AB209" s="5">
        <f>Table1[[#This Row],[Sales]] / (1 - Table1[[#This Row],[Discount]])</f>
        <v>41.117021276595743</v>
      </c>
      <c r="AC209" s="5">
        <f>Table1[[#This Row],[Sales Before Discount]] - Table1[[#This Row],[Sales]]</f>
        <v>2.4670212765957444</v>
      </c>
      <c r="AD209" s="5" t="str">
        <f>IF(Table1[[#This Row],[Discount Impact Factor]]=0, "No Discount", IF(Table1[[#This Row],[Discount Impact Factor]]&lt;=0.1, "Low Discount", IF(Table1[[#This Row],[Discount Impact Factor]]&lt;=0.2, "Medium Discount", "High Discount")))</f>
        <v>High Discount</v>
      </c>
      <c r="AE209" s="5" t="str">
        <f>IF(Table1[[#This Row],[Discount]]=0,"0% (No Discount)",
 IF(Table1[[#This Row],[Discount]]&lt;=0.09,"10%",
 IF(Table1[[#This Row],[Discount]]&lt;=0.16,"15%",
 IF(Table1[[#This Row],[Discount]]&lt;=0.2,"20%",  IF(Table1[[#This Row],[Discount]]&lt;=0.25,"25%",
 "30%+")))))</f>
        <v>10%</v>
      </c>
      <c r="AF209" s="5" t="str">
        <f>IF(Table1[[#This Row],[Discount]]=0, "Full Price", "Discounted")</f>
        <v>Discounted</v>
      </c>
      <c r="AG209" s="46" t="str">
        <f>TEXT(Table1[[#This Row],[Order Date]],"mmm-yyyy")</f>
        <v>Mar-2015</v>
      </c>
    </row>
    <row r="210" spans="1:33" ht="12.75" hidden="1" customHeight="1" x14ac:dyDescent="0.25">
      <c r="A210" s="5">
        <v>21282</v>
      </c>
      <c r="B210" s="5" t="s">
        <v>47</v>
      </c>
      <c r="C210" s="5">
        <v>7.0000000000000007E-2</v>
      </c>
      <c r="D210" s="5">
        <v>65.989999999999995</v>
      </c>
      <c r="E210" s="5">
        <v>5.26</v>
      </c>
      <c r="F210" s="5">
        <v>383</v>
      </c>
      <c r="G210" s="5" t="s">
        <v>490</v>
      </c>
      <c r="H210" s="5" t="s">
        <v>27</v>
      </c>
      <c r="I210" s="5" t="s">
        <v>28</v>
      </c>
      <c r="J210" s="5" t="s">
        <v>77</v>
      </c>
      <c r="K210" s="5" t="s">
        <v>78</v>
      </c>
      <c r="L210" s="5" t="s">
        <v>59</v>
      </c>
      <c r="M210" s="5" t="s">
        <v>493</v>
      </c>
      <c r="N210" s="5">
        <v>0.56000000000000005</v>
      </c>
      <c r="O210" s="5" t="s">
        <v>33</v>
      </c>
      <c r="P210" s="5" t="s">
        <v>53</v>
      </c>
      <c r="Q210" s="5" t="s">
        <v>234</v>
      </c>
      <c r="R210" s="5" t="s">
        <v>492</v>
      </c>
      <c r="S210" s="5">
        <v>19026</v>
      </c>
      <c r="T210" s="7">
        <v>42082</v>
      </c>
      <c r="U210" s="7">
        <v>42084</v>
      </c>
      <c r="V210" s="5">
        <v>107.08200000000001</v>
      </c>
      <c r="W210" s="5">
        <v>5</v>
      </c>
      <c r="X210" s="5">
        <v>279.83</v>
      </c>
      <c r="Y210" s="5">
        <v>88928</v>
      </c>
      <c r="Z210" s="5">
        <f>DATEDIF(Table1[[#This Row],[Order Date]], Table1[[#This Row],[Ship Date]], "D")</f>
        <v>2</v>
      </c>
      <c r="AA210" s="5">
        <f>IF(Table1[[#This Row],[Sales]]=0, 0, Table1[[#This Row],[Profit]] / Table1[[#This Row],[Sales]] * 100)</f>
        <v>38.266804845799243</v>
      </c>
      <c r="AB210" s="5">
        <f>Table1[[#This Row],[Sales]] / (1 - Table1[[#This Row],[Discount]])</f>
        <v>300.89247311827955</v>
      </c>
      <c r="AC210" s="5">
        <f>Table1[[#This Row],[Sales Before Discount]] - Table1[[#This Row],[Sales]]</f>
        <v>21.06247311827957</v>
      </c>
      <c r="AD210" s="5" t="str">
        <f>IF(Table1[[#This Row],[Discount Impact Factor]]=0, "No Discount", IF(Table1[[#This Row],[Discount Impact Factor]]&lt;=0.1, "Low Discount", IF(Table1[[#This Row],[Discount Impact Factor]]&lt;=0.2, "Medium Discount", "High Discount")))</f>
        <v>High Discount</v>
      </c>
      <c r="AE210" s="5" t="str">
        <f>IF(Table1[[#This Row],[Discount]]=0,"0% (No Discount)",
 IF(Table1[[#This Row],[Discount]]&lt;=0.09,"10%",
 IF(Table1[[#This Row],[Discount]]&lt;=0.16,"15%",
 IF(Table1[[#This Row],[Discount]]&lt;=0.2,"20%",  IF(Table1[[#This Row],[Discount]]&lt;=0.25,"25%",
 "30%+")))))</f>
        <v>10%</v>
      </c>
      <c r="AF210" s="5" t="str">
        <f>IF(Table1[[#This Row],[Discount]]=0, "Full Price", "Discounted")</f>
        <v>Discounted</v>
      </c>
      <c r="AG210" s="46" t="str">
        <f>TEXT(Table1[[#This Row],[Order Date]],"mmm-yyyy")</f>
        <v>Mar-2015</v>
      </c>
    </row>
    <row r="211" spans="1:33" ht="12.75" customHeight="1" x14ac:dyDescent="0.25">
      <c r="A211" s="5">
        <v>20919</v>
      </c>
      <c r="B211" s="5" t="s">
        <v>25</v>
      </c>
      <c r="C211" s="5">
        <v>0.1</v>
      </c>
      <c r="D211" s="5">
        <v>8.8800000000000008</v>
      </c>
      <c r="E211" s="5">
        <v>6.28</v>
      </c>
      <c r="F211" s="5">
        <v>387</v>
      </c>
      <c r="G211" s="5" t="s">
        <v>494</v>
      </c>
      <c r="H211" s="5" t="s">
        <v>27</v>
      </c>
      <c r="I211" s="5" t="s">
        <v>28</v>
      </c>
      <c r="J211" s="5" t="s">
        <v>29</v>
      </c>
      <c r="K211" s="5" t="s">
        <v>109</v>
      </c>
      <c r="L211" s="5" t="s">
        <v>59</v>
      </c>
      <c r="M211" s="5" t="s">
        <v>495</v>
      </c>
      <c r="N211" s="5">
        <v>0.35</v>
      </c>
      <c r="O211" s="5" t="s">
        <v>33</v>
      </c>
      <c r="P211" s="5" t="s">
        <v>61</v>
      </c>
      <c r="Q211" s="5" t="s">
        <v>496</v>
      </c>
      <c r="R211" s="5" t="s">
        <v>497</v>
      </c>
      <c r="S211" s="5">
        <v>68801</v>
      </c>
      <c r="T211" s="7">
        <v>42167</v>
      </c>
      <c r="U211" s="7">
        <v>42169</v>
      </c>
      <c r="V211" s="5">
        <v>-27.283750000000001</v>
      </c>
      <c r="W211" s="5">
        <v>15</v>
      </c>
      <c r="X211" s="5">
        <v>126.9</v>
      </c>
      <c r="Y211" s="5">
        <v>90339</v>
      </c>
      <c r="Z211" s="5">
        <f>DATEDIF(Table1[[#This Row],[Order Date]], Table1[[#This Row],[Ship Date]], "D")</f>
        <v>2</v>
      </c>
      <c r="AA211" s="5">
        <f>IF(Table1[[#This Row],[Sales]]=0, 0, Table1[[#This Row],[Profit]] / Table1[[#This Row],[Sales]] * 100)</f>
        <v>-21.500197005516156</v>
      </c>
      <c r="AB211" s="5">
        <f>Table1[[#This Row],[Sales]] / (1 - Table1[[#This Row],[Discount]])</f>
        <v>141</v>
      </c>
      <c r="AC211" s="5">
        <f>Table1[[#This Row],[Sales Before Discount]] - Table1[[#This Row],[Sales]]</f>
        <v>14.099999999999994</v>
      </c>
      <c r="AD211" s="5" t="str">
        <f>IF(Table1[[#This Row],[Discount Impact Factor]]=0, "No Discount", IF(Table1[[#This Row],[Discount Impact Factor]]&lt;=0.1, "Low Discount", IF(Table1[[#This Row],[Discount Impact Factor]]&lt;=0.2, "Medium Discount", "High Discount")))</f>
        <v>High Discount</v>
      </c>
      <c r="AE211" s="5" t="str">
        <f>IF(Table1[[#This Row],[Discount]]=0,"0% (No Discount)",
 IF(Table1[[#This Row],[Discount]]&lt;=0.09,"10%",
 IF(Table1[[#This Row],[Discount]]&lt;=0.16,"15%",
 IF(Table1[[#This Row],[Discount]]&lt;=0.2,"20%",  IF(Table1[[#This Row],[Discount]]&lt;=0.25,"25%",
 "30%+")))))</f>
        <v>15%</v>
      </c>
      <c r="AF211" s="5" t="str">
        <f>IF(Table1[[#This Row],[Discount]]=0, "Full Price", "Discounted")</f>
        <v>Discounted</v>
      </c>
      <c r="AG211" s="46" t="str">
        <f>TEXT(Table1[[#This Row],[Order Date]],"mmm-yyyy")</f>
        <v>Jun-2015</v>
      </c>
    </row>
    <row r="212" spans="1:33" ht="12.75" customHeight="1" x14ac:dyDescent="0.25">
      <c r="A212" s="5">
        <v>22223</v>
      </c>
      <c r="B212" s="5" t="s">
        <v>47</v>
      </c>
      <c r="C212" s="5">
        <v>0.03</v>
      </c>
      <c r="D212" s="5">
        <v>5.28</v>
      </c>
      <c r="E212" s="5">
        <v>5.66</v>
      </c>
      <c r="F212" s="5">
        <v>388</v>
      </c>
      <c r="G212" s="5" t="s">
        <v>498</v>
      </c>
      <c r="H212" s="5" t="s">
        <v>49</v>
      </c>
      <c r="I212" s="5" t="s">
        <v>28</v>
      </c>
      <c r="J212" s="5" t="s">
        <v>29</v>
      </c>
      <c r="K212" s="5" t="s">
        <v>93</v>
      </c>
      <c r="L212" s="5" t="s">
        <v>59</v>
      </c>
      <c r="M212" s="5" t="s">
        <v>499</v>
      </c>
      <c r="N212" s="5">
        <v>0.4</v>
      </c>
      <c r="O212" s="5" t="s">
        <v>33</v>
      </c>
      <c r="P212" s="5" t="s">
        <v>61</v>
      </c>
      <c r="Q212" s="5" t="s">
        <v>496</v>
      </c>
      <c r="R212" s="5" t="s">
        <v>500</v>
      </c>
      <c r="S212" s="5">
        <v>68847</v>
      </c>
      <c r="T212" s="7">
        <v>42007</v>
      </c>
      <c r="U212" s="7">
        <v>42009</v>
      </c>
      <c r="V212" s="5">
        <v>-51.559199999999997</v>
      </c>
      <c r="W212" s="5">
        <v>4</v>
      </c>
      <c r="X212" s="5">
        <v>22.82</v>
      </c>
      <c r="Y212" s="5">
        <v>90337</v>
      </c>
      <c r="Z212" s="5">
        <f>DATEDIF(Table1[[#This Row],[Order Date]], Table1[[#This Row],[Ship Date]], "D")</f>
        <v>2</v>
      </c>
      <c r="AA212" s="5">
        <f>IF(Table1[[#This Row],[Sales]]=0, 0, Table1[[#This Row],[Profit]] / Table1[[#This Row],[Sales]] * 100)</f>
        <v>-225.93865030674846</v>
      </c>
      <c r="AB212" s="5">
        <f>Table1[[#This Row],[Sales]] / (1 - Table1[[#This Row],[Discount]])</f>
        <v>23.52577319587629</v>
      </c>
      <c r="AC212" s="5">
        <f>Table1[[#This Row],[Sales Before Discount]] - Table1[[#This Row],[Sales]]</f>
        <v>0.70577319587629006</v>
      </c>
      <c r="AD212" s="5" t="str">
        <f>IF(Table1[[#This Row],[Discount Impact Factor]]=0, "No Discount", IF(Table1[[#This Row],[Discount Impact Factor]]&lt;=0.1, "Low Discount", IF(Table1[[#This Row],[Discount Impact Factor]]&lt;=0.2, "Medium Discount", "High Discount")))</f>
        <v>High Discount</v>
      </c>
      <c r="AE212" s="5" t="str">
        <f>IF(Table1[[#This Row],[Discount]]=0,"0% (No Discount)",
 IF(Table1[[#This Row],[Discount]]&lt;=0.09,"10%",
 IF(Table1[[#This Row],[Discount]]&lt;=0.16,"15%",
 IF(Table1[[#This Row],[Discount]]&lt;=0.2,"20%",  IF(Table1[[#This Row],[Discount]]&lt;=0.25,"25%",
 "30%+")))))</f>
        <v>10%</v>
      </c>
      <c r="AF212" s="5" t="str">
        <f>IF(Table1[[#This Row],[Discount]]=0, "Full Price", "Discounted")</f>
        <v>Discounted</v>
      </c>
      <c r="AG212" s="46" t="str">
        <f>TEXT(Table1[[#This Row],[Order Date]],"mmm-yyyy")</f>
        <v>Jan-2015</v>
      </c>
    </row>
    <row r="213" spans="1:33" ht="12.75" customHeight="1" x14ac:dyDescent="0.25">
      <c r="A213" s="5">
        <v>22224</v>
      </c>
      <c r="B213" s="5" t="s">
        <v>47</v>
      </c>
      <c r="C213" s="5">
        <v>0.01</v>
      </c>
      <c r="D213" s="5">
        <v>110.99</v>
      </c>
      <c r="E213" s="5">
        <v>2.5</v>
      </c>
      <c r="F213" s="5">
        <v>388</v>
      </c>
      <c r="G213" s="5" t="s">
        <v>498</v>
      </c>
      <c r="H213" s="5" t="s">
        <v>49</v>
      </c>
      <c r="I213" s="5" t="s">
        <v>28</v>
      </c>
      <c r="J213" s="5" t="s">
        <v>77</v>
      </c>
      <c r="K213" s="5" t="s">
        <v>78</v>
      </c>
      <c r="L213" s="5" t="s">
        <v>59</v>
      </c>
      <c r="M213" s="5" t="s">
        <v>501</v>
      </c>
      <c r="N213" s="5">
        <v>0.56999999999999995</v>
      </c>
      <c r="O213" s="5" t="s">
        <v>33</v>
      </c>
      <c r="P213" s="5" t="s">
        <v>61</v>
      </c>
      <c r="Q213" s="5" t="s">
        <v>496</v>
      </c>
      <c r="R213" s="5" t="s">
        <v>500</v>
      </c>
      <c r="S213" s="5">
        <v>68847</v>
      </c>
      <c r="T213" s="7">
        <v>42007</v>
      </c>
      <c r="U213" s="7">
        <v>42010</v>
      </c>
      <c r="V213" s="5">
        <v>-263.56572</v>
      </c>
      <c r="W213" s="5">
        <v>2</v>
      </c>
      <c r="X213" s="5">
        <v>188.66</v>
      </c>
      <c r="Y213" s="5">
        <v>90337</v>
      </c>
      <c r="Z213" s="5">
        <f>DATEDIF(Table1[[#This Row],[Order Date]], Table1[[#This Row],[Ship Date]], "D")</f>
        <v>3</v>
      </c>
      <c r="AA213" s="5">
        <f>IF(Table1[[#This Row],[Sales]]=0, 0, Table1[[#This Row],[Profit]] / Table1[[#This Row],[Sales]] * 100)</f>
        <v>-139.70408141630446</v>
      </c>
      <c r="AB213" s="5">
        <f>Table1[[#This Row],[Sales]] / (1 - Table1[[#This Row],[Discount]])</f>
        <v>190.56565656565655</v>
      </c>
      <c r="AC213" s="5">
        <f>Table1[[#This Row],[Sales Before Discount]] - Table1[[#This Row],[Sales]]</f>
        <v>1.9056565656565567</v>
      </c>
      <c r="AD213" s="5" t="str">
        <f>IF(Table1[[#This Row],[Discount Impact Factor]]=0, "No Discount", IF(Table1[[#This Row],[Discount Impact Factor]]&lt;=0.1, "Low Discount", IF(Table1[[#This Row],[Discount Impact Factor]]&lt;=0.2, "Medium Discount", "High Discount")))</f>
        <v>High Discount</v>
      </c>
      <c r="AE213" s="5" t="str">
        <f>IF(Table1[[#This Row],[Discount]]=0,"0% (No Discount)",
 IF(Table1[[#This Row],[Discount]]&lt;=0.09,"10%",
 IF(Table1[[#This Row],[Discount]]&lt;=0.16,"15%",
 IF(Table1[[#This Row],[Discount]]&lt;=0.2,"20%",  IF(Table1[[#This Row],[Discount]]&lt;=0.25,"25%",
 "30%+")))))</f>
        <v>10%</v>
      </c>
      <c r="AF213" s="5" t="str">
        <f>IF(Table1[[#This Row],[Discount]]=0, "Full Price", "Discounted")</f>
        <v>Discounted</v>
      </c>
      <c r="AG213" s="46" t="str">
        <f>TEXT(Table1[[#This Row],[Order Date]],"mmm-yyyy")</f>
        <v>Jan-2015</v>
      </c>
    </row>
    <row r="214" spans="1:33" ht="12.75" hidden="1" customHeight="1" x14ac:dyDescent="0.25">
      <c r="A214" s="5">
        <v>23853</v>
      </c>
      <c r="B214" s="5" t="s">
        <v>106</v>
      </c>
      <c r="C214" s="5">
        <v>0.03</v>
      </c>
      <c r="D214" s="5">
        <v>160.97999999999999</v>
      </c>
      <c r="E214" s="5">
        <v>30</v>
      </c>
      <c r="F214" s="5">
        <v>389</v>
      </c>
      <c r="G214" s="5" t="s">
        <v>502</v>
      </c>
      <c r="H214" s="5" t="s">
        <v>39</v>
      </c>
      <c r="I214" s="5" t="s">
        <v>28</v>
      </c>
      <c r="J214" s="5" t="s">
        <v>41</v>
      </c>
      <c r="K214" s="5" t="s">
        <v>42</v>
      </c>
      <c r="L214" s="5" t="s">
        <v>43</v>
      </c>
      <c r="M214" s="5" t="s">
        <v>177</v>
      </c>
      <c r="N214" s="5">
        <v>0.62</v>
      </c>
      <c r="O214" s="5" t="s">
        <v>33</v>
      </c>
      <c r="P214" s="5" t="s">
        <v>61</v>
      </c>
      <c r="Q214" s="5" t="s">
        <v>496</v>
      </c>
      <c r="R214" s="5" t="s">
        <v>503</v>
      </c>
      <c r="S214" s="5">
        <v>68502</v>
      </c>
      <c r="T214" s="7">
        <v>42041</v>
      </c>
      <c r="U214" s="7">
        <v>42045</v>
      </c>
      <c r="V214" s="5">
        <v>1273.2086999999999</v>
      </c>
      <c r="W214" s="5">
        <v>11</v>
      </c>
      <c r="X214" s="5">
        <v>1845.23</v>
      </c>
      <c r="Y214" s="5">
        <v>90338</v>
      </c>
      <c r="Z214" s="5">
        <f>DATEDIF(Table1[[#This Row],[Order Date]], Table1[[#This Row],[Ship Date]], "D")</f>
        <v>4</v>
      </c>
      <c r="AA214" s="5">
        <f>IF(Table1[[#This Row],[Sales]]=0, 0, Table1[[#This Row],[Profit]] / Table1[[#This Row],[Sales]] * 100)</f>
        <v>69</v>
      </c>
      <c r="AB214" s="5">
        <f>Table1[[#This Row],[Sales]] / (1 - Table1[[#This Row],[Discount]])</f>
        <v>1902.2989690721649</v>
      </c>
      <c r="AC214" s="5">
        <f>Table1[[#This Row],[Sales Before Discount]] - Table1[[#This Row],[Sales]]</f>
        <v>57.068969072164919</v>
      </c>
      <c r="AD214" s="5" t="str">
        <f>IF(Table1[[#This Row],[Discount Impact Factor]]=0, "No Discount", IF(Table1[[#This Row],[Discount Impact Factor]]&lt;=0.1, "Low Discount", IF(Table1[[#This Row],[Discount Impact Factor]]&lt;=0.2, "Medium Discount", "High Discount")))</f>
        <v>High Discount</v>
      </c>
      <c r="AE214" s="5" t="str">
        <f>IF(Table1[[#This Row],[Discount]]=0,"0% (No Discount)",
 IF(Table1[[#This Row],[Discount]]&lt;=0.09,"10%",
 IF(Table1[[#This Row],[Discount]]&lt;=0.16,"15%",
 IF(Table1[[#This Row],[Discount]]&lt;=0.2,"20%",  IF(Table1[[#This Row],[Discount]]&lt;=0.25,"25%",
 "30%+")))))</f>
        <v>10%</v>
      </c>
      <c r="AF214" s="5" t="str">
        <f>IF(Table1[[#This Row],[Discount]]=0, "Full Price", "Discounted")</f>
        <v>Discounted</v>
      </c>
      <c r="AG214" s="46" t="str">
        <f>TEXT(Table1[[#This Row],[Order Date]],"mmm-yyyy")</f>
        <v>Feb-2015</v>
      </c>
    </row>
    <row r="215" spans="1:33" ht="12.75" customHeight="1" x14ac:dyDescent="0.25">
      <c r="A215" s="5">
        <v>25449</v>
      </c>
      <c r="B215" s="5" t="s">
        <v>56</v>
      </c>
      <c r="C215" s="5">
        <v>0.02</v>
      </c>
      <c r="D215" s="5">
        <v>34.979999999999997</v>
      </c>
      <c r="E215" s="5">
        <v>7.53</v>
      </c>
      <c r="F215" s="5">
        <v>392</v>
      </c>
      <c r="G215" s="5" t="s">
        <v>504</v>
      </c>
      <c r="H215" s="5" t="s">
        <v>49</v>
      </c>
      <c r="I215" s="5" t="s">
        <v>28</v>
      </c>
      <c r="J215" s="5" t="s">
        <v>77</v>
      </c>
      <c r="K215" s="5" t="s">
        <v>180</v>
      </c>
      <c r="L215" s="5" t="s">
        <v>59</v>
      </c>
      <c r="M215" s="5" t="s">
        <v>505</v>
      </c>
      <c r="N215" s="5">
        <v>0.76</v>
      </c>
      <c r="O215" s="5" t="s">
        <v>33</v>
      </c>
      <c r="P215" s="5" t="s">
        <v>61</v>
      </c>
      <c r="Q215" s="5" t="s">
        <v>506</v>
      </c>
      <c r="R215" s="5" t="s">
        <v>507</v>
      </c>
      <c r="S215" s="5">
        <v>63105</v>
      </c>
      <c r="T215" s="7">
        <v>42068</v>
      </c>
      <c r="U215" s="7">
        <v>42070</v>
      </c>
      <c r="V215" s="5">
        <v>-159.68</v>
      </c>
      <c r="W215" s="5">
        <v>1</v>
      </c>
      <c r="X215" s="5">
        <v>37.159999999999997</v>
      </c>
      <c r="Y215" s="5">
        <v>86383</v>
      </c>
      <c r="Z215" s="5">
        <f>DATEDIF(Table1[[#This Row],[Order Date]], Table1[[#This Row],[Ship Date]], "D")</f>
        <v>2</v>
      </c>
      <c r="AA215" s="5">
        <f>IF(Table1[[#This Row],[Sales]]=0, 0, Table1[[#This Row],[Profit]] / Table1[[#This Row],[Sales]] * 100)</f>
        <v>-429.70936490850386</v>
      </c>
      <c r="AB215" s="5">
        <f>Table1[[#This Row],[Sales]] / (1 - Table1[[#This Row],[Discount]])</f>
        <v>37.918367346938773</v>
      </c>
      <c r="AC215" s="5">
        <f>Table1[[#This Row],[Sales Before Discount]] - Table1[[#This Row],[Sales]]</f>
        <v>0.75836734693877617</v>
      </c>
      <c r="AD215" s="5" t="str">
        <f>IF(Table1[[#This Row],[Discount Impact Factor]]=0, "No Discount", IF(Table1[[#This Row],[Discount Impact Factor]]&lt;=0.1, "Low Discount", IF(Table1[[#This Row],[Discount Impact Factor]]&lt;=0.2, "Medium Discount", "High Discount")))</f>
        <v>High Discount</v>
      </c>
      <c r="AE215" s="5" t="str">
        <f>IF(Table1[[#This Row],[Discount]]=0,"0% (No Discount)",
 IF(Table1[[#This Row],[Discount]]&lt;=0.09,"10%",
 IF(Table1[[#This Row],[Discount]]&lt;=0.16,"15%",
 IF(Table1[[#This Row],[Discount]]&lt;=0.2,"20%",  IF(Table1[[#This Row],[Discount]]&lt;=0.25,"25%",
 "30%+")))))</f>
        <v>10%</v>
      </c>
      <c r="AF215" s="5" t="str">
        <f>IF(Table1[[#This Row],[Discount]]=0, "Full Price", "Discounted")</f>
        <v>Discounted</v>
      </c>
      <c r="AG215" s="46" t="str">
        <f>TEXT(Table1[[#This Row],[Order Date]],"mmm-yyyy")</f>
        <v>Mar-2015</v>
      </c>
    </row>
    <row r="216" spans="1:33" ht="12.75" hidden="1" customHeight="1" x14ac:dyDescent="0.25">
      <c r="A216" s="5">
        <v>25450</v>
      </c>
      <c r="B216" s="5" t="s">
        <v>56</v>
      </c>
      <c r="C216" s="5">
        <v>0.01</v>
      </c>
      <c r="D216" s="5">
        <v>19.989999999999998</v>
      </c>
      <c r="E216" s="5">
        <v>11.17</v>
      </c>
      <c r="F216" s="5">
        <v>392</v>
      </c>
      <c r="G216" s="5" t="s">
        <v>504</v>
      </c>
      <c r="H216" s="5" t="s">
        <v>49</v>
      </c>
      <c r="I216" s="5" t="s">
        <v>28</v>
      </c>
      <c r="J216" s="5" t="s">
        <v>41</v>
      </c>
      <c r="K216" s="5" t="s">
        <v>50</v>
      </c>
      <c r="L216" s="5" t="s">
        <v>236</v>
      </c>
      <c r="M216" s="5" t="s">
        <v>508</v>
      </c>
      <c r="N216" s="5">
        <v>0.6</v>
      </c>
      <c r="O216" s="5" t="s">
        <v>33</v>
      </c>
      <c r="P216" s="5" t="s">
        <v>61</v>
      </c>
      <c r="Q216" s="5" t="s">
        <v>506</v>
      </c>
      <c r="R216" s="5" t="s">
        <v>507</v>
      </c>
      <c r="S216" s="5">
        <v>63105</v>
      </c>
      <c r="T216" s="7">
        <v>42068</v>
      </c>
      <c r="U216" s="7">
        <v>42071</v>
      </c>
      <c r="V216" s="5">
        <v>27.91</v>
      </c>
      <c r="W216" s="5">
        <v>2</v>
      </c>
      <c r="X216" s="5">
        <v>43.65</v>
      </c>
      <c r="Y216" s="5">
        <v>86383</v>
      </c>
      <c r="Z216" s="5">
        <f>DATEDIF(Table1[[#This Row],[Order Date]], Table1[[#This Row],[Ship Date]], "D")</f>
        <v>3</v>
      </c>
      <c r="AA216" s="5">
        <f>IF(Table1[[#This Row],[Sales]]=0, 0, Table1[[#This Row],[Profit]] / Table1[[#This Row],[Sales]] * 100)</f>
        <v>63.940435280641474</v>
      </c>
      <c r="AB216" s="5">
        <f>Table1[[#This Row],[Sales]] / (1 - Table1[[#This Row],[Discount]])</f>
        <v>44.090909090909086</v>
      </c>
      <c r="AC216" s="5">
        <f>Table1[[#This Row],[Sales Before Discount]] - Table1[[#This Row],[Sales]]</f>
        <v>0.44090909090908781</v>
      </c>
      <c r="AD216" s="5" t="str">
        <f>IF(Table1[[#This Row],[Discount Impact Factor]]=0, "No Discount", IF(Table1[[#This Row],[Discount Impact Factor]]&lt;=0.1, "Low Discount", IF(Table1[[#This Row],[Discount Impact Factor]]&lt;=0.2, "Medium Discount", "High Discount")))</f>
        <v>High Discount</v>
      </c>
      <c r="AE216" s="5" t="str">
        <f>IF(Table1[[#This Row],[Discount]]=0,"0% (No Discount)",
 IF(Table1[[#This Row],[Discount]]&lt;=0.09,"10%",
 IF(Table1[[#This Row],[Discount]]&lt;=0.16,"15%",
 IF(Table1[[#This Row],[Discount]]&lt;=0.2,"20%",  IF(Table1[[#This Row],[Discount]]&lt;=0.25,"25%",
 "30%+")))))</f>
        <v>10%</v>
      </c>
      <c r="AF216" s="5" t="str">
        <f>IF(Table1[[#This Row],[Discount]]=0, "Full Price", "Discounted")</f>
        <v>Discounted</v>
      </c>
      <c r="AG216" s="46" t="str">
        <f>TEXT(Table1[[#This Row],[Order Date]],"mmm-yyyy")</f>
        <v>Mar-2015</v>
      </c>
    </row>
    <row r="217" spans="1:33" ht="12.75" customHeight="1" x14ac:dyDescent="0.25">
      <c r="A217" s="5">
        <v>22598</v>
      </c>
      <c r="B217" s="5" t="s">
        <v>106</v>
      </c>
      <c r="C217" s="5">
        <v>7.0000000000000007E-2</v>
      </c>
      <c r="D217" s="5">
        <v>9.7100000000000009</v>
      </c>
      <c r="E217" s="5">
        <v>9.4499999999999993</v>
      </c>
      <c r="F217" s="5">
        <v>393</v>
      </c>
      <c r="G217" s="5" t="s">
        <v>509</v>
      </c>
      <c r="H217" s="5" t="s">
        <v>49</v>
      </c>
      <c r="I217" s="5" t="s">
        <v>28</v>
      </c>
      <c r="J217" s="5" t="s">
        <v>29</v>
      </c>
      <c r="K217" s="5" t="s">
        <v>141</v>
      </c>
      <c r="L217" s="5" t="s">
        <v>59</v>
      </c>
      <c r="M217" s="5" t="s">
        <v>510</v>
      </c>
      <c r="N217" s="5">
        <v>0.6</v>
      </c>
      <c r="O217" s="5" t="s">
        <v>33</v>
      </c>
      <c r="P217" s="5" t="s">
        <v>53</v>
      </c>
      <c r="Q217" s="5" t="s">
        <v>71</v>
      </c>
      <c r="R217" s="5" t="s">
        <v>511</v>
      </c>
      <c r="S217" s="5">
        <v>13021</v>
      </c>
      <c r="T217" s="7">
        <v>42050</v>
      </c>
      <c r="U217" s="7">
        <v>42057</v>
      </c>
      <c r="V217" s="5">
        <v>-81.77</v>
      </c>
      <c r="W217" s="5">
        <v>3</v>
      </c>
      <c r="X217" s="5">
        <v>31.44</v>
      </c>
      <c r="Y217" s="5">
        <v>86382</v>
      </c>
      <c r="Z217" s="5">
        <f>DATEDIF(Table1[[#This Row],[Order Date]], Table1[[#This Row],[Ship Date]], "D")</f>
        <v>7</v>
      </c>
      <c r="AA217" s="5">
        <f>IF(Table1[[#This Row],[Sales]]=0, 0, Table1[[#This Row],[Profit]] / Table1[[#This Row],[Sales]] * 100)</f>
        <v>-260.08269720101777</v>
      </c>
      <c r="AB217" s="5">
        <f>Table1[[#This Row],[Sales]] / (1 - Table1[[#This Row],[Discount]])</f>
        <v>33.806451612903231</v>
      </c>
      <c r="AC217" s="5">
        <f>Table1[[#This Row],[Sales Before Discount]] - Table1[[#This Row],[Sales]]</f>
        <v>2.36645161290323</v>
      </c>
      <c r="AD217" s="5" t="str">
        <f>IF(Table1[[#This Row],[Discount Impact Factor]]=0, "No Discount", IF(Table1[[#This Row],[Discount Impact Factor]]&lt;=0.1, "Low Discount", IF(Table1[[#This Row],[Discount Impact Factor]]&lt;=0.2, "Medium Discount", "High Discount")))</f>
        <v>High Discount</v>
      </c>
      <c r="AE217" s="5" t="str">
        <f>IF(Table1[[#This Row],[Discount]]=0,"0% (No Discount)",
 IF(Table1[[#This Row],[Discount]]&lt;=0.09,"10%",
 IF(Table1[[#This Row],[Discount]]&lt;=0.16,"15%",
 IF(Table1[[#This Row],[Discount]]&lt;=0.2,"20%",  IF(Table1[[#This Row],[Discount]]&lt;=0.25,"25%",
 "30%+")))))</f>
        <v>10%</v>
      </c>
      <c r="AF217" s="5" t="str">
        <f>IF(Table1[[#This Row],[Discount]]=0, "Full Price", "Discounted")</f>
        <v>Discounted</v>
      </c>
      <c r="AG217" s="46" t="str">
        <f>TEXT(Table1[[#This Row],[Order Date]],"mmm-yyyy")</f>
        <v>Feb-2015</v>
      </c>
    </row>
    <row r="218" spans="1:33" ht="12.75" customHeight="1" x14ac:dyDescent="0.25">
      <c r="A218" s="5">
        <v>24638</v>
      </c>
      <c r="B218" s="5" t="s">
        <v>47</v>
      </c>
      <c r="C218" s="5">
        <v>0.04</v>
      </c>
      <c r="D218" s="5">
        <v>15.98</v>
      </c>
      <c r="E218" s="5">
        <v>4</v>
      </c>
      <c r="F218" s="5">
        <v>395</v>
      </c>
      <c r="G218" s="5" t="s">
        <v>512</v>
      </c>
      <c r="H218" s="5" t="s">
        <v>49</v>
      </c>
      <c r="I218" s="5" t="s">
        <v>28</v>
      </c>
      <c r="J218" s="5" t="s">
        <v>77</v>
      </c>
      <c r="K218" s="5" t="s">
        <v>180</v>
      </c>
      <c r="L218" s="5" t="s">
        <v>59</v>
      </c>
      <c r="M218" s="5" t="s">
        <v>513</v>
      </c>
      <c r="N218" s="5">
        <v>0.37</v>
      </c>
      <c r="O218" s="5" t="s">
        <v>33</v>
      </c>
      <c r="P218" s="5" t="s">
        <v>136</v>
      </c>
      <c r="Q218" s="5" t="s">
        <v>322</v>
      </c>
      <c r="R218" s="5" t="s">
        <v>514</v>
      </c>
      <c r="S218" s="5">
        <v>28001</v>
      </c>
      <c r="T218" s="7">
        <v>42173</v>
      </c>
      <c r="U218" s="7">
        <v>42174</v>
      </c>
      <c r="V218" s="5">
        <v>-19.208000000000002</v>
      </c>
      <c r="W218" s="5">
        <v>4</v>
      </c>
      <c r="X218" s="5">
        <v>64.59</v>
      </c>
      <c r="Y218" s="5">
        <v>86384</v>
      </c>
      <c r="Z218" s="5">
        <f>DATEDIF(Table1[[#This Row],[Order Date]], Table1[[#This Row],[Ship Date]], "D")</f>
        <v>1</v>
      </c>
      <c r="AA218" s="5">
        <f>IF(Table1[[#This Row],[Sales]]=0, 0, Table1[[#This Row],[Profit]] / Table1[[#This Row],[Sales]] * 100)</f>
        <v>-29.738349589719771</v>
      </c>
      <c r="AB218" s="5">
        <f>Table1[[#This Row],[Sales]] / (1 - Table1[[#This Row],[Discount]])</f>
        <v>67.28125</v>
      </c>
      <c r="AC218" s="5">
        <f>Table1[[#This Row],[Sales Before Discount]] - Table1[[#This Row],[Sales]]</f>
        <v>2.6912499999999966</v>
      </c>
      <c r="AD218" s="5" t="str">
        <f>IF(Table1[[#This Row],[Discount Impact Factor]]=0, "No Discount", IF(Table1[[#This Row],[Discount Impact Factor]]&lt;=0.1, "Low Discount", IF(Table1[[#This Row],[Discount Impact Factor]]&lt;=0.2, "Medium Discount", "High Discount")))</f>
        <v>High Discount</v>
      </c>
      <c r="AE218" s="5" t="str">
        <f>IF(Table1[[#This Row],[Discount]]=0,"0% (No Discount)",
 IF(Table1[[#This Row],[Discount]]&lt;=0.09,"10%",
 IF(Table1[[#This Row],[Discount]]&lt;=0.16,"15%",
 IF(Table1[[#This Row],[Discount]]&lt;=0.2,"20%",  IF(Table1[[#This Row],[Discount]]&lt;=0.25,"25%",
 "30%+")))))</f>
        <v>10%</v>
      </c>
      <c r="AF218" s="5" t="str">
        <f>IF(Table1[[#This Row],[Discount]]=0, "Full Price", "Discounted")</f>
        <v>Discounted</v>
      </c>
      <c r="AG218" s="46" t="str">
        <f>TEXT(Table1[[#This Row],[Order Date]],"mmm-yyyy")</f>
        <v>Jun-2015</v>
      </c>
    </row>
    <row r="219" spans="1:33" ht="12.75" hidden="1" customHeight="1" x14ac:dyDescent="0.25">
      <c r="A219" s="5">
        <v>24639</v>
      </c>
      <c r="B219" s="5" t="s">
        <v>47</v>
      </c>
      <c r="C219" s="5">
        <v>0.06</v>
      </c>
      <c r="D219" s="5">
        <v>22.84</v>
      </c>
      <c r="E219" s="5">
        <v>5.47</v>
      </c>
      <c r="F219" s="5">
        <v>395</v>
      </c>
      <c r="G219" s="5" t="s">
        <v>512</v>
      </c>
      <c r="H219" s="5" t="s">
        <v>49</v>
      </c>
      <c r="I219" s="5" t="s">
        <v>28</v>
      </c>
      <c r="J219" s="5" t="s">
        <v>29</v>
      </c>
      <c r="K219" s="5" t="s">
        <v>93</v>
      </c>
      <c r="L219" s="5" t="s">
        <v>59</v>
      </c>
      <c r="M219" s="5" t="s">
        <v>515</v>
      </c>
      <c r="N219" s="5">
        <v>0.39</v>
      </c>
      <c r="O219" s="5" t="s">
        <v>33</v>
      </c>
      <c r="P219" s="5" t="s">
        <v>136</v>
      </c>
      <c r="Q219" s="5" t="s">
        <v>322</v>
      </c>
      <c r="R219" s="5" t="s">
        <v>514</v>
      </c>
      <c r="S219" s="5">
        <v>28001</v>
      </c>
      <c r="T219" s="7">
        <v>42173</v>
      </c>
      <c r="U219" s="7">
        <v>42175</v>
      </c>
      <c r="V219" s="5">
        <v>7.4399999999999995</v>
      </c>
      <c r="W219" s="5">
        <v>20</v>
      </c>
      <c r="X219" s="5">
        <v>461.94</v>
      </c>
      <c r="Y219" s="5">
        <v>86384</v>
      </c>
      <c r="Z219" s="5">
        <f>DATEDIF(Table1[[#This Row],[Order Date]], Table1[[#This Row],[Ship Date]], "D")</f>
        <v>2</v>
      </c>
      <c r="AA219" s="5">
        <f>IF(Table1[[#This Row],[Sales]]=0, 0, Table1[[#This Row],[Profit]] / Table1[[#This Row],[Sales]] * 100)</f>
        <v>1.6105987790622156</v>
      </c>
      <c r="AB219" s="5">
        <f>Table1[[#This Row],[Sales]] / (1 - Table1[[#This Row],[Discount]])</f>
        <v>491.42553191489367</v>
      </c>
      <c r="AC219" s="5">
        <f>Table1[[#This Row],[Sales Before Discount]] - Table1[[#This Row],[Sales]]</f>
        <v>29.48553191489367</v>
      </c>
      <c r="AD219" s="5" t="str">
        <f>IF(Table1[[#This Row],[Discount Impact Factor]]=0, "No Discount", IF(Table1[[#This Row],[Discount Impact Factor]]&lt;=0.1, "Low Discount", IF(Table1[[#This Row],[Discount Impact Factor]]&lt;=0.2, "Medium Discount", "High Discount")))</f>
        <v>High Discount</v>
      </c>
      <c r="AE219" s="5" t="str">
        <f>IF(Table1[[#This Row],[Discount]]=0,"0% (No Discount)",
 IF(Table1[[#This Row],[Discount]]&lt;=0.09,"10%",
 IF(Table1[[#This Row],[Discount]]&lt;=0.16,"15%",
 IF(Table1[[#This Row],[Discount]]&lt;=0.2,"20%",  IF(Table1[[#This Row],[Discount]]&lt;=0.25,"25%",
 "30%+")))))</f>
        <v>10%</v>
      </c>
      <c r="AF219" s="5" t="str">
        <f>IF(Table1[[#This Row],[Discount]]=0, "Full Price", "Discounted")</f>
        <v>Discounted</v>
      </c>
      <c r="AG219" s="46" t="str">
        <f>TEXT(Table1[[#This Row],[Order Date]],"mmm-yyyy")</f>
        <v>Jun-2015</v>
      </c>
    </row>
    <row r="220" spans="1:33" ht="12.75" customHeight="1" x14ac:dyDescent="0.25">
      <c r="A220" s="5">
        <v>20693</v>
      </c>
      <c r="B220" s="5" t="s">
        <v>47</v>
      </c>
      <c r="C220" s="5">
        <v>0.1</v>
      </c>
      <c r="D220" s="5">
        <v>154.13</v>
      </c>
      <c r="E220" s="5">
        <v>69</v>
      </c>
      <c r="F220" s="5">
        <v>397</v>
      </c>
      <c r="G220" s="5" t="s">
        <v>516</v>
      </c>
      <c r="H220" s="5" t="s">
        <v>49</v>
      </c>
      <c r="I220" s="5" t="s">
        <v>28</v>
      </c>
      <c r="J220" s="5" t="s">
        <v>41</v>
      </c>
      <c r="K220" s="5" t="s">
        <v>152</v>
      </c>
      <c r="L220" s="5" t="s">
        <v>236</v>
      </c>
      <c r="M220" s="5" t="s">
        <v>237</v>
      </c>
      <c r="N220" s="5">
        <v>0.68</v>
      </c>
      <c r="O220" s="5" t="s">
        <v>33</v>
      </c>
      <c r="P220" s="5" t="s">
        <v>53</v>
      </c>
      <c r="Q220" s="5" t="s">
        <v>154</v>
      </c>
      <c r="R220" s="5" t="s">
        <v>517</v>
      </c>
      <c r="S220" s="5">
        <v>44221</v>
      </c>
      <c r="T220" s="7">
        <v>42037</v>
      </c>
      <c r="U220" s="7">
        <v>42038</v>
      </c>
      <c r="V220" s="5">
        <v>-372.48597100000006</v>
      </c>
      <c r="W220" s="5">
        <v>8</v>
      </c>
      <c r="X220" s="5">
        <v>1216.32</v>
      </c>
      <c r="Y220" s="5">
        <v>89319</v>
      </c>
      <c r="Z220" s="5">
        <f>DATEDIF(Table1[[#This Row],[Order Date]], Table1[[#This Row],[Ship Date]], "D")</f>
        <v>1</v>
      </c>
      <c r="AA220" s="5">
        <f>IF(Table1[[#This Row],[Sales]]=0, 0, Table1[[#This Row],[Profit]] / Table1[[#This Row],[Sales]] * 100)</f>
        <v>-30.624011033280723</v>
      </c>
      <c r="AB220" s="5">
        <f>Table1[[#This Row],[Sales]] / (1 - Table1[[#This Row],[Discount]])</f>
        <v>1351.4666666666665</v>
      </c>
      <c r="AC220" s="5">
        <f>Table1[[#This Row],[Sales Before Discount]] - Table1[[#This Row],[Sales]]</f>
        <v>135.14666666666653</v>
      </c>
      <c r="AD220" s="5" t="str">
        <f>IF(Table1[[#This Row],[Discount Impact Factor]]=0, "No Discount", IF(Table1[[#This Row],[Discount Impact Factor]]&lt;=0.1, "Low Discount", IF(Table1[[#This Row],[Discount Impact Factor]]&lt;=0.2, "Medium Discount", "High Discount")))</f>
        <v>High Discount</v>
      </c>
      <c r="AE220" s="5" t="str">
        <f>IF(Table1[[#This Row],[Discount]]=0,"0% (No Discount)",
 IF(Table1[[#This Row],[Discount]]&lt;=0.09,"10%",
 IF(Table1[[#This Row],[Discount]]&lt;=0.16,"15%",
 IF(Table1[[#This Row],[Discount]]&lt;=0.2,"20%",  IF(Table1[[#This Row],[Discount]]&lt;=0.25,"25%",
 "30%+")))))</f>
        <v>15%</v>
      </c>
      <c r="AF220" s="5" t="str">
        <f>IF(Table1[[#This Row],[Discount]]=0, "Full Price", "Discounted")</f>
        <v>Discounted</v>
      </c>
      <c r="AG220" s="46" t="str">
        <f>TEXT(Table1[[#This Row],[Order Date]],"mmm-yyyy")</f>
        <v>Feb-2015</v>
      </c>
    </row>
    <row r="221" spans="1:33" ht="12.75" hidden="1" customHeight="1" x14ac:dyDescent="0.25">
      <c r="A221" s="5">
        <v>24471</v>
      </c>
      <c r="B221" s="5" t="s">
        <v>56</v>
      </c>
      <c r="C221" s="5">
        <v>0.05</v>
      </c>
      <c r="D221" s="5">
        <v>63.94</v>
      </c>
      <c r="E221" s="5">
        <v>14.48</v>
      </c>
      <c r="F221" s="5">
        <v>398</v>
      </c>
      <c r="G221" s="5" t="s">
        <v>518</v>
      </c>
      <c r="H221" s="5" t="s">
        <v>49</v>
      </c>
      <c r="I221" s="5" t="s">
        <v>28</v>
      </c>
      <c r="J221" s="5" t="s">
        <v>41</v>
      </c>
      <c r="K221" s="5" t="s">
        <v>50</v>
      </c>
      <c r="L221" s="5" t="s">
        <v>59</v>
      </c>
      <c r="M221" s="5" t="s">
        <v>519</v>
      </c>
      <c r="N221" s="5">
        <v>0.46</v>
      </c>
      <c r="O221" s="5" t="s">
        <v>33</v>
      </c>
      <c r="P221" s="5" t="s">
        <v>53</v>
      </c>
      <c r="Q221" s="5" t="s">
        <v>154</v>
      </c>
      <c r="R221" s="5" t="s">
        <v>520</v>
      </c>
      <c r="S221" s="5">
        <v>45406</v>
      </c>
      <c r="T221" s="7">
        <v>42147</v>
      </c>
      <c r="U221" s="7">
        <v>42149</v>
      </c>
      <c r="V221" s="5">
        <v>1372.6307999999999</v>
      </c>
      <c r="W221" s="5">
        <v>31</v>
      </c>
      <c r="X221" s="5">
        <v>1989.32</v>
      </c>
      <c r="Y221" s="5">
        <v>89320</v>
      </c>
      <c r="Z221" s="5">
        <f>DATEDIF(Table1[[#This Row],[Order Date]], Table1[[#This Row],[Ship Date]], "D")</f>
        <v>2</v>
      </c>
      <c r="AA221" s="5">
        <f>IF(Table1[[#This Row],[Sales]]=0, 0, Table1[[#This Row],[Profit]] / Table1[[#This Row],[Sales]] * 100)</f>
        <v>69</v>
      </c>
      <c r="AB221" s="5">
        <f>Table1[[#This Row],[Sales]] / (1 - Table1[[#This Row],[Discount]])</f>
        <v>2094.0210526315791</v>
      </c>
      <c r="AC221" s="5">
        <f>Table1[[#This Row],[Sales Before Discount]] - Table1[[#This Row],[Sales]]</f>
        <v>104.70105263157916</v>
      </c>
      <c r="AD221" s="5" t="str">
        <f>IF(Table1[[#This Row],[Discount Impact Factor]]=0, "No Discount", IF(Table1[[#This Row],[Discount Impact Factor]]&lt;=0.1, "Low Discount", IF(Table1[[#This Row],[Discount Impact Factor]]&lt;=0.2, "Medium Discount", "High Discount")))</f>
        <v>High Discount</v>
      </c>
      <c r="AE221" s="5" t="str">
        <f>IF(Table1[[#This Row],[Discount]]=0,"0% (No Discount)",
 IF(Table1[[#This Row],[Discount]]&lt;=0.09,"10%",
 IF(Table1[[#This Row],[Discount]]&lt;=0.16,"15%",
 IF(Table1[[#This Row],[Discount]]&lt;=0.2,"20%",  IF(Table1[[#This Row],[Discount]]&lt;=0.25,"25%",
 "30%+")))))</f>
        <v>10%</v>
      </c>
      <c r="AF221" s="5" t="str">
        <f>IF(Table1[[#This Row],[Discount]]=0, "Full Price", "Discounted")</f>
        <v>Discounted</v>
      </c>
      <c r="AG221" s="46" t="str">
        <f>TEXT(Table1[[#This Row],[Order Date]],"mmm-yyyy")</f>
        <v>May-2015</v>
      </c>
    </row>
    <row r="222" spans="1:33" ht="12.75" hidden="1" customHeight="1" x14ac:dyDescent="0.25">
      <c r="A222" s="5">
        <v>21570</v>
      </c>
      <c r="B222" s="5" t="s">
        <v>25</v>
      </c>
      <c r="C222" s="5">
        <v>0.03</v>
      </c>
      <c r="D222" s="5">
        <v>4.9800000000000004</v>
      </c>
      <c r="E222" s="5">
        <v>0.8</v>
      </c>
      <c r="F222" s="5">
        <v>406</v>
      </c>
      <c r="G222" s="5" t="s">
        <v>521</v>
      </c>
      <c r="H222" s="5" t="s">
        <v>49</v>
      </c>
      <c r="I222" s="5" t="s">
        <v>58</v>
      </c>
      <c r="J222" s="5" t="s">
        <v>29</v>
      </c>
      <c r="K222" s="5" t="s">
        <v>93</v>
      </c>
      <c r="L222" s="5" t="s">
        <v>31</v>
      </c>
      <c r="M222" s="5" t="s">
        <v>522</v>
      </c>
      <c r="N222" s="5">
        <v>0.36</v>
      </c>
      <c r="O222" s="5" t="s">
        <v>33</v>
      </c>
      <c r="P222" s="5" t="s">
        <v>53</v>
      </c>
      <c r="Q222" s="5" t="s">
        <v>54</v>
      </c>
      <c r="R222" s="5" t="s">
        <v>523</v>
      </c>
      <c r="S222" s="5">
        <v>8360</v>
      </c>
      <c r="T222" s="7">
        <v>42145</v>
      </c>
      <c r="U222" s="7">
        <v>42146</v>
      </c>
      <c r="V222" s="5">
        <v>50.2044</v>
      </c>
      <c r="W222" s="5">
        <v>15</v>
      </c>
      <c r="X222" s="5">
        <v>72.760000000000005</v>
      </c>
      <c r="Y222" s="5">
        <v>87804</v>
      </c>
      <c r="Z222" s="5">
        <f>DATEDIF(Table1[[#This Row],[Order Date]], Table1[[#This Row],[Ship Date]], "D")</f>
        <v>1</v>
      </c>
      <c r="AA222" s="5">
        <f>IF(Table1[[#This Row],[Sales]]=0, 0, Table1[[#This Row],[Profit]] / Table1[[#This Row],[Sales]] * 100)</f>
        <v>69</v>
      </c>
      <c r="AB222" s="5">
        <f>Table1[[#This Row],[Sales]] / (1 - Table1[[#This Row],[Discount]])</f>
        <v>75.010309278350519</v>
      </c>
      <c r="AC222" s="5">
        <f>Table1[[#This Row],[Sales Before Discount]] - Table1[[#This Row],[Sales]]</f>
        <v>2.2503092783505139</v>
      </c>
      <c r="AD222" s="5" t="str">
        <f>IF(Table1[[#This Row],[Discount Impact Factor]]=0, "No Discount", IF(Table1[[#This Row],[Discount Impact Factor]]&lt;=0.1, "Low Discount", IF(Table1[[#This Row],[Discount Impact Factor]]&lt;=0.2, "Medium Discount", "High Discount")))</f>
        <v>High Discount</v>
      </c>
      <c r="AE222" s="5" t="str">
        <f>IF(Table1[[#This Row],[Discount]]=0,"0% (No Discount)",
 IF(Table1[[#This Row],[Discount]]&lt;=0.09,"10%",
 IF(Table1[[#This Row],[Discount]]&lt;=0.16,"15%",
 IF(Table1[[#This Row],[Discount]]&lt;=0.2,"20%",  IF(Table1[[#This Row],[Discount]]&lt;=0.25,"25%",
 "30%+")))))</f>
        <v>10%</v>
      </c>
      <c r="AF222" s="5" t="str">
        <f>IF(Table1[[#This Row],[Discount]]=0, "Full Price", "Discounted")</f>
        <v>Discounted</v>
      </c>
      <c r="AG222" s="46" t="str">
        <f>TEXT(Table1[[#This Row],[Order Date]],"mmm-yyyy")</f>
        <v>May-2015</v>
      </c>
    </row>
    <row r="223" spans="1:33" ht="12.75" hidden="1" customHeight="1" x14ac:dyDescent="0.25">
      <c r="A223" s="5">
        <v>19104</v>
      </c>
      <c r="B223" s="5" t="s">
        <v>106</v>
      </c>
      <c r="C223" s="5">
        <v>7.0000000000000007E-2</v>
      </c>
      <c r="D223" s="5">
        <v>29.17</v>
      </c>
      <c r="E223" s="5">
        <v>6.27</v>
      </c>
      <c r="F223" s="5">
        <v>408</v>
      </c>
      <c r="G223" s="5" t="s">
        <v>524</v>
      </c>
      <c r="H223" s="5" t="s">
        <v>49</v>
      </c>
      <c r="I223" s="5" t="s">
        <v>28</v>
      </c>
      <c r="J223" s="5" t="s">
        <v>29</v>
      </c>
      <c r="K223" s="5" t="s">
        <v>109</v>
      </c>
      <c r="L223" s="5" t="s">
        <v>59</v>
      </c>
      <c r="M223" s="5" t="s">
        <v>525</v>
      </c>
      <c r="N223" s="5">
        <v>0.37</v>
      </c>
      <c r="O223" s="5" t="s">
        <v>33</v>
      </c>
      <c r="P223" s="5" t="s">
        <v>61</v>
      </c>
      <c r="Q223" s="5" t="s">
        <v>130</v>
      </c>
      <c r="R223" s="5" t="s">
        <v>526</v>
      </c>
      <c r="S223" s="5">
        <v>78589</v>
      </c>
      <c r="T223" s="7">
        <v>42126</v>
      </c>
      <c r="U223" s="7">
        <v>42130</v>
      </c>
      <c r="V223" s="5">
        <v>236.2371</v>
      </c>
      <c r="W223" s="5">
        <v>14</v>
      </c>
      <c r="X223" s="5">
        <v>400.47</v>
      </c>
      <c r="Y223" s="5">
        <v>89639</v>
      </c>
      <c r="Z223" s="5">
        <f>DATEDIF(Table1[[#This Row],[Order Date]], Table1[[#This Row],[Ship Date]], "D")</f>
        <v>4</v>
      </c>
      <c r="AA223" s="5">
        <f>IF(Table1[[#This Row],[Sales]]=0, 0, Table1[[#This Row],[Profit]] / Table1[[#This Row],[Sales]] * 100)</f>
        <v>58.989961794891002</v>
      </c>
      <c r="AB223" s="5">
        <f>Table1[[#This Row],[Sales]] / (1 - Table1[[#This Row],[Discount]])</f>
        <v>430.61290322580652</v>
      </c>
      <c r="AC223" s="5">
        <f>Table1[[#This Row],[Sales Before Discount]] - Table1[[#This Row],[Sales]]</f>
        <v>30.142903225806492</v>
      </c>
      <c r="AD223" s="5" t="str">
        <f>IF(Table1[[#This Row],[Discount Impact Factor]]=0, "No Discount", IF(Table1[[#This Row],[Discount Impact Factor]]&lt;=0.1, "Low Discount", IF(Table1[[#This Row],[Discount Impact Factor]]&lt;=0.2, "Medium Discount", "High Discount")))</f>
        <v>High Discount</v>
      </c>
      <c r="AE223" s="5" t="str">
        <f>IF(Table1[[#This Row],[Discount]]=0,"0% (No Discount)",
 IF(Table1[[#This Row],[Discount]]&lt;=0.09,"10%",
 IF(Table1[[#This Row],[Discount]]&lt;=0.16,"15%",
 IF(Table1[[#This Row],[Discount]]&lt;=0.2,"20%",  IF(Table1[[#This Row],[Discount]]&lt;=0.25,"25%",
 "30%+")))))</f>
        <v>10%</v>
      </c>
      <c r="AF223" s="5" t="str">
        <f>IF(Table1[[#This Row],[Discount]]=0, "Full Price", "Discounted")</f>
        <v>Discounted</v>
      </c>
      <c r="AG223" s="46" t="str">
        <f>TEXT(Table1[[#This Row],[Order Date]],"mmm-yyyy")</f>
        <v>May-2015</v>
      </c>
    </row>
    <row r="224" spans="1:33" ht="12.75" hidden="1" customHeight="1" x14ac:dyDescent="0.25">
      <c r="A224" s="5">
        <v>18428</v>
      </c>
      <c r="B224" s="5" t="s">
        <v>25</v>
      </c>
      <c r="C224" s="5">
        <v>0.05</v>
      </c>
      <c r="D224" s="5">
        <v>178.47</v>
      </c>
      <c r="E224" s="5">
        <v>19.989999999999998</v>
      </c>
      <c r="F224" s="5">
        <v>411</v>
      </c>
      <c r="G224" s="5" t="s">
        <v>527</v>
      </c>
      <c r="H224" s="5" t="s">
        <v>27</v>
      </c>
      <c r="I224" s="5" t="s">
        <v>114</v>
      </c>
      <c r="J224" s="5" t="s">
        <v>29</v>
      </c>
      <c r="K224" s="5" t="s">
        <v>141</v>
      </c>
      <c r="L224" s="5" t="s">
        <v>59</v>
      </c>
      <c r="M224" s="5" t="s">
        <v>528</v>
      </c>
      <c r="N224" s="5">
        <v>0.55000000000000004</v>
      </c>
      <c r="O224" s="5" t="s">
        <v>33</v>
      </c>
      <c r="P224" s="5" t="s">
        <v>34</v>
      </c>
      <c r="Q224" s="5" t="s">
        <v>45</v>
      </c>
      <c r="R224" s="5" t="s">
        <v>473</v>
      </c>
      <c r="S224" s="5">
        <v>94601</v>
      </c>
      <c r="T224" s="7">
        <v>42128</v>
      </c>
      <c r="U224" s="7">
        <v>42131</v>
      </c>
      <c r="V224" s="5">
        <v>943</v>
      </c>
      <c r="W224" s="5">
        <v>9</v>
      </c>
      <c r="X224" s="5">
        <v>1531.31</v>
      </c>
      <c r="Y224" s="5">
        <v>87905</v>
      </c>
      <c r="Z224" s="5">
        <f>DATEDIF(Table1[[#This Row],[Order Date]], Table1[[#This Row],[Ship Date]], "D")</f>
        <v>3</v>
      </c>
      <c r="AA224" s="5">
        <f>IF(Table1[[#This Row],[Sales]]=0, 0, Table1[[#This Row],[Profit]] / Table1[[#This Row],[Sales]] * 100)</f>
        <v>61.581260489384903</v>
      </c>
      <c r="AB224" s="5">
        <f>Table1[[#This Row],[Sales]] / (1 - Table1[[#This Row],[Discount]])</f>
        <v>1611.9052631578948</v>
      </c>
      <c r="AC224" s="5">
        <f>Table1[[#This Row],[Sales Before Discount]] - Table1[[#This Row],[Sales]]</f>
        <v>80.595263157894806</v>
      </c>
      <c r="AD224" s="5" t="str">
        <f>IF(Table1[[#This Row],[Discount Impact Factor]]=0, "No Discount", IF(Table1[[#This Row],[Discount Impact Factor]]&lt;=0.1, "Low Discount", IF(Table1[[#This Row],[Discount Impact Factor]]&lt;=0.2, "Medium Discount", "High Discount")))</f>
        <v>High Discount</v>
      </c>
      <c r="AE224" s="5" t="str">
        <f>IF(Table1[[#This Row],[Discount]]=0,"0% (No Discount)",
 IF(Table1[[#This Row],[Discount]]&lt;=0.09,"10%",
 IF(Table1[[#This Row],[Discount]]&lt;=0.16,"15%",
 IF(Table1[[#This Row],[Discount]]&lt;=0.2,"20%",  IF(Table1[[#This Row],[Discount]]&lt;=0.25,"25%",
 "30%+")))))</f>
        <v>10%</v>
      </c>
      <c r="AF224" s="5" t="str">
        <f>IF(Table1[[#This Row],[Discount]]=0, "Full Price", "Discounted")</f>
        <v>Discounted</v>
      </c>
      <c r="AG224" s="46" t="str">
        <f>TEXT(Table1[[#This Row],[Order Date]],"mmm-yyyy")</f>
        <v>May-2015</v>
      </c>
    </row>
    <row r="225" spans="1:33" ht="12.75" customHeight="1" x14ac:dyDescent="0.25">
      <c r="A225" s="5">
        <v>21739</v>
      </c>
      <c r="B225" s="5" t="s">
        <v>47</v>
      </c>
      <c r="C225" s="5">
        <v>0.09</v>
      </c>
      <c r="D225" s="5">
        <v>999.99</v>
      </c>
      <c r="E225" s="5">
        <v>13.99</v>
      </c>
      <c r="F225" s="5">
        <v>421</v>
      </c>
      <c r="G225" s="5" t="s">
        <v>529</v>
      </c>
      <c r="H225" s="5" t="s">
        <v>49</v>
      </c>
      <c r="I225" s="5" t="s">
        <v>58</v>
      </c>
      <c r="J225" s="5" t="s">
        <v>77</v>
      </c>
      <c r="K225" s="5" t="s">
        <v>85</v>
      </c>
      <c r="L225" s="5" t="s">
        <v>86</v>
      </c>
      <c r="M225" s="5" t="s">
        <v>530</v>
      </c>
      <c r="N225" s="5">
        <v>0.36</v>
      </c>
      <c r="O225" s="5" t="s">
        <v>33</v>
      </c>
      <c r="P225" s="5" t="s">
        <v>53</v>
      </c>
      <c r="Q225" s="5" t="s">
        <v>54</v>
      </c>
      <c r="R225" s="5" t="s">
        <v>531</v>
      </c>
      <c r="S225" s="5">
        <v>7201</v>
      </c>
      <c r="T225" s="7">
        <v>42041</v>
      </c>
      <c r="U225" s="7">
        <v>42043</v>
      </c>
      <c r="V225" s="5">
        <v>-2531.4825000000001</v>
      </c>
      <c r="W225" s="5">
        <v>1</v>
      </c>
      <c r="X225" s="5">
        <v>919.09</v>
      </c>
      <c r="Y225" s="5">
        <v>87700</v>
      </c>
      <c r="Z225" s="5">
        <f>DATEDIF(Table1[[#This Row],[Order Date]], Table1[[#This Row],[Ship Date]], "D")</f>
        <v>2</v>
      </c>
      <c r="AA225" s="5">
        <f>IF(Table1[[#This Row],[Sales]]=0, 0, Table1[[#This Row],[Profit]] / Table1[[#This Row],[Sales]] * 100)</f>
        <v>-275.43358104211774</v>
      </c>
      <c r="AB225" s="5">
        <f>Table1[[#This Row],[Sales]] / (1 - Table1[[#This Row],[Discount]])</f>
        <v>1009.989010989011</v>
      </c>
      <c r="AC225" s="5">
        <f>Table1[[#This Row],[Sales Before Discount]] - Table1[[#This Row],[Sales]]</f>
        <v>90.899010989011003</v>
      </c>
      <c r="AD225" s="5" t="str">
        <f>IF(Table1[[#This Row],[Discount Impact Factor]]=0, "No Discount", IF(Table1[[#This Row],[Discount Impact Factor]]&lt;=0.1, "Low Discount", IF(Table1[[#This Row],[Discount Impact Factor]]&lt;=0.2, "Medium Discount", "High Discount")))</f>
        <v>High Discount</v>
      </c>
      <c r="AE225" s="5" t="str">
        <f>IF(Table1[[#This Row],[Discount]]=0,"0% (No Discount)",
 IF(Table1[[#This Row],[Discount]]&lt;=0.09,"10%",
 IF(Table1[[#This Row],[Discount]]&lt;=0.16,"15%",
 IF(Table1[[#This Row],[Discount]]&lt;=0.2,"20%",  IF(Table1[[#This Row],[Discount]]&lt;=0.25,"25%",
 "30%+")))))</f>
        <v>10%</v>
      </c>
      <c r="AF225" s="5" t="str">
        <f>IF(Table1[[#This Row],[Discount]]=0, "Full Price", "Discounted")</f>
        <v>Discounted</v>
      </c>
      <c r="AG225" s="46" t="str">
        <f>TEXT(Table1[[#This Row],[Order Date]],"mmm-yyyy")</f>
        <v>Feb-2015</v>
      </c>
    </row>
    <row r="226" spans="1:33" ht="12.75" hidden="1" customHeight="1" x14ac:dyDescent="0.25">
      <c r="A226" s="5">
        <v>22355</v>
      </c>
      <c r="B226" s="5" t="s">
        <v>25</v>
      </c>
      <c r="C226" s="5">
        <v>0.02</v>
      </c>
      <c r="D226" s="5">
        <v>15.28</v>
      </c>
      <c r="E226" s="5">
        <v>1.99</v>
      </c>
      <c r="F226" s="5">
        <v>428</v>
      </c>
      <c r="G226" s="5" t="s">
        <v>532</v>
      </c>
      <c r="H226" s="5" t="s">
        <v>49</v>
      </c>
      <c r="I226" s="5" t="s">
        <v>28</v>
      </c>
      <c r="J226" s="5" t="s">
        <v>77</v>
      </c>
      <c r="K226" s="5" t="s">
        <v>180</v>
      </c>
      <c r="L226" s="5" t="s">
        <v>51</v>
      </c>
      <c r="M226" s="5" t="s">
        <v>333</v>
      </c>
      <c r="N226" s="5">
        <v>0.42</v>
      </c>
      <c r="O226" s="5" t="s">
        <v>33</v>
      </c>
      <c r="P226" s="5" t="s">
        <v>34</v>
      </c>
      <c r="Q226" s="5" t="s">
        <v>533</v>
      </c>
      <c r="R226" s="5" t="s">
        <v>534</v>
      </c>
      <c r="S226" s="5">
        <v>89701</v>
      </c>
      <c r="T226" s="7">
        <v>42019</v>
      </c>
      <c r="U226" s="7">
        <v>42020</v>
      </c>
      <c r="V226" s="5">
        <v>163.1574</v>
      </c>
      <c r="W226" s="5">
        <v>15</v>
      </c>
      <c r="X226" s="5">
        <v>236.46</v>
      </c>
      <c r="Y226" s="5">
        <v>88479</v>
      </c>
      <c r="Z226" s="5">
        <f>DATEDIF(Table1[[#This Row],[Order Date]], Table1[[#This Row],[Ship Date]], "D")</f>
        <v>1</v>
      </c>
      <c r="AA226" s="5">
        <f>IF(Table1[[#This Row],[Sales]]=0, 0, Table1[[#This Row],[Profit]] / Table1[[#This Row],[Sales]] * 100)</f>
        <v>69</v>
      </c>
      <c r="AB226" s="5">
        <f>Table1[[#This Row],[Sales]] / (1 - Table1[[#This Row],[Discount]])</f>
        <v>241.28571428571431</v>
      </c>
      <c r="AC226" s="5">
        <f>Table1[[#This Row],[Sales Before Discount]] - Table1[[#This Row],[Sales]]</f>
        <v>4.8257142857142981</v>
      </c>
      <c r="AD226" s="5" t="str">
        <f>IF(Table1[[#This Row],[Discount Impact Factor]]=0, "No Discount", IF(Table1[[#This Row],[Discount Impact Factor]]&lt;=0.1, "Low Discount", IF(Table1[[#This Row],[Discount Impact Factor]]&lt;=0.2, "Medium Discount", "High Discount")))</f>
        <v>High Discount</v>
      </c>
      <c r="AE226" s="5" t="str">
        <f>IF(Table1[[#This Row],[Discount]]=0,"0% (No Discount)",
 IF(Table1[[#This Row],[Discount]]&lt;=0.09,"10%",
 IF(Table1[[#This Row],[Discount]]&lt;=0.16,"15%",
 IF(Table1[[#This Row],[Discount]]&lt;=0.2,"20%",  IF(Table1[[#This Row],[Discount]]&lt;=0.25,"25%",
 "30%+")))))</f>
        <v>10%</v>
      </c>
      <c r="AF226" s="5" t="str">
        <f>IF(Table1[[#This Row],[Discount]]=0, "Full Price", "Discounted")</f>
        <v>Discounted</v>
      </c>
      <c r="AG226" s="46" t="str">
        <f>TEXT(Table1[[#This Row],[Order Date]],"mmm-yyyy")</f>
        <v>Jan-2015</v>
      </c>
    </row>
    <row r="227" spans="1:33" ht="12.75" customHeight="1" x14ac:dyDescent="0.25">
      <c r="A227" s="5">
        <v>22356</v>
      </c>
      <c r="B227" s="5" t="s">
        <v>25</v>
      </c>
      <c r="C227" s="5">
        <v>0</v>
      </c>
      <c r="D227" s="5">
        <v>85.99</v>
      </c>
      <c r="E227" s="5">
        <v>3.3</v>
      </c>
      <c r="F227" s="5">
        <v>428</v>
      </c>
      <c r="G227" s="5" t="s">
        <v>532</v>
      </c>
      <c r="H227" s="5" t="s">
        <v>49</v>
      </c>
      <c r="I227" s="5" t="s">
        <v>28</v>
      </c>
      <c r="J227" s="5" t="s">
        <v>77</v>
      </c>
      <c r="K227" s="5" t="s">
        <v>78</v>
      </c>
      <c r="L227" s="5" t="s">
        <v>51</v>
      </c>
      <c r="M227" s="5" t="s">
        <v>535</v>
      </c>
      <c r="N227" s="5">
        <v>0.37</v>
      </c>
      <c r="O227" s="5" t="s">
        <v>33</v>
      </c>
      <c r="P227" s="5" t="s">
        <v>34</v>
      </c>
      <c r="Q227" s="5" t="s">
        <v>533</v>
      </c>
      <c r="R227" s="5" t="s">
        <v>534</v>
      </c>
      <c r="S227" s="5">
        <v>89701</v>
      </c>
      <c r="T227" s="7">
        <v>42019</v>
      </c>
      <c r="U227" s="7">
        <v>42020</v>
      </c>
      <c r="V227" s="5">
        <v>-302.22500000000002</v>
      </c>
      <c r="W227" s="5">
        <v>1</v>
      </c>
      <c r="X227" s="5">
        <v>73.819999999999993</v>
      </c>
      <c r="Y227" s="5">
        <v>88479</v>
      </c>
      <c r="Z227" s="5">
        <f>DATEDIF(Table1[[#This Row],[Order Date]], Table1[[#This Row],[Ship Date]], "D")</f>
        <v>1</v>
      </c>
      <c r="AA227" s="5">
        <f>IF(Table1[[#This Row],[Sales]]=0, 0, Table1[[#This Row],[Profit]] / Table1[[#This Row],[Sales]] * 100)</f>
        <v>-409.40801950690877</v>
      </c>
      <c r="AB227" s="5">
        <f>Table1[[#This Row],[Sales]] / (1 - Table1[[#This Row],[Discount]])</f>
        <v>73.819999999999993</v>
      </c>
      <c r="AC227" s="5">
        <f>Table1[[#This Row],[Sales Before Discount]] - Table1[[#This Row],[Sales]]</f>
        <v>0</v>
      </c>
      <c r="AD227" s="5" t="str">
        <f>IF(Table1[[#This Row],[Discount Impact Factor]]=0, "No Discount", IF(Table1[[#This Row],[Discount Impact Factor]]&lt;=0.1, "Low Discount", IF(Table1[[#This Row],[Discount Impact Factor]]&lt;=0.2, "Medium Discount", "High Discount")))</f>
        <v>No Discount</v>
      </c>
      <c r="AE227" s="5" t="str">
        <f>IF(Table1[[#This Row],[Discount]]=0,"0% (No Discount)",
 IF(Table1[[#This Row],[Discount]]&lt;=0.09,"10%",
 IF(Table1[[#This Row],[Discount]]&lt;=0.16,"15%",
 IF(Table1[[#This Row],[Discount]]&lt;=0.2,"20%",  IF(Table1[[#This Row],[Discount]]&lt;=0.25,"25%",
 "30%+")))))</f>
        <v>0% (No Discount)</v>
      </c>
      <c r="AF227" s="5" t="str">
        <f>IF(Table1[[#This Row],[Discount]]=0, "Full Price", "Discounted")</f>
        <v>Full Price</v>
      </c>
      <c r="AG227" s="46" t="str">
        <f>TEXT(Table1[[#This Row],[Order Date]],"mmm-yyyy")</f>
        <v>Jan-2015</v>
      </c>
    </row>
    <row r="228" spans="1:33" ht="12.75" hidden="1" customHeight="1" x14ac:dyDescent="0.25">
      <c r="A228" s="5">
        <v>25351</v>
      </c>
      <c r="B228" s="5" t="s">
        <v>37</v>
      </c>
      <c r="C228" s="5">
        <v>0.05</v>
      </c>
      <c r="D228" s="5">
        <v>10.98</v>
      </c>
      <c r="E228" s="5">
        <v>4.8</v>
      </c>
      <c r="F228" s="5">
        <v>428</v>
      </c>
      <c r="G228" s="5" t="s">
        <v>532</v>
      </c>
      <c r="H228" s="5" t="s">
        <v>49</v>
      </c>
      <c r="I228" s="5" t="s">
        <v>28</v>
      </c>
      <c r="J228" s="5" t="s">
        <v>29</v>
      </c>
      <c r="K228" s="5" t="s">
        <v>69</v>
      </c>
      <c r="L228" s="5" t="s">
        <v>59</v>
      </c>
      <c r="M228" s="5" t="s">
        <v>536</v>
      </c>
      <c r="N228" s="5">
        <v>0.36</v>
      </c>
      <c r="O228" s="5" t="s">
        <v>33</v>
      </c>
      <c r="P228" s="5" t="s">
        <v>34</v>
      </c>
      <c r="Q228" s="5" t="s">
        <v>533</v>
      </c>
      <c r="R228" s="5" t="s">
        <v>534</v>
      </c>
      <c r="S228" s="5">
        <v>89701</v>
      </c>
      <c r="T228" s="7">
        <v>42066</v>
      </c>
      <c r="U228" s="7">
        <v>42068</v>
      </c>
      <c r="V228" s="5">
        <v>90.62</v>
      </c>
      <c r="W228" s="5">
        <v>22</v>
      </c>
      <c r="X228" s="5">
        <v>243.11</v>
      </c>
      <c r="Y228" s="5">
        <v>88480</v>
      </c>
      <c r="Z228" s="5">
        <f>DATEDIF(Table1[[#This Row],[Order Date]], Table1[[#This Row],[Ship Date]], "D")</f>
        <v>2</v>
      </c>
      <c r="AA228" s="5">
        <f>IF(Table1[[#This Row],[Sales]]=0, 0, Table1[[#This Row],[Profit]] / Table1[[#This Row],[Sales]] * 100)</f>
        <v>37.27530747398297</v>
      </c>
      <c r="AB228" s="5">
        <f>Table1[[#This Row],[Sales]] / (1 - Table1[[#This Row],[Discount]])</f>
        <v>255.90526315789475</v>
      </c>
      <c r="AC228" s="5">
        <f>Table1[[#This Row],[Sales Before Discount]] - Table1[[#This Row],[Sales]]</f>
        <v>12.795263157894738</v>
      </c>
      <c r="AD228" s="5" t="str">
        <f>IF(Table1[[#This Row],[Discount Impact Factor]]=0, "No Discount", IF(Table1[[#This Row],[Discount Impact Factor]]&lt;=0.1, "Low Discount", IF(Table1[[#This Row],[Discount Impact Factor]]&lt;=0.2, "Medium Discount", "High Discount")))</f>
        <v>High Discount</v>
      </c>
      <c r="AE228" s="5" t="str">
        <f>IF(Table1[[#This Row],[Discount]]=0,"0% (No Discount)",
 IF(Table1[[#This Row],[Discount]]&lt;=0.09,"10%",
 IF(Table1[[#This Row],[Discount]]&lt;=0.16,"15%",
 IF(Table1[[#This Row],[Discount]]&lt;=0.2,"20%",  IF(Table1[[#This Row],[Discount]]&lt;=0.25,"25%",
 "30%+")))))</f>
        <v>10%</v>
      </c>
      <c r="AF228" s="5" t="str">
        <f>IF(Table1[[#This Row],[Discount]]=0, "Full Price", "Discounted")</f>
        <v>Discounted</v>
      </c>
      <c r="AG228" s="46" t="str">
        <f>TEXT(Table1[[#This Row],[Order Date]],"mmm-yyyy")</f>
        <v>Mar-2015</v>
      </c>
    </row>
    <row r="229" spans="1:33" ht="12.75" hidden="1" customHeight="1" x14ac:dyDescent="0.25">
      <c r="A229" s="5">
        <v>19988</v>
      </c>
      <c r="B229" s="5" t="s">
        <v>106</v>
      </c>
      <c r="C229" s="5">
        <v>0.05</v>
      </c>
      <c r="D229" s="5">
        <v>125.99</v>
      </c>
      <c r="E229" s="5">
        <v>8.08</v>
      </c>
      <c r="F229" s="5">
        <v>437</v>
      </c>
      <c r="G229" s="5" t="s">
        <v>537</v>
      </c>
      <c r="H229" s="5" t="s">
        <v>49</v>
      </c>
      <c r="I229" s="5" t="s">
        <v>58</v>
      </c>
      <c r="J229" s="5" t="s">
        <v>77</v>
      </c>
      <c r="K229" s="5" t="s">
        <v>78</v>
      </c>
      <c r="L229" s="5" t="s">
        <v>59</v>
      </c>
      <c r="M229" s="5" t="s">
        <v>289</v>
      </c>
      <c r="N229" s="5">
        <v>0.56999999999999995</v>
      </c>
      <c r="O229" s="5" t="s">
        <v>33</v>
      </c>
      <c r="P229" s="5" t="s">
        <v>53</v>
      </c>
      <c r="Q229" s="5" t="s">
        <v>193</v>
      </c>
      <c r="R229" s="5" t="s">
        <v>538</v>
      </c>
      <c r="S229" s="5">
        <v>1462</v>
      </c>
      <c r="T229" s="7">
        <v>42177</v>
      </c>
      <c r="U229" s="7">
        <v>42182</v>
      </c>
      <c r="V229" s="5">
        <v>427.11840000000001</v>
      </c>
      <c r="W229" s="5">
        <v>9</v>
      </c>
      <c r="X229" s="5">
        <v>952.26</v>
      </c>
      <c r="Y229" s="5">
        <v>90695</v>
      </c>
      <c r="Z229" s="5">
        <f>DATEDIF(Table1[[#This Row],[Order Date]], Table1[[#This Row],[Ship Date]], "D")</f>
        <v>5</v>
      </c>
      <c r="AA229" s="5">
        <f>IF(Table1[[#This Row],[Sales]]=0, 0, Table1[[#This Row],[Profit]] / Table1[[#This Row],[Sales]] * 100)</f>
        <v>44.853128347300107</v>
      </c>
      <c r="AB229" s="5">
        <f>Table1[[#This Row],[Sales]] / (1 - Table1[[#This Row],[Discount]])</f>
        <v>1002.3789473684211</v>
      </c>
      <c r="AC229" s="5">
        <f>Table1[[#This Row],[Sales Before Discount]] - Table1[[#This Row],[Sales]]</f>
        <v>50.118947368421118</v>
      </c>
      <c r="AD229" s="5" t="str">
        <f>IF(Table1[[#This Row],[Discount Impact Factor]]=0, "No Discount", IF(Table1[[#This Row],[Discount Impact Factor]]&lt;=0.1, "Low Discount", IF(Table1[[#This Row],[Discount Impact Factor]]&lt;=0.2, "Medium Discount", "High Discount")))</f>
        <v>High Discount</v>
      </c>
      <c r="AE229" s="5" t="str">
        <f>IF(Table1[[#This Row],[Discount]]=0,"0% (No Discount)",
 IF(Table1[[#This Row],[Discount]]&lt;=0.09,"10%",
 IF(Table1[[#This Row],[Discount]]&lt;=0.16,"15%",
 IF(Table1[[#This Row],[Discount]]&lt;=0.2,"20%",  IF(Table1[[#This Row],[Discount]]&lt;=0.25,"25%",
 "30%+")))))</f>
        <v>10%</v>
      </c>
      <c r="AF229" s="5" t="str">
        <f>IF(Table1[[#This Row],[Discount]]=0, "Full Price", "Discounted")</f>
        <v>Discounted</v>
      </c>
      <c r="AG229" s="46" t="str">
        <f>TEXT(Table1[[#This Row],[Order Date]],"mmm-yyyy")</f>
        <v>Jun-2015</v>
      </c>
    </row>
    <row r="230" spans="1:33" ht="12.75" hidden="1" customHeight="1" x14ac:dyDescent="0.25">
      <c r="A230" s="5">
        <v>25813</v>
      </c>
      <c r="B230" s="5" t="s">
        <v>47</v>
      </c>
      <c r="C230" s="5">
        <v>0</v>
      </c>
      <c r="D230" s="5">
        <v>7.59</v>
      </c>
      <c r="E230" s="5">
        <v>4</v>
      </c>
      <c r="F230" s="5">
        <v>444</v>
      </c>
      <c r="G230" s="5" t="s">
        <v>539</v>
      </c>
      <c r="H230" s="5" t="s">
        <v>49</v>
      </c>
      <c r="I230" s="5" t="s">
        <v>58</v>
      </c>
      <c r="J230" s="5" t="s">
        <v>41</v>
      </c>
      <c r="K230" s="5" t="s">
        <v>50</v>
      </c>
      <c r="L230" s="5" t="s">
        <v>31</v>
      </c>
      <c r="M230" s="5" t="s">
        <v>444</v>
      </c>
      <c r="N230" s="5">
        <v>0.42</v>
      </c>
      <c r="O230" s="5" t="s">
        <v>33</v>
      </c>
      <c r="P230" s="5" t="s">
        <v>61</v>
      </c>
      <c r="Q230" s="5" t="s">
        <v>178</v>
      </c>
      <c r="R230" s="5" t="s">
        <v>540</v>
      </c>
      <c r="S230" s="5">
        <v>61801</v>
      </c>
      <c r="T230" s="7">
        <v>42149</v>
      </c>
      <c r="U230" s="7">
        <v>42152</v>
      </c>
      <c r="V230" s="5">
        <v>86.438000000000002</v>
      </c>
      <c r="W230" s="5">
        <v>43</v>
      </c>
      <c r="X230" s="5">
        <v>355.92</v>
      </c>
      <c r="Y230" s="5">
        <v>88085</v>
      </c>
      <c r="Z230" s="5">
        <f>DATEDIF(Table1[[#This Row],[Order Date]], Table1[[#This Row],[Ship Date]], "D")</f>
        <v>3</v>
      </c>
      <c r="AA230" s="5">
        <f>IF(Table1[[#This Row],[Sales]]=0, 0, Table1[[#This Row],[Profit]] / Table1[[#This Row],[Sales]] * 100)</f>
        <v>24.285794560575411</v>
      </c>
      <c r="AB230" s="5">
        <f>Table1[[#This Row],[Sales]] / (1 - Table1[[#This Row],[Discount]])</f>
        <v>355.92</v>
      </c>
      <c r="AC230" s="5">
        <f>Table1[[#This Row],[Sales Before Discount]] - Table1[[#This Row],[Sales]]</f>
        <v>0</v>
      </c>
      <c r="AD230" s="5" t="str">
        <f>IF(Table1[[#This Row],[Discount Impact Factor]]=0, "No Discount", IF(Table1[[#This Row],[Discount Impact Factor]]&lt;=0.1, "Low Discount", IF(Table1[[#This Row],[Discount Impact Factor]]&lt;=0.2, "Medium Discount", "High Discount")))</f>
        <v>No Discount</v>
      </c>
      <c r="AE230" s="5" t="str">
        <f>IF(Table1[[#This Row],[Discount]]=0,"0% (No Discount)",
 IF(Table1[[#This Row],[Discount]]&lt;=0.09,"10%",
 IF(Table1[[#This Row],[Discount]]&lt;=0.16,"15%",
 IF(Table1[[#This Row],[Discount]]&lt;=0.2,"20%",  IF(Table1[[#This Row],[Discount]]&lt;=0.25,"25%",
 "30%+")))))</f>
        <v>0% (No Discount)</v>
      </c>
      <c r="AF230" s="5" t="str">
        <f>IF(Table1[[#This Row],[Discount]]=0, "Full Price", "Discounted")</f>
        <v>Full Price</v>
      </c>
      <c r="AG230" s="46" t="str">
        <f>TEXT(Table1[[#This Row],[Order Date]],"mmm-yyyy")</f>
        <v>May-2015</v>
      </c>
    </row>
    <row r="231" spans="1:33" ht="12.75" customHeight="1" x14ac:dyDescent="0.25">
      <c r="A231" s="5">
        <v>23153</v>
      </c>
      <c r="B231" s="5" t="s">
        <v>37</v>
      </c>
      <c r="C231" s="5">
        <v>0.03</v>
      </c>
      <c r="D231" s="5">
        <v>48.04</v>
      </c>
      <c r="E231" s="5">
        <v>19.989999999999998</v>
      </c>
      <c r="F231" s="5">
        <v>445</v>
      </c>
      <c r="G231" s="5" t="s">
        <v>541</v>
      </c>
      <c r="H231" s="5" t="s">
        <v>49</v>
      </c>
      <c r="I231" s="5" t="s">
        <v>58</v>
      </c>
      <c r="J231" s="5" t="s">
        <v>29</v>
      </c>
      <c r="K231" s="5" t="s">
        <v>93</v>
      </c>
      <c r="L231" s="5" t="s">
        <v>59</v>
      </c>
      <c r="M231" s="5" t="s">
        <v>542</v>
      </c>
      <c r="N231" s="5">
        <v>0.37</v>
      </c>
      <c r="O231" s="5" t="s">
        <v>33</v>
      </c>
      <c r="P231" s="5" t="s">
        <v>61</v>
      </c>
      <c r="Q231" s="5" t="s">
        <v>496</v>
      </c>
      <c r="R231" s="5" t="s">
        <v>543</v>
      </c>
      <c r="S231" s="5">
        <v>68701</v>
      </c>
      <c r="T231" s="7">
        <v>42105</v>
      </c>
      <c r="U231" s="7">
        <v>42107</v>
      </c>
      <c r="V231" s="5">
        <v>-4.4599999999999937</v>
      </c>
      <c r="W231" s="5">
        <v>2</v>
      </c>
      <c r="X231" s="5">
        <v>101.71</v>
      </c>
      <c r="Y231" s="5">
        <v>88083</v>
      </c>
      <c r="Z231" s="5">
        <f>DATEDIF(Table1[[#This Row],[Order Date]], Table1[[#This Row],[Ship Date]], "D")</f>
        <v>2</v>
      </c>
      <c r="AA231" s="5">
        <f>IF(Table1[[#This Row],[Sales]]=0, 0, Table1[[#This Row],[Profit]] / Table1[[#This Row],[Sales]] * 100)</f>
        <v>-4.3850162225936424</v>
      </c>
      <c r="AB231" s="5">
        <f>Table1[[#This Row],[Sales]] / (1 - Table1[[#This Row],[Discount]])</f>
        <v>104.85567010309278</v>
      </c>
      <c r="AC231" s="5">
        <f>Table1[[#This Row],[Sales Before Discount]] - Table1[[#This Row],[Sales]]</f>
        <v>3.1456701030927832</v>
      </c>
      <c r="AD231" s="5" t="str">
        <f>IF(Table1[[#This Row],[Discount Impact Factor]]=0, "No Discount", IF(Table1[[#This Row],[Discount Impact Factor]]&lt;=0.1, "Low Discount", IF(Table1[[#This Row],[Discount Impact Factor]]&lt;=0.2, "Medium Discount", "High Discount")))</f>
        <v>High Discount</v>
      </c>
      <c r="AE231" s="5" t="str">
        <f>IF(Table1[[#This Row],[Discount]]=0,"0% (No Discount)",
 IF(Table1[[#This Row],[Discount]]&lt;=0.09,"10%",
 IF(Table1[[#This Row],[Discount]]&lt;=0.16,"15%",
 IF(Table1[[#This Row],[Discount]]&lt;=0.2,"20%",  IF(Table1[[#This Row],[Discount]]&lt;=0.25,"25%",
 "30%+")))))</f>
        <v>10%</v>
      </c>
      <c r="AF231" s="5" t="str">
        <f>IF(Table1[[#This Row],[Discount]]=0, "Full Price", "Discounted")</f>
        <v>Discounted</v>
      </c>
      <c r="AG231" s="46" t="str">
        <f>TEXT(Table1[[#This Row],[Order Date]],"mmm-yyyy")</f>
        <v>Apr-2015</v>
      </c>
    </row>
    <row r="232" spans="1:33" ht="12.75" customHeight="1" x14ac:dyDescent="0.25">
      <c r="A232" s="5">
        <v>23862</v>
      </c>
      <c r="B232" s="5" t="s">
        <v>25</v>
      </c>
      <c r="C232" s="5">
        <v>0.09</v>
      </c>
      <c r="D232" s="5">
        <v>200.98</v>
      </c>
      <c r="E232" s="5">
        <v>55.96</v>
      </c>
      <c r="F232" s="5">
        <v>445</v>
      </c>
      <c r="G232" s="5" t="s">
        <v>541</v>
      </c>
      <c r="H232" s="5" t="s">
        <v>39</v>
      </c>
      <c r="I232" s="5" t="s">
        <v>58</v>
      </c>
      <c r="J232" s="5" t="s">
        <v>41</v>
      </c>
      <c r="K232" s="5" t="s">
        <v>191</v>
      </c>
      <c r="L232" s="5" t="s">
        <v>121</v>
      </c>
      <c r="M232" s="5" t="s">
        <v>480</v>
      </c>
      <c r="N232" s="5">
        <v>0.75</v>
      </c>
      <c r="O232" s="5" t="s">
        <v>33</v>
      </c>
      <c r="P232" s="5" t="s">
        <v>61</v>
      </c>
      <c r="Q232" s="5" t="s">
        <v>496</v>
      </c>
      <c r="R232" s="5" t="s">
        <v>543</v>
      </c>
      <c r="S232" s="5">
        <v>68701</v>
      </c>
      <c r="T232" s="7">
        <v>42178</v>
      </c>
      <c r="U232" s="7">
        <v>42179</v>
      </c>
      <c r="V232" s="5">
        <v>-512.87200000000007</v>
      </c>
      <c r="W232" s="5">
        <v>9</v>
      </c>
      <c r="X232" s="5">
        <v>1766.68</v>
      </c>
      <c r="Y232" s="5">
        <v>88084</v>
      </c>
      <c r="Z232" s="5">
        <f>DATEDIF(Table1[[#This Row],[Order Date]], Table1[[#This Row],[Ship Date]], "D")</f>
        <v>1</v>
      </c>
      <c r="AA232" s="5">
        <f>IF(Table1[[#This Row],[Sales]]=0, 0, Table1[[#This Row],[Profit]] / Table1[[#This Row],[Sales]] * 100)</f>
        <v>-29.030271469649289</v>
      </c>
      <c r="AB232" s="5">
        <f>Table1[[#This Row],[Sales]] / (1 - Table1[[#This Row],[Discount]])</f>
        <v>1941.4065934065934</v>
      </c>
      <c r="AC232" s="5">
        <f>Table1[[#This Row],[Sales Before Discount]] - Table1[[#This Row],[Sales]]</f>
        <v>174.72659340659334</v>
      </c>
      <c r="AD232" s="5" t="str">
        <f>IF(Table1[[#This Row],[Discount Impact Factor]]=0, "No Discount", IF(Table1[[#This Row],[Discount Impact Factor]]&lt;=0.1, "Low Discount", IF(Table1[[#This Row],[Discount Impact Factor]]&lt;=0.2, "Medium Discount", "High Discount")))</f>
        <v>High Discount</v>
      </c>
      <c r="AE232" s="5" t="str">
        <f>IF(Table1[[#This Row],[Discount]]=0,"0% (No Discount)",
 IF(Table1[[#This Row],[Discount]]&lt;=0.09,"10%",
 IF(Table1[[#This Row],[Discount]]&lt;=0.16,"15%",
 IF(Table1[[#This Row],[Discount]]&lt;=0.2,"20%",  IF(Table1[[#This Row],[Discount]]&lt;=0.25,"25%",
 "30%+")))))</f>
        <v>10%</v>
      </c>
      <c r="AF232" s="5" t="str">
        <f>IF(Table1[[#This Row],[Discount]]=0, "Full Price", "Discounted")</f>
        <v>Discounted</v>
      </c>
      <c r="AG232" s="46" t="str">
        <f>TEXT(Table1[[#This Row],[Order Date]],"mmm-yyyy")</f>
        <v>Jun-2015</v>
      </c>
    </row>
    <row r="233" spans="1:33" ht="12.75" customHeight="1" x14ac:dyDescent="0.25">
      <c r="A233" s="5">
        <v>23863</v>
      </c>
      <c r="B233" s="5" t="s">
        <v>25</v>
      </c>
      <c r="C233" s="5">
        <v>0.09</v>
      </c>
      <c r="D233" s="5">
        <v>2.78</v>
      </c>
      <c r="E233" s="5">
        <v>0.97</v>
      </c>
      <c r="F233" s="5">
        <v>445</v>
      </c>
      <c r="G233" s="5" t="s">
        <v>541</v>
      </c>
      <c r="H233" s="5" t="s">
        <v>49</v>
      </c>
      <c r="I233" s="5" t="s">
        <v>58</v>
      </c>
      <c r="J233" s="5" t="s">
        <v>29</v>
      </c>
      <c r="K233" s="5" t="s">
        <v>30</v>
      </c>
      <c r="L233" s="5" t="s">
        <v>31</v>
      </c>
      <c r="M233" s="5" t="s">
        <v>544</v>
      </c>
      <c r="N233" s="5">
        <v>0.59</v>
      </c>
      <c r="O233" s="5" t="s">
        <v>33</v>
      </c>
      <c r="P233" s="5" t="s">
        <v>61</v>
      </c>
      <c r="Q233" s="5" t="s">
        <v>496</v>
      </c>
      <c r="R233" s="5" t="s">
        <v>543</v>
      </c>
      <c r="S233" s="5">
        <v>68701</v>
      </c>
      <c r="T233" s="7">
        <v>42178</v>
      </c>
      <c r="U233" s="7">
        <v>42179</v>
      </c>
      <c r="V233" s="5">
        <v>-3.7840000000000003</v>
      </c>
      <c r="W233" s="5">
        <v>11</v>
      </c>
      <c r="X233" s="5">
        <v>29.02</v>
      </c>
      <c r="Y233" s="5">
        <v>88084</v>
      </c>
      <c r="Z233" s="5">
        <f>DATEDIF(Table1[[#This Row],[Order Date]], Table1[[#This Row],[Ship Date]], "D")</f>
        <v>1</v>
      </c>
      <c r="AA233" s="5">
        <f>IF(Table1[[#This Row],[Sales]]=0, 0, Table1[[#This Row],[Profit]] / Table1[[#This Row],[Sales]] * 100)</f>
        <v>-13.039283252929016</v>
      </c>
      <c r="AB233" s="5">
        <f>Table1[[#This Row],[Sales]] / (1 - Table1[[#This Row],[Discount]])</f>
        <v>31.890109890109887</v>
      </c>
      <c r="AC233" s="5">
        <f>Table1[[#This Row],[Sales Before Discount]] - Table1[[#This Row],[Sales]]</f>
        <v>2.8701098901098874</v>
      </c>
      <c r="AD233" s="5" t="str">
        <f>IF(Table1[[#This Row],[Discount Impact Factor]]=0, "No Discount", IF(Table1[[#This Row],[Discount Impact Factor]]&lt;=0.1, "Low Discount", IF(Table1[[#This Row],[Discount Impact Factor]]&lt;=0.2, "Medium Discount", "High Discount")))</f>
        <v>High Discount</v>
      </c>
      <c r="AE233" s="5" t="str">
        <f>IF(Table1[[#This Row],[Discount]]=0,"0% (No Discount)",
 IF(Table1[[#This Row],[Discount]]&lt;=0.09,"10%",
 IF(Table1[[#This Row],[Discount]]&lt;=0.16,"15%",
 IF(Table1[[#This Row],[Discount]]&lt;=0.2,"20%",  IF(Table1[[#This Row],[Discount]]&lt;=0.25,"25%",
 "30%+")))))</f>
        <v>10%</v>
      </c>
      <c r="AF233" s="5" t="str">
        <f>IF(Table1[[#This Row],[Discount]]=0, "Full Price", "Discounted")</f>
        <v>Discounted</v>
      </c>
      <c r="AG233" s="46" t="str">
        <f>TEXT(Table1[[#This Row],[Order Date]],"mmm-yyyy")</f>
        <v>Jun-2015</v>
      </c>
    </row>
    <row r="234" spans="1:33" ht="12.75" customHeight="1" x14ac:dyDescent="0.25">
      <c r="A234" s="5">
        <v>19694</v>
      </c>
      <c r="B234" s="5" t="s">
        <v>37</v>
      </c>
      <c r="C234" s="5">
        <v>0.04</v>
      </c>
      <c r="D234" s="5">
        <v>130.97999999999999</v>
      </c>
      <c r="E234" s="5">
        <v>30</v>
      </c>
      <c r="F234" s="5">
        <v>447</v>
      </c>
      <c r="G234" s="5" t="s">
        <v>545</v>
      </c>
      <c r="H234" s="5" t="s">
        <v>39</v>
      </c>
      <c r="I234" s="5" t="s">
        <v>28</v>
      </c>
      <c r="J234" s="5" t="s">
        <v>41</v>
      </c>
      <c r="K234" s="5" t="s">
        <v>42</v>
      </c>
      <c r="L234" s="5" t="s">
        <v>43</v>
      </c>
      <c r="M234" s="5" t="s">
        <v>546</v>
      </c>
      <c r="N234" s="5">
        <v>0.78</v>
      </c>
      <c r="O234" s="5" t="s">
        <v>33</v>
      </c>
      <c r="P234" s="5" t="s">
        <v>61</v>
      </c>
      <c r="Q234" s="5" t="s">
        <v>62</v>
      </c>
      <c r="R234" s="5" t="s">
        <v>547</v>
      </c>
      <c r="S234" s="5">
        <v>55113</v>
      </c>
      <c r="T234" s="7">
        <v>42180</v>
      </c>
      <c r="U234" s="7">
        <v>42183</v>
      </c>
      <c r="V234" s="5">
        <v>-82.903999999999996</v>
      </c>
      <c r="W234" s="5">
        <v>1</v>
      </c>
      <c r="X234" s="5">
        <v>159.51</v>
      </c>
      <c r="Y234" s="5">
        <v>90449</v>
      </c>
      <c r="Z234" s="5">
        <f>DATEDIF(Table1[[#This Row],[Order Date]], Table1[[#This Row],[Ship Date]], "D")</f>
        <v>3</v>
      </c>
      <c r="AA234" s="5">
        <f>IF(Table1[[#This Row],[Sales]]=0, 0, Table1[[#This Row],[Profit]] / Table1[[#This Row],[Sales]] * 100)</f>
        <v>-51.974170898376279</v>
      </c>
      <c r="AB234" s="5">
        <f>Table1[[#This Row],[Sales]] / (1 - Table1[[#This Row],[Discount]])</f>
        <v>166.15625</v>
      </c>
      <c r="AC234" s="5">
        <f>Table1[[#This Row],[Sales Before Discount]] - Table1[[#This Row],[Sales]]</f>
        <v>6.6462500000000091</v>
      </c>
      <c r="AD234" s="5" t="str">
        <f>IF(Table1[[#This Row],[Discount Impact Factor]]=0, "No Discount", IF(Table1[[#This Row],[Discount Impact Factor]]&lt;=0.1, "Low Discount", IF(Table1[[#This Row],[Discount Impact Factor]]&lt;=0.2, "Medium Discount", "High Discount")))</f>
        <v>High Discount</v>
      </c>
      <c r="AE234" s="5" t="str">
        <f>IF(Table1[[#This Row],[Discount]]=0,"0% (No Discount)",
 IF(Table1[[#This Row],[Discount]]&lt;=0.09,"10%",
 IF(Table1[[#This Row],[Discount]]&lt;=0.16,"15%",
 IF(Table1[[#This Row],[Discount]]&lt;=0.2,"20%",  IF(Table1[[#This Row],[Discount]]&lt;=0.25,"25%",
 "30%+")))))</f>
        <v>10%</v>
      </c>
      <c r="AF234" s="5" t="str">
        <f>IF(Table1[[#This Row],[Discount]]=0, "Full Price", "Discounted")</f>
        <v>Discounted</v>
      </c>
      <c r="AG234" s="46" t="str">
        <f>TEXT(Table1[[#This Row],[Order Date]],"mmm-yyyy")</f>
        <v>Jun-2015</v>
      </c>
    </row>
    <row r="235" spans="1:33" ht="12.75" hidden="1" customHeight="1" x14ac:dyDescent="0.25">
      <c r="A235" s="5">
        <v>19695</v>
      </c>
      <c r="B235" s="5" t="s">
        <v>37</v>
      </c>
      <c r="C235" s="5">
        <v>0.05</v>
      </c>
      <c r="D235" s="5">
        <v>200.99</v>
      </c>
      <c r="E235" s="5">
        <v>4.2</v>
      </c>
      <c r="F235" s="5">
        <v>447</v>
      </c>
      <c r="G235" s="5" t="s">
        <v>545</v>
      </c>
      <c r="H235" s="5" t="s">
        <v>49</v>
      </c>
      <c r="I235" s="5" t="s">
        <v>28</v>
      </c>
      <c r="J235" s="5" t="s">
        <v>77</v>
      </c>
      <c r="K235" s="5" t="s">
        <v>78</v>
      </c>
      <c r="L235" s="5" t="s">
        <v>59</v>
      </c>
      <c r="M235" s="5" t="s">
        <v>548</v>
      </c>
      <c r="N235" s="5">
        <v>0.59</v>
      </c>
      <c r="O235" s="5" t="s">
        <v>33</v>
      </c>
      <c r="P235" s="5" t="s">
        <v>61</v>
      </c>
      <c r="Q235" s="5" t="s">
        <v>62</v>
      </c>
      <c r="R235" s="5" t="s">
        <v>547</v>
      </c>
      <c r="S235" s="5">
        <v>55113</v>
      </c>
      <c r="T235" s="7">
        <v>42180</v>
      </c>
      <c r="U235" s="7">
        <v>42180</v>
      </c>
      <c r="V235" s="5">
        <v>1268.8064999999999</v>
      </c>
      <c r="W235" s="5">
        <v>11</v>
      </c>
      <c r="X235" s="5">
        <v>1838.85</v>
      </c>
      <c r="Y235" s="5">
        <v>90449</v>
      </c>
      <c r="Z235" s="5">
        <f>DATEDIF(Table1[[#This Row],[Order Date]], Table1[[#This Row],[Ship Date]], "D")</f>
        <v>0</v>
      </c>
      <c r="AA235" s="5">
        <f>IF(Table1[[#This Row],[Sales]]=0, 0, Table1[[#This Row],[Profit]] / Table1[[#This Row],[Sales]] * 100)</f>
        <v>69</v>
      </c>
      <c r="AB235" s="5">
        <f>Table1[[#This Row],[Sales]] / (1 - Table1[[#This Row],[Discount]])</f>
        <v>1935.6315789473683</v>
      </c>
      <c r="AC235" s="5">
        <f>Table1[[#This Row],[Sales Before Discount]] - Table1[[#This Row],[Sales]]</f>
        <v>96.781578947368416</v>
      </c>
      <c r="AD235" s="5" t="str">
        <f>IF(Table1[[#This Row],[Discount Impact Factor]]=0, "No Discount", IF(Table1[[#This Row],[Discount Impact Factor]]&lt;=0.1, "Low Discount", IF(Table1[[#This Row],[Discount Impact Factor]]&lt;=0.2, "Medium Discount", "High Discount")))</f>
        <v>High Discount</v>
      </c>
      <c r="AE235" s="5" t="str">
        <f>IF(Table1[[#This Row],[Discount]]=0,"0% (No Discount)",
 IF(Table1[[#This Row],[Discount]]&lt;=0.09,"10%",
 IF(Table1[[#This Row],[Discount]]&lt;=0.16,"15%",
 IF(Table1[[#This Row],[Discount]]&lt;=0.2,"20%",  IF(Table1[[#This Row],[Discount]]&lt;=0.25,"25%",
 "30%+")))))</f>
        <v>10%</v>
      </c>
      <c r="AF235" s="5" t="str">
        <f>IF(Table1[[#This Row],[Discount]]=0, "Full Price", "Discounted")</f>
        <v>Discounted</v>
      </c>
      <c r="AG235" s="46" t="str">
        <f>TEXT(Table1[[#This Row],[Order Date]],"mmm-yyyy")</f>
        <v>Jun-2015</v>
      </c>
    </row>
    <row r="236" spans="1:33" ht="12.75" customHeight="1" x14ac:dyDescent="0.25">
      <c r="A236" s="5">
        <v>20851</v>
      </c>
      <c r="B236" s="5" t="s">
        <v>25</v>
      </c>
      <c r="C236" s="5">
        <v>0.03</v>
      </c>
      <c r="D236" s="5">
        <v>15.99</v>
      </c>
      <c r="E236" s="5">
        <v>11.28</v>
      </c>
      <c r="F236" s="5">
        <v>451</v>
      </c>
      <c r="G236" s="5" t="s">
        <v>549</v>
      </c>
      <c r="H236" s="5" t="s">
        <v>49</v>
      </c>
      <c r="I236" s="5" t="s">
        <v>40</v>
      </c>
      <c r="J236" s="5" t="s">
        <v>77</v>
      </c>
      <c r="K236" s="5" t="s">
        <v>85</v>
      </c>
      <c r="L236" s="5" t="s">
        <v>86</v>
      </c>
      <c r="M236" s="5" t="s">
        <v>550</v>
      </c>
      <c r="N236" s="5">
        <v>0.38</v>
      </c>
      <c r="O236" s="5" t="s">
        <v>33</v>
      </c>
      <c r="P236" s="5" t="s">
        <v>34</v>
      </c>
      <c r="Q236" s="5" t="s">
        <v>45</v>
      </c>
      <c r="R236" s="5" t="s">
        <v>551</v>
      </c>
      <c r="S236" s="5">
        <v>94024</v>
      </c>
      <c r="T236" s="7">
        <v>42104</v>
      </c>
      <c r="U236" s="7">
        <v>42105</v>
      </c>
      <c r="V236" s="5">
        <v>-53.296199999999999</v>
      </c>
      <c r="W236" s="5">
        <v>2</v>
      </c>
      <c r="X236" s="5">
        <v>35.479999999999997</v>
      </c>
      <c r="Y236" s="5">
        <v>86010</v>
      </c>
      <c r="Z236" s="5">
        <f>DATEDIF(Table1[[#This Row],[Order Date]], Table1[[#This Row],[Ship Date]], "D")</f>
        <v>1</v>
      </c>
      <c r="AA236" s="5">
        <f>IF(Table1[[#This Row],[Sales]]=0, 0, Table1[[#This Row],[Profit]] / Table1[[#This Row],[Sales]] * 100)</f>
        <v>-150.21476888387826</v>
      </c>
      <c r="AB236" s="5">
        <f>Table1[[#This Row],[Sales]] / (1 - Table1[[#This Row],[Discount]])</f>
        <v>36.577319587628864</v>
      </c>
      <c r="AC236" s="5">
        <f>Table1[[#This Row],[Sales Before Discount]] - Table1[[#This Row],[Sales]]</f>
        <v>1.0973195876288671</v>
      </c>
      <c r="AD236" s="5" t="str">
        <f>IF(Table1[[#This Row],[Discount Impact Factor]]=0, "No Discount", IF(Table1[[#This Row],[Discount Impact Factor]]&lt;=0.1, "Low Discount", IF(Table1[[#This Row],[Discount Impact Factor]]&lt;=0.2, "Medium Discount", "High Discount")))</f>
        <v>High Discount</v>
      </c>
      <c r="AE236" s="5" t="str">
        <f>IF(Table1[[#This Row],[Discount]]=0,"0% (No Discount)",
 IF(Table1[[#This Row],[Discount]]&lt;=0.09,"10%",
 IF(Table1[[#This Row],[Discount]]&lt;=0.16,"15%",
 IF(Table1[[#This Row],[Discount]]&lt;=0.2,"20%",  IF(Table1[[#This Row],[Discount]]&lt;=0.25,"25%",
 "30%+")))))</f>
        <v>10%</v>
      </c>
      <c r="AF236" s="5" t="str">
        <f>IF(Table1[[#This Row],[Discount]]=0, "Full Price", "Discounted")</f>
        <v>Discounted</v>
      </c>
      <c r="AG236" s="46" t="str">
        <f>TEXT(Table1[[#This Row],[Order Date]],"mmm-yyyy")</f>
        <v>Apr-2015</v>
      </c>
    </row>
    <row r="237" spans="1:33" ht="12.75" hidden="1" customHeight="1" x14ac:dyDescent="0.25">
      <c r="A237" s="5">
        <v>21117</v>
      </c>
      <c r="B237" s="5" t="s">
        <v>47</v>
      </c>
      <c r="C237" s="5">
        <v>0.04</v>
      </c>
      <c r="D237" s="5">
        <v>37.700000000000003</v>
      </c>
      <c r="E237" s="5">
        <v>2.99</v>
      </c>
      <c r="F237" s="5">
        <v>451</v>
      </c>
      <c r="G237" s="5" t="s">
        <v>549</v>
      </c>
      <c r="H237" s="5" t="s">
        <v>49</v>
      </c>
      <c r="I237" s="5" t="s">
        <v>40</v>
      </c>
      <c r="J237" s="5" t="s">
        <v>29</v>
      </c>
      <c r="K237" s="5" t="s">
        <v>109</v>
      </c>
      <c r="L237" s="5" t="s">
        <v>59</v>
      </c>
      <c r="M237" s="5" t="s">
        <v>552</v>
      </c>
      <c r="N237" s="5">
        <v>0.35</v>
      </c>
      <c r="O237" s="5" t="s">
        <v>33</v>
      </c>
      <c r="P237" s="5" t="s">
        <v>34</v>
      </c>
      <c r="Q237" s="5" t="s">
        <v>45</v>
      </c>
      <c r="R237" s="5" t="s">
        <v>551</v>
      </c>
      <c r="S237" s="5">
        <v>94024</v>
      </c>
      <c r="T237" s="7">
        <v>42151</v>
      </c>
      <c r="U237" s="7">
        <v>42152</v>
      </c>
      <c r="V237" s="5">
        <v>299.6739</v>
      </c>
      <c r="W237" s="5">
        <v>12</v>
      </c>
      <c r="X237" s="5">
        <v>434.31</v>
      </c>
      <c r="Y237" s="5">
        <v>86012</v>
      </c>
      <c r="Z237" s="5">
        <f>DATEDIF(Table1[[#This Row],[Order Date]], Table1[[#This Row],[Ship Date]], "D")</f>
        <v>1</v>
      </c>
      <c r="AA237" s="5">
        <f>IF(Table1[[#This Row],[Sales]]=0, 0, Table1[[#This Row],[Profit]] / Table1[[#This Row],[Sales]] * 100)</f>
        <v>69</v>
      </c>
      <c r="AB237" s="5">
        <f>Table1[[#This Row],[Sales]] / (1 - Table1[[#This Row],[Discount]])</f>
        <v>452.40625</v>
      </c>
      <c r="AC237" s="5">
        <f>Table1[[#This Row],[Sales Before Discount]] - Table1[[#This Row],[Sales]]</f>
        <v>18.096249999999998</v>
      </c>
      <c r="AD237" s="5" t="str">
        <f>IF(Table1[[#This Row],[Discount Impact Factor]]=0, "No Discount", IF(Table1[[#This Row],[Discount Impact Factor]]&lt;=0.1, "Low Discount", IF(Table1[[#This Row],[Discount Impact Factor]]&lt;=0.2, "Medium Discount", "High Discount")))</f>
        <v>High Discount</v>
      </c>
      <c r="AE237" s="5" t="str">
        <f>IF(Table1[[#This Row],[Discount]]=0,"0% (No Discount)",
 IF(Table1[[#This Row],[Discount]]&lt;=0.09,"10%",
 IF(Table1[[#This Row],[Discount]]&lt;=0.16,"15%",
 IF(Table1[[#This Row],[Discount]]&lt;=0.2,"20%",  IF(Table1[[#This Row],[Discount]]&lt;=0.25,"25%",
 "30%+")))))</f>
        <v>10%</v>
      </c>
      <c r="AF237" s="5" t="str">
        <f>IF(Table1[[#This Row],[Discount]]=0, "Full Price", "Discounted")</f>
        <v>Discounted</v>
      </c>
      <c r="AG237" s="46" t="str">
        <f>TEXT(Table1[[#This Row],[Order Date]],"mmm-yyyy")</f>
        <v>May-2015</v>
      </c>
    </row>
    <row r="238" spans="1:33" ht="12.75" customHeight="1" x14ac:dyDescent="0.25">
      <c r="A238" s="5">
        <v>18536</v>
      </c>
      <c r="B238" s="5" t="s">
        <v>106</v>
      </c>
      <c r="C238" s="5">
        <v>0.01</v>
      </c>
      <c r="D238" s="5">
        <v>8.8800000000000008</v>
      </c>
      <c r="E238" s="5">
        <v>6.28</v>
      </c>
      <c r="F238" s="5">
        <v>451</v>
      </c>
      <c r="G238" s="5" t="s">
        <v>549</v>
      </c>
      <c r="H238" s="5" t="s">
        <v>49</v>
      </c>
      <c r="I238" s="5" t="s">
        <v>40</v>
      </c>
      <c r="J238" s="5" t="s">
        <v>29</v>
      </c>
      <c r="K238" s="5" t="s">
        <v>109</v>
      </c>
      <c r="L238" s="5" t="s">
        <v>59</v>
      </c>
      <c r="M238" s="5" t="s">
        <v>495</v>
      </c>
      <c r="N238" s="5">
        <v>0.35</v>
      </c>
      <c r="O238" s="5" t="s">
        <v>33</v>
      </c>
      <c r="P238" s="5" t="s">
        <v>34</v>
      </c>
      <c r="Q238" s="5" t="s">
        <v>45</v>
      </c>
      <c r="R238" s="5" t="s">
        <v>551</v>
      </c>
      <c r="S238" s="5">
        <v>94024</v>
      </c>
      <c r="T238" s="7">
        <v>42009</v>
      </c>
      <c r="U238" s="7">
        <v>42014</v>
      </c>
      <c r="V238" s="5">
        <v>-15.456</v>
      </c>
      <c r="W238" s="5">
        <v>2</v>
      </c>
      <c r="X238" s="5">
        <v>19.86</v>
      </c>
      <c r="Y238" s="5">
        <v>86013</v>
      </c>
      <c r="Z238" s="5">
        <f>DATEDIF(Table1[[#This Row],[Order Date]], Table1[[#This Row],[Ship Date]], "D")</f>
        <v>5</v>
      </c>
      <c r="AA238" s="5">
        <f>IF(Table1[[#This Row],[Sales]]=0, 0, Table1[[#This Row],[Profit]] / Table1[[#This Row],[Sales]] * 100)</f>
        <v>-77.82477341389729</v>
      </c>
      <c r="AB238" s="5">
        <f>Table1[[#This Row],[Sales]] / (1 - Table1[[#This Row],[Discount]])</f>
        <v>20.060606060606059</v>
      </c>
      <c r="AC238" s="5">
        <f>Table1[[#This Row],[Sales Before Discount]] - Table1[[#This Row],[Sales]]</f>
        <v>0.20060606060605934</v>
      </c>
      <c r="AD238" s="5" t="str">
        <f>IF(Table1[[#This Row],[Discount Impact Factor]]=0, "No Discount", IF(Table1[[#This Row],[Discount Impact Factor]]&lt;=0.1, "Low Discount", IF(Table1[[#This Row],[Discount Impact Factor]]&lt;=0.2, "Medium Discount", "High Discount")))</f>
        <v>High Discount</v>
      </c>
      <c r="AE238" s="5" t="str">
        <f>IF(Table1[[#This Row],[Discount]]=0,"0% (No Discount)",
 IF(Table1[[#This Row],[Discount]]&lt;=0.09,"10%",
 IF(Table1[[#This Row],[Discount]]&lt;=0.16,"15%",
 IF(Table1[[#This Row],[Discount]]&lt;=0.2,"20%",  IF(Table1[[#This Row],[Discount]]&lt;=0.25,"25%",
 "30%+")))))</f>
        <v>10%</v>
      </c>
      <c r="AF238" s="5" t="str">
        <f>IF(Table1[[#This Row],[Discount]]=0, "Full Price", "Discounted")</f>
        <v>Discounted</v>
      </c>
      <c r="AG238" s="46" t="str">
        <f>TEXT(Table1[[#This Row],[Order Date]],"mmm-yyyy")</f>
        <v>Jan-2015</v>
      </c>
    </row>
    <row r="239" spans="1:33" ht="12.75" hidden="1" customHeight="1" x14ac:dyDescent="0.25">
      <c r="A239" s="5">
        <v>18537</v>
      </c>
      <c r="B239" s="5" t="s">
        <v>106</v>
      </c>
      <c r="C239" s="5">
        <v>0.06</v>
      </c>
      <c r="D239" s="5">
        <v>2.88</v>
      </c>
      <c r="E239" s="5">
        <v>0.99</v>
      </c>
      <c r="F239" s="5">
        <v>451</v>
      </c>
      <c r="G239" s="5" t="s">
        <v>549</v>
      </c>
      <c r="H239" s="5" t="s">
        <v>49</v>
      </c>
      <c r="I239" s="5" t="s">
        <v>40</v>
      </c>
      <c r="J239" s="5" t="s">
        <v>29</v>
      </c>
      <c r="K239" s="5" t="s">
        <v>134</v>
      </c>
      <c r="L239" s="5" t="s">
        <v>59</v>
      </c>
      <c r="M239" s="5" t="s">
        <v>349</v>
      </c>
      <c r="N239" s="5">
        <v>0.36</v>
      </c>
      <c r="O239" s="5" t="s">
        <v>33</v>
      </c>
      <c r="P239" s="5" t="s">
        <v>34</v>
      </c>
      <c r="Q239" s="5" t="s">
        <v>45</v>
      </c>
      <c r="R239" s="5" t="s">
        <v>551</v>
      </c>
      <c r="S239" s="5">
        <v>94024</v>
      </c>
      <c r="T239" s="7">
        <v>42009</v>
      </c>
      <c r="U239" s="7">
        <v>42018</v>
      </c>
      <c r="V239" s="5">
        <v>16.049399999999999</v>
      </c>
      <c r="W239" s="5">
        <v>8</v>
      </c>
      <c r="X239" s="5">
        <v>23.26</v>
      </c>
      <c r="Y239" s="5">
        <v>86013</v>
      </c>
      <c r="Z239" s="5">
        <f>DATEDIF(Table1[[#This Row],[Order Date]], Table1[[#This Row],[Ship Date]], "D")</f>
        <v>9</v>
      </c>
      <c r="AA239" s="5">
        <f>IF(Table1[[#This Row],[Sales]]=0, 0, Table1[[#This Row],[Profit]] / Table1[[#This Row],[Sales]] * 100)</f>
        <v>69</v>
      </c>
      <c r="AB239" s="5">
        <f>Table1[[#This Row],[Sales]] / (1 - Table1[[#This Row],[Discount]])</f>
        <v>24.744680851063833</v>
      </c>
      <c r="AC239" s="5">
        <f>Table1[[#This Row],[Sales Before Discount]] - Table1[[#This Row],[Sales]]</f>
        <v>1.4846808510638319</v>
      </c>
      <c r="AD239" s="5" t="str">
        <f>IF(Table1[[#This Row],[Discount Impact Factor]]=0, "No Discount", IF(Table1[[#This Row],[Discount Impact Factor]]&lt;=0.1, "Low Discount", IF(Table1[[#This Row],[Discount Impact Factor]]&lt;=0.2, "Medium Discount", "High Discount")))</f>
        <v>High Discount</v>
      </c>
      <c r="AE239" s="5" t="str">
        <f>IF(Table1[[#This Row],[Discount]]=0,"0% (No Discount)",
 IF(Table1[[#This Row],[Discount]]&lt;=0.09,"10%",
 IF(Table1[[#This Row],[Discount]]&lt;=0.16,"15%",
 IF(Table1[[#This Row],[Discount]]&lt;=0.2,"20%",  IF(Table1[[#This Row],[Discount]]&lt;=0.25,"25%",
 "30%+")))))</f>
        <v>10%</v>
      </c>
      <c r="AF239" s="5" t="str">
        <f>IF(Table1[[#This Row],[Discount]]=0, "Full Price", "Discounted")</f>
        <v>Discounted</v>
      </c>
      <c r="AG239" s="46" t="str">
        <f>TEXT(Table1[[#This Row],[Order Date]],"mmm-yyyy")</f>
        <v>Jan-2015</v>
      </c>
    </row>
    <row r="240" spans="1:33" ht="12.75" customHeight="1" x14ac:dyDescent="0.25">
      <c r="A240" s="5">
        <v>21118</v>
      </c>
      <c r="B240" s="5" t="s">
        <v>47</v>
      </c>
      <c r="C240" s="5">
        <v>0.01</v>
      </c>
      <c r="D240" s="5">
        <v>55.99</v>
      </c>
      <c r="E240" s="5">
        <v>5</v>
      </c>
      <c r="F240" s="5">
        <v>452</v>
      </c>
      <c r="G240" s="5" t="s">
        <v>553</v>
      </c>
      <c r="H240" s="5" t="s">
        <v>49</v>
      </c>
      <c r="I240" s="5" t="s">
        <v>40</v>
      </c>
      <c r="J240" s="5" t="s">
        <v>77</v>
      </c>
      <c r="K240" s="5" t="s">
        <v>78</v>
      </c>
      <c r="L240" s="5" t="s">
        <v>51</v>
      </c>
      <c r="M240" s="5" t="s">
        <v>398</v>
      </c>
      <c r="N240" s="5">
        <v>0.83</v>
      </c>
      <c r="O240" s="5" t="s">
        <v>33</v>
      </c>
      <c r="P240" s="5" t="s">
        <v>34</v>
      </c>
      <c r="Q240" s="5" t="s">
        <v>45</v>
      </c>
      <c r="R240" s="5" t="s">
        <v>554</v>
      </c>
      <c r="S240" s="5">
        <v>93635</v>
      </c>
      <c r="T240" s="7">
        <v>42151</v>
      </c>
      <c r="U240" s="7">
        <v>42152</v>
      </c>
      <c r="V240" s="5">
        <v>-235.89500000000001</v>
      </c>
      <c r="W240" s="5">
        <v>1</v>
      </c>
      <c r="X240" s="5">
        <v>51.83</v>
      </c>
      <c r="Y240" s="5">
        <v>86012</v>
      </c>
      <c r="Z240" s="5">
        <f>DATEDIF(Table1[[#This Row],[Order Date]], Table1[[#This Row],[Ship Date]], "D")</f>
        <v>1</v>
      </c>
      <c r="AA240" s="5">
        <f>IF(Table1[[#This Row],[Sales]]=0, 0, Table1[[#This Row],[Profit]] / Table1[[#This Row],[Sales]] * 100)</f>
        <v>-455.13216284005404</v>
      </c>
      <c r="AB240" s="5">
        <f>Table1[[#This Row],[Sales]] / (1 - Table1[[#This Row],[Discount]])</f>
        <v>52.353535353535349</v>
      </c>
      <c r="AC240" s="5">
        <f>Table1[[#This Row],[Sales Before Discount]] - Table1[[#This Row],[Sales]]</f>
        <v>0.52353535353535108</v>
      </c>
      <c r="AD240" s="5" t="str">
        <f>IF(Table1[[#This Row],[Discount Impact Factor]]=0, "No Discount", IF(Table1[[#This Row],[Discount Impact Factor]]&lt;=0.1, "Low Discount", IF(Table1[[#This Row],[Discount Impact Factor]]&lt;=0.2, "Medium Discount", "High Discount")))</f>
        <v>High Discount</v>
      </c>
      <c r="AE240" s="5" t="str">
        <f>IF(Table1[[#This Row],[Discount]]=0,"0% (No Discount)",
 IF(Table1[[#This Row],[Discount]]&lt;=0.09,"10%",
 IF(Table1[[#This Row],[Discount]]&lt;=0.16,"15%",
 IF(Table1[[#This Row],[Discount]]&lt;=0.2,"20%",  IF(Table1[[#This Row],[Discount]]&lt;=0.25,"25%",
 "30%+")))))</f>
        <v>10%</v>
      </c>
      <c r="AF240" s="5" t="str">
        <f>IF(Table1[[#This Row],[Discount]]=0, "Full Price", "Discounted")</f>
        <v>Discounted</v>
      </c>
      <c r="AG240" s="46" t="str">
        <f>TEXT(Table1[[#This Row],[Order Date]],"mmm-yyyy")</f>
        <v>May-2015</v>
      </c>
    </row>
    <row r="241" spans="1:33" ht="12.75" customHeight="1" x14ac:dyDescent="0.25">
      <c r="A241" s="5">
        <v>22318</v>
      </c>
      <c r="B241" s="5" t="s">
        <v>37</v>
      </c>
      <c r="C241" s="5">
        <v>0.03</v>
      </c>
      <c r="D241" s="5">
        <v>29.34</v>
      </c>
      <c r="E241" s="5">
        <v>7.87</v>
      </c>
      <c r="F241" s="5">
        <v>453</v>
      </c>
      <c r="G241" s="5" t="s">
        <v>555</v>
      </c>
      <c r="H241" s="5" t="s">
        <v>49</v>
      </c>
      <c r="I241" s="5" t="s">
        <v>28</v>
      </c>
      <c r="J241" s="5" t="s">
        <v>41</v>
      </c>
      <c r="K241" s="5" t="s">
        <v>50</v>
      </c>
      <c r="L241" s="5" t="s">
        <v>59</v>
      </c>
      <c r="M241" s="5" t="s">
        <v>556</v>
      </c>
      <c r="N241" s="5">
        <v>0.54</v>
      </c>
      <c r="O241" s="5" t="s">
        <v>33</v>
      </c>
      <c r="P241" s="5" t="s">
        <v>34</v>
      </c>
      <c r="Q241" s="5" t="s">
        <v>45</v>
      </c>
      <c r="R241" s="5" t="s">
        <v>557</v>
      </c>
      <c r="S241" s="5">
        <v>95032</v>
      </c>
      <c r="T241" s="7">
        <v>42132</v>
      </c>
      <c r="U241" s="7">
        <v>42134</v>
      </c>
      <c r="V241" s="5">
        <v>-41.32</v>
      </c>
      <c r="W241" s="5">
        <v>1</v>
      </c>
      <c r="X241" s="5">
        <v>32.4</v>
      </c>
      <c r="Y241" s="5">
        <v>86011</v>
      </c>
      <c r="Z241" s="5">
        <f>DATEDIF(Table1[[#This Row],[Order Date]], Table1[[#This Row],[Ship Date]], "D")</f>
        <v>2</v>
      </c>
      <c r="AA241" s="5">
        <f>IF(Table1[[#This Row],[Sales]]=0, 0, Table1[[#This Row],[Profit]] / Table1[[#This Row],[Sales]] * 100)</f>
        <v>-127.53086419753087</v>
      </c>
      <c r="AB241" s="5">
        <f>Table1[[#This Row],[Sales]] / (1 - Table1[[#This Row],[Discount]])</f>
        <v>33.402061855670105</v>
      </c>
      <c r="AC241" s="5">
        <f>Table1[[#This Row],[Sales Before Discount]] - Table1[[#This Row],[Sales]]</f>
        <v>1.0020618556701066</v>
      </c>
      <c r="AD241" s="5" t="str">
        <f>IF(Table1[[#This Row],[Discount Impact Factor]]=0, "No Discount", IF(Table1[[#This Row],[Discount Impact Factor]]&lt;=0.1, "Low Discount", IF(Table1[[#This Row],[Discount Impact Factor]]&lt;=0.2, "Medium Discount", "High Discount")))</f>
        <v>High Discount</v>
      </c>
      <c r="AE241" s="5" t="str">
        <f>IF(Table1[[#This Row],[Discount]]=0,"0% (No Discount)",
 IF(Table1[[#This Row],[Discount]]&lt;=0.09,"10%",
 IF(Table1[[#This Row],[Discount]]&lt;=0.16,"15%",
 IF(Table1[[#This Row],[Discount]]&lt;=0.2,"20%",  IF(Table1[[#This Row],[Discount]]&lt;=0.25,"25%",
 "30%+")))))</f>
        <v>10%</v>
      </c>
      <c r="AF241" s="5" t="str">
        <f>IF(Table1[[#This Row],[Discount]]=0, "Full Price", "Discounted")</f>
        <v>Discounted</v>
      </c>
      <c r="AG241" s="46" t="str">
        <f>TEXT(Table1[[#This Row],[Order Date]],"mmm-yyyy")</f>
        <v>May-2015</v>
      </c>
    </row>
    <row r="242" spans="1:33" ht="12.75" hidden="1" customHeight="1" x14ac:dyDescent="0.25">
      <c r="A242" s="5">
        <v>22874</v>
      </c>
      <c r="B242" s="5" t="s">
        <v>106</v>
      </c>
      <c r="C242" s="5">
        <v>7.0000000000000007E-2</v>
      </c>
      <c r="D242" s="5">
        <v>16.91</v>
      </c>
      <c r="E242" s="5">
        <v>6.25</v>
      </c>
      <c r="F242" s="5">
        <v>460</v>
      </c>
      <c r="G242" s="5" t="s">
        <v>558</v>
      </c>
      <c r="H242" s="5" t="s">
        <v>49</v>
      </c>
      <c r="I242" s="5" t="s">
        <v>40</v>
      </c>
      <c r="J242" s="5" t="s">
        <v>29</v>
      </c>
      <c r="K242" s="5" t="s">
        <v>141</v>
      </c>
      <c r="L242" s="5" t="s">
        <v>59</v>
      </c>
      <c r="M242" s="5" t="s">
        <v>559</v>
      </c>
      <c r="N242" s="5">
        <v>0.57999999999999996</v>
      </c>
      <c r="O242" s="5" t="s">
        <v>33</v>
      </c>
      <c r="P242" s="5" t="s">
        <v>53</v>
      </c>
      <c r="Q242" s="5" t="s">
        <v>54</v>
      </c>
      <c r="R242" s="5" t="s">
        <v>560</v>
      </c>
      <c r="S242" s="5">
        <v>8332</v>
      </c>
      <c r="T242" s="7">
        <v>42147</v>
      </c>
      <c r="U242" s="7">
        <v>42154</v>
      </c>
      <c r="V242" s="5">
        <v>7.9000000000000057</v>
      </c>
      <c r="W242" s="5">
        <v>31</v>
      </c>
      <c r="X242" s="5">
        <v>492.9</v>
      </c>
      <c r="Y242" s="5">
        <v>86014</v>
      </c>
      <c r="Z242" s="5">
        <f>DATEDIF(Table1[[#This Row],[Order Date]], Table1[[#This Row],[Ship Date]], "D")</f>
        <v>7</v>
      </c>
      <c r="AA242" s="5">
        <f>IF(Table1[[#This Row],[Sales]]=0, 0, Table1[[#This Row],[Profit]] / Table1[[#This Row],[Sales]] * 100)</f>
        <v>1.6027591803611292</v>
      </c>
      <c r="AB242" s="5">
        <f>Table1[[#This Row],[Sales]] / (1 - Table1[[#This Row],[Discount]])</f>
        <v>530</v>
      </c>
      <c r="AC242" s="5">
        <f>Table1[[#This Row],[Sales Before Discount]] - Table1[[#This Row],[Sales]]</f>
        <v>37.100000000000023</v>
      </c>
      <c r="AD242" s="5" t="str">
        <f>IF(Table1[[#This Row],[Discount Impact Factor]]=0, "No Discount", IF(Table1[[#This Row],[Discount Impact Factor]]&lt;=0.1, "Low Discount", IF(Table1[[#This Row],[Discount Impact Factor]]&lt;=0.2, "Medium Discount", "High Discount")))</f>
        <v>High Discount</v>
      </c>
      <c r="AE242" s="5" t="str">
        <f>IF(Table1[[#This Row],[Discount]]=0,"0% (No Discount)",
 IF(Table1[[#This Row],[Discount]]&lt;=0.09,"10%",
 IF(Table1[[#This Row],[Discount]]&lt;=0.16,"15%",
 IF(Table1[[#This Row],[Discount]]&lt;=0.2,"20%",  IF(Table1[[#This Row],[Discount]]&lt;=0.25,"25%",
 "30%+")))))</f>
        <v>10%</v>
      </c>
      <c r="AF242" s="5" t="str">
        <f>IF(Table1[[#This Row],[Discount]]=0, "Full Price", "Discounted")</f>
        <v>Discounted</v>
      </c>
      <c r="AG242" s="46" t="str">
        <f>TEXT(Table1[[#This Row],[Order Date]],"mmm-yyyy")</f>
        <v>May-2015</v>
      </c>
    </row>
    <row r="243" spans="1:33" ht="12.75" hidden="1" customHeight="1" x14ac:dyDescent="0.25">
      <c r="A243" s="5">
        <v>18467</v>
      </c>
      <c r="B243" s="5" t="s">
        <v>106</v>
      </c>
      <c r="C243" s="5">
        <v>7.0000000000000007E-2</v>
      </c>
      <c r="D243" s="5">
        <v>165.2</v>
      </c>
      <c r="E243" s="5">
        <v>19.989999999999998</v>
      </c>
      <c r="F243" s="5">
        <v>463</v>
      </c>
      <c r="G243" s="5" t="s">
        <v>561</v>
      </c>
      <c r="H243" s="5" t="s">
        <v>49</v>
      </c>
      <c r="I243" s="5" t="s">
        <v>58</v>
      </c>
      <c r="J243" s="5" t="s">
        <v>29</v>
      </c>
      <c r="K243" s="5" t="s">
        <v>141</v>
      </c>
      <c r="L243" s="5" t="s">
        <v>59</v>
      </c>
      <c r="M243" s="5" t="s">
        <v>562</v>
      </c>
      <c r="N243" s="5">
        <v>0.59</v>
      </c>
      <c r="O243" s="5" t="s">
        <v>33</v>
      </c>
      <c r="P243" s="5" t="s">
        <v>34</v>
      </c>
      <c r="Q243" s="5" t="s">
        <v>45</v>
      </c>
      <c r="R243" s="5" t="s">
        <v>563</v>
      </c>
      <c r="S243" s="5">
        <v>90069</v>
      </c>
      <c r="T243" s="7">
        <v>42018</v>
      </c>
      <c r="U243" s="7">
        <v>42020</v>
      </c>
      <c r="V243" s="5">
        <v>521.69000000000005</v>
      </c>
      <c r="W243" s="5">
        <v>7</v>
      </c>
      <c r="X243" s="5">
        <v>1081.54</v>
      </c>
      <c r="Y243" s="5">
        <v>88061</v>
      </c>
      <c r="Z243" s="5">
        <f>DATEDIF(Table1[[#This Row],[Order Date]], Table1[[#This Row],[Ship Date]], "D")</f>
        <v>2</v>
      </c>
      <c r="AA243" s="5">
        <f>IF(Table1[[#This Row],[Sales]]=0, 0, Table1[[#This Row],[Profit]] / Table1[[#This Row],[Sales]] * 100)</f>
        <v>48.235848882149533</v>
      </c>
      <c r="AB243" s="5">
        <f>Table1[[#This Row],[Sales]] / (1 - Table1[[#This Row],[Discount]])</f>
        <v>1162.9462365591398</v>
      </c>
      <c r="AC243" s="5">
        <f>Table1[[#This Row],[Sales Before Discount]] - Table1[[#This Row],[Sales]]</f>
        <v>81.40623655913987</v>
      </c>
      <c r="AD243" s="5" t="str">
        <f>IF(Table1[[#This Row],[Discount Impact Factor]]=0, "No Discount", IF(Table1[[#This Row],[Discount Impact Factor]]&lt;=0.1, "Low Discount", IF(Table1[[#This Row],[Discount Impact Factor]]&lt;=0.2, "Medium Discount", "High Discount")))</f>
        <v>High Discount</v>
      </c>
      <c r="AE243" s="5" t="str">
        <f>IF(Table1[[#This Row],[Discount]]=0,"0% (No Discount)",
 IF(Table1[[#This Row],[Discount]]&lt;=0.09,"10%",
 IF(Table1[[#This Row],[Discount]]&lt;=0.16,"15%",
 IF(Table1[[#This Row],[Discount]]&lt;=0.2,"20%",  IF(Table1[[#This Row],[Discount]]&lt;=0.25,"25%",
 "30%+")))))</f>
        <v>10%</v>
      </c>
      <c r="AF243" s="5" t="str">
        <f>IF(Table1[[#This Row],[Discount]]=0, "Full Price", "Discounted")</f>
        <v>Discounted</v>
      </c>
      <c r="AG243" s="46" t="str">
        <f>TEXT(Table1[[#This Row],[Order Date]],"mmm-yyyy")</f>
        <v>Jan-2015</v>
      </c>
    </row>
    <row r="244" spans="1:33" ht="12.75" hidden="1" customHeight="1" x14ac:dyDescent="0.25">
      <c r="A244" s="5">
        <v>22754</v>
      </c>
      <c r="B244" s="5" t="s">
        <v>37</v>
      </c>
      <c r="C244" s="5">
        <v>0.08</v>
      </c>
      <c r="D244" s="5">
        <v>297.64</v>
      </c>
      <c r="E244" s="5">
        <v>14.7</v>
      </c>
      <c r="F244" s="5">
        <v>466</v>
      </c>
      <c r="G244" s="5" t="s">
        <v>564</v>
      </c>
      <c r="H244" s="5" t="s">
        <v>39</v>
      </c>
      <c r="I244" s="5" t="s">
        <v>58</v>
      </c>
      <c r="J244" s="5" t="s">
        <v>77</v>
      </c>
      <c r="K244" s="5" t="s">
        <v>85</v>
      </c>
      <c r="L244" s="5" t="s">
        <v>43</v>
      </c>
      <c r="M244" s="5" t="s">
        <v>565</v>
      </c>
      <c r="N244" s="5">
        <v>0.56999999999999995</v>
      </c>
      <c r="O244" s="5" t="s">
        <v>33</v>
      </c>
      <c r="P244" s="5" t="s">
        <v>53</v>
      </c>
      <c r="Q244" s="5" t="s">
        <v>193</v>
      </c>
      <c r="R244" s="5" t="s">
        <v>566</v>
      </c>
      <c r="S244" s="5">
        <v>2019</v>
      </c>
      <c r="T244" s="7">
        <v>42015</v>
      </c>
      <c r="U244" s="7">
        <v>42015</v>
      </c>
      <c r="V244" s="5">
        <v>496.79679999999996</v>
      </c>
      <c r="W244" s="5">
        <v>5</v>
      </c>
      <c r="X244" s="5">
        <v>1132.8399999999999</v>
      </c>
      <c r="Y244" s="5">
        <v>88060</v>
      </c>
      <c r="Z244" s="5">
        <f>DATEDIF(Table1[[#This Row],[Order Date]], Table1[[#This Row],[Ship Date]], "D")</f>
        <v>0</v>
      </c>
      <c r="AA244" s="5">
        <f>IF(Table1[[#This Row],[Sales]]=0, 0, Table1[[#This Row],[Profit]] / Table1[[#This Row],[Sales]] * 100)</f>
        <v>43.854101196991628</v>
      </c>
      <c r="AB244" s="5">
        <f>Table1[[#This Row],[Sales]] / (1 - Table1[[#This Row],[Discount]])</f>
        <v>1231.3478260869563</v>
      </c>
      <c r="AC244" s="5">
        <f>Table1[[#This Row],[Sales Before Discount]] - Table1[[#This Row],[Sales]]</f>
        <v>98.507826086956356</v>
      </c>
      <c r="AD244" s="5" t="str">
        <f>IF(Table1[[#This Row],[Discount Impact Factor]]=0, "No Discount", IF(Table1[[#This Row],[Discount Impact Factor]]&lt;=0.1, "Low Discount", IF(Table1[[#This Row],[Discount Impact Factor]]&lt;=0.2, "Medium Discount", "High Discount")))</f>
        <v>High Discount</v>
      </c>
      <c r="AE244" s="5" t="str">
        <f>IF(Table1[[#This Row],[Discount]]=0,"0% (No Discount)",
 IF(Table1[[#This Row],[Discount]]&lt;=0.09,"10%",
 IF(Table1[[#This Row],[Discount]]&lt;=0.16,"15%",
 IF(Table1[[#This Row],[Discount]]&lt;=0.2,"20%",  IF(Table1[[#This Row],[Discount]]&lt;=0.25,"25%",
 "30%+")))))</f>
        <v>10%</v>
      </c>
      <c r="AF244" s="5" t="str">
        <f>IF(Table1[[#This Row],[Discount]]=0, "Full Price", "Discounted")</f>
        <v>Discounted</v>
      </c>
      <c r="AG244" s="46" t="str">
        <f>TEXT(Table1[[#This Row],[Order Date]],"mmm-yyyy")</f>
        <v>Jan-2015</v>
      </c>
    </row>
    <row r="245" spans="1:33" ht="12.75" customHeight="1" x14ac:dyDescent="0.25">
      <c r="A245" s="5">
        <v>22755</v>
      </c>
      <c r="B245" s="5" t="s">
        <v>37</v>
      </c>
      <c r="C245" s="5">
        <v>0.02</v>
      </c>
      <c r="D245" s="5">
        <v>12.99</v>
      </c>
      <c r="E245" s="5">
        <v>14.37</v>
      </c>
      <c r="F245" s="5">
        <v>467</v>
      </c>
      <c r="G245" s="5" t="s">
        <v>567</v>
      </c>
      <c r="H245" s="5" t="s">
        <v>49</v>
      </c>
      <c r="I245" s="5" t="s">
        <v>58</v>
      </c>
      <c r="J245" s="5" t="s">
        <v>41</v>
      </c>
      <c r="K245" s="5" t="s">
        <v>50</v>
      </c>
      <c r="L245" s="5" t="s">
        <v>236</v>
      </c>
      <c r="M245" s="5" t="s">
        <v>568</v>
      </c>
      <c r="N245" s="5">
        <v>0.73</v>
      </c>
      <c r="O245" s="5" t="s">
        <v>33</v>
      </c>
      <c r="P245" s="5" t="s">
        <v>53</v>
      </c>
      <c r="Q245" s="5" t="s">
        <v>193</v>
      </c>
      <c r="R245" s="5" t="s">
        <v>569</v>
      </c>
      <c r="S245" s="5">
        <v>1915</v>
      </c>
      <c r="T245" s="7">
        <v>42015</v>
      </c>
      <c r="U245" s="7">
        <v>42016</v>
      </c>
      <c r="V245" s="5">
        <v>-556.80960000000005</v>
      </c>
      <c r="W245" s="5">
        <v>11</v>
      </c>
      <c r="X245" s="5">
        <v>143.63</v>
      </c>
      <c r="Y245" s="5">
        <v>88060</v>
      </c>
      <c r="Z245" s="5">
        <f>DATEDIF(Table1[[#This Row],[Order Date]], Table1[[#This Row],[Ship Date]], "D")</f>
        <v>1</v>
      </c>
      <c r="AA245" s="5">
        <f>IF(Table1[[#This Row],[Sales]]=0, 0, Table1[[#This Row],[Profit]] / Table1[[#This Row],[Sales]] * 100)</f>
        <v>-387.66942839239721</v>
      </c>
      <c r="AB245" s="5">
        <f>Table1[[#This Row],[Sales]] / (1 - Table1[[#This Row],[Discount]])</f>
        <v>146.5612244897959</v>
      </c>
      <c r="AC245" s="5">
        <f>Table1[[#This Row],[Sales Before Discount]] - Table1[[#This Row],[Sales]]</f>
        <v>2.931224489795909</v>
      </c>
      <c r="AD245" s="5" t="str">
        <f>IF(Table1[[#This Row],[Discount Impact Factor]]=0, "No Discount", IF(Table1[[#This Row],[Discount Impact Factor]]&lt;=0.1, "Low Discount", IF(Table1[[#This Row],[Discount Impact Factor]]&lt;=0.2, "Medium Discount", "High Discount")))</f>
        <v>High Discount</v>
      </c>
      <c r="AE245" s="5" t="str">
        <f>IF(Table1[[#This Row],[Discount]]=0,"0% (No Discount)",
 IF(Table1[[#This Row],[Discount]]&lt;=0.09,"10%",
 IF(Table1[[#This Row],[Discount]]&lt;=0.16,"15%",
 IF(Table1[[#This Row],[Discount]]&lt;=0.2,"20%",  IF(Table1[[#This Row],[Discount]]&lt;=0.25,"25%",
 "30%+")))))</f>
        <v>10%</v>
      </c>
      <c r="AF245" s="5" t="str">
        <f>IF(Table1[[#This Row],[Discount]]=0, "Full Price", "Discounted")</f>
        <v>Discounted</v>
      </c>
      <c r="AG245" s="46" t="str">
        <f>TEXT(Table1[[#This Row],[Order Date]],"mmm-yyyy")</f>
        <v>Jan-2015</v>
      </c>
    </row>
    <row r="246" spans="1:33" ht="12.75" customHeight="1" x14ac:dyDescent="0.25">
      <c r="A246" s="5">
        <v>22756</v>
      </c>
      <c r="B246" s="5" t="s">
        <v>37</v>
      </c>
      <c r="C246" s="5">
        <v>0.06</v>
      </c>
      <c r="D246" s="5">
        <v>14.42</v>
      </c>
      <c r="E246" s="5">
        <v>6.75</v>
      </c>
      <c r="F246" s="5">
        <v>468</v>
      </c>
      <c r="G246" s="5" t="s">
        <v>570</v>
      </c>
      <c r="H246" s="5" t="s">
        <v>49</v>
      </c>
      <c r="I246" s="5" t="s">
        <v>58</v>
      </c>
      <c r="J246" s="5" t="s">
        <v>29</v>
      </c>
      <c r="K246" s="5" t="s">
        <v>257</v>
      </c>
      <c r="L246" s="5" t="s">
        <v>86</v>
      </c>
      <c r="M246" s="5" t="s">
        <v>571</v>
      </c>
      <c r="N246" s="5">
        <v>0.52</v>
      </c>
      <c r="O246" s="5" t="s">
        <v>33</v>
      </c>
      <c r="P246" s="5" t="s">
        <v>53</v>
      </c>
      <c r="Q246" s="5" t="s">
        <v>193</v>
      </c>
      <c r="R246" s="5" t="s">
        <v>572</v>
      </c>
      <c r="S246" s="5">
        <v>2341</v>
      </c>
      <c r="T246" s="7">
        <v>42015</v>
      </c>
      <c r="U246" s="7">
        <v>42016</v>
      </c>
      <c r="V246" s="5">
        <v>-27.738800000000001</v>
      </c>
      <c r="W246" s="5">
        <v>5</v>
      </c>
      <c r="X246" s="5">
        <v>73.040000000000006</v>
      </c>
      <c r="Y246" s="5">
        <v>88060</v>
      </c>
      <c r="Z246" s="5">
        <f>DATEDIF(Table1[[#This Row],[Order Date]], Table1[[#This Row],[Ship Date]], "D")</f>
        <v>1</v>
      </c>
      <c r="AA246" s="5">
        <f>IF(Table1[[#This Row],[Sales]]=0, 0, Table1[[#This Row],[Profit]] / Table1[[#This Row],[Sales]] * 100)</f>
        <v>-37.977546549835708</v>
      </c>
      <c r="AB246" s="5">
        <f>Table1[[#This Row],[Sales]] / (1 - Table1[[#This Row],[Discount]])</f>
        <v>77.702127659574472</v>
      </c>
      <c r="AC246" s="5">
        <f>Table1[[#This Row],[Sales Before Discount]] - Table1[[#This Row],[Sales]]</f>
        <v>4.6621276595744661</v>
      </c>
      <c r="AD246" s="5" t="str">
        <f>IF(Table1[[#This Row],[Discount Impact Factor]]=0, "No Discount", IF(Table1[[#This Row],[Discount Impact Factor]]&lt;=0.1, "Low Discount", IF(Table1[[#This Row],[Discount Impact Factor]]&lt;=0.2, "Medium Discount", "High Discount")))</f>
        <v>High Discount</v>
      </c>
      <c r="AE246" s="5" t="str">
        <f>IF(Table1[[#This Row],[Discount]]=0,"0% (No Discount)",
 IF(Table1[[#This Row],[Discount]]&lt;=0.09,"10%",
 IF(Table1[[#This Row],[Discount]]&lt;=0.16,"15%",
 IF(Table1[[#This Row],[Discount]]&lt;=0.2,"20%",  IF(Table1[[#This Row],[Discount]]&lt;=0.25,"25%",
 "30%+")))))</f>
        <v>10%</v>
      </c>
      <c r="AF246" s="5" t="str">
        <f>IF(Table1[[#This Row],[Discount]]=0, "Full Price", "Discounted")</f>
        <v>Discounted</v>
      </c>
      <c r="AG246" s="46" t="str">
        <f>TEXT(Table1[[#This Row],[Order Date]],"mmm-yyyy")</f>
        <v>Jan-2015</v>
      </c>
    </row>
    <row r="247" spans="1:33" ht="12.75" customHeight="1" x14ac:dyDescent="0.25">
      <c r="A247" s="5">
        <v>22757</v>
      </c>
      <c r="B247" s="5" t="s">
        <v>37</v>
      </c>
      <c r="C247" s="5">
        <v>0.05</v>
      </c>
      <c r="D247" s="5">
        <v>4.1399999999999997</v>
      </c>
      <c r="E247" s="5">
        <v>6.6</v>
      </c>
      <c r="F247" s="5">
        <v>469</v>
      </c>
      <c r="G247" s="5" t="s">
        <v>573</v>
      </c>
      <c r="H247" s="5" t="s">
        <v>27</v>
      </c>
      <c r="I247" s="5" t="s">
        <v>58</v>
      </c>
      <c r="J247" s="5" t="s">
        <v>41</v>
      </c>
      <c r="K247" s="5" t="s">
        <v>50</v>
      </c>
      <c r="L247" s="5" t="s">
        <v>59</v>
      </c>
      <c r="M247" s="5" t="s">
        <v>98</v>
      </c>
      <c r="N247" s="5">
        <v>0.49</v>
      </c>
      <c r="O247" s="5" t="s">
        <v>33</v>
      </c>
      <c r="P247" s="5" t="s">
        <v>53</v>
      </c>
      <c r="Q247" s="5" t="s">
        <v>54</v>
      </c>
      <c r="R247" s="5" t="s">
        <v>574</v>
      </c>
      <c r="S247" s="5">
        <v>7506</v>
      </c>
      <c r="T247" s="7">
        <v>42015</v>
      </c>
      <c r="U247" s="7">
        <v>42017</v>
      </c>
      <c r="V247" s="5">
        <v>-128.68719999999999</v>
      </c>
      <c r="W247" s="5">
        <v>7</v>
      </c>
      <c r="X247" s="5">
        <v>33.35</v>
      </c>
      <c r="Y247" s="5">
        <v>88060</v>
      </c>
      <c r="Z247" s="5">
        <f>DATEDIF(Table1[[#This Row],[Order Date]], Table1[[#This Row],[Ship Date]], "D")</f>
        <v>2</v>
      </c>
      <c r="AA247" s="5">
        <f>IF(Table1[[#This Row],[Sales]]=0, 0, Table1[[#This Row],[Profit]] / Table1[[#This Row],[Sales]] * 100)</f>
        <v>-385.8686656671664</v>
      </c>
      <c r="AB247" s="5">
        <f>Table1[[#This Row],[Sales]] / (1 - Table1[[#This Row],[Discount]])</f>
        <v>35.10526315789474</v>
      </c>
      <c r="AC247" s="5">
        <f>Table1[[#This Row],[Sales Before Discount]] - Table1[[#This Row],[Sales]]</f>
        <v>1.7552631578947384</v>
      </c>
      <c r="AD247" s="5" t="str">
        <f>IF(Table1[[#This Row],[Discount Impact Factor]]=0, "No Discount", IF(Table1[[#This Row],[Discount Impact Factor]]&lt;=0.1, "Low Discount", IF(Table1[[#This Row],[Discount Impact Factor]]&lt;=0.2, "Medium Discount", "High Discount")))</f>
        <v>High Discount</v>
      </c>
      <c r="AE247" s="5" t="str">
        <f>IF(Table1[[#This Row],[Discount]]=0,"0% (No Discount)",
 IF(Table1[[#This Row],[Discount]]&lt;=0.09,"10%",
 IF(Table1[[#This Row],[Discount]]&lt;=0.16,"15%",
 IF(Table1[[#This Row],[Discount]]&lt;=0.2,"20%",  IF(Table1[[#This Row],[Discount]]&lt;=0.25,"25%",
 "30%+")))))</f>
        <v>10%</v>
      </c>
      <c r="AF247" s="5" t="str">
        <f>IF(Table1[[#This Row],[Discount]]=0, "Full Price", "Discounted")</f>
        <v>Discounted</v>
      </c>
      <c r="AG247" s="46" t="str">
        <f>TEXT(Table1[[#This Row],[Order Date]],"mmm-yyyy")</f>
        <v>Jan-2015</v>
      </c>
    </row>
    <row r="248" spans="1:33" ht="12.75" hidden="1" customHeight="1" x14ac:dyDescent="0.25">
      <c r="A248" s="5">
        <v>22758</v>
      </c>
      <c r="B248" s="5" t="s">
        <v>37</v>
      </c>
      <c r="C248" s="5">
        <v>0.03</v>
      </c>
      <c r="D248" s="5">
        <v>11.34</v>
      </c>
      <c r="E248" s="5">
        <v>5.01</v>
      </c>
      <c r="F248" s="5">
        <v>470</v>
      </c>
      <c r="G248" s="5" t="s">
        <v>575</v>
      </c>
      <c r="H248" s="5" t="s">
        <v>49</v>
      </c>
      <c r="I248" s="5" t="s">
        <v>58</v>
      </c>
      <c r="J248" s="5" t="s">
        <v>29</v>
      </c>
      <c r="K248" s="5" t="s">
        <v>93</v>
      </c>
      <c r="L248" s="5" t="s">
        <v>59</v>
      </c>
      <c r="M248" s="5" t="s">
        <v>576</v>
      </c>
      <c r="N248" s="5">
        <v>0.36</v>
      </c>
      <c r="O248" s="5" t="s">
        <v>33</v>
      </c>
      <c r="P248" s="5" t="s">
        <v>53</v>
      </c>
      <c r="Q248" s="5" t="s">
        <v>54</v>
      </c>
      <c r="R248" s="5" t="s">
        <v>577</v>
      </c>
      <c r="S248" s="5">
        <v>8601</v>
      </c>
      <c r="T248" s="7">
        <v>42015</v>
      </c>
      <c r="U248" s="7">
        <v>42015</v>
      </c>
      <c r="V248" s="5">
        <v>23.2028</v>
      </c>
      <c r="W248" s="5">
        <v>5</v>
      </c>
      <c r="X248" s="5">
        <v>60.24</v>
      </c>
      <c r="Y248" s="5">
        <v>88060</v>
      </c>
      <c r="Z248" s="5">
        <f>DATEDIF(Table1[[#This Row],[Order Date]], Table1[[#This Row],[Ship Date]], "D")</f>
        <v>0</v>
      </c>
      <c r="AA248" s="5">
        <f>IF(Table1[[#This Row],[Sales]]=0, 0, Table1[[#This Row],[Profit]] / Table1[[#This Row],[Sales]] * 100)</f>
        <v>38.517264276228417</v>
      </c>
      <c r="AB248" s="5">
        <f>Table1[[#This Row],[Sales]] / (1 - Table1[[#This Row],[Discount]])</f>
        <v>62.103092783505161</v>
      </c>
      <c r="AC248" s="5">
        <f>Table1[[#This Row],[Sales Before Discount]] - Table1[[#This Row],[Sales]]</f>
        <v>1.8630927835051594</v>
      </c>
      <c r="AD248" s="5" t="str">
        <f>IF(Table1[[#This Row],[Discount Impact Factor]]=0, "No Discount", IF(Table1[[#This Row],[Discount Impact Factor]]&lt;=0.1, "Low Discount", IF(Table1[[#This Row],[Discount Impact Factor]]&lt;=0.2, "Medium Discount", "High Discount")))</f>
        <v>High Discount</v>
      </c>
      <c r="AE248" s="5" t="str">
        <f>IF(Table1[[#This Row],[Discount]]=0,"0% (No Discount)",
 IF(Table1[[#This Row],[Discount]]&lt;=0.09,"10%",
 IF(Table1[[#This Row],[Discount]]&lt;=0.16,"15%",
 IF(Table1[[#This Row],[Discount]]&lt;=0.2,"20%",  IF(Table1[[#This Row],[Discount]]&lt;=0.25,"25%",
 "30%+")))))</f>
        <v>10%</v>
      </c>
      <c r="AF248" s="5" t="str">
        <f>IF(Table1[[#This Row],[Discount]]=0, "Full Price", "Discounted")</f>
        <v>Discounted</v>
      </c>
      <c r="AG248" s="46" t="str">
        <f>TEXT(Table1[[#This Row],[Order Date]],"mmm-yyyy")</f>
        <v>Jan-2015</v>
      </c>
    </row>
    <row r="249" spans="1:33" ht="12.75" customHeight="1" x14ac:dyDescent="0.25">
      <c r="A249" s="5">
        <v>462</v>
      </c>
      <c r="B249" s="5" t="s">
        <v>37</v>
      </c>
      <c r="C249" s="5">
        <v>7.0000000000000007E-2</v>
      </c>
      <c r="D249" s="5">
        <v>179.99</v>
      </c>
      <c r="E249" s="5">
        <v>19.989999999999998</v>
      </c>
      <c r="F249" s="5">
        <v>471</v>
      </c>
      <c r="G249" s="5" t="s">
        <v>578</v>
      </c>
      <c r="H249" s="5" t="s">
        <v>27</v>
      </c>
      <c r="I249" s="5" t="s">
        <v>114</v>
      </c>
      <c r="J249" s="5" t="s">
        <v>77</v>
      </c>
      <c r="K249" s="5" t="s">
        <v>180</v>
      </c>
      <c r="L249" s="5" t="s">
        <v>59</v>
      </c>
      <c r="M249" s="5" t="s">
        <v>579</v>
      </c>
      <c r="N249" s="5">
        <v>0.48</v>
      </c>
      <c r="O249" s="5" t="s">
        <v>33</v>
      </c>
      <c r="P249" s="5" t="s">
        <v>136</v>
      </c>
      <c r="Q249" s="5" t="s">
        <v>387</v>
      </c>
      <c r="R249" s="5" t="s">
        <v>580</v>
      </c>
      <c r="S249" s="5">
        <v>30318</v>
      </c>
      <c r="T249" s="7">
        <v>42043</v>
      </c>
      <c r="U249" s="7">
        <v>42043</v>
      </c>
      <c r="V249" s="5">
        <v>-568.53510000000006</v>
      </c>
      <c r="W249" s="5">
        <v>4</v>
      </c>
      <c r="X249" s="5">
        <v>718.03</v>
      </c>
      <c r="Y249" s="5">
        <v>3138</v>
      </c>
      <c r="Z249" s="5">
        <f>DATEDIF(Table1[[#This Row],[Order Date]], Table1[[#This Row],[Ship Date]], "D")</f>
        <v>0</v>
      </c>
      <c r="AA249" s="5">
        <f>IF(Table1[[#This Row],[Sales]]=0, 0, Table1[[#This Row],[Profit]] / Table1[[#This Row],[Sales]] * 100)</f>
        <v>-79.179853209475937</v>
      </c>
      <c r="AB249" s="5">
        <f>Table1[[#This Row],[Sales]] / (1 - Table1[[#This Row],[Discount]])</f>
        <v>772.07526881720435</v>
      </c>
      <c r="AC249" s="5">
        <f>Table1[[#This Row],[Sales Before Discount]] - Table1[[#This Row],[Sales]]</f>
        <v>54.045268817204374</v>
      </c>
      <c r="AD249" s="5" t="str">
        <f>IF(Table1[[#This Row],[Discount Impact Factor]]=0, "No Discount", IF(Table1[[#This Row],[Discount Impact Factor]]&lt;=0.1, "Low Discount", IF(Table1[[#This Row],[Discount Impact Factor]]&lt;=0.2, "Medium Discount", "High Discount")))</f>
        <v>High Discount</v>
      </c>
      <c r="AE249" s="5" t="str">
        <f>IF(Table1[[#This Row],[Discount]]=0,"0% (No Discount)",
 IF(Table1[[#This Row],[Discount]]&lt;=0.09,"10%",
 IF(Table1[[#This Row],[Discount]]&lt;=0.16,"15%",
 IF(Table1[[#This Row],[Discount]]&lt;=0.2,"20%",  IF(Table1[[#This Row],[Discount]]&lt;=0.25,"25%",
 "30%+")))))</f>
        <v>10%</v>
      </c>
      <c r="AF249" s="5" t="str">
        <f>IF(Table1[[#This Row],[Discount]]=0, "Full Price", "Discounted")</f>
        <v>Discounted</v>
      </c>
      <c r="AG249" s="46" t="str">
        <f>TEXT(Table1[[#This Row],[Order Date]],"mmm-yyyy")</f>
        <v>Feb-2015</v>
      </c>
    </row>
    <row r="250" spans="1:33" ht="12.75" customHeight="1" x14ac:dyDescent="0.25">
      <c r="A250" s="5">
        <v>18462</v>
      </c>
      <c r="B250" s="5" t="s">
        <v>37</v>
      </c>
      <c r="C250" s="5">
        <v>7.0000000000000007E-2</v>
      </c>
      <c r="D250" s="5">
        <v>179.99</v>
      </c>
      <c r="E250" s="5">
        <v>19.989999999999998</v>
      </c>
      <c r="F250" s="5">
        <v>472</v>
      </c>
      <c r="G250" s="5" t="s">
        <v>581</v>
      </c>
      <c r="H250" s="5" t="s">
        <v>27</v>
      </c>
      <c r="I250" s="5" t="s">
        <v>114</v>
      </c>
      <c r="J250" s="5" t="s">
        <v>77</v>
      </c>
      <c r="K250" s="5" t="s">
        <v>180</v>
      </c>
      <c r="L250" s="5" t="s">
        <v>59</v>
      </c>
      <c r="M250" s="5" t="s">
        <v>579</v>
      </c>
      <c r="N250" s="5">
        <v>0.48</v>
      </c>
      <c r="O250" s="5" t="s">
        <v>33</v>
      </c>
      <c r="P250" s="5" t="s">
        <v>53</v>
      </c>
      <c r="Q250" s="5" t="s">
        <v>415</v>
      </c>
      <c r="R250" s="5" t="s">
        <v>582</v>
      </c>
      <c r="S250" s="5">
        <v>21133</v>
      </c>
      <c r="T250" s="7">
        <v>42043</v>
      </c>
      <c r="U250" s="7">
        <v>42043</v>
      </c>
      <c r="V250" s="5">
        <v>-427.47</v>
      </c>
      <c r="W250" s="5">
        <v>1</v>
      </c>
      <c r="X250" s="5">
        <v>179.51</v>
      </c>
      <c r="Y250" s="5">
        <v>88023</v>
      </c>
      <c r="Z250" s="5">
        <f>DATEDIF(Table1[[#This Row],[Order Date]], Table1[[#This Row],[Ship Date]], "D")</f>
        <v>0</v>
      </c>
      <c r="AA250" s="5">
        <f>IF(Table1[[#This Row],[Sales]]=0, 0, Table1[[#This Row],[Profit]] / Table1[[#This Row],[Sales]] * 100)</f>
        <v>-238.13158041334748</v>
      </c>
      <c r="AB250" s="5">
        <f>Table1[[#This Row],[Sales]] / (1 - Table1[[#This Row],[Discount]])</f>
        <v>193.02150537634409</v>
      </c>
      <c r="AC250" s="5">
        <f>Table1[[#This Row],[Sales Before Discount]] - Table1[[#This Row],[Sales]]</f>
        <v>13.511505376344104</v>
      </c>
      <c r="AD250" s="5" t="str">
        <f>IF(Table1[[#This Row],[Discount Impact Factor]]=0, "No Discount", IF(Table1[[#This Row],[Discount Impact Factor]]&lt;=0.1, "Low Discount", IF(Table1[[#This Row],[Discount Impact Factor]]&lt;=0.2, "Medium Discount", "High Discount")))</f>
        <v>High Discount</v>
      </c>
      <c r="AE250" s="5" t="str">
        <f>IF(Table1[[#This Row],[Discount]]=0,"0% (No Discount)",
 IF(Table1[[#This Row],[Discount]]&lt;=0.09,"10%",
 IF(Table1[[#This Row],[Discount]]&lt;=0.16,"15%",
 IF(Table1[[#This Row],[Discount]]&lt;=0.2,"20%",  IF(Table1[[#This Row],[Discount]]&lt;=0.25,"25%",
 "30%+")))))</f>
        <v>10%</v>
      </c>
      <c r="AF250" s="5" t="str">
        <f>IF(Table1[[#This Row],[Discount]]=0, "Full Price", "Discounted")</f>
        <v>Discounted</v>
      </c>
      <c r="AG250" s="46" t="str">
        <f>TEXT(Table1[[#This Row],[Order Date]],"mmm-yyyy")</f>
        <v>Feb-2015</v>
      </c>
    </row>
    <row r="251" spans="1:33" ht="12.75" customHeight="1" x14ac:dyDescent="0.25">
      <c r="A251" s="5">
        <v>20637</v>
      </c>
      <c r="B251" s="5" t="s">
        <v>47</v>
      </c>
      <c r="C251" s="5">
        <v>0.03</v>
      </c>
      <c r="D251" s="5">
        <v>11.97</v>
      </c>
      <c r="E251" s="5">
        <v>4.9800000000000004</v>
      </c>
      <c r="F251" s="5">
        <v>483</v>
      </c>
      <c r="G251" s="5" t="s">
        <v>583</v>
      </c>
      <c r="H251" s="5" t="s">
        <v>49</v>
      </c>
      <c r="I251" s="5" t="s">
        <v>28</v>
      </c>
      <c r="J251" s="5" t="s">
        <v>29</v>
      </c>
      <c r="K251" s="5" t="s">
        <v>257</v>
      </c>
      <c r="L251" s="5" t="s">
        <v>59</v>
      </c>
      <c r="M251" s="5" t="s">
        <v>584</v>
      </c>
      <c r="N251" s="5">
        <v>0.57999999999999996</v>
      </c>
      <c r="O251" s="5" t="s">
        <v>33</v>
      </c>
      <c r="P251" s="5" t="s">
        <v>61</v>
      </c>
      <c r="Q251" s="5" t="s">
        <v>178</v>
      </c>
      <c r="R251" s="5" t="s">
        <v>585</v>
      </c>
      <c r="S251" s="5">
        <v>60543</v>
      </c>
      <c r="T251" s="7">
        <v>42031</v>
      </c>
      <c r="U251" s="7">
        <v>42032</v>
      </c>
      <c r="V251" s="5">
        <v>-18.190000000000001</v>
      </c>
      <c r="W251" s="5">
        <v>6</v>
      </c>
      <c r="X251" s="5">
        <v>73.180000000000007</v>
      </c>
      <c r="Y251" s="5">
        <v>90353</v>
      </c>
      <c r="Z251" s="5">
        <f>DATEDIF(Table1[[#This Row],[Order Date]], Table1[[#This Row],[Ship Date]], "D")</f>
        <v>1</v>
      </c>
      <c r="AA251" s="5">
        <f>IF(Table1[[#This Row],[Sales]]=0, 0, Table1[[#This Row],[Profit]] / Table1[[#This Row],[Sales]] * 100)</f>
        <v>-24.856518174364581</v>
      </c>
      <c r="AB251" s="5">
        <f>Table1[[#This Row],[Sales]] / (1 - Table1[[#This Row],[Discount]])</f>
        <v>75.443298969072174</v>
      </c>
      <c r="AC251" s="5">
        <f>Table1[[#This Row],[Sales Before Discount]] - Table1[[#This Row],[Sales]]</f>
        <v>2.2632989690721672</v>
      </c>
      <c r="AD251" s="5" t="str">
        <f>IF(Table1[[#This Row],[Discount Impact Factor]]=0, "No Discount", IF(Table1[[#This Row],[Discount Impact Factor]]&lt;=0.1, "Low Discount", IF(Table1[[#This Row],[Discount Impact Factor]]&lt;=0.2, "Medium Discount", "High Discount")))</f>
        <v>High Discount</v>
      </c>
      <c r="AE251" s="5" t="str">
        <f>IF(Table1[[#This Row],[Discount]]=0,"0% (No Discount)",
 IF(Table1[[#This Row],[Discount]]&lt;=0.09,"10%",
 IF(Table1[[#This Row],[Discount]]&lt;=0.16,"15%",
 IF(Table1[[#This Row],[Discount]]&lt;=0.2,"20%",  IF(Table1[[#This Row],[Discount]]&lt;=0.25,"25%",
 "30%+")))))</f>
        <v>10%</v>
      </c>
      <c r="AF251" s="5" t="str">
        <f>IF(Table1[[#This Row],[Discount]]=0, "Full Price", "Discounted")</f>
        <v>Discounted</v>
      </c>
      <c r="AG251" s="46" t="str">
        <f>TEXT(Table1[[#This Row],[Order Date]],"mmm-yyyy")</f>
        <v>Jan-2015</v>
      </c>
    </row>
    <row r="252" spans="1:33" ht="12.75" customHeight="1" x14ac:dyDescent="0.25">
      <c r="A252" s="5">
        <v>22864</v>
      </c>
      <c r="B252" s="5" t="s">
        <v>37</v>
      </c>
      <c r="C252" s="5">
        <v>0.06</v>
      </c>
      <c r="D252" s="5">
        <v>3.36</v>
      </c>
      <c r="E252" s="5">
        <v>6.27</v>
      </c>
      <c r="F252" s="5">
        <v>483</v>
      </c>
      <c r="G252" s="5" t="s">
        <v>583</v>
      </c>
      <c r="H252" s="5" t="s">
        <v>49</v>
      </c>
      <c r="I252" s="5" t="s">
        <v>28</v>
      </c>
      <c r="J252" s="5" t="s">
        <v>29</v>
      </c>
      <c r="K252" s="5" t="s">
        <v>109</v>
      </c>
      <c r="L252" s="5" t="s">
        <v>59</v>
      </c>
      <c r="M252" s="5" t="s">
        <v>586</v>
      </c>
      <c r="N252" s="5">
        <v>0.4</v>
      </c>
      <c r="O252" s="5" t="s">
        <v>33</v>
      </c>
      <c r="P252" s="5" t="s">
        <v>61</v>
      </c>
      <c r="Q252" s="5" t="s">
        <v>178</v>
      </c>
      <c r="R252" s="5" t="s">
        <v>585</v>
      </c>
      <c r="S252" s="5">
        <v>60543</v>
      </c>
      <c r="T252" s="7">
        <v>42117</v>
      </c>
      <c r="U252" s="7">
        <v>42118</v>
      </c>
      <c r="V252" s="5">
        <v>-24.057540000000003</v>
      </c>
      <c r="W252" s="5">
        <v>2</v>
      </c>
      <c r="X252" s="5">
        <v>8.82</v>
      </c>
      <c r="Y252" s="5">
        <v>90354</v>
      </c>
      <c r="Z252" s="5">
        <f>DATEDIF(Table1[[#This Row],[Order Date]], Table1[[#This Row],[Ship Date]], "D")</f>
        <v>1</v>
      </c>
      <c r="AA252" s="5">
        <f>IF(Table1[[#This Row],[Sales]]=0, 0, Table1[[#This Row],[Profit]] / Table1[[#This Row],[Sales]] * 100)</f>
        <v>-272.76122448979595</v>
      </c>
      <c r="AB252" s="5">
        <f>Table1[[#This Row],[Sales]] / (1 - Table1[[#This Row],[Discount]])</f>
        <v>9.382978723404257</v>
      </c>
      <c r="AC252" s="5">
        <f>Table1[[#This Row],[Sales Before Discount]] - Table1[[#This Row],[Sales]]</f>
        <v>0.5629787234042567</v>
      </c>
      <c r="AD252" s="5" t="str">
        <f>IF(Table1[[#This Row],[Discount Impact Factor]]=0, "No Discount", IF(Table1[[#This Row],[Discount Impact Factor]]&lt;=0.1, "Low Discount", IF(Table1[[#This Row],[Discount Impact Factor]]&lt;=0.2, "Medium Discount", "High Discount")))</f>
        <v>High Discount</v>
      </c>
      <c r="AE252" s="5" t="str">
        <f>IF(Table1[[#This Row],[Discount]]=0,"0% (No Discount)",
 IF(Table1[[#This Row],[Discount]]&lt;=0.09,"10%",
 IF(Table1[[#This Row],[Discount]]&lt;=0.16,"15%",
 IF(Table1[[#This Row],[Discount]]&lt;=0.2,"20%",  IF(Table1[[#This Row],[Discount]]&lt;=0.25,"25%",
 "30%+")))))</f>
        <v>10%</v>
      </c>
      <c r="AF252" s="5" t="str">
        <f>IF(Table1[[#This Row],[Discount]]=0, "Full Price", "Discounted")</f>
        <v>Discounted</v>
      </c>
      <c r="AG252" s="46" t="str">
        <f>TEXT(Table1[[#This Row],[Order Date]],"mmm-yyyy")</f>
        <v>Apr-2015</v>
      </c>
    </row>
    <row r="253" spans="1:33" ht="12.75" hidden="1" customHeight="1" x14ac:dyDescent="0.25">
      <c r="A253" s="5">
        <v>22865</v>
      </c>
      <c r="B253" s="5" t="s">
        <v>37</v>
      </c>
      <c r="C253" s="5">
        <v>7.0000000000000007E-2</v>
      </c>
      <c r="D253" s="5">
        <v>699.99</v>
      </c>
      <c r="E253" s="5">
        <v>24.49</v>
      </c>
      <c r="F253" s="5">
        <v>483</v>
      </c>
      <c r="G253" s="5" t="s">
        <v>583</v>
      </c>
      <c r="H253" s="5" t="s">
        <v>49</v>
      </c>
      <c r="I253" s="5" t="s">
        <v>28</v>
      </c>
      <c r="J253" s="5" t="s">
        <v>77</v>
      </c>
      <c r="K253" s="5" t="s">
        <v>587</v>
      </c>
      <c r="L253" s="5" t="s">
        <v>236</v>
      </c>
      <c r="M253" s="5" t="s">
        <v>588</v>
      </c>
      <c r="N253" s="5">
        <v>0.41</v>
      </c>
      <c r="O253" s="5" t="s">
        <v>33</v>
      </c>
      <c r="P253" s="5" t="s">
        <v>61</v>
      </c>
      <c r="Q253" s="5" t="s">
        <v>178</v>
      </c>
      <c r="R253" s="5" t="s">
        <v>585</v>
      </c>
      <c r="S253" s="5">
        <v>60543</v>
      </c>
      <c r="T253" s="7">
        <v>42117</v>
      </c>
      <c r="U253" s="7">
        <v>42119</v>
      </c>
      <c r="V253" s="5">
        <v>2583.5614799999998</v>
      </c>
      <c r="W253" s="5">
        <v>9</v>
      </c>
      <c r="X253" s="5">
        <v>5976.09</v>
      </c>
      <c r="Y253" s="5">
        <v>90354</v>
      </c>
      <c r="Z253" s="5">
        <f>DATEDIF(Table1[[#This Row],[Order Date]], Table1[[#This Row],[Ship Date]], "D")</f>
        <v>2</v>
      </c>
      <c r="AA253" s="5">
        <f>IF(Table1[[#This Row],[Sales]]=0, 0, Table1[[#This Row],[Profit]] / Table1[[#This Row],[Sales]] * 100)</f>
        <v>43.231636069737903</v>
      </c>
      <c r="AB253" s="5">
        <f>Table1[[#This Row],[Sales]] / (1 - Table1[[#This Row],[Discount]])</f>
        <v>6425.9032258064526</v>
      </c>
      <c r="AC253" s="5">
        <f>Table1[[#This Row],[Sales Before Discount]] - Table1[[#This Row],[Sales]]</f>
        <v>449.81322580645246</v>
      </c>
      <c r="AD253" s="5" t="str">
        <f>IF(Table1[[#This Row],[Discount Impact Factor]]=0, "No Discount", IF(Table1[[#This Row],[Discount Impact Factor]]&lt;=0.1, "Low Discount", IF(Table1[[#This Row],[Discount Impact Factor]]&lt;=0.2, "Medium Discount", "High Discount")))</f>
        <v>High Discount</v>
      </c>
      <c r="AE253" s="5" t="str">
        <f>IF(Table1[[#This Row],[Discount]]=0,"0% (No Discount)",
 IF(Table1[[#This Row],[Discount]]&lt;=0.09,"10%",
 IF(Table1[[#This Row],[Discount]]&lt;=0.16,"15%",
 IF(Table1[[#This Row],[Discount]]&lt;=0.2,"20%",  IF(Table1[[#This Row],[Discount]]&lt;=0.25,"25%",
 "30%+")))))</f>
        <v>10%</v>
      </c>
      <c r="AF253" s="5" t="str">
        <f>IF(Table1[[#This Row],[Discount]]=0, "Full Price", "Discounted")</f>
        <v>Discounted</v>
      </c>
      <c r="AG253" s="46" t="str">
        <f>TEXT(Table1[[#This Row],[Order Date]],"mmm-yyyy")</f>
        <v>Apr-2015</v>
      </c>
    </row>
    <row r="254" spans="1:33" ht="12.75" hidden="1" customHeight="1" x14ac:dyDescent="0.25">
      <c r="A254" s="5">
        <v>20668</v>
      </c>
      <c r="B254" s="5" t="s">
        <v>37</v>
      </c>
      <c r="C254" s="5">
        <v>0.05</v>
      </c>
      <c r="D254" s="5">
        <v>2.88</v>
      </c>
      <c r="E254" s="5">
        <v>0.5</v>
      </c>
      <c r="F254" s="5">
        <v>485</v>
      </c>
      <c r="G254" s="5" t="s">
        <v>589</v>
      </c>
      <c r="H254" s="5" t="s">
        <v>49</v>
      </c>
      <c r="I254" s="5" t="s">
        <v>28</v>
      </c>
      <c r="J254" s="5" t="s">
        <v>29</v>
      </c>
      <c r="K254" s="5" t="s">
        <v>134</v>
      </c>
      <c r="L254" s="5" t="s">
        <v>59</v>
      </c>
      <c r="M254" s="5" t="s">
        <v>590</v>
      </c>
      <c r="N254" s="5">
        <v>0.36</v>
      </c>
      <c r="O254" s="5" t="s">
        <v>33</v>
      </c>
      <c r="P254" s="5" t="s">
        <v>34</v>
      </c>
      <c r="Q254" s="5" t="s">
        <v>45</v>
      </c>
      <c r="R254" s="5" t="s">
        <v>591</v>
      </c>
      <c r="S254" s="5">
        <v>93727</v>
      </c>
      <c r="T254" s="7">
        <v>42081</v>
      </c>
      <c r="U254" s="7">
        <v>42083</v>
      </c>
      <c r="V254" s="5">
        <v>6.0512999999999995</v>
      </c>
      <c r="W254" s="5">
        <v>3</v>
      </c>
      <c r="X254" s="5">
        <v>8.77</v>
      </c>
      <c r="Y254" s="5">
        <v>91062</v>
      </c>
      <c r="Z254" s="5">
        <f>DATEDIF(Table1[[#This Row],[Order Date]], Table1[[#This Row],[Ship Date]], "D")</f>
        <v>2</v>
      </c>
      <c r="AA254" s="5">
        <f>IF(Table1[[#This Row],[Sales]]=0, 0, Table1[[#This Row],[Profit]] / Table1[[#This Row],[Sales]] * 100)</f>
        <v>69</v>
      </c>
      <c r="AB254" s="5">
        <f>Table1[[#This Row],[Sales]] / (1 - Table1[[#This Row],[Discount]])</f>
        <v>9.2315789473684209</v>
      </c>
      <c r="AC254" s="5">
        <f>Table1[[#This Row],[Sales Before Discount]] - Table1[[#This Row],[Sales]]</f>
        <v>0.46157894736842131</v>
      </c>
      <c r="AD254" s="5" t="str">
        <f>IF(Table1[[#This Row],[Discount Impact Factor]]=0, "No Discount", IF(Table1[[#This Row],[Discount Impact Factor]]&lt;=0.1, "Low Discount", IF(Table1[[#This Row],[Discount Impact Factor]]&lt;=0.2, "Medium Discount", "High Discount")))</f>
        <v>High Discount</v>
      </c>
      <c r="AE254" s="5" t="str">
        <f>IF(Table1[[#This Row],[Discount]]=0,"0% (No Discount)",
 IF(Table1[[#This Row],[Discount]]&lt;=0.09,"10%",
 IF(Table1[[#This Row],[Discount]]&lt;=0.16,"15%",
 IF(Table1[[#This Row],[Discount]]&lt;=0.2,"20%",  IF(Table1[[#This Row],[Discount]]&lt;=0.25,"25%",
 "30%+")))))</f>
        <v>10%</v>
      </c>
      <c r="AF254" s="5" t="str">
        <f>IF(Table1[[#This Row],[Discount]]=0, "Full Price", "Discounted")</f>
        <v>Discounted</v>
      </c>
      <c r="AG254" s="46" t="str">
        <f>TEXT(Table1[[#This Row],[Order Date]],"mmm-yyyy")</f>
        <v>Mar-2015</v>
      </c>
    </row>
    <row r="255" spans="1:33" ht="12.75" customHeight="1" x14ac:dyDescent="0.25">
      <c r="A255" s="5">
        <v>23394</v>
      </c>
      <c r="B255" s="5" t="s">
        <v>56</v>
      </c>
      <c r="C255" s="5">
        <v>0.1</v>
      </c>
      <c r="D255" s="5">
        <v>3.36</v>
      </c>
      <c r="E255" s="5">
        <v>6.27</v>
      </c>
      <c r="F255" s="5">
        <v>487</v>
      </c>
      <c r="G255" s="5" t="s">
        <v>592</v>
      </c>
      <c r="H255" s="5" t="s">
        <v>27</v>
      </c>
      <c r="I255" s="5" t="s">
        <v>28</v>
      </c>
      <c r="J255" s="5" t="s">
        <v>29</v>
      </c>
      <c r="K255" s="5" t="s">
        <v>109</v>
      </c>
      <c r="L255" s="5" t="s">
        <v>59</v>
      </c>
      <c r="M255" s="5" t="s">
        <v>586</v>
      </c>
      <c r="N255" s="5">
        <v>0.4</v>
      </c>
      <c r="O255" s="5" t="s">
        <v>33</v>
      </c>
      <c r="P255" s="5" t="s">
        <v>53</v>
      </c>
      <c r="Q255" s="5" t="s">
        <v>188</v>
      </c>
      <c r="R255" s="5" t="s">
        <v>433</v>
      </c>
      <c r="S255" s="5">
        <v>4073</v>
      </c>
      <c r="T255" s="7">
        <v>42142</v>
      </c>
      <c r="U255" s="7">
        <v>42143</v>
      </c>
      <c r="V255" s="5">
        <v>-67.0565</v>
      </c>
      <c r="W255" s="5">
        <v>5</v>
      </c>
      <c r="X255" s="5">
        <v>20.87</v>
      </c>
      <c r="Y255" s="5">
        <v>91063</v>
      </c>
      <c r="Z255" s="5">
        <f>DATEDIF(Table1[[#This Row],[Order Date]], Table1[[#This Row],[Ship Date]], "D")</f>
        <v>1</v>
      </c>
      <c r="AA255" s="5">
        <f>IF(Table1[[#This Row],[Sales]]=0, 0, Table1[[#This Row],[Profit]] / Table1[[#This Row],[Sales]] * 100)</f>
        <v>-321.30570196454238</v>
      </c>
      <c r="AB255" s="5">
        <f>Table1[[#This Row],[Sales]] / (1 - Table1[[#This Row],[Discount]])</f>
        <v>23.18888888888889</v>
      </c>
      <c r="AC255" s="5">
        <f>Table1[[#This Row],[Sales Before Discount]] - Table1[[#This Row],[Sales]]</f>
        <v>2.318888888888889</v>
      </c>
      <c r="AD255" s="5" t="str">
        <f>IF(Table1[[#This Row],[Discount Impact Factor]]=0, "No Discount", IF(Table1[[#This Row],[Discount Impact Factor]]&lt;=0.1, "Low Discount", IF(Table1[[#This Row],[Discount Impact Factor]]&lt;=0.2, "Medium Discount", "High Discount")))</f>
        <v>High Discount</v>
      </c>
      <c r="AE255" s="5" t="str">
        <f>IF(Table1[[#This Row],[Discount]]=0,"0% (No Discount)",
 IF(Table1[[#This Row],[Discount]]&lt;=0.09,"10%",
 IF(Table1[[#This Row],[Discount]]&lt;=0.16,"15%",
 IF(Table1[[#This Row],[Discount]]&lt;=0.2,"20%",  IF(Table1[[#This Row],[Discount]]&lt;=0.25,"25%",
 "30%+")))))</f>
        <v>15%</v>
      </c>
      <c r="AF255" s="5" t="str">
        <f>IF(Table1[[#This Row],[Discount]]=0, "Full Price", "Discounted")</f>
        <v>Discounted</v>
      </c>
      <c r="AG255" s="46" t="str">
        <f>TEXT(Table1[[#This Row],[Order Date]],"mmm-yyyy")</f>
        <v>May-2015</v>
      </c>
    </row>
    <row r="256" spans="1:33" ht="12.75" customHeight="1" x14ac:dyDescent="0.25">
      <c r="A256" s="5">
        <v>23395</v>
      </c>
      <c r="B256" s="5" t="s">
        <v>56</v>
      </c>
      <c r="C256" s="5">
        <v>7.0000000000000007E-2</v>
      </c>
      <c r="D256" s="5">
        <v>12.28</v>
      </c>
      <c r="E256" s="5">
        <v>4.8600000000000003</v>
      </c>
      <c r="F256" s="5">
        <v>488</v>
      </c>
      <c r="G256" s="5" t="s">
        <v>593</v>
      </c>
      <c r="H256" s="5" t="s">
        <v>49</v>
      </c>
      <c r="I256" s="5" t="s">
        <v>28</v>
      </c>
      <c r="J256" s="5" t="s">
        <v>29</v>
      </c>
      <c r="K256" s="5" t="s">
        <v>93</v>
      </c>
      <c r="L256" s="5" t="s">
        <v>59</v>
      </c>
      <c r="M256" s="5" t="s">
        <v>303</v>
      </c>
      <c r="N256" s="5">
        <v>0.38</v>
      </c>
      <c r="O256" s="5" t="s">
        <v>33</v>
      </c>
      <c r="P256" s="5" t="s">
        <v>53</v>
      </c>
      <c r="Q256" s="5" t="s">
        <v>188</v>
      </c>
      <c r="R256" s="5" t="s">
        <v>594</v>
      </c>
      <c r="S256" s="5">
        <v>4106</v>
      </c>
      <c r="T256" s="7">
        <v>42142</v>
      </c>
      <c r="U256" s="7">
        <v>42144</v>
      </c>
      <c r="V256" s="5">
        <v>-7.94</v>
      </c>
      <c r="W256" s="5">
        <v>2</v>
      </c>
      <c r="X256" s="5">
        <v>25.7</v>
      </c>
      <c r="Y256" s="5">
        <v>91063</v>
      </c>
      <c r="Z256" s="5">
        <f>DATEDIF(Table1[[#This Row],[Order Date]], Table1[[#This Row],[Ship Date]], "D")</f>
        <v>2</v>
      </c>
      <c r="AA256" s="5">
        <f>IF(Table1[[#This Row],[Sales]]=0, 0, Table1[[#This Row],[Profit]] / Table1[[#This Row],[Sales]] * 100)</f>
        <v>-30.894941634241246</v>
      </c>
      <c r="AB256" s="5">
        <f>Table1[[#This Row],[Sales]] / (1 - Table1[[#This Row],[Discount]])</f>
        <v>27.63440860215054</v>
      </c>
      <c r="AC256" s="5">
        <f>Table1[[#This Row],[Sales Before Discount]] - Table1[[#This Row],[Sales]]</f>
        <v>1.9344086021505404</v>
      </c>
      <c r="AD256" s="5" t="str">
        <f>IF(Table1[[#This Row],[Discount Impact Factor]]=0, "No Discount", IF(Table1[[#This Row],[Discount Impact Factor]]&lt;=0.1, "Low Discount", IF(Table1[[#This Row],[Discount Impact Factor]]&lt;=0.2, "Medium Discount", "High Discount")))</f>
        <v>High Discount</v>
      </c>
      <c r="AE256" s="5" t="str">
        <f>IF(Table1[[#This Row],[Discount]]=0,"0% (No Discount)",
 IF(Table1[[#This Row],[Discount]]&lt;=0.09,"10%",
 IF(Table1[[#This Row],[Discount]]&lt;=0.16,"15%",
 IF(Table1[[#This Row],[Discount]]&lt;=0.2,"20%",  IF(Table1[[#This Row],[Discount]]&lt;=0.25,"25%",
 "30%+")))))</f>
        <v>10%</v>
      </c>
      <c r="AF256" s="5" t="str">
        <f>IF(Table1[[#This Row],[Discount]]=0, "Full Price", "Discounted")</f>
        <v>Discounted</v>
      </c>
      <c r="AG256" s="46" t="str">
        <f>TEXT(Table1[[#This Row],[Order Date]],"mmm-yyyy")</f>
        <v>May-2015</v>
      </c>
    </row>
    <row r="257" spans="1:33" ht="12.75" hidden="1" customHeight="1" x14ac:dyDescent="0.25">
      <c r="A257" s="5">
        <v>23393</v>
      </c>
      <c r="B257" s="5" t="s">
        <v>56</v>
      </c>
      <c r="C257" s="5">
        <v>0.09</v>
      </c>
      <c r="D257" s="5">
        <v>20.99</v>
      </c>
      <c r="E257" s="5">
        <v>0.99</v>
      </c>
      <c r="F257" s="5">
        <v>489</v>
      </c>
      <c r="G257" s="5" t="s">
        <v>595</v>
      </c>
      <c r="H257" s="5" t="s">
        <v>49</v>
      </c>
      <c r="I257" s="5" t="s">
        <v>28</v>
      </c>
      <c r="J257" s="5" t="s">
        <v>77</v>
      </c>
      <c r="K257" s="5" t="s">
        <v>78</v>
      </c>
      <c r="L257" s="5" t="s">
        <v>31</v>
      </c>
      <c r="M257" s="5" t="s">
        <v>596</v>
      </c>
      <c r="N257" s="5">
        <v>0.56999999999999995</v>
      </c>
      <c r="O257" s="5" t="s">
        <v>33</v>
      </c>
      <c r="P257" s="5" t="s">
        <v>53</v>
      </c>
      <c r="Q257" s="5" t="s">
        <v>193</v>
      </c>
      <c r="R257" s="5" t="s">
        <v>597</v>
      </c>
      <c r="S257" s="5">
        <v>2062</v>
      </c>
      <c r="T257" s="7">
        <v>42142</v>
      </c>
      <c r="U257" s="7">
        <v>42142</v>
      </c>
      <c r="V257" s="5">
        <v>122.292</v>
      </c>
      <c r="W257" s="5">
        <v>14</v>
      </c>
      <c r="X257" s="5">
        <v>229.57</v>
      </c>
      <c r="Y257" s="5">
        <v>91063</v>
      </c>
      <c r="Z257" s="5">
        <f>DATEDIF(Table1[[#This Row],[Order Date]], Table1[[#This Row],[Ship Date]], "D")</f>
        <v>0</v>
      </c>
      <c r="AA257" s="5">
        <f>IF(Table1[[#This Row],[Sales]]=0, 0, Table1[[#This Row],[Profit]] / Table1[[#This Row],[Sales]] * 100)</f>
        <v>53.270026571416132</v>
      </c>
      <c r="AB257" s="5">
        <f>Table1[[#This Row],[Sales]] / (1 - Table1[[#This Row],[Discount]])</f>
        <v>252.27472527472526</v>
      </c>
      <c r="AC257" s="5">
        <f>Table1[[#This Row],[Sales Before Discount]] - Table1[[#This Row],[Sales]]</f>
        <v>22.704725274725263</v>
      </c>
      <c r="AD257" s="5" t="str">
        <f>IF(Table1[[#This Row],[Discount Impact Factor]]=0, "No Discount", IF(Table1[[#This Row],[Discount Impact Factor]]&lt;=0.1, "Low Discount", IF(Table1[[#This Row],[Discount Impact Factor]]&lt;=0.2, "Medium Discount", "High Discount")))</f>
        <v>High Discount</v>
      </c>
      <c r="AE257" s="5" t="str">
        <f>IF(Table1[[#This Row],[Discount]]=0,"0% (No Discount)",
 IF(Table1[[#This Row],[Discount]]&lt;=0.09,"10%",
 IF(Table1[[#This Row],[Discount]]&lt;=0.16,"15%",
 IF(Table1[[#This Row],[Discount]]&lt;=0.2,"20%",  IF(Table1[[#This Row],[Discount]]&lt;=0.25,"25%",
 "30%+")))))</f>
        <v>10%</v>
      </c>
      <c r="AF257" s="5" t="str">
        <f>IF(Table1[[#This Row],[Discount]]=0, "Full Price", "Discounted")</f>
        <v>Discounted</v>
      </c>
      <c r="AG257" s="46" t="str">
        <f>TEXT(Table1[[#This Row],[Order Date]],"mmm-yyyy")</f>
        <v>May-2015</v>
      </c>
    </row>
    <row r="258" spans="1:33" ht="12.75" customHeight="1" x14ac:dyDescent="0.25">
      <c r="A258" s="5">
        <v>1147</v>
      </c>
      <c r="B258" s="5" t="s">
        <v>56</v>
      </c>
      <c r="C258" s="5">
        <v>0.08</v>
      </c>
      <c r="D258" s="5">
        <v>2.94</v>
      </c>
      <c r="E258" s="5">
        <v>0.96</v>
      </c>
      <c r="F258" s="5">
        <v>491</v>
      </c>
      <c r="G258" s="5" t="s">
        <v>598</v>
      </c>
      <c r="H258" s="5" t="s">
        <v>49</v>
      </c>
      <c r="I258" s="5" t="s">
        <v>114</v>
      </c>
      <c r="J258" s="5" t="s">
        <v>29</v>
      </c>
      <c r="K258" s="5" t="s">
        <v>30</v>
      </c>
      <c r="L258" s="5" t="s">
        <v>31</v>
      </c>
      <c r="M258" s="5" t="s">
        <v>599</v>
      </c>
      <c r="N258" s="5">
        <v>0.57999999999999996</v>
      </c>
      <c r="O258" s="5" t="s">
        <v>33</v>
      </c>
      <c r="P258" s="5" t="s">
        <v>53</v>
      </c>
      <c r="Q258" s="5" t="s">
        <v>71</v>
      </c>
      <c r="R258" s="5" t="s">
        <v>90</v>
      </c>
      <c r="S258" s="5">
        <v>10154</v>
      </c>
      <c r="T258" s="7">
        <v>42139</v>
      </c>
      <c r="U258" s="7">
        <v>42141</v>
      </c>
      <c r="V258" s="5">
        <v>-2.12</v>
      </c>
      <c r="W258" s="5">
        <v>23</v>
      </c>
      <c r="X258" s="5">
        <v>66.7</v>
      </c>
      <c r="Y258" s="5">
        <v>8353</v>
      </c>
      <c r="Z258" s="5">
        <f>DATEDIF(Table1[[#This Row],[Order Date]], Table1[[#This Row],[Ship Date]], "D")</f>
        <v>2</v>
      </c>
      <c r="AA258" s="5">
        <f>IF(Table1[[#This Row],[Sales]]=0, 0, Table1[[#This Row],[Profit]] / Table1[[#This Row],[Sales]] * 100)</f>
        <v>-3.1784107946026987</v>
      </c>
      <c r="AB258" s="5">
        <f>Table1[[#This Row],[Sales]] / (1 - Table1[[#This Row],[Discount]])</f>
        <v>72.5</v>
      </c>
      <c r="AC258" s="5">
        <f>Table1[[#This Row],[Sales Before Discount]] - Table1[[#This Row],[Sales]]</f>
        <v>5.7999999999999972</v>
      </c>
      <c r="AD258" s="5" t="str">
        <f>IF(Table1[[#This Row],[Discount Impact Factor]]=0, "No Discount", IF(Table1[[#This Row],[Discount Impact Factor]]&lt;=0.1, "Low Discount", IF(Table1[[#This Row],[Discount Impact Factor]]&lt;=0.2, "Medium Discount", "High Discount")))</f>
        <v>High Discount</v>
      </c>
      <c r="AE258" s="5" t="str">
        <f>IF(Table1[[#This Row],[Discount]]=0,"0% (No Discount)",
 IF(Table1[[#This Row],[Discount]]&lt;=0.09,"10%",
 IF(Table1[[#This Row],[Discount]]&lt;=0.16,"15%",
 IF(Table1[[#This Row],[Discount]]&lt;=0.2,"20%",  IF(Table1[[#This Row],[Discount]]&lt;=0.25,"25%",
 "30%+")))))</f>
        <v>10%</v>
      </c>
      <c r="AF258" s="5" t="str">
        <f>IF(Table1[[#This Row],[Discount]]=0, "Full Price", "Discounted")</f>
        <v>Discounted</v>
      </c>
      <c r="AG258" s="46" t="str">
        <f>TEXT(Table1[[#This Row],[Order Date]],"mmm-yyyy")</f>
        <v>May-2015</v>
      </c>
    </row>
    <row r="259" spans="1:33" ht="12.75" customHeight="1" x14ac:dyDescent="0.25">
      <c r="A259" s="5">
        <v>1450</v>
      </c>
      <c r="B259" s="5" t="s">
        <v>47</v>
      </c>
      <c r="C259" s="5">
        <v>0.01</v>
      </c>
      <c r="D259" s="5">
        <v>4.9800000000000004</v>
      </c>
      <c r="E259" s="5">
        <v>6.07</v>
      </c>
      <c r="F259" s="5">
        <v>491</v>
      </c>
      <c r="G259" s="5" t="s">
        <v>598</v>
      </c>
      <c r="H259" s="5" t="s">
        <v>49</v>
      </c>
      <c r="I259" s="5" t="s">
        <v>114</v>
      </c>
      <c r="J259" s="5" t="s">
        <v>29</v>
      </c>
      <c r="K259" s="5" t="s">
        <v>93</v>
      </c>
      <c r="L259" s="5" t="s">
        <v>59</v>
      </c>
      <c r="M259" s="5" t="s">
        <v>173</v>
      </c>
      <c r="N259" s="5">
        <v>0.36</v>
      </c>
      <c r="O259" s="5" t="s">
        <v>33</v>
      </c>
      <c r="P259" s="5" t="s">
        <v>53</v>
      </c>
      <c r="Q259" s="5" t="s">
        <v>71</v>
      </c>
      <c r="R259" s="5" t="s">
        <v>90</v>
      </c>
      <c r="S259" s="5">
        <v>10154</v>
      </c>
      <c r="T259" s="7">
        <v>42045</v>
      </c>
      <c r="U259" s="7">
        <v>42046</v>
      </c>
      <c r="V259" s="5">
        <v>-69.069999999999993</v>
      </c>
      <c r="W259" s="5">
        <v>41</v>
      </c>
      <c r="X259" s="5">
        <v>217</v>
      </c>
      <c r="Y259" s="5">
        <v>10464</v>
      </c>
      <c r="Z259" s="5">
        <f>DATEDIF(Table1[[#This Row],[Order Date]], Table1[[#This Row],[Ship Date]], "D")</f>
        <v>1</v>
      </c>
      <c r="AA259" s="5">
        <f>IF(Table1[[#This Row],[Sales]]=0, 0, Table1[[#This Row],[Profit]] / Table1[[#This Row],[Sales]] * 100)</f>
        <v>-31.829493087557601</v>
      </c>
      <c r="AB259" s="5">
        <f>Table1[[#This Row],[Sales]] / (1 - Table1[[#This Row],[Discount]])</f>
        <v>219.1919191919192</v>
      </c>
      <c r="AC259" s="5">
        <f>Table1[[#This Row],[Sales Before Discount]] - Table1[[#This Row],[Sales]]</f>
        <v>2.1919191919191974</v>
      </c>
      <c r="AD259" s="5" t="str">
        <f>IF(Table1[[#This Row],[Discount Impact Factor]]=0, "No Discount", IF(Table1[[#This Row],[Discount Impact Factor]]&lt;=0.1, "Low Discount", IF(Table1[[#This Row],[Discount Impact Factor]]&lt;=0.2, "Medium Discount", "High Discount")))</f>
        <v>High Discount</v>
      </c>
      <c r="AE259" s="5" t="str">
        <f>IF(Table1[[#This Row],[Discount]]=0,"0% (No Discount)",
 IF(Table1[[#This Row],[Discount]]&lt;=0.09,"10%",
 IF(Table1[[#This Row],[Discount]]&lt;=0.16,"15%",
 IF(Table1[[#This Row],[Discount]]&lt;=0.2,"20%",  IF(Table1[[#This Row],[Discount]]&lt;=0.25,"25%",
 "30%+")))))</f>
        <v>10%</v>
      </c>
      <c r="AF259" s="5" t="str">
        <f>IF(Table1[[#This Row],[Discount]]=0, "Full Price", "Discounted")</f>
        <v>Discounted</v>
      </c>
      <c r="AG259" s="46" t="str">
        <f>TEXT(Table1[[#This Row],[Order Date]],"mmm-yyyy")</f>
        <v>Feb-2015</v>
      </c>
    </row>
    <row r="260" spans="1:33" ht="12.75" hidden="1" customHeight="1" x14ac:dyDescent="0.25">
      <c r="A260" s="5">
        <v>914</v>
      </c>
      <c r="B260" s="5" t="s">
        <v>47</v>
      </c>
      <c r="C260" s="5">
        <v>0.02</v>
      </c>
      <c r="D260" s="5">
        <v>1360.14</v>
      </c>
      <c r="E260" s="5">
        <v>14.7</v>
      </c>
      <c r="F260" s="5">
        <v>491</v>
      </c>
      <c r="G260" s="5" t="s">
        <v>598</v>
      </c>
      <c r="H260" s="5" t="s">
        <v>39</v>
      </c>
      <c r="I260" s="5" t="s">
        <v>114</v>
      </c>
      <c r="J260" s="5" t="s">
        <v>77</v>
      </c>
      <c r="K260" s="5" t="s">
        <v>85</v>
      </c>
      <c r="L260" s="5" t="s">
        <v>43</v>
      </c>
      <c r="M260" s="5" t="s">
        <v>600</v>
      </c>
      <c r="N260" s="5">
        <v>0.59</v>
      </c>
      <c r="O260" s="5" t="s">
        <v>33</v>
      </c>
      <c r="P260" s="5" t="s">
        <v>53</v>
      </c>
      <c r="Q260" s="5" t="s">
        <v>71</v>
      </c>
      <c r="R260" s="5" t="s">
        <v>90</v>
      </c>
      <c r="S260" s="5">
        <v>10154</v>
      </c>
      <c r="T260" s="7">
        <v>42175</v>
      </c>
      <c r="U260" s="7">
        <v>42177</v>
      </c>
      <c r="V260" s="5">
        <v>2028.12</v>
      </c>
      <c r="W260" s="5">
        <v>22</v>
      </c>
      <c r="X260" s="5">
        <v>31670.6</v>
      </c>
      <c r="Y260" s="5">
        <v>6562</v>
      </c>
      <c r="Z260" s="5">
        <f>DATEDIF(Table1[[#This Row],[Order Date]], Table1[[#This Row],[Ship Date]], "D")</f>
        <v>2</v>
      </c>
      <c r="AA260" s="5">
        <f>IF(Table1[[#This Row],[Sales]]=0, 0, Table1[[#This Row],[Profit]] / Table1[[#This Row],[Sales]] * 100)</f>
        <v>6.4037940550542141</v>
      </c>
      <c r="AB260" s="5">
        <f>Table1[[#This Row],[Sales]] / (1 - Table1[[#This Row],[Discount]])</f>
        <v>32316.938775510203</v>
      </c>
      <c r="AC260" s="5">
        <f>Table1[[#This Row],[Sales Before Discount]] - Table1[[#This Row],[Sales]]</f>
        <v>646.33877551020487</v>
      </c>
      <c r="AD260" s="5" t="str">
        <f>IF(Table1[[#This Row],[Discount Impact Factor]]=0, "No Discount", IF(Table1[[#This Row],[Discount Impact Factor]]&lt;=0.1, "Low Discount", IF(Table1[[#This Row],[Discount Impact Factor]]&lt;=0.2, "Medium Discount", "High Discount")))</f>
        <v>High Discount</v>
      </c>
      <c r="AE260" s="5" t="str">
        <f>IF(Table1[[#This Row],[Discount]]=0,"0% (No Discount)",
 IF(Table1[[#This Row],[Discount]]&lt;=0.09,"10%",
 IF(Table1[[#This Row],[Discount]]&lt;=0.16,"15%",
 IF(Table1[[#This Row],[Discount]]&lt;=0.2,"20%",  IF(Table1[[#This Row],[Discount]]&lt;=0.25,"25%",
 "30%+")))))</f>
        <v>10%</v>
      </c>
      <c r="AF260" s="5" t="str">
        <f>IF(Table1[[#This Row],[Discount]]=0, "Full Price", "Discounted")</f>
        <v>Discounted</v>
      </c>
      <c r="AG260" s="46" t="str">
        <f>TEXT(Table1[[#This Row],[Order Date]],"mmm-yyyy")</f>
        <v>Jun-2015</v>
      </c>
    </row>
    <row r="261" spans="1:33" ht="12.75" customHeight="1" x14ac:dyDescent="0.25">
      <c r="A261" s="5">
        <v>6046</v>
      </c>
      <c r="B261" s="5" t="s">
        <v>37</v>
      </c>
      <c r="C261" s="5">
        <v>0.02</v>
      </c>
      <c r="D261" s="5">
        <v>9.06</v>
      </c>
      <c r="E261" s="5">
        <v>9.86</v>
      </c>
      <c r="F261" s="5">
        <v>491</v>
      </c>
      <c r="G261" s="5" t="s">
        <v>598</v>
      </c>
      <c r="H261" s="5" t="s">
        <v>49</v>
      </c>
      <c r="I261" s="5" t="s">
        <v>114</v>
      </c>
      <c r="J261" s="5" t="s">
        <v>29</v>
      </c>
      <c r="K261" s="5" t="s">
        <v>93</v>
      </c>
      <c r="L261" s="5" t="s">
        <v>59</v>
      </c>
      <c r="M261" s="5" t="s">
        <v>601</v>
      </c>
      <c r="N261" s="5">
        <v>0.4</v>
      </c>
      <c r="O261" s="5" t="s">
        <v>33</v>
      </c>
      <c r="P261" s="5" t="s">
        <v>53</v>
      </c>
      <c r="Q261" s="5" t="s">
        <v>71</v>
      </c>
      <c r="R261" s="5" t="s">
        <v>90</v>
      </c>
      <c r="S261" s="5">
        <v>10154</v>
      </c>
      <c r="T261" s="7">
        <v>42175</v>
      </c>
      <c r="U261" s="7">
        <v>42177</v>
      </c>
      <c r="V261" s="5">
        <v>-63.51</v>
      </c>
      <c r="W261" s="5">
        <v>24</v>
      </c>
      <c r="X261" s="5">
        <v>239.82</v>
      </c>
      <c r="Y261" s="5">
        <v>42852</v>
      </c>
      <c r="Z261" s="5">
        <f>DATEDIF(Table1[[#This Row],[Order Date]], Table1[[#This Row],[Ship Date]], "D")</f>
        <v>2</v>
      </c>
      <c r="AA261" s="5">
        <f>IF(Table1[[#This Row],[Sales]]=0, 0, Table1[[#This Row],[Profit]] / Table1[[#This Row],[Sales]] * 100)</f>
        <v>-26.482361771328495</v>
      </c>
      <c r="AB261" s="5">
        <f>Table1[[#This Row],[Sales]] / (1 - Table1[[#This Row],[Discount]])</f>
        <v>244.71428571428572</v>
      </c>
      <c r="AC261" s="5">
        <f>Table1[[#This Row],[Sales Before Discount]] - Table1[[#This Row],[Sales]]</f>
        <v>4.8942857142857292</v>
      </c>
      <c r="AD261" s="5" t="str">
        <f>IF(Table1[[#This Row],[Discount Impact Factor]]=0, "No Discount", IF(Table1[[#This Row],[Discount Impact Factor]]&lt;=0.1, "Low Discount", IF(Table1[[#This Row],[Discount Impact Factor]]&lt;=0.2, "Medium Discount", "High Discount")))</f>
        <v>High Discount</v>
      </c>
      <c r="AE261" s="5" t="str">
        <f>IF(Table1[[#This Row],[Discount]]=0,"0% (No Discount)",
 IF(Table1[[#This Row],[Discount]]&lt;=0.09,"10%",
 IF(Table1[[#This Row],[Discount]]&lt;=0.16,"15%",
 IF(Table1[[#This Row],[Discount]]&lt;=0.2,"20%",  IF(Table1[[#This Row],[Discount]]&lt;=0.25,"25%",
 "30%+")))))</f>
        <v>10%</v>
      </c>
      <c r="AF261" s="5" t="str">
        <f>IF(Table1[[#This Row],[Discount]]=0, "Full Price", "Discounted")</f>
        <v>Discounted</v>
      </c>
      <c r="AG261" s="46" t="str">
        <f>TEXT(Table1[[#This Row],[Order Date]],"mmm-yyyy")</f>
        <v>Jun-2015</v>
      </c>
    </row>
    <row r="262" spans="1:33" ht="12.75" customHeight="1" x14ac:dyDescent="0.25">
      <c r="A262" s="5">
        <v>18757</v>
      </c>
      <c r="B262" s="5" t="s">
        <v>37</v>
      </c>
      <c r="C262" s="5">
        <v>0.02</v>
      </c>
      <c r="D262" s="5">
        <v>6.48</v>
      </c>
      <c r="E262" s="5">
        <v>6.6</v>
      </c>
      <c r="F262" s="5">
        <v>493</v>
      </c>
      <c r="G262" s="5" t="s">
        <v>602</v>
      </c>
      <c r="H262" s="5" t="s">
        <v>49</v>
      </c>
      <c r="I262" s="5" t="s">
        <v>114</v>
      </c>
      <c r="J262" s="5" t="s">
        <v>29</v>
      </c>
      <c r="K262" s="5" t="s">
        <v>93</v>
      </c>
      <c r="L262" s="5" t="s">
        <v>59</v>
      </c>
      <c r="M262" s="5" t="s">
        <v>603</v>
      </c>
      <c r="N262" s="5">
        <v>0.37</v>
      </c>
      <c r="O262" s="5" t="s">
        <v>33</v>
      </c>
      <c r="P262" s="5" t="s">
        <v>34</v>
      </c>
      <c r="Q262" s="5" t="s">
        <v>35</v>
      </c>
      <c r="R262" s="5" t="s">
        <v>604</v>
      </c>
      <c r="S262" s="5">
        <v>98158</v>
      </c>
      <c r="T262" s="7">
        <v>42024</v>
      </c>
      <c r="U262" s="7">
        <v>42026</v>
      </c>
      <c r="V262" s="5">
        <v>-92.05</v>
      </c>
      <c r="W262" s="5">
        <v>10</v>
      </c>
      <c r="X262" s="5">
        <v>66.709999999999994</v>
      </c>
      <c r="Y262" s="5">
        <v>88906</v>
      </c>
      <c r="Z262" s="5">
        <f>DATEDIF(Table1[[#This Row],[Order Date]], Table1[[#This Row],[Ship Date]], "D")</f>
        <v>2</v>
      </c>
      <c r="AA262" s="5">
        <f>IF(Table1[[#This Row],[Sales]]=0, 0, Table1[[#This Row],[Profit]] / Table1[[#This Row],[Sales]] * 100)</f>
        <v>-137.98530954879328</v>
      </c>
      <c r="AB262" s="5">
        <f>Table1[[#This Row],[Sales]] / (1 - Table1[[#This Row],[Discount]])</f>
        <v>68.071428571428569</v>
      </c>
      <c r="AC262" s="5">
        <f>Table1[[#This Row],[Sales Before Discount]] - Table1[[#This Row],[Sales]]</f>
        <v>1.3614285714285757</v>
      </c>
      <c r="AD262" s="5" t="str">
        <f>IF(Table1[[#This Row],[Discount Impact Factor]]=0, "No Discount", IF(Table1[[#This Row],[Discount Impact Factor]]&lt;=0.1, "Low Discount", IF(Table1[[#This Row],[Discount Impact Factor]]&lt;=0.2, "Medium Discount", "High Discount")))</f>
        <v>High Discount</v>
      </c>
      <c r="AE262" s="5" t="str">
        <f>IF(Table1[[#This Row],[Discount]]=0,"0% (No Discount)",
 IF(Table1[[#This Row],[Discount]]&lt;=0.09,"10%",
 IF(Table1[[#This Row],[Discount]]&lt;=0.16,"15%",
 IF(Table1[[#This Row],[Discount]]&lt;=0.2,"20%",  IF(Table1[[#This Row],[Discount]]&lt;=0.25,"25%",
 "30%+")))))</f>
        <v>10%</v>
      </c>
      <c r="AF262" s="5" t="str">
        <f>IF(Table1[[#This Row],[Discount]]=0, "Full Price", "Discounted")</f>
        <v>Discounted</v>
      </c>
      <c r="AG262" s="46" t="str">
        <f>TEXT(Table1[[#This Row],[Order Date]],"mmm-yyyy")</f>
        <v>Jan-2015</v>
      </c>
    </row>
    <row r="263" spans="1:33" ht="12.75" hidden="1" customHeight="1" x14ac:dyDescent="0.25">
      <c r="A263" s="5">
        <v>18758</v>
      </c>
      <c r="B263" s="5" t="s">
        <v>37</v>
      </c>
      <c r="C263" s="5">
        <v>0.04</v>
      </c>
      <c r="D263" s="5">
        <v>17.149999999999999</v>
      </c>
      <c r="E263" s="5">
        <v>4.96</v>
      </c>
      <c r="F263" s="5">
        <v>493</v>
      </c>
      <c r="G263" s="5" t="s">
        <v>602</v>
      </c>
      <c r="H263" s="5" t="s">
        <v>49</v>
      </c>
      <c r="I263" s="5" t="s">
        <v>114</v>
      </c>
      <c r="J263" s="5" t="s">
        <v>29</v>
      </c>
      <c r="K263" s="5" t="s">
        <v>141</v>
      </c>
      <c r="L263" s="5" t="s">
        <v>59</v>
      </c>
      <c r="M263" s="5" t="s">
        <v>605</v>
      </c>
      <c r="N263" s="5">
        <v>0.57999999999999996</v>
      </c>
      <c r="O263" s="5" t="s">
        <v>33</v>
      </c>
      <c r="P263" s="5" t="s">
        <v>34</v>
      </c>
      <c r="Q263" s="5" t="s">
        <v>35</v>
      </c>
      <c r="R263" s="5" t="s">
        <v>604</v>
      </c>
      <c r="S263" s="5">
        <v>98158</v>
      </c>
      <c r="T263" s="7">
        <v>42024</v>
      </c>
      <c r="U263" s="7">
        <v>42025</v>
      </c>
      <c r="V263" s="5">
        <v>6.11</v>
      </c>
      <c r="W263" s="5">
        <v>5</v>
      </c>
      <c r="X263" s="5">
        <v>87.16</v>
      </c>
      <c r="Y263" s="5">
        <v>88906</v>
      </c>
      <c r="Z263" s="5">
        <f>DATEDIF(Table1[[#This Row],[Order Date]], Table1[[#This Row],[Ship Date]], "D")</f>
        <v>1</v>
      </c>
      <c r="AA263" s="5">
        <f>IF(Table1[[#This Row],[Sales]]=0, 0, Table1[[#This Row],[Profit]] / Table1[[#This Row],[Sales]] * 100)</f>
        <v>7.0100963744837079</v>
      </c>
      <c r="AB263" s="5">
        <f>Table1[[#This Row],[Sales]] / (1 - Table1[[#This Row],[Discount]])</f>
        <v>90.791666666666671</v>
      </c>
      <c r="AC263" s="5">
        <f>Table1[[#This Row],[Sales Before Discount]] - Table1[[#This Row],[Sales]]</f>
        <v>3.6316666666666748</v>
      </c>
      <c r="AD263" s="5" t="str">
        <f>IF(Table1[[#This Row],[Discount Impact Factor]]=0, "No Discount", IF(Table1[[#This Row],[Discount Impact Factor]]&lt;=0.1, "Low Discount", IF(Table1[[#This Row],[Discount Impact Factor]]&lt;=0.2, "Medium Discount", "High Discount")))</f>
        <v>High Discount</v>
      </c>
      <c r="AE263" s="5" t="str">
        <f>IF(Table1[[#This Row],[Discount]]=0,"0% (No Discount)",
 IF(Table1[[#This Row],[Discount]]&lt;=0.09,"10%",
 IF(Table1[[#This Row],[Discount]]&lt;=0.16,"15%",
 IF(Table1[[#This Row],[Discount]]&lt;=0.2,"20%",  IF(Table1[[#This Row],[Discount]]&lt;=0.25,"25%",
 "30%+")))))</f>
        <v>10%</v>
      </c>
      <c r="AF263" s="5" t="str">
        <f>IF(Table1[[#This Row],[Discount]]=0, "Full Price", "Discounted")</f>
        <v>Discounted</v>
      </c>
      <c r="AG263" s="46" t="str">
        <f>TEXT(Table1[[#This Row],[Order Date]],"mmm-yyyy")</f>
        <v>Jan-2015</v>
      </c>
    </row>
    <row r="264" spans="1:33" ht="12.75" customHeight="1" x14ac:dyDescent="0.25">
      <c r="A264" s="5">
        <v>19146</v>
      </c>
      <c r="B264" s="5" t="s">
        <v>56</v>
      </c>
      <c r="C264" s="5">
        <v>0.06</v>
      </c>
      <c r="D264" s="5">
        <v>8.32</v>
      </c>
      <c r="E264" s="5">
        <v>2.38</v>
      </c>
      <c r="F264" s="5">
        <v>494</v>
      </c>
      <c r="G264" s="5" t="s">
        <v>606</v>
      </c>
      <c r="H264" s="5" t="s">
        <v>49</v>
      </c>
      <c r="I264" s="5" t="s">
        <v>114</v>
      </c>
      <c r="J264" s="5" t="s">
        <v>77</v>
      </c>
      <c r="K264" s="5" t="s">
        <v>180</v>
      </c>
      <c r="L264" s="5" t="s">
        <v>51</v>
      </c>
      <c r="M264" s="5" t="s">
        <v>607</v>
      </c>
      <c r="N264" s="5">
        <v>0.74</v>
      </c>
      <c r="O264" s="5" t="s">
        <v>33</v>
      </c>
      <c r="P264" s="5" t="s">
        <v>34</v>
      </c>
      <c r="Q264" s="5" t="s">
        <v>35</v>
      </c>
      <c r="R264" s="5" t="s">
        <v>209</v>
      </c>
      <c r="S264" s="5">
        <v>98115</v>
      </c>
      <c r="T264" s="7">
        <v>42139</v>
      </c>
      <c r="U264" s="7">
        <v>42141</v>
      </c>
      <c r="V264" s="5">
        <v>-36.630000000000003</v>
      </c>
      <c r="W264" s="5">
        <v>12</v>
      </c>
      <c r="X264" s="5">
        <v>101.26</v>
      </c>
      <c r="Y264" s="5">
        <v>88905</v>
      </c>
      <c r="Z264" s="5">
        <f>DATEDIF(Table1[[#This Row],[Order Date]], Table1[[#This Row],[Ship Date]], "D")</f>
        <v>2</v>
      </c>
      <c r="AA264" s="5">
        <f>IF(Table1[[#This Row],[Sales]]=0, 0, Table1[[#This Row],[Profit]] / Table1[[#This Row],[Sales]] * 100)</f>
        <v>-36.17420501678847</v>
      </c>
      <c r="AB264" s="5">
        <f>Table1[[#This Row],[Sales]] / (1 - Table1[[#This Row],[Discount]])</f>
        <v>107.72340425531917</v>
      </c>
      <c r="AC264" s="5">
        <f>Table1[[#This Row],[Sales Before Discount]] - Table1[[#This Row],[Sales]]</f>
        <v>6.463404255319162</v>
      </c>
      <c r="AD264" s="5" t="str">
        <f>IF(Table1[[#This Row],[Discount Impact Factor]]=0, "No Discount", IF(Table1[[#This Row],[Discount Impact Factor]]&lt;=0.1, "Low Discount", IF(Table1[[#This Row],[Discount Impact Factor]]&lt;=0.2, "Medium Discount", "High Discount")))</f>
        <v>High Discount</v>
      </c>
      <c r="AE264" s="5" t="str">
        <f>IF(Table1[[#This Row],[Discount]]=0,"0% (No Discount)",
 IF(Table1[[#This Row],[Discount]]&lt;=0.09,"10%",
 IF(Table1[[#This Row],[Discount]]&lt;=0.16,"15%",
 IF(Table1[[#This Row],[Discount]]&lt;=0.2,"20%",  IF(Table1[[#This Row],[Discount]]&lt;=0.25,"25%",
 "30%+")))))</f>
        <v>10%</v>
      </c>
      <c r="AF264" s="5" t="str">
        <f>IF(Table1[[#This Row],[Discount]]=0, "Full Price", "Discounted")</f>
        <v>Discounted</v>
      </c>
      <c r="AG264" s="46" t="str">
        <f>TEXT(Table1[[#This Row],[Order Date]],"mmm-yyyy")</f>
        <v>May-2015</v>
      </c>
    </row>
    <row r="265" spans="1:33" ht="12.75" customHeight="1" x14ac:dyDescent="0.25">
      <c r="A265" s="5">
        <v>19147</v>
      </c>
      <c r="B265" s="5" t="s">
        <v>56</v>
      </c>
      <c r="C265" s="5">
        <v>0.08</v>
      </c>
      <c r="D265" s="5">
        <v>2.94</v>
      </c>
      <c r="E265" s="5">
        <v>0.96</v>
      </c>
      <c r="F265" s="5">
        <v>494</v>
      </c>
      <c r="G265" s="5" t="s">
        <v>606</v>
      </c>
      <c r="H265" s="5" t="s">
        <v>49</v>
      </c>
      <c r="I265" s="5" t="s">
        <v>114</v>
      </c>
      <c r="J265" s="5" t="s">
        <v>29</v>
      </c>
      <c r="K265" s="5" t="s">
        <v>30</v>
      </c>
      <c r="L265" s="5" t="s">
        <v>31</v>
      </c>
      <c r="M265" s="5" t="s">
        <v>599</v>
      </c>
      <c r="N265" s="5">
        <v>0.57999999999999996</v>
      </c>
      <c r="O265" s="5" t="s">
        <v>33</v>
      </c>
      <c r="P265" s="5" t="s">
        <v>34</v>
      </c>
      <c r="Q265" s="5" t="s">
        <v>35</v>
      </c>
      <c r="R265" s="5" t="s">
        <v>209</v>
      </c>
      <c r="S265" s="5">
        <v>98115</v>
      </c>
      <c r="T265" s="7">
        <v>42139</v>
      </c>
      <c r="U265" s="7">
        <v>42141</v>
      </c>
      <c r="V265" s="5">
        <v>-2.12</v>
      </c>
      <c r="W265" s="5">
        <v>6</v>
      </c>
      <c r="X265" s="5">
        <v>17.399999999999999</v>
      </c>
      <c r="Y265" s="5">
        <v>88905</v>
      </c>
      <c r="Z265" s="5">
        <f>DATEDIF(Table1[[#This Row],[Order Date]], Table1[[#This Row],[Ship Date]], "D")</f>
        <v>2</v>
      </c>
      <c r="AA265" s="5">
        <f>IF(Table1[[#This Row],[Sales]]=0, 0, Table1[[#This Row],[Profit]] / Table1[[#This Row],[Sales]] * 100)</f>
        <v>-12.183908045977013</v>
      </c>
      <c r="AB265" s="5">
        <f>Table1[[#This Row],[Sales]] / (1 - Table1[[#This Row],[Discount]])</f>
        <v>18.913043478260867</v>
      </c>
      <c r="AC265" s="5">
        <f>Table1[[#This Row],[Sales Before Discount]] - Table1[[#This Row],[Sales]]</f>
        <v>1.5130434782608688</v>
      </c>
      <c r="AD265" s="5" t="str">
        <f>IF(Table1[[#This Row],[Discount Impact Factor]]=0, "No Discount", IF(Table1[[#This Row],[Discount Impact Factor]]&lt;=0.1, "Low Discount", IF(Table1[[#This Row],[Discount Impact Factor]]&lt;=0.2, "Medium Discount", "High Discount")))</f>
        <v>High Discount</v>
      </c>
      <c r="AE265" s="5" t="str">
        <f>IF(Table1[[#This Row],[Discount]]=0,"0% (No Discount)",
 IF(Table1[[#This Row],[Discount]]&lt;=0.09,"10%",
 IF(Table1[[#This Row],[Discount]]&lt;=0.16,"15%",
 IF(Table1[[#This Row],[Discount]]&lt;=0.2,"20%",  IF(Table1[[#This Row],[Discount]]&lt;=0.25,"25%",
 "30%+")))))</f>
        <v>10%</v>
      </c>
      <c r="AF265" s="5" t="str">
        <f>IF(Table1[[#This Row],[Discount]]=0, "Full Price", "Discounted")</f>
        <v>Discounted</v>
      </c>
      <c r="AG265" s="46" t="str">
        <f>TEXT(Table1[[#This Row],[Order Date]],"mmm-yyyy")</f>
        <v>May-2015</v>
      </c>
    </row>
    <row r="266" spans="1:33" ht="12.75" customHeight="1" x14ac:dyDescent="0.25">
      <c r="A266" s="5">
        <v>19450</v>
      </c>
      <c r="B266" s="5" t="s">
        <v>47</v>
      </c>
      <c r="C266" s="5">
        <v>0.01</v>
      </c>
      <c r="D266" s="5">
        <v>4.9800000000000004</v>
      </c>
      <c r="E266" s="5">
        <v>6.07</v>
      </c>
      <c r="F266" s="5">
        <v>494</v>
      </c>
      <c r="G266" s="5" t="s">
        <v>606</v>
      </c>
      <c r="H266" s="5" t="s">
        <v>49</v>
      </c>
      <c r="I266" s="5" t="s">
        <v>114</v>
      </c>
      <c r="J266" s="5" t="s">
        <v>29</v>
      </c>
      <c r="K266" s="5" t="s">
        <v>93</v>
      </c>
      <c r="L266" s="5" t="s">
        <v>59</v>
      </c>
      <c r="M266" s="5" t="s">
        <v>173</v>
      </c>
      <c r="N266" s="5">
        <v>0.36</v>
      </c>
      <c r="O266" s="5" t="s">
        <v>33</v>
      </c>
      <c r="P266" s="5" t="s">
        <v>34</v>
      </c>
      <c r="Q266" s="5" t="s">
        <v>35</v>
      </c>
      <c r="R266" s="5" t="s">
        <v>209</v>
      </c>
      <c r="S266" s="5">
        <v>98115</v>
      </c>
      <c r="T266" s="7">
        <v>42045</v>
      </c>
      <c r="U266" s="7">
        <v>42046</v>
      </c>
      <c r="V266" s="5">
        <v>-35.916399999999996</v>
      </c>
      <c r="W266" s="5">
        <v>10</v>
      </c>
      <c r="X266" s="5">
        <v>52.93</v>
      </c>
      <c r="Y266" s="5">
        <v>88907</v>
      </c>
      <c r="Z266" s="5">
        <f>DATEDIF(Table1[[#This Row],[Order Date]], Table1[[#This Row],[Ship Date]], "D")</f>
        <v>1</v>
      </c>
      <c r="AA266" s="5">
        <f>IF(Table1[[#This Row],[Sales]]=0, 0, Table1[[#This Row],[Profit]] / Table1[[#This Row],[Sales]] * 100)</f>
        <v>-67.856414131872285</v>
      </c>
      <c r="AB266" s="5">
        <f>Table1[[#This Row],[Sales]] / (1 - Table1[[#This Row],[Discount]])</f>
        <v>53.464646464646464</v>
      </c>
      <c r="AC266" s="5">
        <f>Table1[[#This Row],[Sales Before Discount]] - Table1[[#This Row],[Sales]]</f>
        <v>0.53464646464646393</v>
      </c>
      <c r="AD266" s="5" t="str">
        <f>IF(Table1[[#This Row],[Discount Impact Factor]]=0, "No Discount", IF(Table1[[#This Row],[Discount Impact Factor]]&lt;=0.1, "Low Discount", IF(Table1[[#This Row],[Discount Impact Factor]]&lt;=0.2, "Medium Discount", "High Discount")))</f>
        <v>High Discount</v>
      </c>
      <c r="AE266" s="5" t="str">
        <f>IF(Table1[[#This Row],[Discount]]=0,"0% (No Discount)",
 IF(Table1[[#This Row],[Discount]]&lt;=0.09,"10%",
 IF(Table1[[#This Row],[Discount]]&lt;=0.16,"15%",
 IF(Table1[[#This Row],[Discount]]&lt;=0.2,"20%",  IF(Table1[[#This Row],[Discount]]&lt;=0.25,"25%",
 "30%+")))))</f>
        <v>10%</v>
      </c>
      <c r="AF266" s="5" t="str">
        <f>IF(Table1[[#This Row],[Discount]]=0, "Full Price", "Discounted")</f>
        <v>Discounted</v>
      </c>
      <c r="AG266" s="46" t="str">
        <f>TEXT(Table1[[#This Row],[Order Date]],"mmm-yyyy")</f>
        <v>Feb-2015</v>
      </c>
    </row>
    <row r="267" spans="1:33" ht="12.75" hidden="1" customHeight="1" x14ac:dyDescent="0.25">
      <c r="A267" s="5">
        <v>18914</v>
      </c>
      <c r="B267" s="5" t="s">
        <v>47</v>
      </c>
      <c r="C267" s="5">
        <v>0.02</v>
      </c>
      <c r="D267" s="5">
        <v>1360.14</v>
      </c>
      <c r="E267" s="5">
        <v>14.7</v>
      </c>
      <c r="F267" s="5">
        <v>494</v>
      </c>
      <c r="G267" s="5" t="s">
        <v>606</v>
      </c>
      <c r="H267" s="5" t="s">
        <v>39</v>
      </c>
      <c r="I267" s="5" t="s">
        <v>114</v>
      </c>
      <c r="J267" s="5" t="s">
        <v>77</v>
      </c>
      <c r="K267" s="5" t="s">
        <v>85</v>
      </c>
      <c r="L267" s="5" t="s">
        <v>43</v>
      </c>
      <c r="M267" s="5" t="s">
        <v>600</v>
      </c>
      <c r="N267" s="5">
        <v>0.59</v>
      </c>
      <c r="O267" s="5" t="s">
        <v>33</v>
      </c>
      <c r="P267" s="5" t="s">
        <v>34</v>
      </c>
      <c r="Q267" s="5" t="s">
        <v>35</v>
      </c>
      <c r="R267" s="5" t="s">
        <v>209</v>
      </c>
      <c r="S267" s="5">
        <v>98115</v>
      </c>
      <c r="T267" s="7">
        <v>42175</v>
      </c>
      <c r="U267" s="7">
        <v>42177</v>
      </c>
      <c r="V267" s="5">
        <v>3042.18</v>
      </c>
      <c r="W267" s="5">
        <v>6</v>
      </c>
      <c r="X267" s="5">
        <v>8637.44</v>
      </c>
      <c r="Y267" s="5">
        <v>88908</v>
      </c>
      <c r="Z267" s="5">
        <f>DATEDIF(Table1[[#This Row],[Order Date]], Table1[[#This Row],[Ship Date]], "D")</f>
        <v>2</v>
      </c>
      <c r="AA267" s="5">
        <f>IF(Table1[[#This Row],[Sales]]=0, 0, Table1[[#This Row],[Profit]] / Table1[[#This Row],[Sales]] * 100)</f>
        <v>35.220852474807344</v>
      </c>
      <c r="AB267" s="5">
        <f>Table1[[#This Row],[Sales]] / (1 - Table1[[#This Row],[Discount]])</f>
        <v>8813.7142857142862</v>
      </c>
      <c r="AC267" s="5">
        <f>Table1[[#This Row],[Sales Before Discount]] - Table1[[#This Row],[Sales]]</f>
        <v>176.27428571428572</v>
      </c>
      <c r="AD267" s="5" t="str">
        <f>IF(Table1[[#This Row],[Discount Impact Factor]]=0, "No Discount", IF(Table1[[#This Row],[Discount Impact Factor]]&lt;=0.1, "Low Discount", IF(Table1[[#This Row],[Discount Impact Factor]]&lt;=0.2, "Medium Discount", "High Discount")))</f>
        <v>High Discount</v>
      </c>
      <c r="AE267" s="5" t="str">
        <f>IF(Table1[[#This Row],[Discount]]=0,"0% (No Discount)",
 IF(Table1[[#This Row],[Discount]]&lt;=0.09,"10%",
 IF(Table1[[#This Row],[Discount]]&lt;=0.16,"15%",
 IF(Table1[[#This Row],[Discount]]&lt;=0.2,"20%",  IF(Table1[[#This Row],[Discount]]&lt;=0.25,"25%",
 "30%+")))))</f>
        <v>10%</v>
      </c>
      <c r="AF267" s="5" t="str">
        <f>IF(Table1[[#This Row],[Discount]]=0, "Full Price", "Discounted")</f>
        <v>Discounted</v>
      </c>
      <c r="AG267" s="46" t="str">
        <f>TEXT(Table1[[#This Row],[Order Date]],"mmm-yyyy")</f>
        <v>Jun-2015</v>
      </c>
    </row>
    <row r="268" spans="1:33" ht="12.75" customHeight="1" x14ac:dyDescent="0.25">
      <c r="A268" s="5">
        <v>24046</v>
      </c>
      <c r="B268" s="5" t="s">
        <v>37</v>
      </c>
      <c r="C268" s="5">
        <v>0.02</v>
      </c>
      <c r="D268" s="5">
        <v>9.06</v>
      </c>
      <c r="E268" s="5">
        <v>9.86</v>
      </c>
      <c r="F268" s="5">
        <v>494</v>
      </c>
      <c r="G268" s="5" t="s">
        <v>606</v>
      </c>
      <c r="H268" s="5" t="s">
        <v>49</v>
      </c>
      <c r="I268" s="5" t="s">
        <v>114</v>
      </c>
      <c r="J268" s="5" t="s">
        <v>29</v>
      </c>
      <c r="K268" s="5" t="s">
        <v>93</v>
      </c>
      <c r="L268" s="5" t="s">
        <v>59</v>
      </c>
      <c r="M268" s="5" t="s">
        <v>601</v>
      </c>
      <c r="N268" s="5">
        <v>0.4</v>
      </c>
      <c r="O268" s="5" t="s">
        <v>33</v>
      </c>
      <c r="P268" s="5" t="s">
        <v>34</v>
      </c>
      <c r="Q268" s="5" t="s">
        <v>35</v>
      </c>
      <c r="R268" s="5" t="s">
        <v>209</v>
      </c>
      <c r="S268" s="5">
        <v>98115</v>
      </c>
      <c r="T268" s="7">
        <v>42175</v>
      </c>
      <c r="U268" s="7">
        <v>42177</v>
      </c>
      <c r="V268" s="5">
        <v>-31.754999999999999</v>
      </c>
      <c r="W268" s="5">
        <v>6</v>
      </c>
      <c r="X268" s="5">
        <v>59.95</v>
      </c>
      <c r="Y268" s="5">
        <v>88908</v>
      </c>
      <c r="Z268" s="5">
        <f>DATEDIF(Table1[[#This Row],[Order Date]], Table1[[#This Row],[Ship Date]], "D")</f>
        <v>2</v>
      </c>
      <c r="AA268" s="5">
        <f>IF(Table1[[#This Row],[Sales]]=0, 0, Table1[[#This Row],[Profit]] / Table1[[#This Row],[Sales]] * 100)</f>
        <v>-52.969140950792323</v>
      </c>
      <c r="AB268" s="5">
        <f>Table1[[#This Row],[Sales]] / (1 - Table1[[#This Row],[Discount]])</f>
        <v>61.173469387755105</v>
      </c>
      <c r="AC268" s="5">
        <f>Table1[[#This Row],[Sales Before Discount]] - Table1[[#This Row],[Sales]]</f>
        <v>1.2234693877551024</v>
      </c>
      <c r="AD268" s="5" t="str">
        <f>IF(Table1[[#This Row],[Discount Impact Factor]]=0, "No Discount", IF(Table1[[#This Row],[Discount Impact Factor]]&lt;=0.1, "Low Discount", IF(Table1[[#This Row],[Discount Impact Factor]]&lt;=0.2, "Medium Discount", "High Discount")))</f>
        <v>High Discount</v>
      </c>
      <c r="AE268" s="5" t="str">
        <f>IF(Table1[[#This Row],[Discount]]=0,"0% (No Discount)",
 IF(Table1[[#This Row],[Discount]]&lt;=0.09,"10%",
 IF(Table1[[#This Row],[Discount]]&lt;=0.16,"15%",
 IF(Table1[[#This Row],[Discount]]&lt;=0.2,"20%",  IF(Table1[[#This Row],[Discount]]&lt;=0.25,"25%",
 "30%+")))))</f>
        <v>10%</v>
      </c>
      <c r="AF268" s="5" t="str">
        <f>IF(Table1[[#This Row],[Discount]]=0, "Full Price", "Discounted")</f>
        <v>Discounted</v>
      </c>
      <c r="AG268" s="46" t="str">
        <f>TEXT(Table1[[#This Row],[Order Date]],"mmm-yyyy")</f>
        <v>Jun-2015</v>
      </c>
    </row>
    <row r="269" spans="1:33" ht="12.75" hidden="1" customHeight="1" x14ac:dyDescent="0.25">
      <c r="A269" s="5">
        <v>26315</v>
      </c>
      <c r="B269" s="5" t="s">
        <v>47</v>
      </c>
      <c r="C269" s="5">
        <v>7.0000000000000007E-2</v>
      </c>
      <c r="D269" s="5">
        <v>152.47999999999999</v>
      </c>
      <c r="E269" s="5">
        <v>6.5</v>
      </c>
      <c r="F269" s="5">
        <v>497</v>
      </c>
      <c r="G269" s="5" t="s">
        <v>608</v>
      </c>
      <c r="H269" s="5" t="s">
        <v>49</v>
      </c>
      <c r="I269" s="5" t="s">
        <v>58</v>
      </c>
      <c r="J269" s="5" t="s">
        <v>77</v>
      </c>
      <c r="K269" s="5" t="s">
        <v>180</v>
      </c>
      <c r="L269" s="5" t="s">
        <v>59</v>
      </c>
      <c r="M269" s="5" t="s">
        <v>609</v>
      </c>
      <c r="N269" s="5">
        <v>0.74</v>
      </c>
      <c r="O269" s="5" t="s">
        <v>33</v>
      </c>
      <c r="P269" s="5" t="s">
        <v>136</v>
      </c>
      <c r="Q269" s="5" t="s">
        <v>244</v>
      </c>
      <c r="R269" s="5" t="s">
        <v>610</v>
      </c>
      <c r="S269" s="5">
        <v>37130</v>
      </c>
      <c r="T269" s="7">
        <v>42138</v>
      </c>
      <c r="U269" s="7">
        <v>42140</v>
      </c>
      <c r="V269" s="5">
        <v>171.83879999999999</v>
      </c>
      <c r="W269" s="5">
        <v>35</v>
      </c>
      <c r="X269" s="5">
        <v>5062.49</v>
      </c>
      <c r="Y269" s="5">
        <v>90706</v>
      </c>
      <c r="Z269" s="5">
        <f>DATEDIF(Table1[[#This Row],[Order Date]], Table1[[#This Row],[Ship Date]], "D")</f>
        <v>2</v>
      </c>
      <c r="AA269" s="5">
        <f>IF(Table1[[#This Row],[Sales]]=0, 0, Table1[[#This Row],[Profit]] / Table1[[#This Row],[Sales]] * 100)</f>
        <v>3.3943533715622158</v>
      </c>
      <c r="AB269" s="5">
        <f>Table1[[#This Row],[Sales]] / (1 - Table1[[#This Row],[Discount]])</f>
        <v>5443.5376344086026</v>
      </c>
      <c r="AC269" s="5">
        <f>Table1[[#This Row],[Sales Before Discount]] - Table1[[#This Row],[Sales]]</f>
        <v>381.04763440860279</v>
      </c>
      <c r="AD269" s="5" t="str">
        <f>IF(Table1[[#This Row],[Discount Impact Factor]]=0, "No Discount", IF(Table1[[#This Row],[Discount Impact Factor]]&lt;=0.1, "Low Discount", IF(Table1[[#This Row],[Discount Impact Factor]]&lt;=0.2, "Medium Discount", "High Discount")))</f>
        <v>High Discount</v>
      </c>
      <c r="AE269" s="5" t="str">
        <f>IF(Table1[[#This Row],[Discount]]=0,"0% (No Discount)",
 IF(Table1[[#This Row],[Discount]]&lt;=0.09,"10%",
 IF(Table1[[#This Row],[Discount]]&lt;=0.16,"15%",
 IF(Table1[[#This Row],[Discount]]&lt;=0.2,"20%",  IF(Table1[[#This Row],[Discount]]&lt;=0.25,"25%",
 "30%+")))))</f>
        <v>10%</v>
      </c>
      <c r="AF269" s="5" t="str">
        <f>IF(Table1[[#This Row],[Discount]]=0, "Full Price", "Discounted")</f>
        <v>Discounted</v>
      </c>
      <c r="AG269" s="46" t="str">
        <f>TEXT(Table1[[#This Row],[Order Date]],"mmm-yyyy")</f>
        <v>May-2015</v>
      </c>
    </row>
    <row r="270" spans="1:33" ht="12.75" hidden="1" customHeight="1" x14ac:dyDescent="0.25">
      <c r="A270" s="5">
        <v>18303</v>
      </c>
      <c r="B270" s="5" t="s">
        <v>47</v>
      </c>
      <c r="C270" s="5">
        <v>0.01</v>
      </c>
      <c r="D270" s="5">
        <v>55.98</v>
      </c>
      <c r="E270" s="5">
        <v>4.8600000000000003</v>
      </c>
      <c r="F270" s="5">
        <v>507</v>
      </c>
      <c r="G270" s="5" t="s">
        <v>611</v>
      </c>
      <c r="H270" s="5" t="s">
        <v>27</v>
      </c>
      <c r="I270" s="5" t="s">
        <v>28</v>
      </c>
      <c r="J270" s="5" t="s">
        <v>29</v>
      </c>
      <c r="K270" s="5" t="s">
        <v>93</v>
      </c>
      <c r="L270" s="5" t="s">
        <v>59</v>
      </c>
      <c r="M270" s="5" t="s">
        <v>612</v>
      </c>
      <c r="N270" s="5">
        <v>0.36</v>
      </c>
      <c r="O270" s="5" t="s">
        <v>33</v>
      </c>
      <c r="P270" s="5" t="s">
        <v>136</v>
      </c>
      <c r="Q270" s="5" t="s">
        <v>613</v>
      </c>
      <c r="R270" s="5" t="s">
        <v>614</v>
      </c>
      <c r="S270" s="5">
        <v>42104</v>
      </c>
      <c r="T270" s="7">
        <v>42112</v>
      </c>
      <c r="U270" s="7">
        <v>42114</v>
      </c>
      <c r="V270" s="5">
        <v>32.940899999999999</v>
      </c>
      <c r="W270" s="5">
        <v>11</v>
      </c>
      <c r="X270" s="5">
        <v>646.97</v>
      </c>
      <c r="Y270" s="5">
        <v>87357</v>
      </c>
      <c r="Z270" s="5">
        <f>DATEDIF(Table1[[#This Row],[Order Date]], Table1[[#This Row],[Ship Date]], "D")</f>
        <v>2</v>
      </c>
      <c r="AA270" s="5">
        <f>IF(Table1[[#This Row],[Sales]]=0, 0, Table1[[#This Row],[Profit]] / Table1[[#This Row],[Sales]] * 100)</f>
        <v>5.0915652966907272</v>
      </c>
      <c r="AB270" s="5">
        <f>Table1[[#This Row],[Sales]] / (1 - Table1[[#This Row],[Discount]])</f>
        <v>653.50505050505058</v>
      </c>
      <c r="AC270" s="5">
        <f>Table1[[#This Row],[Sales Before Discount]] - Table1[[#This Row],[Sales]]</f>
        <v>6.535050505050549</v>
      </c>
      <c r="AD270" s="5" t="str">
        <f>IF(Table1[[#This Row],[Discount Impact Factor]]=0, "No Discount", IF(Table1[[#This Row],[Discount Impact Factor]]&lt;=0.1, "Low Discount", IF(Table1[[#This Row],[Discount Impact Factor]]&lt;=0.2, "Medium Discount", "High Discount")))</f>
        <v>High Discount</v>
      </c>
      <c r="AE270" s="5" t="str">
        <f>IF(Table1[[#This Row],[Discount]]=0,"0% (No Discount)",
 IF(Table1[[#This Row],[Discount]]&lt;=0.09,"10%",
 IF(Table1[[#This Row],[Discount]]&lt;=0.16,"15%",
 IF(Table1[[#This Row],[Discount]]&lt;=0.2,"20%",  IF(Table1[[#This Row],[Discount]]&lt;=0.25,"25%",
 "30%+")))))</f>
        <v>10%</v>
      </c>
      <c r="AF270" s="5" t="str">
        <f>IF(Table1[[#This Row],[Discount]]=0, "Full Price", "Discounted")</f>
        <v>Discounted</v>
      </c>
      <c r="AG270" s="46" t="str">
        <f>TEXT(Table1[[#This Row],[Order Date]],"mmm-yyyy")</f>
        <v>Apr-2015</v>
      </c>
    </row>
    <row r="271" spans="1:33" ht="12.75" hidden="1" customHeight="1" x14ac:dyDescent="0.25">
      <c r="A271" s="5">
        <v>18304</v>
      </c>
      <c r="B271" s="5" t="s">
        <v>47</v>
      </c>
      <c r="C271" s="5">
        <v>0.04</v>
      </c>
      <c r="D271" s="5">
        <v>65.989999999999995</v>
      </c>
      <c r="E271" s="5">
        <v>8.99</v>
      </c>
      <c r="F271" s="5">
        <v>507</v>
      </c>
      <c r="G271" s="5" t="s">
        <v>611</v>
      </c>
      <c r="H271" s="5" t="s">
        <v>49</v>
      </c>
      <c r="I271" s="5" t="s">
        <v>28</v>
      </c>
      <c r="J271" s="5" t="s">
        <v>77</v>
      </c>
      <c r="K271" s="5" t="s">
        <v>78</v>
      </c>
      <c r="L271" s="5" t="s">
        <v>59</v>
      </c>
      <c r="M271" s="5" t="s">
        <v>615</v>
      </c>
      <c r="N271" s="5">
        <v>0.56000000000000005</v>
      </c>
      <c r="O271" s="5" t="s">
        <v>33</v>
      </c>
      <c r="P271" s="5" t="s">
        <v>136</v>
      </c>
      <c r="Q271" s="5" t="s">
        <v>613</v>
      </c>
      <c r="R271" s="5" t="s">
        <v>614</v>
      </c>
      <c r="S271" s="5">
        <v>42104</v>
      </c>
      <c r="T271" s="7">
        <v>42112</v>
      </c>
      <c r="U271" s="7">
        <v>42113</v>
      </c>
      <c r="V271" s="5">
        <v>131.334</v>
      </c>
      <c r="W271" s="5">
        <v>17</v>
      </c>
      <c r="X271" s="5">
        <v>946.29</v>
      </c>
      <c r="Y271" s="5">
        <v>87357</v>
      </c>
      <c r="Z271" s="5">
        <f>DATEDIF(Table1[[#This Row],[Order Date]], Table1[[#This Row],[Ship Date]], "D")</f>
        <v>1</v>
      </c>
      <c r="AA271" s="5">
        <f>IF(Table1[[#This Row],[Sales]]=0, 0, Table1[[#This Row],[Profit]] / Table1[[#This Row],[Sales]] * 100)</f>
        <v>13.878832070506927</v>
      </c>
      <c r="AB271" s="5">
        <f>Table1[[#This Row],[Sales]] / (1 - Table1[[#This Row],[Discount]])</f>
        <v>985.71875</v>
      </c>
      <c r="AC271" s="5">
        <f>Table1[[#This Row],[Sales Before Discount]] - Table1[[#This Row],[Sales]]</f>
        <v>39.428750000000036</v>
      </c>
      <c r="AD271" s="5" t="str">
        <f>IF(Table1[[#This Row],[Discount Impact Factor]]=0, "No Discount", IF(Table1[[#This Row],[Discount Impact Factor]]&lt;=0.1, "Low Discount", IF(Table1[[#This Row],[Discount Impact Factor]]&lt;=0.2, "Medium Discount", "High Discount")))</f>
        <v>High Discount</v>
      </c>
      <c r="AE271" s="5" t="str">
        <f>IF(Table1[[#This Row],[Discount]]=0,"0% (No Discount)",
 IF(Table1[[#This Row],[Discount]]&lt;=0.09,"10%",
 IF(Table1[[#This Row],[Discount]]&lt;=0.16,"15%",
 IF(Table1[[#This Row],[Discount]]&lt;=0.2,"20%",  IF(Table1[[#This Row],[Discount]]&lt;=0.25,"25%",
 "30%+")))))</f>
        <v>10%</v>
      </c>
      <c r="AF271" s="5" t="str">
        <f>IF(Table1[[#This Row],[Discount]]=0, "Full Price", "Discounted")</f>
        <v>Discounted</v>
      </c>
      <c r="AG271" s="46" t="str">
        <f>TEXT(Table1[[#This Row],[Order Date]],"mmm-yyyy")</f>
        <v>Apr-2015</v>
      </c>
    </row>
    <row r="272" spans="1:33" ht="12.75" customHeight="1" x14ac:dyDescent="0.25">
      <c r="A272" s="5">
        <v>21958</v>
      </c>
      <c r="B272" s="5" t="s">
        <v>25</v>
      </c>
      <c r="C272" s="5">
        <v>0.01</v>
      </c>
      <c r="D272" s="5">
        <v>20.98</v>
      </c>
      <c r="E272" s="5">
        <v>53.03</v>
      </c>
      <c r="F272" s="5">
        <v>508</v>
      </c>
      <c r="G272" s="5" t="s">
        <v>616</v>
      </c>
      <c r="H272" s="5" t="s">
        <v>39</v>
      </c>
      <c r="I272" s="5" t="s">
        <v>28</v>
      </c>
      <c r="J272" s="5" t="s">
        <v>29</v>
      </c>
      <c r="K272" s="5" t="s">
        <v>141</v>
      </c>
      <c r="L272" s="5" t="s">
        <v>43</v>
      </c>
      <c r="M272" s="5" t="s">
        <v>617</v>
      </c>
      <c r="N272" s="5">
        <v>0.78</v>
      </c>
      <c r="O272" s="5" t="s">
        <v>33</v>
      </c>
      <c r="P272" s="5" t="s">
        <v>136</v>
      </c>
      <c r="Q272" s="5" t="s">
        <v>613</v>
      </c>
      <c r="R272" s="5" t="s">
        <v>618</v>
      </c>
      <c r="S272" s="5">
        <v>41011</v>
      </c>
      <c r="T272" s="7">
        <v>42058</v>
      </c>
      <c r="U272" s="7">
        <v>42058</v>
      </c>
      <c r="V272" s="5">
        <v>-282.08179999999999</v>
      </c>
      <c r="W272" s="5">
        <v>5</v>
      </c>
      <c r="X272" s="5">
        <v>123</v>
      </c>
      <c r="Y272" s="5">
        <v>87356</v>
      </c>
      <c r="Z272" s="5">
        <f>DATEDIF(Table1[[#This Row],[Order Date]], Table1[[#This Row],[Ship Date]], "D")</f>
        <v>0</v>
      </c>
      <c r="AA272" s="5">
        <f>IF(Table1[[#This Row],[Sales]]=0, 0, Table1[[#This Row],[Profit]] / Table1[[#This Row],[Sales]] * 100)</f>
        <v>-229.33479674796749</v>
      </c>
      <c r="AB272" s="5">
        <f>Table1[[#This Row],[Sales]] / (1 - Table1[[#This Row],[Discount]])</f>
        <v>124.24242424242425</v>
      </c>
      <c r="AC272" s="5">
        <f>Table1[[#This Row],[Sales Before Discount]] - Table1[[#This Row],[Sales]]</f>
        <v>1.2424242424242493</v>
      </c>
      <c r="AD272" s="5" t="str">
        <f>IF(Table1[[#This Row],[Discount Impact Factor]]=0, "No Discount", IF(Table1[[#This Row],[Discount Impact Factor]]&lt;=0.1, "Low Discount", IF(Table1[[#This Row],[Discount Impact Factor]]&lt;=0.2, "Medium Discount", "High Discount")))</f>
        <v>High Discount</v>
      </c>
      <c r="AE272" s="5" t="str">
        <f>IF(Table1[[#This Row],[Discount]]=0,"0% (No Discount)",
 IF(Table1[[#This Row],[Discount]]&lt;=0.09,"10%",
 IF(Table1[[#This Row],[Discount]]&lt;=0.16,"15%",
 IF(Table1[[#This Row],[Discount]]&lt;=0.2,"20%",  IF(Table1[[#This Row],[Discount]]&lt;=0.25,"25%",
 "30%+")))))</f>
        <v>10%</v>
      </c>
      <c r="AF272" s="5" t="str">
        <f>IF(Table1[[#This Row],[Discount]]=0, "Full Price", "Discounted")</f>
        <v>Discounted</v>
      </c>
      <c r="AG272" s="46" t="str">
        <f>TEXT(Table1[[#This Row],[Order Date]],"mmm-yyyy")</f>
        <v>Feb-2015</v>
      </c>
    </row>
    <row r="273" spans="1:33" ht="12.75" hidden="1" customHeight="1" x14ac:dyDescent="0.25">
      <c r="A273" s="5">
        <v>18305</v>
      </c>
      <c r="B273" s="5" t="s">
        <v>47</v>
      </c>
      <c r="C273" s="5">
        <v>0.01</v>
      </c>
      <c r="D273" s="5">
        <v>128.24</v>
      </c>
      <c r="E273" s="5">
        <v>12.65</v>
      </c>
      <c r="F273" s="5">
        <v>508</v>
      </c>
      <c r="G273" s="5" t="s">
        <v>616</v>
      </c>
      <c r="H273" s="5" t="s">
        <v>49</v>
      </c>
      <c r="I273" s="5" t="s">
        <v>28</v>
      </c>
      <c r="J273" s="5" t="s">
        <v>41</v>
      </c>
      <c r="K273" s="5" t="s">
        <v>42</v>
      </c>
      <c r="L273" s="5" t="s">
        <v>86</v>
      </c>
      <c r="M273" s="5" t="s">
        <v>619</v>
      </c>
      <c r="N273" s="5">
        <v>0.52</v>
      </c>
      <c r="O273" s="5" t="s">
        <v>33</v>
      </c>
      <c r="P273" s="5" t="s">
        <v>136</v>
      </c>
      <c r="Q273" s="5" t="s">
        <v>613</v>
      </c>
      <c r="R273" s="5" t="s">
        <v>618</v>
      </c>
      <c r="S273" s="5">
        <v>41011</v>
      </c>
      <c r="T273" s="7">
        <v>42112</v>
      </c>
      <c r="U273" s="7">
        <v>42115</v>
      </c>
      <c r="V273" s="5">
        <v>140.1354</v>
      </c>
      <c r="W273" s="5">
        <v>4</v>
      </c>
      <c r="X273" s="5">
        <v>554.08000000000004</v>
      </c>
      <c r="Y273" s="5">
        <v>87357</v>
      </c>
      <c r="Z273" s="5">
        <f>DATEDIF(Table1[[#This Row],[Order Date]], Table1[[#This Row],[Ship Date]], "D")</f>
        <v>3</v>
      </c>
      <c r="AA273" s="5">
        <f>IF(Table1[[#This Row],[Sales]]=0, 0, Table1[[#This Row],[Profit]] / Table1[[#This Row],[Sales]] * 100)</f>
        <v>25.291546347097892</v>
      </c>
      <c r="AB273" s="5">
        <f>Table1[[#This Row],[Sales]] / (1 - Table1[[#This Row],[Discount]])</f>
        <v>559.67676767676767</v>
      </c>
      <c r="AC273" s="5">
        <f>Table1[[#This Row],[Sales Before Discount]] - Table1[[#This Row],[Sales]]</f>
        <v>5.5967676767676267</v>
      </c>
      <c r="AD273" s="5" t="str">
        <f>IF(Table1[[#This Row],[Discount Impact Factor]]=0, "No Discount", IF(Table1[[#This Row],[Discount Impact Factor]]&lt;=0.1, "Low Discount", IF(Table1[[#This Row],[Discount Impact Factor]]&lt;=0.2, "Medium Discount", "High Discount")))</f>
        <v>High Discount</v>
      </c>
      <c r="AE273" s="5" t="str">
        <f>IF(Table1[[#This Row],[Discount]]=0,"0% (No Discount)",
 IF(Table1[[#This Row],[Discount]]&lt;=0.09,"10%",
 IF(Table1[[#This Row],[Discount]]&lt;=0.16,"15%",
 IF(Table1[[#This Row],[Discount]]&lt;=0.2,"20%",  IF(Table1[[#This Row],[Discount]]&lt;=0.25,"25%",
 "30%+")))))</f>
        <v>10%</v>
      </c>
      <c r="AF273" s="5" t="str">
        <f>IF(Table1[[#This Row],[Discount]]=0, "Full Price", "Discounted")</f>
        <v>Discounted</v>
      </c>
      <c r="AG273" s="46" t="str">
        <f>TEXT(Table1[[#This Row],[Order Date]],"mmm-yyyy")</f>
        <v>Apr-2015</v>
      </c>
    </row>
    <row r="274" spans="1:33" ht="12.75" hidden="1" customHeight="1" x14ac:dyDescent="0.25">
      <c r="A274" s="5">
        <v>19895</v>
      </c>
      <c r="B274" s="5" t="s">
        <v>106</v>
      </c>
      <c r="C274" s="5">
        <v>0.02</v>
      </c>
      <c r="D274" s="5">
        <v>48.04</v>
      </c>
      <c r="E274" s="5">
        <v>5.09</v>
      </c>
      <c r="F274" s="5">
        <v>510</v>
      </c>
      <c r="G274" s="5" t="s">
        <v>620</v>
      </c>
      <c r="H274" s="5" t="s">
        <v>49</v>
      </c>
      <c r="I274" s="5" t="s">
        <v>28</v>
      </c>
      <c r="J274" s="5" t="s">
        <v>29</v>
      </c>
      <c r="K274" s="5" t="s">
        <v>93</v>
      </c>
      <c r="L274" s="5" t="s">
        <v>59</v>
      </c>
      <c r="M274" s="5" t="s">
        <v>621</v>
      </c>
      <c r="N274" s="5">
        <v>0.37</v>
      </c>
      <c r="O274" s="5" t="s">
        <v>33</v>
      </c>
      <c r="P274" s="5" t="s">
        <v>34</v>
      </c>
      <c r="Q274" s="5" t="s">
        <v>45</v>
      </c>
      <c r="R274" s="5" t="s">
        <v>622</v>
      </c>
      <c r="S274" s="5">
        <v>95336</v>
      </c>
      <c r="T274" s="7">
        <v>42017</v>
      </c>
      <c r="U274" s="7">
        <v>42017</v>
      </c>
      <c r="V274" s="5">
        <v>105.25259999999999</v>
      </c>
      <c r="W274" s="5">
        <v>3</v>
      </c>
      <c r="X274" s="5">
        <v>152.54</v>
      </c>
      <c r="Y274" s="5">
        <v>90058</v>
      </c>
      <c r="Z274" s="5">
        <f>DATEDIF(Table1[[#This Row],[Order Date]], Table1[[#This Row],[Ship Date]], "D")</f>
        <v>0</v>
      </c>
      <c r="AA274" s="5">
        <f>IF(Table1[[#This Row],[Sales]]=0, 0, Table1[[#This Row],[Profit]] / Table1[[#This Row],[Sales]] * 100)</f>
        <v>69</v>
      </c>
      <c r="AB274" s="5">
        <f>Table1[[#This Row],[Sales]] / (1 - Table1[[#This Row],[Discount]])</f>
        <v>155.65306122448979</v>
      </c>
      <c r="AC274" s="5">
        <f>Table1[[#This Row],[Sales Before Discount]] - Table1[[#This Row],[Sales]]</f>
        <v>3.1130612244897975</v>
      </c>
      <c r="AD274" s="5" t="str">
        <f>IF(Table1[[#This Row],[Discount Impact Factor]]=0, "No Discount", IF(Table1[[#This Row],[Discount Impact Factor]]&lt;=0.1, "Low Discount", IF(Table1[[#This Row],[Discount Impact Factor]]&lt;=0.2, "Medium Discount", "High Discount")))</f>
        <v>High Discount</v>
      </c>
      <c r="AE274" s="5" t="str">
        <f>IF(Table1[[#This Row],[Discount]]=0,"0% (No Discount)",
 IF(Table1[[#This Row],[Discount]]&lt;=0.09,"10%",
 IF(Table1[[#This Row],[Discount]]&lt;=0.16,"15%",
 IF(Table1[[#This Row],[Discount]]&lt;=0.2,"20%",  IF(Table1[[#This Row],[Discount]]&lt;=0.25,"25%",
 "30%+")))))</f>
        <v>10%</v>
      </c>
      <c r="AF274" s="5" t="str">
        <f>IF(Table1[[#This Row],[Discount]]=0, "Full Price", "Discounted")</f>
        <v>Discounted</v>
      </c>
      <c r="AG274" s="46" t="str">
        <f>TEXT(Table1[[#This Row],[Order Date]],"mmm-yyyy")</f>
        <v>Jan-2015</v>
      </c>
    </row>
    <row r="275" spans="1:33" ht="12.75" customHeight="1" x14ac:dyDescent="0.25">
      <c r="A275" s="5">
        <v>20007</v>
      </c>
      <c r="B275" s="5" t="s">
        <v>47</v>
      </c>
      <c r="C275" s="5">
        <v>0.03</v>
      </c>
      <c r="D275" s="5">
        <v>6.37</v>
      </c>
      <c r="E275" s="5">
        <v>5.19</v>
      </c>
      <c r="F275" s="5">
        <v>510</v>
      </c>
      <c r="G275" s="5" t="s">
        <v>620</v>
      </c>
      <c r="H275" s="5" t="s">
        <v>49</v>
      </c>
      <c r="I275" s="5" t="s">
        <v>28</v>
      </c>
      <c r="J275" s="5" t="s">
        <v>29</v>
      </c>
      <c r="K275" s="5" t="s">
        <v>109</v>
      </c>
      <c r="L275" s="5" t="s">
        <v>59</v>
      </c>
      <c r="M275" s="5" t="s">
        <v>623</v>
      </c>
      <c r="N275" s="5">
        <v>0.38</v>
      </c>
      <c r="O275" s="5" t="s">
        <v>33</v>
      </c>
      <c r="P275" s="5" t="s">
        <v>34</v>
      </c>
      <c r="Q275" s="5" t="s">
        <v>45</v>
      </c>
      <c r="R275" s="5" t="s">
        <v>622</v>
      </c>
      <c r="S275" s="5">
        <v>95336</v>
      </c>
      <c r="T275" s="7">
        <v>42036</v>
      </c>
      <c r="U275" s="7">
        <v>42037</v>
      </c>
      <c r="V275" s="5">
        <v>-29.092700000000001</v>
      </c>
      <c r="W275" s="5">
        <v>14</v>
      </c>
      <c r="X275" s="5">
        <v>89.79</v>
      </c>
      <c r="Y275" s="5">
        <v>90059</v>
      </c>
      <c r="Z275" s="5">
        <f>DATEDIF(Table1[[#This Row],[Order Date]], Table1[[#This Row],[Ship Date]], "D")</f>
        <v>1</v>
      </c>
      <c r="AA275" s="5">
        <f>IF(Table1[[#This Row],[Sales]]=0, 0, Table1[[#This Row],[Profit]] / Table1[[#This Row],[Sales]] * 100)</f>
        <v>-32.400824145227752</v>
      </c>
      <c r="AB275" s="5">
        <f>Table1[[#This Row],[Sales]] / (1 - Table1[[#This Row],[Discount]])</f>
        <v>92.567010309278359</v>
      </c>
      <c r="AC275" s="5">
        <f>Table1[[#This Row],[Sales Before Discount]] - Table1[[#This Row],[Sales]]</f>
        <v>2.7770103092783529</v>
      </c>
      <c r="AD275" s="5" t="str">
        <f>IF(Table1[[#This Row],[Discount Impact Factor]]=0, "No Discount", IF(Table1[[#This Row],[Discount Impact Factor]]&lt;=0.1, "Low Discount", IF(Table1[[#This Row],[Discount Impact Factor]]&lt;=0.2, "Medium Discount", "High Discount")))</f>
        <v>High Discount</v>
      </c>
      <c r="AE275" s="5" t="str">
        <f>IF(Table1[[#This Row],[Discount]]=0,"0% (No Discount)",
 IF(Table1[[#This Row],[Discount]]&lt;=0.09,"10%",
 IF(Table1[[#This Row],[Discount]]&lt;=0.16,"15%",
 IF(Table1[[#This Row],[Discount]]&lt;=0.2,"20%",  IF(Table1[[#This Row],[Discount]]&lt;=0.25,"25%",
 "30%+")))))</f>
        <v>10%</v>
      </c>
      <c r="AF275" s="5" t="str">
        <f>IF(Table1[[#This Row],[Discount]]=0, "Full Price", "Discounted")</f>
        <v>Discounted</v>
      </c>
      <c r="AG275" s="46" t="str">
        <f>TEXT(Table1[[#This Row],[Order Date]],"mmm-yyyy")</f>
        <v>Feb-2015</v>
      </c>
    </row>
    <row r="276" spans="1:33" ht="12.75" hidden="1" customHeight="1" x14ac:dyDescent="0.25">
      <c r="A276" s="5">
        <v>20216</v>
      </c>
      <c r="B276" s="5" t="s">
        <v>106</v>
      </c>
      <c r="C276" s="5">
        <v>7.0000000000000007E-2</v>
      </c>
      <c r="D276" s="5">
        <v>12.64</v>
      </c>
      <c r="E276" s="5">
        <v>4.9800000000000004</v>
      </c>
      <c r="F276" s="5">
        <v>518</v>
      </c>
      <c r="G276" s="5" t="s">
        <v>624</v>
      </c>
      <c r="H276" s="5" t="s">
        <v>49</v>
      </c>
      <c r="I276" s="5" t="s">
        <v>40</v>
      </c>
      <c r="J276" s="5" t="s">
        <v>41</v>
      </c>
      <c r="K276" s="5" t="s">
        <v>50</v>
      </c>
      <c r="L276" s="5" t="s">
        <v>51</v>
      </c>
      <c r="M276" s="5" t="s">
        <v>625</v>
      </c>
      <c r="N276" s="5">
        <v>0.48</v>
      </c>
      <c r="O276" s="5" t="s">
        <v>33</v>
      </c>
      <c r="P276" s="5" t="s">
        <v>61</v>
      </c>
      <c r="Q276" s="5" t="s">
        <v>506</v>
      </c>
      <c r="R276" s="5" t="s">
        <v>507</v>
      </c>
      <c r="S276" s="5">
        <v>63105</v>
      </c>
      <c r="T276" s="7">
        <v>42160</v>
      </c>
      <c r="U276" s="7">
        <v>42167</v>
      </c>
      <c r="V276" s="5">
        <v>113.41499999999999</v>
      </c>
      <c r="W276" s="5">
        <v>16</v>
      </c>
      <c r="X276" s="5">
        <v>199.76</v>
      </c>
      <c r="Y276" s="5">
        <v>90867</v>
      </c>
      <c r="Z276" s="5">
        <f>DATEDIF(Table1[[#This Row],[Order Date]], Table1[[#This Row],[Ship Date]], "D")</f>
        <v>7</v>
      </c>
      <c r="AA276" s="5">
        <f>IF(Table1[[#This Row],[Sales]]=0, 0, Table1[[#This Row],[Profit]] / Table1[[#This Row],[Sales]] * 100)</f>
        <v>56.775630756908292</v>
      </c>
      <c r="AB276" s="5">
        <f>Table1[[#This Row],[Sales]] / (1 - Table1[[#This Row],[Discount]])</f>
        <v>214.7956989247312</v>
      </c>
      <c r="AC276" s="5">
        <f>Table1[[#This Row],[Sales Before Discount]] - Table1[[#This Row],[Sales]]</f>
        <v>15.035698924731207</v>
      </c>
      <c r="AD276" s="5" t="str">
        <f>IF(Table1[[#This Row],[Discount Impact Factor]]=0, "No Discount", IF(Table1[[#This Row],[Discount Impact Factor]]&lt;=0.1, "Low Discount", IF(Table1[[#This Row],[Discount Impact Factor]]&lt;=0.2, "Medium Discount", "High Discount")))</f>
        <v>High Discount</v>
      </c>
      <c r="AE276" s="5" t="str">
        <f>IF(Table1[[#This Row],[Discount]]=0,"0% (No Discount)",
 IF(Table1[[#This Row],[Discount]]&lt;=0.09,"10%",
 IF(Table1[[#This Row],[Discount]]&lt;=0.16,"15%",
 IF(Table1[[#This Row],[Discount]]&lt;=0.2,"20%",  IF(Table1[[#This Row],[Discount]]&lt;=0.25,"25%",
 "30%+")))))</f>
        <v>10%</v>
      </c>
      <c r="AF276" s="5" t="str">
        <f>IF(Table1[[#This Row],[Discount]]=0, "Full Price", "Discounted")</f>
        <v>Discounted</v>
      </c>
      <c r="AG276" s="46" t="str">
        <f>TEXT(Table1[[#This Row],[Order Date]],"mmm-yyyy")</f>
        <v>Jun-2015</v>
      </c>
    </row>
    <row r="277" spans="1:33" ht="12.75" hidden="1" customHeight="1" x14ac:dyDescent="0.25">
      <c r="A277" s="5">
        <v>23200</v>
      </c>
      <c r="B277" s="5" t="s">
        <v>56</v>
      </c>
      <c r="C277" s="5">
        <v>0.02</v>
      </c>
      <c r="D277" s="5">
        <v>150.97999999999999</v>
      </c>
      <c r="E277" s="5">
        <v>13.99</v>
      </c>
      <c r="F277" s="5">
        <v>522</v>
      </c>
      <c r="G277" s="5" t="s">
        <v>626</v>
      </c>
      <c r="H277" s="5" t="s">
        <v>27</v>
      </c>
      <c r="I277" s="5" t="s">
        <v>58</v>
      </c>
      <c r="J277" s="5" t="s">
        <v>77</v>
      </c>
      <c r="K277" s="5" t="s">
        <v>85</v>
      </c>
      <c r="L277" s="5" t="s">
        <v>86</v>
      </c>
      <c r="M277" s="5" t="s">
        <v>627</v>
      </c>
      <c r="N277" s="5">
        <v>0.38</v>
      </c>
      <c r="O277" s="5" t="s">
        <v>33</v>
      </c>
      <c r="P277" s="5" t="s">
        <v>34</v>
      </c>
      <c r="Q277" s="5" t="s">
        <v>102</v>
      </c>
      <c r="R277" s="5" t="s">
        <v>116</v>
      </c>
      <c r="S277" s="5">
        <v>97756</v>
      </c>
      <c r="T277" s="7">
        <v>42177</v>
      </c>
      <c r="U277" s="7">
        <v>42179</v>
      </c>
      <c r="V277" s="5">
        <v>26.099999999999998</v>
      </c>
      <c r="W277" s="5">
        <v>3</v>
      </c>
      <c r="X277" s="5">
        <v>480.37</v>
      </c>
      <c r="Y277" s="5">
        <v>89327</v>
      </c>
      <c r="Z277" s="5">
        <f>DATEDIF(Table1[[#This Row],[Order Date]], Table1[[#This Row],[Ship Date]], "D")</f>
        <v>2</v>
      </c>
      <c r="AA277" s="5">
        <f>IF(Table1[[#This Row],[Sales]]=0, 0, Table1[[#This Row],[Profit]] / Table1[[#This Row],[Sales]] * 100)</f>
        <v>5.4333118221371022</v>
      </c>
      <c r="AB277" s="5">
        <f>Table1[[#This Row],[Sales]] / (1 - Table1[[#This Row],[Discount]])</f>
        <v>490.17346938775512</v>
      </c>
      <c r="AC277" s="5">
        <f>Table1[[#This Row],[Sales Before Discount]] - Table1[[#This Row],[Sales]]</f>
        <v>9.8034693877551149</v>
      </c>
      <c r="AD277" s="5" t="str">
        <f>IF(Table1[[#This Row],[Discount Impact Factor]]=0, "No Discount", IF(Table1[[#This Row],[Discount Impact Factor]]&lt;=0.1, "Low Discount", IF(Table1[[#This Row],[Discount Impact Factor]]&lt;=0.2, "Medium Discount", "High Discount")))</f>
        <v>High Discount</v>
      </c>
      <c r="AE277" s="5" t="str">
        <f>IF(Table1[[#This Row],[Discount]]=0,"0% (No Discount)",
 IF(Table1[[#This Row],[Discount]]&lt;=0.09,"10%",
 IF(Table1[[#This Row],[Discount]]&lt;=0.16,"15%",
 IF(Table1[[#This Row],[Discount]]&lt;=0.2,"20%",  IF(Table1[[#This Row],[Discount]]&lt;=0.25,"25%",
 "30%+")))))</f>
        <v>10%</v>
      </c>
      <c r="AF277" s="5" t="str">
        <f>IF(Table1[[#This Row],[Discount]]=0, "Full Price", "Discounted")</f>
        <v>Discounted</v>
      </c>
      <c r="AG277" s="46" t="str">
        <f>TEXT(Table1[[#This Row],[Order Date]],"mmm-yyyy")</f>
        <v>Jun-2015</v>
      </c>
    </row>
    <row r="278" spans="1:33" ht="12.75" customHeight="1" x14ac:dyDescent="0.25">
      <c r="A278" s="5">
        <v>23201</v>
      </c>
      <c r="B278" s="5" t="s">
        <v>56</v>
      </c>
      <c r="C278" s="5">
        <v>0.1</v>
      </c>
      <c r="D278" s="5">
        <v>5.43</v>
      </c>
      <c r="E278" s="5">
        <v>0.95</v>
      </c>
      <c r="F278" s="5">
        <v>522</v>
      </c>
      <c r="G278" s="5" t="s">
        <v>626</v>
      </c>
      <c r="H278" s="5" t="s">
        <v>49</v>
      </c>
      <c r="I278" s="5" t="s">
        <v>58</v>
      </c>
      <c r="J278" s="5" t="s">
        <v>29</v>
      </c>
      <c r="K278" s="5" t="s">
        <v>93</v>
      </c>
      <c r="L278" s="5" t="s">
        <v>31</v>
      </c>
      <c r="M278" s="5" t="s">
        <v>628</v>
      </c>
      <c r="N278" s="5">
        <v>0.36</v>
      </c>
      <c r="O278" s="5" t="s">
        <v>33</v>
      </c>
      <c r="P278" s="5" t="s">
        <v>34</v>
      </c>
      <c r="Q278" s="5" t="s">
        <v>102</v>
      </c>
      <c r="R278" s="5" t="s">
        <v>116</v>
      </c>
      <c r="S278" s="5">
        <v>97756</v>
      </c>
      <c r="T278" s="7">
        <v>42177</v>
      </c>
      <c r="U278" s="7">
        <v>42179</v>
      </c>
      <c r="V278" s="5">
        <v>-2.58</v>
      </c>
      <c r="W278" s="5">
        <v>1</v>
      </c>
      <c r="X278" s="5">
        <v>5.76</v>
      </c>
      <c r="Y278" s="5">
        <v>89327</v>
      </c>
      <c r="Z278" s="5">
        <f>DATEDIF(Table1[[#This Row],[Order Date]], Table1[[#This Row],[Ship Date]], "D")</f>
        <v>2</v>
      </c>
      <c r="AA278" s="5">
        <f>IF(Table1[[#This Row],[Sales]]=0, 0, Table1[[#This Row],[Profit]] / Table1[[#This Row],[Sales]] * 100)</f>
        <v>-44.791666666666671</v>
      </c>
      <c r="AB278" s="5">
        <f>Table1[[#This Row],[Sales]] / (1 - Table1[[#This Row],[Discount]])</f>
        <v>6.3999999999999995</v>
      </c>
      <c r="AC278" s="5">
        <f>Table1[[#This Row],[Sales Before Discount]] - Table1[[#This Row],[Sales]]</f>
        <v>0.63999999999999968</v>
      </c>
      <c r="AD278" s="5" t="str">
        <f>IF(Table1[[#This Row],[Discount Impact Factor]]=0, "No Discount", IF(Table1[[#This Row],[Discount Impact Factor]]&lt;=0.1, "Low Discount", IF(Table1[[#This Row],[Discount Impact Factor]]&lt;=0.2, "Medium Discount", "High Discount")))</f>
        <v>High Discount</v>
      </c>
      <c r="AE278" s="5" t="str">
        <f>IF(Table1[[#This Row],[Discount]]=0,"0% (No Discount)",
 IF(Table1[[#This Row],[Discount]]&lt;=0.09,"10%",
 IF(Table1[[#This Row],[Discount]]&lt;=0.16,"15%",
 IF(Table1[[#This Row],[Discount]]&lt;=0.2,"20%",  IF(Table1[[#This Row],[Discount]]&lt;=0.25,"25%",
 "30%+")))))</f>
        <v>15%</v>
      </c>
      <c r="AF278" s="5" t="str">
        <f>IF(Table1[[#This Row],[Discount]]=0, "Full Price", "Discounted")</f>
        <v>Discounted</v>
      </c>
      <c r="AG278" s="46" t="str">
        <f>TEXT(Table1[[#This Row],[Order Date]],"mmm-yyyy")</f>
        <v>Jun-2015</v>
      </c>
    </row>
    <row r="279" spans="1:33" ht="12.75" hidden="1" customHeight="1" x14ac:dyDescent="0.25">
      <c r="A279" s="5">
        <v>23202</v>
      </c>
      <c r="B279" s="5" t="s">
        <v>56</v>
      </c>
      <c r="C279" s="5">
        <v>0.01</v>
      </c>
      <c r="D279" s="5">
        <v>179.29</v>
      </c>
      <c r="E279" s="5">
        <v>29.21</v>
      </c>
      <c r="F279" s="5">
        <v>522</v>
      </c>
      <c r="G279" s="5" t="s">
        <v>626</v>
      </c>
      <c r="H279" s="5" t="s">
        <v>39</v>
      </c>
      <c r="I279" s="5" t="s">
        <v>58</v>
      </c>
      <c r="J279" s="5" t="s">
        <v>41</v>
      </c>
      <c r="K279" s="5" t="s">
        <v>152</v>
      </c>
      <c r="L279" s="5" t="s">
        <v>121</v>
      </c>
      <c r="M279" s="5" t="s">
        <v>629</v>
      </c>
      <c r="N279" s="5">
        <v>0.74</v>
      </c>
      <c r="O279" s="5" t="s">
        <v>33</v>
      </c>
      <c r="P279" s="5" t="s">
        <v>34</v>
      </c>
      <c r="Q279" s="5" t="s">
        <v>102</v>
      </c>
      <c r="R279" s="5" t="s">
        <v>116</v>
      </c>
      <c r="S279" s="5">
        <v>97756</v>
      </c>
      <c r="T279" s="7">
        <v>42177</v>
      </c>
      <c r="U279" s="7">
        <v>42178</v>
      </c>
      <c r="V279" s="5">
        <v>2800.12</v>
      </c>
      <c r="W279" s="5">
        <v>21</v>
      </c>
      <c r="X279" s="5">
        <v>3112.13</v>
      </c>
      <c r="Y279" s="5">
        <v>89327</v>
      </c>
      <c r="Z279" s="5">
        <f>DATEDIF(Table1[[#This Row],[Order Date]], Table1[[#This Row],[Ship Date]], "D")</f>
        <v>1</v>
      </c>
      <c r="AA279" s="5">
        <f>IF(Table1[[#This Row],[Sales]]=0, 0, Table1[[#This Row],[Profit]] / Table1[[#This Row],[Sales]] * 100)</f>
        <v>89.974390529958569</v>
      </c>
      <c r="AB279" s="5">
        <f>Table1[[#This Row],[Sales]] / (1 - Table1[[#This Row],[Discount]])</f>
        <v>3143.5656565656568</v>
      </c>
      <c r="AC279" s="5">
        <f>Table1[[#This Row],[Sales Before Discount]] - Table1[[#This Row],[Sales]]</f>
        <v>31.4356565656567</v>
      </c>
      <c r="AD279" s="5" t="str">
        <f>IF(Table1[[#This Row],[Discount Impact Factor]]=0, "No Discount", IF(Table1[[#This Row],[Discount Impact Factor]]&lt;=0.1, "Low Discount", IF(Table1[[#This Row],[Discount Impact Factor]]&lt;=0.2, "Medium Discount", "High Discount")))</f>
        <v>High Discount</v>
      </c>
      <c r="AE279" s="5" t="str">
        <f>IF(Table1[[#This Row],[Discount]]=0,"0% (No Discount)",
 IF(Table1[[#This Row],[Discount]]&lt;=0.09,"10%",
 IF(Table1[[#This Row],[Discount]]&lt;=0.16,"15%",
 IF(Table1[[#This Row],[Discount]]&lt;=0.2,"20%",  IF(Table1[[#This Row],[Discount]]&lt;=0.25,"25%",
 "30%+")))))</f>
        <v>10%</v>
      </c>
      <c r="AF279" s="5" t="str">
        <f>IF(Table1[[#This Row],[Discount]]=0, "Full Price", "Discounted")</f>
        <v>Discounted</v>
      </c>
      <c r="AG279" s="46" t="str">
        <f>TEXT(Table1[[#This Row],[Order Date]],"mmm-yyyy")</f>
        <v>Jun-2015</v>
      </c>
    </row>
    <row r="280" spans="1:33" ht="12.75" hidden="1" customHeight="1" x14ac:dyDescent="0.25">
      <c r="A280" s="5">
        <v>21517</v>
      </c>
      <c r="B280" s="5" t="s">
        <v>37</v>
      </c>
      <c r="C280" s="5">
        <v>0.03</v>
      </c>
      <c r="D280" s="5">
        <v>1270.99</v>
      </c>
      <c r="E280" s="5">
        <v>19.989999999999998</v>
      </c>
      <c r="F280" s="5">
        <v>524</v>
      </c>
      <c r="G280" s="5" t="s">
        <v>630</v>
      </c>
      <c r="H280" s="5" t="s">
        <v>49</v>
      </c>
      <c r="I280" s="5" t="s">
        <v>114</v>
      </c>
      <c r="J280" s="5" t="s">
        <v>29</v>
      </c>
      <c r="K280" s="5" t="s">
        <v>109</v>
      </c>
      <c r="L280" s="5" t="s">
        <v>59</v>
      </c>
      <c r="M280" s="5" t="s">
        <v>631</v>
      </c>
      <c r="N280" s="5">
        <v>0.35</v>
      </c>
      <c r="O280" s="5" t="s">
        <v>33</v>
      </c>
      <c r="P280" s="5" t="s">
        <v>136</v>
      </c>
      <c r="Q280" s="5" t="s">
        <v>244</v>
      </c>
      <c r="R280" s="5" t="s">
        <v>632</v>
      </c>
      <c r="S280" s="5">
        <v>37922</v>
      </c>
      <c r="T280" s="7">
        <v>42024</v>
      </c>
      <c r="U280" s="7">
        <v>42026</v>
      </c>
      <c r="V280" s="5">
        <v>363.55199999999996</v>
      </c>
      <c r="W280" s="5">
        <v>2</v>
      </c>
      <c r="X280" s="5">
        <v>2589.0100000000002</v>
      </c>
      <c r="Y280" s="5">
        <v>91127</v>
      </c>
      <c r="Z280" s="5">
        <f>DATEDIF(Table1[[#This Row],[Order Date]], Table1[[#This Row],[Ship Date]], "D")</f>
        <v>2</v>
      </c>
      <c r="AA280" s="5">
        <f>IF(Table1[[#This Row],[Sales]]=0, 0, Table1[[#This Row],[Profit]] / Table1[[#This Row],[Sales]] * 100)</f>
        <v>14.042124209639976</v>
      </c>
      <c r="AB280" s="5">
        <f>Table1[[#This Row],[Sales]] / (1 - Table1[[#This Row],[Discount]])</f>
        <v>2669.0824742268046</v>
      </c>
      <c r="AC280" s="5">
        <f>Table1[[#This Row],[Sales Before Discount]] - Table1[[#This Row],[Sales]]</f>
        <v>80.072474226804388</v>
      </c>
      <c r="AD280" s="5" t="str">
        <f>IF(Table1[[#This Row],[Discount Impact Factor]]=0, "No Discount", IF(Table1[[#This Row],[Discount Impact Factor]]&lt;=0.1, "Low Discount", IF(Table1[[#This Row],[Discount Impact Factor]]&lt;=0.2, "Medium Discount", "High Discount")))</f>
        <v>High Discount</v>
      </c>
      <c r="AE280" s="5" t="str">
        <f>IF(Table1[[#This Row],[Discount]]=0,"0% (No Discount)",
 IF(Table1[[#This Row],[Discount]]&lt;=0.09,"10%",
 IF(Table1[[#This Row],[Discount]]&lt;=0.16,"15%",
 IF(Table1[[#This Row],[Discount]]&lt;=0.2,"20%",  IF(Table1[[#This Row],[Discount]]&lt;=0.25,"25%",
 "30%+")))))</f>
        <v>10%</v>
      </c>
      <c r="AF280" s="5" t="str">
        <f>IF(Table1[[#This Row],[Discount]]=0, "Full Price", "Discounted")</f>
        <v>Discounted</v>
      </c>
      <c r="AG280" s="46" t="str">
        <f>TEXT(Table1[[#This Row],[Order Date]],"mmm-yyyy")</f>
        <v>Jan-2015</v>
      </c>
    </row>
    <row r="281" spans="1:33" ht="12.75" customHeight="1" x14ac:dyDescent="0.25">
      <c r="A281" s="5">
        <v>21518</v>
      </c>
      <c r="B281" s="5" t="s">
        <v>37</v>
      </c>
      <c r="C281" s="5">
        <v>7.0000000000000007E-2</v>
      </c>
      <c r="D281" s="5">
        <v>2036.48</v>
      </c>
      <c r="E281" s="5">
        <v>14.7</v>
      </c>
      <c r="F281" s="5">
        <v>524</v>
      </c>
      <c r="G281" s="5" t="s">
        <v>630</v>
      </c>
      <c r="H281" s="5" t="s">
        <v>39</v>
      </c>
      <c r="I281" s="5" t="s">
        <v>114</v>
      </c>
      <c r="J281" s="5" t="s">
        <v>77</v>
      </c>
      <c r="K281" s="5" t="s">
        <v>85</v>
      </c>
      <c r="L281" s="5" t="s">
        <v>43</v>
      </c>
      <c r="M281" s="5" t="s">
        <v>633</v>
      </c>
      <c r="N281" s="5">
        <v>0.55000000000000004</v>
      </c>
      <c r="O281" s="5" t="s">
        <v>33</v>
      </c>
      <c r="P281" s="5" t="s">
        <v>136</v>
      </c>
      <c r="Q281" s="5" t="s">
        <v>244</v>
      </c>
      <c r="R281" s="5" t="s">
        <v>632</v>
      </c>
      <c r="S281" s="5">
        <v>37922</v>
      </c>
      <c r="T281" s="7">
        <v>42024</v>
      </c>
      <c r="U281" s="7">
        <v>42026</v>
      </c>
      <c r="V281" s="5">
        <v>-11.536000000000001</v>
      </c>
      <c r="W281" s="5">
        <v>1</v>
      </c>
      <c r="X281" s="5">
        <v>1893.93</v>
      </c>
      <c r="Y281" s="5">
        <v>91127</v>
      </c>
      <c r="Z281" s="5">
        <f>DATEDIF(Table1[[#This Row],[Order Date]], Table1[[#This Row],[Ship Date]], "D")</f>
        <v>2</v>
      </c>
      <c r="AA281" s="5">
        <f>IF(Table1[[#This Row],[Sales]]=0, 0, Table1[[#This Row],[Profit]] / Table1[[#This Row],[Sales]] * 100)</f>
        <v>-0.60910382115495298</v>
      </c>
      <c r="AB281" s="5">
        <f>Table1[[#This Row],[Sales]] / (1 - Table1[[#This Row],[Discount]])</f>
        <v>2036.4838709677422</v>
      </c>
      <c r="AC281" s="5">
        <f>Table1[[#This Row],[Sales Before Discount]] - Table1[[#This Row],[Sales]]</f>
        <v>142.55387096774211</v>
      </c>
      <c r="AD281" s="5" t="str">
        <f>IF(Table1[[#This Row],[Discount Impact Factor]]=0, "No Discount", IF(Table1[[#This Row],[Discount Impact Factor]]&lt;=0.1, "Low Discount", IF(Table1[[#This Row],[Discount Impact Factor]]&lt;=0.2, "Medium Discount", "High Discount")))</f>
        <v>High Discount</v>
      </c>
      <c r="AE281" s="5" t="str">
        <f>IF(Table1[[#This Row],[Discount]]=0,"0% (No Discount)",
 IF(Table1[[#This Row],[Discount]]&lt;=0.09,"10%",
 IF(Table1[[#This Row],[Discount]]&lt;=0.16,"15%",
 IF(Table1[[#This Row],[Discount]]&lt;=0.2,"20%",  IF(Table1[[#This Row],[Discount]]&lt;=0.25,"25%",
 "30%+")))))</f>
        <v>10%</v>
      </c>
      <c r="AF281" s="5" t="str">
        <f>IF(Table1[[#This Row],[Discount]]=0, "Full Price", "Discounted")</f>
        <v>Discounted</v>
      </c>
      <c r="AG281" s="46" t="str">
        <f>TEXT(Table1[[#This Row],[Order Date]],"mmm-yyyy")</f>
        <v>Jan-2015</v>
      </c>
    </row>
    <row r="282" spans="1:33" ht="13.8" x14ac:dyDescent="0.25">
      <c r="A282" s="5">
        <v>22176</v>
      </c>
      <c r="B282" s="5" t="s">
        <v>25</v>
      </c>
      <c r="C282" s="5">
        <v>0.09</v>
      </c>
      <c r="D282" s="5">
        <v>17.98</v>
      </c>
      <c r="E282" s="5">
        <v>8.51</v>
      </c>
      <c r="F282" s="5">
        <v>526</v>
      </c>
      <c r="G282" s="5" t="s">
        <v>634</v>
      </c>
      <c r="H282" s="5" t="s">
        <v>49</v>
      </c>
      <c r="I282" s="5" t="s">
        <v>40</v>
      </c>
      <c r="J282" s="5" t="s">
        <v>77</v>
      </c>
      <c r="K282" s="5" t="s">
        <v>85</v>
      </c>
      <c r="L282" s="5" t="s">
        <v>86</v>
      </c>
      <c r="M282" s="5" t="s">
        <v>104</v>
      </c>
      <c r="N282" s="5">
        <v>0.4</v>
      </c>
      <c r="O282" s="5" t="s">
        <v>33</v>
      </c>
      <c r="P282" s="5" t="s">
        <v>34</v>
      </c>
      <c r="Q282" s="5" t="s">
        <v>378</v>
      </c>
      <c r="R282" s="5" t="s">
        <v>635</v>
      </c>
      <c r="S282" s="5">
        <v>85204</v>
      </c>
      <c r="T282" s="7">
        <v>42149</v>
      </c>
      <c r="U282" s="7">
        <v>42151</v>
      </c>
      <c r="V282" s="5">
        <v>-6.6120000000000108</v>
      </c>
      <c r="W282" s="5">
        <v>12</v>
      </c>
      <c r="X282" s="5">
        <v>211.13</v>
      </c>
      <c r="Y282" s="5">
        <v>90026</v>
      </c>
      <c r="Z282" s="5">
        <f>DATEDIF(Table1[[#This Row],[Order Date]], Table1[[#This Row],[Ship Date]], "D")</f>
        <v>2</v>
      </c>
      <c r="AA282" s="5">
        <f>IF(Table1[[#This Row],[Sales]]=0, 0, Table1[[#This Row],[Profit]] / Table1[[#This Row],[Sales]] * 100)</f>
        <v>-3.1317197934921666</v>
      </c>
      <c r="AB282" s="5">
        <f>Table1[[#This Row],[Sales]] / (1 - Table1[[#This Row],[Discount]])</f>
        <v>232.01098901098899</v>
      </c>
      <c r="AC282" s="5">
        <f>Table1[[#This Row],[Sales Before Discount]] - Table1[[#This Row],[Sales]]</f>
        <v>20.880989010988998</v>
      </c>
      <c r="AD282" s="5" t="str">
        <f>IF(Table1[[#This Row],[Discount Impact Factor]]=0, "No Discount", IF(Table1[[#This Row],[Discount Impact Factor]]&lt;=0.1, "Low Discount", IF(Table1[[#This Row],[Discount Impact Factor]]&lt;=0.2, "Medium Discount", "High Discount")))</f>
        <v>High Discount</v>
      </c>
      <c r="AE282" s="5" t="str">
        <f>IF(Table1[[#This Row],[Discount]]=0,"0% (No Discount)",
 IF(Table1[[#This Row],[Discount]]&lt;=0.09,"10%",
 IF(Table1[[#This Row],[Discount]]&lt;=0.16,"15%",
 IF(Table1[[#This Row],[Discount]]&lt;=0.2,"20%",  IF(Table1[[#This Row],[Discount]]&lt;=0.25,"25%",
 "30%+")))))</f>
        <v>10%</v>
      </c>
      <c r="AF282" s="5" t="str">
        <f>IF(Table1[[#This Row],[Discount]]=0, "Full Price", "Discounted")</f>
        <v>Discounted</v>
      </c>
      <c r="AG282" s="46" t="str">
        <f>TEXT(Table1[[#This Row],[Order Date]],"mmm-yyyy")</f>
        <v>May-2015</v>
      </c>
    </row>
    <row r="283" spans="1:33" ht="13.8" x14ac:dyDescent="0.25">
      <c r="A283" s="5">
        <v>20494</v>
      </c>
      <c r="B283" s="5" t="s">
        <v>37</v>
      </c>
      <c r="C283" s="5">
        <v>0</v>
      </c>
      <c r="D283" s="5">
        <v>1.88</v>
      </c>
      <c r="E283" s="5">
        <v>1.49</v>
      </c>
      <c r="F283" s="5">
        <v>526</v>
      </c>
      <c r="G283" s="5" t="s">
        <v>634</v>
      </c>
      <c r="H283" s="5" t="s">
        <v>49</v>
      </c>
      <c r="I283" s="5" t="s">
        <v>40</v>
      </c>
      <c r="J283" s="5" t="s">
        <v>29</v>
      </c>
      <c r="K283" s="5" t="s">
        <v>109</v>
      </c>
      <c r="L283" s="5" t="s">
        <v>59</v>
      </c>
      <c r="M283" s="5" t="s">
        <v>272</v>
      </c>
      <c r="N283" s="5">
        <v>0.37</v>
      </c>
      <c r="O283" s="5" t="s">
        <v>33</v>
      </c>
      <c r="P283" s="5" t="s">
        <v>34</v>
      </c>
      <c r="Q283" s="5" t="s">
        <v>378</v>
      </c>
      <c r="R283" s="5" t="s">
        <v>635</v>
      </c>
      <c r="S283" s="5">
        <v>85204</v>
      </c>
      <c r="T283" s="7">
        <v>42021</v>
      </c>
      <c r="U283" s="7">
        <v>42022</v>
      </c>
      <c r="V283" s="5">
        <v>-15.5595</v>
      </c>
      <c r="W283" s="5">
        <v>13</v>
      </c>
      <c r="X283" s="5">
        <v>25.39</v>
      </c>
      <c r="Y283" s="5">
        <v>90027</v>
      </c>
      <c r="Z283" s="5">
        <f>DATEDIF(Table1[[#This Row],[Order Date]], Table1[[#This Row],[Ship Date]], "D")</f>
        <v>1</v>
      </c>
      <c r="AA283" s="5">
        <f>IF(Table1[[#This Row],[Sales]]=0, 0, Table1[[#This Row],[Profit]] / Table1[[#This Row],[Sales]] * 100)</f>
        <v>-61.282000787711702</v>
      </c>
      <c r="AB283" s="5">
        <f>Table1[[#This Row],[Sales]] / (1 - Table1[[#This Row],[Discount]])</f>
        <v>25.39</v>
      </c>
      <c r="AC283" s="5">
        <f>Table1[[#This Row],[Sales Before Discount]] - Table1[[#This Row],[Sales]]</f>
        <v>0</v>
      </c>
      <c r="AD283" s="5" t="str">
        <f>IF(Table1[[#This Row],[Discount Impact Factor]]=0, "No Discount", IF(Table1[[#This Row],[Discount Impact Factor]]&lt;=0.1, "Low Discount", IF(Table1[[#This Row],[Discount Impact Factor]]&lt;=0.2, "Medium Discount", "High Discount")))</f>
        <v>No Discount</v>
      </c>
      <c r="AE283" s="5" t="str">
        <f>IF(Table1[[#This Row],[Discount]]=0,"0% (No Discount)",
 IF(Table1[[#This Row],[Discount]]&lt;=0.09,"10%",
 IF(Table1[[#This Row],[Discount]]&lt;=0.16,"15%",
 IF(Table1[[#This Row],[Discount]]&lt;=0.2,"20%",  IF(Table1[[#This Row],[Discount]]&lt;=0.25,"25%",
 "30%+")))))</f>
        <v>0% (No Discount)</v>
      </c>
      <c r="AF283" s="5" t="str">
        <f>IF(Table1[[#This Row],[Discount]]=0, "Full Price", "Discounted")</f>
        <v>Full Price</v>
      </c>
      <c r="AG283" s="46" t="str">
        <f>TEXT(Table1[[#This Row],[Order Date]],"mmm-yyyy")</f>
        <v>Jan-2015</v>
      </c>
    </row>
    <row r="284" spans="1:33" ht="13.8" x14ac:dyDescent="0.25">
      <c r="A284" s="5">
        <v>20495</v>
      </c>
      <c r="B284" s="5" t="s">
        <v>37</v>
      </c>
      <c r="C284" s="5">
        <v>0.06</v>
      </c>
      <c r="D284" s="5">
        <v>5.78</v>
      </c>
      <c r="E284" s="5">
        <v>5.67</v>
      </c>
      <c r="F284" s="5">
        <v>526</v>
      </c>
      <c r="G284" s="5" t="s">
        <v>634</v>
      </c>
      <c r="H284" s="5" t="s">
        <v>49</v>
      </c>
      <c r="I284" s="5" t="s">
        <v>40</v>
      </c>
      <c r="J284" s="5" t="s">
        <v>29</v>
      </c>
      <c r="K284" s="5" t="s">
        <v>93</v>
      </c>
      <c r="L284" s="5" t="s">
        <v>59</v>
      </c>
      <c r="M284" s="5" t="s">
        <v>636</v>
      </c>
      <c r="N284" s="5">
        <v>0.36</v>
      </c>
      <c r="O284" s="5" t="s">
        <v>33</v>
      </c>
      <c r="P284" s="5" t="s">
        <v>34</v>
      </c>
      <c r="Q284" s="5" t="s">
        <v>378</v>
      </c>
      <c r="R284" s="5" t="s">
        <v>635</v>
      </c>
      <c r="S284" s="5">
        <v>85204</v>
      </c>
      <c r="T284" s="7">
        <v>42021</v>
      </c>
      <c r="U284" s="7">
        <v>42022</v>
      </c>
      <c r="V284" s="5">
        <v>-108.19</v>
      </c>
      <c r="W284" s="5">
        <v>15</v>
      </c>
      <c r="X284" s="5">
        <v>87.27</v>
      </c>
      <c r="Y284" s="5">
        <v>90027</v>
      </c>
      <c r="Z284" s="5">
        <f>DATEDIF(Table1[[#This Row],[Order Date]], Table1[[#This Row],[Ship Date]], "D")</f>
        <v>1</v>
      </c>
      <c r="AA284" s="5">
        <f>IF(Table1[[#This Row],[Sales]]=0, 0, Table1[[#This Row],[Profit]] / Table1[[#This Row],[Sales]] * 100)</f>
        <v>-123.97158244528474</v>
      </c>
      <c r="AB284" s="5">
        <f>Table1[[#This Row],[Sales]] / (1 - Table1[[#This Row],[Discount]])</f>
        <v>92.840425531914889</v>
      </c>
      <c r="AC284" s="5">
        <f>Table1[[#This Row],[Sales Before Discount]] - Table1[[#This Row],[Sales]]</f>
        <v>5.5704255319148928</v>
      </c>
      <c r="AD284" s="5" t="str">
        <f>IF(Table1[[#This Row],[Discount Impact Factor]]=0, "No Discount", IF(Table1[[#This Row],[Discount Impact Factor]]&lt;=0.1, "Low Discount", IF(Table1[[#This Row],[Discount Impact Factor]]&lt;=0.2, "Medium Discount", "High Discount")))</f>
        <v>High Discount</v>
      </c>
      <c r="AE284" s="5" t="str">
        <f>IF(Table1[[#This Row],[Discount]]=0,"0% (No Discount)",
 IF(Table1[[#This Row],[Discount]]&lt;=0.09,"10%",
 IF(Table1[[#This Row],[Discount]]&lt;=0.16,"15%",
 IF(Table1[[#This Row],[Discount]]&lt;=0.2,"20%",  IF(Table1[[#This Row],[Discount]]&lt;=0.25,"25%",
 "30%+")))))</f>
        <v>10%</v>
      </c>
      <c r="AF284" s="5" t="str">
        <f>IF(Table1[[#This Row],[Discount]]=0, "Full Price", "Discounted")</f>
        <v>Discounted</v>
      </c>
      <c r="AG284" s="46" t="str">
        <f>TEXT(Table1[[#This Row],[Order Date]],"mmm-yyyy")</f>
        <v>Jan-2015</v>
      </c>
    </row>
    <row r="285" spans="1:33" ht="12.75" hidden="1" customHeight="1" x14ac:dyDescent="0.25">
      <c r="A285" s="5">
        <v>26210</v>
      </c>
      <c r="B285" s="5" t="s">
        <v>106</v>
      </c>
      <c r="C285" s="5">
        <v>0</v>
      </c>
      <c r="D285" s="5">
        <v>15.99</v>
      </c>
      <c r="E285" s="5">
        <v>13.18</v>
      </c>
      <c r="F285" s="5">
        <v>535</v>
      </c>
      <c r="G285" s="5" t="s">
        <v>637</v>
      </c>
      <c r="H285" s="5" t="s">
        <v>49</v>
      </c>
      <c r="I285" s="5" t="s">
        <v>28</v>
      </c>
      <c r="J285" s="5" t="s">
        <v>29</v>
      </c>
      <c r="K285" s="5" t="s">
        <v>109</v>
      </c>
      <c r="L285" s="5" t="s">
        <v>59</v>
      </c>
      <c r="M285" s="5" t="s">
        <v>638</v>
      </c>
      <c r="N285" s="5">
        <v>0.37</v>
      </c>
      <c r="O285" s="5" t="s">
        <v>33</v>
      </c>
      <c r="P285" s="5" t="s">
        <v>136</v>
      </c>
      <c r="Q285" s="5" t="s">
        <v>137</v>
      </c>
      <c r="R285" s="5" t="s">
        <v>639</v>
      </c>
      <c r="S285" s="5">
        <v>22025</v>
      </c>
      <c r="T285" s="7">
        <v>42115</v>
      </c>
      <c r="U285" s="7">
        <v>42119</v>
      </c>
      <c r="V285" s="5">
        <v>46.488</v>
      </c>
      <c r="W285" s="5">
        <v>23</v>
      </c>
      <c r="X285" s="5">
        <v>403.25</v>
      </c>
      <c r="Y285" s="5">
        <v>88511</v>
      </c>
      <c r="Z285" s="5">
        <f>DATEDIF(Table1[[#This Row],[Order Date]], Table1[[#This Row],[Ship Date]], "D")</f>
        <v>4</v>
      </c>
      <c r="AA285" s="5">
        <f>IF(Table1[[#This Row],[Sales]]=0, 0, Table1[[#This Row],[Profit]] / Table1[[#This Row],[Sales]] * 100)</f>
        <v>11.528332300061995</v>
      </c>
      <c r="AB285" s="5">
        <f>Table1[[#This Row],[Sales]] / (1 - Table1[[#This Row],[Discount]])</f>
        <v>403.25</v>
      </c>
      <c r="AC285" s="5">
        <f>Table1[[#This Row],[Sales Before Discount]] - Table1[[#This Row],[Sales]]</f>
        <v>0</v>
      </c>
      <c r="AD285" s="5" t="str">
        <f>IF(Table1[[#This Row],[Discount Impact Factor]]=0, "No Discount", IF(Table1[[#This Row],[Discount Impact Factor]]&lt;=0.1, "Low Discount", IF(Table1[[#This Row],[Discount Impact Factor]]&lt;=0.2, "Medium Discount", "High Discount")))</f>
        <v>No Discount</v>
      </c>
      <c r="AE285" s="5" t="str">
        <f>IF(Table1[[#This Row],[Discount]]=0,"0% (No Discount)",
 IF(Table1[[#This Row],[Discount]]&lt;=0.09,"10%",
 IF(Table1[[#This Row],[Discount]]&lt;=0.16,"15%",
 IF(Table1[[#This Row],[Discount]]&lt;=0.2,"20%",  IF(Table1[[#This Row],[Discount]]&lt;=0.25,"25%",
 "30%+")))))</f>
        <v>0% (No Discount)</v>
      </c>
      <c r="AF285" s="5" t="str">
        <f>IF(Table1[[#This Row],[Discount]]=0, "Full Price", "Discounted")</f>
        <v>Full Price</v>
      </c>
      <c r="AG285" s="46" t="str">
        <f>TEXT(Table1[[#This Row],[Order Date]],"mmm-yyyy")</f>
        <v>Apr-2015</v>
      </c>
    </row>
    <row r="286" spans="1:33" ht="12.75" hidden="1" customHeight="1" x14ac:dyDescent="0.25">
      <c r="A286" s="5">
        <v>20811</v>
      </c>
      <c r="B286" s="5" t="s">
        <v>56</v>
      </c>
      <c r="C286" s="5">
        <v>0.05</v>
      </c>
      <c r="D286" s="5">
        <v>59.78</v>
      </c>
      <c r="E286" s="5">
        <v>10.29</v>
      </c>
      <c r="F286" s="5">
        <v>539</v>
      </c>
      <c r="G286" s="5" t="s">
        <v>640</v>
      </c>
      <c r="H286" s="5" t="s">
        <v>49</v>
      </c>
      <c r="I286" s="5" t="s">
        <v>58</v>
      </c>
      <c r="J286" s="5" t="s">
        <v>29</v>
      </c>
      <c r="K286" s="5" t="s">
        <v>109</v>
      </c>
      <c r="L286" s="5" t="s">
        <v>59</v>
      </c>
      <c r="M286" s="5" t="s">
        <v>641</v>
      </c>
      <c r="N286" s="5">
        <v>0.39</v>
      </c>
      <c r="O286" s="5" t="s">
        <v>33</v>
      </c>
      <c r="P286" s="5" t="s">
        <v>61</v>
      </c>
      <c r="Q286" s="5" t="s">
        <v>178</v>
      </c>
      <c r="R286" s="5" t="s">
        <v>540</v>
      </c>
      <c r="S286" s="5">
        <v>61801</v>
      </c>
      <c r="T286" s="7">
        <v>42138</v>
      </c>
      <c r="U286" s="7">
        <v>42139</v>
      </c>
      <c r="V286" s="5">
        <v>159.52970000000005</v>
      </c>
      <c r="W286" s="5">
        <v>7</v>
      </c>
      <c r="X286" s="5">
        <v>414.49</v>
      </c>
      <c r="Y286" s="5">
        <v>91174</v>
      </c>
      <c r="Z286" s="5">
        <f>DATEDIF(Table1[[#This Row],[Order Date]], Table1[[#This Row],[Ship Date]], "D")</f>
        <v>1</v>
      </c>
      <c r="AA286" s="5">
        <f>IF(Table1[[#This Row],[Sales]]=0, 0, Table1[[#This Row],[Profit]] / Table1[[#This Row],[Sales]] * 100)</f>
        <v>38.488190306159389</v>
      </c>
      <c r="AB286" s="5">
        <f>Table1[[#This Row],[Sales]] / (1 - Table1[[#This Row],[Discount]])</f>
        <v>436.30526315789479</v>
      </c>
      <c r="AC286" s="5">
        <f>Table1[[#This Row],[Sales Before Discount]] - Table1[[#This Row],[Sales]]</f>
        <v>21.815263157894776</v>
      </c>
      <c r="AD286" s="5" t="str">
        <f>IF(Table1[[#This Row],[Discount Impact Factor]]=0, "No Discount", IF(Table1[[#This Row],[Discount Impact Factor]]&lt;=0.1, "Low Discount", IF(Table1[[#This Row],[Discount Impact Factor]]&lt;=0.2, "Medium Discount", "High Discount")))</f>
        <v>High Discount</v>
      </c>
      <c r="AE286" s="5" t="str">
        <f>IF(Table1[[#This Row],[Discount]]=0,"0% (No Discount)",
 IF(Table1[[#This Row],[Discount]]&lt;=0.09,"10%",
 IF(Table1[[#This Row],[Discount]]&lt;=0.16,"15%",
 IF(Table1[[#This Row],[Discount]]&lt;=0.2,"20%",  IF(Table1[[#This Row],[Discount]]&lt;=0.25,"25%",
 "30%+")))))</f>
        <v>10%</v>
      </c>
      <c r="AF286" s="5" t="str">
        <f>IF(Table1[[#This Row],[Discount]]=0, "Full Price", "Discounted")</f>
        <v>Discounted</v>
      </c>
      <c r="AG286" s="46" t="str">
        <f>TEXT(Table1[[#This Row],[Order Date]],"mmm-yyyy")</f>
        <v>May-2015</v>
      </c>
    </row>
    <row r="287" spans="1:33" ht="12.75" hidden="1" customHeight="1" x14ac:dyDescent="0.25">
      <c r="A287" s="5">
        <v>20812</v>
      </c>
      <c r="B287" s="5" t="s">
        <v>56</v>
      </c>
      <c r="C287" s="5">
        <v>0.08</v>
      </c>
      <c r="D287" s="5">
        <v>20.99</v>
      </c>
      <c r="E287" s="5">
        <v>1.25</v>
      </c>
      <c r="F287" s="5">
        <v>540</v>
      </c>
      <c r="G287" s="5" t="s">
        <v>642</v>
      </c>
      <c r="H287" s="5" t="s">
        <v>49</v>
      </c>
      <c r="I287" s="5" t="s">
        <v>58</v>
      </c>
      <c r="J287" s="5" t="s">
        <v>77</v>
      </c>
      <c r="K287" s="5" t="s">
        <v>78</v>
      </c>
      <c r="L287" s="5" t="s">
        <v>51</v>
      </c>
      <c r="M287" s="5" t="s">
        <v>643</v>
      </c>
      <c r="N287" s="5">
        <v>0.83</v>
      </c>
      <c r="O287" s="5" t="s">
        <v>33</v>
      </c>
      <c r="P287" s="5" t="s">
        <v>61</v>
      </c>
      <c r="Q287" s="5" t="s">
        <v>178</v>
      </c>
      <c r="R287" s="5" t="s">
        <v>644</v>
      </c>
      <c r="S287" s="5">
        <v>60061</v>
      </c>
      <c r="T287" s="7">
        <v>42138</v>
      </c>
      <c r="U287" s="7">
        <v>42140</v>
      </c>
      <c r="V287" s="5">
        <v>15.371400000000008</v>
      </c>
      <c r="W287" s="5">
        <v>28</v>
      </c>
      <c r="X287" s="5">
        <v>469.69</v>
      </c>
      <c r="Y287" s="5">
        <v>91174</v>
      </c>
      <c r="Z287" s="5">
        <f>DATEDIF(Table1[[#This Row],[Order Date]], Table1[[#This Row],[Ship Date]], "D")</f>
        <v>2</v>
      </c>
      <c r="AA287" s="5">
        <f>IF(Table1[[#This Row],[Sales]]=0, 0, Table1[[#This Row],[Profit]] / Table1[[#This Row],[Sales]] * 100)</f>
        <v>3.27266920734953</v>
      </c>
      <c r="AB287" s="5">
        <f>Table1[[#This Row],[Sales]] / (1 - Table1[[#This Row],[Discount]])</f>
        <v>510.53260869565213</v>
      </c>
      <c r="AC287" s="5">
        <f>Table1[[#This Row],[Sales Before Discount]] - Table1[[#This Row],[Sales]]</f>
        <v>40.842608695652132</v>
      </c>
      <c r="AD287" s="5" t="str">
        <f>IF(Table1[[#This Row],[Discount Impact Factor]]=0, "No Discount", IF(Table1[[#This Row],[Discount Impact Factor]]&lt;=0.1, "Low Discount", IF(Table1[[#This Row],[Discount Impact Factor]]&lt;=0.2, "Medium Discount", "High Discount")))</f>
        <v>High Discount</v>
      </c>
      <c r="AE287" s="5" t="str">
        <f>IF(Table1[[#This Row],[Discount]]=0,"0% (No Discount)",
 IF(Table1[[#This Row],[Discount]]&lt;=0.09,"10%",
 IF(Table1[[#This Row],[Discount]]&lt;=0.16,"15%",
 IF(Table1[[#This Row],[Discount]]&lt;=0.2,"20%",  IF(Table1[[#This Row],[Discount]]&lt;=0.25,"25%",
 "30%+")))))</f>
        <v>10%</v>
      </c>
      <c r="AF287" s="5" t="str">
        <f>IF(Table1[[#This Row],[Discount]]=0, "Full Price", "Discounted")</f>
        <v>Discounted</v>
      </c>
      <c r="AG287" s="46" t="str">
        <f>TEXT(Table1[[#This Row],[Order Date]],"mmm-yyyy")</f>
        <v>May-2015</v>
      </c>
    </row>
    <row r="288" spans="1:33" ht="12.75" hidden="1" customHeight="1" x14ac:dyDescent="0.25">
      <c r="A288" s="5">
        <v>24783</v>
      </c>
      <c r="B288" s="5" t="s">
        <v>56</v>
      </c>
      <c r="C288" s="5">
        <v>0.05</v>
      </c>
      <c r="D288" s="5">
        <v>204.1</v>
      </c>
      <c r="E288" s="5">
        <v>13.99</v>
      </c>
      <c r="F288" s="5">
        <v>540</v>
      </c>
      <c r="G288" s="5" t="s">
        <v>642</v>
      </c>
      <c r="H288" s="5" t="s">
        <v>49</v>
      </c>
      <c r="I288" s="5" t="s">
        <v>58</v>
      </c>
      <c r="J288" s="5" t="s">
        <v>77</v>
      </c>
      <c r="K288" s="5" t="s">
        <v>85</v>
      </c>
      <c r="L288" s="5" t="s">
        <v>86</v>
      </c>
      <c r="M288" s="5" t="s">
        <v>645</v>
      </c>
      <c r="N288" s="5">
        <v>0.37</v>
      </c>
      <c r="O288" s="5" t="s">
        <v>33</v>
      </c>
      <c r="P288" s="5" t="s">
        <v>61</v>
      </c>
      <c r="Q288" s="5" t="s">
        <v>178</v>
      </c>
      <c r="R288" s="5" t="s">
        <v>644</v>
      </c>
      <c r="S288" s="5">
        <v>60061</v>
      </c>
      <c r="T288" s="7">
        <v>42147</v>
      </c>
      <c r="U288" s="7">
        <v>42149</v>
      </c>
      <c r="V288" s="5">
        <v>5924.1122999999998</v>
      </c>
      <c r="W288" s="5">
        <v>41</v>
      </c>
      <c r="X288" s="5">
        <v>8585.67</v>
      </c>
      <c r="Y288" s="5">
        <v>91175</v>
      </c>
      <c r="Z288" s="5">
        <f>DATEDIF(Table1[[#This Row],[Order Date]], Table1[[#This Row],[Ship Date]], "D")</f>
        <v>2</v>
      </c>
      <c r="AA288" s="5">
        <f>IF(Table1[[#This Row],[Sales]]=0, 0, Table1[[#This Row],[Profit]] / Table1[[#This Row],[Sales]] * 100)</f>
        <v>69</v>
      </c>
      <c r="AB288" s="5">
        <f>Table1[[#This Row],[Sales]] / (1 - Table1[[#This Row],[Discount]])</f>
        <v>9037.5473684210538</v>
      </c>
      <c r="AC288" s="5">
        <f>Table1[[#This Row],[Sales Before Discount]] - Table1[[#This Row],[Sales]]</f>
        <v>451.87736842105369</v>
      </c>
      <c r="AD288" s="5" t="str">
        <f>IF(Table1[[#This Row],[Discount Impact Factor]]=0, "No Discount", IF(Table1[[#This Row],[Discount Impact Factor]]&lt;=0.1, "Low Discount", IF(Table1[[#This Row],[Discount Impact Factor]]&lt;=0.2, "Medium Discount", "High Discount")))</f>
        <v>High Discount</v>
      </c>
      <c r="AE288" s="5" t="str">
        <f>IF(Table1[[#This Row],[Discount]]=0,"0% (No Discount)",
 IF(Table1[[#This Row],[Discount]]&lt;=0.09,"10%",
 IF(Table1[[#This Row],[Discount]]&lt;=0.16,"15%",
 IF(Table1[[#This Row],[Discount]]&lt;=0.2,"20%",  IF(Table1[[#This Row],[Discount]]&lt;=0.25,"25%",
 "30%+")))))</f>
        <v>10%</v>
      </c>
      <c r="AF288" s="5" t="str">
        <f>IF(Table1[[#This Row],[Discount]]=0, "Full Price", "Discounted")</f>
        <v>Discounted</v>
      </c>
      <c r="AG288" s="46" t="str">
        <f>TEXT(Table1[[#This Row],[Order Date]],"mmm-yyyy")</f>
        <v>May-2015</v>
      </c>
    </row>
    <row r="289" spans="1:33" ht="12.75" hidden="1" customHeight="1" x14ac:dyDescent="0.25">
      <c r="A289" s="5">
        <v>23401</v>
      </c>
      <c r="B289" s="5" t="s">
        <v>37</v>
      </c>
      <c r="C289" s="5">
        <v>0.03</v>
      </c>
      <c r="D289" s="5">
        <v>13.73</v>
      </c>
      <c r="E289" s="5">
        <v>6.85</v>
      </c>
      <c r="F289" s="5">
        <v>547</v>
      </c>
      <c r="G289" s="5" t="s">
        <v>646</v>
      </c>
      <c r="H289" s="5" t="s">
        <v>27</v>
      </c>
      <c r="I289" s="5" t="s">
        <v>28</v>
      </c>
      <c r="J289" s="5" t="s">
        <v>41</v>
      </c>
      <c r="K289" s="5" t="s">
        <v>50</v>
      </c>
      <c r="L289" s="5" t="s">
        <v>31</v>
      </c>
      <c r="M289" s="5" t="s">
        <v>647</v>
      </c>
      <c r="N289" s="5">
        <v>0.54</v>
      </c>
      <c r="O289" s="5" t="s">
        <v>33</v>
      </c>
      <c r="P289" s="5" t="s">
        <v>53</v>
      </c>
      <c r="Q289" s="5" t="s">
        <v>648</v>
      </c>
      <c r="R289" s="5" t="s">
        <v>649</v>
      </c>
      <c r="S289" s="5">
        <v>26501</v>
      </c>
      <c r="T289" s="7">
        <v>42169</v>
      </c>
      <c r="U289" s="7">
        <v>42170</v>
      </c>
      <c r="V289" s="5">
        <v>39.585299999999997</v>
      </c>
      <c r="W289" s="5">
        <v>4</v>
      </c>
      <c r="X289" s="5">
        <v>57.37</v>
      </c>
      <c r="Y289" s="5">
        <v>86250</v>
      </c>
      <c r="Z289" s="5">
        <f>DATEDIF(Table1[[#This Row],[Order Date]], Table1[[#This Row],[Ship Date]], "D")</f>
        <v>1</v>
      </c>
      <c r="AA289" s="5">
        <f>IF(Table1[[#This Row],[Sales]]=0, 0, Table1[[#This Row],[Profit]] / Table1[[#This Row],[Sales]] * 100)</f>
        <v>69</v>
      </c>
      <c r="AB289" s="5">
        <f>Table1[[#This Row],[Sales]] / (1 - Table1[[#This Row],[Discount]])</f>
        <v>59.144329896907216</v>
      </c>
      <c r="AC289" s="5">
        <f>Table1[[#This Row],[Sales Before Discount]] - Table1[[#This Row],[Sales]]</f>
        <v>1.7743298969072185</v>
      </c>
      <c r="AD289" s="5" t="str">
        <f>IF(Table1[[#This Row],[Discount Impact Factor]]=0, "No Discount", IF(Table1[[#This Row],[Discount Impact Factor]]&lt;=0.1, "Low Discount", IF(Table1[[#This Row],[Discount Impact Factor]]&lt;=0.2, "Medium Discount", "High Discount")))</f>
        <v>High Discount</v>
      </c>
      <c r="AE289" s="5" t="str">
        <f>IF(Table1[[#This Row],[Discount]]=0,"0% (No Discount)",
 IF(Table1[[#This Row],[Discount]]&lt;=0.09,"10%",
 IF(Table1[[#This Row],[Discount]]&lt;=0.16,"15%",
 IF(Table1[[#This Row],[Discount]]&lt;=0.2,"20%",  IF(Table1[[#This Row],[Discount]]&lt;=0.25,"25%",
 "30%+")))))</f>
        <v>10%</v>
      </c>
      <c r="AF289" s="5" t="str">
        <f>IF(Table1[[#This Row],[Discount]]=0, "Full Price", "Discounted")</f>
        <v>Discounted</v>
      </c>
      <c r="AG289" s="46" t="str">
        <f>TEXT(Table1[[#This Row],[Order Date]],"mmm-yyyy")</f>
        <v>Jun-2015</v>
      </c>
    </row>
    <row r="290" spans="1:33" ht="12.75" customHeight="1" x14ac:dyDescent="0.25">
      <c r="A290" s="5">
        <v>25806</v>
      </c>
      <c r="B290" s="5" t="s">
        <v>37</v>
      </c>
      <c r="C290" s="5">
        <v>0.02</v>
      </c>
      <c r="D290" s="5">
        <v>7.1</v>
      </c>
      <c r="E290" s="5">
        <v>6.05</v>
      </c>
      <c r="F290" s="5">
        <v>549</v>
      </c>
      <c r="G290" s="5" t="s">
        <v>650</v>
      </c>
      <c r="H290" s="5" t="s">
        <v>49</v>
      </c>
      <c r="I290" s="5" t="s">
        <v>28</v>
      </c>
      <c r="J290" s="5" t="s">
        <v>29</v>
      </c>
      <c r="K290" s="5" t="s">
        <v>109</v>
      </c>
      <c r="L290" s="5" t="s">
        <v>59</v>
      </c>
      <c r="M290" s="5" t="s">
        <v>651</v>
      </c>
      <c r="N290" s="5">
        <v>0.39</v>
      </c>
      <c r="O290" s="5" t="s">
        <v>33</v>
      </c>
      <c r="P290" s="5" t="s">
        <v>34</v>
      </c>
      <c r="Q290" s="5" t="s">
        <v>366</v>
      </c>
      <c r="R290" s="5" t="s">
        <v>652</v>
      </c>
      <c r="S290" s="5">
        <v>88201</v>
      </c>
      <c r="T290" s="7">
        <v>42024</v>
      </c>
      <c r="U290" s="7">
        <v>42024</v>
      </c>
      <c r="V290" s="5">
        <v>-66.378</v>
      </c>
      <c r="W290" s="5">
        <v>9</v>
      </c>
      <c r="X290" s="5">
        <v>66.319999999999993</v>
      </c>
      <c r="Y290" s="5">
        <v>90908</v>
      </c>
      <c r="Z290" s="5">
        <f>DATEDIF(Table1[[#This Row],[Order Date]], Table1[[#This Row],[Ship Date]], "D")</f>
        <v>0</v>
      </c>
      <c r="AA290" s="5">
        <f>IF(Table1[[#This Row],[Sales]]=0, 0, Table1[[#This Row],[Profit]] / Table1[[#This Row],[Sales]] * 100)</f>
        <v>-100.08745476477685</v>
      </c>
      <c r="AB290" s="5">
        <f>Table1[[#This Row],[Sales]] / (1 - Table1[[#This Row],[Discount]])</f>
        <v>67.673469387755091</v>
      </c>
      <c r="AC290" s="5">
        <f>Table1[[#This Row],[Sales Before Discount]] - Table1[[#This Row],[Sales]]</f>
        <v>1.3534693877550978</v>
      </c>
      <c r="AD290" s="5" t="str">
        <f>IF(Table1[[#This Row],[Discount Impact Factor]]=0, "No Discount", IF(Table1[[#This Row],[Discount Impact Factor]]&lt;=0.1, "Low Discount", IF(Table1[[#This Row],[Discount Impact Factor]]&lt;=0.2, "Medium Discount", "High Discount")))</f>
        <v>High Discount</v>
      </c>
      <c r="AE290" s="5" t="str">
        <f>IF(Table1[[#This Row],[Discount]]=0,"0% (No Discount)",
 IF(Table1[[#This Row],[Discount]]&lt;=0.09,"10%",
 IF(Table1[[#This Row],[Discount]]&lt;=0.16,"15%",
 IF(Table1[[#This Row],[Discount]]&lt;=0.2,"20%",  IF(Table1[[#This Row],[Discount]]&lt;=0.25,"25%",
 "30%+")))))</f>
        <v>10%</v>
      </c>
      <c r="AF290" s="5" t="str">
        <f>IF(Table1[[#This Row],[Discount]]=0, "Full Price", "Discounted")</f>
        <v>Discounted</v>
      </c>
      <c r="AG290" s="46" t="str">
        <f>TEXT(Table1[[#This Row],[Order Date]],"mmm-yyyy")</f>
        <v>Jan-2015</v>
      </c>
    </row>
    <row r="291" spans="1:33" ht="12.75" customHeight="1" x14ac:dyDescent="0.25">
      <c r="A291" s="5">
        <v>24132</v>
      </c>
      <c r="B291" s="5" t="s">
        <v>25</v>
      </c>
      <c r="C291" s="5">
        <v>0.05</v>
      </c>
      <c r="D291" s="5">
        <v>1.68</v>
      </c>
      <c r="E291" s="5">
        <v>1.57</v>
      </c>
      <c r="F291" s="5">
        <v>550</v>
      </c>
      <c r="G291" s="5" t="s">
        <v>653</v>
      </c>
      <c r="H291" s="5" t="s">
        <v>49</v>
      </c>
      <c r="I291" s="5" t="s">
        <v>28</v>
      </c>
      <c r="J291" s="5" t="s">
        <v>29</v>
      </c>
      <c r="K291" s="5" t="s">
        <v>30</v>
      </c>
      <c r="L291" s="5" t="s">
        <v>31</v>
      </c>
      <c r="M291" s="5" t="s">
        <v>96</v>
      </c>
      <c r="N291" s="5">
        <v>0.59</v>
      </c>
      <c r="O291" s="5" t="s">
        <v>33</v>
      </c>
      <c r="P291" s="5" t="s">
        <v>61</v>
      </c>
      <c r="Q291" s="5" t="s">
        <v>130</v>
      </c>
      <c r="R291" s="5" t="s">
        <v>654</v>
      </c>
      <c r="S291" s="5">
        <v>78155</v>
      </c>
      <c r="T291" s="7">
        <v>42034</v>
      </c>
      <c r="U291" s="7">
        <v>42035</v>
      </c>
      <c r="V291" s="5">
        <v>-33.340000000000003</v>
      </c>
      <c r="W291" s="5">
        <v>11</v>
      </c>
      <c r="X291" s="5">
        <v>18.75</v>
      </c>
      <c r="Y291" s="5">
        <v>90909</v>
      </c>
      <c r="Z291" s="5">
        <f>DATEDIF(Table1[[#This Row],[Order Date]], Table1[[#This Row],[Ship Date]], "D")</f>
        <v>1</v>
      </c>
      <c r="AA291" s="5">
        <f>IF(Table1[[#This Row],[Sales]]=0, 0, Table1[[#This Row],[Profit]] / Table1[[#This Row],[Sales]] * 100)</f>
        <v>-177.81333333333336</v>
      </c>
      <c r="AB291" s="5">
        <f>Table1[[#This Row],[Sales]] / (1 - Table1[[#This Row],[Discount]])</f>
        <v>19.736842105263158</v>
      </c>
      <c r="AC291" s="5">
        <f>Table1[[#This Row],[Sales Before Discount]] - Table1[[#This Row],[Sales]]</f>
        <v>0.98684210526315752</v>
      </c>
      <c r="AD291" s="5" t="str">
        <f>IF(Table1[[#This Row],[Discount Impact Factor]]=0, "No Discount", IF(Table1[[#This Row],[Discount Impact Factor]]&lt;=0.1, "Low Discount", IF(Table1[[#This Row],[Discount Impact Factor]]&lt;=0.2, "Medium Discount", "High Discount")))</f>
        <v>High Discount</v>
      </c>
      <c r="AE291" s="5" t="str">
        <f>IF(Table1[[#This Row],[Discount]]=0,"0% (No Discount)",
 IF(Table1[[#This Row],[Discount]]&lt;=0.09,"10%",
 IF(Table1[[#This Row],[Discount]]&lt;=0.16,"15%",
 IF(Table1[[#This Row],[Discount]]&lt;=0.2,"20%",  IF(Table1[[#This Row],[Discount]]&lt;=0.25,"25%",
 "30%+")))))</f>
        <v>10%</v>
      </c>
      <c r="AF291" s="5" t="str">
        <f>IF(Table1[[#This Row],[Discount]]=0, "Full Price", "Discounted")</f>
        <v>Discounted</v>
      </c>
      <c r="AG291" s="46" t="str">
        <f>TEXT(Table1[[#This Row],[Order Date]],"mmm-yyyy")</f>
        <v>Jan-2015</v>
      </c>
    </row>
    <row r="292" spans="1:33" ht="12.75" customHeight="1" x14ac:dyDescent="0.25">
      <c r="A292" s="5">
        <v>24133</v>
      </c>
      <c r="B292" s="5" t="s">
        <v>25</v>
      </c>
      <c r="C292" s="5">
        <v>0.1</v>
      </c>
      <c r="D292" s="5">
        <v>218.75</v>
      </c>
      <c r="E292" s="5">
        <v>69.64</v>
      </c>
      <c r="F292" s="5">
        <v>550</v>
      </c>
      <c r="G292" s="5" t="s">
        <v>653</v>
      </c>
      <c r="H292" s="5" t="s">
        <v>39</v>
      </c>
      <c r="I292" s="5" t="s">
        <v>28</v>
      </c>
      <c r="J292" s="5" t="s">
        <v>41</v>
      </c>
      <c r="K292" s="5" t="s">
        <v>152</v>
      </c>
      <c r="L292" s="5" t="s">
        <v>121</v>
      </c>
      <c r="M292" s="5" t="s">
        <v>655</v>
      </c>
      <c r="N292" s="5">
        <v>0.77</v>
      </c>
      <c r="O292" s="5" t="s">
        <v>33</v>
      </c>
      <c r="P292" s="5" t="s">
        <v>61</v>
      </c>
      <c r="Q292" s="5" t="s">
        <v>130</v>
      </c>
      <c r="R292" s="5" t="s">
        <v>654</v>
      </c>
      <c r="S292" s="5">
        <v>78155</v>
      </c>
      <c r="T292" s="7">
        <v>42034</v>
      </c>
      <c r="U292" s="7">
        <v>42036</v>
      </c>
      <c r="V292" s="5">
        <v>-201.27599999999998</v>
      </c>
      <c r="W292" s="5">
        <v>1</v>
      </c>
      <c r="X292" s="5">
        <v>188.51</v>
      </c>
      <c r="Y292" s="5">
        <v>90909</v>
      </c>
      <c r="Z292" s="5">
        <f>DATEDIF(Table1[[#This Row],[Order Date]], Table1[[#This Row],[Ship Date]], "D")</f>
        <v>2</v>
      </c>
      <c r="AA292" s="5">
        <f>IF(Table1[[#This Row],[Sales]]=0, 0, Table1[[#This Row],[Profit]] / Table1[[#This Row],[Sales]] * 100)</f>
        <v>-106.77205453291603</v>
      </c>
      <c r="AB292" s="5">
        <f>Table1[[#This Row],[Sales]] / (1 - Table1[[#This Row],[Discount]])</f>
        <v>209.45555555555555</v>
      </c>
      <c r="AC292" s="5">
        <f>Table1[[#This Row],[Sales Before Discount]] - Table1[[#This Row],[Sales]]</f>
        <v>20.945555555555558</v>
      </c>
      <c r="AD292" s="5" t="str">
        <f>IF(Table1[[#This Row],[Discount Impact Factor]]=0, "No Discount", IF(Table1[[#This Row],[Discount Impact Factor]]&lt;=0.1, "Low Discount", IF(Table1[[#This Row],[Discount Impact Factor]]&lt;=0.2, "Medium Discount", "High Discount")))</f>
        <v>High Discount</v>
      </c>
      <c r="AE292" s="5" t="str">
        <f>IF(Table1[[#This Row],[Discount]]=0,"0% (No Discount)",
 IF(Table1[[#This Row],[Discount]]&lt;=0.09,"10%",
 IF(Table1[[#This Row],[Discount]]&lt;=0.16,"15%",
 IF(Table1[[#This Row],[Discount]]&lt;=0.2,"20%",  IF(Table1[[#This Row],[Discount]]&lt;=0.25,"25%",
 "30%+")))))</f>
        <v>15%</v>
      </c>
      <c r="AF292" s="5" t="str">
        <f>IF(Table1[[#This Row],[Discount]]=0, "Full Price", "Discounted")</f>
        <v>Discounted</v>
      </c>
      <c r="AG292" s="46" t="str">
        <f>TEXT(Table1[[#This Row],[Order Date]],"mmm-yyyy")</f>
        <v>Jan-2015</v>
      </c>
    </row>
    <row r="293" spans="1:33" ht="12.75" hidden="1" customHeight="1" x14ac:dyDescent="0.25">
      <c r="A293" s="5">
        <v>23209</v>
      </c>
      <c r="B293" s="5" t="s">
        <v>56</v>
      </c>
      <c r="C293" s="5">
        <v>0.06</v>
      </c>
      <c r="D293" s="5">
        <v>549.99</v>
      </c>
      <c r="E293" s="5">
        <v>49</v>
      </c>
      <c r="F293" s="5">
        <v>550</v>
      </c>
      <c r="G293" s="5" t="s">
        <v>653</v>
      </c>
      <c r="H293" s="5" t="s">
        <v>39</v>
      </c>
      <c r="I293" s="5" t="s">
        <v>28</v>
      </c>
      <c r="J293" s="5" t="s">
        <v>77</v>
      </c>
      <c r="K293" s="5" t="s">
        <v>587</v>
      </c>
      <c r="L293" s="5" t="s">
        <v>43</v>
      </c>
      <c r="M293" s="5" t="s">
        <v>656</v>
      </c>
      <c r="N293" s="5">
        <v>0.35</v>
      </c>
      <c r="O293" s="5" t="s">
        <v>33</v>
      </c>
      <c r="P293" s="5" t="s">
        <v>61</v>
      </c>
      <c r="Q293" s="5" t="s">
        <v>130</v>
      </c>
      <c r="R293" s="5" t="s">
        <v>654</v>
      </c>
      <c r="S293" s="5">
        <v>78155</v>
      </c>
      <c r="T293" s="7">
        <v>42167</v>
      </c>
      <c r="U293" s="7">
        <v>42168</v>
      </c>
      <c r="V293" s="5">
        <v>4637.4071999999996</v>
      </c>
      <c r="W293" s="5">
        <v>13</v>
      </c>
      <c r="X293" s="5">
        <v>6720.88</v>
      </c>
      <c r="Y293" s="5">
        <v>90910</v>
      </c>
      <c r="Z293" s="5">
        <f>DATEDIF(Table1[[#This Row],[Order Date]], Table1[[#This Row],[Ship Date]], "D")</f>
        <v>1</v>
      </c>
      <c r="AA293" s="5">
        <f>IF(Table1[[#This Row],[Sales]]=0, 0, Table1[[#This Row],[Profit]] / Table1[[#This Row],[Sales]] * 100)</f>
        <v>69</v>
      </c>
      <c r="AB293" s="5">
        <f>Table1[[#This Row],[Sales]] / (1 - Table1[[#This Row],[Discount]])</f>
        <v>7149.8723404255325</v>
      </c>
      <c r="AC293" s="5">
        <f>Table1[[#This Row],[Sales Before Discount]] - Table1[[#This Row],[Sales]]</f>
        <v>428.99234042553235</v>
      </c>
      <c r="AD293" s="5" t="str">
        <f>IF(Table1[[#This Row],[Discount Impact Factor]]=0, "No Discount", IF(Table1[[#This Row],[Discount Impact Factor]]&lt;=0.1, "Low Discount", IF(Table1[[#This Row],[Discount Impact Factor]]&lt;=0.2, "Medium Discount", "High Discount")))</f>
        <v>High Discount</v>
      </c>
      <c r="AE293" s="5" t="str">
        <f>IF(Table1[[#This Row],[Discount]]=0,"0% (No Discount)",
 IF(Table1[[#This Row],[Discount]]&lt;=0.09,"10%",
 IF(Table1[[#This Row],[Discount]]&lt;=0.16,"15%",
 IF(Table1[[#This Row],[Discount]]&lt;=0.2,"20%",  IF(Table1[[#This Row],[Discount]]&lt;=0.25,"25%",
 "30%+")))))</f>
        <v>10%</v>
      </c>
      <c r="AF293" s="5" t="str">
        <f>IF(Table1[[#This Row],[Discount]]=0, "Full Price", "Discounted")</f>
        <v>Discounted</v>
      </c>
      <c r="AG293" s="46" t="str">
        <f>TEXT(Table1[[#This Row],[Order Date]],"mmm-yyyy")</f>
        <v>Jun-2015</v>
      </c>
    </row>
    <row r="294" spans="1:33" ht="12.75" customHeight="1" x14ac:dyDescent="0.25">
      <c r="A294" s="5">
        <v>23210</v>
      </c>
      <c r="B294" s="5" t="s">
        <v>56</v>
      </c>
      <c r="C294" s="5">
        <v>0.08</v>
      </c>
      <c r="D294" s="5">
        <v>115.99</v>
      </c>
      <c r="E294" s="5">
        <v>5.99</v>
      </c>
      <c r="F294" s="5">
        <v>550</v>
      </c>
      <c r="G294" s="5" t="s">
        <v>653</v>
      </c>
      <c r="H294" s="5" t="s">
        <v>27</v>
      </c>
      <c r="I294" s="5" t="s">
        <v>28</v>
      </c>
      <c r="J294" s="5" t="s">
        <v>77</v>
      </c>
      <c r="K294" s="5" t="s">
        <v>78</v>
      </c>
      <c r="L294" s="5" t="s">
        <v>59</v>
      </c>
      <c r="M294" s="5" t="s">
        <v>657</v>
      </c>
      <c r="N294" s="5">
        <v>0.56999999999999995</v>
      </c>
      <c r="O294" s="5" t="s">
        <v>33</v>
      </c>
      <c r="P294" s="5" t="s">
        <v>61</v>
      </c>
      <c r="Q294" s="5" t="s">
        <v>130</v>
      </c>
      <c r="R294" s="5" t="s">
        <v>654</v>
      </c>
      <c r="S294" s="5">
        <v>78155</v>
      </c>
      <c r="T294" s="7">
        <v>42167</v>
      </c>
      <c r="U294" s="7">
        <v>42168</v>
      </c>
      <c r="V294" s="5">
        <v>-239.54149999999998</v>
      </c>
      <c r="W294" s="5">
        <v>1</v>
      </c>
      <c r="X294" s="5">
        <v>102.21</v>
      </c>
      <c r="Y294" s="5">
        <v>90910</v>
      </c>
      <c r="Z294" s="5">
        <f>DATEDIF(Table1[[#This Row],[Order Date]], Table1[[#This Row],[Ship Date]], "D")</f>
        <v>1</v>
      </c>
      <c r="AA294" s="5">
        <f>IF(Table1[[#This Row],[Sales]]=0, 0, Table1[[#This Row],[Profit]] / Table1[[#This Row],[Sales]] * 100)</f>
        <v>-234.36209764210938</v>
      </c>
      <c r="AB294" s="5">
        <f>Table1[[#This Row],[Sales]] / (1 - Table1[[#This Row],[Discount]])</f>
        <v>111.09782608695652</v>
      </c>
      <c r="AC294" s="5">
        <f>Table1[[#This Row],[Sales Before Discount]] - Table1[[#This Row],[Sales]]</f>
        <v>8.8878260869565224</v>
      </c>
      <c r="AD294" s="5" t="str">
        <f>IF(Table1[[#This Row],[Discount Impact Factor]]=0, "No Discount", IF(Table1[[#This Row],[Discount Impact Factor]]&lt;=0.1, "Low Discount", IF(Table1[[#This Row],[Discount Impact Factor]]&lt;=0.2, "Medium Discount", "High Discount")))</f>
        <v>High Discount</v>
      </c>
      <c r="AE294" s="5" t="str">
        <f>IF(Table1[[#This Row],[Discount]]=0,"0% (No Discount)",
 IF(Table1[[#This Row],[Discount]]&lt;=0.09,"10%",
 IF(Table1[[#This Row],[Discount]]&lt;=0.16,"15%",
 IF(Table1[[#This Row],[Discount]]&lt;=0.2,"20%",  IF(Table1[[#This Row],[Discount]]&lt;=0.25,"25%",
 "30%+")))))</f>
        <v>10%</v>
      </c>
      <c r="AF294" s="5" t="str">
        <f>IF(Table1[[#This Row],[Discount]]=0, "Full Price", "Discounted")</f>
        <v>Discounted</v>
      </c>
      <c r="AG294" s="46" t="str">
        <f>TEXT(Table1[[#This Row],[Order Date]],"mmm-yyyy")</f>
        <v>Jun-2015</v>
      </c>
    </row>
    <row r="295" spans="1:33" ht="12.75" hidden="1" customHeight="1" x14ac:dyDescent="0.25">
      <c r="A295" s="5">
        <v>24134</v>
      </c>
      <c r="B295" s="5" t="s">
        <v>25</v>
      </c>
      <c r="C295" s="5">
        <v>0</v>
      </c>
      <c r="D295" s="5">
        <v>15.04</v>
      </c>
      <c r="E295" s="5">
        <v>1.97</v>
      </c>
      <c r="F295" s="5">
        <v>551</v>
      </c>
      <c r="G295" s="5" t="s">
        <v>658</v>
      </c>
      <c r="H295" s="5" t="s">
        <v>49</v>
      </c>
      <c r="I295" s="5" t="s">
        <v>28</v>
      </c>
      <c r="J295" s="5" t="s">
        <v>29</v>
      </c>
      <c r="K295" s="5" t="s">
        <v>93</v>
      </c>
      <c r="L295" s="5" t="s">
        <v>31</v>
      </c>
      <c r="M295" s="5" t="s">
        <v>659</v>
      </c>
      <c r="N295" s="5">
        <v>0.39</v>
      </c>
      <c r="O295" s="5" t="s">
        <v>33</v>
      </c>
      <c r="P295" s="5" t="s">
        <v>61</v>
      </c>
      <c r="Q295" s="5" t="s">
        <v>130</v>
      </c>
      <c r="R295" s="5" t="s">
        <v>660</v>
      </c>
      <c r="S295" s="5">
        <v>75090</v>
      </c>
      <c r="T295" s="7">
        <v>42034</v>
      </c>
      <c r="U295" s="7">
        <v>42036</v>
      </c>
      <c r="V295" s="5">
        <v>21.514199999999999</v>
      </c>
      <c r="W295" s="5">
        <v>2</v>
      </c>
      <c r="X295" s="5">
        <v>31.18</v>
      </c>
      <c r="Y295" s="5">
        <v>90909</v>
      </c>
      <c r="Z295" s="5">
        <f>DATEDIF(Table1[[#This Row],[Order Date]], Table1[[#This Row],[Ship Date]], "D")</f>
        <v>2</v>
      </c>
      <c r="AA295" s="5">
        <f>IF(Table1[[#This Row],[Sales]]=0, 0, Table1[[#This Row],[Profit]] / Table1[[#This Row],[Sales]] * 100)</f>
        <v>69</v>
      </c>
      <c r="AB295" s="5">
        <f>Table1[[#This Row],[Sales]] / (1 - Table1[[#This Row],[Discount]])</f>
        <v>31.18</v>
      </c>
      <c r="AC295" s="5">
        <f>Table1[[#This Row],[Sales Before Discount]] - Table1[[#This Row],[Sales]]</f>
        <v>0</v>
      </c>
      <c r="AD295" s="5" t="str">
        <f>IF(Table1[[#This Row],[Discount Impact Factor]]=0, "No Discount", IF(Table1[[#This Row],[Discount Impact Factor]]&lt;=0.1, "Low Discount", IF(Table1[[#This Row],[Discount Impact Factor]]&lt;=0.2, "Medium Discount", "High Discount")))</f>
        <v>No Discount</v>
      </c>
      <c r="AE295" s="5" t="str">
        <f>IF(Table1[[#This Row],[Discount]]=0,"0% (No Discount)",
 IF(Table1[[#This Row],[Discount]]&lt;=0.09,"10%",
 IF(Table1[[#This Row],[Discount]]&lt;=0.16,"15%",
 IF(Table1[[#This Row],[Discount]]&lt;=0.2,"20%",  IF(Table1[[#This Row],[Discount]]&lt;=0.25,"25%",
 "30%+")))))</f>
        <v>0% (No Discount)</v>
      </c>
      <c r="AF295" s="5" t="str">
        <f>IF(Table1[[#This Row],[Discount]]=0, "Full Price", "Discounted")</f>
        <v>Full Price</v>
      </c>
      <c r="AG295" s="46" t="str">
        <f>TEXT(Table1[[#This Row],[Order Date]],"mmm-yyyy")</f>
        <v>Jan-2015</v>
      </c>
    </row>
    <row r="296" spans="1:33" ht="12.75" hidden="1" customHeight="1" x14ac:dyDescent="0.25">
      <c r="A296" s="5">
        <v>2368</v>
      </c>
      <c r="B296" s="5" t="s">
        <v>56</v>
      </c>
      <c r="C296" s="5">
        <v>0</v>
      </c>
      <c r="D296" s="5">
        <v>6.88</v>
      </c>
      <c r="E296" s="5">
        <v>2</v>
      </c>
      <c r="F296" s="5">
        <v>553</v>
      </c>
      <c r="G296" s="5" t="s">
        <v>661</v>
      </c>
      <c r="H296" s="5" t="s">
        <v>27</v>
      </c>
      <c r="I296" s="5" t="s">
        <v>40</v>
      </c>
      <c r="J296" s="5" t="s">
        <v>29</v>
      </c>
      <c r="K296" s="5" t="s">
        <v>93</v>
      </c>
      <c r="L296" s="5" t="s">
        <v>31</v>
      </c>
      <c r="M296" s="5" t="s">
        <v>662</v>
      </c>
      <c r="N296" s="5">
        <v>0.39</v>
      </c>
      <c r="O296" s="5" t="s">
        <v>33</v>
      </c>
      <c r="P296" s="5" t="s">
        <v>34</v>
      </c>
      <c r="Q296" s="5" t="s">
        <v>45</v>
      </c>
      <c r="R296" s="5" t="s">
        <v>663</v>
      </c>
      <c r="S296" s="5">
        <v>90008</v>
      </c>
      <c r="T296" s="7">
        <v>42032</v>
      </c>
      <c r="U296" s="7">
        <v>42033</v>
      </c>
      <c r="V296" s="5">
        <v>34.068000000000005</v>
      </c>
      <c r="W296" s="5">
        <v>36</v>
      </c>
      <c r="X296" s="5">
        <v>267.52999999999997</v>
      </c>
      <c r="Y296" s="5">
        <v>17155</v>
      </c>
      <c r="Z296" s="5">
        <f>DATEDIF(Table1[[#This Row],[Order Date]], Table1[[#This Row],[Ship Date]], "D")</f>
        <v>1</v>
      </c>
      <c r="AA296" s="5">
        <f>IF(Table1[[#This Row],[Sales]]=0, 0, Table1[[#This Row],[Profit]] / Table1[[#This Row],[Sales]] * 100)</f>
        <v>12.734272791836432</v>
      </c>
      <c r="AB296" s="5">
        <f>Table1[[#This Row],[Sales]] / (1 - Table1[[#This Row],[Discount]])</f>
        <v>267.52999999999997</v>
      </c>
      <c r="AC296" s="5">
        <f>Table1[[#This Row],[Sales Before Discount]] - Table1[[#This Row],[Sales]]</f>
        <v>0</v>
      </c>
      <c r="AD296" s="5" t="str">
        <f>IF(Table1[[#This Row],[Discount Impact Factor]]=0, "No Discount", IF(Table1[[#This Row],[Discount Impact Factor]]&lt;=0.1, "Low Discount", IF(Table1[[#This Row],[Discount Impact Factor]]&lt;=0.2, "Medium Discount", "High Discount")))</f>
        <v>No Discount</v>
      </c>
      <c r="AE296" s="5" t="str">
        <f>IF(Table1[[#This Row],[Discount]]=0,"0% (No Discount)",
 IF(Table1[[#This Row],[Discount]]&lt;=0.09,"10%",
 IF(Table1[[#This Row],[Discount]]&lt;=0.16,"15%",
 IF(Table1[[#This Row],[Discount]]&lt;=0.2,"20%",  IF(Table1[[#This Row],[Discount]]&lt;=0.25,"25%",
 "30%+")))))</f>
        <v>0% (No Discount)</v>
      </c>
      <c r="AF296" s="5" t="str">
        <f>IF(Table1[[#This Row],[Discount]]=0, "Full Price", "Discounted")</f>
        <v>Full Price</v>
      </c>
      <c r="AG296" s="46" t="str">
        <f>TEXT(Table1[[#This Row],[Order Date]],"mmm-yyyy")</f>
        <v>Jan-2015</v>
      </c>
    </row>
    <row r="297" spans="1:33" ht="12.75" hidden="1" customHeight="1" x14ac:dyDescent="0.25">
      <c r="A297" s="5">
        <v>349</v>
      </c>
      <c r="B297" s="5" t="s">
        <v>37</v>
      </c>
      <c r="C297" s="5">
        <v>7.0000000000000007E-2</v>
      </c>
      <c r="D297" s="5">
        <v>2036.48</v>
      </c>
      <c r="E297" s="5">
        <v>14.7</v>
      </c>
      <c r="F297" s="5">
        <v>553</v>
      </c>
      <c r="G297" s="5" t="s">
        <v>661</v>
      </c>
      <c r="H297" s="5" t="s">
        <v>39</v>
      </c>
      <c r="I297" s="5" t="s">
        <v>28</v>
      </c>
      <c r="J297" s="5" t="s">
        <v>77</v>
      </c>
      <c r="K297" s="5" t="s">
        <v>85</v>
      </c>
      <c r="L297" s="5" t="s">
        <v>43</v>
      </c>
      <c r="M297" s="5" t="s">
        <v>633</v>
      </c>
      <c r="N297" s="5">
        <v>0.55000000000000004</v>
      </c>
      <c r="O297" s="5" t="s">
        <v>33</v>
      </c>
      <c r="P297" s="5" t="s">
        <v>34</v>
      </c>
      <c r="Q297" s="5" t="s">
        <v>45</v>
      </c>
      <c r="R297" s="5" t="s">
        <v>663</v>
      </c>
      <c r="S297" s="5">
        <v>90008</v>
      </c>
      <c r="T297" s="7">
        <v>42056</v>
      </c>
      <c r="U297" s="7">
        <v>42056</v>
      </c>
      <c r="V297" s="5">
        <v>4073.25</v>
      </c>
      <c r="W297" s="5">
        <v>25</v>
      </c>
      <c r="X297" s="5">
        <v>43046.2</v>
      </c>
      <c r="Y297" s="5">
        <v>2433</v>
      </c>
      <c r="Z297" s="5">
        <f>DATEDIF(Table1[[#This Row],[Order Date]], Table1[[#This Row],[Ship Date]], "D")</f>
        <v>0</v>
      </c>
      <c r="AA297" s="5">
        <f>IF(Table1[[#This Row],[Sales]]=0, 0, Table1[[#This Row],[Profit]] / Table1[[#This Row],[Sales]] * 100)</f>
        <v>9.4625077242590514</v>
      </c>
      <c r="AB297" s="5">
        <f>Table1[[#This Row],[Sales]] / (1 - Table1[[#This Row],[Discount]])</f>
        <v>46286.236559139783</v>
      </c>
      <c r="AC297" s="5">
        <f>Table1[[#This Row],[Sales Before Discount]] - Table1[[#This Row],[Sales]]</f>
        <v>3240.0365591397858</v>
      </c>
      <c r="AD297" s="5" t="str">
        <f>IF(Table1[[#This Row],[Discount Impact Factor]]=0, "No Discount", IF(Table1[[#This Row],[Discount Impact Factor]]&lt;=0.1, "Low Discount", IF(Table1[[#This Row],[Discount Impact Factor]]&lt;=0.2, "Medium Discount", "High Discount")))</f>
        <v>High Discount</v>
      </c>
      <c r="AE297" s="5" t="str">
        <f>IF(Table1[[#This Row],[Discount]]=0,"0% (No Discount)",
 IF(Table1[[#This Row],[Discount]]&lt;=0.09,"10%",
 IF(Table1[[#This Row],[Discount]]&lt;=0.16,"15%",
 IF(Table1[[#This Row],[Discount]]&lt;=0.2,"20%",  IF(Table1[[#This Row],[Discount]]&lt;=0.25,"25%",
 "30%+")))))</f>
        <v>10%</v>
      </c>
      <c r="AF297" s="5" t="str">
        <f>IF(Table1[[#This Row],[Discount]]=0, "Full Price", "Discounted")</f>
        <v>Discounted</v>
      </c>
      <c r="AG297" s="46" t="str">
        <f>TEXT(Table1[[#This Row],[Order Date]],"mmm-yyyy")</f>
        <v>Feb-2015</v>
      </c>
    </row>
    <row r="298" spans="1:33" ht="12.75" customHeight="1" x14ac:dyDescent="0.25">
      <c r="A298" s="5">
        <v>1115</v>
      </c>
      <c r="B298" s="5" t="s">
        <v>106</v>
      </c>
      <c r="C298" s="5">
        <v>0.01</v>
      </c>
      <c r="D298" s="5">
        <v>4.9800000000000004</v>
      </c>
      <c r="E298" s="5">
        <v>7.44</v>
      </c>
      <c r="F298" s="5">
        <v>553</v>
      </c>
      <c r="G298" s="5" t="s">
        <v>661</v>
      </c>
      <c r="H298" s="5" t="s">
        <v>49</v>
      </c>
      <c r="I298" s="5" t="s">
        <v>28</v>
      </c>
      <c r="J298" s="5" t="s">
        <v>29</v>
      </c>
      <c r="K298" s="5" t="s">
        <v>93</v>
      </c>
      <c r="L298" s="5" t="s">
        <v>59</v>
      </c>
      <c r="M298" s="5" t="s">
        <v>384</v>
      </c>
      <c r="N298" s="5">
        <v>0.36</v>
      </c>
      <c r="O298" s="5" t="s">
        <v>33</v>
      </c>
      <c r="P298" s="5" t="s">
        <v>34</v>
      </c>
      <c r="Q298" s="5" t="s">
        <v>45</v>
      </c>
      <c r="R298" s="5" t="s">
        <v>663</v>
      </c>
      <c r="S298" s="5">
        <v>90008</v>
      </c>
      <c r="T298" s="7">
        <v>42109</v>
      </c>
      <c r="U298" s="7">
        <v>42118</v>
      </c>
      <c r="V298" s="5">
        <v>-179.59199999999998</v>
      </c>
      <c r="W298" s="5">
        <v>63</v>
      </c>
      <c r="X298" s="5">
        <v>330.21</v>
      </c>
      <c r="Y298" s="5">
        <v>8165</v>
      </c>
      <c r="Z298" s="5">
        <f>DATEDIF(Table1[[#This Row],[Order Date]], Table1[[#This Row],[Ship Date]], "D")</f>
        <v>9</v>
      </c>
      <c r="AA298" s="5">
        <f>IF(Table1[[#This Row],[Sales]]=0, 0, Table1[[#This Row],[Profit]] / Table1[[#This Row],[Sales]] * 100)</f>
        <v>-54.387208140274367</v>
      </c>
      <c r="AB298" s="5">
        <f>Table1[[#This Row],[Sales]] / (1 - Table1[[#This Row],[Discount]])</f>
        <v>333.5454545454545</v>
      </c>
      <c r="AC298" s="5">
        <f>Table1[[#This Row],[Sales Before Discount]] - Table1[[#This Row],[Sales]]</f>
        <v>3.3354545454545246</v>
      </c>
      <c r="AD298" s="5" t="str">
        <f>IF(Table1[[#This Row],[Discount Impact Factor]]=0, "No Discount", IF(Table1[[#This Row],[Discount Impact Factor]]&lt;=0.1, "Low Discount", IF(Table1[[#This Row],[Discount Impact Factor]]&lt;=0.2, "Medium Discount", "High Discount")))</f>
        <v>High Discount</v>
      </c>
      <c r="AE298" s="5" t="str">
        <f>IF(Table1[[#This Row],[Discount]]=0,"0% (No Discount)",
 IF(Table1[[#This Row],[Discount]]&lt;=0.09,"10%",
 IF(Table1[[#This Row],[Discount]]&lt;=0.16,"15%",
 IF(Table1[[#This Row],[Discount]]&lt;=0.2,"20%",  IF(Table1[[#This Row],[Discount]]&lt;=0.25,"25%",
 "30%+")))))</f>
        <v>10%</v>
      </c>
      <c r="AF298" s="5" t="str">
        <f>IF(Table1[[#This Row],[Discount]]=0, "Full Price", "Discounted")</f>
        <v>Discounted</v>
      </c>
      <c r="AG298" s="46" t="str">
        <f>TEXT(Table1[[#This Row],[Order Date]],"mmm-yyyy")</f>
        <v>Apr-2015</v>
      </c>
    </row>
    <row r="299" spans="1:33" ht="12.75" customHeight="1" x14ac:dyDescent="0.25">
      <c r="A299" s="5">
        <v>64</v>
      </c>
      <c r="B299" s="5" t="s">
        <v>56</v>
      </c>
      <c r="C299" s="5">
        <v>0.08</v>
      </c>
      <c r="D299" s="5">
        <v>124.49</v>
      </c>
      <c r="E299" s="5">
        <v>51.94</v>
      </c>
      <c r="F299" s="5">
        <v>553</v>
      </c>
      <c r="G299" s="5" t="s">
        <v>661</v>
      </c>
      <c r="H299" s="5" t="s">
        <v>39</v>
      </c>
      <c r="I299" s="5" t="s">
        <v>28</v>
      </c>
      <c r="J299" s="5" t="s">
        <v>41</v>
      </c>
      <c r="K299" s="5" t="s">
        <v>152</v>
      </c>
      <c r="L299" s="5" t="s">
        <v>121</v>
      </c>
      <c r="M299" s="5" t="s">
        <v>462</v>
      </c>
      <c r="N299" s="5">
        <v>0.63</v>
      </c>
      <c r="O299" s="5" t="s">
        <v>33</v>
      </c>
      <c r="P299" s="5" t="s">
        <v>34</v>
      </c>
      <c r="Q299" s="5" t="s">
        <v>45</v>
      </c>
      <c r="R299" s="5" t="s">
        <v>663</v>
      </c>
      <c r="S299" s="5">
        <v>90008</v>
      </c>
      <c r="T299" s="7">
        <v>42173</v>
      </c>
      <c r="U299" s="7">
        <v>42174</v>
      </c>
      <c r="V299" s="5">
        <v>-500.38</v>
      </c>
      <c r="W299" s="5">
        <v>56</v>
      </c>
      <c r="X299" s="5">
        <v>6831.37</v>
      </c>
      <c r="Y299" s="5">
        <v>359</v>
      </c>
      <c r="Z299" s="5">
        <f>DATEDIF(Table1[[#This Row],[Order Date]], Table1[[#This Row],[Ship Date]], "D")</f>
        <v>1</v>
      </c>
      <c r="AA299" s="5">
        <f>IF(Table1[[#This Row],[Sales]]=0, 0, Table1[[#This Row],[Profit]] / Table1[[#This Row],[Sales]] * 100)</f>
        <v>-7.3247386688175293</v>
      </c>
      <c r="AB299" s="5">
        <f>Table1[[#This Row],[Sales]] / (1 - Table1[[#This Row],[Discount]])</f>
        <v>7425.402173913043</v>
      </c>
      <c r="AC299" s="5">
        <f>Table1[[#This Row],[Sales Before Discount]] - Table1[[#This Row],[Sales]]</f>
        <v>594.03217391304315</v>
      </c>
      <c r="AD299" s="5" t="str">
        <f>IF(Table1[[#This Row],[Discount Impact Factor]]=0, "No Discount", IF(Table1[[#This Row],[Discount Impact Factor]]&lt;=0.1, "Low Discount", IF(Table1[[#This Row],[Discount Impact Factor]]&lt;=0.2, "Medium Discount", "High Discount")))</f>
        <v>High Discount</v>
      </c>
      <c r="AE299" s="5" t="str">
        <f>IF(Table1[[#This Row],[Discount]]=0,"0% (No Discount)",
 IF(Table1[[#This Row],[Discount]]&lt;=0.09,"10%",
 IF(Table1[[#This Row],[Discount]]&lt;=0.16,"15%",
 IF(Table1[[#This Row],[Discount]]&lt;=0.2,"20%",  IF(Table1[[#This Row],[Discount]]&lt;=0.25,"25%",
 "30%+")))))</f>
        <v>10%</v>
      </c>
      <c r="AF299" s="5" t="str">
        <f>IF(Table1[[#This Row],[Discount]]=0, "Full Price", "Discounted")</f>
        <v>Discounted</v>
      </c>
      <c r="AG299" s="46" t="str">
        <f>TEXT(Table1[[#This Row],[Order Date]],"mmm-yyyy")</f>
        <v>Jun-2015</v>
      </c>
    </row>
    <row r="300" spans="1:33" ht="12.75" hidden="1" customHeight="1" x14ac:dyDescent="0.25">
      <c r="A300" s="5">
        <v>18349</v>
      </c>
      <c r="B300" s="5" t="s">
        <v>37</v>
      </c>
      <c r="C300" s="5">
        <v>7.0000000000000007E-2</v>
      </c>
      <c r="D300" s="5">
        <v>2036.48</v>
      </c>
      <c r="E300" s="5">
        <v>14.7</v>
      </c>
      <c r="F300" s="5">
        <v>555</v>
      </c>
      <c r="G300" s="5" t="s">
        <v>664</v>
      </c>
      <c r="H300" s="5" t="s">
        <v>39</v>
      </c>
      <c r="I300" s="5" t="s">
        <v>28</v>
      </c>
      <c r="J300" s="5" t="s">
        <v>77</v>
      </c>
      <c r="K300" s="5" t="s">
        <v>85</v>
      </c>
      <c r="L300" s="5" t="s">
        <v>43</v>
      </c>
      <c r="M300" s="5" t="s">
        <v>633</v>
      </c>
      <c r="N300" s="5">
        <v>0.55000000000000004</v>
      </c>
      <c r="O300" s="5" t="s">
        <v>33</v>
      </c>
      <c r="P300" s="5" t="s">
        <v>34</v>
      </c>
      <c r="Q300" s="5" t="s">
        <v>212</v>
      </c>
      <c r="R300" s="5" t="s">
        <v>665</v>
      </c>
      <c r="S300" s="5">
        <v>84062</v>
      </c>
      <c r="T300" s="7">
        <v>42056</v>
      </c>
      <c r="U300" s="7">
        <v>42056</v>
      </c>
      <c r="V300" s="5">
        <v>6028.41</v>
      </c>
      <c r="W300" s="5">
        <v>6</v>
      </c>
      <c r="X300" s="5">
        <v>10331.09</v>
      </c>
      <c r="Y300" s="5">
        <v>86190</v>
      </c>
      <c r="Z300" s="5">
        <f>DATEDIF(Table1[[#This Row],[Order Date]], Table1[[#This Row],[Ship Date]], "D")</f>
        <v>0</v>
      </c>
      <c r="AA300" s="5">
        <f>IF(Table1[[#This Row],[Sales]]=0, 0, Table1[[#This Row],[Profit]] / Table1[[#This Row],[Sales]] * 100)</f>
        <v>58.3521196698509</v>
      </c>
      <c r="AB300" s="5">
        <f>Table1[[#This Row],[Sales]] / (1 - Table1[[#This Row],[Discount]])</f>
        <v>11108.698924731183</v>
      </c>
      <c r="AC300" s="5">
        <f>Table1[[#This Row],[Sales Before Discount]] - Table1[[#This Row],[Sales]]</f>
        <v>777.60892473118292</v>
      </c>
      <c r="AD300" s="5" t="str">
        <f>IF(Table1[[#This Row],[Discount Impact Factor]]=0, "No Discount", IF(Table1[[#This Row],[Discount Impact Factor]]&lt;=0.1, "Low Discount", IF(Table1[[#This Row],[Discount Impact Factor]]&lt;=0.2, "Medium Discount", "High Discount")))</f>
        <v>High Discount</v>
      </c>
      <c r="AE300" s="5" t="str">
        <f>IF(Table1[[#This Row],[Discount]]=0,"0% (No Discount)",
 IF(Table1[[#This Row],[Discount]]&lt;=0.09,"10%",
 IF(Table1[[#This Row],[Discount]]&lt;=0.16,"15%",
 IF(Table1[[#This Row],[Discount]]&lt;=0.2,"20%",  IF(Table1[[#This Row],[Discount]]&lt;=0.25,"25%",
 "30%+")))))</f>
        <v>10%</v>
      </c>
      <c r="AF300" s="5" t="str">
        <f>IF(Table1[[#This Row],[Discount]]=0, "Full Price", "Discounted")</f>
        <v>Discounted</v>
      </c>
      <c r="AG300" s="46" t="str">
        <f>TEXT(Table1[[#This Row],[Order Date]],"mmm-yyyy")</f>
        <v>Feb-2015</v>
      </c>
    </row>
    <row r="301" spans="1:33" ht="12.75" customHeight="1" x14ac:dyDescent="0.25">
      <c r="A301" s="5">
        <v>19115</v>
      </c>
      <c r="B301" s="5" t="s">
        <v>106</v>
      </c>
      <c r="C301" s="5">
        <v>0.01</v>
      </c>
      <c r="D301" s="5">
        <v>4.9800000000000004</v>
      </c>
      <c r="E301" s="5">
        <v>7.44</v>
      </c>
      <c r="F301" s="5">
        <v>555</v>
      </c>
      <c r="G301" s="5" t="s">
        <v>664</v>
      </c>
      <c r="H301" s="5" t="s">
        <v>49</v>
      </c>
      <c r="I301" s="5" t="s">
        <v>28</v>
      </c>
      <c r="J301" s="5" t="s">
        <v>29</v>
      </c>
      <c r="K301" s="5" t="s">
        <v>93</v>
      </c>
      <c r="L301" s="5" t="s">
        <v>59</v>
      </c>
      <c r="M301" s="5" t="s">
        <v>384</v>
      </c>
      <c r="N301" s="5">
        <v>0.36</v>
      </c>
      <c r="O301" s="5" t="s">
        <v>33</v>
      </c>
      <c r="P301" s="5" t="s">
        <v>34</v>
      </c>
      <c r="Q301" s="5" t="s">
        <v>212</v>
      </c>
      <c r="R301" s="5" t="s">
        <v>665</v>
      </c>
      <c r="S301" s="5">
        <v>84062</v>
      </c>
      <c r="T301" s="7">
        <v>42109</v>
      </c>
      <c r="U301" s="7">
        <v>42118</v>
      </c>
      <c r="V301" s="5">
        <v>-161.6328</v>
      </c>
      <c r="W301" s="5">
        <v>16</v>
      </c>
      <c r="X301" s="5">
        <v>83.86</v>
      </c>
      <c r="Y301" s="5">
        <v>86191</v>
      </c>
      <c r="Z301" s="5">
        <f>DATEDIF(Table1[[#This Row],[Order Date]], Table1[[#This Row],[Ship Date]], "D")</f>
        <v>9</v>
      </c>
      <c r="AA301" s="5">
        <f>IF(Table1[[#This Row],[Sales]]=0, 0, Table1[[#This Row],[Profit]] / Table1[[#This Row],[Sales]] * 100)</f>
        <v>-192.74123539232053</v>
      </c>
      <c r="AB301" s="5">
        <f>Table1[[#This Row],[Sales]] / (1 - Table1[[#This Row],[Discount]])</f>
        <v>84.707070707070713</v>
      </c>
      <c r="AC301" s="5">
        <f>Table1[[#This Row],[Sales Before Discount]] - Table1[[#This Row],[Sales]]</f>
        <v>0.84707070707071352</v>
      </c>
      <c r="AD301" s="5" t="str">
        <f>IF(Table1[[#This Row],[Discount Impact Factor]]=0, "No Discount", IF(Table1[[#This Row],[Discount Impact Factor]]&lt;=0.1, "Low Discount", IF(Table1[[#This Row],[Discount Impact Factor]]&lt;=0.2, "Medium Discount", "High Discount")))</f>
        <v>High Discount</v>
      </c>
      <c r="AE301" s="5" t="str">
        <f>IF(Table1[[#This Row],[Discount]]=0,"0% (No Discount)",
 IF(Table1[[#This Row],[Discount]]&lt;=0.09,"10%",
 IF(Table1[[#This Row],[Discount]]&lt;=0.16,"15%",
 IF(Table1[[#This Row],[Discount]]&lt;=0.2,"20%",  IF(Table1[[#This Row],[Discount]]&lt;=0.25,"25%",
 "30%+")))))</f>
        <v>10%</v>
      </c>
      <c r="AF301" s="5" t="str">
        <f>IF(Table1[[#This Row],[Discount]]=0, "Full Price", "Discounted")</f>
        <v>Discounted</v>
      </c>
      <c r="AG301" s="46" t="str">
        <f>TEXT(Table1[[#This Row],[Order Date]],"mmm-yyyy")</f>
        <v>Apr-2015</v>
      </c>
    </row>
    <row r="302" spans="1:33" ht="12.75" customHeight="1" x14ac:dyDescent="0.25">
      <c r="A302" s="5">
        <v>18064</v>
      </c>
      <c r="B302" s="5" t="s">
        <v>56</v>
      </c>
      <c r="C302" s="5">
        <v>0.08</v>
      </c>
      <c r="D302" s="5">
        <v>124.49</v>
      </c>
      <c r="E302" s="5">
        <v>51.94</v>
      </c>
      <c r="F302" s="5">
        <v>555</v>
      </c>
      <c r="G302" s="5" t="s">
        <v>664</v>
      </c>
      <c r="H302" s="5" t="s">
        <v>39</v>
      </c>
      <c r="I302" s="5" t="s">
        <v>28</v>
      </c>
      <c r="J302" s="5" t="s">
        <v>41</v>
      </c>
      <c r="K302" s="5" t="s">
        <v>152</v>
      </c>
      <c r="L302" s="5" t="s">
        <v>121</v>
      </c>
      <c r="M302" s="5" t="s">
        <v>462</v>
      </c>
      <c r="N302" s="5">
        <v>0.63</v>
      </c>
      <c r="O302" s="5" t="s">
        <v>33</v>
      </c>
      <c r="P302" s="5" t="s">
        <v>34</v>
      </c>
      <c r="Q302" s="5" t="s">
        <v>212</v>
      </c>
      <c r="R302" s="5" t="s">
        <v>665</v>
      </c>
      <c r="S302" s="5">
        <v>84062</v>
      </c>
      <c r="T302" s="7">
        <v>42173</v>
      </c>
      <c r="U302" s="7">
        <v>42174</v>
      </c>
      <c r="V302" s="5">
        <v>-250.19</v>
      </c>
      <c r="W302" s="5">
        <v>14</v>
      </c>
      <c r="X302" s="5">
        <v>1707.84</v>
      </c>
      <c r="Y302" s="5">
        <v>86192</v>
      </c>
      <c r="Z302" s="5">
        <f>DATEDIF(Table1[[#This Row],[Order Date]], Table1[[#This Row],[Ship Date]], "D")</f>
        <v>1</v>
      </c>
      <c r="AA302" s="5">
        <f>IF(Table1[[#This Row],[Sales]]=0, 0, Table1[[#This Row],[Profit]] / Table1[[#This Row],[Sales]] * 100)</f>
        <v>-14.649498782087317</v>
      </c>
      <c r="AB302" s="5">
        <f>Table1[[#This Row],[Sales]] / (1 - Table1[[#This Row],[Discount]])</f>
        <v>1856.3478260869563</v>
      </c>
      <c r="AC302" s="5">
        <f>Table1[[#This Row],[Sales Before Discount]] - Table1[[#This Row],[Sales]]</f>
        <v>148.50782608695636</v>
      </c>
      <c r="AD302" s="5" t="str">
        <f>IF(Table1[[#This Row],[Discount Impact Factor]]=0, "No Discount", IF(Table1[[#This Row],[Discount Impact Factor]]&lt;=0.1, "Low Discount", IF(Table1[[#This Row],[Discount Impact Factor]]&lt;=0.2, "Medium Discount", "High Discount")))</f>
        <v>High Discount</v>
      </c>
      <c r="AE302" s="5" t="str">
        <f>IF(Table1[[#This Row],[Discount]]=0,"0% (No Discount)",
 IF(Table1[[#This Row],[Discount]]&lt;=0.09,"10%",
 IF(Table1[[#This Row],[Discount]]&lt;=0.16,"15%",
 IF(Table1[[#This Row],[Discount]]&lt;=0.2,"20%",  IF(Table1[[#This Row],[Discount]]&lt;=0.25,"25%",
 "30%+")))))</f>
        <v>10%</v>
      </c>
      <c r="AF302" s="5" t="str">
        <f>IF(Table1[[#This Row],[Discount]]=0, "Full Price", "Discounted")</f>
        <v>Discounted</v>
      </c>
      <c r="AG302" s="46" t="str">
        <f>TEXT(Table1[[#This Row],[Order Date]],"mmm-yyyy")</f>
        <v>Jun-2015</v>
      </c>
    </row>
    <row r="303" spans="1:33" ht="12.75" hidden="1" customHeight="1" x14ac:dyDescent="0.25">
      <c r="A303" s="5">
        <v>20368</v>
      </c>
      <c r="B303" s="5" t="s">
        <v>56</v>
      </c>
      <c r="C303" s="5">
        <v>0</v>
      </c>
      <c r="D303" s="5">
        <v>6.88</v>
      </c>
      <c r="E303" s="5">
        <v>2</v>
      </c>
      <c r="F303" s="5">
        <v>556</v>
      </c>
      <c r="G303" s="5" t="s">
        <v>666</v>
      </c>
      <c r="H303" s="5" t="s">
        <v>27</v>
      </c>
      <c r="I303" s="5" t="s">
        <v>40</v>
      </c>
      <c r="J303" s="5" t="s">
        <v>29</v>
      </c>
      <c r="K303" s="5" t="s">
        <v>93</v>
      </c>
      <c r="L303" s="5" t="s">
        <v>31</v>
      </c>
      <c r="M303" s="5" t="s">
        <v>662</v>
      </c>
      <c r="N303" s="5">
        <v>0.39</v>
      </c>
      <c r="O303" s="5" t="s">
        <v>33</v>
      </c>
      <c r="P303" s="5" t="s">
        <v>34</v>
      </c>
      <c r="Q303" s="5" t="s">
        <v>212</v>
      </c>
      <c r="R303" s="5" t="s">
        <v>667</v>
      </c>
      <c r="S303" s="5">
        <v>84604</v>
      </c>
      <c r="T303" s="7">
        <v>42032</v>
      </c>
      <c r="U303" s="7">
        <v>42033</v>
      </c>
      <c r="V303" s="5">
        <v>46.147199999999991</v>
      </c>
      <c r="W303" s="5">
        <v>9</v>
      </c>
      <c r="X303" s="5">
        <v>66.88</v>
      </c>
      <c r="Y303" s="5">
        <v>86189</v>
      </c>
      <c r="Z303" s="5">
        <f>DATEDIF(Table1[[#This Row],[Order Date]], Table1[[#This Row],[Ship Date]], "D")</f>
        <v>1</v>
      </c>
      <c r="AA303" s="5">
        <f>IF(Table1[[#This Row],[Sales]]=0, 0, Table1[[#This Row],[Profit]] / Table1[[#This Row],[Sales]] * 100)</f>
        <v>69</v>
      </c>
      <c r="AB303" s="5">
        <f>Table1[[#This Row],[Sales]] / (1 - Table1[[#This Row],[Discount]])</f>
        <v>66.88</v>
      </c>
      <c r="AC303" s="5">
        <f>Table1[[#This Row],[Sales Before Discount]] - Table1[[#This Row],[Sales]]</f>
        <v>0</v>
      </c>
      <c r="AD303" s="5" t="str">
        <f>IF(Table1[[#This Row],[Discount Impact Factor]]=0, "No Discount", IF(Table1[[#This Row],[Discount Impact Factor]]&lt;=0.1, "Low Discount", IF(Table1[[#This Row],[Discount Impact Factor]]&lt;=0.2, "Medium Discount", "High Discount")))</f>
        <v>No Discount</v>
      </c>
      <c r="AE303" s="5" t="str">
        <f>IF(Table1[[#This Row],[Discount]]=0,"0% (No Discount)",
 IF(Table1[[#This Row],[Discount]]&lt;=0.09,"10%",
 IF(Table1[[#This Row],[Discount]]&lt;=0.16,"15%",
 IF(Table1[[#This Row],[Discount]]&lt;=0.2,"20%",  IF(Table1[[#This Row],[Discount]]&lt;=0.25,"25%",
 "30%+")))))</f>
        <v>0% (No Discount)</v>
      </c>
      <c r="AF303" s="5" t="str">
        <f>IF(Table1[[#This Row],[Discount]]=0, "Full Price", "Discounted")</f>
        <v>Full Price</v>
      </c>
      <c r="AG303" s="46" t="str">
        <f>TEXT(Table1[[#This Row],[Order Date]],"mmm-yyyy")</f>
        <v>Jan-2015</v>
      </c>
    </row>
    <row r="304" spans="1:33" ht="12.75" customHeight="1" x14ac:dyDescent="0.25">
      <c r="A304" s="5">
        <v>20369</v>
      </c>
      <c r="B304" s="5" t="s">
        <v>56</v>
      </c>
      <c r="C304" s="5">
        <v>0.03</v>
      </c>
      <c r="D304" s="5">
        <v>32.479999999999997</v>
      </c>
      <c r="E304" s="5">
        <v>35</v>
      </c>
      <c r="F304" s="5">
        <v>556</v>
      </c>
      <c r="G304" s="5" t="s">
        <v>666</v>
      </c>
      <c r="H304" s="5" t="s">
        <v>27</v>
      </c>
      <c r="I304" s="5" t="s">
        <v>40</v>
      </c>
      <c r="J304" s="5" t="s">
        <v>29</v>
      </c>
      <c r="K304" s="5" t="s">
        <v>141</v>
      </c>
      <c r="L304" s="5" t="s">
        <v>236</v>
      </c>
      <c r="M304" s="5" t="s">
        <v>668</v>
      </c>
      <c r="N304" s="5">
        <v>0.81</v>
      </c>
      <c r="O304" s="5" t="s">
        <v>33</v>
      </c>
      <c r="P304" s="5" t="s">
        <v>34</v>
      </c>
      <c r="Q304" s="5" t="s">
        <v>212</v>
      </c>
      <c r="R304" s="5" t="s">
        <v>667</v>
      </c>
      <c r="S304" s="5">
        <v>84604</v>
      </c>
      <c r="T304" s="7">
        <v>42032</v>
      </c>
      <c r="U304" s="7">
        <v>42032</v>
      </c>
      <c r="V304" s="5">
        <v>-1116.3348000000001</v>
      </c>
      <c r="W304" s="5">
        <v>8</v>
      </c>
      <c r="X304" s="5">
        <v>274.91000000000003</v>
      </c>
      <c r="Y304" s="5">
        <v>86189</v>
      </c>
      <c r="Z304" s="5">
        <f>DATEDIF(Table1[[#This Row],[Order Date]], Table1[[#This Row],[Ship Date]], "D")</f>
        <v>0</v>
      </c>
      <c r="AA304" s="5">
        <f>IF(Table1[[#This Row],[Sales]]=0, 0, Table1[[#This Row],[Profit]] / Table1[[#This Row],[Sales]] * 100)</f>
        <v>-406.07282383325452</v>
      </c>
      <c r="AB304" s="5">
        <f>Table1[[#This Row],[Sales]] / (1 - Table1[[#This Row],[Discount]])</f>
        <v>283.41237113402065</v>
      </c>
      <c r="AC304" s="5">
        <f>Table1[[#This Row],[Sales Before Discount]] - Table1[[#This Row],[Sales]]</f>
        <v>8.5023711340206205</v>
      </c>
      <c r="AD304" s="5" t="str">
        <f>IF(Table1[[#This Row],[Discount Impact Factor]]=0, "No Discount", IF(Table1[[#This Row],[Discount Impact Factor]]&lt;=0.1, "Low Discount", IF(Table1[[#This Row],[Discount Impact Factor]]&lt;=0.2, "Medium Discount", "High Discount")))</f>
        <v>High Discount</v>
      </c>
      <c r="AE304" s="5" t="str">
        <f>IF(Table1[[#This Row],[Discount]]=0,"0% (No Discount)",
 IF(Table1[[#This Row],[Discount]]&lt;=0.09,"10%",
 IF(Table1[[#This Row],[Discount]]&lt;=0.16,"15%",
 IF(Table1[[#This Row],[Discount]]&lt;=0.2,"20%",  IF(Table1[[#This Row],[Discount]]&lt;=0.25,"25%",
 "30%+")))))</f>
        <v>10%</v>
      </c>
      <c r="AF304" s="5" t="str">
        <f>IF(Table1[[#This Row],[Discount]]=0, "Full Price", "Discounted")</f>
        <v>Discounted</v>
      </c>
      <c r="AG304" s="46" t="str">
        <f>TEXT(Table1[[#This Row],[Order Date]],"mmm-yyyy")</f>
        <v>Jan-2015</v>
      </c>
    </row>
    <row r="305" spans="1:33" ht="12.75" hidden="1" customHeight="1" x14ac:dyDescent="0.25">
      <c r="A305" s="5">
        <v>21966</v>
      </c>
      <c r="B305" s="5" t="s">
        <v>47</v>
      </c>
      <c r="C305" s="5">
        <v>0.02</v>
      </c>
      <c r="D305" s="5">
        <v>280.98</v>
      </c>
      <c r="E305" s="5">
        <v>57</v>
      </c>
      <c r="F305" s="5">
        <v>568</v>
      </c>
      <c r="G305" s="5" t="s">
        <v>669</v>
      </c>
      <c r="H305" s="5" t="s">
        <v>39</v>
      </c>
      <c r="I305" s="5" t="s">
        <v>114</v>
      </c>
      <c r="J305" s="5" t="s">
        <v>41</v>
      </c>
      <c r="K305" s="5" t="s">
        <v>42</v>
      </c>
      <c r="L305" s="5" t="s">
        <v>43</v>
      </c>
      <c r="M305" s="5" t="s">
        <v>670</v>
      </c>
      <c r="N305" s="5">
        <v>0.78</v>
      </c>
      <c r="O305" s="5" t="s">
        <v>33</v>
      </c>
      <c r="P305" s="5" t="s">
        <v>136</v>
      </c>
      <c r="Q305" s="5" t="s">
        <v>671</v>
      </c>
      <c r="R305" s="5" t="s">
        <v>443</v>
      </c>
      <c r="S305" s="5">
        <v>39701</v>
      </c>
      <c r="T305" s="7">
        <v>42067</v>
      </c>
      <c r="U305" s="7">
        <v>42068</v>
      </c>
      <c r="V305" s="5">
        <v>1141.7939999999999</v>
      </c>
      <c r="W305" s="5">
        <v>4</v>
      </c>
      <c r="X305" s="5">
        <v>1128.74</v>
      </c>
      <c r="Y305" s="5">
        <v>88879</v>
      </c>
      <c r="Z305" s="5">
        <f>DATEDIF(Table1[[#This Row],[Order Date]], Table1[[#This Row],[Ship Date]], "D")</f>
        <v>1</v>
      </c>
      <c r="AA305" s="5">
        <f>IF(Table1[[#This Row],[Sales]]=0, 0, Table1[[#This Row],[Profit]] / Table1[[#This Row],[Sales]] * 100)</f>
        <v>101.15651079965269</v>
      </c>
      <c r="AB305" s="5">
        <f>Table1[[#This Row],[Sales]] / (1 - Table1[[#This Row],[Discount]])</f>
        <v>1151.7755102040817</v>
      </c>
      <c r="AC305" s="5">
        <f>Table1[[#This Row],[Sales Before Discount]] - Table1[[#This Row],[Sales]]</f>
        <v>23.035510204081675</v>
      </c>
      <c r="AD305" s="5" t="str">
        <f>IF(Table1[[#This Row],[Discount Impact Factor]]=0, "No Discount", IF(Table1[[#This Row],[Discount Impact Factor]]&lt;=0.1, "Low Discount", IF(Table1[[#This Row],[Discount Impact Factor]]&lt;=0.2, "Medium Discount", "High Discount")))</f>
        <v>High Discount</v>
      </c>
      <c r="AE305" s="5" t="str">
        <f>IF(Table1[[#This Row],[Discount]]=0,"0% (No Discount)",
 IF(Table1[[#This Row],[Discount]]&lt;=0.09,"10%",
 IF(Table1[[#This Row],[Discount]]&lt;=0.16,"15%",
 IF(Table1[[#This Row],[Discount]]&lt;=0.2,"20%",  IF(Table1[[#This Row],[Discount]]&lt;=0.25,"25%",
 "30%+")))))</f>
        <v>10%</v>
      </c>
      <c r="AF305" s="5" t="str">
        <f>IF(Table1[[#This Row],[Discount]]=0, "Full Price", "Discounted")</f>
        <v>Discounted</v>
      </c>
      <c r="AG305" s="46" t="str">
        <f>TEXT(Table1[[#This Row],[Order Date]],"mmm-yyyy")</f>
        <v>Mar-2015</v>
      </c>
    </row>
    <row r="306" spans="1:33" ht="12.75" customHeight="1" x14ac:dyDescent="0.25">
      <c r="A306" s="5">
        <v>22667</v>
      </c>
      <c r="B306" s="5" t="s">
        <v>37</v>
      </c>
      <c r="C306" s="5">
        <v>0.09</v>
      </c>
      <c r="D306" s="5">
        <v>70.97</v>
      </c>
      <c r="E306" s="5">
        <v>3.5</v>
      </c>
      <c r="F306" s="5">
        <v>568</v>
      </c>
      <c r="G306" s="5" t="s">
        <v>669</v>
      </c>
      <c r="H306" s="5" t="s">
        <v>49</v>
      </c>
      <c r="I306" s="5" t="s">
        <v>114</v>
      </c>
      <c r="J306" s="5" t="s">
        <v>29</v>
      </c>
      <c r="K306" s="5" t="s">
        <v>257</v>
      </c>
      <c r="L306" s="5" t="s">
        <v>59</v>
      </c>
      <c r="M306" s="5" t="s">
        <v>672</v>
      </c>
      <c r="N306" s="5">
        <v>0.59</v>
      </c>
      <c r="O306" s="5" t="s">
        <v>33</v>
      </c>
      <c r="P306" s="5" t="s">
        <v>136</v>
      </c>
      <c r="Q306" s="5" t="s">
        <v>671</v>
      </c>
      <c r="R306" s="5" t="s">
        <v>443</v>
      </c>
      <c r="S306" s="5">
        <v>39701</v>
      </c>
      <c r="T306" s="7">
        <v>42109</v>
      </c>
      <c r="U306" s="7">
        <v>42109</v>
      </c>
      <c r="V306" s="5">
        <v>-99.568000000000012</v>
      </c>
      <c r="W306" s="5">
        <v>12</v>
      </c>
      <c r="X306" s="5">
        <v>805.99</v>
      </c>
      <c r="Y306" s="5">
        <v>88880</v>
      </c>
      <c r="Z306" s="5">
        <f>DATEDIF(Table1[[#This Row],[Order Date]], Table1[[#This Row],[Ship Date]], "D")</f>
        <v>0</v>
      </c>
      <c r="AA306" s="5">
        <f>IF(Table1[[#This Row],[Sales]]=0, 0, Table1[[#This Row],[Profit]] / Table1[[#This Row],[Sales]] * 100)</f>
        <v>-12.353503145200314</v>
      </c>
      <c r="AB306" s="5">
        <f>Table1[[#This Row],[Sales]] / (1 - Table1[[#This Row],[Discount]])</f>
        <v>885.7032967032967</v>
      </c>
      <c r="AC306" s="5">
        <f>Table1[[#This Row],[Sales Before Discount]] - Table1[[#This Row],[Sales]]</f>
        <v>79.713296703296692</v>
      </c>
      <c r="AD306" s="5" t="str">
        <f>IF(Table1[[#This Row],[Discount Impact Factor]]=0, "No Discount", IF(Table1[[#This Row],[Discount Impact Factor]]&lt;=0.1, "Low Discount", IF(Table1[[#This Row],[Discount Impact Factor]]&lt;=0.2, "Medium Discount", "High Discount")))</f>
        <v>High Discount</v>
      </c>
      <c r="AE306" s="5" t="str">
        <f>IF(Table1[[#This Row],[Discount]]=0,"0% (No Discount)",
 IF(Table1[[#This Row],[Discount]]&lt;=0.09,"10%",
 IF(Table1[[#This Row],[Discount]]&lt;=0.16,"15%",
 IF(Table1[[#This Row],[Discount]]&lt;=0.2,"20%",  IF(Table1[[#This Row],[Discount]]&lt;=0.25,"25%",
 "30%+")))))</f>
        <v>10%</v>
      </c>
      <c r="AF306" s="5" t="str">
        <f>IF(Table1[[#This Row],[Discount]]=0, "Full Price", "Discounted")</f>
        <v>Discounted</v>
      </c>
      <c r="AG306" s="46" t="str">
        <f>TEXT(Table1[[#This Row],[Order Date]],"mmm-yyyy")</f>
        <v>Apr-2015</v>
      </c>
    </row>
    <row r="307" spans="1:33" ht="12.75" hidden="1" customHeight="1" x14ac:dyDescent="0.25">
      <c r="A307" s="5">
        <v>22736</v>
      </c>
      <c r="B307" s="5" t="s">
        <v>56</v>
      </c>
      <c r="C307" s="5">
        <v>0.08</v>
      </c>
      <c r="D307" s="5">
        <v>67.28</v>
      </c>
      <c r="E307" s="5">
        <v>19.989999999999998</v>
      </c>
      <c r="F307" s="5">
        <v>568</v>
      </c>
      <c r="G307" s="5" t="s">
        <v>669</v>
      </c>
      <c r="H307" s="5" t="s">
        <v>27</v>
      </c>
      <c r="I307" s="5" t="s">
        <v>114</v>
      </c>
      <c r="J307" s="5" t="s">
        <v>29</v>
      </c>
      <c r="K307" s="5" t="s">
        <v>109</v>
      </c>
      <c r="L307" s="5" t="s">
        <v>59</v>
      </c>
      <c r="M307" s="5" t="s">
        <v>673</v>
      </c>
      <c r="N307" s="5">
        <v>0.4</v>
      </c>
      <c r="O307" s="5" t="s">
        <v>33</v>
      </c>
      <c r="P307" s="5" t="s">
        <v>136</v>
      </c>
      <c r="Q307" s="5" t="s">
        <v>671</v>
      </c>
      <c r="R307" s="5" t="s">
        <v>443</v>
      </c>
      <c r="S307" s="5">
        <v>39701</v>
      </c>
      <c r="T307" s="7">
        <v>42095</v>
      </c>
      <c r="U307" s="7">
        <v>42097</v>
      </c>
      <c r="V307" s="5">
        <v>224.85059999999999</v>
      </c>
      <c r="W307" s="5">
        <v>16</v>
      </c>
      <c r="X307" s="5">
        <v>1066.54</v>
      </c>
      <c r="Y307" s="5">
        <v>88882</v>
      </c>
      <c r="Z307" s="5">
        <f>DATEDIF(Table1[[#This Row],[Order Date]], Table1[[#This Row],[Ship Date]], "D")</f>
        <v>2</v>
      </c>
      <c r="AA307" s="5">
        <f>IF(Table1[[#This Row],[Sales]]=0, 0, Table1[[#This Row],[Profit]] / Table1[[#This Row],[Sales]] * 100)</f>
        <v>21.082247266862939</v>
      </c>
      <c r="AB307" s="5">
        <f>Table1[[#This Row],[Sales]] / (1 - Table1[[#This Row],[Discount]])</f>
        <v>1159.282608695652</v>
      </c>
      <c r="AC307" s="5">
        <f>Table1[[#This Row],[Sales Before Discount]] - Table1[[#This Row],[Sales]]</f>
        <v>92.742608695652052</v>
      </c>
      <c r="AD307" s="5" t="str">
        <f>IF(Table1[[#This Row],[Discount Impact Factor]]=0, "No Discount", IF(Table1[[#This Row],[Discount Impact Factor]]&lt;=0.1, "Low Discount", IF(Table1[[#This Row],[Discount Impact Factor]]&lt;=0.2, "Medium Discount", "High Discount")))</f>
        <v>High Discount</v>
      </c>
      <c r="AE307" s="5" t="str">
        <f>IF(Table1[[#This Row],[Discount]]=0,"0% (No Discount)",
 IF(Table1[[#This Row],[Discount]]&lt;=0.09,"10%",
 IF(Table1[[#This Row],[Discount]]&lt;=0.16,"15%",
 IF(Table1[[#This Row],[Discount]]&lt;=0.2,"20%",  IF(Table1[[#This Row],[Discount]]&lt;=0.25,"25%",
 "30%+")))))</f>
        <v>10%</v>
      </c>
      <c r="AF307" s="5" t="str">
        <f>IF(Table1[[#This Row],[Discount]]=0, "Full Price", "Discounted")</f>
        <v>Discounted</v>
      </c>
      <c r="AG307" s="46" t="str">
        <f>TEXT(Table1[[#This Row],[Order Date]],"mmm-yyyy")</f>
        <v>Apr-2015</v>
      </c>
    </row>
    <row r="308" spans="1:33" ht="12.75" customHeight="1" x14ac:dyDescent="0.25">
      <c r="A308" s="5">
        <v>26038</v>
      </c>
      <c r="B308" s="5" t="s">
        <v>106</v>
      </c>
      <c r="C308" s="5">
        <v>0.06</v>
      </c>
      <c r="D308" s="5">
        <v>7.99</v>
      </c>
      <c r="E308" s="5">
        <v>5.03</v>
      </c>
      <c r="F308" s="5">
        <v>570</v>
      </c>
      <c r="G308" s="5" t="s">
        <v>674</v>
      </c>
      <c r="H308" s="5" t="s">
        <v>49</v>
      </c>
      <c r="I308" s="5" t="s">
        <v>114</v>
      </c>
      <c r="J308" s="5" t="s">
        <v>77</v>
      </c>
      <c r="K308" s="5" t="s">
        <v>78</v>
      </c>
      <c r="L308" s="5" t="s">
        <v>86</v>
      </c>
      <c r="M308" s="5" t="s">
        <v>430</v>
      </c>
      <c r="N308" s="5">
        <v>0.6</v>
      </c>
      <c r="O308" s="5" t="s">
        <v>33</v>
      </c>
      <c r="P308" s="5" t="s">
        <v>34</v>
      </c>
      <c r="Q308" s="5" t="s">
        <v>533</v>
      </c>
      <c r="R308" s="5" t="s">
        <v>675</v>
      </c>
      <c r="S308" s="5">
        <v>89015</v>
      </c>
      <c r="T308" s="7">
        <v>42017</v>
      </c>
      <c r="U308" s="7">
        <v>42017</v>
      </c>
      <c r="V308" s="5">
        <v>-122.13300000000001</v>
      </c>
      <c r="W308" s="5">
        <v>10</v>
      </c>
      <c r="X308" s="5">
        <v>65.739999999999995</v>
      </c>
      <c r="Y308" s="5">
        <v>88881</v>
      </c>
      <c r="Z308" s="5">
        <f>DATEDIF(Table1[[#This Row],[Order Date]], Table1[[#This Row],[Ship Date]], "D")</f>
        <v>0</v>
      </c>
      <c r="AA308" s="5">
        <f>IF(Table1[[#This Row],[Sales]]=0, 0, Table1[[#This Row],[Profit]] / Table1[[#This Row],[Sales]] * 100)</f>
        <v>-185.78186796470951</v>
      </c>
      <c r="AB308" s="5">
        <f>Table1[[#This Row],[Sales]] / (1 - Table1[[#This Row],[Discount]])</f>
        <v>69.936170212765958</v>
      </c>
      <c r="AC308" s="5">
        <f>Table1[[#This Row],[Sales Before Discount]] - Table1[[#This Row],[Sales]]</f>
        <v>4.1961702127659635</v>
      </c>
      <c r="AD308" s="5" t="str">
        <f>IF(Table1[[#This Row],[Discount Impact Factor]]=0, "No Discount", IF(Table1[[#This Row],[Discount Impact Factor]]&lt;=0.1, "Low Discount", IF(Table1[[#This Row],[Discount Impact Factor]]&lt;=0.2, "Medium Discount", "High Discount")))</f>
        <v>High Discount</v>
      </c>
      <c r="AE308" s="5" t="str">
        <f>IF(Table1[[#This Row],[Discount]]=0,"0% (No Discount)",
 IF(Table1[[#This Row],[Discount]]&lt;=0.09,"10%",
 IF(Table1[[#This Row],[Discount]]&lt;=0.16,"15%",
 IF(Table1[[#This Row],[Discount]]&lt;=0.2,"20%",  IF(Table1[[#This Row],[Discount]]&lt;=0.25,"25%",
 "30%+")))))</f>
        <v>10%</v>
      </c>
      <c r="AF308" s="5" t="str">
        <f>IF(Table1[[#This Row],[Discount]]=0, "Full Price", "Discounted")</f>
        <v>Discounted</v>
      </c>
      <c r="AG308" s="46" t="str">
        <f>TEXT(Table1[[#This Row],[Order Date]],"mmm-yyyy")</f>
        <v>Jan-2015</v>
      </c>
    </row>
    <row r="309" spans="1:33" ht="12.75" customHeight="1" x14ac:dyDescent="0.25">
      <c r="A309" s="5">
        <v>23719</v>
      </c>
      <c r="B309" s="5" t="s">
        <v>47</v>
      </c>
      <c r="C309" s="5">
        <v>0.05</v>
      </c>
      <c r="D309" s="5">
        <v>4.13</v>
      </c>
      <c r="E309" s="5">
        <v>5.04</v>
      </c>
      <c r="F309" s="5">
        <v>573</v>
      </c>
      <c r="G309" s="5" t="s">
        <v>676</v>
      </c>
      <c r="H309" s="5" t="s">
        <v>49</v>
      </c>
      <c r="I309" s="5" t="s">
        <v>40</v>
      </c>
      <c r="J309" s="5" t="s">
        <v>29</v>
      </c>
      <c r="K309" s="5" t="s">
        <v>109</v>
      </c>
      <c r="L309" s="5" t="s">
        <v>59</v>
      </c>
      <c r="M309" s="5" t="s">
        <v>677</v>
      </c>
      <c r="N309" s="5">
        <v>0.38</v>
      </c>
      <c r="O309" s="5" t="s">
        <v>33</v>
      </c>
      <c r="P309" s="5" t="s">
        <v>61</v>
      </c>
      <c r="Q309" s="5" t="s">
        <v>178</v>
      </c>
      <c r="R309" s="5" t="s">
        <v>678</v>
      </c>
      <c r="S309" s="5">
        <v>61554</v>
      </c>
      <c r="T309" s="7">
        <v>42076</v>
      </c>
      <c r="U309" s="7">
        <v>42077</v>
      </c>
      <c r="V309" s="5">
        <v>-12.1555</v>
      </c>
      <c r="W309" s="5">
        <v>1</v>
      </c>
      <c r="X309" s="5">
        <v>5.84</v>
      </c>
      <c r="Y309" s="5">
        <v>86555</v>
      </c>
      <c r="Z309" s="5">
        <f>DATEDIF(Table1[[#This Row],[Order Date]], Table1[[#This Row],[Ship Date]], "D")</f>
        <v>1</v>
      </c>
      <c r="AA309" s="5">
        <f>IF(Table1[[#This Row],[Sales]]=0, 0, Table1[[#This Row],[Profit]] / Table1[[#This Row],[Sales]] * 100)</f>
        <v>-208.14212328767124</v>
      </c>
      <c r="AB309" s="5">
        <f>Table1[[#This Row],[Sales]] / (1 - Table1[[#This Row],[Discount]])</f>
        <v>6.147368421052632</v>
      </c>
      <c r="AC309" s="5">
        <f>Table1[[#This Row],[Sales Before Discount]] - Table1[[#This Row],[Sales]]</f>
        <v>0.30736842105263218</v>
      </c>
      <c r="AD309" s="5" t="str">
        <f>IF(Table1[[#This Row],[Discount Impact Factor]]=0, "No Discount", IF(Table1[[#This Row],[Discount Impact Factor]]&lt;=0.1, "Low Discount", IF(Table1[[#This Row],[Discount Impact Factor]]&lt;=0.2, "Medium Discount", "High Discount")))</f>
        <v>High Discount</v>
      </c>
      <c r="AE309" s="5" t="str">
        <f>IF(Table1[[#This Row],[Discount]]=0,"0% (No Discount)",
 IF(Table1[[#This Row],[Discount]]&lt;=0.09,"10%",
 IF(Table1[[#This Row],[Discount]]&lt;=0.16,"15%",
 IF(Table1[[#This Row],[Discount]]&lt;=0.2,"20%",  IF(Table1[[#This Row],[Discount]]&lt;=0.25,"25%",
 "30%+")))))</f>
        <v>10%</v>
      </c>
      <c r="AF309" s="5" t="str">
        <f>IF(Table1[[#This Row],[Discount]]=0, "Full Price", "Discounted")</f>
        <v>Discounted</v>
      </c>
      <c r="AG309" s="46" t="str">
        <f>TEXT(Table1[[#This Row],[Order Date]],"mmm-yyyy")</f>
        <v>Mar-2015</v>
      </c>
    </row>
    <row r="310" spans="1:33" ht="12.75" customHeight="1" x14ac:dyDescent="0.25">
      <c r="A310" s="5">
        <v>21992</v>
      </c>
      <c r="B310" s="5" t="s">
        <v>25</v>
      </c>
      <c r="C310" s="5">
        <v>0.08</v>
      </c>
      <c r="D310" s="5">
        <v>415.88</v>
      </c>
      <c r="E310" s="5">
        <v>11.37</v>
      </c>
      <c r="F310" s="5">
        <v>573</v>
      </c>
      <c r="G310" s="5" t="s">
        <v>676</v>
      </c>
      <c r="H310" s="5" t="s">
        <v>49</v>
      </c>
      <c r="I310" s="5" t="s">
        <v>28</v>
      </c>
      <c r="J310" s="5" t="s">
        <v>29</v>
      </c>
      <c r="K310" s="5" t="s">
        <v>141</v>
      </c>
      <c r="L310" s="5" t="s">
        <v>59</v>
      </c>
      <c r="M310" s="5" t="s">
        <v>488</v>
      </c>
      <c r="N310" s="5">
        <v>0.56999999999999995</v>
      </c>
      <c r="O310" s="5" t="s">
        <v>33</v>
      </c>
      <c r="P310" s="5" t="s">
        <v>61</v>
      </c>
      <c r="Q310" s="5" t="s">
        <v>178</v>
      </c>
      <c r="R310" s="5" t="s">
        <v>678</v>
      </c>
      <c r="S310" s="5">
        <v>61554</v>
      </c>
      <c r="T310" s="7">
        <v>42061</v>
      </c>
      <c r="U310" s="7">
        <v>42062</v>
      </c>
      <c r="V310" s="5">
        <v>-269.08440000000002</v>
      </c>
      <c r="W310" s="5">
        <v>1</v>
      </c>
      <c r="X310" s="5">
        <v>405.57</v>
      </c>
      <c r="Y310" s="5">
        <v>86556</v>
      </c>
      <c r="Z310" s="5">
        <f>DATEDIF(Table1[[#This Row],[Order Date]], Table1[[#This Row],[Ship Date]], "D")</f>
        <v>1</v>
      </c>
      <c r="AA310" s="5">
        <f>IF(Table1[[#This Row],[Sales]]=0, 0, Table1[[#This Row],[Profit]] / Table1[[#This Row],[Sales]] * 100)</f>
        <v>-66.347215030697541</v>
      </c>
      <c r="AB310" s="5">
        <f>Table1[[#This Row],[Sales]] / (1 - Table1[[#This Row],[Discount]])</f>
        <v>440.83695652173913</v>
      </c>
      <c r="AC310" s="5">
        <f>Table1[[#This Row],[Sales Before Discount]] - Table1[[#This Row],[Sales]]</f>
        <v>35.266956521739132</v>
      </c>
      <c r="AD310" s="5" t="str">
        <f>IF(Table1[[#This Row],[Discount Impact Factor]]=0, "No Discount", IF(Table1[[#This Row],[Discount Impact Factor]]&lt;=0.1, "Low Discount", IF(Table1[[#This Row],[Discount Impact Factor]]&lt;=0.2, "Medium Discount", "High Discount")))</f>
        <v>High Discount</v>
      </c>
      <c r="AE310" s="5" t="str">
        <f>IF(Table1[[#This Row],[Discount]]=0,"0% (No Discount)",
 IF(Table1[[#This Row],[Discount]]&lt;=0.09,"10%",
 IF(Table1[[#This Row],[Discount]]&lt;=0.16,"15%",
 IF(Table1[[#This Row],[Discount]]&lt;=0.2,"20%",  IF(Table1[[#This Row],[Discount]]&lt;=0.25,"25%",
 "30%+")))))</f>
        <v>10%</v>
      </c>
      <c r="AF310" s="5" t="str">
        <f>IF(Table1[[#This Row],[Discount]]=0, "Full Price", "Discounted")</f>
        <v>Discounted</v>
      </c>
      <c r="AG310" s="46" t="str">
        <f>TEXT(Table1[[#This Row],[Order Date]],"mmm-yyyy")</f>
        <v>Feb-2015</v>
      </c>
    </row>
    <row r="311" spans="1:33" ht="12.75" customHeight="1" x14ac:dyDescent="0.25">
      <c r="A311" s="5">
        <v>21325</v>
      </c>
      <c r="B311" s="5" t="s">
        <v>106</v>
      </c>
      <c r="C311" s="5">
        <v>0.06</v>
      </c>
      <c r="D311" s="5">
        <v>4.4800000000000004</v>
      </c>
      <c r="E311" s="5">
        <v>49</v>
      </c>
      <c r="F311" s="5">
        <v>576</v>
      </c>
      <c r="G311" s="5" t="s">
        <v>679</v>
      </c>
      <c r="H311" s="5" t="s">
        <v>49</v>
      </c>
      <c r="I311" s="5" t="s">
        <v>28</v>
      </c>
      <c r="J311" s="5" t="s">
        <v>29</v>
      </c>
      <c r="K311" s="5" t="s">
        <v>257</v>
      </c>
      <c r="L311" s="5" t="s">
        <v>236</v>
      </c>
      <c r="M311" s="5" t="s">
        <v>680</v>
      </c>
      <c r="N311" s="5">
        <v>0.6</v>
      </c>
      <c r="O311" s="5" t="s">
        <v>33</v>
      </c>
      <c r="P311" s="5" t="s">
        <v>34</v>
      </c>
      <c r="Q311" s="5" t="s">
        <v>45</v>
      </c>
      <c r="R311" s="5" t="s">
        <v>681</v>
      </c>
      <c r="S311" s="5">
        <v>91767</v>
      </c>
      <c r="T311" s="7">
        <v>42017</v>
      </c>
      <c r="U311" s="7">
        <v>42021</v>
      </c>
      <c r="V311" s="5">
        <v>-566</v>
      </c>
      <c r="W311" s="5">
        <v>4</v>
      </c>
      <c r="X311" s="5">
        <v>32.6</v>
      </c>
      <c r="Y311" s="5">
        <v>88645</v>
      </c>
      <c r="Z311" s="5">
        <f>DATEDIF(Table1[[#This Row],[Order Date]], Table1[[#This Row],[Ship Date]], "D")</f>
        <v>4</v>
      </c>
      <c r="AA311" s="5">
        <f>IF(Table1[[#This Row],[Sales]]=0, 0, Table1[[#This Row],[Profit]] / Table1[[#This Row],[Sales]] * 100)</f>
        <v>-1736.1963190184049</v>
      </c>
      <c r="AB311" s="5">
        <f>Table1[[#This Row],[Sales]] / (1 - Table1[[#This Row],[Discount]])</f>
        <v>34.680851063829792</v>
      </c>
      <c r="AC311" s="5">
        <f>Table1[[#This Row],[Sales Before Discount]] - Table1[[#This Row],[Sales]]</f>
        <v>2.0808510638297903</v>
      </c>
      <c r="AD311" s="5" t="str">
        <f>IF(Table1[[#This Row],[Discount Impact Factor]]=0, "No Discount", IF(Table1[[#This Row],[Discount Impact Factor]]&lt;=0.1, "Low Discount", IF(Table1[[#This Row],[Discount Impact Factor]]&lt;=0.2, "Medium Discount", "High Discount")))</f>
        <v>High Discount</v>
      </c>
      <c r="AE311" s="5" t="str">
        <f>IF(Table1[[#This Row],[Discount]]=0,"0% (No Discount)",
 IF(Table1[[#This Row],[Discount]]&lt;=0.09,"10%",
 IF(Table1[[#This Row],[Discount]]&lt;=0.16,"15%",
 IF(Table1[[#This Row],[Discount]]&lt;=0.2,"20%",  IF(Table1[[#This Row],[Discount]]&lt;=0.25,"25%",
 "30%+")))))</f>
        <v>10%</v>
      </c>
      <c r="AF311" s="5" t="str">
        <f>IF(Table1[[#This Row],[Discount]]=0, "Full Price", "Discounted")</f>
        <v>Discounted</v>
      </c>
      <c r="AG311" s="46" t="str">
        <f>TEXT(Table1[[#This Row],[Order Date]],"mmm-yyyy")</f>
        <v>Jan-2015</v>
      </c>
    </row>
    <row r="312" spans="1:33" ht="12.75" hidden="1" customHeight="1" x14ac:dyDescent="0.25">
      <c r="A312" s="5">
        <v>18664</v>
      </c>
      <c r="B312" s="5" t="s">
        <v>56</v>
      </c>
      <c r="C312" s="5">
        <v>0.03</v>
      </c>
      <c r="D312" s="5">
        <v>162.93</v>
      </c>
      <c r="E312" s="5">
        <v>19.989999999999998</v>
      </c>
      <c r="F312" s="5">
        <v>578</v>
      </c>
      <c r="G312" s="5" t="s">
        <v>682</v>
      </c>
      <c r="H312" s="5" t="s">
        <v>49</v>
      </c>
      <c r="I312" s="5" t="s">
        <v>28</v>
      </c>
      <c r="J312" s="5" t="s">
        <v>29</v>
      </c>
      <c r="K312" s="5" t="s">
        <v>69</v>
      </c>
      <c r="L312" s="5" t="s">
        <v>59</v>
      </c>
      <c r="M312" s="5" t="s">
        <v>683</v>
      </c>
      <c r="N312" s="5">
        <v>0.39</v>
      </c>
      <c r="O312" s="5" t="s">
        <v>33</v>
      </c>
      <c r="P312" s="5" t="s">
        <v>53</v>
      </c>
      <c r="Q312" s="5" t="s">
        <v>228</v>
      </c>
      <c r="R312" s="5" t="s">
        <v>684</v>
      </c>
      <c r="S312" s="5">
        <v>6770</v>
      </c>
      <c r="T312" s="7">
        <v>42137</v>
      </c>
      <c r="U312" s="7">
        <v>42138</v>
      </c>
      <c r="V312" s="5">
        <v>293.14</v>
      </c>
      <c r="W312" s="5">
        <v>3</v>
      </c>
      <c r="X312" s="5">
        <v>515.88</v>
      </c>
      <c r="Y312" s="5">
        <v>88644</v>
      </c>
      <c r="Z312" s="5">
        <f>DATEDIF(Table1[[#This Row],[Order Date]], Table1[[#This Row],[Ship Date]], "D")</f>
        <v>1</v>
      </c>
      <c r="AA312" s="5">
        <f>IF(Table1[[#This Row],[Sales]]=0, 0, Table1[[#This Row],[Profit]] / Table1[[#This Row],[Sales]] * 100)</f>
        <v>56.823292238505076</v>
      </c>
      <c r="AB312" s="5">
        <f>Table1[[#This Row],[Sales]] / (1 - Table1[[#This Row],[Discount]])</f>
        <v>531.83505154639181</v>
      </c>
      <c r="AC312" s="5">
        <f>Table1[[#This Row],[Sales Before Discount]] - Table1[[#This Row],[Sales]]</f>
        <v>15.955051546391815</v>
      </c>
      <c r="AD312" s="5" t="str">
        <f>IF(Table1[[#This Row],[Discount Impact Factor]]=0, "No Discount", IF(Table1[[#This Row],[Discount Impact Factor]]&lt;=0.1, "Low Discount", IF(Table1[[#This Row],[Discount Impact Factor]]&lt;=0.2, "Medium Discount", "High Discount")))</f>
        <v>High Discount</v>
      </c>
      <c r="AE312" s="5" t="str">
        <f>IF(Table1[[#This Row],[Discount]]=0,"0% (No Discount)",
 IF(Table1[[#This Row],[Discount]]&lt;=0.09,"10%",
 IF(Table1[[#This Row],[Discount]]&lt;=0.16,"15%",
 IF(Table1[[#This Row],[Discount]]&lt;=0.2,"20%",  IF(Table1[[#This Row],[Discount]]&lt;=0.25,"25%",
 "30%+")))))</f>
        <v>10%</v>
      </c>
      <c r="AF312" s="5" t="str">
        <f>IF(Table1[[#This Row],[Discount]]=0, "Full Price", "Discounted")</f>
        <v>Discounted</v>
      </c>
      <c r="AG312" s="46" t="str">
        <f>TEXT(Table1[[#This Row],[Order Date]],"mmm-yyyy")</f>
        <v>May-2015</v>
      </c>
    </row>
    <row r="313" spans="1:33" ht="12.75" customHeight="1" x14ac:dyDescent="0.25">
      <c r="A313" s="5">
        <v>18665</v>
      </c>
      <c r="B313" s="5" t="s">
        <v>56</v>
      </c>
      <c r="C313" s="5">
        <v>0.01</v>
      </c>
      <c r="D313" s="5">
        <v>11.58</v>
      </c>
      <c r="E313" s="5">
        <v>5.72</v>
      </c>
      <c r="F313" s="5">
        <v>579</v>
      </c>
      <c r="G313" s="5" t="s">
        <v>685</v>
      </c>
      <c r="H313" s="5" t="s">
        <v>49</v>
      </c>
      <c r="I313" s="5" t="s">
        <v>28</v>
      </c>
      <c r="J313" s="5" t="s">
        <v>29</v>
      </c>
      <c r="K313" s="5" t="s">
        <v>69</v>
      </c>
      <c r="L313" s="5" t="s">
        <v>59</v>
      </c>
      <c r="M313" s="5" t="s">
        <v>686</v>
      </c>
      <c r="N313" s="5">
        <v>0.35</v>
      </c>
      <c r="O313" s="5" t="s">
        <v>33</v>
      </c>
      <c r="P313" s="5" t="s">
        <v>53</v>
      </c>
      <c r="Q313" s="5" t="s">
        <v>228</v>
      </c>
      <c r="R313" s="5" t="s">
        <v>687</v>
      </c>
      <c r="S313" s="5">
        <v>6478</v>
      </c>
      <c r="T313" s="7">
        <v>42137</v>
      </c>
      <c r="U313" s="7">
        <v>42139</v>
      </c>
      <c r="V313" s="5">
        <v>-6.61</v>
      </c>
      <c r="W313" s="5">
        <v>2</v>
      </c>
      <c r="X313" s="5">
        <v>25.06</v>
      </c>
      <c r="Y313" s="5">
        <v>88644</v>
      </c>
      <c r="Z313" s="5">
        <f>DATEDIF(Table1[[#This Row],[Order Date]], Table1[[#This Row],[Ship Date]], "D")</f>
        <v>2</v>
      </c>
      <c r="AA313" s="5">
        <f>IF(Table1[[#This Row],[Sales]]=0, 0, Table1[[#This Row],[Profit]] / Table1[[#This Row],[Sales]] * 100)</f>
        <v>-26.376695929768555</v>
      </c>
      <c r="AB313" s="5">
        <f>Table1[[#This Row],[Sales]] / (1 - Table1[[#This Row],[Discount]])</f>
        <v>25.313131313131311</v>
      </c>
      <c r="AC313" s="5">
        <f>Table1[[#This Row],[Sales Before Discount]] - Table1[[#This Row],[Sales]]</f>
        <v>0.25313131313131265</v>
      </c>
      <c r="AD313" s="5" t="str">
        <f>IF(Table1[[#This Row],[Discount Impact Factor]]=0, "No Discount", IF(Table1[[#This Row],[Discount Impact Factor]]&lt;=0.1, "Low Discount", IF(Table1[[#This Row],[Discount Impact Factor]]&lt;=0.2, "Medium Discount", "High Discount")))</f>
        <v>High Discount</v>
      </c>
      <c r="AE313" s="5" t="str">
        <f>IF(Table1[[#This Row],[Discount]]=0,"0% (No Discount)",
 IF(Table1[[#This Row],[Discount]]&lt;=0.09,"10%",
 IF(Table1[[#This Row],[Discount]]&lt;=0.16,"15%",
 IF(Table1[[#This Row],[Discount]]&lt;=0.2,"20%",  IF(Table1[[#This Row],[Discount]]&lt;=0.25,"25%",
 "30%+")))))</f>
        <v>10%</v>
      </c>
      <c r="AF313" s="5" t="str">
        <f>IF(Table1[[#This Row],[Discount]]=0, "Full Price", "Discounted")</f>
        <v>Discounted</v>
      </c>
      <c r="AG313" s="46" t="str">
        <f>TEXT(Table1[[#This Row],[Order Date]],"mmm-yyyy")</f>
        <v>May-2015</v>
      </c>
    </row>
    <row r="314" spans="1:33" ht="12.75" customHeight="1" x14ac:dyDescent="0.25">
      <c r="A314" s="5">
        <v>18662</v>
      </c>
      <c r="B314" s="5" t="s">
        <v>56</v>
      </c>
      <c r="C314" s="5">
        <v>0.01</v>
      </c>
      <c r="D314" s="5">
        <v>55.99</v>
      </c>
      <c r="E314" s="5">
        <v>5</v>
      </c>
      <c r="F314" s="5">
        <v>580</v>
      </c>
      <c r="G314" s="5" t="s">
        <v>688</v>
      </c>
      <c r="H314" s="5" t="s">
        <v>49</v>
      </c>
      <c r="I314" s="5" t="s">
        <v>28</v>
      </c>
      <c r="J314" s="5" t="s">
        <v>77</v>
      </c>
      <c r="K314" s="5" t="s">
        <v>78</v>
      </c>
      <c r="L314" s="5" t="s">
        <v>51</v>
      </c>
      <c r="M314" s="5" t="s">
        <v>689</v>
      </c>
      <c r="N314" s="5">
        <v>0.8</v>
      </c>
      <c r="O314" s="5" t="s">
        <v>33</v>
      </c>
      <c r="P314" s="5" t="s">
        <v>53</v>
      </c>
      <c r="Q314" s="5" t="s">
        <v>188</v>
      </c>
      <c r="R314" s="5" t="s">
        <v>511</v>
      </c>
      <c r="S314" s="5">
        <v>4210</v>
      </c>
      <c r="T314" s="7">
        <v>42137</v>
      </c>
      <c r="U314" s="7">
        <v>42138</v>
      </c>
      <c r="V314" s="5">
        <v>-57.541000000000004</v>
      </c>
      <c r="W314" s="5">
        <v>12</v>
      </c>
      <c r="X314" s="5">
        <v>578.24</v>
      </c>
      <c r="Y314" s="5">
        <v>88644</v>
      </c>
      <c r="Z314" s="5">
        <f>DATEDIF(Table1[[#This Row],[Order Date]], Table1[[#This Row],[Ship Date]], "D")</f>
        <v>1</v>
      </c>
      <c r="AA314" s="5">
        <f>IF(Table1[[#This Row],[Sales]]=0, 0, Table1[[#This Row],[Profit]] / Table1[[#This Row],[Sales]] * 100)</f>
        <v>-9.951058384061982</v>
      </c>
      <c r="AB314" s="5">
        <f>Table1[[#This Row],[Sales]] / (1 - Table1[[#This Row],[Discount]])</f>
        <v>584.08080808080808</v>
      </c>
      <c r="AC314" s="5">
        <f>Table1[[#This Row],[Sales Before Discount]] - Table1[[#This Row],[Sales]]</f>
        <v>5.840808080808074</v>
      </c>
      <c r="AD314" s="5" t="str">
        <f>IF(Table1[[#This Row],[Discount Impact Factor]]=0, "No Discount", IF(Table1[[#This Row],[Discount Impact Factor]]&lt;=0.1, "Low Discount", IF(Table1[[#This Row],[Discount Impact Factor]]&lt;=0.2, "Medium Discount", "High Discount")))</f>
        <v>High Discount</v>
      </c>
      <c r="AE314" s="5" t="str">
        <f>IF(Table1[[#This Row],[Discount]]=0,"0% (No Discount)",
 IF(Table1[[#This Row],[Discount]]&lt;=0.09,"10%",
 IF(Table1[[#This Row],[Discount]]&lt;=0.16,"15%",
 IF(Table1[[#This Row],[Discount]]&lt;=0.2,"20%",  IF(Table1[[#This Row],[Discount]]&lt;=0.25,"25%",
 "30%+")))))</f>
        <v>10%</v>
      </c>
      <c r="AF314" s="5" t="str">
        <f>IF(Table1[[#This Row],[Discount]]=0, "Full Price", "Discounted")</f>
        <v>Discounted</v>
      </c>
      <c r="AG314" s="46" t="str">
        <f>TEXT(Table1[[#This Row],[Order Date]],"mmm-yyyy")</f>
        <v>May-2015</v>
      </c>
    </row>
    <row r="315" spans="1:33" ht="12.75" customHeight="1" x14ac:dyDescent="0.25">
      <c r="A315" s="5">
        <v>24180</v>
      </c>
      <c r="B315" s="5" t="s">
        <v>37</v>
      </c>
      <c r="C315" s="5">
        <v>0.04</v>
      </c>
      <c r="D315" s="5">
        <v>15.51</v>
      </c>
      <c r="E315" s="5">
        <v>17.78</v>
      </c>
      <c r="F315" s="5">
        <v>584</v>
      </c>
      <c r="G315" s="5" t="s">
        <v>690</v>
      </c>
      <c r="H315" s="5" t="s">
        <v>49</v>
      </c>
      <c r="I315" s="5" t="s">
        <v>28</v>
      </c>
      <c r="J315" s="5" t="s">
        <v>29</v>
      </c>
      <c r="K315" s="5" t="s">
        <v>141</v>
      </c>
      <c r="L315" s="5" t="s">
        <v>59</v>
      </c>
      <c r="M315" s="5" t="s">
        <v>691</v>
      </c>
      <c r="N315" s="5">
        <v>0.59</v>
      </c>
      <c r="O315" s="5" t="s">
        <v>33</v>
      </c>
      <c r="P315" s="5" t="s">
        <v>53</v>
      </c>
      <c r="Q315" s="5" t="s">
        <v>193</v>
      </c>
      <c r="R315" s="5" t="s">
        <v>692</v>
      </c>
      <c r="S315" s="5">
        <v>1801</v>
      </c>
      <c r="T315" s="7">
        <v>42025</v>
      </c>
      <c r="U315" s="7">
        <v>42027</v>
      </c>
      <c r="V315" s="5">
        <v>-266.22000000000003</v>
      </c>
      <c r="W315" s="5">
        <v>7</v>
      </c>
      <c r="X315" s="5">
        <v>116.93</v>
      </c>
      <c r="Y315" s="5">
        <v>88646</v>
      </c>
      <c r="Z315" s="5">
        <f>DATEDIF(Table1[[#This Row],[Order Date]], Table1[[#This Row],[Ship Date]], "D")</f>
        <v>2</v>
      </c>
      <c r="AA315" s="5">
        <f>IF(Table1[[#This Row],[Sales]]=0, 0, Table1[[#This Row],[Profit]] / Table1[[#This Row],[Sales]] * 100)</f>
        <v>-227.67467715727361</v>
      </c>
      <c r="AB315" s="5">
        <f>Table1[[#This Row],[Sales]] / (1 - Table1[[#This Row],[Discount]])</f>
        <v>121.80208333333334</v>
      </c>
      <c r="AC315" s="5">
        <f>Table1[[#This Row],[Sales Before Discount]] - Table1[[#This Row],[Sales]]</f>
        <v>4.872083333333336</v>
      </c>
      <c r="AD315" s="5" t="str">
        <f>IF(Table1[[#This Row],[Discount Impact Factor]]=0, "No Discount", IF(Table1[[#This Row],[Discount Impact Factor]]&lt;=0.1, "Low Discount", IF(Table1[[#This Row],[Discount Impact Factor]]&lt;=0.2, "Medium Discount", "High Discount")))</f>
        <v>High Discount</v>
      </c>
      <c r="AE315" s="5" t="str">
        <f>IF(Table1[[#This Row],[Discount]]=0,"0% (No Discount)",
 IF(Table1[[#This Row],[Discount]]&lt;=0.09,"10%",
 IF(Table1[[#This Row],[Discount]]&lt;=0.16,"15%",
 IF(Table1[[#This Row],[Discount]]&lt;=0.2,"20%",  IF(Table1[[#This Row],[Discount]]&lt;=0.25,"25%",
 "30%+")))))</f>
        <v>10%</v>
      </c>
      <c r="AF315" s="5" t="str">
        <f>IF(Table1[[#This Row],[Discount]]=0, "Full Price", "Discounted")</f>
        <v>Discounted</v>
      </c>
      <c r="AG315" s="46" t="str">
        <f>TEXT(Table1[[#This Row],[Order Date]],"mmm-yyyy")</f>
        <v>Jan-2015</v>
      </c>
    </row>
    <row r="316" spans="1:33" ht="12.75" customHeight="1" x14ac:dyDescent="0.25">
      <c r="A316" s="5">
        <v>18663</v>
      </c>
      <c r="B316" s="5" t="s">
        <v>56</v>
      </c>
      <c r="C316" s="5">
        <v>0.06</v>
      </c>
      <c r="D316" s="5">
        <v>13.9</v>
      </c>
      <c r="E316" s="5">
        <v>7.59</v>
      </c>
      <c r="F316" s="5">
        <v>585</v>
      </c>
      <c r="G316" s="5" t="s">
        <v>693</v>
      </c>
      <c r="H316" s="5" t="s">
        <v>49</v>
      </c>
      <c r="I316" s="5" t="s">
        <v>28</v>
      </c>
      <c r="J316" s="5" t="s">
        <v>29</v>
      </c>
      <c r="K316" s="5" t="s">
        <v>174</v>
      </c>
      <c r="L316" s="5" t="s">
        <v>51</v>
      </c>
      <c r="M316" s="5" t="s">
        <v>694</v>
      </c>
      <c r="N316" s="5">
        <v>0.56000000000000005</v>
      </c>
      <c r="O316" s="5" t="s">
        <v>33</v>
      </c>
      <c r="P316" s="5" t="s">
        <v>53</v>
      </c>
      <c r="Q316" s="5" t="s">
        <v>197</v>
      </c>
      <c r="R316" s="5" t="s">
        <v>695</v>
      </c>
      <c r="S316" s="5">
        <v>3301</v>
      </c>
      <c r="T316" s="7">
        <v>42137</v>
      </c>
      <c r="U316" s="7">
        <v>42138</v>
      </c>
      <c r="V316" s="5">
        <v>-67.59</v>
      </c>
      <c r="W316" s="5">
        <v>12</v>
      </c>
      <c r="X316" s="5">
        <v>170.45</v>
      </c>
      <c r="Y316" s="5">
        <v>88644</v>
      </c>
      <c r="Z316" s="5">
        <f>DATEDIF(Table1[[#This Row],[Order Date]], Table1[[#This Row],[Ship Date]], "D")</f>
        <v>1</v>
      </c>
      <c r="AA316" s="5">
        <f>IF(Table1[[#This Row],[Sales]]=0, 0, Table1[[#This Row],[Profit]] / Table1[[#This Row],[Sales]] * 100)</f>
        <v>-39.653857436198301</v>
      </c>
      <c r="AB316" s="5">
        <f>Table1[[#This Row],[Sales]] / (1 - Table1[[#This Row],[Discount]])</f>
        <v>181.32978723404256</v>
      </c>
      <c r="AC316" s="5">
        <f>Table1[[#This Row],[Sales Before Discount]] - Table1[[#This Row],[Sales]]</f>
        <v>10.879787234042567</v>
      </c>
      <c r="AD316" s="5" t="str">
        <f>IF(Table1[[#This Row],[Discount Impact Factor]]=0, "No Discount", IF(Table1[[#This Row],[Discount Impact Factor]]&lt;=0.1, "Low Discount", IF(Table1[[#This Row],[Discount Impact Factor]]&lt;=0.2, "Medium Discount", "High Discount")))</f>
        <v>High Discount</v>
      </c>
      <c r="AE316" s="5" t="str">
        <f>IF(Table1[[#This Row],[Discount]]=0,"0% (No Discount)",
 IF(Table1[[#This Row],[Discount]]&lt;=0.09,"10%",
 IF(Table1[[#This Row],[Discount]]&lt;=0.16,"15%",
 IF(Table1[[#This Row],[Discount]]&lt;=0.2,"20%",  IF(Table1[[#This Row],[Discount]]&lt;=0.25,"25%",
 "30%+")))))</f>
        <v>10%</v>
      </c>
      <c r="AF316" s="5" t="str">
        <f>IF(Table1[[#This Row],[Discount]]=0, "Full Price", "Discounted")</f>
        <v>Discounted</v>
      </c>
      <c r="AG316" s="46" t="str">
        <f>TEXT(Table1[[#This Row],[Order Date]],"mmm-yyyy")</f>
        <v>May-2015</v>
      </c>
    </row>
    <row r="317" spans="1:33" ht="12.75" customHeight="1" x14ac:dyDescent="0.25">
      <c r="A317" s="5">
        <v>19781</v>
      </c>
      <c r="B317" s="5" t="s">
        <v>47</v>
      </c>
      <c r="C317" s="5">
        <v>0.08</v>
      </c>
      <c r="D317" s="5">
        <v>30.53</v>
      </c>
      <c r="E317" s="5">
        <v>19.989999999999998</v>
      </c>
      <c r="F317" s="5">
        <v>592</v>
      </c>
      <c r="G317" s="5" t="s">
        <v>696</v>
      </c>
      <c r="H317" s="5" t="s">
        <v>49</v>
      </c>
      <c r="I317" s="5" t="s">
        <v>58</v>
      </c>
      <c r="J317" s="5" t="s">
        <v>29</v>
      </c>
      <c r="K317" s="5" t="s">
        <v>134</v>
      </c>
      <c r="L317" s="5" t="s">
        <v>59</v>
      </c>
      <c r="M317" s="5" t="s">
        <v>697</v>
      </c>
      <c r="N317" s="5">
        <v>0.39</v>
      </c>
      <c r="O317" s="5" t="s">
        <v>33</v>
      </c>
      <c r="P317" s="5" t="s">
        <v>61</v>
      </c>
      <c r="Q317" s="5" t="s">
        <v>178</v>
      </c>
      <c r="R317" s="5" t="s">
        <v>698</v>
      </c>
      <c r="S317" s="5">
        <v>60091</v>
      </c>
      <c r="T317" s="7">
        <v>42021</v>
      </c>
      <c r="U317" s="7">
        <v>42021</v>
      </c>
      <c r="V317" s="5">
        <v>-239.8656</v>
      </c>
      <c r="W317" s="5">
        <v>10</v>
      </c>
      <c r="X317" s="5">
        <v>285.87</v>
      </c>
      <c r="Y317" s="5">
        <v>86307</v>
      </c>
      <c r="Z317" s="5">
        <f>DATEDIF(Table1[[#This Row],[Order Date]], Table1[[#This Row],[Ship Date]], "D")</f>
        <v>0</v>
      </c>
      <c r="AA317" s="5">
        <f>IF(Table1[[#This Row],[Sales]]=0, 0, Table1[[#This Row],[Profit]] / Table1[[#This Row],[Sales]] * 100)</f>
        <v>-83.907230559345152</v>
      </c>
      <c r="AB317" s="5">
        <f>Table1[[#This Row],[Sales]] / (1 - Table1[[#This Row],[Discount]])</f>
        <v>310.72826086956519</v>
      </c>
      <c r="AC317" s="5">
        <f>Table1[[#This Row],[Sales Before Discount]] - Table1[[#This Row],[Sales]]</f>
        <v>24.858260869565186</v>
      </c>
      <c r="AD317" s="5" t="str">
        <f>IF(Table1[[#This Row],[Discount Impact Factor]]=0, "No Discount", IF(Table1[[#This Row],[Discount Impact Factor]]&lt;=0.1, "Low Discount", IF(Table1[[#This Row],[Discount Impact Factor]]&lt;=0.2, "Medium Discount", "High Discount")))</f>
        <v>High Discount</v>
      </c>
      <c r="AE317" s="5" t="str">
        <f>IF(Table1[[#This Row],[Discount]]=0,"0% (No Discount)",
 IF(Table1[[#This Row],[Discount]]&lt;=0.09,"10%",
 IF(Table1[[#This Row],[Discount]]&lt;=0.16,"15%",
 IF(Table1[[#This Row],[Discount]]&lt;=0.2,"20%",  IF(Table1[[#This Row],[Discount]]&lt;=0.25,"25%",
 "30%+")))))</f>
        <v>10%</v>
      </c>
      <c r="AF317" s="5" t="str">
        <f>IF(Table1[[#This Row],[Discount]]=0, "Full Price", "Discounted")</f>
        <v>Discounted</v>
      </c>
      <c r="AG317" s="46" t="str">
        <f>TEXT(Table1[[#This Row],[Order Date]],"mmm-yyyy")</f>
        <v>Jan-2015</v>
      </c>
    </row>
    <row r="318" spans="1:33" ht="12.75" customHeight="1" x14ac:dyDescent="0.25">
      <c r="A318" s="5">
        <v>19782</v>
      </c>
      <c r="B318" s="5" t="s">
        <v>47</v>
      </c>
      <c r="C318" s="5">
        <v>0.01</v>
      </c>
      <c r="D318" s="5">
        <v>1.68</v>
      </c>
      <c r="E318" s="5">
        <v>1.57</v>
      </c>
      <c r="F318" s="5">
        <v>593</v>
      </c>
      <c r="G318" s="5" t="s">
        <v>699</v>
      </c>
      <c r="H318" s="5" t="s">
        <v>49</v>
      </c>
      <c r="I318" s="5" t="s">
        <v>58</v>
      </c>
      <c r="J318" s="5" t="s">
        <v>29</v>
      </c>
      <c r="K318" s="5" t="s">
        <v>30</v>
      </c>
      <c r="L318" s="5" t="s">
        <v>31</v>
      </c>
      <c r="M318" s="5" t="s">
        <v>96</v>
      </c>
      <c r="N318" s="5">
        <v>0.59</v>
      </c>
      <c r="O318" s="5" t="s">
        <v>33</v>
      </c>
      <c r="P318" s="5" t="s">
        <v>61</v>
      </c>
      <c r="Q318" s="5" t="s">
        <v>178</v>
      </c>
      <c r="R318" s="5" t="s">
        <v>700</v>
      </c>
      <c r="S318" s="5">
        <v>60517</v>
      </c>
      <c r="T318" s="7">
        <v>42021</v>
      </c>
      <c r="U318" s="7">
        <v>42023</v>
      </c>
      <c r="V318" s="5">
        <v>-53.444000000000003</v>
      </c>
      <c r="W318" s="5">
        <v>12</v>
      </c>
      <c r="X318" s="5">
        <v>20.37</v>
      </c>
      <c r="Y318" s="5">
        <v>86307</v>
      </c>
      <c r="Z318" s="5">
        <f>DATEDIF(Table1[[#This Row],[Order Date]], Table1[[#This Row],[Ship Date]], "D")</f>
        <v>2</v>
      </c>
      <c r="AA318" s="5">
        <f>IF(Table1[[#This Row],[Sales]]=0, 0, Table1[[#This Row],[Profit]] / Table1[[#This Row],[Sales]] * 100)</f>
        <v>-262.36622484045165</v>
      </c>
      <c r="AB318" s="5">
        <f>Table1[[#This Row],[Sales]] / (1 - Table1[[#This Row],[Discount]])</f>
        <v>20.575757575757578</v>
      </c>
      <c r="AC318" s="5">
        <f>Table1[[#This Row],[Sales Before Discount]] - Table1[[#This Row],[Sales]]</f>
        <v>0.20575757575757692</v>
      </c>
      <c r="AD318" s="5" t="str">
        <f>IF(Table1[[#This Row],[Discount Impact Factor]]=0, "No Discount", IF(Table1[[#This Row],[Discount Impact Factor]]&lt;=0.1, "Low Discount", IF(Table1[[#This Row],[Discount Impact Factor]]&lt;=0.2, "Medium Discount", "High Discount")))</f>
        <v>High Discount</v>
      </c>
      <c r="AE318" s="5" t="str">
        <f>IF(Table1[[#This Row],[Discount]]=0,"0% (No Discount)",
 IF(Table1[[#This Row],[Discount]]&lt;=0.09,"10%",
 IF(Table1[[#This Row],[Discount]]&lt;=0.16,"15%",
 IF(Table1[[#This Row],[Discount]]&lt;=0.2,"20%",  IF(Table1[[#This Row],[Discount]]&lt;=0.25,"25%",
 "30%+")))))</f>
        <v>10%</v>
      </c>
      <c r="AF318" s="5" t="str">
        <f>IF(Table1[[#This Row],[Discount]]=0, "Full Price", "Discounted")</f>
        <v>Discounted</v>
      </c>
      <c r="AG318" s="46" t="str">
        <f>TEXT(Table1[[#This Row],[Order Date]],"mmm-yyyy")</f>
        <v>Jan-2015</v>
      </c>
    </row>
    <row r="319" spans="1:33" ht="12.75" customHeight="1" x14ac:dyDescent="0.25">
      <c r="A319" s="5">
        <v>22996</v>
      </c>
      <c r="B319" s="5" t="s">
        <v>47</v>
      </c>
      <c r="C319" s="5">
        <v>0.09</v>
      </c>
      <c r="D319" s="5">
        <v>13.79</v>
      </c>
      <c r="E319" s="5">
        <v>8.7799999999999994</v>
      </c>
      <c r="F319" s="5">
        <v>594</v>
      </c>
      <c r="G319" s="5" t="s">
        <v>701</v>
      </c>
      <c r="H319" s="5" t="s">
        <v>49</v>
      </c>
      <c r="I319" s="5" t="s">
        <v>114</v>
      </c>
      <c r="J319" s="5" t="s">
        <v>41</v>
      </c>
      <c r="K319" s="5" t="s">
        <v>50</v>
      </c>
      <c r="L319" s="5" t="s">
        <v>59</v>
      </c>
      <c r="M319" s="5" t="s">
        <v>702</v>
      </c>
      <c r="N319" s="5">
        <v>0.43</v>
      </c>
      <c r="O319" s="5" t="s">
        <v>33</v>
      </c>
      <c r="P319" s="5" t="s">
        <v>61</v>
      </c>
      <c r="Q319" s="5" t="s">
        <v>703</v>
      </c>
      <c r="R319" s="5" t="s">
        <v>704</v>
      </c>
      <c r="S319" s="5">
        <v>46016</v>
      </c>
      <c r="T319" s="7">
        <v>42078</v>
      </c>
      <c r="U319" s="7">
        <v>42080</v>
      </c>
      <c r="V319" s="5">
        <v>-22.12</v>
      </c>
      <c r="W319" s="5">
        <v>1</v>
      </c>
      <c r="X319" s="5">
        <v>17.440000000000001</v>
      </c>
      <c r="Y319" s="5">
        <v>86309</v>
      </c>
      <c r="Z319" s="5">
        <f>DATEDIF(Table1[[#This Row],[Order Date]], Table1[[#This Row],[Ship Date]], "D")</f>
        <v>2</v>
      </c>
      <c r="AA319" s="5">
        <f>IF(Table1[[#This Row],[Sales]]=0, 0, Table1[[#This Row],[Profit]] / Table1[[#This Row],[Sales]] * 100)</f>
        <v>-126.83486238532109</v>
      </c>
      <c r="AB319" s="5">
        <f>Table1[[#This Row],[Sales]] / (1 - Table1[[#This Row],[Discount]])</f>
        <v>19.164835164835164</v>
      </c>
      <c r="AC319" s="5">
        <f>Table1[[#This Row],[Sales Before Discount]] - Table1[[#This Row],[Sales]]</f>
        <v>1.724835164835163</v>
      </c>
      <c r="AD319" s="5" t="str">
        <f>IF(Table1[[#This Row],[Discount Impact Factor]]=0, "No Discount", IF(Table1[[#This Row],[Discount Impact Factor]]&lt;=0.1, "Low Discount", IF(Table1[[#This Row],[Discount Impact Factor]]&lt;=0.2, "Medium Discount", "High Discount")))</f>
        <v>High Discount</v>
      </c>
      <c r="AE319" s="5" t="str">
        <f>IF(Table1[[#This Row],[Discount]]=0,"0% (No Discount)",
 IF(Table1[[#This Row],[Discount]]&lt;=0.09,"10%",
 IF(Table1[[#This Row],[Discount]]&lt;=0.16,"15%",
 IF(Table1[[#This Row],[Discount]]&lt;=0.2,"20%",  IF(Table1[[#This Row],[Discount]]&lt;=0.25,"25%",
 "30%+")))))</f>
        <v>10%</v>
      </c>
      <c r="AF319" s="5" t="str">
        <f>IF(Table1[[#This Row],[Discount]]=0, "Full Price", "Discounted")</f>
        <v>Discounted</v>
      </c>
      <c r="AG319" s="46" t="str">
        <f>TEXT(Table1[[#This Row],[Order Date]],"mmm-yyyy")</f>
        <v>Mar-2015</v>
      </c>
    </row>
    <row r="320" spans="1:33" ht="12.75" hidden="1" customHeight="1" x14ac:dyDescent="0.25">
      <c r="A320" s="5">
        <v>21662</v>
      </c>
      <c r="B320" s="5" t="s">
        <v>47</v>
      </c>
      <c r="C320" s="5">
        <v>0.04</v>
      </c>
      <c r="D320" s="5">
        <v>39.479999999999997</v>
      </c>
      <c r="E320" s="5">
        <v>1.99</v>
      </c>
      <c r="F320" s="5">
        <v>594</v>
      </c>
      <c r="G320" s="5" t="s">
        <v>701</v>
      </c>
      <c r="H320" s="5" t="s">
        <v>49</v>
      </c>
      <c r="I320" s="5" t="s">
        <v>114</v>
      </c>
      <c r="J320" s="5" t="s">
        <v>77</v>
      </c>
      <c r="K320" s="5" t="s">
        <v>180</v>
      </c>
      <c r="L320" s="5" t="s">
        <v>51</v>
      </c>
      <c r="M320" s="5" t="s">
        <v>705</v>
      </c>
      <c r="N320" s="5">
        <v>0.54</v>
      </c>
      <c r="O320" s="5" t="s">
        <v>33</v>
      </c>
      <c r="P320" s="5" t="s">
        <v>61</v>
      </c>
      <c r="Q320" s="5" t="s">
        <v>703</v>
      </c>
      <c r="R320" s="5" t="s">
        <v>704</v>
      </c>
      <c r="S320" s="5">
        <v>46016</v>
      </c>
      <c r="T320" s="7">
        <v>42174</v>
      </c>
      <c r="U320" s="7">
        <v>42177</v>
      </c>
      <c r="V320" s="5">
        <v>484.84919999999994</v>
      </c>
      <c r="W320" s="5">
        <v>18</v>
      </c>
      <c r="X320" s="5">
        <v>702.68</v>
      </c>
      <c r="Y320" s="5">
        <v>86311</v>
      </c>
      <c r="Z320" s="5">
        <f>DATEDIF(Table1[[#This Row],[Order Date]], Table1[[#This Row],[Ship Date]], "D")</f>
        <v>3</v>
      </c>
      <c r="AA320" s="5">
        <f>IF(Table1[[#This Row],[Sales]]=0, 0, Table1[[#This Row],[Profit]] / Table1[[#This Row],[Sales]] * 100)</f>
        <v>69</v>
      </c>
      <c r="AB320" s="5">
        <f>Table1[[#This Row],[Sales]] / (1 - Table1[[#This Row],[Discount]])</f>
        <v>731.95833333333326</v>
      </c>
      <c r="AC320" s="5">
        <f>Table1[[#This Row],[Sales Before Discount]] - Table1[[#This Row],[Sales]]</f>
        <v>29.278333333333308</v>
      </c>
      <c r="AD320" s="5" t="str">
        <f>IF(Table1[[#This Row],[Discount Impact Factor]]=0, "No Discount", IF(Table1[[#This Row],[Discount Impact Factor]]&lt;=0.1, "Low Discount", IF(Table1[[#This Row],[Discount Impact Factor]]&lt;=0.2, "Medium Discount", "High Discount")))</f>
        <v>High Discount</v>
      </c>
      <c r="AE320" s="5" t="str">
        <f>IF(Table1[[#This Row],[Discount]]=0,"0% (No Discount)",
 IF(Table1[[#This Row],[Discount]]&lt;=0.09,"10%",
 IF(Table1[[#This Row],[Discount]]&lt;=0.16,"15%",
 IF(Table1[[#This Row],[Discount]]&lt;=0.2,"20%",  IF(Table1[[#This Row],[Discount]]&lt;=0.25,"25%",
 "30%+")))))</f>
        <v>10%</v>
      </c>
      <c r="AF320" s="5" t="str">
        <f>IF(Table1[[#This Row],[Discount]]=0, "Full Price", "Discounted")</f>
        <v>Discounted</v>
      </c>
      <c r="AG320" s="46" t="str">
        <f>TEXT(Table1[[#This Row],[Order Date]],"mmm-yyyy")</f>
        <v>Jun-2015</v>
      </c>
    </row>
    <row r="321" spans="1:33" ht="12.75" hidden="1" customHeight="1" x14ac:dyDescent="0.25">
      <c r="A321" s="5">
        <v>21663</v>
      </c>
      <c r="B321" s="5" t="s">
        <v>47</v>
      </c>
      <c r="C321" s="5">
        <v>0.04</v>
      </c>
      <c r="D321" s="5">
        <v>3.7</v>
      </c>
      <c r="E321" s="5">
        <v>1.61</v>
      </c>
      <c r="F321" s="5">
        <v>594</v>
      </c>
      <c r="G321" s="5" t="s">
        <v>701</v>
      </c>
      <c r="H321" s="5" t="s">
        <v>49</v>
      </c>
      <c r="I321" s="5" t="s">
        <v>114</v>
      </c>
      <c r="J321" s="5" t="s">
        <v>41</v>
      </c>
      <c r="K321" s="5" t="s">
        <v>50</v>
      </c>
      <c r="L321" s="5" t="s">
        <v>31</v>
      </c>
      <c r="M321" s="5" t="s">
        <v>706</v>
      </c>
      <c r="N321" s="5">
        <v>0.44</v>
      </c>
      <c r="O321" s="5" t="s">
        <v>33</v>
      </c>
      <c r="P321" s="5" t="s">
        <v>61</v>
      </c>
      <c r="Q321" s="5" t="s">
        <v>703</v>
      </c>
      <c r="R321" s="5" t="s">
        <v>704</v>
      </c>
      <c r="S321" s="5">
        <v>46016</v>
      </c>
      <c r="T321" s="7">
        <v>42174</v>
      </c>
      <c r="U321" s="7">
        <v>42175</v>
      </c>
      <c r="V321" s="5">
        <v>18</v>
      </c>
      <c r="W321" s="5">
        <v>18</v>
      </c>
      <c r="X321" s="5">
        <v>67.239999999999995</v>
      </c>
      <c r="Y321" s="5">
        <v>86311</v>
      </c>
      <c r="Z321" s="5">
        <f>DATEDIF(Table1[[#This Row],[Order Date]], Table1[[#This Row],[Ship Date]], "D")</f>
        <v>1</v>
      </c>
      <c r="AA321" s="5">
        <f>IF(Table1[[#This Row],[Sales]]=0, 0, Table1[[#This Row],[Profit]] / Table1[[#This Row],[Sales]] * 100)</f>
        <v>26.76977989292088</v>
      </c>
      <c r="AB321" s="5">
        <f>Table1[[#This Row],[Sales]] / (1 - Table1[[#This Row],[Discount]])</f>
        <v>70.041666666666657</v>
      </c>
      <c r="AC321" s="5">
        <f>Table1[[#This Row],[Sales Before Discount]] - Table1[[#This Row],[Sales]]</f>
        <v>2.8016666666666623</v>
      </c>
      <c r="AD321" s="5" t="str">
        <f>IF(Table1[[#This Row],[Discount Impact Factor]]=0, "No Discount", IF(Table1[[#This Row],[Discount Impact Factor]]&lt;=0.1, "Low Discount", IF(Table1[[#This Row],[Discount Impact Factor]]&lt;=0.2, "Medium Discount", "High Discount")))</f>
        <v>High Discount</v>
      </c>
      <c r="AE321" s="5" t="str">
        <f>IF(Table1[[#This Row],[Discount]]=0,"0% (No Discount)",
 IF(Table1[[#This Row],[Discount]]&lt;=0.09,"10%",
 IF(Table1[[#This Row],[Discount]]&lt;=0.16,"15%",
 IF(Table1[[#This Row],[Discount]]&lt;=0.2,"20%",  IF(Table1[[#This Row],[Discount]]&lt;=0.25,"25%",
 "30%+")))))</f>
        <v>10%</v>
      </c>
      <c r="AF321" s="5" t="str">
        <f>IF(Table1[[#This Row],[Discount]]=0, "Full Price", "Discounted")</f>
        <v>Discounted</v>
      </c>
      <c r="AG321" s="46" t="str">
        <f>TEXT(Table1[[#This Row],[Order Date]],"mmm-yyyy")</f>
        <v>Jun-2015</v>
      </c>
    </row>
    <row r="322" spans="1:33" ht="12.75" hidden="1" customHeight="1" x14ac:dyDescent="0.25">
      <c r="A322" s="5">
        <v>24480</v>
      </c>
      <c r="B322" s="5" t="s">
        <v>47</v>
      </c>
      <c r="C322" s="5">
        <v>0.03</v>
      </c>
      <c r="D322" s="5">
        <v>3.8</v>
      </c>
      <c r="E322" s="5">
        <v>1.49</v>
      </c>
      <c r="F322" s="5">
        <v>596</v>
      </c>
      <c r="G322" s="5" t="s">
        <v>707</v>
      </c>
      <c r="H322" s="5" t="s">
        <v>49</v>
      </c>
      <c r="I322" s="5" t="s">
        <v>114</v>
      </c>
      <c r="J322" s="5" t="s">
        <v>29</v>
      </c>
      <c r="K322" s="5" t="s">
        <v>109</v>
      </c>
      <c r="L322" s="5" t="s">
        <v>59</v>
      </c>
      <c r="M322" s="5" t="s">
        <v>125</v>
      </c>
      <c r="N322" s="5">
        <v>0.38</v>
      </c>
      <c r="O322" s="5" t="s">
        <v>33</v>
      </c>
      <c r="P322" s="5" t="s">
        <v>61</v>
      </c>
      <c r="Q322" s="5" t="s">
        <v>703</v>
      </c>
      <c r="R322" s="5" t="s">
        <v>708</v>
      </c>
      <c r="S322" s="5">
        <v>46032</v>
      </c>
      <c r="T322" s="7">
        <v>42050</v>
      </c>
      <c r="U322" s="7">
        <v>42052</v>
      </c>
      <c r="V322" s="5">
        <v>15.2745</v>
      </c>
      <c r="W322" s="5">
        <v>6</v>
      </c>
      <c r="X322" s="5">
        <v>24.27</v>
      </c>
      <c r="Y322" s="5">
        <v>86308</v>
      </c>
      <c r="Z322" s="5">
        <f>DATEDIF(Table1[[#This Row],[Order Date]], Table1[[#This Row],[Ship Date]], "D")</f>
        <v>2</v>
      </c>
      <c r="AA322" s="5">
        <f>IF(Table1[[#This Row],[Sales]]=0, 0, Table1[[#This Row],[Profit]] / Table1[[#This Row],[Sales]] * 100)</f>
        <v>62.93572311495673</v>
      </c>
      <c r="AB322" s="5">
        <f>Table1[[#This Row],[Sales]] / (1 - Table1[[#This Row],[Discount]])</f>
        <v>25.020618556701031</v>
      </c>
      <c r="AC322" s="5">
        <f>Table1[[#This Row],[Sales Before Discount]] - Table1[[#This Row],[Sales]]</f>
        <v>0.75061855670103128</v>
      </c>
      <c r="AD322" s="5" t="str">
        <f>IF(Table1[[#This Row],[Discount Impact Factor]]=0, "No Discount", IF(Table1[[#This Row],[Discount Impact Factor]]&lt;=0.1, "Low Discount", IF(Table1[[#This Row],[Discount Impact Factor]]&lt;=0.2, "Medium Discount", "High Discount")))</f>
        <v>High Discount</v>
      </c>
      <c r="AE322" s="5" t="str">
        <f>IF(Table1[[#This Row],[Discount]]=0,"0% (No Discount)",
 IF(Table1[[#This Row],[Discount]]&lt;=0.09,"10%",
 IF(Table1[[#This Row],[Discount]]&lt;=0.16,"15%",
 IF(Table1[[#This Row],[Discount]]&lt;=0.2,"20%",  IF(Table1[[#This Row],[Discount]]&lt;=0.25,"25%",
 "30%+")))))</f>
        <v>10%</v>
      </c>
      <c r="AF322" s="5" t="str">
        <f>IF(Table1[[#This Row],[Discount]]=0, "Full Price", "Discounted")</f>
        <v>Discounted</v>
      </c>
      <c r="AG322" s="46" t="str">
        <f>TEXT(Table1[[#This Row],[Order Date]],"mmm-yyyy")</f>
        <v>Feb-2015</v>
      </c>
    </row>
    <row r="323" spans="1:33" ht="12.75" hidden="1" customHeight="1" x14ac:dyDescent="0.25">
      <c r="A323" s="5">
        <v>24481</v>
      </c>
      <c r="B323" s="5" t="s">
        <v>47</v>
      </c>
      <c r="C323" s="5">
        <v>7.0000000000000007E-2</v>
      </c>
      <c r="D323" s="5">
        <v>7.98</v>
      </c>
      <c r="E323" s="5">
        <v>1.25</v>
      </c>
      <c r="F323" s="5">
        <v>596</v>
      </c>
      <c r="G323" s="5" t="s">
        <v>707</v>
      </c>
      <c r="H323" s="5" t="s">
        <v>49</v>
      </c>
      <c r="I323" s="5" t="s">
        <v>114</v>
      </c>
      <c r="J323" s="5" t="s">
        <v>29</v>
      </c>
      <c r="K323" s="5" t="s">
        <v>93</v>
      </c>
      <c r="L323" s="5" t="s">
        <v>31</v>
      </c>
      <c r="M323" s="5" t="s">
        <v>709</v>
      </c>
      <c r="N323" s="5">
        <v>0.35</v>
      </c>
      <c r="O323" s="5" t="s">
        <v>33</v>
      </c>
      <c r="P323" s="5" t="s">
        <v>61</v>
      </c>
      <c r="Q323" s="5" t="s">
        <v>703</v>
      </c>
      <c r="R323" s="5" t="s">
        <v>708</v>
      </c>
      <c r="S323" s="5">
        <v>46032</v>
      </c>
      <c r="T323" s="7">
        <v>42050</v>
      </c>
      <c r="U323" s="7">
        <v>42052</v>
      </c>
      <c r="V323" s="5">
        <v>26.585699999999999</v>
      </c>
      <c r="W323" s="5">
        <v>5</v>
      </c>
      <c r="X323" s="5">
        <v>38.53</v>
      </c>
      <c r="Y323" s="5">
        <v>86308</v>
      </c>
      <c r="Z323" s="5">
        <f>DATEDIF(Table1[[#This Row],[Order Date]], Table1[[#This Row],[Ship Date]], "D")</f>
        <v>2</v>
      </c>
      <c r="AA323" s="5">
        <f>IF(Table1[[#This Row],[Sales]]=0, 0, Table1[[#This Row],[Profit]] / Table1[[#This Row],[Sales]] * 100)</f>
        <v>69</v>
      </c>
      <c r="AB323" s="5">
        <f>Table1[[#This Row],[Sales]] / (1 - Table1[[#This Row],[Discount]])</f>
        <v>41.430107526881727</v>
      </c>
      <c r="AC323" s="5">
        <f>Table1[[#This Row],[Sales Before Discount]] - Table1[[#This Row],[Sales]]</f>
        <v>2.900107526881726</v>
      </c>
      <c r="AD323" s="5" t="str">
        <f>IF(Table1[[#This Row],[Discount Impact Factor]]=0, "No Discount", IF(Table1[[#This Row],[Discount Impact Factor]]&lt;=0.1, "Low Discount", IF(Table1[[#This Row],[Discount Impact Factor]]&lt;=0.2, "Medium Discount", "High Discount")))</f>
        <v>High Discount</v>
      </c>
      <c r="AE323" s="5" t="str">
        <f>IF(Table1[[#This Row],[Discount]]=0,"0% (No Discount)",
 IF(Table1[[#This Row],[Discount]]&lt;=0.09,"10%",
 IF(Table1[[#This Row],[Discount]]&lt;=0.16,"15%",
 IF(Table1[[#This Row],[Discount]]&lt;=0.2,"20%",  IF(Table1[[#This Row],[Discount]]&lt;=0.25,"25%",
 "30%+")))))</f>
        <v>10%</v>
      </c>
      <c r="AF323" s="5" t="str">
        <f>IF(Table1[[#This Row],[Discount]]=0, "Full Price", "Discounted")</f>
        <v>Discounted</v>
      </c>
      <c r="AG323" s="46" t="str">
        <f>TEXT(Table1[[#This Row],[Order Date]],"mmm-yyyy")</f>
        <v>Feb-2015</v>
      </c>
    </row>
    <row r="324" spans="1:33" ht="12.75" customHeight="1" x14ac:dyDescent="0.25">
      <c r="A324" s="5">
        <v>24482</v>
      </c>
      <c r="B324" s="5" t="s">
        <v>47</v>
      </c>
      <c r="C324" s="5">
        <v>7.0000000000000007E-2</v>
      </c>
      <c r="D324" s="5">
        <v>417.4</v>
      </c>
      <c r="E324" s="5">
        <v>75.23</v>
      </c>
      <c r="F324" s="5">
        <v>596</v>
      </c>
      <c r="G324" s="5" t="s">
        <v>707</v>
      </c>
      <c r="H324" s="5" t="s">
        <v>39</v>
      </c>
      <c r="I324" s="5" t="s">
        <v>114</v>
      </c>
      <c r="J324" s="5" t="s">
        <v>41</v>
      </c>
      <c r="K324" s="5" t="s">
        <v>152</v>
      </c>
      <c r="L324" s="5" t="s">
        <v>121</v>
      </c>
      <c r="M324" s="5" t="s">
        <v>710</v>
      </c>
      <c r="N324" s="5">
        <v>0.79</v>
      </c>
      <c r="O324" s="5" t="s">
        <v>33</v>
      </c>
      <c r="P324" s="5" t="s">
        <v>61</v>
      </c>
      <c r="Q324" s="5" t="s">
        <v>703</v>
      </c>
      <c r="R324" s="5" t="s">
        <v>708</v>
      </c>
      <c r="S324" s="5">
        <v>46032</v>
      </c>
      <c r="T324" s="7">
        <v>42050</v>
      </c>
      <c r="U324" s="7">
        <v>42051</v>
      </c>
      <c r="V324" s="5">
        <v>-575.35199999999998</v>
      </c>
      <c r="W324" s="5">
        <v>12</v>
      </c>
      <c r="X324" s="5">
        <v>4910.72</v>
      </c>
      <c r="Y324" s="5">
        <v>86308</v>
      </c>
      <c r="Z324" s="5">
        <f>DATEDIF(Table1[[#This Row],[Order Date]], Table1[[#This Row],[Ship Date]], "D")</f>
        <v>1</v>
      </c>
      <c r="AA324" s="5">
        <f>IF(Table1[[#This Row],[Sales]]=0, 0, Table1[[#This Row],[Profit]] / Table1[[#This Row],[Sales]] * 100)</f>
        <v>-11.71624527564186</v>
      </c>
      <c r="AB324" s="5">
        <f>Table1[[#This Row],[Sales]] / (1 - Table1[[#This Row],[Discount]])</f>
        <v>5280.344086021506</v>
      </c>
      <c r="AC324" s="5">
        <f>Table1[[#This Row],[Sales Before Discount]] - Table1[[#This Row],[Sales]]</f>
        <v>369.62408602150572</v>
      </c>
      <c r="AD324" s="5" t="str">
        <f>IF(Table1[[#This Row],[Discount Impact Factor]]=0, "No Discount", IF(Table1[[#This Row],[Discount Impact Factor]]&lt;=0.1, "Low Discount", IF(Table1[[#This Row],[Discount Impact Factor]]&lt;=0.2, "Medium Discount", "High Discount")))</f>
        <v>High Discount</v>
      </c>
      <c r="AE324" s="5" t="str">
        <f>IF(Table1[[#This Row],[Discount]]=0,"0% (No Discount)",
 IF(Table1[[#This Row],[Discount]]&lt;=0.09,"10%",
 IF(Table1[[#This Row],[Discount]]&lt;=0.16,"15%",
 IF(Table1[[#This Row],[Discount]]&lt;=0.2,"20%",  IF(Table1[[#This Row],[Discount]]&lt;=0.25,"25%",
 "30%+")))))</f>
        <v>10%</v>
      </c>
      <c r="AF324" s="5" t="str">
        <f>IF(Table1[[#This Row],[Discount]]=0, "Full Price", "Discounted")</f>
        <v>Discounted</v>
      </c>
      <c r="AG324" s="46" t="str">
        <f>TEXT(Table1[[#This Row],[Order Date]],"mmm-yyyy")</f>
        <v>Feb-2015</v>
      </c>
    </row>
    <row r="325" spans="1:33" ht="12.75" customHeight="1" x14ac:dyDescent="0.25">
      <c r="A325" s="5">
        <v>25949</v>
      </c>
      <c r="B325" s="5" t="s">
        <v>37</v>
      </c>
      <c r="C325" s="5">
        <v>0.1</v>
      </c>
      <c r="D325" s="5">
        <v>6.48</v>
      </c>
      <c r="E325" s="5">
        <v>5.9</v>
      </c>
      <c r="F325" s="5">
        <v>597</v>
      </c>
      <c r="G325" s="5" t="s">
        <v>711</v>
      </c>
      <c r="H325" s="5" t="s">
        <v>49</v>
      </c>
      <c r="I325" s="5" t="s">
        <v>58</v>
      </c>
      <c r="J325" s="5" t="s">
        <v>29</v>
      </c>
      <c r="K325" s="5" t="s">
        <v>93</v>
      </c>
      <c r="L325" s="5" t="s">
        <v>59</v>
      </c>
      <c r="M325" s="5" t="s">
        <v>712</v>
      </c>
      <c r="N325" s="5">
        <v>0.37</v>
      </c>
      <c r="O325" s="5" t="s">
        <v>33</v>
      </c>
      <c r="P325" s="5" t="s">
        <v>61</v>
      </c>
      <c r="Q325" s="5" t="s">
        <v>703</v>
      </c>
      <c r="R325" s="5" t="s">
        <v>443</v>
      </c>
      <c r="S325" s="5">
        <v>47201</v>
      </c>
      <c r="T325" s="7">
        <v>42165</v>
      </c>
      <c r="U325" s="7">
        <v>42165</v>
      </c>
      <c r="V325" s="5">
        <v>-51.634999999999998</v>
      </c>
      <c r="W325" s="5">
        <v>19</v>
      </c>
      <c r="X325" s="5">
        <v>116.8</v>
      </c>
      <c r="Y325" s="5">
        <v>86310</v>
      </c>
      <c r="Z325" s="5">
        <f>DATEDIF(Table1[[#This Row],[Order Date]], Table1[[#This Row],[Ship Date]], "D")</f>
        <v>0</v>
      </c>
      <c r="AA325" s="5">
        <f>IF(Table1[[#This Row],[Sales]]=0, 0, Table1[[#This Row],[Profit]] / Table1[[#This Row],[Sales]] * 100)</f>
        <v>-44.208047945205479</v>
      </c>
      <c r="AB325" s="5">
        <f>Table1[[#This Row],[Sales]] / (1 - Table1[[#This Row],[Discount]])</f>
        <v>129.77777777777777</v>
      </c>
      <c r="AC325" s="5">
        <f>Table1[[#This Row],[Sales Before Discount]] - Table1[[#This Row],[Sales]]</f>
        <v>12.977777777777774</v>
      </c>
      <c r="AD325" s="5" t="str">
        <f>IF(Table1[[#This Row],[Discount Impact Factor]]=0, "No Discount", IF(Table1[[#This Row],[Discount Impact Factor]]&lt;=0.1, "Low Discount", IF(Table1[[#This Row],[Discount Impact Factor]]&lt;=0.2, "Medium Discount", "High Discount")))</f>
        <v>High Discount</v>
      </c>
      <c r="AE325" s="5" t="str">
        <f>IF(Table1[[#This Row],[Discount]]=0,"0% (No Discount)",
 IF(Table1[[#This Row],[Discount]]&lt;=0.09,"10%",
 IF(Table1[[#This Row],[Discount]]&lt;=0.16,"15%",
 IF(Table1[[#This Row],[Discount]]&lt;=0.2,"20%",  IF(Table1[[#This Row],[Discount]]&lt;=0.25,"25%",
 "30%+")))))</f>
        <v>15%</v>
      </c>
      <c r="AF325" s="5" t="str">
        <f>IF(Table1[[#This Row],[Discount]]=0, "Full Price", "Discounted")</f>
        <v>Discounted</v>
      </c>
      <c r="AG325" s="46" t="str">
        <f>TEXT(Table1[[#This Row],[Order Date]],"mmm-yyyy")</f>
        <v>Jun-2015</v>
      </c>
    </row>
    <row r="326" spans="1:33" ht="12.75" customHeight="1" x14ac:dyDescent="0.25">
      <c r="A326" s="5">
        <v>21274</v>
      </c>
      <c r="B326" s="5" t="s">
        <v>56</v>
      </c>
      <c r="C326" s="5">
        <v>0.06</v>
      </c>
      <c r="D326" s="5">
        <v>6.48</v>
      </c>
      <c r="E326" s="5">
        <v>7.37</v>
      </c>
      <c r="F326" s="5">
        <v>600</v>
      </c>
      <c r="G326" s="5" t="s">
        <v>713</v>
      </c>
      <c r="H326" s="5" t="s">
        <v>49</v>
      </c>
      <c r="I326" s="5" t="s">
        <v>28</v>
      </c>
      <c r="J326" s="5" t="s">
        <v>29</v>
      </c>
      <c r="K326" s="5" t="s">
        <v>93</v>
      </c>
      <c r="L326" s="5" t="s">
        <v>59</v>
      </c>
      <c r="M326" s="5" t="s">
        <v>714</v>
      </c>
      <c r="N326" s="5">
        <v>0.37</v>
      </c>
      <c r="O326" s="5" t="s">
        <v>33</v>
      </c>
      <c r="P326" s="5" t="s">
        <v>53</v>
      </c>
      <c r="Q326" s="5" t="s">
        <v>415</v>
      </c>
      <c r="R326" s="5" t="s">
        <v>715</v>
      </c>
      <c r="S326" s="5">
        <v>21136</v>
      </c>
      <c r="T326" s="7">
        <v>42076</v>
      </c>
      <c r="U326" s="7">
        <v>42077</v>
      </c>
      <c r="V326" s="5">
        <v>-75.44</v>
      </c>
      <c r="W326" s="5">
        <v>5</v>
      </c>
      <c r="X326" s="5">
        <v>32.39</v>
      </c>
      <c r="Y326" s="5">
        <v>87579</v>
      </c>
      <c r="Z326" s="5">
        <f>DATEDIF(Table1[[#This Row],[Order Date]], Table1[[#This Row],[Ship Date]], "D")</f>
        <v>1</v>
      </c>
      <c r="AA326" s="5">
        <f>IF(Table1[[#This Row],[Sales]]=0, 0, Table1[[#This Row],[Profit]] / Table1[[#This Row],[Sales]] * 100)</f>
        <v>-232.91139240506328</v>
      </c>
      <c r="AB326" s="5">
        <f>Table1[[#This Row],[Sales]] / (1 - Table1[[#This Row],[Discount]])</f>
        <v>34.457446808510639</v>
      </c>
      <c r="AC326" s="5">
        <f>Table1[[#This Row],[Sales Before Discount]] - Table1[[#This Row],[Sales]]</f>
        <v>2.0674468085106383</v>
      </c>
      <c r="AD326" s="5" t="str">
        <f>IF(Table1[[#This Row],[Discount Impact Factor]]=0, "No Discount", IF(Table1[[#This Row],[Discount Impact Factor]]&lt;=0.1, "Low Discount", IF(Table1[[#This Row],[Discount Impact Factor]]&lt;=0.2, "Medium Discount", "High Discount")))</f>
        <v>High Discount</v>
      </c>
      <c r="AE326" s="5" t="str">
        <f>IF(Table1[[#This Row],[Discount]]=0,"0% (No Discount)",
 IF(Table1[[#This Row],[Discount]]&lt;=0.09,"10%",
 IF(Table1[[#This Row],[Discount]]&lt;=0.16,"15%",
 IF(Table1[[#This Row],[Discount]]&lt;=0.2,"20%",  IF(Table1[[#This Row],[Discount]]&lt;=0.25,"25%",
 "30%+")))))</f>
        <v>10%</v>
      </c>
      <c r="AF326" s="5" t="str">
        <f>IF(Table1[[#This Row],[Discount]]=0, "Full Price", "Discounted")</f>
        <v>Discounted</v>
      </c>
      <c r="AG326" s="46" t="str">
        <f>TEXT(Table1[[#This Row],[Order Date]],"mmm-yyyy")</f>
        <v>Mar-2015</v>
      </c>
    </row>
    <row r="327" spans="1:33" ht="12.75" customHeight="1" x14ac:dyDescent="0.25">
      <c r="A327" s="5">
        <v>20929</v>
      </c>
      <c r="B327" s="5" t="s">
        <v>37</v>
      </c>
      <c r="C327" s="5">
        <v>0.02</v>
      </c>
      <c r="D327" s="5">
        <v>35.99</v>
      </c>
      <c r="E327" s="5">
        <v>5</v>
      </c>
      <c r="F327" s="5">
        <v>603</v>
      </c>
      <c r="G327" s="5" t="s">
        <v>716</v>
      </c>
      <c r="H327" s="5" t="s">
        <v>49</v>
      </c>
      <c r="I327" s="5" t="s">
        <v>40</v>
      </c>
      <c r="J327" s="5" t="s">
        <v>77</v>
      </c>
      <c r="K327" s="5" t="s">
        <v>78</v>
      </c>
      <c r="L327" s="5" t="s">
        <v>59</v>
      </c>
      <c r="M327" s="5" t="s">
        <v>717</v>
      </c>
      <c r="N327" s="5">
        <v>0.85</v>
      </c>
      <c r="O327" s="5" t="s">
        <v>33</v>
      </c>
      <c r="P327" s="5" t="s">
        <v>34</v>
      </c>
      <c r="Q327" s="5" t="s">
        <v>255</v>
      </c>
      <c r="R327" s="5" t="s">
        <v>718</v>
      </c>
      <c r="S327" s="5">
        <v>81001</v>
      </c>
      <c r="T327" s="7">
        <v>42038</v>
      </c>
      <c r="U327" s="7">
        <v>42040</v>
      </c>
      <c r="V327" s="5">
        <v>-120.934</v>
      </c>
      <c r="W327" s="5">
        <v>7</v>
      </c>
      <c r="X327" s="5">
        <v>227.79</v>
      </c>
      <c r="Y327" s="5">
        <v>87020</v>
      </c>
      <c r="Z327" s="5">
        <f>DATEDIF(Table1[[#This Row],[Order Date]], Table1[[#This Row],[Ship Date]], "D")</f>
        <v>2</v>
      </c>
      <c r="AA327" s="5">
        <f>IF(Table1[[#This Row],[Sales]]=0, 0, Table1[[#This Row],[Profit]] / Table1[[#This Row],[Sales]] * 100)</f>
        <v>-53.090126871241061</v>
      </c>
      <c r="AB327" s="5">
        <f>Table1[[#This Row],[Sales]] / (1 - Table1[[#This Row],[Discount]])</f>
        <v>232.43877551020407</v>
      </c>
      <c r="AC327" s="5">
        <f>Table1[[#This Row],[Sales Before Discount]] - Table1[[#This Row],[Sales]]</f>
        <v>4.6487755102040751</v>
      </c>
      <c r="AD327" s="5" t="str">
        <f>IF(Table1[[#This Row],[Discount Impact Factor]]=0, "No Discount", IF(Table1[[#This Row],[Discount Impact Factor]]&lt;=0.1, "Low Discount", IF(Table1[[#This Row],[Discount Impact Factor]]&lt;=0.2, "Medium Discount", "High Discount")))</f>
        <v>High Discount</v>
      </c>
      <c r="AE327" s="5" t="str">
        <f>IF(Table1[[#This Row],[Discount]]=0,"0% (No Discount)",
 IF(Table1[[#This Row],[Discount]]&lt;=0.09,"10%",
 IF(Table1[[#This Row],[Discount]]&lt;=0.16,"15%",
 IF(Table1[[#This Row],[Discount]]&lt;=0.2,"20%",  IF(Table1[[#This Row],[Discount]]&lt;=0.25,"25%",
 "30%+")))))</f>
        <v>10%</v>
      </c>
      <c r="AF327" s="5" t="str">
        <f>IF(Table1[[#This Row],[Discount]]=0, "Full Price", "Discounted")</f>
        <v>Discounted</v>
      </c>
      <c r="AG327" s="46" t="str">
        <f>TEXT(Table1[[#This Row],[Order Date]],"mmm-yyyy")</f>
        <v>Feb-2015</v>
      </c>
    </row>
    <row r="328" spans="1:33" ht="12.75" customHeight="1" x14ac:dyDescent="0.25">
      <c r="A328" s="5">
        <v>4015</v>
      </c>
      <c r="B328" s="5" t="s">
        <v>47</v>
      </c>
      <c r="C328" s="5">
        <v>0.09</v>
      </c>
      <c r="D328" s="5">
        <v>154.13</v>
      </c>
      <c r="E328" s="5">
        <v>69</v>
      </c>
      <c r="F328" s="5">
        <v>604</v>
      </c>
      <c r="G328" s="5" t="s">
        <v>719</v>
      </c>
      <c r="H328" s="5" t="s">
        <v>27</v>
      </c>
      <c r="I328" s="5" t="s">
        <v>28</v>
      </c>
      <c r="J328" s="5" t="s">
        <v>41</v>
      </c>
      <c r="K328" s="5" t="s">
        <v>152</v>
      </c>
      <c r="L328" s="5" t="s">
        <v>236</v>
      </c>
      <c r="M328" s="5" t="s">
        <v>237</v>
      </c>
      <c r="N328" s="5">
        <v>0.68</v>
      </c>
      <c r="O328" s="5" t="s">
        <v>33</v>
      </c>
      <c r="P328" s="5" t="s">
        <v>34</v>
      </c>
      <c r="Q328" s="5" t="s">
        <v>45</v>
      </c>
      <c r="R328" s="5" t="s">
        <v>663</v>
      </c>
      <c r="S328" s="5">
        <v>90045</v>
      </c>
      <c r="T328" s="7">
        <v>42077</v>
      </c>
      <c r="U328" s="7">
        <v>42078</v>
      </c>
      <c r="V328" s="5">
        <v>-1763.7477000000003</v>
      </c>
      <c r="W328" s="5">
        <v>38</v>
      </c>
      <c r="X328" s="5">
        <v>5679.59</v>
      </c>
      <c r="Y328" s="5">
        <v>28647</v>
      </c>
      <c r="Z328" s="5">
        <f>DATEDIF(Table1[[#This Row],[Order Date]], Table1[[#This Row],[Ship Date]], "D")</f>
        <v>1</v>
      </c>
      <c r="AA328" s="5">
        <f>IF(Table1[[#This Row],[Sales]]=0, 0, Table1[[#This Row],[Profit]] / Table1[[#This Row],[Sales]] * 100)</f>
        <v>-31.054137710644614</v>
      </c>
      <c r="AB328" s="5">
        <f>Table1[[#This Row],[Sales]] / (1 - Table1[[#This Row],[Discount]])</f>
        <v>6241.3076923076924</v>
      </c>
      <c r="AC328" s="5">
        <f>Table1[[#This Row],[Sales Before Discount]] - Table1[[#This Row],[Sales]]</f>
        <v>561.71769230769223</v>
      </c>
      <c r="AD328" s="5" t="str">
        <f>IF(Table1[[#This Row],[Discount Impact Factor]]=0, "No Discount", IF(Table1[[#This Row],[Discount Impact Factor]]&lt;=0.1, "Low Discount", IF(Table1[[#This Row],[Discount Impact Factor]]&lt;=0.2, "Medium Discount", "High Discount")))</f>
        <v>High Discount</v>
      </c>
      <c r="AE328" s="5" t="str">
        <f>IF(Table1[[#This Row],[Discount]]=0,"0% (No Discount)",
 IF(Table1[[#This Row],[Discount]]&lt;=0.09,"10%",
 IF(Table1[[#This Row],[Discount]]&lt;=0.16,"15%",
 IF(Table1[[#This Row],[Discount]]&lt;=0.2,"20%",  IF(Table1[[#This Row],[Discount]]&lt;=0.25,"25%",
 "30%+")))))</f>
        <v>10%</v>
      </c>
      <c r="AF328" s="5" t="str">
        <f>IF(Table1[[#This Row],[Discount]]=0, "Full Price", "Discounted")</f>
        <v>Discounted</v>
      </c>
      <c r="AG328" s="46" t="str">
        <f>TEXT(Table1[[#This Row],[Order Date]],"mmm-yyyy")</f>
        <v>Mar-2015</v>
      </c>
    </row>
    <row r="329" spans="1:33" ht="12.75" customHeight="1" x14ac:dyDescent="0.25">
      <c r="A329" s="5">
        <v>4903</v>
      </c>
      <c r="B329" s="5" t="s">
        <v>47</v>
      </c>
      <c r="C329" s="5">
        <v>0.03</v>
      </c>
      <c r="D329" s="5">
        <v>1.88</v>
      </c>
      <c r="E329" s="5">
        <v>1.49</v>
      </c>
      <c r="F329" s="5">
        <v>604</v>
      </c>
      <c r="G329" s="5" t="s">
        <v>719</v>
      </c>
      <c r="H329" s="5" t="s">
        <v>49</v>
      </c>
      <c r="I329" s="5" t="s">
        <v>40</v>
      </c>
      <c r="J329" s="5" t="s">
        <v>29</v>
      </c>
      <c r="K329" s="5" t="s">
        <v>109</v>
      </c>
      <c r="L329" s="5" t="s">
        <v>59</v>
      </c>
      <c r="M329" s="5" t="s">
        <v>272</v>
      </c>
      <c r="N329" s="5">
        <v>0.37</v>
      </c>
      <c r="O329" s="5" t="s">
        <v>33</v>
      </c>
      <c r="P329" s="5" t="s">
        <v>34</v>
      </c>
      <c r="Q329" s="5" t="s">
        <v>45</v>
      </c>
      <c r="R329" s="5" t="s">
        <v>663</v>
      </c>
      <c r="S329" s="5">
        <v>90045</v>
      </c>
      <c r="T329" s="7">
        <v>42028</v>
      </c>
      <c r="U329" s="7">
        <v>42029</v>
      </c>
      <c r="V329" s="5">
        <v>-15.099500000000001</v>
      </c>
      <c r="W329" s="5">
        <v>52</v>
      </c>
      <c r="X329" s="5">
        <v>102.32</v>
      </c>
      <c r="Y329" s="5">
        <v>34882</v>
      </c>
      <c r="Z329" s="5">
        <f>DATEDIF(Table1[[#This Row],[Order Date]], Table1[[#This Row],[Ship Date]], "D")</f>
        <v>1</v>
      </c>
      <c r="AA329" s="5">
        <f>IF(Table1[[#This Row],[Sales]]=0, 0, Table1[[#This Row],[Profit]] / Table1[[#This Row],[Sales]] * 100)</f>
        <v>-14.75713448006255</v>
      </c>
      <c r="AB329" s="5">
        <f>Table1[[#This Row],[Sales]] / (1 - Table1[[#This Row],[Discount]])</f>
        <v>105.48453608247422</v>
      </c>
      <c r="AC329" s="5">
        <f>Table1[[#This Row],[Sales Before Discount]] - Table1[[#This Row],[Sales]]</f>
        <v>3.1645360824742284</v>
      </c>
      <c r="AD329" s="5" t="str">
        <f>IF(Table1[[#This Row],[Discount Impact Factor]]=0, "No Discount", IF(Table1[[#This Row],[Discount Impact Factor]]&lt;=0.1, "Low Discount", IF(Table1[[#This Row],[Discount Impact Factor]]&lt;=0.2, "Medium Discount", "High Discount")))</f>
        <v>High Discount</v>
      </c>
      <c r="AE329" s="5" t="str">
        <f>IF(Table1[[#This Row],[Discount]]=0,"0% (No Discount)",
 IF(Table1[[#This Row],[Discount]]&lt;=0.09,"10%",
 IF(Table1[[#This Row],[Discount]]&lt;=0.16,"15%",
 IF(Table1[[#This Row],[Discount]]&lt;=0.2,"20%",  IF(Table1[[#This Row],[Discount]]&lt;=0.25,"25%",
 "30%+")))))</f>
        <v>10%</v>
      </c>
      <c r="AF329" s="5" t="str">
        <f>IF(Table1[[#This Row],[Discount]]=0, "Full Price", "Discounted")</f>
        <v>Discounted</v>
      </c>
      <c r="AG329" s="46" t="str">
        <f>TEXT(Table1[[#This Row],[Order Date]],"mmm-yyyy")</f>
        <v>Jan-2015</v>
      </c>
    </row>
    <row r="330" spans="1:33" ht="12.75" customHeight="1" x14ac:dyDescent="0.25">
      <c r="A330" s="5">
        <v>22015</v>
      </c>
      <c r="B330" s="5" t="s">
        <v>47</v>
      </c>
      <c r="C330" s="5">
        <v>0.09</v>
      </c>
      <c r="D330" s="5">
        <v>154.13</v>
      </c>
      <c r="E330" s="5">
        <v>69</v>
      </c>
      <c r="F330" s="5">
        <v>605</v>
      </c>
      <c r="G330" s="5" t="s">
        <v>720</v>
      </c>
      <c r="H330" s="5" t="s">
        <v>27</v>
      </c>
      <c r="I330" s="5" t="s">
        <v>28</v>
      </c>
      <c r="J330" s="5" t="s">
        <v>41</v>
      </c>
      <c r="K330" s="5" t="s">
        <v>152</v>
      </c>
      <c r="L330" s="5" t="s">
        <v>236</v>
      </c>
      <c r="M330" s="5" t="s">
        <v>237</v>
      </c>
      <c r="N330" s="5">
        <v>0.68</v>
      </c>
      <c r="O330" s="5" t="s">
        <v>33</v>
      </c>
      <c r="P330" s="5" t="s">
        <v>53</v>
      </c>
      <c r="Q330" s="5" t="s">
        <v>71</v>
      </c>
      <c r="R330" s="5" t="s">
        <v>721</v>
      </c>
      <c r="S330" s="5">
        <v>11795</v>
      </c>
      <c r="T330" s="7">
        <v>42077</v>
      </c>
      <c r="U330" s="7">
        <v>42078</v>
      </c>
      <c r="V330" s="5">
        <v>-1763.7477000000003</v>
      </c>
      <c r="W330" s="5">
        <v>10</v>
      </c>
      <c r="X330" s="5">
        <v>1494.63</v>
      </c>
      <c r="Y330" s="5">
        <v>91144</v>
      </c>
      <c r="Z330" s="5">
        <f>DATEDIF(Table1[[#This Row],[Order Date]], Table1[[#This Row],[Ship Date]], "D")</f>
        <v>1</v>
      </c>
      <c r="AA330" s="5">
        <f>IF(Table1[[#This Row],[Sales]]=0, 0, Table1[[#This Row],[Profit]] / Table1[[#This Row],[Sales]] * 100)</f>
        <v>-118.00564019188697</v>
      </c>
      <c r="AB330" s="5">
        <f>Table1[[#This Row],[Sales]] / (1 - Table1[[#This Row],[Discount]])</f>
        <v>1642.4505494505495</v>
      </c>
      <c r="AC330" s="5">
        <f>Table1[[#This Row],[Sales Before Discount]] - Table1[[#This Row],[Sales]]</f>
        <v>147.82054945054938</v>
      </c>
      <c r="AD330" s="5" t="str">
        <f>IF(Table1[[#This Row],[Discount Impact Factor]]=0, "No Discount", IF(Table1[[#This Row],[Discount Impact Factor]]&lt;=0.1, "Low Discount", IF(Table1[[#This Row],[Discount Impact Factor]]&lt;=0.2, "Medium Discount", "High Discount")))</f>
        <v>High Discount</v>
      </c>
      <c r="AE330" s="5" t="str">
        <f>IF(Table1[[#This Row],[Discount]]=0,"0% (No Discount)",
 IF(Table1[[#This Row],[Discount]]&lt;=0.09,"10%",
 IF(Table1[[#This Row],[Discount]]&lt;=0.16,"15%",
 IF(Table1[[#This Row],[Discount]]&lt;=0.2,"20%",  IF(Table1[[#This Row],[Discount]]&lt;=0.25,"25%",
 "30%+")))))</f>
        <v>10%</v>
      </c>
      <c r="AF330" s="5" t="str">
        <f>IF(Table1[[#This Row],[Discount]]=0, "Full Price", "Discounted")</f>
        <v>Discounted</v>
      </c>
      <c r="AG330" s="46" t="str">
        <f>TEXT(Table1[[#This Row],[Order Date]],"mmm-yyyy")</f>
        <v>Mar-2015</v>
      </c>
    </row>
    <row r="331" spans="1:33" ht="12.75" hidden="1" customHeight="1" x14ac:dyDescent="0.25">
      <c r="A331" s="5">
        <v>18492</v>
      </c>
      <c r="B331" s="5" t="s">
        <v>37</v>
      </c>
      <c r="C331" s="5">
        <v>0.02</v>
      </c>
      <c r="D331" s="5">
        <v>15.57</v>
      </c>
      <c r="E331" s="5">
        <v>1.39</v>
      </c>
      <c r="F331" s="5">
        <v>617</v>
      </c>
      <c r="G331" s="5" t="s">
        <v>722</v>
      </c>
      <c r="H331" s="5" t="s">
        <v>49</v>
      </c>
      <c r="I331" s="5" t="s">
        <v>114</v>
      </c>
      <c r="J331" s="5" t="s">
        <v>29</v>
      </c>
      <c r="K331" s="5" t="s">
        <v>69</v>
      </c>
      <c r="L331" s="5" t="s">
        <v>59</v>
      </c>
      <c r="M331" s="5" t="s">
        <v>723</v>
      </c>
      <c r="N331" s="5">
        <v>0.38</v>
      </c>
      <c r="O331" s="5" t="s">
        <v>33</v>
      </c>
      <c r="P331" s="5" t="s">
        <v>34</v>
      </c>
      <c r="Q331" s="5" t="s">
        <v>255</v>
      </c>
      <c r="R331" s="5" t="s">
        <v>718</v>
      </c>
      <c r="S331" s="5">
        <v>81001</v>
      </c>
      <c r="T331" s="7">
        <v>42123</v>
      </c>
      <c r="U331" s="7">
        <v>42124</v>
      </c>
      <c r="V331" s="5">
        <v>23.5428</v>
      </c>
      <c r="W331" s="5">
        <v>3</v>
      </c>
      <c r="X331" s="5">
        <v>46.23</v>
      </c>
      <c r="Y331" s="5">
        <v>88198</v>
      </c>
      <c r="Z331" s="5">
        <f>DATEDIF(Table1[[#This Row],[Order Date]], Table1[[#This Row],[Ship Date]], "D")</f>
        <v>1</v>
      </c>
      <c r="AA331" s="5">
        <f>IF(Table1[[#This Row],[Sales]]=0, 0, Table1[[#This Row],[Profit]] / Table1[[#This Row],[Sales]] * 100)</f>
        <v>50.925373134328353</v>
      </c>
      <c r="AB331" s="5">
        <f>Table1[[#This Row],[Sales]] / (1 - Table1[[#This Row],[Discount]])</f>
        <v>47.173469387755098</v>
      </c>
      <c r="AC331" s="5">
        <f>Table1[[#This Row],[Sales Before Discount]] - Table1[[#This Row],[Sales]]</f>
        <v>0.94346938775510125</v>
      </c>
      <c r="AD331" s="5" t="str">
        <f>IF(Table1[[#This Row],[Discount Impact Factor]]=0, "No Discount", IF(Table1[[#This Row],[Discount Impact Factor]]&lt;=0.1, "Low Discount", IF(Table1[[#This Row],[Discount Impact Factor]]&lt;=0.2, "Medium Discount", "High Discount")))</f>
        <v>High Discount</v>
      </c>
      <c r="AE331" s="5" t="str">
        <f>IF(Table1[[#This Row],[Discount]]=0,"0% (No Discount)",
 IF(Table1[[#This Row],[Discount]]&lt;=0.09,"10%",
 IF(Table1[[#This Row],[Discount]]&lt;=0.16,"15%",
 IF(Table1[[#This Row],[Discount]]&lt;=0.2,"20%",  IF(Table1[[#This Row],[Discount]]&lt;=0.25,"25%",
 "30%+")))))</f>
        <v>10%</v>
      </c>
      <c r="AF331" s="5" t="str">
        <f>IF(Table1[[#This Row],[Discount]]=0, "Full Price", "Discounted")</f>
        <v>Discounted</v>
      </c>
      <c r="AG331" s="46" t="str">
        <f>TEXT(Table1[[#This Row],[Order Date]],"mmm-yyyy")</f>
        <v>Apr-2015</v>
      </c>
    </row>
    <row r="332" spans="1:33" ht="12.75" customHeight="1" x14ac:dyDescent="0.25">
      <c r="A332" s="5">
        <v>18493</v>
      </c>
      <c r="B332" s="5" t="s">
        <v>37</v>
      </c>
      <c r="C332" s="5">
        <v>0.02</v>
      </c>
      <c r="D332" s="5">
        <v>20.89</v>
      </c>
      <c r="E332" s="5">
        <v>11.52</v>
      </c>
      <c r="F332" s="5">
        <v>617</v>
      </c>
      <c r="G332" s="5" t="s">
        <v>722</v>
      </c>
      <c r="H332" s="5" t="s">
        <v>49</v>
      </c>
      <c r="I332" s="5" t="s">
        <v>114</v>
      </c>
      <c r="J332" s="5" t="s">
        <v>29</v>
      </c>
      <c r="K332" s="5" t="s">
        <v>141</v>
      </c>
      <c r="L332" s="5" t="s">
        <v>59</v>
      </c>
      <c r="M332" s="5" t="s">
        <v>724</v>
      </c>
      <c r="N332" s="5">
        <v>0.83</v>
      </c>
      <c r="O332" s="5" t="s">
        <v>33</v>
      </c>
      <c r="P332" s="5" t="s">
        <v>34</v>
      </c>
      <c r="Q332" s="5" t="s">
        <v>255</v>
      </c>
      <c r="R332" s="5" t="s">
        <v>718</v>
      </c>
      <c r="S332" s="5">
        <v>81001</v>
      </c>
      <c r="T332" s="7">
        <v>42123</v>
      </c>
      <c r="U332" s="7">
        <v>42124</v>
      </c>
      <c r="V332" s="5">
        <v>-276.11279999999999</v>
      </c>
      <c r="W332" s="5">
        <v>13</v>
      </c>
      <c r="X332" s="5">
        <v>279.27999999999997</v>
      </c>
      <c r="Y332" s="5">
        <v>88198</v>
      </c>
      <c r="Z332" s="5">
        <f>DATEDIF(Table1[[#This Row],[Order Date]], Table1[[#This Row],[Ship Date]], "D")</f>
        <v>1</v>
      </c>
      <c r="AA332" s="5">
        <f>IF(Table1[[#This Row],[Sales]]=0, 0, Table1[[#This Row],[Profit]] / Table1[[#This Row],[Sales]] * 100)</f>
        <v>-98.865940991120027</v>
      </c>
      <c r="AB332" s="5">
        <f>Table1[[#This Row],[Sales]] / (1 - Table1[[#This Row],[Discount]])</f>
        <v>284.9795918367347</v>
      </c>
      <c r="AC332" s="5">
        <f>Table1[[#This Row],[Sales Before Discount]] - Table1[[#This Row],[Sales]]</f>
        <v>5.6995918367347258</v>
      </c>
      <c r="AD332" s="5" t="str">
        <f>IF(Table1[[#This Row],[Discount Impact Factor]]=0, "No Discount", IF(Table1[[#This Row],[Discount Impact Factor]]&lt;=0.1, "Low Discount", IF(Table1[[#This Row],[Discount Impact Factor]]&lt;=0.2, "Medium Discount", "High Discount")))</f>
        <v>High Discount</v>
      </c>
      <c r="AE332" s="5" t="str">
        <f>IF(Table1[[#This Row],[Discount]]=0,"0% (No Discount)",
 IF(Table1[[#This Row],[Discount]]&lt;=0.09,"10%",
 IF(Table1[[#This Row],[Discount]]&lt;=0.16,"15%",
 IF(Table1[[#This Row],[Discount]]&lt;=0.2,"20%",  IF(Table1[[#This Row],[Discount]]&lt;=0.25,"25%",
 "30%+")))))</f>
        <v>10%</v>
      </c>
      <c r="AF332" s="5" t="str">
        <f>IF(Table1[[#This Row],[Discount]]=0, "Full Price", "Discounted")</f>
        <v>Discounted</v>
      </c>
      <c r="AG332" s="46" t="str">
        <f>TEXT(Table1[[#This Row],[Order Date]],"mmm-yyyy")</f>
        <v>Apr-2015</v>
      </c>
    </row>
    <row r="333" spans="1:33" ht="12.75" customHeight="1" x14ac:dyDescent="0.25">
      <c r="A333" s="5">
        <v>22196</v>
      </c>
      <c r="B333" s="5" t="s">
        <v>47</v>
      </c>
      <c r="C333" s="5">
        <v>0.06</v>
      </c>
      <c r="D333" s="5">
        <v>17.98</v>
      </c>
      <c r="E333" s="5">
        <v>4</v>
      </c>
      <c r="F333" s="5">
        <v>618</v>
      </c>
      <c r="G333" s="5" t="s">
        <v>725</v>
      </c>
      <c r="H333" s="5" t="s">
        <v>49</v>
      </c>
      <c r="I333" s="5" t="s">
        <v>114</v>
      </c>
      <c r="J333" s="5" t="s">
        <v>77</v>
      </c>
      <c r="K333" s="5" t="s">
        <v>180</v>
      </c>
      <c r="L333" s="5" t="s">
        <v>59</v>
      </c>
      <c r="M333" s="5" t="s">
        <v>181</v>
      </c>
      <c r="N333" s="5">
        <v>0.79</v>
      </c>
      <c r="O333" s="5" t="s">
        <v>33</v>
      </c>
      <c r="P333" s="5" t="s">
        <v>34</v>
      </c>
      <c r="Q333" s="5" t="s">
        <v>255</v>
      </c>
      <c r="R333" s="5" t="s">
        <v>726</v>
      </c>
      <c r="S333" s="5">
        <v>81007</v>
      </c>
      <c r="T333" s="7">
        <v>42087</v>
      </c>
      <c r="U333" s="7">
        <v>42088</v>
      </c>
      <c r="V333" s="5">
        <v>-78.13</v>
      </c>
      <c r="W333" s="5">
        <v>4</v>
      </c>
      <c r="X333" s="5">
        <v>70.06</v>
      </c>
      <c r="Y333" s="5">
        <v>88197</v>
      </c>
      <c r="Z333" s="5">
        <f>DATEDIF(Table1[[#This Row],[Order Date]], Table1[[#This Row],[Ship Date]], "D")</f>
        <v>1</v>
      </c>
      <c r="AA333" s="5">
        <f>IF(Table1[[#This Row],[Sales]]=0, 0, Table1[[#This Row],[Profit]] / Table1[[#This Row],[Sales]] * 100)</f>
        <v>-111.51869825863545</v>
      </c>
      <c r="AB333" s="5">
        <f>Table1[[#This Row],[Sales]] / (1 - Table1[[#This Row],[Discount]])</f>
        <v>74.531914893617028</v>
      </c>
      <c r="AC333" s="5">
        <f>Table1[[#This Row],[Sales Before Discount]] - Table1[[#This Row],[Sales]]</f>
        <v>4.4719148936170257</v>
      </c>
      <c r="AD333" s="5" t="str">
        <f>IF(Table1[[#This Row],[Discount Impact Factor]]=0, "No Discount", IF(Table1[[#This Row],[Discount Impact Factor]]&lt;=0.1, "Low Discount", IF(Table1[[#This Row],[Discount Impact Factor]]&lt;=0.2, "Medium Discount", "High Discount")))</f>
        <v>High Discount</v>
      </c>
      <c r="AE333" s="5" t="str">
        <f>IF(Table1[[#This Row],[Discount]]=0,"0% (No Discount)",
 IF(Table1[[#This Row],[Discount]]&lt;=0.09,"10%",
 IF(Table1[[#This Row],[Discount]]&lt;=0.16,"15%",
 IF(Table1[[#This Row],[Discount]]&lt;=0.2,"20%",  IF(Table1[[#This Row],[Discount]]&lt;=0.25,"25%",
 "30%+")))))</f>
        <v>10%</v>
      </c>
      <c r="AF333" s="5" t="str">
        <f>IF(Table1[[#This Row],[Discount]]=0, "Full Price", "Discounted")</f>
        <v>Discounted</v>
      </c>
      <c r="AG333" s="46" t="str">
        <f>TEXT(Table1[[#This Row],[Order Date]],"mmm-yyyy")</f>
        <v>Mar-2015</v>
      </c>
    </row>
    <row r="334" spans="1:33" ht="12.75" customHeight="1" x14ac:dyDescent="0.25">
      <c r="A334" s="5">
        <v>18490</v>
      </c>
      <c r="B334" s="5" t="s">
        <v>37</v>
      </c>
      <c r="C334" s="5">
        <v>0.06</v>
      </c>
      <c r="D334" s="5">
        <v>5.38</v>
      </c>
      <c r="E334" s="5">
        <v>5.24</v>
      </c>
      <c r="F334" s="5">
        <v>618</v>
      </c>
      <c r="G334" s="5" t="s">
        <v>725</v>
      </c>
      <c r="H334" s="5" t="s">
        <v>27</v>
      </c>
      <c r="I334" s="5" t="s">
        <v>114</v>
      </c>
      <c r="J334" s="5" t="s">
        <v>29</v>
      </c>
      <c r="K334" s="5" t="s">
        <v>109</v>
      </c>
      <c r="L334" s="5" t="s">
        <v>59</v>
      </c>
      <c r="M334" s="5" t="s">
        <v>727</v>
      </c>
      <c r="N334" s="5">
        <v>0.36</v>
      </c>
      <c r="O334" s="5" t="s">
        <v>33</v>
      </c>
      <c r="P334" s="5" t="s">
        <v>34</v>
      </c>
      <c r="Q334" s="5" t="s">
        <v>255</v>
      </c>
      <c r="R334" s="5" t="s">
        <v>726</v>
      </c>
      <c r="S334" s="5">
        <v>81007</v>
      </c>
      <c r="T334" s="7">
        <v>42123</v>
      </c>
      <c r="U334" s="7">
        <v>42124</v>
      </c>
      <c r="V334" s="5">
        <v>-64.670940000000002</v>
      </c>
      <c r="W334" s="5">
        <v>14</v>
      </c>
      <c r="X334" s="5">
        <v>81.819999999999993</v>
      </c>
      <c r="Y334" s="5">
        <v>88198</v>
      </c>
      <c r="Z334" s="5">
        <f>DATEDIF(Table1[[#This Row],[Order Date]], Table1[[#This Row],[Ship Date]], "D")</f>
        <v>1</v>
      </c>
      <c r="AA334" s="5">
        <f>IF(Table1[[#This Row],[Sales]]=0, 0, Table1[[#This Row],[Profit]] / Table1[[#This Row],[Sales]] * 100)</f>
        <v>-79.040503544365691</v>
      </c>
      <c r="AB334" s="5">
        <f>Table1[[#This Row],[Sales]] / (1 - Table1[[#This Row],[Discount]])</f>
        <v>87.042553191489361</v>
      </c>
      <c r="AC334" s="5">
        <f>Table1[[#This Row],[Sales Before Discount]] - Table1[[#This Row],[Sales]]</f>
        <v>5.2225531914893679</v>
      </c>
      <c r="AD334" s="5" t="str">
        <f>IF(Table1[[#This Row],[Discount Impact Factor]]=0, "No Discount", IF(Table1[[#This Row],[Discount Impact Factor]]&lt;=0.1, "Low Discount", IF(Table1[[#This Row],[Discount Impact Factor]]&lt;=0.2, "Medium Discount", "High Discount")))</f>
        <v>High Discount</v>
      </c>
      <c r="AE334" s="5" t="str">
        <f>IF(Table1[[#This Row],[Discount]]=0,"0% (No Discount)",
 IF(Table1[[#This Row],[Discount]]&lt;=0.09,"10%",
 IF(Table1[[#This Row],[Discount]]&lt;=0.16,"15%",
 IF(Table1[[#This Row],[Discount]]&lt;=0.2,"20%",  IF(Table1[[#This Row],[Discount]]&lt;=0.25,"25%",
 "30%+")))))</f>
        <v>10%</v>
      </c>
      <c r="AF334" s="5" t="str">
        <f>IF(Table1[[#This Row],[Discount]]=0, "Full Price", "Discounted")</f>
        <v>Discounted</v>
      </c>
      <c r="AG334" s="46" t="str">
        <f>TEXT(Table1[[#This Row],[Order Date]],"mmm-yyyy")</f>
        <v>Apr-2015</v>
      </c>
    </row>
    <row r="335" spans="1:33" ht="12.75" customHeight="1" x14ac:dyDescent="0.25">
      <c r="A335" s="5">
        <v>18491</v>
      </c>
      <c r="B335" s="5" t="s">
        <v>37</v>
      </c>
      <c r="C335" s="5">
        <v>0.03</v>
      </c>
      <c r="D335" s="5">
        <v>7.35</v>
      </c>
      <c r="E335" s="5">
        <v>5.96</v>
      </c>
      <c r="F335" s="5">
        <v>618</v>
      </c>
      <c r="G335" s="5" t="s">
        <v>725</v>
      </c>
      <c r="H335" s="5" t="s">
        <v>49</v>
      </c>
      <c r="I335" s="5" t="s">
        <v>114</v>
      </c>
      <c r="J335" s="5" t="s">
        <v>29</v>
      </c>
      <c r="K335" s="5" t="s">
        <v>93</v>
      </c>
      <c r="L335" s="5" t="s">
        <v>59</v>
      </c>
      <c r="M335" s="5" t="s">
        <v>728</v>
      </c>
      <c r="N335" s="5">
        <v>0.38</v>
      </c>
      <c r="O335" s="5" t="s">
        <v>33</v>
      </c>
      <c r="P335" s="5" t="s">
        <v>34</v>
      </c>
      <c r="Q335" s="5" t="s">
        <v>255</v>
      </c>
      <c r="R335" s="5" t="s">
        <v>726</v>
      </c>
      <c r="S335" s="5">
        <v>81007</v>
      </c>
      <c r="T335" s="7">
        <v>42123</v>
      </c>
      <c r="U335" s="7">
        <v>42124</v>
      </c>
      <c r="V335" s="5">
        <v>-11.113199999999999</v>
      </c>
      <c r="W335" s="5">
        <v>1</v>
      </c>
      <c r="X335" s="5">
        <v>13.16</v>
      </c>
      <c r="Y335" s="5">
        <v>88198</v>
      </c>
      <c r="Z335" s="5">
        <f>DATEDIF(Table1[[#This Row],[Order Date]], Table1[[#This Row],[Ship Date]], "D")</f>
        <v>1</v>
      </c>
      <c r="AA335" s="5">
        <f>IF(Table1[[#This Row],[Sales]]=0, 0, Table1[[#This Row],[Profit]] / Table1[[#This Row],[Sales]] * 100)</f>
        <v>-84.446808510638292</v>
      </c>
      <c r="AB335" s="5">
        <f>Table1[[#This Row],[Sales]] / (1 - Table1[[#This Row],[Discount]])</f>
        <v>13.56701030927835</v>
      </c>
      <c r="AC335" s="5">
        <f>Table1[[#This Row],[Sales Before Discount]] - Table1[[#This Row],[Sales]]</f>
        <v>0.40701030927835014</v>
      </c>
      <c r="AD335" s="5" t="str">
        <f>IF(Table1[[#This Row],[Discount Impact Factor]]=0, "No Discount", IF(Table1[[#This Row],[Discount Impact Factor]]&lt;=0.1, "Low Discount", IF(Table1[[#This Row],[Discount Impact Factor]]&lt;=0.2, "Medium Discount", "High Discount")))</f>
        <v>High Discount</v>
      </c>
      <c r="AE335" s="5" t="str">
        <f>IF(Table1[[#This Row],[Discount]]=0,"0% (No Discount)",
 IF(Table1[[#This Row],[Discount]]&lt;=0.09,"10%",
 IF(Table1[[#This Row],[Discount]]&lt;=0.16,"15%",
 IF(Table1[[#This Row],[Discount]]&lt;=0.2,"20%",  IF(Table1[[#This Row],[Discount]]&lt;=0.25,"25%",
 "30%+")))))</f>
        <v>10%</v>
      </c>
      <c r="AF335" s="5" t="str">
        <f>IF(Table1[[#This Row],[Discount]]=0, "Full Price", "Discounted")</f>
        <v>Discounted</v>
      </c>
      <c r="AG335" s="46" t="str">
        <f>TEXT(Table1[[#This Row],[Order Date]],"mmm-yyyy")</f>
        <v>Apr-2015</v>
      </c>
    </row>
    <row r="336" spans="1:33" ht="12.75" hidden="1" customHeight="1" x14ac:dyDescent="0.25">
      <c r="A336" s="5">
        <v>25539</v>
      </c>
      <c r="B336" s="5" t="s">
        <v>47</v>
      </c>
      <c r="C336" s="5">
        <v>0.03</v>
      </c>
      <c r="D336" s="5">
        <v>14.2</v>
      </c>
      <c r="E336" s="5">
        <v>5.3</v>
      </c>
      <c r="F336" s="5">
        <v>619</v>
      </c>
      <c r="G336" s="5" t="s">
        <v>729</v>
      </c>
      <c r="H336" s="5" t="s">
        <v>49</v>
      </c>
      <c r="I336" s="5" t="s">
        <v>114</v>
      </c>
      <c r="J336" s="5" t="s">
        <v>41</v>
      </c>
      <c r="K336" s="5" t="s">
        <v>50</v>
      </c>
      <c r="L336" s="5" t="s">
        <v>31</v>
      </c>
      <c r="M336" s="5" t="s">
        <v>730</v>
      </c>
      <c r="N336" s="5">
        <v>0.46</v>
      </c>
      <c r="O336" s="5" t="s">
        <v>33</v>
      </c>
      <c r="P336" s="5" t="s">
        <v>61</v>
      </c>
      <c r="Q336" s="5" t="s">
        <v>300</v>
      </c>
      <c r="R336" s="5" t="s">
        <v>731</v>
      </c>
      <c r="S336" s="5">
        <v>48195</v>
      </c>
      <c r="T336" s="7">
        <v>42011</v>
      </c>
      <c r="U336" s="7">
        <v>42012</v>
      </c>
      <c r="V336" s="5">
        <v>107.02</v>
      </c>
      <c r="W336" s="5">
        <v>14</v>
      </c>
      <c r="X336" s="5">
        <v>205.98</v>
      </c>
      <c r="Y336" s="5">
        <v>88196</v>
      </c>
      <c r="Z336" s="5">
        <f>DATEDIF(Table1[[#This Row],[Order Date]], Table1[[#This Row],[Ship Date]], "D")</f>
        <v>1</v>
      </c>
      <c r="AA336" s="5">
        <f>IF(Table1[[#This Row],[Sales]]=0, 0, Table1[[#This Row],[Profit]] / Table1[[#This Row],[Sales]] * 100)</f>
        <v>51.956500631129231</v>
      </c>
      <c r="AB336" s="5">
        <f>Table1[[#This Row],[Sales]] / (1 - Table1[[#This Row],[Discount]])</f>
        <v>212.35051546391753</v>
      </c>
      <c r="AC336" s="5">
        <f>Table1[[#This Row],[Sales Before Discount]] - Table1[[#This Row],[Sales]]</f>
        <v>6.3705154639175419</v>
      </c>
      <c r="AD336" s="5" t="str">
        <f>IF(Table1[[#This Row],[Discount Impact Factor]]=0, "No Discount", IF(Table1[[#This Row],[Discount Impact Factor]]&lt;=0.1, "Low Discount", IF(Table1[[#This Row],[Discount Impact Factor]]&lt;=0.2, "Medium Discount", "High Discount")))</f>
        <v>High Discount</v>
      </c>
      <c r="AE336" s="5" t="str">
        <f>IF(Table1[[#This Row],[Discount]]=0,"0% (No Discount)",
 IF(Table1[[#This Row],[Discount]]&lt;=0.09,"10%",
 IF(Table1[[#This Row],[Discount]]&lt;=0.16,"15%",
 IF(Table1[[#This Row],[Discount]]&lt;=0.2,"20%",  IF(Table1[[#This Row],[Discount]]&lt;=0.25,"25%",
 "30%+")))))</f>
        <v>10%</v>
      </c>
      <c r="AF336" s="5" t="str">
        <f>IF(Table1[[#This Row],[Discount]]=0, "Full Price", "Discounted")</f>
        <v>Discounted</v>
      </c>
      <c r="AG336" s="46" t="str">
        <f>TEXT(Table1[[#This Row],[Order Date]],"mmm-yyyy")</f>
        <v>Jan-2015</v>
      </c>
    </row>
    <row r="337" spans="1:33" ht="12.75" hidden="1" customHeight="1" x14ac:dyDescent="0.25">
      <c r="A337" s="5">
        <v>22248</v>
      </c>
      <c r="B337" s="5" t="s">
        <v>56</v>
      </c>
      <c r="C337" s="5">
        <v>0.1</v>
      </c>
      <c r="D337" s="5">
        <v>6.88</v>
      </c>
      <c r="E337" s="5">
        <v>2</v>
      </c>
      <c r="F337" s="5">
        <v>621</v>
      </c>
      <c r="G337" s="5" t="s">
        <v>732</v>
      </c>
      <c r="H337" s="5" t="s">
        <v>49</v>
      </c>
      <c r="I337" s="5" t="s">
        <v>40</v>
      </c>
      <c r="J337" s="5" t="s">
        <v>29</v>
      </c>
      <c r="K337" s="5" t="s">
        <v>93</v>
      </c>
      <c r="L337" s="5" t="s">
        <v>31</v>
      </c>
      <c r="M337" s="5" t="s">
        <v>662</v>
      </c>
      <c r="N337" s="5">
        <v>0.39</v>
      </c>
      <c r="O337" s="5" t="s">
        <v>33</v>
      </c>
      <c r="P337" s="5" t="s">
        <v>53</v>
      </c>
      <c r="Q337" s="5" t="s">
        <v>228</v>
      </c>
      <c r="R337" s="5" t="s">
        <v>396</v>
      </c>
      <c r="S337" s="5">
        <v>6111</v>
      </c>
      <c r="T337" s="7">
        <v>42061</v>
      </c>
      <c r="U337" s="7">
        <v>42062</v>
      </c>
      <c r="V337" s="5">
        <v>18.420000000000002</v>
      </c>
      <c r="W337" s="5">
        <v>5</v>
      </c>
      <c r="X337" s="5">
        <v>31.46</v>
      </c>
      <c r="Y337" s="5">
        <v>91432</v>
      </c>
      <c r="Z337" s="5">
        <f>DATEDIF(Table1[[#This Row],[Order Date]], Table1[[#This Row],[Ship Date]], "D")</f>
        <v>1</v>
      </c>
      <c r="AA337" s="5">
        <f>IF(Table1[[#This Row],[Sales]]=0, 0, Table1[[#This Row],[Profit]] / Table1[[#This Row],[Sales]] * 100)</f>
        <v>58.550540368722196</v>
      </c>
      <c r="AB337" s="5">
        <f>Table1[[#This Row],[Sales]] / (1 - Table1[[#This Row],[Discount]])</f>
        <v>34.955555555555556</v>
      </c>
      <c r="AC337" s="5">
        <f>Table1[[#This Row],[Sales Before Discount]] - Table1[[#This Row],[Sales]]</f>
        <v>3.4955555555555549</v>
      </c>
      <c r="AD337" s="5" t="str">
        <f>IF(Table1[[#This Row],[Discount Impact Factor]]=0, "No Discount", IF(Table1[[#This Row],[Discount Impact Factor]]&lt;=0.1, "Low Discount", IF(Table1[[#This Row],[Discount Impact Factor]]&lt;=0.2, "Medium Discount", "High Discount")))</f>
        <v>High Discount</v>
      </c>
      <c r="AE337" s="5" t="str">
        <f>IF(Table1[[#This Row],[Discount]]=0,"0% (No Discount)",
 IF(Table1[[#This Row],[Discount]]&lt;=0.09,"10%",
 IF(Table1[[#This Row],[Discount]]&lt;=0.16,"15%",
 IF(Table1[[#This Row],[Discount]]&lt;=0.2,"20%",  IF(Table1[[#This Row],[Discount]]&lt;=0.25,"25%",
 "30%+")))))</f>
        <v>15%</v>
      </c>
      <c r="AF337" s="5" t="str">
        <f>IF(Table1[[#This Row],[Discount]]=0, "Full Price", "Discounted")</f>
        <v>Discounted</v>
      </c>
      <c r="AG337" s="46" t="str">
        <f>TEXT(Table1[[#This Row],[Order Date]],"mmm-yyyy")</f>
        <v>Feb-2015</v>
      </c>
    </row>
    <row r="338" spans="1:33" ht="12.75" hidden="1" customHeight="1" x14ac:dyDescent="0.25">
      <c r="A338" s="5">
        <v>22247</v>
      </c>
      <c r="B338" s="5" t="s">
        <v>56</v>
      </c>
      <c r="C338" s="5">
        <v>0.06</v>
      </c>
      <c r="D338" s="5">
        <v>195.99</v>
      </c>
      <c r="E338" s="5">
        <v>8.99</v>
      </c>
      <c r="F338" s="5">
        <v>622</v>
      </c>
      <c r="G338" s="5" t="s">
        <v>733</v>
      </c>
      <c r="H338" s="5" t="s">
        <v>49</v>
      </c>
      <c r="I338" s="5" t="s">
        <v>40</v>
      </c>
      <c r="J338" s="5" t="s">
        <v>77</v>
      </c>
      <c r="K338" s="5" t="s">
        <v>78</v>
      </c>
      <c r="L338" s="5" t="s">
        <v>59</v>
      </c>
      <c r="M338" s="5" t="s">
        <v>734</v>
      </c>
      <c r="N338" s="5">
        <v>0.6</v>
      </c>
      <c r="O338" s="5" t="s">
        <v>33</v>
      </c>
      <c r="P338" s="5" t="s">
        <v>53</v>
      </c>
      <c r="Q338" s="5" t="s">
        <v>188</v>
      </c>
      <c r="R338" s="5" t="s">
        <v>511</v>
      </c>
      <c r="S338" s="5">
        <v>4210</v>
      </c>
      <c r="T338" s="7">
        <v>42061</v>
      </c>
      <c r="U338" s="7">
        <v>42063</v>
      </c>
      <c r="V338" s="5">
        <v>349.47</v>
      </c>
      <c r="W338" s="5">
        <v>6</v>
      </c>
      <c r="X338" s="5">
        <v>948.97</v>
      </c>
      <c r="Y338" s="5">
        <v>91432</v>
      </c>
      <c r="Z338" s="5">
        <f>DATEDIF(Table1[[#This Row],[Order Date]], Table1[[#This Row],[Ship Date]], "D")</f>
        <v>2</v>
      </c>
      <c r="AA338" s="5">
        <f>IF(Table1[[#This Row],[Sales]]=0, 0, Table1[[#This Row],[Profit]] / Table1[[#This Row],[Sales]] * 100)</f>
        <v>36.826243189984929</v>
      </c>
      <c r="AB338" s="5">
        <f>Table1[[#This Row],[Sales]] / (1 - Table1[[#This Row],[Discount]])</f>
        <v>1009.5425531914894</v>
      </c>
      <c r="AC338" s="5">
        <f>Table1[[#This Row],[Sales Before Discount]] - Table1[[#This Row],[Sales]]</f>
        <v>60.572553191489419</v>
      </c>
      <c r="AD338" s="5" t="str">
        <f>IF(Table1[[#This Row],[Discount Impact Factor]]=0, "No Discount", IF(Table1[[#This Row],[Discount Impact Factor]]&lt;=0.1, "Low Discount", IF(Table1[[#This Row],[Discount Impact Factor]]&lt;=0.2, "Medium Discount", "High Discount")))</f>
        <v>High Discount</v>
      </c>
      <c r="AE338" s="5" t="str">
        <f>IF(Table1[[#This Row],[Discount]]=0,"0% (No Discount)",
 IF(Table1[[#This Row],[Discount]]&lt;=0.09,"10%",
 IF(Table1[[#This Row],[Discount]]&lt;=0.16,"15%",
 IF(Table1[[#This Row],[Discount]]&lt;=0.2,"20%",  IF(Table1[[#This Row],[Discount]]&lt;=0.25,"25%",
 "30%+")))))</f>
        <v>10%</v>
      </c>
      <c r="AF338" s="5" t="str">
        <f>IF(Table1[[#This Row],[Discount]]=0, "Full Price", "Discounted")</f>
        <v>Discounted</v>
      </c>
      <c r="AG338" s="46" t="str">
        <f>TEXT(Table1[[#This Row],[Order Date]],"mmm-yyyy")</f>
        <v>Feb-2015</v>
      </c>
    </row>
    <row r="339" spans="1:33" ht="12.75" customHeight="1" x14ac:dyDescent="0.25">
      <c r="A339" s="5">
        <v>24880</v>
      </c>
      <c r="B339" s="5" t="s">
        <v>25</v>
      </c>
      <c r="C339" s="5">
        <v>0.05</v>
      </c>
      <c r="D339" s="5">
        <v>6.48</v>
      </c>
      <c r="E339" s="5">
        <v>8.4</v>
      </c>
      <c r="F339" s="5">
        <v>623</v>
      </c>
      <c r="G339" s="5" t="s">
        <v>735</v>
      </c>
      <c r="H339" s="5" t="s">
        <v>49</v>
      </c>
      <c r="I339" s="5" t="s">
        <v>40</v>
      </c>
      <c r="J339" s="5" t="s">
        <v>29</v>
      </c>
      <c r="K339" s="5" t="s">
        <v>93</v>
      </c>
      <c r="L339" s="5" t="s">
        <v>59</v>
      </c>
      <c r="M339" s="5" t="s">
        <v>736</v>
      </c>
      <c r="N339" s="5">
        <v>0.37</v>
      </c>
      <c r="O339" s="5" t="s">
        <v>33</v>
      </c>
      <c r="P339" s="5" t="s">
        <v>53</v>
      </c>
      <c r="Q339" s="5" t="s">
        <v>197</v>
      </c>
      <c r="R339" s="5" t="s">
        <v>737</v>
      </c>
      <c r="S339" s="5">
        <v>3101</v>
      </c>
      <c r="T339" s="7">
        <v>42095</v>
      </c>
      <c r="U339" s="7">
        <v>42097</v>
      </c>
      <c r="V339" s="5">
        <v>-226.34640000000002</v>
      </c>
      <c r="W339" s="5">
        <v>21</v>
      </c>
      <c r="X339" s="5">
        <v>136.99</v>
      </c>
      <c r="Y339" s="5">
        <v>91433</v>
      </c>
      <c r="Z339" s="5">
        <f>DATEDIF(Table1[[#This Row],[Order Date]], Table1[[#This Row],[Ship Date]], "D")</f>
        <v>2</v>
      </c>
      <c r="AA339" s="5">
        <f>IF(Table1[[#This Row],[Sales]]=0, 0, Table1[[#This Row],[Profit]] / Table1[[#This Row],[Sales]] * 100)</f>
        <v>-165.22841083290751</v>
      </c>
      <c r="AB339" s="5">
        <f>Table1[[#This Row],[Sales]] / (1 - Table1[[#This Row],[Discount]])</f>
        <v>144.20000000000002</v>
      </c>
      <c r="AC339" s="5">
        <f>Table1[[#This Row],[Sales Before Discount]] - Table1[[#This Row],[Sales]]</f>
        <v>7.210000000000008</v>
      </c>
      <c r="AD339" s="5" t="str">
        <f>IF(Table1[[#This Row],[Discount Impact Factor]]=0, "No Discount", IF(Table1[[#This Row],[Discount Impact Factor]]&lt;=0.1, "Low Discount", IF(Table1[[#This Row],[Discount Impact Factor]]&lt;=0.2, "Medium Discount", "High Discount")))</f>
        <v>High Discount</v>
      </c>
      <c r="AE339" s="5" t="str">
        <f>IF(Table1[[#This Row],[Discount]]=0,"0% (No Discount)",
 IF(Table1[[#This Row],[Discount]]&lt;=0.09,"10%",
 IF(Table1[[#This Row],[Discount]]&lt;=0.16,"15%",
 IF(Table1[[#This Row],[Discount]]&lt;=0.2,"20%",  IF(Table1[[#This Row],[Discount]]&lt;=0.25,"25%",
 "30%+")))))</f>
        <v>10%</v>
      </c>
      <c r="AF339" s="5" t="str">
        <f>IF(Table1[[#This Row],[Discount]]=0, "Full Price", "Discounted")</f>
        <v>Discounted</v>
      </c>
      <c r="AG339" s="46" t="str">
        <f>TEXT(Table1[[#This Row],[Order Date]],"mmm-yyyy")</f>
        <v>Apr-2015</v>
      </c>
    </row>
    <row r="340" spans="1:33" ht="12.75" customHeight="1" x14ac:dyDescent="0.25">
      <c r="A340" s="5">
        <v>24881</v>
      </c>
      <c r="B340" s="5" t="s">
        <v>25</v>
      </c>
      <c r="C340" s="5">
        <v>0.05</v>
      </c>
      <c r="D340" s="5">
        <v>55.99</v>
      </c>
      <c r="E340" s="5">
        <v>5</v>
      </c>
      <c r="F340" s="5">
        <v>624</v>
      </c>
      <c r="G340" s="5" t="s">
        <v>738</v>
      </c>
      <c r="H340" s="5" t="s">
        <v>49</v>
      </c>
      <c r="I340" s="5" t="s">
        <v>40</v>
      </c>
      <c r="J340" s="5" t="s">
        <v>77</v>
      </c>
      <c r="K340" s="5" t="s">
        <v>78</v>
      </c>
      <c r="L340" s="5" t="s">
        <v>51</v>
      </c>
      <c r="M340" s="5" t="s">
        <v>689</v>
      </c>
      <c r="N340" s="5">
        <v>0.8</v>
      </c>
      <c r="O340" s="5" t="s">
        <v>33</v>
      </c>
      <c r="P340" s="5" t="s">
        <v>53</v>
      </c>
      <c r="Q340" s="5" t="s">
        <v>149</v>
      </c>
      <c r="R340" s="5" t="s">
        <v>739</v>
      </c>
      <c r="S340" s="5">
        <v>5701</v>
      </c>
      <c r="T340" s="7">
        <v>42095</v>
      </c>
      <c r="U340" s="7">
        <v>42095</v>
      </c>
      <c r="V340" s="5">
        <v>-281.17583999999999</v>
      </c>
      <c r="W340" s="5">
        <v>2</v>
      </c>
      <c r="X340" s="5">
        <v>99.36</v>
      </c>
      <c r="Y340" s="5">
        <v>91433</v>
      </c>
      <c r="Z340" s="5">
        <f>DATEDIF(Table1[[#This Row],[Order Date]], Table1[[#This Row],[Ship Date]], "D")</f>
        <v>0</v>
      </c>
      <c r="AA340" s="5">
        <f>IF(Table1[[#This Row],[Sales]]=0, 0, Table1[[#This Row],[Profit]] / Table1[[#This Row],[Sales]] * 100)</f>
        <v>-282.9869565217391</v>
      </c>
      <c r="AB340" s="5">
        <f>Table1[[#This Row],[Sales]] / (1 - Table1[[#This Row],[Discount]])</f>
        <v>104.58947368421053</v>
      </c>
      <c r="AC340" s="5">
        <f>Table1[[#This Row],[Sales Before Discount]] - Table1[[#This Row],[Sales]]</f>
        <v>5.2294736842105323</v>
      </c>
      <c r="AD340" s="5" t="str">
        <f>IF(Table1[[#This Row],[Discount Impact Factor]]=0, "No Discount", IF(Table1[[#This Row],[Discount Impact Factor]]&lt;=0.1, "Low Discount", IF(Table1[[#This Row],[Discount Impact Factor]]&lt;=0.2, "Medium Discount", "High Discount")))</f>
        <v>High Discount</v>
      </c>
      <c r="AE340" s="5" t="str">
        <f>IF(Table1[[#This Row],[Discount]]=0,"0% (No Discount)",
 IF(Table1[[#This Row],[Discount]]&lt;=0.09,"10%",
 IF(Table1[[#This Row],[Discount]]&lt;=0.16,"15%",
 IF(Table1[[#This Row],[Discount]]&lt;=0.2,"20%",  IF(Table1[[#This Row],[Discount]]&lt;=0.25,"25%",
 "30%+")))))</f>
        <v>10%</v>
      </c>
      <c r="AF340" s="5" t="str">
        <f>IF(Table1[[#This Row],[Discount]]=0, "Full Price", "Discounted")</f>
        <v>Discounted</v>
      </c>
      <c r="AG340" s="46" t="str">
        <f>TEXT(Table1[[#This Row],[Order Date]],"mmm-yyyy")</f>
        <v>Apr-2015</v>
      </c>
    </row>
    <row r="341" spans="1:33" ht="12.75" hidden="1" customHeight="1" x14ac:dyDescent="0.25">
      <c r="A341" s="5">
        <v>21718</v>
      </c>
      <c r="B341" s="5" t="s">
        <v>56</v>
      </c>
      <c r="C341" s="5">
        <v>0.02</v>
      </c>
      <c r="D341" s="5">
        <v>419.19</v>
      </c>
      <c r="E341" s="5">
        <v>19.989999999999998</v>
      </c>
      <c r="F341" s="5">
        <v>627</v>
      </c>
      <c r="G341" s="5" t="s">
        <v>740</v>
      </c>
      <c r="H341" s="5" t="s">
        <v>49</v>
      </c>
      <c r="I341" s="5" t="s">
        <v>28</v>
      </c>
      <c r="J341" s="5" t="s">
        <v>29</v>
      </c>
      <c r="K341" s="5" t="s">
        <v>141</v>
      </c>
      <c r="L341" s="5" t="s">
        <v>59</v>
      </c>
      <c r="M341" s="5" t="s">
        <v>741</v>
      </c>
      <c r="N341" s="5">
        <v>0.57999999999999996</v>
      </c>
      <c r="O341" s="5" t="s">
        <v>33</v>
      </c>
      <c r="P341" s="5" t="s">
        <v>53</v>
      </c>
      <c r="Q341" s="5" t="s">
        <v>154</v>
      </c>
      <c r="R341" s="5" t="s">
        <v>742</v>
      </c>
      <c r="S341" s="5">
        <v>43952</v>
      </c>
      <c r="T341" s="7">
        <v>42115</v>
      </c>
      <c r="U341" s="7">
        <v>42116</v>
      </c>
      <c r="V341" s="5">
        <v>6610.2</v>
      </c>
      <c r="W341" s="5">
        <v>22</v>
      </c>
      <c r="X341" s="5">
        <v>9580</v>
      </c>
      <c r="Y341" s="5">
        <v>90469</v>
      </c>
      <c r="Z341" s="5">
        <f>DATEDIF(Table1[[#This Row],[Order Date]], Table1[[#This Row],[Ship Date]], "D")</f>
        <v>1</v>
      </c>
      <c r="AA341" s="5">
        <f>IF(Table1[[#This Row],[Sales]]=0, 0, Table1[[#This Row],[Profit]] / Table1[[#This Row],[Sales]] * 100)</f>
        <v>69</v>
      </c>
      <c r="AB341" s="5">
        <f>Table1[[#This Row],[Sales]] / (1 - Table1[[#This Row],[Discount]])</f>
        <v>9775.5102040816328</v>
      </c>
      <c r="AC341" s="5">
        <f>Table1[[#This Row],[Sales Before Discount]] - Table1[[#This Row],[Sales]]</f>
        <v>195.51020408163276</v>
      </c>
      <c r="AD341" s="5" t="str">
        <f>IF(Table1[[#This Row],[Discount Impact Factor]]=0, "No Discount", IF(Table1[[#This Row],[Discount Impact Factor]]&lt;=0.1, "Low Discount", IF(Table1[[#This Row],[Discount Impact Factor]]&lt;=0.2, "Medium Discount", "High Discount")))</f>
        <v>High Discount</v>
      </c>
      <c r="AE341" s="5" t="str">
        <f>IF(Table1[[#This Row],[Discount]]=0,"0% (No Discount)",
 IF(Table1[[#This Row],[Discount]]&lt;=0.09,"10%",
 IF(Table1[[#This Row],[Discount]]&lt;=0.16,"15%",
 IF(Table1[[#This Row],[Discount]]&lt;=0.2,"20%",  IF(Table1[[#This Row],[Discount]]&lt;=0.25,"25%",
 "30%+")))))</f>
        <v>10%</v>
      </c>
      <c r="AF341" s="5" t="str">
        <f>IF(Table1[[#This Row],[Discount]]=0, "Full Price", "Discounted")</f>
        <v>Discounted</v>
      </c>
      <c r="AG341" s="46" t="str">
        <f>TEXT(Table1[[#This Row],[Order Date]],"mmm-yyyy")</f>
        <v>Apr-2015</v>
      </c>
    </row>
    <row r="342" spans="1:33" ht="12.75" customHeight="1" x14ac:dyDescent="0.25">
      <c r="A342" s="5">
        <v>19364</v>
      </c>
      <c r="B342" s="5" t="s">
        <v>25</v>
      </c>
      <c r="C342" s="5">
        <v>0.01</v>
      </c>
      <c r="D342" s="5">
        <v>2.08</v>
      </c>
      <c r="E342" s="5">
        <v>5.33</v>
      </c>
      <c r="F342" s="5">
        <v>635</v>
      </c>
      <c r="G342" s="5" t="s">
        <v>743</v>
      </c>
      <c r="H342" s="5" t="s">
        <v>49</v>
      </c>
      <c r="I342" s="5" t="s">
        <v>28</v>
      </c>
      <c r="J342" s="5" t="s">
        <v>41</v>
      </c>
      <c r="K342" s="5" t="s">
        <v>50</v>
      </c>
      <c r="L342" s="5" t="s">
        <v>59</v>
      </c>
      <c r="M342" s="5" t="s">
        <v>744</v>
      </c>
      <c r="N342" s="5">
        <v>0.43</v>
      </c>
      <c r="O342" s="5" t="s">
        <v>33</v>
      </c>
      <c r="P342" s="5" t="s">
        <v>61</v>
      </c>
      <c r="Q342" s="5" t="s">
        <v>62</v>
      </c>
      <c r="R342" s="5" t="s">
        <v>745</v>
      </c>
      <c r="S342" s="5">
        <v>55106</v>
      </c>
      <c r="T342" s="7">
        <v>42099</v>
      </c>
      <c r="U342" s="7">
        <v>42099</v>
      </c>
      <c r="V342" s="5">
        <v>-103.7124</v>
      </c>
      <c r="W342" s="5">
        <v>12</v>
      </c>
      <c r="X342" s="5">
        <v>28.32</v>
      </c>
      <c r="Y342" s="5">
        <v>89284</v>
      </c>
      <c r="Z342" s="5">
        <f>DATEDIF(Table1[[#This Row],[Order Date]], Table1[[#This Row],[Ship Date]], "D")</f>
        <v>0</v>
      </c>
      <c r="AA342" s="5">
        <f>IF(Table1[[#This Row],[Sales]]=0, 0, Table1[[#This Row],[Profit]] / Table1[[#This Row],[Sales]] * 100)</f>
        <v>-366.21610169491527</v>
      </c>
      <c r="AB342" s="5">
        <f>Table1[[#This Row],[Sales]] / (1 - Table1[[#This Row],[Discount]])</f>
        <v>28.606060606060606</v>
      </c>
      <c r="AC342" s="5">
        <f>Table1[[#This Row],[Sales Before Discount]] - Table1[[#This Row],[Sales]]</f>
        <v>0.28606060606060524</v>
      </c>
      <c r="AD342" s="5" t="str">
        <f>IF(Table1[[#This Row],[Discount Impact Factor]]=0, "No Discount", IF(Table1[[#This Row],[Discount Impact Factor]]&lt;=0.1, "Low Discount", IF(Table1[[#This Row],[Discount Impact Factor]]&lt;=0.2, "Medium Discount", "High Discount")))</f>
        <v>High Discount</v>
      </c>
      <c r="AE342" s="5" t="str">
        <f>IF(Table1[[#This Row],[Discount]]=0,"0% (No Discount)",
 IF(Table1[[#This Row],[Discount]]&lt;=0.09,"10%",
 IF(Table1[[#This Row],[Discount]]&lt;=0.16,"15%",
 IF(Table1[[#This Row],[Discount]]&lt;=0.2,"20%",  IF(Table1[[#This Row],[Discount]]&lt;=0.25,"25%",
 "30%+")))))</f>
        <v>10%</v>
      </c>
      <c r="AF342" s="5" t="str">
        <f>IF(Table1[[#This Row],[Discount]]=0, "Full Price", "Discounted")</f>
        <v>Discounted</v>
      </c>
      <c r="AG342" s="46" t="str">
        <f>TEXT(Table1[[#This Row],[Order Date]],"mmm-yyyy")</f>
        <v>Apr-2015</v>
      </c>
    </row>
    <row r="343" spans="1:33" ht="12.75" customHeight="1" x14ac:dyDescent="0.25">
      <c r="A343" s="5">
        <v>19365</v>
      </c>
      <c r="B343" s="5" t="s">
        <v>25</v>
      </c>
      <c r="C343" s="5">
        <v>0.03</v>
      </c>
      <c r="D343" s="5">
        <v>370.98</v>
      </c>
      <c r="E343" s="5">
        <v>99</v>
      </c>
      <c r="F343" s="5">
        <v>635</v>
      </c>
      <c r="G343" s="5" t="s">
        <v>743</v>
      </c>
      <c r="H343" s="5" t="s">
        <v>39</v>
      </c>
      <c r="I343" s="5" t="s">
        <v>28</v>
      </c>
      <c r="J343" s="5" t="s">
        <v>29</v>
      </c>
      <c r="K343" s="5" t="s">
        <v>141</v>
      </c>
      <c r="L343" s="5" t="s">
        <v>43</v>
      </c>
      <c r="M343" s="5" t="s">
        <v>746</v>
      </c>
      <c r="N343" s="5">
        <v>0.65</v>
      </c>
      <c r="O343" s="5" t="s">
        <v>33</v>
      </c>
      <c r="P343" s="5" t="s">
        <v>61</v>
      </c>
      <c r="Q343" s="5" t="s">
        <v>62</v>
      </c>
      <c r="R343" s="5" t="s">
        <v>745</v>
      </c>
      <c r="S343" s="5">
        <v>55106</v>
      </c>
      <c r="T343" s="7">
        <v>42099</v>
      </c>
      <c r="U343" s="7">
        <v>42100</v>
      </c>
      <c r="V343" s="5">
        <v>-124.2864</v>
      </c>
      <c r="W343" s="5">
        <v>6</v>
      </c>
      <c r="X343" s="5">
        <v>2309.4899999999998</v>
      </c>
      <c r="Y343" s="5">
        <v>89284</v>
      </c>
      <c r="Z343" s="5">
        <f>DATEDIF(Table1[[#This Row],[Order Date]], Table1[[#This Row],[Ship Date]], "D")</f>
        <v>1</v>
      </c>
      <c r="AA343" s="5">
        <f>IF(Table1[[#This Row],[Sales]]=0, 0, Table1[[#This Row],[Profit]] / Table1[[#This Row],[Sales]] * 100)</f>
        <v>-5.3815517711702583</v>
      </c>
      <c r="AB343" s="5">
        <f>Table1[[#This Row],[Sales]] / (1 - Table1[[#This Row],[Discount]])</f>
        <v>2380.9175257731958</v>
      </c>
      <c r="AC343" s="5">
        <f>Table1[[#This Row],[Sales Before Discount]] - Table1[[#This Row],[Sales]]</f>
        <v>71.427525773196066</v>
      </c>
      <c r="AD343" s="5" t="str">
        <f>IF(Table1[[#This Row],[Discount Impact Factor]]=0, "No Discount", IF(Table1[[#This Row],[Discount Impact Factor]]&lt;=0.1, "Low Discount", IF(Table1[[#This Row],[Discount Impact Factor]]&lt;=0.2, "Medium Discount", "High Discount")))</f>
        <v>High Discount</v>
      </c>
      <c r="AE343" s="5" t="str">
        <f>IF(Table1[[#This Row],[Discount]]=0,"0% (No Discount)",
 IF(Table1[[#This Row],[Discount]]&lt;=0.09,"10%",
 IF(Table1[[#This Row],[Discount]]&lt;=0.16,"15%",
 IF(Table1[[#This Row],[Discount]]&lt;=0.2,"20%",  IF(Table1[[#This Row],[Discount]]&lt;=0.25,"25%",
 "30%+")))))</f>
        <v>10%</v>
      </c>
      <c r="AF343" s="5" t="str">
        <f>IF(Table1[[#This Row],[Discount]]=0, "Full Price", "Discounted")</f>
        <v>Discounted</v>
      </c>
      <c r="AG343" s="46" t="str">
        <f>TEXT(Table1[[#This Row],[Order Date]],"mmm-yyyy")</f>
        <v>Apr-2015</v>
      </c>
    </row>
    <row r="344" spans="1:33" ht="12.75" customHeight="1" x14ac:dyDescent="0.25">
      <c r="A344" s="5">
        <v>19539</v>
      </c>
      <c r="B344" s="5" t="s">
        <v>106</v>
      </c>
      <c r="C344" s="5">
        <v>0.06</v>
      </c>
      <c r="D344" s="5">
        <v>160.97999999999999</v>
      </c>
      <c r="E344" s="5">
        <v>35.020000000000003</v>
      </c>
      <c r="F344" s="5">
        <v>637</v>
      </c>
      <c r="G344" s="5" t="s">
        <v>747</v>
      </c>
      <c r="H344" s="5" t="s">
        <v>39</v>
      </c>
      <c r="I344" s="5" t="s">
        <v>114</v>
      </c>
      <c r="J344" s="5" t="s">
        <v>41</v>
      </c>
      <c r="K344" s="5" t="s">
        <v>191</v>
      </c>
      <c r="L344" s="5" t="s">
        <v>121</v>
      </c>
      <c r="M344" s="5" t="s">
        <v>748</v>
      </c>
      <c r="N344" s="5">
        <v>0.72</v>
      </c>
      <c r="O344" s="5" t="s">
        <v>33</v>
      </c>
      <c r="P344" s="5" t="s">
        <v>34</v>
      </c>
      <c r="Q344" s="5" t="s">
        <v>45</v>
      </c>
      <c r="R344" s="5" t="s">
        <v>749</v>
      </c>
      <c r="S344" s="5">
        <v>95051</v>
      </c>
      <c r="T344" s="7">
        <v>42083</v>
      </c>
      <c r="U344" s="7">
        <v>42087</v>
      </c>
      <c r="V344" s="5">
        <v>-229.68</v>
      </c>
      <c r="W344" s="5">
        <v>8</v>
      </c>
      <c r="X344" s="5">
        <v>1232.01</v>
      </c>
      <c r="Y344" s="5">
        <v>87953</v>
      </c>
      <c r="Z344" s="5">
        <f>DATEDIF(Table1[[#This Row],[Order Date]], Table1[[#This Row],[Ship Date]], "D")</f>
        <v>4</v>
      </c>
      <c r="AA344" s="5">
        <f>IF(Table1[[#This Row],[Sales]]=0, 0, Table1[[#This Row],[Profit]] / Table1[[#This Row],[Sales]] * 100)</f>
        <v>-18.642705822193005</v>
      </c>
      <c r="AB344" s="5">
        <f>Table1[[#This Row],[Sales]] / (1 - Table1[[#This Row],[Discount]])</f>
        <v>1310.6489361702129</v>
      </c>
      <c r="AC344" s="5">
        <f>Table1[[#This Row],[Sales Before Discount]] - Table1[[#This Row],[Sales]]</f>
        <v>78.638936170212901</v>
      </c>
      <c r="AD344" s="5" t="str">
        <f>IF(Table1[[#This Row],[Discount Impact Factor]]=0, "No Discount", IF(Table1[[#This Row],[Discount Impact Factor]]&lt;=0.1, "Low Discount", IF(Table1[[#This Row],[Discount Impact Factor]]&lt;=0.2, "Medium Discount", "High Discount")))</f>
        <v>High Discount</v>
      </c>
      <c r="AE344" s="5" t="str">
        <f>IF(Table1[[#This Row],[Discount]]=0,"0% (No Discount)",
 IF(Table1[[#This Row],[Discount]]&lt;=0.09,"10%",
 IF(Table1[[#This Row],[Discount]]&lt;=0.16,"15%",
 IF(Table1[[#This Row],[Discount]]&lt;=0.2,"20%",  IF(Table1[[#This Row],[Discount]]&lt;=0.25,"25%",
 "30%+")))))</f>
        <v>10%</v>
      </c>
      <c r="AF344" s="5" t="str">
        <f>IF(Table1[[#This Row],[Discount]]=0, "Full Price", "Discounted")</f>
        <v>Discounted</v>
      </c>
      <c r="AG344" s="46" t="str">
        <f>TEXT(Table1[[#This Row],[Order Date]],"mmm-yyyy")</f>
        <v>Mar-2015</v>
      </c>
    </row>
    <row r="345" spans="1:33" ht="12.75" hidden="1" customHeight="1" x14ac:dyDescent="0.25">
      <c r="A345" s="5">
        <v>24387</v>
      </c>
      <c r="B345" s="5" t="s">
        <v>47</v>
      </c>
      <c r="C345" s="5">
        <v>0.06</v>
      </c>
      <c r="D345" s="5">
        <v>65.989999999999995</v>
      </c>
      <c r="E345" s="5">
        <v>8.8000000000000007</v>
      </c>
      <c r="F345" s="5">
        <v>638</v>
      </c>
      <c r="G345" s="5" t="s">
        <v>750</v>
      </c>
      <c r="H345" s="5" t="s">
        <v>27</v>
      </c>
      <c r="I345" s="5" t="s">
        <v>114</v>
      </c>
      <c r="J345" s="5" t="s">
        <v>77</v>
      </c>
      <c r="K345" s="5" t="s">
        <v>78</v>
      </c>
      <c r="L345" s="5" t="s">
        <v>59</v>
      </c>
      <c r="M345" s="5" t="s">
        <v>751</v>
      </c>
      <c r="N345" s="5">
        <v>0.57999999999999996</v>
      </c>
      <c r="O345" s="5" t="s">
        <v>33</v>
      </c>
      <c r="P345" s="5" t="s">
        <v>34</v>
      </c>
      <c r="Q345" s="5" t="s">
        <v>45</v>
      </c>
      <c r="R345" s="5" t="s">
        <v>752</v>
      </c>
      <c r="S345" s="5">
        <v>95062</v>
      </c>
      <c r="T345" s="7">
        <v>42124</v>
      </c>
      <c r="U345" s="7">
        <v>42125</v>
      </c>
      <c r="V345" s="5">
        <v>288.08999999999997</v>
      </c>
      <c r="W345" s="5">
        <v>9</v>
      </c>
      <c r="X345" s="5">
        <v>506.38</v>
      </c>
      <c r="Y345" s="5">
        <v>87954</v>
      </c>
      <c r="Z345" s="5">
        <f>DATEDIF(Table1[[#This Row],[Order Date]], Table1[[#This Row],[Ship Date]], "D")</f>
        <v>1</v>
      </c>
      <c r="AA345" s="5">
        <f>IF(Table1[[#This Row],[Sales]]=0, 0, Table1[[#This Row],[Profit]] / Table1[[#This Row],[Sales]] * 100)</f>
        <v>56.892057348236506</v>
      </c>
      <c r="AB345" s="5">
        <f>Table1[[#This Row],[Sales]] / (1 - Table1[[#This Row],[Discount]])</f>
        <v>538.70212765957444</v>
      </c>
      <c r="AC345" s="5">
        <f>Table1[[#This Row],[Sales Before Discount]] - Table1[[#This Row],[Sales]]</f>
        <v>32.322127659574448</v>
      </c>
      <c r="AD345" s="5" t="str">
        <f>IF(Table1[[#This Row],[Discount Impact Factor]]=0, "No Discount", IF(Table1[[#This Row],[Discount Impact Factor]]&lt;=0.1, "Low Discount", IF(Table1[[#This Row],[Discount Impact Factor]]&lt;=0.2, "Medium Discount", "High Discount")))</f>
        <v>High Discount</v>
      </c>
      <c r="AE345" s="5" t="str">
        <f>IF(Table1[[#This Row],[Discount]]=0,"0% (No Discount)",
 IF(Table1[[#This Row],[Discount]]&lt;=0.09,"10%",
 IF(Table1[[#This Row],[Discount]]&lt;=0.16,"15%",
 IF(Table1[[#This Row],[Discount]]&lt;=0.2,"20%",  IF(Table1[[#This Row],[Discount]]&lt;=0.25,"25%",
 "30%+")))))</f>
        <v>10%</v>
      </c>
      <c r="AF345" s="5" t="str">
        <f>IF(Table1[[#This Row],[Discount]]=0, "Full Price", "Discounted")</f>
        <v>Discounted</v>
      </c>
      <c r="AG345" s="46" t="str">
        <f>TEXT(Table1[[#This Row],[Order Date]],"mmm-yyyy")</f>
        <v>Apr-2015</v>
      </c>
    </row>
    <row r="346" spans="1:33" ht="12.75" hidden="1" customHeight="1" x14ac:dyDescent="0.25">
      <c r="A346" s="5">
        <v>24388</v>
      </c>
      <c r="B346" s="5" t="s">
        <v>47</v>
      </c>
      <c r="C346" s="5">
        <v>0</v>
      </c>
      <c r="D346" s="5">
        <v>195.99</v>
      </c>
      <c r="E346" s="5">
        <v>4.2</v>
      </c>
      <c r="F346" s="5">
        <v>638</v>
      </c>
      <c r="G346" s="5" t="s">
        <v>750</v>
      </c>
      <c r="H346" s="5" t="s">
        <v>27</v>
      </c>
      <c r="I346" s="5" t="s">
        <v>114</v>
      </c>
      <c r="J346" s="5" t="s">
        <v>77</v>
      </c>
      <c r="K346" s="5" t="s">
        <v>78</v>
      </c>
      <c r="L346" s="5" t="s">
        <v>59</v>
      </c>
      <c r="M346" s="5" t="s">
        <v>753</v>
      </c>
      <c r="N346" s="5">
        <v>0.56999999999999995</v>
      </c>
      <c r="O346" s="5" t="s">
        <v>33</v>
      </c>
      <c r="P346" s="5" t="s">
        <v>34</v>
      </c>
      <c r="Q346" s="5" t="s">
        <v>45</v>
      </c>
      <c r="R346" s="5" t="s">
        <v>752</v>
      </c>
      <c r="S346" s="5">
        <v>95062</v>
      </c>
      <c r="T346" s="7">
        <v>42124</v>
      </c>
      <c r="U346" s="7">
        <v>42126</v>
      </c>
      <c r="V346" s="5">
        <v>719.47679999999991</v>
      </c>
      <c r="W346" s="5">
        <v>6</v>
      </c>
      <c r="X346" s="5">
        <v>1042.72</v>
      </c>
      <c r="Y346" s="5">
        <v>87954</v>
      </c>
      <c r="Z346" s="5">
        <f>DATEDIF(Table1[[#This Row],[Order Date]], Table1[[#This Row],[Ship Date]], "D")</f>
        <v>2</v>
      </c>
      <c r="AA346" s="5">
        <f>IF(Table1[[#This Row],[Sales]]=0, 0, Table1[[#This Row],[Profit]] / Table1[[#This Row],[Sales]] * 100)</f>
        <v>69</v>
      </c>
      <c r="AB346" s="5">
        <f>Table1[[#This Row],[Sales]] / (1 - Table1[[#This Row],[Discount]])</f>
        <v>1042.72</v>
      </c>
      <c r="AC346" s="5">
        <f>Table1[[#This Row],[Sales Before Discount]] - Table1[[#This Row],[Sales]]</f>
        <v>0</v>
      </c>
      <c r="AD346" s="5" t="str">
        <f>IF(Table1[[#This Row],[Discount Impact Factor]]=0, "No Discount", IF(Table1[[#This Row],[Discount Impact Factor]]&lt;=0.1, "Low Discount", IF(Table1[[#This Row],[Discount Impact Factor]]&lt;=0.2, "Medium Discount", "High Discount")))</f>
        <v>No Discount</v>
      </c>
      <c r="AE346" s="5" t="str">
        <f>IF(Table1[[#This Row],[Discount]]=0,"0% (No Discount)",
 IF(Table1[[#This Row],[Discount]]&lt;=0.09,"10%",
 IF(Table1[[#This Row],[Discount]]&lt;=0.16,"15%",
 IF(Table1[[#This Row],[Discount]]&lt;=0.2,"20%",  IF(Table1[[#This Row],[Discount]]&lt;=0.25,"25%",
 "30%+")))))</f>
        <v>0% (No Discount)</v>
      </c>
      <c r="AF346" s="5" t="str">
        <f>IF(Table1[[#This Row],[Discount]]=0, "Full Price", "Discounted")</f>
        <v>Full Price</v>
      </c>
      <c r="AG346" s="46" t="str">
        <f>TEXT(Table1[[#This Row],[Order Date]],"mmm-yyyy")</f>
        <v>Apr-2015</v>
      </c>
    </row>
    <row r="347" spans="1:33" ht="12.75" hidden="1" customHeight="1" x14ac:dyDescent="0.25">
      <c r="A347" s="5">
        <v>25893</v>
      </c>
      <c r="B347" s="5" t="s">
        <v>37</v>
      </c>
      <c r="C347" s="5">
        <v>0</v>
      </c>
      <c r="D347" s="5">
        <v>236.97</v>
      </c>
      <c r="E347" s="5">
        <v>59.24</v>
      </c>
      <c r="F347" s="5">
        <v>639</v>
      </c>
      <c r="G347" s="5" t="s">
        <v>754</v>
      </c>
      <c r="H347" s="5" t="s">
        <v>39</v>
      </c>
      <c r="I347" s="5" t="s">
        <v>114</v>
      </c>
      <c r="J347" s="5" t="s">
        <v>41</v>
      </c>
      <c r="K347" s="5" t="s">
        <v>152</v>
      </c>
      <c r="L347" s="5" t="s">
        <v>121</v>
      </c>
      <c r="M347" s="5" t="s">
        <v>755</v>
      </c>
      <c r="N347" s="5">
        <v>0.61</v>
      </c>
      <c r="O347" s="5" t="s">
        <v>33</v>
      </c>
      <c r="P347" s="5" t="s">
        <v>34</v>
      </c>
      <c r="Q347" s="5" t="s">
        <v>45</v>
      </c>
      <c r="R347" s="5" t="s">
        <v>756</v>
      </c>
      <c r="S347" s="5">
        <v>93454</v>
      </c>
      <c r="T347" s="7">
        <v>42049</v>
      </c>
      <c r="U347" s="7">
        <v>42050</v>
      </c>
      <c r="V347" s="5">
        <v>1192.04</v>
      </c>
      <c r="W347" s="5">
        <v>9</v>
      </c>
      <c r="X347" s="5">
        <v>1769.91</v>
      </c>
      <c r="Y347" s="5">
        <v>87952</v>
      </c>
      <c r="Z347" s="5">
        <f>DATEDIF(Table1[[#This Row],[Order Date]], Table1[[#This Row],[Ship Date]], "D")</f>
        <v>1</v>
      </c>
      <c r="AA347" s="5">
        <f>IF(Table1[[#This Row],[Sales]]=0, 0, Table1[[#This Row],[Profit]] / Table1[[#This Row],[Sales]] * 100)</f>
        <v>67.350317247769652</v>
      </c>
      <c r="AB347" s="5">
        <f>Table1[[#This Row],[Sales]] / (1 - Table1[[#This Row],[Discount]])</f>
        <v>1769.91</v>
      </c>
      <c r="AC347" s="5">
        <f>Table1[[#This Row],[Sales Before Discount]] - Table1[[#This Row],[Sales]]</f>
        <v>0</v>
      </c>
      <c r="AD347" s="5" t="str">
        <f>IF(Table1[[#This Row],[Discount Impact Factor]]=0, "No Discount", IF(Table1[[#This Row],[Discount Impact Factor]]&lt;=0.1, "Low Discount", IF(Table1[[#This Row],[Discount Impact Factor]]&lt;=0.2, "Medium Discount", "High Discount")))</f>
        <v>No Discount</v>
      </c>
      <c r="AE347" s="5" t="str">
        <f>IF(Table1[[#This Row],[Discount]]=0,"0% (No Discount)",
 IF(Table1[[#This Row],[Discount]]&lt;=0.09,"10%",
 IF(Table1[[#This Row],[Discount]]&lt;=0.16,"15%",
 IF(Table1[[#This Row],[Discount]]&lt;=0.2,"20%",  IF(Table1[[#This Row],[Discount]]&lt;=0.25,"25%",
 "30%+")))))</f>
        <v>0% (No Discount)</v>
      </c>
      <c r="AF347" s="5" t="str">
        <f>IF(Table1[[#This Row],[Discount]]=0, "Full Price", "Discounted")</f>
        <v>Full Price</v>
      </c>
      <c r="AG347" s="46" t="str">
        <f>TEXT(Table1[[#This Row],[Order Date]],"mmm-yyyy")</f>
        <v>Feb-2015</v>
      </c>
    </row>
    <row r="348" spans="1:33" ht="12.75" hidden="1" customHeight="1" x14ac:dyDescent="0.25">
      <c r="A348" s="5">
        <v>7893</v>
      </c>
      <c r="B348" s="5" t="s">
        <v>37</v>
      </c>
      <c r="C348" s="5">
        <v>0</v>
      </c>
      <c r="D348" s="5">
        <v>236.97</v>
      </c>
      <c r="E348" s="5">
        <v>59.24</v>
      </c>
      <c r="F348" s="5">
        <v>640</v>
      </c>
      <c r="G348" s="5" t="s">
        <v>757</v>
      </c>
      <c r="H348" s="5" t="s">
        <v>39</v>
      </c>
      <c r="I348" s="5" t="s">
        <v>114</v>
      </c>
      <c r="J348" s="5" t="s">
        <v>41</v>
      </c>
      <c r="K348" s="5" t="s">
        <v>152</v>
      </c>
      <c r="L348" s="5" t="s">
        <v>121</v>
      </c>
      <c r="M348" s="5" t="s">
        <v>755</v>
      </c>
      <c r="N348" s="5">
        <v>0.61</v>
      </c>
      <c r="O348" s="5" t="s">
        <v>33</v>
      </c>
      <c r="P348" s="5" t="s">
        <v>34</v>
      </c>
      <c r="Q348" s="5" t="s">
        <v>35</v>
      </c>
      <c r="R348" s="5" t="s">
        <v>209</v>
      </c>
      <c r="S348" s="5">
        <v>98119</v>
      </c>
      <c r="T348" s="7">
        <v>42049</v>
      </c>
      <c r="U348" s="7">
        <v>42050</v>
      </c>
      <c r="V348" s="5">
        <v>1192.04</v>
      </c>
      <c r="W348" s="5">
        <v>34</v>
      </c>
      <c r="X348" s="5">
        <v>6686.34</v>
      </c>
      <c r="Y348" s="5">
        <v>56452</v>
      </c>
      <c r="Z348" s="5">
        <f>DATEDIF(Table1[[#This Row],[Order Date]], Table1[[#This Row],[Ship Date]], "D")</f>
        <v>1</v>
      </c>
      <c r="AA348" s="5">
        <f>IF(Table1[[#This Row],[Sales]]=0, 0, Table1[[#This Row],[Profit]] / Table1[[#This Row],[Sales]] * 100)</f>
        <v>17.827989602682486</v>
      </c>
      <c r="AB348" s="5">
        <f>Table1[[#This Row],[Sales]] / (1 - Table1[[#This Row],[Discount]])</f>
        <v>6686.34</v>
      </c>
      <c r="AC348" s="5">
        <f>Table1[[#This Row],[Sales Before Discount]] - Table1[[#This Row],[Sales]]</f>
        <v>0</v>
      </c>
      <c r="AD348" s="5" t="str">
        <f>IF(Table1[[#This Row],[Discount Impact Factor]]=0, "No Discount", IF(Table1[[#This Row],[Discount Impact Factor]]&lt;=0.1, "Low Discount", IF(Table1[[#This Row],[Discount Impact Factor]]&lt;=0.2, "Medium Discount", "High Discount")))</f>
        <v>No Discount</v>
      </c>
      <c r="AE348" s="5" t="str">
        <f>IF(Table1[[#This Row],[Discount]]=0,"0% (No Discount)",
 IF(Table1[[#This Row],[Discount]]&lt;=0.09,"10%",
 IF(Table1[[#This Row],[Discount]]&lt;=0.16,"15%",
 IF(Table1[[#This Row],[Discount]]&lt;=0.2,"20%",  IF(Table1[[#This Row],[Discount]]&lt;=0.25,"25%",
 "30%+")))))</f>
        <v>0% (No Discount)</v>
      </c>
      <c r="AF348" s="5" t="str">
        <f>IF(Table1[[#This Row],[Discount]]=0, "Full Price", "Discounted")</f>
        <v>Full Price</v>
      </c>
      <c r="AG348" s="46" t="str">
        <f>TEXT(Table1[[#This Row],[Order Date]],"mmm-yyyy")</f>
        <v>Feb-2015</v>
      </c>
    </row>
    <row r="349" spans="1:33" ht="12.75" customHeight="1" x14ac:dyDescent="0.25">
      <c r="A349" s="5">
        <v>1539</v>
      </c>
      <c r="B349" s="5" t="s">
        <v>106</v>
      </c>
      <c r="C349" s="5">
        <v>0.06</v>
      </c>
      <c r="D349" s="5">
        <v>160.97999999999999</v>
      </c>
      <c r="E349" s="5">
        <v>35.020000000000003</v>
      </c>
      <c r="F349" s="5">
        <v>640</v>
      </c>
      <c r="G349" s="5" t="s">
        <v>757</v>
      </c>
      <c r="H349" s="5" t="s">
        <v>39</v>
      </c>
      <c r="I349" s="5" t="s">
        <v>114</v>
      </c>
      <c r="J349" s="5" t="s">
        <v>41</v>
      </c>
      <c r="K349" s="5" t="s">
        <v>191</v>
      </c>
      <c r="L349" s="5" t="s">
        <v>121</v>
      </c>
      <c r="M349" s="5" t="s">
        <v>748</v>
      </c>
      <c r="N349" s="5">
        <v>0.72</v>
      </c>
      <c r="O349" s="5" t="s">
        <v>33</v>
      </c>
      <c r="P349" s="5" t="s">
        <v>34</v>
      </c>
      <c r="Q349" s="5" t="s">
        <v>35</v>
      </c>
      <c r="R349" s="5" t="s">
        <v>209</v>
      </c>
      <c r="S349" s="5">
        <v>98119</v>
      </c>
      <c r="T349" s="7">
        <v>42083</v>
      </c>
      <c r="U349" s="7">
        <v>42087</v>
      </c>
      <c r="V349" s="5">
        <v>-229.68</v>
      </c>
      <c r="W349" s="5">
        <v>30</v>
      </c>
      <c r="X349" s="5">
        <v>4620.05</v>
      </c>
      <c r="Y349" s="5">
        <v>11077</v>
      </c>
      <c r="Z349" s="5">
        <f>DATEDIF(Table1[[#This Row],[Order Date]], Table1[[#This Row],[Ship Date]], "D")</f>
        <v>4</v>
      </c>
      <c r="AA349" s="5">
        <f>IF(Table1[[#This Row],[Sales]]=0, 0, Table1[[#This Row],[Profit]] / Table1[[#This Row],[Sales]] * 100)</f>
        <v>-4.9713747686713345</v>
      </c>
      <c r="AB349" s="5">
        <f>Table1[[#This Row],[Sales]] / (1 - Table1[[#This Row],[Discount]])</f>
        <v>4914.9468085106391</v>
      </c>
      <c r="AC349" s="5">
        <f>Table1[[#This Row],[Sales Before Discount]] - Table1[[#This Row],[Sales]]</f>
        <v>294.89680851063895</v>
      </c>
      <c r="AD349" s="5" t="str">
        <f>IF(Table1[[#This Row],[Discount Impact Factor]]=0, "No Discount", IF(Table1[[#This Row],[Discount Impact Factor]]&lt;=0.1, "Low Discount", IF(Table1[[#This Row],[Discount Impact Factor]]&lt;=0.2, "Medium Discount", "High Discount")))</f>
        <v>High Discount</v>
      </c>
      <c r="AE349" s="5" t="str">
        <f>IF(Table1[[#This Row],[Discount]]=0,"0% (No Discount)",
 IF(Table1[[#This Row],[Discount]]&lt;=0.09,"10%",
 IF(Table1[[#This Row],[Discount]]&lt;=0.16,"15%",
 IF(Table1[[#This Row],[Discount]]&lt;=0.2,"20%",  IF(Table1[[#This Row],[Discount]]&lt;=0.25,"25%",
 "30%+")))))</f>
        <v>10%</v>
      </c>
      <c r="AF349" s="5" t="str">
        <f>IF(Table1[[#This Row],[Discount]]=0, "Full Price", "Discounted")</f>
        <v>Discounted</v>
      </c>
      <c r="AG349" s="46" t="str">
        <f>TEXT(Table1[[#This Row],[Order Date]],"mmm-yyyy")</f>
        <v>Mar-2015</v>
      </c>
    </row>
    <row r="350" spans="1:33" ht="12.75" hidden="1" customHeight="1" x14ac:dyDescent="0.25">
      <c r="A350" s="5">
        <v>6387</v>
      </c>
      <c r="B350" s="5" t="s">
        <v>47</v>
      </c>
      <c r="C350" s="5">
        <v>0.06</v>
      </c>
      <c r="D350" s="5">
        <v>65.989999999999995</v>
      </c>
      <c r="E350" s="5">
        <v>8.8000000000000007</v>
      </c>
      <c r="F350" s="5">
        <v>640</v>
      </c>
      <c r="G350" s="5" t="s">
        <v>757</v>
      </c>
      <c r="H350" s="5" t="s">
        <v>27</v>
      </c>
      <c r="I350" s="5" t="s">
        <v>114</v>
      </c>
      <c r="J350" s="5" t="s">
        <v>77</v>
      </c>
      <c r="K350" s="5" t="s">
        <v>78</v>
      </c>
      <c r="L350" s="5" t="s">
        <v>59</v>
      </c>
      <c r="M350" s="5" t="s">
        <v>751</v>
      </c>
      <c r="N350" s="5">
        <v>0.57999999999999996</v>
      </c>
      <c r="O350" s="5" t="s">
        <v>33</v>
      </c>
      <c r="P350" s="5" t="s">
        <v>34</v>
      </c>
      <c r="Q350" s="5" t="s">
        <v>35</v>
      </c>
      <c r="R350" s="5" t="s">
        <v>209</v>
      </c>
      <c r="S350" s="5">
        <v>98119</v>
      </c>
      <c r="T350" s="7">
        <v>42124</v>
      </c>
      <c r="U350" s="7">
        <v>42125</v>
      </c>
      <c r="V350" s="5">
        <v>288.08999999999997</v>
      </c>
      <c r="W350" s="5">
        <v>34</v>
      </c>
      <c r="X350" s="5">
        <v>1912.98</v>
      </c>
      <c r="Y350" s="5">
        <v>45380</v>
      </c>
      <c r="Z350" s="5">
        <f>DATEDIF(Table1[[#This Row],[Order Date]], Table1[[#This Row],[Ship Date]], "D")</f>
        <v>1</v>
      </c>
      <c r="AA350" s="5">
        <f>IF(Table1[[#This Row],[Sales]]=0, 0, Table1[[#This Row],[Profit]] / Table1[[#This Row],[Sales]] * 100)</f>
        <v>15.059749709876735</v>
      </c>
      <c r="AB350" s="5">
        <f>Table1[[#This Row],[Sales]] / (1 - Table1[[#This Row],[Discount]])</f>
        <v>2035.0851063829789</v>
      </c>
      <c r="AC350" s="5">
        <f>Table1[[#This Row],[Sales Before Discount]] - Table1[[#This Row],[Sales]]</f>
        <v>122.10510638297887</v>
      </c>
      <c r="AD350" s="5" t="str">
        <f>IF(Table1[[#This Row],[Discount Impact Factor]]=0, "No Discount", IF(Table1[[#This Row],[Discount Impact Factor]]&lt;=0.1, "Low Discount", IF(Table1[[#This Row],[Discount Impact Factor]]&lt;=0.2, "Medium Discount", "High Discount")))</f>
        <v>High Discount</v>
      </c>
      <c r="AE350" s="5" t="str">
        <f>IF(Table1[[#This Row],[Discount]]=0,"0% (No Discount)",
 IF(Table1[[#This Row],[Discount]]&lt;=0.09,"10%",
 IF(Table1[[#This Row],[Discount]]&lt;=0.16,"15%",
 IF(Table1[[#This Row],[Discount]]&lt;=0.2,"20%",  IF(Table1[[#This Row],[Discount]]&lt;=0.25,"25%",
 "30%+")))))</f>
        <v>10%</v>
      </c>
      <c r="AF350" s="5" t="str">
        <f>IF(Table1[[#This Row],[Discount]]=0, "Full Price", "Discounted")</f>
        <v>Discounted</v>
      </c>
      <c r="AG350" s="46" t="str">
        <f>TEXT(Table1[[#This Row],[Order Date]],"mmm-yyyy")</f>
        <v>Apr-2015</v>
      </c>
    </row>
    <row r="351" spans="1:33" ht="12.75" hidden="1" customHeight="1" x14ac:dyDescent="0.25">
      <c r="A351" s="5">
        <v>6388</v>
      </c>
      <c r="B351" s="5" t="s">
        <v>47</v>
      </c>
      <c r="C351" s="5">
        <v>0</v>
      </c>
      <c r="D351" s="5">
        <v>195.99</v>
      </c>
      <c r="E351" s="5">
        <v>4.2</v>
      </c>
      <c r="F351" s="5">
        <v>640</v>
      </c>
      <c r="G351" s="5" t="s">
        <v>757</v>
      </c>
      <c r="H351" s="5" t="s">
        <v>27</v>
      </c>
      <c r="I351" s="5" t="s">
        <v>114</v>
      </c>
      <c r="J351" s="5" t="s">
        <v>77</v>
      </c>
      <c r="K351" s="5" t="s">
        <v>78</v>
      </c>
      <c r="L351" s="5" t="s">
        <v>59</v>
      </c>
      <c r="M351" s="5" t="s">
        <v>753</v>
      </c>
      <c r="N351" s="5">
        <v>0.56999999999999995</v>
      </c>
      <c r="O351" s="5" t="s">
        <v>33</v>
      </c>
      <c r="P351" s="5" t="s">
        <v>34</v>
      </c>
      <c r="Q351" s="5" t="s">
        <v>35</v>
      </c>
      <c r="R351" s="5" t="s">
        <v>209</v>
      </c>
      <c r="S351" s="5">
        <v>98119</v>
      </c>
      <c r="T351" s="7">
        <v>42124</v>
      </c>
      <c r="U351" s="7">
        <v>42126</v>
      </c>
      <c r="V351" s="5">
        <v>1030.509</v>
      </c>
      <c r="W351" s="5">
        <v>24</v>
      </c>
      <c r="X351" s="5">
        <v>4170.87</v>
      </c>
      <c r="Y351" s="5">
        <v>45380</v>
      </c>
      <c r="Z351" s="5">
        <f>DATEDIF(Table1[[#This Row],[Order Date]], Table1[[#This Row],[Ship Date]], "D")</f>
        <v>2</v>
      </c>
      <c r="AA351" s="5">
        <f>IF(Table1[[#This Row],[Sales]]=0, 0, Table1[[#This Row],[Profit]] / Table1[[#This Row],[Sales]] * 100)</f>
        <v>24.707291284552145</v>
      </c>
      <c r="AB351" s="5">
        <f>Table1[[#This Row],[Sales]] / (1 - Table1[[#This Row],[Discount]])</f>
        <v>4170.87</v>
      </c>
      <c r="AC351" s="5">
        <f>Table1[[#This Row],[Sales Before Discount]] - Table1[[#This Row],[Sales]]</f>
        <v>0</v>
      </c>
      <c r="AD351" s="5" t="str">
        <f>IF(Table1[[#This Row],[Discount Impact Factor]]=0, "No Discount", IF(Table1[[#This Row],[Discount Impact Factor]]&lt;=0.1, "Low Discount", IF(Table1[[#This Row],[Discount Impact Factor]]&lt;=0.2, "Medium Discount", "High Discount")))</f>
        <v>No Discount</v>
      </c>
      <c r="AE351" s="5" t="str">
        <f>IF(Table1[[#This Row],[Discount]]=0,"0% (No Discount)",
 IF(Table1[[#This Row],[Discount]]&lt;=0.09,"10%",
 IF(Table1[[#This Row],[Discount]]&lt;=0.16,"15%",
 IF(Table1[[#This Row],[Discount]]&lt;=0.2,"20%",  IF(Table1[[#This Row],[Discount]]&lt;=0.25,"25%",
 "30%+")))))</f>
        <v>0% (No Discount)</v>
      </c>
      <c r="AF351" s="5" t="str">
        <f>IF(Table1[[#This Row],[Discount]]=0, "Full Price", "Discounted")</f>
        <v>Full Price</v>
      </c>
      <c r="AG351" s="46" t="str">
        <f>TEXT(Table1[[#This Row],[Order Date]],"mmm-yyyy")</f>
        <v>Apr-2015</v>
      </c>
    </row>
    <row r="352" spans="1:33" ht="12.75" hidden="1" customHeight="1" x14ac:dyDescent="0.25">
      <c r="A352" s="5">
        <v>24869</v>
      </c>
      <c r="B352" s="5" t="s">
        <v>106</v>
      </c>
      <c r="C352" s="5">
        <v>0.03</v>
      </c>
      <c r="D352" s="5">
        <v>51.75</v>
      </c>
      <c r="E352" s="5">
        <v>19.989999999999998</v>
      </c>
      <c r="F352" s="5">
        <v>646</v>
      </c>
      <c r="G352" s="5" t="s">
        <v>758</v>
      </c>
      <c r="H352" s="5" t="s">
        <v>49</v>
      </c>
      <c r="I352" s="5" t="s">
        <v>28</v>
      </c>
      <c r="J352" s="5" t="s">
        <v>41</v>
      </c>
      <c r="K352" s="5" t="s">
        <v>50</v>
      </c>
      <c r="L352" s="5" t="s">
        <v>59</v>
      </c>
      <c r="M352" s="5" t="s">
        <v>759</v>
      </c>
      <c r="N352" s="5">
        <v>0.55000000000000004</v>
      </c>
      <c r="O352" s="5" t="s">
        <v>33</v>
      </c>
      <c r="P352" s="5" t="s">
        <v>61</v>
      </c>
      <c r="Q352" s="5" t="s">
        <v>62</v>
      </c>
      <c r="R352" s="5" t="s">
        <v>760</v>
      </c>
      <c r="S352" s="5">
        <v>55379</v>
      </c>
      <c r="T352" s="7">
        <v>42172</v>
      </c>
      <c r="U352" s="7">
        <v>42177</v>
      </c>
      <c r="V352" s="5">
        <v>261.44400000000002</v>
      </c>
      <c r="W352" s="5">
        <v>16</v>
      </c>
      <c r="X352" s="5">
        <v>818.81</v>
      </c>
      <c r="Y352" s="5">
        <v>90735</v>
      </c>
      <c r="Z352" s="5">
        <f>DATEDIF(Table1[[#This Row],[Order Date]], Table1[[#This Row],[Ship Date]], "D")</f>
        <v>5</v>
      </c>
      <c r="AA352" s="5">
        <f>IF(Table1[[#This Row],[Sales]]=0, 0, Table1[[#This Row],[Profit]] / Table1[[#This Row],[Sales]] * 100)</f>
        <v>31.929751712851584</v>
      </c>
      <c r="AB352" s="5">
        <f>Table1[[#This Row],[Sales]] / (1 - Table1[[#This Row],[Discount]])</f>
        <v>844.13402061855663</v>
      </c>
      <c r="AC352" s="5">
        <f>Table1[[#This Row],[Sales Before Discount]] - Table1[[#This Row],[Sales]]</f>
        <v>25.324020618556688</v>
      </c>
      <c r="AD352" s="5" t="str">
        <f>IF(Table1[[#This Row],[Discount Impact Factor]]=0, "No Discount", IF(Table1[[#This Row],[Discount Impact Factor]]&lt;=0.1, "Low Discount", IF(Table1[[#This Row],[Discount Impact Factor]]&lt;=0.2, "Medium Discount", "High Discount")))</f>
        <v>High Discount</v>
      </c>
      <c r="AE352" s="5" t="str">
        <f>IF(Table1[[#This Row],[Discount]]=0,"0% (No Discount)",
 IF(Table1[[#This Row],[Discount]]&lt;=0.09,"10%",
 IF(Table1[[#This Row],[Discount]]&lt;=0.16,"15%",
 IF(Table1[[#This Row],[Discount]]&lt;=0.2,"20%",  IF(Table1[[#This Row],[Discount]]&lt;=0.25,"25%",
 "30%+")))))</f>
        <v>10%</v>
      </c>
      <c r="AF352" s="5" t="str">
        <f>IF(Table1[[#This Row],[Discount]]=0, "Full Price", "Discounted")</f>
        <v>Discounted</v>
      </c>
      <c r="AG352" s="46" t="str">
        <f>TEXT(Table1[[#This Row],[Order Date]],"mmm-yyyy")</f>
        <v>Jun-2015</v>
      </c>
    </row>
    <row r="353" spans="1:33" ht="12.75" customHeight="1" x14ac:dyDescent="0.25">
      <c r="A353" s="5">
        <v>21760</v>
      </c>
      <c r="B353" s="5" t="s">
        <v>37</v>
      </c>
      <c r="C353" s="5">
        <v>0.02</v>
      </c>
      <c r="D353" s="5">
        <v>25.38</v>
      </c>
      <c r="E353" s="5">
        <v>8.99</v>
      </c>
      <c r="F353" s="5">
        <v>648</v>
      </c>
      <c r="G353" s="5" t="s">
        <v>761</v>
      </c>
      <c r="H353" s="5" t="s">
        <v>49</v>
      </c>
      <c r="I353" s="5" t="s">
        <v>40</v>
      </c>
      <c r="J353" s="5" t="s">
        <v>41</v>
      </c>
      <c r="K353" s="5" t="s">
        <v>50</v>
      </c>
      <c r="L353" s="5" t="s">
        <v>51</v>
      </c>
      <c r="M353" s="5" t="s">
        <v>762</v>
      </c>
      <c r="N353" s="5">
        <v>0.5</v>
      </c>
      <c r="O353" s="5" t="s">
        <v>33</v>
      </c>
      <c r="P353" s="5" t="s">
        <v>61</v>
      </c>
      <c r="Q353" s="5" t="s">
        <v>178</v>
      </c>
      <c r="R353" s="5" t="s">
        <v>763</v>
      </c>
      <c r="S353" s="5">
        <v>60440</v>
      </c>
      <c r="T353" s="7">
        <v>42176</v>
      </c>
      <c r="U353" s="7">
        <v>42177</v>
      </c>
      <c r="V353" s="5">
        <v>-10.36</v>
      </c>
      <c r="W353" s="5">
        <v>1</v>
      </c>
      <c r="X353" s="5">
        <v>34.11</v>
      </c>
      <c r="Y353" s="5">
        <v>91365</v>
      </c>
      <c r="Z353" s="5">
        <f>DATEDIF(Table1[[#This Row],[Order Date]], Table1[[#This Row],[Ship Date]], "D")</f>
        <v>1</v>
      </c>
      <c r="AA353" s="5">
        <f>IF(Table1[[#This Row],[Sales]]=0, 0, Table1[[#This Row],[Profit]] / Table1[[#This Row],[Sales]] * 100)</f>
        <v>-30.372324831427733</v>
      </c>
      <c r="AB353" s="5">
        <f>Table1[[#This Row],[Sales]] / (1 - Table1[[#This Row],[Discount]])</f>
        <v>34.806122448979593</v>
      </c>
      <c r="AC353" s="5">
        <f>Table1[[#This Row],[Sales Before Discount]] - Table1[[#This Row],[Sales]]</f>
        <v>0.69612244897959386</v>
      </c>
      <c r="AD353" s="5" t="str">
        <f>IF(Table1[[#This Row],[Discount Impact Factor]]=0, "No Discount", IF(Table1[[#This Row],[Discount Impact Factor]]&lt;=0.1, "Low Discount", IF(Table1[[#This Row],[Discount Impact Factor]]&lt;=0.2, "Medium Discount", "High Discount")))</f>
        <v>High Discount</v>
      </c>
      <c r="AE353" s="5" t="str">
        <f>IF(Table1[[#This Row],[Discount]]=0,"0% (No Discount)",
 IF(Table1[[#This Row],[Discount]]&lt;=0.09,"10%",
 IF(Table1[[#This Row],[Discount]]&lt;=0.16,"15%",
 IF(Table1[[#This Row],[Discount]]&lt;=0.2,"20%",  IF(Table1[[#This Row],[Discount]]&lt;=0.25,"25%",
 "30%+")))))</f>
        <v>10%</v>
      </c>
      <c r="AF353" s="5" t="str">
        <f>IF(Table1[[#This Row],[Discount]]=0, "Full Price", "Discounted")</f>
        <v>Discounted</v>
      </c>
      <c r="AG353" s="46" t="str">
        <f>TEXT(Table1[[#This Row],[Order Date]],"mmm-yyyy")</f>
        <v>Jun-2015</v>
      </c>
    </row>
    <row r="354" spans="1:33" ht="12.75" hidden="1" customHeight="1" x14ac:dyDescent="0.25">
      <c r="A354" s="5">
        <v>23154</v>
      </c>
      <c r="B354" s="5" t="s">
        <v>56</v>
      </c>
      <c r="C354" s="5">
        <v>0.02</v>
      </c>
      <c r="D354" s="5">
        <v>3.78</v>
      </c>
      <c r="E354" s="5">
        <v>0.71</v>
      </c>
      <c r="F354" s="5">
        <v>649</v>
      </c>
      <c r="G354" s="5" t="s">
        <v>764</v>
      </c>
      <c r="H354" s="5" t="s">
        <v>49</v>
      </c>
      <c r="I354" s="5" t="s">
        <v>40</v>
      </c>
      <c r="J354" s="5" t="s">
        <v>29</v>
      </c>
      <c r="K354" s="5" t="s">
        <v>66</v>
      </c>
      <c r="L354" s="5" t="s">
        <v>31</v>
      </c>
      <c r="M354" s="5" t="s">
        <v>765</v>
      </c>
      <c r="N354" s="5">
        <v>0.39</v>
      </c>
      <c r="O354" s="5" t="s">
        <v>33</v>
      </c>
      <c r="P354" s="5" t="s">
        <v>61</v>
      </c>
      <c r="Q354" s="5" t="s">
        <v>178</v>
      </c>
      <c r="R354" s="5" t="s">
        <v>766</v>
      </c>
      <c r="S354" s="5">
        <v>60089</v>
      </c>
      <c r="T354" s="7">
        <v>42153</v>
      </c>
      <c r="U354" s="7">
        <v>42154</v>
      </c>
      <c r="V354" s="5">
        <v>106.7499</v>
      </c>
      <c r="W354" s="5">
        <v>40</v>
      </c>
      <c r="X354" s="5">
        <v>154.71</v>
      </c>
      <c r="Y354" s="5">
        <v>91366</v>
      </c>
      <c r="Z354" s="5">
        <f>DATEDIF(Table1[[#This Row],[Order Date]], Table1[[#This Row],[Ship Date]], "D")</f>
        <v>1</v>
      </c>
      <c r="AA354" s="5">
        <f>IF(Table1[[#This Row],[Sales]]=0, 0, Table1[[#This Row],[Profit]] / Table1[[#This Row],[Sales]] * 100)</f>
        <v>69</v>
      </c>
      <c r="AB354" s="5">
        <f>Table1[[#This Row],[Sales]] / (1 - Table1[[#This Row],[Discount]])</f>
        <v>157.86734693877551</v>
      </c>
      <c r="AC354" s="5">
        <f>Table1[[#This Row],[Sales Before Discount]] - Table1[[#This Row],[Sales]]</f>
        <v>3.157346938775504</v>
      </c>
      <c r="AD354" s="5" t="str">
        <f>IF(Table1[[#This Row],[Discount Impact Factor]]=0, "No Discount", IF(Table1[[#This Row],[Discount Impact Factor]]&lt;=0.1, "Low Discount", IF(Table1[[#This Row],[Discount Impact Factor]]&lt;=0.2, "Medium Discount", "High Discount")))</f>
        <v>High Discount</v>
      </c>
      <c r="AE354" s="5" t="str">
        <f>IF(Table1[[#This Row],[Discount]]=0,"0% (No Discount)",
 IF(Table1[[#This Row],[Discount]]&lt;=0.09,"10%",
 IF(Table1[[#This Row],[Discount]]&lt;=0.16,"15%",
 IF(Table1[[#This Row],[Discount]]&lt;=0.2,"20%",  IF(Table1[[#This Row],[Discount]]&lt;=0.25,"25%",
 "30%+")))))</f>
        <v>10%</v>
      </c>
      <c r="AF354" s="5" t="str">
        <f>IF(Table1[[#This Row],[Discount]]=0, "Full Price", "Discounted")</f>
        <v>Discounted</v>
      </c>
      <c r="AG354" s="46" t="str">
        <f>TEXT(Table1[[#This Row],[Order Date]],"mmm-yyyy")</f>
        <v>May-2015</v>
      </c>
    </row>
    <row r="355" spans="1:33" ht="12.75" customHeight="1" x14ac:dyDescent="0.25">
      <c r="A355" s="5">
        <v>24199</v>
      </c>
      <c r="B355" s="5" t="s">
        <v>25</v>
      </c>
      <c r="C355" s="5">
        <v>0.08</v>
      </c>
      <c r="D355" s="5">
        <v>15.99</v>
      </c>
      <c r="E355" s="5">
        <v>13.18</v>
      </c>
      <c r="F355" s="5">
        <v>651</v>
      </c>
      <c r="G355" s="5" t="s">
        <v>767</v>
      </c>
      <c r="H355" s="5" t="s">
        <v>49</v>
      </c>
      <c r="I355" s="5" t="s">
        <v>114</v>
      </c>
      <c r="J355" s="5" t="s">
        <v>29</v>
      </c>
      <c r="K355" s="5" t="s">
        <v>109</v>
      </c>
      <c r="L355" s="5" t="s">
        <v>59</v>
      </c>
      <c r="M355" s="5" t="s">
        <v>638</v>
      </c>
      <c r="N355" s="5">
        <v>0.37</v>
      </c>
      <c r="O355" s="5" t="s">
        <v>33</v>
      </c>
      <c r="P355" s="5" t="s">
        <v>34</v>
      </c>
      <c r="Q355" s="5" t="s">
        <v>533</v>
      </c>
      <c r="R355" s="5" t="s">
        <v>768</v>
      </c>
      <c r="S355" s="5">
        <v>89115</v>
      </c>
      <c r="T355" s="7">
        <v>42011</v>
      </c>
      <c r="U355" s="7">
        <v>42012</v>
      </c>
      <c r="V355" s="5">
        <v>-246.92615999999998</v>
      </c>
      <c r="W355" s="5">
        <v>12</v>
      </c>
      <c r="X355" s="5">
        <v>192.33</v>
      </c>
      <c r="Y355" s="5">
        <v>91575</v>
      </c>
      <c r="Z355" s="5">
        <f>DATEDIF(Table1[[#This Row],[Order Date]], Table1[[#This Row],[Ship Date]], "D")</f>
        <v>1</v>
      </c>
      <c r="AA355" s="5">
        <f>IF(Table1[[#This Row],[Sales]]=0, 0, Table1[[#This Row],[Profit]] / Table1[[#This Row],[Sales]] * 100)</f>
        <v>-128.38671034160035</v>
      </c>
      <c r="AB355" s="5">
        <f>Table1[[#This Row],[Sales]] / (1 - Table1[[#This Row],[Discount]])</f>
        <v>209.05434782608697</v>
      </c>
      <c r="AC355" s="5">
        <f>Table1[[#This Row],[Sales Before Discount]] - Table1[[#This Row],[Sales]]</f>
        <v>16.724347826086955</v>
      </c>
      <c r="AD355" s="5" t="str">
        <f>IF(Table1[[#This Row],[Discount Impact Factor]]=0, "No Discount", IF(Table1[[#This Row],[Discount Impact Factor]]&lt;=0.1, "Low Discount", IF(Table1[[#This Row],[Discount Impact Factor]]&lt;=0.2, "Medium Discount", "High Discount")))</f>
        <v>High Discount</v>
      </c>
      <c r="AE355" s="5" t="str">
        <f>IF(Table1[[#This Row],[Discount]]=0,"0% (No Discount)",
 IF(Table1[[#This Row],[Discount]]&lt;=0.09,"10%",
 IF(Table1[[#This Row],[Discount]]&lt;=0.16,"15%",
 IF(Table1[[#This Row],[Discount]]&lt;=0.2,"20%",  IF(Table1[[#This Row],[Discount]]&lt;=0.25,"25%",
 "30%+")))))</f>
        <v>10%</v>
      </c>
      <c r="AF355" s="5" t="str">
        <f>IF(Table1[[#This Row],[Discount]]=0, "Full Price", "Discounted")</f>
        <v>Discounted</v>
      </c>
      <c r="AG355" s="46" t="str">
        <f>TEXT(Table1[[#This Row],[Order Date]],"mmm-yyyy")</f>
        <v>Jan-2015</v>
      </c>
    </row>
    <row r="356" spans="1:33" ht="12.75" hidden="1" customHeight="1" x14ac:dyDescent="0.25">
      <c r="A356" s="5">
        <v>23433</v>
      </c>
      <c r="B356" s="5" t="s">
        <v>106</v>
      </c>
      <c r="C356" s="5">
        <v>0.04</v>
      </c>
      <c r="D356" s="5">
        <v>880.98</v>
      </c>
      <c r="E356" s="5">
        <v>44.55</v>
      </c>
      <c r="F356" s="5">
        <v>651</v>
      </c>
      <c r="G356" s="5" t="s">
        <v>767</v>
      </c>
      <c r="H356" s="5" t="s">
        <v>39</v>
      </c>
      <c r="I356" s="5" t="s">
        <v>114</v>
      </c>
      <c r="J356" s="5" t="s">
        <v>41</v>
      </c>
      <c r="K356" s="5" t="s">
        <v>191</v>
      </c>
      <c r="L356" s="5" t="s">
        <v>121</v>
      </c>
      <c r="M356" s="5" t="s">
        <v>769</v>
      </c>
      <c r="N356" s="5">
        <v>0.62</v>
      </c>
      <c r="O356" s="5" t="s">
        <v>33</v>
      </c>
      <c r="P356" s="5" t="s">
        <v>34</v>
      </c>
      <c r="Q356" s="5" t="s">
        <v>533</v>
      </c>
      <c r="R356" s="5" t="s">
        <v>768</v>
      </c>
      <c r="S356" s="5">
        <v>89115</v>
      </c>
      <c r="T356" s="7">
        <v>42050</v>
      </c>
      <c r="U356" s="7">
        <v>42054</v>
      </c>
      <c r="V356" s="5">
        <v>4233.2587999999996</v>
      </c>
      <c r="W356" s="5">
        <v>8</v>
      </c>
      <c r="X356" s="5">
        <v>6901.25</v>
      </c>
      <c r="Y356" s="5">
        <v>91576</v>
      </c>
      <c r="Z356" s="5">
        <f>DATEDIF(Table1[[#This Row],[Order Date]], Table1[[#This Row],[Ship Date]], "D")</f>
        <v>4</v>
      </c>
      <c r="AA356" s="5">
        <f>IF(Table1[[#This Row],[Sales]]=0, 0, Table1[[#This Row],[Profit]] / Table1[[#This Row],[Sales]] * 100)</f>
        <v>61.340464408621621</v>
      </c>
      <c r="AB356" s="5">
        <f>Table1[[#This Row],[Sales]] / (1 - Table1[[#This Row],[Discount]])</f>
        <v>7188.8020833333339</v>
      </c>
      <c r="AC356" s="5">
        <f>Table1[[#This Row],[Sales Before Discount]] - Table1[[#This Row],[Sales]]</f>
        <v>287.55208333333394</v>
      </c>
      <c r="AD356" s="5" t="str">
        <f>IF(Table1[[#This Row],[Discount Impact Factor]]=0, "No Discount", IF(Table1[[#This Row],[Discount Impact Factor]]&lt;=0.1, "Low Discount", IF(Table1[[#This Row],[Discount Impact Factor]]&lt;=0.2, "Medium Discount", "High Discount")))</f>
        <v>High Discount</v>
      </c>
      <c r="AE356" s="5" t="str">
        <f>IF(Table1[[#This Row],[Discount]]=0,"0% (No Discount)",
 IF(Table1[[#This Row],[Discount]]&lt;=0.09,"10%",
 IF(Table1[[#This Row],[Discount]]&lt;=0.16,"15%",
 IF(Table1[[#This Row],[Discount]]&lt;=0.2,"20%",  IF(Table1[[#This Row],[Discount]]&lt;=0.25,"25%",
 "30%+")))))</f>
        <v>10%</v>
      </c>
      <c r="AF356" s="5" t="str">
        <f>IF(Table1[[#This Row],[Discount]]=0, "Full Price", "Discounted")</f>
        <v>Discounted</v>
      </c>
      <c r="AG356" s="46" t="str">
        <f>TEXT(Table1[[#This Row],[Order Date]],"mmm-yyyy")</f>
        <v>Feb-2015</v>
      </c>
    </row>
    <row r="357" spans="1:33" ht="12.75" hidden="1" customHeight="1" x14ac:dyDescent="0.25">
      <c r="A357" s="5">
        <v>23434</v>
      </c>
      <c r="B357" s="5" t="s">
        <v>106</v>
      </c>
      <c r="C357" s="5">
        <v>7.0000000000000007E-2</v>
      </c>
      <c r="D357" s="5">
        <v>13.4</v>
      </c>
      <c r="E357" s="5">
        <v>4.95</v>
      </c>
      <c r="F357" s="5">
        <v>651</v>
      </c>
      <c r="G357" s="5" t="s">
        <v>767</v>
      </c>
      <c r="H357" s="5" t="s">
        <v>49</v>
      </c>
      <c r="I357" s="5" t="s">
        <v>114</v>
      </c>
      <c r="J357" s="5" t="s">
        <v>41</v>
      </c>
      <c r="K357" s="5" t="s">
        <v>50</v>
      </c>
      <c r="L357" s="5" t="s">
        <v>51</v>
      </c>
      <c r="M357" s="5" t="s">
        <v>770</v>
      </c>
      <c r="N357" s="5">
        <v>0.37</v>
      </c>
      <c r="O357" s="5" t="s">
        <v>33</v>
      </c>
      <c r="P357" s="5" t="s">
        <v>34</v>
      </c>
      <c r="Q357" s="5" t="s">
        <v>533</v>
      </c>
      <c r="R357" s="5" t="s">
        <v>768</v>
      </c>
      <c r="S357" s="5">
        <v>89115</v>
      </c>
      <c r="T357" s="7">
        <v>42050</v>
      </c>
      <c r="U357" s="7">
        <v>42055</v>
      </c>
      <c r="V357" s="5">
        <v>102.76859999999999</v>
      </c>
      <c r="W357" s="5">
        <v>11</v>
      </c>
      <c r="X357" s="5">
        <v>148.94</v>
      </c>
      <c r="Y357" s="5">
        <v>91576</v>
      </c>
      <c r="Z357" s="5">
        <f>DATEDIF(Table1[[#This Row],[Order Date]], Table1[[#This Row],[Ship Date]], "D")</f>
        <v>5</v>
      </c>
      <c r="AA357" s="5">
        <f>IF(Table1[[#This Row],[Sales]]=0, 0, Table1[[#This Row],[Profit]] / Table1[[#This Row],[Sales]] * 100)</f>
        <v>69</v>
      </c>
      <c r="AB357" s="5">
        <f>Table1[[#This Row],[Sales]] / (1 - Table1[[#This Row],[Discount]])</f>
        <v>160.15053763440861</v>
      </c>
      <c r="AC357" s="5">
        <f>Table1[[#This Row],[Sales Before Discount]] - Table1[[#This Row],[Sales]]</f>
        <v>11.21053763440861</v>
      </c>
      <c r="AD357" s="5" t="str">
        <f>IF(Table1[[#This Row],[Discount Impact Factor]]=0, "No Discount", IF(Table1[[#This Row],[Discount Impact Factor]]&lt;=0.1, "Low Discount", IF(Table1[[#This Row],[Discount Impact Factor]]&lt;=0.2, "Medium Discount", "High Discount")))</f>
        <v>High Discount</v>
      </c>
      <c r="AE357" s="5" t="str">
        <f>IF(Table1[[#This Row],[Discount]]=0,"0% (No Discount)",
 IF(Table1[[#This Row],[Discount]]&lt;=0.09,"10%",
 IF(Table1[[#This Row],[Discount]]&lt;=0.16,"15%",
 IF(Table1[[#This Row],[Discount]]&lt;=0.2,"20%",  IF(Table1[[#This Row],[Discount]]&lt;=0.25,"25%",
 "30%+")))))</f>
        <v>10%</v>
      </c>
      <c r="AF357" s="5" t="str">
        <f>IF(Table1[[#This Row],[Discount]]=0, "Full Price", "Discounted")</f>
        <v>Discounted</v>
      </c>
      <c r="AG357" s="46" t="str">
        <f>TEXT(Table1[[#This Row],[Order Date]],"mmm-yyyy")</f>
        <v>Feb-2015</v>
      </c>
    </row>
    <row r="358" spans="1:33" ht="12.75" customHeight="1" x14ac:dyDescent="0.25">
      <c r="A358" s="5">
        <v>23435</v>
      </c>
      <c r="B358" s="5" t="s">
        <v>106</v>
      </c>
      <c r="C358" s="5">
        <v>0.01</v>
      </c>
      <c r="D358" s="5">
        <v>15.99</v>
      </c>
      <c r="E358" s="5">
        <v>11.28</v>
      </c>
      <c r="F358" s="5">
        <v>651</v>
      </c>
      <c r="G358" s="5" t="s">
        <v>767</v>
      </c>
      <c r="H358" s="5" t="s">
        <v>49</v>
      </c>
      <c r="I358" s="5" t="s">
        <v>114</v>
      </c>
      <c r="J358" s="5" t="s">
        <v>77</v>
      </c>
      <c r="K358" s="5" t="s">
        <v>85</v>
      </c>
      <c r="L358" s="5" t="s">
        <v>86</v>
      </c>
      <c r="M358" s="5" t="s">
        <v>550</v>
      </c>
      <c r="N358" s="5">
        <v>0.38</v>
      </c>
      <c r="O358" s="5" t="s">
        <v>33</v>
      </c>
      <c r="P358" s="5" t="s">
        <v>34</v>
      </c>
      <c r="Q358" s="5" t="s">
        <v>533</v>
      </c>
      <c r="R358" s="5" t="s">
        <v>768</v>
      </c>
      <c r="S358" s="5">
        <v>89115</v>
      </c>
      <c r="T358" s="7">
        <v>42050</v>
      </c>
      <c r="U358" s="7">
        <v>42057</v>
      </c>
      <c r="V358" s="5">
        <v>-36.671543999999997</v>
      </c>
      <c r="W358" s="5">
        <v>12</v>
      </c>
      <c r="X358" s="5">
        <v>200.68</v>
      </c>
      <c r="Y358" s="5">
        <v>91576</v>
      </c>
      <c r="Z358" s="5">
        <f>DATEDIF(Table1[[#This Row],[Order Date]], Table1[[#This Row],[Ship Date]], "D")</f>
        <v>7</v>
      </c>
      <c r="AA358" s="5">
        <f>IF(Table1[[#This Row],[Sales]]=0, 0, Table1[[#This Row],[Profit]] / Table1[[#This Row],[Sales]] * 100)</f>
        <v>-18.273641618497109</v>
      </c>
      <c r="AB358" s="5">
        <f>Table1[[#This Row],[Sales]] / (1 - Table1[[#This Row],[Discount]])</f>
        <v>202.70707070707073</v>
      </c>
      <c r="AC358" s="5">
        <f>Table1[[#This Row],[Sales Before Discount]] - Table1[[#This Row],[Sales]]</f>
        <v>2.0270707070707203</v>
      </c>
      <c r="AD358" s="5" t="str">
        <f>IF(Table1[[#This Row],[Discount Impact Factor]]=0, "No Discount", IF(Table1[[#This Row],[Discount Impact Factor]]&lt;=0.1, "Low Discount", IF(Table1[[#This Row],[Discount Impact Factor]]&lt;=0.2, "Medium Discount", "High Discount")))</f>
        <v>High Discount</v>
      </c>
      <c r="AE358" s="5" t="str">
        <f>IF(Table1[[#This Row],[Discount]]=0,"0% (No Discount)",
 IF(Table1[[#This Row],[Discount]]&lt;=0.09,"10%",
 IF(Table1[[#This Row],[Discount]]&lt;=0.16,"15%",
 IF(Table1[[#This Row],[Discount]]&lt;=0.2,"20%",  IF(Table1[[#This Row],[Discount]]&lt;=0.25,"25%",
 "30%+")))))</f>
        <v>10%</v>
      </c>
      <c r="AF358" s="5" t="str">
        <f>IF(Table1[[#This Row],[Discount]]=0, "Full Price", "Discounted")</f>
        <v>Discounted</v>
      </c>
      <c r="AG358" s="46" t="str">
        <f>TEXT(Table1[[#This Row],[Order Date]],"mmm-yyyy")</f>
        <v>Feb-2015</v>
      </c>
    </row>
    <row r="359" spans="1:33" ht="12.75" hidden="1" customHeight="1" x14ac:dyDescent="0.25">
      <c r="A359" s="5">
        <v>25055</v>
      </c>
      <c r="B359" s="5" t="s">
        <v>37</v>
      </c>
      <c r="C359" s="5">
        <v>0</v>
      </c>
      <c r="D359" s="5">
        <v>2.78</v>
      </c>
      <c r="E359" s="5">
        <v>1.49</v>
      </c>
      <c r="F359" s="5">
        <v>653</v>
      </c>
      <c r="G359" s="5" t="s">
        <v>771</v>
      </c>
      <c r="H359" s="5" t="s">
        <v>27</v>
      </c>
      <c r="I359" s="5" t="s">
        <v>114</v>
      </c>
      <c r="J359" s="5" t="s">
        <v>29</v>
      </c>
      <c r="K359" s="5" t="s">
        <v>109</v>
      </c>
      <c r="L359" s="5" t="s">
        <v>59</v>
      </c>
      <c r="M359" s="5" t="s">
        <v>772</v>
      </c>
      <c r="N359" s="5">
        <v>0.36</v>
      </c>
      <c r="O359" s="5" t="s">
        <v>33</v>
      </c>
      <c r="P359" s="5" t="s">
        <v>34</v>
      </c>
      <c r="Q359" s="5" t="s">
        <v>45</v>
      </c>
      <c r="R359" s="5" t="s">
        <v>773</v>
      </c>
      <c r="S359" s="5">
        <v>91730</v>
      </c>
      <c r="T359" s="7">
        <v>42110</v>
      </c>
      <c r="U359" s="7">
        <v>42111</v>
      </c>
      <c r="V359" s="5">
        <v>20.6448</v>
      </c>
      <c r="W359" s="5">
        <v>9</v>
      </c>
      <c r="X359" s="5">
        <v>29.92</v>
      </c>
      <c r="Y359" s="5">
        <v>91213</v>
      </c>
      <c r="Z359" s="5">
        <f>DATEDIF(Table1[[#This Row],[Order Date]], Table1[[#This Row],[Ship Date]], "D")</f>
        <v>1</v>
      </c>
      <c r="AA359" s="5">
        <f>IF(Table1[[#This Row],[Sales]]=0, 0, Table1[[#This Row],[Profit]] / Table1[[#This Row],[Sales]] * 100)</f>
        <v>69</v>
      </c>
      <c r="AB359" s="5">
        <f>Table1[[#This Row],[Sales]] / (1 - Table1[[#This Row],[Discount]])</f>
        <v>29.92</v>
      </c>
      <c r="AC359" s="5">
        <f>Table1[[#This Row],[Sales Before Discount]] - Table1[[#This Row],[Sales]]</f>
        <v>0</v>
      </c>
      <c r="AD359" s="5" t="str">
        <f>IF(Table1[[#This Row],[Discount Impact Factor]]=0, "No Discount", IF(Table1[[#This Row],[Discount Impact Factor]]&lt;=0.1, "Low Discount", IF(Table1[[#This Row],[Discount Impact Factor]]&lt;=0.2, "Medium Discount", "High Discount")))</f>
        <v>No Discount</v>
      </c>
      <c r="AE359" s="5" t="str">
        <f>IF(Table1[[#This Row],[Discount]]=0,"0% (No Discount)",
 IF(Table1[[#This Row],[Discount]]&lt;=0.09,"10%",
 IF(Table1[[#This Row],[Discount]]&lt;=0.16,"15%",
 IF(Table1[[#This Row],[Discount]]&lt;=0.2,"20%",  IF(Table1[[#This Row],[Discount]]&lt;=0.25,"25%",
 "30%+")))))</f>
        <v>0% (No Discount)</v>
      </c>
      <c r="AF359" s="5" t="str">
        <f>IF(Table1[[#This Row],[Discount]]=0, "Full Price", "Discounted")</f>
        <v>Full Price</v>
      </c>
      <c r="AG359" s="46" t="str">
        <f>TEXT(Table1[[#This Row],[Order Date]],"mmm-yyyy")</f>
        <v>Apr-2015</v>
      </c>
    </row>
    <row r="360" spans="1:33" ht="12.75" customHeight="1" x14ac:dyDescent="0.25">
      <c r="A360" s="5">
        <v>20874</v>
      </c>
      <c r="B360" s="5" t="s">
        <v>47</v>
      </c>
      <c r="C360" s="5">
        <v>0.1</v>
      </c>
      <c r="D360" s="5">
        <v>18.97</v>
      </c>
      <c r="E360" s="5">
        <v>9.0299999999999994</v>
      </c>
      <c r="F360" s="5">
        <v>657</v>
      </c>
      <c r="G360" s="5" t="s">
        <v>774</v>
      </c>
      <c r="H360" s="5" t="s">
        <v>49</v>
      </c>
      <c r="I360" s="5" t="s">
        <v>114</v>
      </c>
      <c r="J360" s="5" t="s">
        <v>29</v>
      </c>
      <c r="K360" s="5" t="s">
        <v>93</v>
      </c>
      <c r="L360" s="5" t="s">
        <v>59</v>
      </c>
      <c r="M360" s="5" t="s">
        <v>775</v>
      </c>
      <c r="N360" s="5">
        <v>0.37</v>
      </c>
      <c r="O360" s="5" t="s">
        <v>33</v>
      </c>
      <c r="P360" s="5" t="s">
        <v>53</v>
      </c>
      <c r="Q360" s="5" t="s">
        <v>193</v>
      </c>
      <c r="R360" s="5" t="s">
        <v>776</v>
      </c>
      <c r="S360" s="5">
        <v>1540</v>
      </c>
      <c r="T360" s="7">
        <v>42023</v>
      </c>
      <c r="U360" s="7">
        <v>42025</v>
      </c>
      <c r="V360" s="5">
        <v>-24.204799999999999</v>
      </c>
      <c r="W360" s="5">
        <v>1</v>
      </c>
      <c r="X360" s="5">
        <v>19.73</v>
      </c>
      <c r="Y360" s="5">
        <v>91212</v>
      </c>
      <c r="Z360" s="5">
        <f>DATEDIF(Table1[[#This Row],[Order Date]], Table1[[#This Row],[Ship Date]], "D")</f>
        <v>2</v>
      </c>
      <c r="AA360" s="5">
        <f>IF(Table1[[#This Row],[Sales]]=0, 0, Table1[[#This Row],[Profit]] / Table1[[#This Row],[Sales]] * 100)</f>
        <v>-122.68018246325391</v>
      </c>
      <c r="AB360" s="5">
        <f>Table1[[#This Row],[Sales]] / (1 - Table1[[#This Row],[Discount]])</f>
        <v>21.922222222222221</v>
      </c>
      <c r="AC360" s="5">
        <f>Table1[[#This Row],[Sales Before Discount]] - Table1[[#This Row],[Sales]]</f>
        <v>2.1922222222222203</v>
      </c>
      <c r="AD360" s="5" t="str">
        <f>IF(Table1[[#This Row],[Discount Impact Factor]]=0, "No Discount", IF(Table1[[#This Row],[Discount Impact Factor]]&lt;=0.1, "Low Discount", IF(Table1[[#This Row],[Discount Impact Factor]]&lt;=0.2, "Medium Discount", "High Discount")))</f>
        <v>High Discount</v>
      </c>
      <c r="AE360" s="5" t="str">
        <f>IF(Table1[[#This Row],[Discount]]=0,"0% (No Discount)",
 IF(Table1[[#This Row],[Discount]]&lt;=0.09,"10%",
 IF(Table1[[#This Row],[Discount]]&lt;=0.16,"15%",
 IF(Table1[[#This Row],[Discount]]&lt;=0.2,"20%",  IF(Table1[[#This Row],[Discount]]&lt;=0.25,"25%",
 "30%+")))))</f>
        <v>15%</v>
      </c>
      <c r="AF360" s="5" t="str">
        <f>IF(Table1[[#This Row],[Discount]]=0, "Full Price", "Discounted")</f>
        <v>Discounted</v>
      </c>
      <c r="AG360" s="46" t="str">
        <f>TEXT(Table1[[#This Row],[Order Date]],"mmm-yyyy")</f>
        <v>Jan-2015</v>
      </c>
    </row>
    <row r="361" spans="1:33" ht="12.75" customHeight="1" x14ac:dyDescent="0.25">
      <c r="A361" s="5">
        <v>20875</v>
      </c>
      <c r="B361" s="5" t="s">
        <v>47</v>
      </c>
      <c r="C361" s="5">
        <v>0</v>
      </c>
      <c r="D361" s="5">
        <v>119.99</v>
      </c>
      <c r="E361" s="5">
        <v>56.14</v>
      </c>
      <c r="F361" s="5">
        <v>659</v>
      </c>
      <c r="G361" s="5" t="s">
        <v>777</v>
      </c>
      <c r="H361" s="5" t="s">
        <v>39</v>
      </c>
      <c r="I361" s="5" t="s">
        <v>114</v>
      </c>
      <c r="J361" s="5" t="s">
        <v>77</v>
      </c>
      <c r="K361" s="5" t="s">
        <v>85</v>
      </c>
      <c r="L361" s="5" t="s">
        <v>121</v>
      </c>
      <c r="M361" s="5" t="s">
        <v>318</v>
      </c>
      <c r="N361" s="5">
        <v>0.39</v>
      </c>
      <c r="O361" s="5" t="s">
        <v>33</v>
      </c>
      <c r="P361" s="5" t="s">
        <v>53</v>
      </c>
      <c r="Q361" s="5" t="s">
        <v>149</v>
      </c>
      <c r="R361" s="5" t="s">
        <v>778</v>
      </c>
      <c r="S361" s="5">
        <v>5403</v>
      </c>
      <c r="T361" s="7">
        <v>42023</v>
      </c>
      <c r="U361" s="7">
        <v>42024</v>
      </c>
      <c r="V361" s="5">
        <v>-126.05777999999999</v>
      </c>
      <c r="W361" s="5">
        <v>5</v>
      </c>
      <c r="X361" s="5">
        <v>615.54</v>
      </c>
      <c r="Y361" s="5">
        <v>91212</v>
      </c>
      <c r="Z361" s="5">
        <f>DATEDIF(Table1[[#This Row],[Order Date]], Table1[[#This Row],[Ship Date]], "D")</f>
        <v>1</v>
      </c>
      <c r="AA361" s="5">
        <f>IF(Table1[[#This Row],[Sales]]=0, 0, Table1[[#This Row],[Profit]] / Table1[[#This Row],[Sales]] * 100)</f>
        <v>-20.479218247392534</v>
      </c>
      <c r="AB361" s="5">
        <f>Table1[[#This Row],[Sales]] / (1 - Table1[[#This Row],[Discount]])</f>
        <v>615.54</v>
      </c>
      <c r="AC361" s="5">
        <f>Table1[[#This Row],[Sales Before Discount]] - Table1[[#This Row],[Sales]]</f>
        <v>0</v>
      </c>
      <c r="AD361" s="5" t="str">
        <f>IF(Table1[[#This Row],[Discount Impact Factor]]=0, "No Discount", IF(Table1[[#This Row],[Discount Impact Factor]]&lt;=0.1, "Low Discount", IF(Table1[[#This Row],[Discount Impact Factor]]&lt;=0.2, "Medium Discount", "High Discount")))</f>
        <v>No Discount</v>
      </c>
      <c r="AE361" s="5" t="str">
        <f>IF(Table1[[#This Row],[Discount]]=0,"0% (No Discount)",
 IF(Table1[[#This Row],[Discount]]&lt;=0.09,"10%",
 IF(Table1[[#This Row],[Discount]]&lt;=0.16,"15%",
 IF(Table1[[#This Row],[Discount]]&lt;=0.2,"20%",  IF(Table1[[#This Row],[Discount]]&lt;=0.25,"25%",
 "30%+")))))</f>
        <v>0% (No Discount)</v>
      </c>
      <c r="AF361" s="5" t="str">
        <f>IF(Table1[[#This Row],[Discount]]=0, "Full Price", "Discounted")</f>
        <v>Full Price</v>
      </c>
      <c r="AG361" s="46" t="str">
        <f>TEXT(Table1[[#This Row],[Order Date]],"mmm-yyyy")</f>
        <v>Jan-2015</v>
      </c>
    </row>
    <row r="362" spans="1:33" ht="12.75" hidden="1" customHeight="1" x14ac:dyDescent="0.25">
      <c r="A362" s="5">
        <v>23487</v>
      </c>
      <c r="B362" s="5" t="s">
        <v>47</v>
      </c>
      <c r="C362" s="5">
        <v>0.02</v>
      </c>
      <c r="D362" s="5">
        <v>14.58</v>
      </c>
      <c r="E362" s="5">
        <v>7.4</v>
      </c>
      <c r="F362" s="5">
        <v>663</v>
      </c>
      <c r="G362" s="5" t="s">
        <v>779</v>
      </c>
      <c r="H362" s="5" t="s">
        <v>49</v>
      </c>
      <c r="I362" s="5" t="s">
        <v>40</v>
      </c>
      <c r="J362" s="5" t="s">
        <v>41</v>
      </c>
      <c r="K362" s="5" t="s">
        <v>50</v>
      </c>
      <c r="L362" s="5" t="s">
        <v>59</v>
      </c>
      <c r="M362" s="5" t="s">
        <v>780</v>
      </c>
      <c r="N362" s="5">
        <v>0.48</v>
      </c>
      <c r="O362" s="5" t="s">
        <v>33</v>
      </c>
      <c r="P362" s="5" t="s">
        <v>53</v>
      </c>
      <c r="Q362" s="5" t="s">
        <v>154</v>
      </c>
      <c r="R362" s="5" t="s">
        <v>742</v>
      </c>
      <c r="S362" s="5">
        <v>43952</v>
      </c>
      <c r="T362" s="7">
        <v>42153</v>
      </c>
      <c r="U362" s="7">
        <v>42156</v>
      </c>
      <c r="V362" s="5">
        <v>10.802000000000001</v>
      </c>
      <c r="W362" s="5">
        <v>17</v>
      </c>
      <c r="X362" s="5">
        <v>261.33999999999997</v>
      </c>
      <c r="Y362" s="5">
        <v>90922</v>
      </c>
      <c r="Z362" s="5">
        <f>DATEDIF(Table1[[#This Row],[Order Date]], Table1[[#This Row],[Ship Date]], "D")</f>
        <v>3</v>
      </c>
      <c r="AA362" s="5">
        <f>IF(Table1[[#This Row],[Sales]]=0, 0, Table1[[#This Row],[Profit]] / Table1[[#This Row],[Sales]] * 100)</f>
        <v>4.1333129256906718</v>
      </c>
      <c r="AB362" s="5">
        <f>Table1[[#This Row],[Sales]] / (1 - Table1[[#This Row],[Discount]])</f>
        <v>266.67346938775506</v>
      </c>
      <c r="AC362" s="5">
        <f>Table1[[#This Row],[Sales Before Discount]] - Table1[[#This Row],[Sales]]</f>
        <v>5.3334693877550876</v>
      </c>
      <c r="AD362" s="5" t="str">
        <f>IF(Table1[[#This Row],[Discount Impact Factor]]=0, "No Discount", IF(Table1[[#This Row],[Discount Impact Factor]]&lt;=0.1, "Low Discount", IF(Table1[[#This Row],[Discount Impact Factor]]&lt;=0.2, "Medium Discount", "High Discount")))</f>
        <v>High Discount</v>
      </c>
      <c r="AE362" s="5" t="str">
        <f>IF(Table1[[#This Row],[Discount]]=0,"0% (No Discount)",
 IF(Table1[[#This Row],[Discount]]&lt;=0.09,"10%",
 IF(Table1[[#This Row],[Discount]]&lt;=0.16,"15%",
 IF(Table1[[#This Row],[Discount]]&lt;=0.2,"20%",  IF(Table1[[#This Row],[Discount]]&lt;=0.25,"25%",
 "30%+")))))</f>
        <v>10%</v>
      </c>
      <c r="AF362" s="5" t="str">
        <f>IF(Table1[[#This Row],[Discount]]=0, "Full Price", "Discounted")</f>
        <v>Discounted</v>
      </c>
      <c r="AG362" s="46" t="str">
        <f>TEXT(Table1[[#This Row],[Order Date]],"mmm-yyyy")</f>
        <v>May-2015</v>
      </c>
    </row>
    <row r="363" spans="1:33" ht="12.75" customHeight="1" x14ac:dyDescent="0.25">
      <c r="A363" s="5">
        <v>21086</v>
      </c>
      <c r="B363" s="5" t="s">
        <v>106</v>
      </c>
      <c r="C363" s="5">
        <v>0.04</v>
      </c>
      <c r="D363" s="5">
        <v>22.72</v>
      </c>
      <c r="E363" s="5">
        <v>8.99</v>
      </c>
      <c r="F363" s="5">
        <v>665</v>
      </c>
      <c r="G363" s="5" t="s">
        <v>781</v>
      </c>
      <c r="H363" s="5" t="s">
        <v>49</v>
      </c>
      <c r="I363" s="5" t="s">
        <v>28</v>
      </c>
      <c r="J363" s="5" t="s">
        <v>41</v>
      </c>
      <c r="K363" s="5" t="s">
        <v>50</v>
      </c>
      <c r="L363" s="5" t="s">
        <v>51</v>
      </c>
      <c r="M363" s="5" t="s">
        <v>782</v>
      </c>
      <c r="N363" s="5">
        <v>0.44</v>
      </c>
      <c r="O363" s="5" t="s">
        <v>33</v>
      </c>
      <c r="P363" s="5" t="s">
        <v>136</v>
      </c>
      <c r="Q363" s="5" t="s">
        <v>244</v>
      </c>
      <c r="R363" s="5" t="s">
        <v>610</v>
      </c>
      <c r="S363" s="5">
        <v>37130</v>
      </c>
      <c r="T363" s="7">
        <v>42020</v>
      </c>
      <c r="U363" s="7">
        <v>42024</v>
      </c>
      <c r="V363" s="5">
        <v>-678.49599999999998</v>
      </c>
      <c r="W363" s="5">
        <v>9</v>
      </c>
      <c r="X363" s="5">
        <v>202.41</v>
      </c>
      <c r="Y363" s="5">
        <v>88677</v>
      </c>
      <c r="Z363" s="5">
        <f>DATEDIF(Table1[[#This Row],[Order Date]], Table1[[#This Row],[Ship Date]], "D")</f>
        <v>4</v>
      </c>
      <c r="AA363" s="5">
        <f>IF(Table1[[#This Row],[Sales]]=0, 0, Table1[[#This Row],[Profit]] / Table1[[#This Row],[Sales]] * 100)</f>
        <v>-335.20873474630702</v>
      </c>
      <c r="AB363" s="5">
        <f>Table1[[#This Row],[Sales]] / (1 - Table1[[#This Row],[Discount]])</f>
        <v>210.84375</v>
      </c>
      <c r="AC363" s="5">
        <f>Table1[[#This Row],[Sales Before Discount]] - Table1[[#This Row],[Sales]]</f>
        <v>8.4337500000000034</v>
      </c>
      <c r="AD363" s="5" t="str">
        <f>IF(Table1[[#This Row],[Discount Impact Factor]]=0, "No Discount", IF(Table1[[#This Row],[Discount Impact Factor]]&lt;=0.1, "Low Discount", IF(Table1[[#This Row],[Discount Impact Factor]]&lt;=0.2, "Medium Discount", "High Discount")))</f>
        <v>High Discount</v>
      </c>
      <c r="AE363" s="5" t="str">
        <f>IF(Table1[[#This Row],[Discount]]=0,"0% (No Discount)",
 IF(Table1[[#This Row],[Discount]]&lt;=0.09,"10%",
 IF(Table1[[#This Row],[Discount]]&lt;=0.16,"15%",
 IF(Table1[[#This Row],[Discount]]&lt;=0.2,"20%",  IF(Table1[[#This Row],[Discount]]&lt;=0.25,"25%",
 "30%+")))))</f>
        <v>10%</v>
      </c>
      <c r="AF363" s="5" t="str">
        <f>IF(Table1[[#This Row],[Discount]]=0, "Full Price", "Discounted")</f>
        <v>Discounted</v>
      </c>
      <c r="AG363" s="46" t="str">
        <f>TEXT(Table1[[#This Row],[Order Date]],"mmm-yyyy")</f>
        <v>Jan-2015</v>
      </c>
    </row>
    <row r="364" spans="1:33" ht="12.75" hidden="1" customHeight="1" x14ac:dyDescent="0.25">
      <c r="A364" s="5">
        <v>18667</v>
      </c>
      <c r="B364" s="5" t="s">
        <v>47</v>
      </c>
      <c r="C364" s="5">
        <v>0.02</v>
      </c>
      <c r="D364" s="5">
        <v>130.97999999999999</v>
      </c>
      <c r="E364" s="5">
        <v>30</v>
      </c>
      <c r="F364" s="5">
        <v>665</v>
      </c>
      <c r="G364" s="5" t="s">
        <v>781</v>
      </c>
      <c r="H364" s="5" t="s">
        <v>39</v>
      </c>
      <c r="I364" s="5" t="s">
        <v>28</v>
      </c>
      <c r="J364" s="5" t="s">
        <v>41</v>
      </c>
      <c r="K364" s="5" t="s">
        <v>42</v>
      </c>
      <c r="L364" s="5" t="s">
        <v>43</v>
      </c>
      <c r="M364" s="5" t="s">
        <v>546</v>
      </c>
      <c r="N364" s="5">
        <v>0.78</v>
      </c>
      <c r="O364" s="5" t="s">
        <v>33</v>
      </c>
      <c r="P364" s="5" t="s">
        <v>136</v>
      </c>
      <c r="Q364" s="5" t="s">
        <v>244</v>
      </c>
      <c r="R364" s="5" t="s">
        <v>610</v>
      </c>
      <c r="S364" s="5">
        <v>37130</v>
      </c>
      <c r="T364" s="7">
        <v>42112</v>
      </c>
      <c r="U364" s="7">
        <v>42113</v>
      </c>
      <c r="V364" s="5">
        <v>90.762</v>
      </c>
      <c r="W364" s="5">
        <v>6</v>
      </c>
      <c r="X364" s="5">
        <v>793.39</v>
      </c>
      <c r="Y364" s="5">
        <v>88678</v>
      </c>
      <c r="Z364" s="5">
        <f>DATEDIF(Table1[[#This Row],[Order Date]], Table1[[#This Row],[Ship Date]], "D")</f>
        <v>1</v>
      </c>
      <c r="AA364" s="5">
        <f>IF(Table1[[#This Row],[Sales]]=0, 0, Table1[[#This Row],[Profit]] / Table1[[#This Row],[Sales]] * 100)</f>
        <v>11.439771108786347</v>
      </c>
      <c r="AB364" s="5">
        <f>Table1[[#This Row],[Sales]] / (1 - Table1[[#This Row],[Discount]])</f>
        <v>809.58163265306121</v>
      </c>
      <c r="AC364" s="5">
        <f>Table1[[#This Row],[Sales Before Discount]] - Table1[[#This Row],[Sales]]</f>
        <v>16.19163265306122</v>
      </c>
      <c r="AD364" s="5" t="str">
        <f>IF(Table1[[#This Row],[Discount Impact Factor]]=0, "No Discount", IF(Table1[[#This Row],[Discount Impact Factor]]&lt;=0.1, "Low Discount", IF(Table1[[#This Row],[Discount Impact Factor]]&lt;=0.2, "Medium Discount", "High Discount")))</f>
        <v>High Discount</v>
      </c>
      <c r="AE364" s="5" t="str">
        <f>IF(Table1[[#This Row],[Discount]]=0,"0% (No Discount)",
 IF(Table1[[#This Row],[Discount]]&lt;=0.09,"10%",
 IF(Table1[[#This Row],[Discount]]&lt;=0.16,"15%",
 IF(Table1[[#This Row],[Discount]]&lt;=0.2,"20%",  IF(Table1[[#This Row],[Discount]]&lt;=0.25,"25%",
 "30%+")))))</f>
        <v>10%</v>
      </c>
      <c r="AF364" s="5" t="str">
        <f>IF(Table1[[#This Row],[Discount]]=0, "Full Price", "Discounted")</f>
        <v>Discounted</v>
      </c>
      <c r="AG364" s="46" t="str">
        <f>TEXT(Table1[[#This Row],[Order Date]],"mmm-yyyy")</f>
        <v>Apr-2015</v>
      </c>
    </row>
    <row r="365" spans="1:33" ht="12.75" customHeight="1" x14ac:dyDescent="0.25">
      <c r="A365" s="5">
        <v>24776</v>
      </c>
      <c r="B365" s="5" t="s">
        <v>106</v>
      </c>
      <c r="C365" s="5">
        <v>0.02</v>
      </c>
      <c r="D365" s="5">
        <v>4.57</v>
      </c>
      <c r="E365" s="5">
        <v>5.42</v>
      </c>
      <c r="F365" s="5">
        <v>666</v>
      </c>
      <c r="G365" s="5" t="s">
        <v>783</v>
      </c>
      <c r="H365" s="5" t="s">
        <v>49</v>
      </c>
      <c r="I365" s="5" t="s">
        <v>28</v>
      </c>
      <c r="J365" s="5" t="s">
        <v>29</v>
      </c>
      <c r="K365" s="5" t="s">
        <v>109</v>
      </c>
      <c r="L365" s="5" t="s">
        <v>59</v>
      </c>
      <c r="M365" s="5" t="s">
        <v>784</v>
      </c>
      <c r="N365" s="5">
        <v>0.37</v>
      </c>
      <c r="O365" s="5" t="s">
        <v>33</v>
      </c>
      <c r="P365" s="5" t="s">
        <v>136</v>
      </c>
      <c r="Q365" s="5" t="s">
        <v>244</v>
      </c>
      <c r="R365" s="5" t="s">
        <v>785</v>
      </c>
      <c r="S365" s="5">
        <v>37211</v>
      </c>
      <c r="T365" s="7">
        <v>42116</v>
      </c>
      <c r="U365" s="7">
        <v>42120</v>
      </c>
      <c r="V365" s="5">
        <v>-352.81399999999996</v>
      </c>
      <c r="W365" s="5">
        <v>11</v>
      </c>
      <c r="X365" s="5">
        <v>54.04</v>
      </c>
      <c r="Y365" s="5">
        <v>88679</v>
      </c>
      <c r="Z365" s="5">
        <f>DATEDIF(Table1[[#This Row],[Order Date]], Table1[[#This Row],[Ship Date]], "D")</f>
        <v>4</v>
      </c>
      <c r="AA365" s="5">
        <f>IF(Table1[[#This Row],[Sales]]=0, 0, Table1[[#This Row],[Profit]] / Table1[[#This Row],[Sales]] * 100)</f>
        <v>-652.87564766839375</v>
      </c>
      <c r="AB365" s="5">
        <f>Table1[[#This Row],[Sales]] / (1 - Table1[[#This Row],[Discount]])</f>
        <v>55.142857142857146</v>
      </c>
      <c r="AC365" s="5">
        <f>Table1[[#This Row],[Sales Before Discount]] - Table1[[#This Row],[Sales]]</f>
        <v>1.1028571428571468</v>
      </c>
      <c r="AD365" s="5" t="str">
        <f>IF(Table1[[#This Row],[Discount Impact Factor]]=0, "No Discount", IF(Table1[[#This Row],[Discount Impact Factor]]&lt;=0.1, "Low Discount", IF(Table1[[#This Row],[Discount Impact Factor]]&lt;=0.2, "Medium Discount", "High Discount")))</f>
        <v>High Discount</v>
      </c>
      <c r="AE365" s="5" t="str">
        <f>IF(Table1[[#This Row],[Discount]]=0,"0% (No Discount)",
 IF(Table1[[#This Row],[Discount]]&lt;=0.09,"10%",
 IF(Table1[[#This Row],[Discount]]&lt;=0.16,"15%",
 IF(Table1[[#This Row],[Discount]]&lt;=0.2,"20%",  IF(Table1[[#This Row],[Discount]]&lt;=0.25,"25%",
 "30%+")))))</f>
        <v>10%</v>
      </c>
      <c r="AF365" s="5" t="str">
        <f>IF(Table1[[#This Row],[Discount]]=0, "Full Price", "Discounted")</f>
        <v>Discounted</v>
      </c>
      <c r="AG365" s="46" t="str">
        <f>TEXT(Table1[[#This Row],[Order Date]],"mmm-yyyy")</f>
        <v>Apr-2015</v>
      </c>
    </row>
    <row r="366" spans="1:33" ht="12.75" hidden="1" customHeight="1" x14ac:dyDescent="0.25">
      <c r="A366" s="5">
        <v>3086</v>
      </c>
      <c r="B366" s="5" t="s">
        <v>106</v>
      </c>
      <c r="C366" s="5">
        <v>0.04</v>
      </c>
      <c r="D366" s="5">
        <v>22.72</v>
      </c>
      <c r="E366" s="5">
        <v>8.99</v>
      </c>
      <c r="F366" s="5">
        <v>667</v>
      </c>
      <c r="G366" s="5" t="s">
        <v>786</v>
      </c>
      <c r="H366" s="5" t="s">
        <v>49</v>
      </c>
      <c r="I366" s="5" t="s">
        <v>28</v>
      </c>
      <c r="J366" s="5" t="s">
        <v>41</v>
      </c>
      <c r="K366" s="5" t="s">
        <v>50</v>
      </c>
      <c r="L366" s="5" t="s">
        <v>51</v>
      </c>
      <c r="M366" s="5" t="s">
        <v>782</v>
      </c>
      <c r="N366" s="5">
        <v>0.44</v>
      </c>
      <c r="O366" s="5" t="s">
        <v>33</v>
      </c>
      <c r="P366" s="5" t="s">
        <v>61</v>
      </c>
      <c r="Q366" s="5" t="s">
        <v>130</v>
      </c>
      <c r="R366" s="5" t="s">
        <v>787</v>
      </c>
      <c r="S366" s="5">
        <v>75203</v>
      </c>
      <c r="T366" s="7">
        <v>42020</v>
      </c>
      <c r="U366" s="7">
        <v>42024</v>
      </c>
      <c r="V366" s="5">
        <v>70.028000000000006</v>
      </c>
      <c r="W366" s="5">
        <v>37</v>
      </c>
      <c r="X366" s="5">
        <v>832.14</v>
      </c>
      <c r="Y366" s="5">
        <v>22147</v>
      </c>
      <c r="Z366" s="5">
        <f>DATEDIF(Table1[[#This Row],[Order Date]], Table1[[#This Row],[Ship Date]], "D")</f>
        <v>4</v>
      </c>
      <c r="AA366" s="5">
        <f>IF(Table1[[#This Row],[Sales]]=0, 0, Table1[[#This Row],[Profit]] / Table1[[#This Row],[Sales]] * 100)</f>
        <v>8.4154108683634981</v>
      </c>
      <c r="AB366" s="5">
        <f>Table1[[#This Row],[Sales]] / (1 - Table1[[#This Row],[Discount]])</f>
        <v>866.8125</v>
      </c>
      <c r="AC366" s="5">
        <f>Table1[[#This Row],[Sales Before Discount]] - Table1[[#This Row],[Sales]]</f>
        <v>34.672500000000014</v>
      </c>
      <c r="AD366" s="5" t="str">
        <f>IF(Table1[[#This Row],[Discount Impact Factor]]=0, "No Discount", IF(Table1[[#This Row],[Discount Impact Factor]]&lt;=0.1, "Low Discount", IF(Table1[[#This Row],[Discount Impact Factor]]&lt;=0.2, "Medium Discount", "High Discount")))</f>
        <v>High Discount</v>
      </c>
      <c r="AE366" s="5" t="str">
        <f>IF(Table1[[#This Row],[Discount]]=0,"0% (No Discount)",
 IF(Table1[[#This Row],[Discount]]&lt;=0.09,"10%",
 IF(Table1[[#This Row],[Discount]]&lt;=0.16,"15%",
 IF(Table1[[#This Row],[Discount]]&lt;=0.2,"20%",  IF(Table1[[#This Row],[Discount]]&lt;=0.25,"25%",
 "30%+")))))</f>
        <v>10%</v>
      </c>
      <c r="AF366" s="5" t="str">
        <f>IF(Table1[[#This Row],[Discount]]=0, "Full Price", "Discounted")</f>
        <v>Discounted</v>
      </c>
      <c r="AG366" s="46" t="str">
        <f>TEXT(Table1[[#This Row],[Order Date]],"mmm-yyyy")</f>
        <v>Jan-2015</v>
      </c>
    </row>
    <row r="367" spans="1:33" ht="12.75" customHeight="1" x14ac:dyDescent="0.25">
      <c r="A367" s="5">
        <v>6776</v>
      </c>
      <c r="B367" s="5" t="s">
        <v>106</v>
      </c>
      <c r="C367" s="5">
        <v>0.02</v>
      </c>
      <c r="D367" s="5">
        <v>4.57</v>
      </c>
      <c r="E367" s="5">
        <v>5.42</v>
      </c>
      <c r="F367" s="5">
        <v>667</v>
      </c>
      <c r="G367" s="5" t="s">
        <v>786</v>
      </c>
      <c r="H367" s="5" t="s">
        <v>49</v>
      </c>
      <c r="I367" s="5" t="s">
        <v>28</v>
      </c>
      <c r="J367" s="5" t="s">
        <v>29</v>
      </c>
      <c r="K367" s="5" t="s">
        <v>109</v>
      </c>
      <c r="L367" s="5" t="s">
        <v>59</v>
      </c>
      <c r="M367" s="5" t="s">
        <v>784</v>
      </c>
      <c r="N367" s="5">
        <v>0.37</v>
      </c>
      <c r="O367" s="5" t="s">
        <v>33</v>
      </c>
      <c r="P367" s="5" t="s">
        <v>61</v>
      </c>
      <c r="Q367" s="5" t="s">
        <v>130</v>
      </c>
      <c r="R367" s="5" t="s">
        <v>787</v>
      </c>
      <c r="S367" s="5">
        <v>75203</v>
      </c>
      <c r="T367" s="7">
        <v>42116</v>
      </c>
      <c r="U367" s="7">
        <v>42120</v>
      </c>
      <c r="V367" s="5">
        <v>-124.28049999999999</v>
      </c>
      <c r="W367" s="5">
        <v>45</v>
      </c>
      <c r="X367" s="5">
        <v>221.06</v>
      </c>
      <c r="Y367" s="5">
        <v>48257</v>
      </c>
      <c r="Z367" s="5">
        <f>DATEDIF(Table1[[#This Row],[Order Date]], Table1[[#This Row],[Ship Date]], "D")</f>
        <v>4</v>
      </c>
      <c r="AA367" s="5">
        <f>IF(Table1[[#This Row],[Sales]]=0, 0, Table1[[#This Row],[Profit]] / Table1[[#This Row],[Sales]] * 100)</f>
        <v>-56.220256943816146</v>
      </c>
      <c r="AB367" s="5">
        <f>Table1[[#This Row],[Sales]] / (1 - Table1[[#This Row],[Discount]])</f>
        <v>225.57142857142858</v>
      </c>
      <c r="AC367" s="5">
        <f>Table1[[#This Row],[Sales Before Discount]] - Table1[[#This Row],[Sales]]</f>
        <v>4.5114285714285813</v>
      </c>
      <c r="AD367" s="5" t="str">
        <f>IF(Table1[[#This Row],[Discount Impact Factor]]=0, "No Discount", IF(Table1[[#This Row],[Discount Impact Factor]]&lt;=0.1, "Low Discount", IF(Table1[[#This Row],[Discount Impact Factor]]&lt;=0.2, "Medium Discount", "High Discount")))</f>
        <v>High Discount</v>
      </c>
      <c r="AE367" s="5" t="str">
        <f>IF(Table1[[#This Row],[Discount]]=0,"0% (No Discount)",
 IF(Table1[[#This Row],[Discount]]&lt;=0.09,"10%",
 IF(Table1[[#This Row],[Discount]]&lt;=0.16,"15%",
 IF(Table1[[#This Row],[Discount]]&lt;=0.2,"20%",  IF(Table1[[#This Row],[Discount]]&lt;=0.25,"25%",
 "30%+")))))</f>
        <v>10%</v>
      </c>
      <c r="AF367" s="5" t="str">
        <f>IF(Table1[[#This Row],[Discount]]=0, "Full Price", "Discounted")</f>
        <v>Discounted</v>
      </c>
      <c r="AG367" s="46" t="str">
        <f>TEXT(Table1[[#This Row],[Order Date]],"mmm-yyyy")</f>
        <v>Apr-2015</v>
      </c>
    </row>
    <row r="368" spans="1:33" ht="12.75" hidden="1" customHeight="1" x14ac:dyDescent="0.25">
      <c r="A368" s="5">
        <v>24882</v>
      </c>
      <c r="B368" s="5" t="s">
        <v>56</v>
      </c>
      <c r="C368" s="5">
        <v>0.09</v>
      </c>
      <c r="D368" s="5">
        <v>2.89</v>
      </c>
      <c r="E368" s="5">
        <v>0.5</v>
      </c>
      <c r="F368" s="5">
        <v>669</v>
      </c>
      <c r="G368" s="5" t="s">
        <v>788</v>
      </c>
      <c r="H368" s="5" t="s">
        <v>49</v>
      </c>
      <c r="I368" s="5" t="s">
        <v>40</v>
      </c>
      <c r="J368" s="5" t="s">
        <v>29</v>
      </c>
      <c r="K368" s="5" t="s">
        <v>134</v>
      </c>
      <c r="L368" s="5" t="s">
        <v>59</v>
      </c>
      <c r="M368" s="5" t="s">
        <v>789</v>
      </c>
      <c r="N368" s="5">
        <v>0.38</v>
      </c>
      <c r="O368" s="5" t="s">
        <v>33</v>
      </c>
      <c r="P368" s="5" t="s">
        <v>61</v>
      </c>
      <c r="Q368" s="5" t="s">
        <v>330</v>
      </c>
      <c r="R368" s="5" t="s">
        <v>790</v>
      </c>
      <c r="S368" s="5">
        <v>52501</v>
      </c>
      <c r="T368" s="7">
        <v>42083</v>
      </c>
      <c r="U368" s="7">
        <v>42085</v>
      </c>
      <c r="V368" s="5">
        <v>40.482299999999995</v>
      </c>
      <c r="W368" s="5">
        <v>22</v>
      </c>
      <c r="X368" s="5">
        <v>58.67</v>
      </c>
      <c r="Y368" s="5">
        <v>88475</v>
      </c>
      <c r="Z368" s="5">
        <f>DATEDIF(Table1[[#This Row],[Order Date]], Table1[[#This Row],[Ship Date]], "D")</f>
        <v>2</v>
      </c>
      <c r="AA368" s="5">
        <f>IF(Table1[[#This Row],[Sales]]=0, 0, Table1[[#This Row],[Profit]] / Table1[[#This Row],[Sales]] * 100)</f>
        <v>69</v>
      </c>
      <c r="AB368" s="5">
        <f>Table1[[#This Row],[Sales]] / (1 - Table1[[#This Row],[Discount]])</f>
        <v>64.472527472527474</v>
      </c>
      <c r="AC368" s="5">
        <f>Table1[[#This Row],[Sales Before Discount]] - Table1[[#This Row],[Sales]]</f>
        <v>5.8025274725274727</v>
      </c>
      <c r="AD368" s="5" t="str">
        <f>IF(Table1[[#This Row],[Discount Impact Factor]]=0, "No Discount", IF(Table1[[#This Row],[Discount Impact Factor]]&lt;=0.1, "Low Discount", IF(Table1[[#This Row],[Discount Impact Factor]]&lt;=0.2, "Medium Discount", "High Discount")))</f>
        <v>High Discount</v>
      </c>
      <c r="AE368" s="5" t="str">
        <f>IF(Table1[[#This Row],[Discount]]=0,"0% (No Discount)",
 IF(Table1[[#This Row],[Discount]]&lt;=0.09,"10%",
 IF(Table1[[#This Row],[Discount]]&lt;=0.16,"15%",
 IF(Table1[[#This Row],[Discount]]&lt;=0.2,"20%",  IF(Table1[[#This Row],[Discount]]&lt;=0.25,"25%",
 "30%+")))))</f>
        <v>10%</v>
      </c>
      <c r="AF368" s="5" t="str">
        <f>IF(Table1[[#This Row],[Discount]]=0, "Full Price", "Discounted")</f>
        <v>Discounted</v>
      </c>
      <c r="AG368" s="46" t="str">
        <f>TEXT(Table1[[#This Row],[Order Date]],"mmm-yyyy")</f>
        <v>Mar-2015</v>
      </c>
    </row>
    <row r="369" spans="1:33" ht="12.75" hidden="1" customHeight="1" x14ac:dyDescent="0.25">
      <c r="A369" s="5">
        <v>24883</v>
      </c>
      <c r="B369" s="5" t="s">
        <v>56</v>
      </c>
      <c r="C369" s="5">
        <v>0.02</v>
      </c>
      <c r="D369" s="5">
        <v>48.91</v>
      </c>
      <c r="E369" s="5">
        <v>5.81</v>
      </c>
      <c r="F369" s="5">
        <v>669</v>
      </c>
      <c r="G369" s="5" t="s">
        <v>788</v>
      </c>
      <c r="H369" s="5" t="s">
        <v>49</v>
      </c>
      <c r="I369" s="5" t="s">
        <v>40</v>
      </c>
      <c r="J369" s="5" t="s">
        <v>29</v>
      </c>
      <c r="K369" s="5" t="s">
        <v>93</v>
      </c>
      <c r="L369" s="5" t="s">
        <v>59</v>
      </c>
      <c r="M369" s="5" t="s">
        <v>791</v>
      </c>
      <c r="N369" s="5">
        <v>0.38</v>
      </c>
      <c r="O369" s="5" t="s">
        <v>33</v>
      </c>
      <c r="P369" s="5" t="s">
        <v>61</v>
      </c>
      <c r="Q369" s="5" t="s">
        <v>330</v>
      </c>
      <c r="R369" s="5" t="s">
        <v>790</v>
      </c>
      <c r="S369" s="5">
        <v>52501</v>
      </c>
      <c r="T369" s="7">
        <v>42083</v>
      </c>
      <c r="U369" s="7">
        <v>42084</v>
      </c>
      <c r="V369" s="5">
        <v>32.86</v>
      </c>
      <c r="W369" s="5">
        <v>2</v>
      </c>
      <c r="X369" s="5">
        <v>101.06</v>
      </c>
      <c r="Y369" s="5">
        <v>88475</v>
      </c>
      <c r="Z369" s="5">
        <f>DATEDIF(Table1[[#This Row],[Order Date]], Table1[[#This Row],[Ship Date]], "D")</f>
        <v>1</v>
      </c>
      <c r="AA369" s="5">
        <f>IF(Table1[[#This Row],[Sales]]=0, 0, Table1[[#This Row],[Profit]] / Table1[[#This Row],[Sales]] * 100)</f>
        <v>32.515337423312886</v>
      </c>
      <c r="AB369" s="5">
        <f>Table1[[#This Row],[Sales]] / (1 - Table1[[#This Row],[Discount]])</f>
        <v>103.12244897959184</v>
      </c>
      <c r="AC369" s="5">
        <f>Table1[[#This Row],[Sales Before Discount]] - Table1[[#This Row],[Sales]]</f>
        <v>2.062448979591835</v>
      </c>
      <c r="AD369" s="5" t="str">
        <f>IF(Table1[[#This Row],[Discount Impact Factor]]=0, "No Discount", IF(Table1[[#This Row],[Discount Impact Factor]]&lt;=0.1, "Low Discount", IF(Table1[[#This Row],[Discount Impact Factor]]&lt;=0.2, "Medium Discount", "High Discount")))</f>
        <v>High Discount</v>
      </c>
      <c r="AE369" s="5" t="str">
        <f>IF(Table1[[#This Row],[Discount]]=0,"0% (No Discount)",
 IF(Table1[[#This Row],[Discount]]&lt;=0.09,"10%",
 IF(Table1[[#This Row],[Discount]]&lt;=0.16,"15%",
 IF(Table1[[#This Row],[Discount]]&lt;=0.2,"20%",  IF(Table1[[#This Row],[Discount]]&lt;=0.25,"25%",
 "30%+")))))</f>
        <v>10%</v>
      </c>
      <c r="AF369" s="5" t="str">
        <f>IF(Table1[[#This Row],[Discount]]=0, "Full Price", "Discounted")</f>
        <v>Discounted</v>
      </c>
      <c r="AG369" s="46" t="str">
        <f>TEXT(Table1[[#This Row],[Order Date]],"mmm-yyyy")</f>
        <v>Mar-2015</v>
      </c>
    </row>
    <row r="370" spans="1:33" ht="12.75" customHeight="1" x14ac:dyDescent="0.25">
      <c r="A370" s="5">
        <v>18808</v>
      </c>
      <c r="B370" s="5" t="s">
        <v>106</v>
      </c>
      <c r="C370" s="5">
        <v>0.08</v>
      </c>
      <c r="D370" s="5">
        <v>296.18</v>
      </c>
      <c r="E370" s="5">
        <v>54.12</v>
      </c>
      <c r="F370" s="5">
        <v>670</v>
      </c>
      <c r="G370" s="5" t="s">
        <v>792</v>
      </c>
      <c r="H370" s="5" t="s">
        <v>39</v>
      </c>
      <c r="I370" s="5" t="s">
        <v>40</v>
      </c>
      <c r="J370" s="5" t="s">
        <v>41</v>
      </c>
      <c r="K370" s="5" t="s">
        <v>152</v>
      </c>
      <c r="L370" s="5" t="s">
        <v>121</v>
      </c>
      <c r="M370" s="5" t="s">
        <v>153</v>
      </c>
      <c r="N370" s="5">
        <v>0.76</v>
      </c>
      <c r="O370" s="5" t="s">
        <v>33</v>
      </c>
      <c r="P370" s="5" t="s">
        <v>136</v>
      </c>
      <c r="Q370" s="5" t="s">
        <v>137</v>
      </c>
      <c r="R370" s="5" t="s">
        <v>639</v>
      </c>
      <c r="S370" s="5">
        <v>22025</v>
      </c>
      <c r="T370" s="7">
        <v>42068</v>
      </c>
      <c r="U370" s="7">
        <v>42075</v>
      </c>
      <c r="V370" s="5">
        <v>-187.22199999999998</v>
      </c>
      <c r="W370" s="5">
        <v>5</v>
      </c>
      <c r="X370" s="5">
        <v>1429.81</v>
      </c>
      <c r="Y370" s="5">
        <v>88474</v>
      </c>
      <c r="Z370" s="5">
        <f>DATEDIF(Table1[[#This Row],[Order Date]], Table1[[#This Row],[Ship Date]], "D")</f>
        <v>7</v>
      </c>
      <c r="AA370" s="5">
        <f>IF(Table1[[#This Row],[Sales]]=0, 0, Table1[[#This Row],[Profit]] / Table1[[#This Row],[Sales]] * 100)</f>
        <v>-13.094187339576585</v>
      </c>
      <c r="AB370" s="5">
        <f>Table1[[#This Row],[Sales]] / (1 - Table1[[#This Row],[Discount]])</f>
        <v>1554.141304347826</v>
      </c>
      <c r="AC370" s="5">
        <f>Table1[[#This Row],[Sales Before Discount]] - Table1[[#This Row],[Sales]]</f>
        <v>124.33130434782606</v>
      </c>
      <c r="AD370" s="5" t="str">
        <f>IF(Table1[[#This Row],[Discount Impact Factor]]=0, "No Discount", IF(Table1[[#This Row],[Discount Impact Factor]]&lt;=0.1, "Low Discount", IF(Table1[[#This Row],[Discount Impact Factor]]&lt;=0.2, "Medium Discount", "High Discount")))</f>
        <v>High Discount</v>
      </c>
      <c r="AE370" s="5" t="str">
        <f>IF(Table1[[#This Row],[Discount]]=0,"0% (No Discount)",
 IF(Table1[[#This Row],[Discount]]&lt;=0.09,"10%",
 IF(Table1[[#This Row],[Discount]]&lt;=0.16,"15%",
 IF(Table1[[#This Row],[Discount]]&lt;=0.2,"20%",  IF(Table1[[#This Row],[Discount]]&lt;=0.25,"25%",
 "30%+")))))</f>
        <v>10%</v>
      </c>
      <c r="AF370" s="5" t="str">
        <f>IF(Table1[[#This Row],[Discount]]=0, "Full Price", "Discounted")</f>
        <v>Discounted</v>
      </c>
      <c r="AG370" s="46" t="str">
        <f>TEXT(Table1[[#This Row],[Order Date]],"mmm-yyyy")</f>
        <v>Mar-2015</v>
      </c>
    </row>
    <row r="371" spans="1:33" ht="12.75" hidden="1" customHeight="1" x14ac:dyDescent="0.25">
      <c r="A371" s="5">
        <v>19423</v>
      </c>
      <c r="B371" s="5" t="s">
        <v>106</v>
      </c>
      <c r="C371" s="5">
        <v>7.0000000000000007E-2</v>
      </c>
      <c r="D371" s="5">
        <v>2.88</v>
      </c>
      <c r="E371" s="5">
        <v>1.01</v>
      </c>
      <c r="F371" s="5">
        <v>672</v>
      </c>
      <c r="G371" s="5" t="s">
        <v>793</v>
      </c>
      <c r="H371" s="5" t="s">
        <v>49</v>
      </c>
      <c r="I371" s="5" t="s">
        <v>58</v>
      </c>
      <c r="J371" s="5" t="s">
        <v>29</v>
      </c>
      <c r="K371" s="5" t="s">
        <v>30</v>
      </c>
      <c r="L371" s="5" t="s">
        <v>31</v>
      </c>
      <c r="M371" s="5" t="s">
        <v>794</v>
      </c>
      <c r="N371" s="5">
        <v>0.55000000000000004</v>
      </c>
      <c r="O371" s="5" t="s">
        <v>33</v>
      </c>
      <c r="P371" s="5" t="s">
        <v>61</v>
      </c>
      <c r="Q371" s="5" t="s">
        <v>330</v>
      </c>
      <c r="R371" s="5" t="s">
        <v>331</v>
      </c>
      <c r="S371" s="5">
        <v>50208</v>
      </c>
      <c r="T371" s="7">
        <v>42040</v>
      </c>
      <c r="U371" s="7">
        <v>42044</v>
      </c>
      <c r="V371" s="5">
        <v>9.59</v>
      </c>
      <c r="W371" s="5">
        <v>12</v>
      </c>
      <c r="X371" s="5">
        <v>34.97</v>
      </c>
      <c r="Y371" s="5">
        <v>88173</v>
      </c>
      <c r="Z371" s="5">
        <f>DATEDIF(Table1[[#This Row],[Order Date]], Table1[[#This Row],[Ship Date]], "D")</f>
        <v>4</v>
      </c>
      <c r="AA371" s="5">
        <f>IF(Table1[[#This Row],[Sales]]=0, 0, Table1[[#This Row],[Profit]] / Table1[[#This Row],[Sales]] * 100)</f>
        <v>27.423505862167573</v>
      </c>
      <c r="AB371" s="5">
        <f>Table1[[#This Row],[Sales]] / (1 - Table1[[#This Row],[Discount]])</f>
        <v>37.602150537634408</v>
      </c>
      <c r="AC371" s="5">
        <f>Table1[[#This Row],[Sales Before Discount]] - Table1[[#This Row],[Sales]]</f>
        <v>2.6321505376344092</v>
      </c>
      <c r="AD371" s="5" t="str">
        <f>IF(Table1[[#This Row],[Discount Impact Factor]]=0, "No Discount", IF(Table1[[#This Row],[Discount Impact Factor]]&lt;=0.1, "Low Discount", IF(Table1[[#This Row],[Discount Impact Factor]]&lt;=0.2, "Medium Discount", "High Discount")))</f>
        <v>High Discount</v>
      </c>
      <c r="AE371" s="5" t="str">
        <f>IF(Table1[[#This Row],[Discount]]=0,"0% (No Discount)",
 IF(Table1[[#This Row],[Discount]]&lt;=0.09,"10%",
 IF(Table1[[#This Row],[Discount]]&lt;=0.16,"15%",
 IF(Table1[[#This Row],[Discount]]&lt;=0.2,"20%",  IF(Table1[[#This Row],[Discount]]&lt;=0.25,"25%",
 "30%+")))))</f>
        <v>10%</v>
      </c>
      <c r="AF371" s="5" t="str">
        <f>IF(Table1[[#This Row],[Discount]]=0, "Full Price", "Discounted")</f>
        <v>Discounted</v>
      </c>
      <c r="AG371" s="46" t="str">
        <f>TEXT(Table1[[#This Row],[Order Date]],"mmm-yyyy")</f>
        <v>Feb-2015</v>
      </c>
    </row>
    <row r="372" spans="1:33" ht="12.75" customHeight="1" x14ac:dyDescent="0.25">
      <c r="A372" s="5">
        <v>19424</v>
      </c>
      <c r="B372" s="5" t="s">
        <v>106</v>
      </c>
      <c r="C372" s="5">
        <v>0.1</v>
      </c>
      <c r="D372" s="5">
        <v>195.99</v>
      </c>
      <c r="E372" s="5">
        <v>3.99</v>
      </c>
      <c r="F372" s="5">
        <v>672</v>
      </c>
      <c r="G372" s="5" t="s">
        <v>793</v>
      </c>
      <c r="H372" s="5" t="s">
        <v>49</v>
      </c>
      <c r="I372" s="5" t="s">
        <v>58</v>
      </c>
      <c r="J372" s="5" t="s">
        <v>77</v>
      </c>
      <c r="K372" s="5" t="s">
        <v>78</v>
      </c>
      <c r="L372" s="5" t="s">
        <v>59</v>
      </c>
      <c r="M372" s="5" t="s">
        <v>795</v>
      </c>
      <c r="N372" s="5">
        <v>0.57999999999999996</v>
      </c>
      <c r="O372" s="5" t="s">
        <v>33</v>
      </c>
      <c r="P372" s="5" t="s">
        <v>61</v>
      </c>
      <c r="Q372" s="5" t="s">
        <v>330</v>
      </c>
      <c r="R372" s="5" t="s">
        <v>331</v>
      </c>
      <c r="S372" s="5">
        <v>50208</v>
      </c>
      <c r="T372" s="7">
        <v>42040</v>
      </c>
      <c r="U372" s="7">
        <v>42047</v>
      </c>
      <c r="V372" s="5">
        <v>-655.42399999999998</v>
      </c>
      <c r="W372" s="5">
        <v>2</v>
      </c>
      <c r="X372" s="5">
        <v>308.86</v>
      </c>
      <c r="Y372" s="5">
        <v>88173</v>
      </c>
      <c r="Z372" s="5">
        <f>DATEDIF(Table1[[#This Row],[Order Date]], Table1[[#This Row],[Ship Date]], "D")</f>
        <v>7</v>
      </c>
      <c r="AA372" s="5">
        <f>IF(Table1[[#This Row],[Sales]]=0, 0, Table1[[#This Row],[Profit]] / Table1[[#This Row],[Sales]] * 100)</f>
        <v>-212.20747264132615</v>
      </c>
      <c r="AB372" s="5">
        <f>Table1[[#This Row],[Sales]] / (1 - Table1[[#This Row],[Discount]])</f>
        <v>343.17777777777781</v>
      </c>
      <c r="AC372" s="5">
        <f>Table1[[#This Row],[Sales Before Discount]] - Table1[[#This Row],[Sales]]</f>
        <v>34.317777777777792</v>
      </c>
      <c r="AD372" s="5" t="str">
        <f>IF(Table1[[#This Row],[Discount Impact Factor]]=0, "No Discount", IF(Table1[[#This Row],[Discount Impact Factor]]&lt;=0.1, "Low Discount", IF(Table1[[#This Row],[Discount Impact Factor]]&lt;=0.2, "Medium Discount", "High Discount")))</f>
        <v>High Discount</v>
      </c>
      <c r="AE372" s="5" t="str">
        <f>IF(Table1[[#This Row],[Discount]]=0,"0% (No Discount)",
 IF(Table1[[#This Row],[Discount]]&lt;=0.09,"10%",
 IF(Table1[[#This Row],[Discount]]&lt;=0.16,"15%",
 IF(Table1[[#This Row],[Discount]]&lt;=0.2,"20%",  IF(Table1[[#This Row],[Discount]]&lt;=0.25,"25%",
 "30%+")))))</f>
        <v>15%</v>
      </c>
      <c r="AF372" s="5" t="str">
        <f>IF(Table1[[#This Row],[Discount]]=0, "Full Price", "Discounted")</f>
        <v>Discounted</v>
      </c>
      <c r="AG372" s="46" t="str">
        <f>TEXT(Table1[[#This Row],[Order Date]],"mmm-yyyy")</f>
        <v>Feb-2015</v>
      </c>
    </row>
    <row r="373" spans="1:33" ht="12.75" customHeight="1" x14ac:dyDescent="0.25">
      <c r="A373" s="5">
        <v>25059</v>
      </c>
      <c r="B373" s="5" t="s">
        <v>47</v>
      </c>
      <c r="C373" s="5">
        <v>0.06</v>
      </c>
      <c r="D373" s="5">
        <v>161.55000000000001</v>
      </c>
      <c r="E373" s="5">
        <v>19.989999999999998</v>
      </c>
      <c r="F373" s="5">
        <v>674</v>
      </c>
      <c r="G373" s="5" t="s">
        <v>796</v>
      </c>
      <c r="H373" s="5" t="s">
        <v>49</v>
      </c>
      <c r="I373" s="5" t="s">
        <v>58</v>
      </c>
      <c r="J373" s="5" t="s">
        <v>29</v>
      </c>
      <c r="K373" s="5" t="s">
        <v>141</v>
      </c>
      <c r="L373" s="5" t="s">
        <v>59</v>
      </c>
      <c r="M373" s="5" t="s">
        <v>161</v>
      </c>
      <c r="N373" s="5">
        <v>0.66</v>
      </c>
      <c r="O373" s="5" t="s">
        <v>33</v>
      </c>
      <c r="P373" s="5" t="s">
        <v>61</v>
      </c>
      <c r="Q373" s="5" t="s">
        <v>506</v>
      </c>
      <c r="R373" s="5" t="s">
        <v>797</v>
      </c>
      <c r="S373" s="5">
        <v>64133</v>
      </c>
      <c r="T373" s="7">
        <v>42006</v>
      </c>
      <c r="U373" s="7">
        <v>42007</v>
      </c>
      <c r="V373" s="5">
        <v>-7.5800000000000409</v>
      </c>
      <c r="W373" s="5">
        <v>3</v>
      </c>
      <c r="X373" s="5">
        <v>485.01</v>
      </c>
      <c r="Y373" s="5">
        <v>88174</v>
      </c>
      <c r="Z373" s="5">
        <f>DATEDIF(Table1[[#This Row],[Order Date]], Table1[[#This Row],[Ship Date]], "D")</f>
        <v>1</v>
      </c>
      <c r="AA373" s="5">
        <f>IF(Table1[[#This Row],[Sales]]=0, 0, Table1[[#This Row],[Profit]] / Table1[[#This Row],[Sales]] * 100)</f>
        <v>-1.5628543741366241</v>
      </c>
      <c r="AB373" s="5">
        <f>Table1[[#This Row],[Sales]] / (1 - Table1[[#This Row],[Discount]])</f>
        <v>515.968085106383</v>
      </c>
      <c r="AC373" s="5">
        <f>Table1[[#This Row],[Sales Before Discount]] - Table1[[#This Row],[Sales]]</f>
        <v>30.95808510638301</v>
      </c>
      <c r="AD373" s="5" t="str">
        <f>IF(Table1[[#This Row],[Discount Impact Factor]]=0, "No Discount", IF(Table1[[#This Row],[Discount Impact Factor]]&lt;=0.1, "Low Discount", IF(Table1[[#This Row],[Discount Impact Factor]]&lt;=0.2, "Medium Discount", "High Discount")))</f>
        <v>High Discount</v>
      </c>
      <c r="AE373" s="5" t="str">
        <f>IF(Table1[[#This Row],[Discount]]=0,"0% (No Discount)",
 IF(Table1[[#This Row],[Discount]]&lt;=0.09,"10%",
 IF(Table1[[#This Row],[Discount]]&lt;=0.16,"15%",
 IF(Table1[[#This Row],[Discount]]&lt;=0.2,"20%",  IF(Table1[[#This Row],[Discount]]&lt;=0.25,"25%",
 "30%+")))))</f>
        <v>10%</v>
      </c>
      <c r="AF373" s="5" t="str">
        <f>IF(Table1[[#This Row],[Discount]]=0, "Full Price", "Discounted")</f>
        <v>Discounted</v>
      </c>
      <c r="AG373" s="46" t="str">
        <f>TEXT(Table1[[#This Row],[Order Date]],"mmm-yyyy")</f>
        <v>Jan-2015</v>
      </c>
    </row>
    <row r="374" spans="1:33" ht="12.75" customHeight="1" x14ac:dyDescent="0.25">
      <c r="A374" s="5">
        <v>19326</v>
      </c>
      <c r="B374" s="5" t="s">
        <v>56</v>
      </c>
      <c r="C374" s="5">
        <v>0.04</v>
      </c>
      <c r="D374" s="5">
        <v>15.42</v>
      </c>
      <c r="E374" s="5">
        <v>10.68</v>
      </c>
      <c r="F374" s="5">
        <v>678</v>
      </c>
      <c r="G374" s="5" t="s">
        <v>798</v>
      </c>
      <c r="H374" s="5" t="s">
        <v>27</v>
      </c>
      <c r="I374" s="5" t="s">
        <v>28</v>
      </c>
      <c r="J374" s="5" t="s">
        <v>29</v>
      </c>
      <c r="K374" s="5" t="s">
        <v>141</v>
      </c>
      <c r="L374" s="5" t="s">
        <v>59</v>
      </c>
      <c r="M374" s="5" t="s">
        <v>426</v>
      </c>
      <c r="N374" s="5">
        <v>0.57999999999999996</v>
      </c>
      <c r="O374" s="5" t="s">
        <v>33</v>
      </c>
      <c r="P374" s="5" t="s">
        <v>136</v>
      </c>
      <c r="Q374" s="5" t="s">
        <v>137</v>
      </c>
      <c r="R374" s="5" t="s">
        <v>799</v>
      </c>
      <c r="S374" s="5">
        <v>24281</v>
      </c>
      <c r="T374" s="7">
        <v>42116</v>
      </c>
      <c r="U374" s="7">
        <v>42117</v>
      </c>
      <c r="V374" s="5">
        <v>-109.70400000000001</v>
      </c>
      <c r="W374" s="5">
        <v>5</v>
      </c>
      <c r="X374" s="5">
        <v>81.14</v>
      </c>
      <c r="Y374" s="5">
        <v>88889</v>
      </c>
      <c r="Z374" s="5">
        <f>DATEDIF(Table1[[#This Row],[Order Date]], Table1[[#This Row],[Ship Date]], "D")</f>
        <v>1</v>
      </c>
      <c r="AA374" s="5">
        <f>IF(Table1[[#This Row],[Sales]]=0, 0, Table1[[#This Row],[Profit]] / Table1[[#This Row],[Sales]] * 100)</f>
        <v>-135.20335223071237</v>
      </c>
      <c r="AB374" s="5">
        <f>Table1[[#This Row],[Sales]] / (1 - Table1[[#This Row],[Discount]])</f>
        <v>84.520833333333343</v>
      </c>
      <c r="AC374" s="5">
        <f>Table1[[#This Row],[Sales Before Discount]] - Table1[[#This Row],[Sales]]</f>
        <v>3.3808333333333422</v>
      </c>
      <c r="AD374" s="5" t="str">
        <f>IF(Table1[[#This Row],[Discount Impact Factor]]=0, "No Discount", IF(Table1[[#This Row],[Discount Impact Factor]]&lt;=0.1, "Low Discount", IF(Table1[[#This Row],[Discount Impact Factor]]&lt;=0.2, "Medium Discount", "High Discount")))</f>
        <v>High Discount</v>
      </c>
      <c r="AE374" s="5" t="str">
        <f>IF(Table1[[#This Row],[Discount]]=0,"0% (No Discount)",
 IF(Table1[[#This Row],[Discount]]&lt;=0.09,"10%",
 IF(Table1[[#This Row],[Discount]]&lt;=0.16,"15%",
 IF(Table1[[#This Row],[Discount]]&lt;=0.2,"20%",  IF(Table1[[#This Row],[Discount]]&lt;=0.25,"25%",
 "30%+")))))</f>
        <v>10%</v>
      </c>
      <c r="AF374" s="5" t="str">
        <f>IF(Table1[[#This Row],[Discount]]=0, "Full Price", "Discounted")</f>
        <v>Discounted</v>
      </c>
      <c r="AG374" s="46" t="str">
        <f>TEXT(Table1[[#This Row],[Order Date]],"mmm-yyyy")</f>
        <v>Apr-2015</v>
      </c>
    </row>
    <row r="375" spans="1:33" ht="12.75" customHeight="1" x14ac:dyDescent="0.25">
      <c r="A375" s="5">
        <v>21609</v>
      </c>
      <c r="B375" s="5" t="s">
        <v>56</v>
      </c>
      <c r="C375" s="5">
        <v>0.01</v>
      </c>
      <c r="D375" s="5">
        <v>3.95</v>
      </c>
      <c r="E375" s="5">
        <v>5.13</v>
      </c>
      <c r="F375" s="5">
        <v>679</v>
      </c>
      <c r="G375" s="5" t="s">
        <v>800</v>
      </c>
      <c r="H375" s="5" t="s">
        <v>49</v>
      </c>
      <c r="I375" s="5" t="s">
        <v>28</v>
      </c>
      <c r="J375" s="5" t="s">
        <v>29</v>
      </c>
      <c r="K375" s="5" t="s">
        <v>257</v>
      </c>
      <c r="L375" s="5" t="s">
        <v>59</v>
      </c>
      <c r="M375" s="5" t="s">
        <v>801</v>
      </c>
      <c r="N375" s="5">
        <v>0.59</v>
      </c>
      <c r="O375" s="5" t="s">
        <v>33</v>
      </c>
      <c r="P375" s="5" t="s">
        <v>34</v>
      </c>
      <c r="Q375" s="5" t="s">
        <v>35</v>
      </c>
      <c r="R375" s="5" t="s">
        <v>802</v>
      </c>
      <c r="S375" s="5">
        <v>98387</v>
      </c>
      <c r="T375" s="7">
        <v>42067</v>
      </c>
      <c r="U375" s="7">
        <v>42068</v>
      </c>
      <c r="V375" s="5">
        <v>-19.93</v>
      </c>
      <c r="W375" s="5">
        <v>2</v>
      </c>
      <c r="X375" s="5">
        <v>10.11</v>
      </c>
      <c r="Y375" s="5">
        <v>88890</v>
      </c>
      <c r="Z375" s="5">
        <f>DATEDIF(Table1[[#This Row],[Order Date]], Table1[[#This Row],[Ship Date]], "D")</f>
        <v>1</v>
      </c>
      <c r="AA375" s="5">
        <f>IF(Table1[[#This Row],[Sales]]=0, 0, Table1[[#This Row],[Profit]] / Table1[[#This Row],[Sales]] * 100)</f>
        <v>-197.13155291790306</v>
      </c>
      <c r="AB375" s="5">
        <f>Table1[[#This Row],[Sales]] / (1 - Table1[[#This Row],[Discount]])</f>
        <v>10.212121212121211</v>
      </c>
      <c r="AC375" s="5">
        <f>Table1[[#This Row],[Sales Before Discount]] - Table1[[#This Row],[Sales]]</f>
        <v>0.10212121212121161</v>
      </c>
      <c r="AD375" s="5" t="str">
        <f>IF(Table1[[#This Row],[Discount Impact Factor]]=0, "No Discount", IF(Table1[[#This Row],[Discount Impact Factor]]&lt;=0.1, "Low Discount", IF(Table1[[#This Row],[Discount Impact Factor]]&lt;=0.2, "Medium Discount", "High Discount")))</f>
        <v>Medium Discount</v>
      </c>
      <c r="AE375" s="5" t="str">
        <f>IF(Table1[[#This Row],[Discount]]=0,"0% (No Discount)",
 IF(Table1[[#This Row],[Discount]]&lt;=0.09,"10%",
 IF(Table1[[#This Row],[Discount]]&lt;=0.16,"15%",
 IF(Table1[[#This Row],[Discount]]&lt;=0.2,"20%",  IF(Table1[[#This Row],[Discount]]&lt;=0.25,"25%",
 "30%+")))))</f>
        <v>10%</v>
      </c>
      <c r="AF375" s="5" t="str">
        <f>IF(Table1[[#This Row],[Discount]]=0, "Full Price", "Discounted")</f>
        <v>Discounted</v>
      </c>
      <c r="AG375" s="46" t="str">
        <f>TEXT(Table1[[#This Row],[Order Date]],"mmm-yyyy")</f>
        <v>Mar-2015</v>
      </c>
    </row>
    <row r="376" spans="1:33" ht="12.75" hidden="1" customHeight="1" x14ac:dyDescent="0.25">
      <c r="A376" s="5">
        <v>21610</v>
      </c>
      <c r="B376" s="5" t="s">
        <v>56</v>
      </c>
      <c r="C376" s="5">
        <v>0.02</v>
      </c>
      <c r="D376" s="5">
        <v>367.99</v>
      </c>
      <c r="E376" s="5">
        <v>19.989999999999998</v>
      </c>
      <c r="F376" s="5">
        <v>679</v>
      </c>
      <c r="G376" s="5" t="s">
        <v>800</v>
      </c>
      <c r="H376" s="5" t="s">
        <v>49</v>
      </c>
      <c r="I376" s="5" t="s">
        <v>28</v>
      </c>
      <c r="J376" s="5" t="s">
        <v>29</v>
      </c>
      <c r="K376" s="5" t="s">
        <v>109</v>
      </c>
      <c r="L376" s="5" t="s">
        <v>59</v>
      </c>
      <c r="M376" s="5" t="s">
        <v>803</v>
      </c>
      <c r="N376" s="5">
        <v>0.4</v>
      </c>
      <c r="O376" s="5" t="s">
        <v>33</v>
      </c>
      <c r="P376" s="5" t="s">
        <v>34</v>
      </c>
      <c r="Q376" s="5" t="s">
        <v>35</v>
      </c>
      <c r="R376" s="5" t="s">
        <v>802</v>
      </c>
      <c r="S376" s="5">
        <v>98387</v>
      </c>
      <c r="T376" s="7">
        <v>42067</v>
      </c>
      <c r="U376" s="7">
        <v>42068</v>
      </c>
      <c r="V376" s="5">
        <v>4568.6072999999997</v>
      </c>
      <c r="W376" s="5">
        <v>17</v>
      </c>
      <c r="X376" s="5">
        <v>6621.17</v>
      </c>
      <c r="Y376" s="5">
        <v>88890</v>
      </c>
      <c r="Z376" s="5">
        <f>DATEDIF(Table1[[#This Row],[Order Date]], Table1[[#This Row],[Ship Date]], "D")</f>
        <v>1</v>
      </c>
      <c r="AA376" s="5">
        <f>IF(Table1[[#This Row],[Sales]]=0, 0, Table1[[#This Row],[Profit]] / Table1[[#This Row],[Sales]] * 100)</f>
        <v>69</v>
      </c>
      <c r="AB376" s="5">
        <f>Table1[[#This Row],[Sales]] / (1 - Table1[[#This Row],[Discount]])</f>
        <v>6756.2959183673474</v>
      </c>
      <c r="AC376" s="5">
        <f>Table1[[#This Row],[Sales Before Discount]] - Table1[[#This Row],[Sales]]</f>
        <v>135.12591836734737</v>
      </c>
      <c r="AD376" s="5" t="str">
        <f>IF(Table1[[#This Row],[Discount Impact Factor]]=0, "No Discount", IF(Table1[[#This Row],[Discount Impact Factor]]&lt;=0.1, "Low Discount", IF(Table1[[#This Row],[Discount Impact Factor]]&lt;=0.2, "Medium Discount", "High Discount")))</f>
        <v>High Discount</v>
      </c>
      <c r="AE376" s="5" t="str">
        <f>IF(Table1[[#This Row],[Discount]]=0,"0% (No Discount)",
 IF(Table1[[#This Row],[Discount]]&lt;=0.09,"10%",
 IF(Table1[[#This Row],[Discount]]&lt;=0.16,"15%",
 IF(Table1[[#This Row],[Discount]]&lt;=0.2,"20%",  IF(Table1[[#This Row],[Discount]]&lt;=0.25,"25%",
 "30%+")))))</f>
        <v>10%</v>
      </c>
      <c r="AF376" s="5" t="str">
        <f>IF(Table1[[#This Row],[Discount]]=0, "Full Price", "Discounted")</f>
        <v>Discounted</v>
      </c>
      <c r="AG376" s="46" t="str">
        <f>TEXT(Table1[[#This Row],[Order Date]],"mmm-yyyy")</f>
        <v>Mar-2015</v>
      </c>
    </row>
    <row r="377" spans="1:33" ht="12.75" customHeight="1" x14ac:dyDescent="0.25">
      <c r="A377" s="5">
        <v>21612</v>
      </c>
      <c r="B377" s="5" t="s">
        <v>56</v>
      </c>
      <c r="C377" s="5">
        <v>0.04</v>
      </c>
      <c r="D377" s="5">
        <v>95.99</v>
      </c>
      <c r="E377" s="5">
        <v>4.9000000000000004</v>
      </c>
      <c r="F377" s="5">
        <v>680</v>
      </c>
      <c r="G377" s="5" t="s">
        <v>804</v>
      </c>
      <c r="H377" s="5" t="s">
        <v>49</v>
      </c>
      <c r="I377" s="5" t="s">
        <v>28</v>
      </c>
      <c r="J377" s="5" t="s">
        <v>77</v>
      </c>
      <c r="K377" s="5" t="s">
        <v>78</v>
      </c>
      <c r="L377" s="5" t="s">
        <v>59</v>
      </c>
      <c r="M377" s="5" t="s">
        <v>254</v>
      </c>
      <c r="N377" s="5">
        <v>0.56000000000000005</v>
      </c>
      <c r="O377" s="5" t="s">
        <v>33</v>
      </c>
      <c r="P377" s="5" t="s">
        <v>34</v>
      </c>
      <c r="Q377" s="5" t="s">
        <v>35</v>
      </c>
      <c r="R377" s="5" t="s">
        <v>805</v>
      </c>
      <c r="S377" s="5">
        <v>99207</v>
      </c>
      <c r="T377" s="7">
        <v>42067</v>
      </c>
      <c r="U377" s="7">
        <v>42069</v>
      </c>
      <c r="V377" s="5">
        <v>-258.22500000000002</v>
      </c>
      <c r="W377" s="5">
        <v>3</v>
      </c>
      <c r="X377" s="5">
        <v>253.78</v>
      </c>
      <c r="Y377" s="5">
        <v>88890</v>
      </c>
      <c r="Z377" s="5">
        <f>DATEDIF(Table1[[#This Row],[Order Date]], Table1[[#This Row],[Ship Date]], "D")</f>
        <v>2</v>
      </c>
      <c r="AA377" s="5">
        <f>IF(Table1[[#This Row],[Sales]]=0, 0, Table1[[#This Row],[Profit]] / Table1[[#This Row],[Sales]] * 100)</f>
        <v>-101.75151706202223</v>
      </c>
      <c r="AB377" s="5">
        <f>Table1[[#This Row],[Sales]] / (1 - Table1[[#This Row],[Discount]])</f>
        <v>264.35416666666669</v>
      </c>
      <c r="AC377" s="5">
        <f>Table1[[#This Row],[Sales Before Discount]] - Table1[[#This Row],[Sales]]</f>
        <v>10.574166666666684</v>
      </c>
      <c r="AD377" s="5" t="str">
        <f>IF(Table1[[#This Row],[Discount Impact Factor]]=0, "No Discount", IF(Table1[[#This Row],[Discount Impact Factor]]&lt;=0.1, "Low Discount", IF(Table1[[#This Row],[Discount Impact Factor]]&lt;=0.2, "Medium Discount", "High Discount")))</f>
        <v>High Discount</v>
      </c>
      <c r="AE377" s="5" t="str">
        <f>IF(Table1[[#This Row],[Discount]]=0,"0% (No Discount)",
 IF(Table1[[#This Row],[Discount]]&lt;=0.09,"10%",
 IF(Table1[[#This Row],[Discount]]&lt;=0.16,"15%",
 IF(Table1[[#This Row],[Discount]]&lt;=0.2,"20%",  IF(Table1[[#This Row],[Discount]]&lt;=0.25,"25%",
 "30%+")))))</f>
        <v>10%</v>
      </c>
      <c r="AF377" s="5" t="str">
        <f>IF(Table1[[#This Row],[Discount]]=0, "Full Price", "Discounted")</f>
        <v>Discounted</v>
      </c>
      <c r="AG377" s="46" t="str">
        <f>TEXT(Table1[[#This Row],[Order Date]],"mmm-yyyy")</f>
        <v>Mar-2015</v>
      </c>
    </row>
    <row r="378" spans="1:33" ht="12.75" hidden="1" customHeight="1" x14ac:dyDescent="0.25">
      <c r="A378" s="5">
        <v>18555</v>
      </c>
      <c r="B378" s="5" t="s">
        <v>56</v>
      </c>
      <c r="C378" s="5">
        <v>0.06</v>
      </c>
      <c r="D378" s="5">
        <v>17.670000000000002</v>
      </c>
      <c r="E378" s="5">
        <v>8.99</v>
      </c>
      <c r="F378" s="5">
        <v>683</v>
      </c>
      <c r="G378" s="5" t="s">
        <v>806</v>
      </c>
      <c r="H378" s="5" t="s">
        <v>27</v>
      </c>
      <c r="I378" s="5" t="s">
        <v>58</v>
      </c>
      <c r="J378" s="5" t="s">
        <v>41</v>
      </c>
      <c r="K378" s="5" t="s">
        <v>50</v>
      </c>
      <c r="L378" s="5" t="s">
        <v>51</v>
      </c>
      <c r="M378" s="5" t="s">
        <v>807</v>
      </c>
      <c r="N378" s="5">
        <v>0.47</v>
      </c>
      <c r="O378" s="5" t="s">
        <v>33</v>
      </c>
      <c r="P378" s="5" t="s">
        <v>61</v>
      </c>
      <c r="Q378" s="5" t="s">
        <v>496</v>
      </c>
      <c r="R378" s="5" t="s">
        <v>808</v>
      </c>
      <c r="S378" s="5">
        <v>68046</v>
      </c>
      <c r="T378" s="7">
        <v>42101</v>
      </c>
      <c r="U378" s="7">
        <v>42102</v>
      </c>
      <c r="V378" s="5">
        <v>38.06</v>
      </c>
      <c r="W378" s="5">
        <v>4</v>
      </c>
      <c r="X378" s="5">
        <v>69.959999999999994</v>
      </c>
      <c r="Y378" s="5">
        <v>87765</v>
      </c>
      <c r="Z378" s="5">
        <f>DATEDIF(Table1[[#This Row],[Order Date]], Table1[[#This Row],[Ship Date]], "D")</f>
        <v>1</v>
      </c>
      <c r="AA378" s="5">
        <f>IF(Table1[[#This Row],[Sales]]=0, 0, Table1[[#This Row],[Profit]] / Table1[[#This Row],[Sales]] * 100)</f>
        <v>54.402515723270447</v>
      </c>
      <c r="AB378" s="5">
        <f>Table1[[#This Row],[Sales]] / (1 - Table1[[#This Row],[Discount]])</f>
        <v>74.425531914893611</v>
      </c>
      <c r="AC378" s="5">
        <f>Table1[[#This Row],[Sales Before Discount]] - Table1[[#This Row],[Sales]]</f>
        <v>4.4655319148936172</v>
      </c>
      <c r="AD378" s="5" t="str">
        <f>IF(Table1[[#This Row],[Discount Impact Factor]]=0, "No Discount", IF(Table1[[#This Row],[Discount Impact Factor]]&lt;=0.1, "Low Discount", IF(Table1[[#This Row],[Discount Impact Factor]]&lt;=0.2, "Medium Discount", "High Discount")))</f>
        <v>High Discount</v>
      </c>
      <c r="AE378" s="5" t="str">
        <f>IF(Table1[[#This Row],[Discount]]=0,"0% (No Discount)",
 IF(Table1[[#This Row],[Discount]]&lt;=0.09,"10%",
 IF(Table1[[#This Row],[Discount]]&lt;=0.16,"15%",
 IF(Table1[[#This Row],[Discount]]&lt;=0.2,"20%",  IF(Table1[[#This Row],[Discount]]&lt;=0.25,"25%",
 "30%+")))))</f>
        <v>10%</v>
      </c>
      <c r="AF378" s="5" t="str">
        <f>IF(Table1[[#This Row],[Discount]]=0, "Full Price", "Discounted")</f>
        <v>Discounted</v>
      </c>
      <c r="AG378" s="46" t="str">
        <f>TEXT(Table1[[#This Row],[Order Date]],"mmm-yyyy")</f>
        <v>Apr-2015</v>
      </c>
    </row>
    <row r="379" spans="1:33" ht="12.75" customHeight="1" x14ac:dyDescent="0.25">
      <c r="A379" s="5">
        <v>21411</v>
      </c>
      <c r="B379" s="5" t="s">
        <v>47</v>
      </c>
      <c r="C379" s="5">
        <v>7.0000000000000007E-2</v>
      </c>
      <c r="D379" s="5">
        <v>279.48</v>
      </c>
      <c r="E379" s="5">
        <v>35</v>
      </c>
      <c r="F379" s="5">
        <v>688</v>
      </c>
      <c r="G379" s="5" t="s">
        <v>809</v>
      </c>
      <c r="H379" s="5" t="s">
        <v>49</v>
      </c>
      <c r="I379" s="5" t="s">
        <v>58</v>
      </c>
      <c r="J379" s="5" t="s">
        <v>29</v>
      </c>
      <c r="K379" s="5" t="s">
        <v>141</v>
      </c>
      <c r="L379" s="5" t="s">
        <v>236</v>
      </c>
      <c r="M379" s="5" t="s">
        <v>810</v>
      </c>
      <c r="N379" s="5">
        <v>0.8</v>
      </c>
      <c r="O379" s="5" t="s">
        <v>33</v>
      </c>
      <c r="P379" s="5" t="s">
        <v>61</v>
      </c>
      <c r="Q379" s="5" t="s">
        <v>506</v>
      </c>
      <c r="R379" s="5" t="s">
        <v>811</v>
      </c>
      <c r="S379" s="5">
        <v>63116</v>
      </c>
      <c r="T379" s="7">
        <v>42140</v>
      </c>
      <c r="U379" s="7">
        <v>42140</v>
      </c>
      <c r="V379" s="5">
        <v>-207.28</v>
      </c>
      <c r="W379" s="5">
        <v>10</v>
      </c>
      <c r="X379" s="5">
        <v>2716.09</v>
      </c>
      <c r="Y379" s="5">
        <v>88503</v>
      </c>
      <c r="Z379" s="5">
        <f>DATEDIF(Table1[[#This Row],[Order Date]], Table1[[#This Row],[Ship Date]], "D")</f>
        <v>0</v>
      </c>
      <c r="AA379" s="5">
        <f>IF(Table1[[#This Row],[Sales]]=0, 0, Table1[[#This Row],[Profit]] / Table1[[#This Row],[Sales]] * 100)</f>
        <v>-7.6315586007827427</v>
      </c>
      <c r="AB379" s="5">
        <f>Table1[[#This Row],[Sales]] / (1 - Table1[[#This Row],[Discount]])</f>
        <v>2920.5268817204305</v>
      </c>
      <c r="AC379" s="5">
        <f>Table1[[#This Row],[Sales Before Discount]] - Table1[[#This Row],[Sales]]</f>
        <v>204.43688172043039</v>
      </c>
      <c r="AD379" s="5" t="str">
        <f>IF(Table1[[#This Row],[Discount Impact Factor]]=0, "No Discount", IF(Table1[[#This Row],[Discount Impact Factor]]&lt;=0.1, "Low Discount", IF(Table1[[#This Row],[Discount Impact Factor]]&lt;=0.2, "Medium Discount", "High Discount")))</f>
        <v>High Discount</v>
      </c>
      <c r="AE379" s="5" t="str">
        <f>IF(Table1[[#This Row],[Discount]]=0,"0% (No Discount)",
 IF(Table1[[#This Row],[Discount]]&lt;=0.09,"10%",
 IF(Table1[[#This Row],[Discount]]&lt;=0.16,"15%",
 IF(Table1[[#This Row],[Discount]]&lt;=0.2,"20%",  IF(Table1[[#This Row],[Discount]]&lt;=0.25,"25%",
 "30%+")))))</f>
        <v>10%</v>
      </c>
      <c r="AF379" s="5" t="str">
        <f>IF(Table1[[#This Row],[Discount]]=0, "Full Price", "Discounted")</f>
        <v>Discounted</v>
      </c>
      <c r="AG379" s="46" t="str">
        <f>TEXT(Table1[[#This Row],[Order Date]],"mmm-yyyy")</f>
        <v>May-2015</v>
      </c>
    </row>
    <row r="380" spans="1:33" ht="12.75" customHeight="1" x14ac:dyDescent="0.25">
      <c r="A380" s="5">
        <v>19325</v>
      </c>
      <c r="B380" s="5" t="s">
        <v>106</v>
      </c>
      <c r="C380" s="5">
        <v>0.06</v>
      </c>
      <c r="D380" s="5">
        <v>4.18</v>
      </c>
      <c r="E380" s="5">
        <v>2.99</v>
      </c>
      <c r="F380" s="5">
        <v>688</v>
      </c>
      <c r="G380" s="5" t="s">
        <v>809</v>
      </c>
      <c r="H380" s="5" t="s">
        <v>49</v>
      </c>
      <c r="I380" s="5" t="s">
        <v>58</v>
      </c>
      <c r="J380" s="5" t="s">
        <v>29</v>
      </c>
      <c r="K380" s="5" t="s">
        <v>109</v>
      </c>
      <c r="L380" s="5" t="s">
        <v>59</v>
      </c>
      <c r="M380" s="5" t="s">
        <v>812</v>
      </c>
      <c r="N380" s="5">
        <v>0.37</v>
      </c>
      <c r="O380" s="5" t="s">
        <v>33</v>
      </c>
      <c r="P380" s="5" t="s">
        <v>61</v>
      </c>
      <c r="Q380" s="5" t="s">
        <v>506</v>
      </c>
      <c r="R380" s="5" t="s">
        <v>811</v>
      </c>
      <c r="S380" s="5">
        <v>63116</v>
      </c>
      <c r="T380" s="7">
        <v>42069</v>
      </c>
      <c r="U380" s="7">
        <v>42071</v>
      </c>
      <c r="V380" s="5">
        <v>-12.719000000000001</v>
      </c>
      <c r="W380" s="5">
        <v>5</v>
      </c>
      <c r="X380" s="5">
        <v>21.34</v>
      </c>
      <c r="Y380" s="5">
        <v>88504</v>
      </c>
      <c r="Z380" s="5">
        <f>DATEDIF(Table1[[#This Row],[Order Date]], Table1[[#This Row],[Ship Date]], "D")</f>
        <v>2</v>
      </c>
      <c r="AA380" s="5">
        <f>IF(Table1[[#This Row],[Sales]]=0, 0, Table1[[#This Row],[Profit]] / Table1[[#This Row],[Sales]] * 100)</f>
        <v>-59.601686972821</v>
      </c>
      <c r="AB380" s="5">
        <f>Table1[[#This Row],[Sales]] / (1 - Table1[[#This Row],[Discount]])</f>
        <v>22.702127659574469</v>
      </c>
      <c r="AC380" s="5">
        <f>Table1[[#This Row],[Sales Before Discount]] - Table1[[#This Row],[Sales]]</f>
        <v>1.3621276595744689</v>
      </c>
      <c r="AD380" s="5" t="str">
        <f>IF(Table1[[#This Row],[Discount Impact Factor]]=0, "No Discount", IF(Table1[[#This Row],[Discount Impact Factor]]&lt;=0.1, "Low Discount", IF(Table1[[#This Row],[Discount Impact Factor]]&lt;=0.2, "Medium Discount", "High Discount")))</f>
        <v>High Discount</v>
      </c>
      <c r="AE380" s="5" t="str">
        <f>IF(Table1[[#This Row],[Discount]]=0,"0% (No Discount)",
 IF(Table1[[#This Row],[Discount]]&lt;=0.09,"10%",
 IF(Table1[[#This Row],[Discount]]&lt;=0.16,"15%",
 IF(Table1[[#This Row],[Discount]]&lt;=0.2,"20%",  IF(Table1[[#This Row],[Discount]]&lt;=0.25,"25%",
 "30%+")))))</f>
        <v>10%</v>
      </c>
      <c r="AF380" s="5" t="str">
        <f>IF(Table1[[#This Row],[Discount]]=0, "Full Price", "Discounted")</f>
        <v>Discounted</v>
      </c>
      <c r="AG380" s="46" t="str">
        <f>TEXT(Table1[[#This Row],[Order Date]],"mmm-yyyy")</f>
        <v>Mar-2015</v>
      </c>
    </row>
    <row r="381" spans="1:33" ht="12.75" customHeight="1" x14ac:dyDescent="0.25">
      <c r="A381" s="5">
        <v>26321</v>
      </c>
      <c r="B381" s="5" t="s">
        <v>56</v>
      </c>
      <c r="C381" s="5">
        <v>7.0000000000000007E-2</v>
      </c>
      <c r="D381" s="5">
        <v>1.7</v>
      </c>
      <c r="E381" s="5">
        <v>1.99</v>
      </c>
      <c r="F381" s="5">
        <v>689</v>
      </c>
      <c r="G381" s="5" t="s">
        <v>813</v>
      </c>
      <c r="H381" s="5" t="s">
        <v>49</v>
      </c>
      <c r="I381" s="5" t="s">
        <v>58</v>
      </c>
      <c r="J381" s="5" t="s">
        <v>77</v>
      </c>
      <c r="K381" s="5" t="s">
        <v>180</v>
      </c>
      <c r="L381" s="5" t="s">
        <v>51</v>
      </c>
      <c r="M381" s="5" t="s">
        <v>814</v>
      </c>
      <c r="N381" s="5">
        <v>0.51</v>
      </c>
      <c r="O381" s="5" t="s">
        <v>33</v>
      </c>
      <c r="P381" s="5" t="s">
        <v>61</v>
      </c>
      <c r="Q381" s="5" t="s">
        <v>506</v>
      </c>
      <c r="R381" s="5" t="s">
        <v>815</v>
      </c>
      <c r="S381" s="5">
        <v>63376</v>
      </c>
      <c r="T381" s="7">
        <v>42039</v>
      </c>
      <c r="U381" s="7">
        <v>42040</v>
      </c>
      <c r="V381" s="5">
        <v>-51.42</v>
      </c>
      <c r="W381" s="5">
        <v>10</v>
      </c>
      <c r="X381" s="5">
        <v>17.420000000000002</v>
      </c>
      <c r="Y381" s="5">
        <v>88502</v>
      </c>
      <c r="Z381" s="5">
        <f>DATEDIF(Table1[[#This Row],[Order Date]], Table1[[#This Row],[Ship Date]], "D")</f>
        <v>1</v>
      </c>
      <c r="AA381" s="5">
        <f>IF(Table1[[#This Row],[Sales]]=0, 0, Table1[[#This Row],[Profit]] / Table1[[#This Row],[Sales]] * 100)</f>
        <v>-295.17795637198623</v>
      </c>
      <c r="AB381" s="5">
        <f>Table1[[#This Row],[Sales]] / (1 - Table1[[#This Row],[Discount]])</f>
        <v>18.731182795698928</v>
      </c>
      <c r="AC381" s="5">
        <f>Table1[[#This Row],[Sales Before Discount]] - Table1[[#This Row],[Sales]]</f>
        <v>1.3111827956989259</v>
      </c>
      <c r="AD381" s="5" t="str">
        <f>IF(Table1[[#This Row],[Discount Impact Factor]]=0, "No Discount", IF(Table1[[#This Row],[Discount Impact Factor]]&lt;=0.1, "Low Discount", IF(Table1[[#This Row],[Discount Impact Factor]]&lt;=0.2, "Medium Discount", "High Discount")))</f>
        <v>High Discount</v>
      </c>
      <c r="AE381" s="5" t="str">
        <f>IF(Table1[[#This Row],[Discount]]=0,"0% (No Discount)",
 IF(Table1[[#This Row],[Discount]]&lt;=0.09,"10%",
 IF(Table1[[#This Row],[Discount]]&lt;=0.16,"15%",
 IF(Table1[[#This Row],[Discount]]&lt;=0.2,"20%",  IF(Table1[[#This Row],[Discount]]&lt;=0.25,"25%",
 "30%+")))))</f>
        <v>10%</v>
      </c>
      <c r="AF381" s="5" t="str">
        <f>IF(Table1[[#This Row],[Discount]]=0, "Full Price", "Discounted")</f>
        <v>Discounted</v>
      </c>
      <c r="AG381" s="46" t="str">
        <f>TEXT(Table1[[#This Row],[Order Date]],"mmm-yyyy")</f>
        <v>Feb-2015</v>
      </c>
    </row>
    <row r="382" spans="1:33" ht="12.75" customHeight="1" x14ac:dyDescent="0.25">
      <c r="A382" s="5">
        <v>19933</v>
      </c>
      <c r="B382" s="5" t="s">
        <v>25</v>
      </c>
      <c r="C382" s="5">
        <v>0.09</v>
      </c>
      <c r="D382" s="5">
        <v>6.48</v>
      </c>
      <c r="E382" s="5">
        <v>6.35</v>
      </c>
      <c r="F382" s="5">
        <v>691</v>
      </c>
      <c r="G382" s="5" t="s">
        <v>816</v>
      </c>
      <c r="H382" s="5" t="s">
        <v>49</v>
      </c>
      <c r="I382" s="5" t="s">
        <v>40</v>
      </c>
      <c r="J382" s="5" t="s">
        <v>29</v>
      </c>
      <c r="K382" s="5" t="s">
        <v>93</v>
      </c>
      <c r="L382" s="5" t="s">
        <v>59</v>
      </c>
      <c r="M382" s="5" t="s">
        <v>817</v>
      </c>
      <c r="N382" s="5">
        <v>0.37</v>
      </c>
      <c r="O382" s="5" t="s">
        <v>33</v>
      </c>
      <c r="P382" s="5" t="s">
        <v>34</v>
      </c>
      <c r="Q382" s="5" t="s">
        <v>35</v>
      </c>
      <c r="R382" s="5" t="s">
        <v>818</v>
      </c>
      <c r="S382" s="5">
        <v>98408</v>
      </c>
      <c r="T382" s="7">
        <v>42084</v>
      </c>
      <c r="U382" s="7">
        <v>42085</v>
      </c>
      <c r="V382" s="5">
        <v>-88.6</v>
      </c>
      <c r="W382" s="5">
        <v>8</v>
      </c>
      <c r="X382" s="5">
        <v>49.81</v>
      </c>
      <c r="Y382" s="5">
        <v>89915</v>
      </c>
      <c r="Z382" s="5">
        <f>DATEDIF(Table1[[#This Row],[Order Date]], Table1[[#This Row],[Ship Date]], "D")</f>
        <v>1</v>
      </c>
      <c r="AA382" s="5">
        <f>IF(Table1[[#This Row],[Sales]]=0, 0, Table1[[#This Row],[Profit]] / Table1[[#This Row],[Sales]] * 100)</f>
        <v>-177.87592852840791</v>
      </c>
      <c r="AB382" s="5">
        <f>Table1[[#This Row],[Sales]] / (1 - Table1[[#This Row],[Discount]])</f>
        <v>54.736263736263737</v>
      </c>
      <c r="AC382" s="5">
        <f>Table1[[#This Row],[Sales Before Discount]] - Table1[[#This Row],[Sales]]</f>
        <v>4.9262637362637349</v>
      </c>
      <c r="AD382" s="5" t="str">
        <f>IF(Table1[[#This Row],[Discount Impact Factor]]=0, "No Discount", IF(Table1[[#This Row],[Discount Impact Factor]]&lt;=0.1, "Low Discount", IF(Table1[[#This Row],[Discount Impact Factor]]&lt;=0.2, "Medium Discount", "High Discount")))</f>
        <v>High Discount</v>
      </c>
      <c r="AE382" s="5" t="str">
        <f>IF(Table1[[#This Row],[Discount]]=0,"0% (No Discount)",
 IF(Table1[[#This Row],[Discount]]&lt;=0.09,"10%",
 IF(Table1[[#This Row],[Discount]]&lt;=0.16,"15%",
 IF(Table1[[#This Row],[Discount]]&lt;=0.2,"20%",  IF(Table1[[#This Row],[Discount]]&lt;=0.25,"25%",
 "30%+")))))</f>
        <v>10%</v>
      </c>
      <c r="AF382" s="5" t="str">
        <f>IF(Table1[[#This Row],[Discount]]=0, "Full Price", "Discounted")</f>
        <v>Discounted</v>
      </c>
      <c r="AG382" s="46" t="str">
        <f>TEXT(Table1[[#This Row],[Order Date]],"mmm-yyyy")</f>
        <v>Mar-2015</v>
      </c>
    </row>
    <row r="383" spans="1:33" ht="12.75" hidden="1" customHeight="1" x14ac:dyDescent="0.25">
      <c r="A383" s="5">
        <v>19400</v>
      </c>
      <c r="B383" s="5" t="s">
        <v>106</v>
      </c>
      <c r="C383" s="5">
        <v>0.02</v>
      </c>
      <c r="D383" s="5">
        <v>500.98</v>
      </c>
      <c r="E383" s="5">
        <v>41.44</v>
      </c>
      <c r="F383" s="5">
        <v>693</v>
      </c>
      <c r="G383" s="5" t="s">
        <v>819</v>
      </c>
      <c r="H383" s="5" t="s">
        <v>39</v>
      </c>
      <c r="I383" s="5" t="s">
        <v>58</v>
      </c>
      <c r="J383" s="5" t="s">
        <v>41</v>
      </c>
      <c r="K383" s="5" t="s">
        <v>191</v>
      </c>
      <c r="L383" s="5" t="s">
        <v>121</v>
      </c>
      <c r="M383" s="5" t="s">
        <v>820</v>
      </c>
      <c r="N383" s="5">
        <v>0.66</v>
      </c>
      <c r="O383" s="5" t="s">
        <v>33</v>
      </c>
      <c r="P383" s="5" t="s">
        <v>34</v>
      </c>
      <c r="Q383" s="5" t="s">
        <v>255</v>
      </c>
      <c r="R383" s="5" t="s">
        <v>821</v>
      </c>
      <c r="S383" s="5">
        <v>80229</v>
      </c>
      <c r="T383" s="7">
        <v>42088</v>
      </c>
      <c r="U383" s="7">
        <v>42088</v>
      </c>
      <c r="V383" s="5">
        <v>2568.4628999999995</v>
      </c>
      <c r="W383" s="5">
        <v>7</v>
      </c>
      <c r="X383" s="5">
        <v>3722.41</v>
      </c>
      <c r="Y383" s="5">
        <v>87811</v>
      </c>
      <c r="Z383" s="5">
        <f>DATEDIF(Table1[[#This Row],[Order Date]], Table1[[#This Row],[Ship Date]], "D")</f>
        <v>0</v>
      </c>
      <c r="AA383" s="5">
        <f>IF(Table1[[#This Row],[Sales]]=0, 0, Table1[[#This Row],[Profit]] / Table1[[#This Row],[Sales]] * 100)</f>
        <v>69</v>
      </c>
      <c r="AB383" s="5">
        <f>Table1[[#This Row],[Sales]] / (1 - Table1[[#This Row],[Discount]])</f>
        <v>3798.3775510204082</v>
      </c>
      <c r="AC383" s="5">
        <f>Table1[[#This Row],[Sales Before Discount]] - Table1[[#This Row],[Sales]]</f>
        <v>75.967551020408337</v>
      </c>
      <c r="AD383" s="5" t="str">
        <f>IF(Table1[[#This Row],[Discount Impact Factor]]=0, "No Discount", IF(Table1[[#This Row],[Discount Impact Factor]]&lt;=0.1, "Low Discount", IF(Table1[[#This Row],[Discount Impact Factor]]&lt;=0.2, "Medium Discount", "High Discount")))</f>
        <v>High Discount</v>
      </c>
      <c r="AE383" s="5" t="str">
        <f>IF(Table1[[#This Row],[Discount]]=0,"0% (No Discount)",
 IF(Table1[[#This Row],[Discount]]&lt;=0.09,"10%",
 IF(Table1[[#This Row],[Discount]]&lt;=0.16,"15%",
 IF(Table1[[#This Row],[Discount]]&lt;=0.2,"20%",  IF(Table1[[#This Row],[Discount]]&lt;=0.25,"25%",
 "30%+")))))</f>
        <v>10%</v>
      </c>
      <c r="AF383" s="5" t="str">
        <f>IF(Table1[[#This Row],[Discount]]=0, "Full Price", "Discounted")</f>
        <v>Discounted</v>
      </c>
      <c r="AG383" s="46" t="str">
        <f>TEXT(Table1[[#This Row],[Order Date]],"mmm-yyyy")</f>
        <v>Mar-2015</v>
      </c>
    </row>
    <row r="384" spans="1:33" ht="12.75" hidden="1" customHeight="1" x14ac:dyDescent="0.25">
      <c r="A384" s="5">
        <v>18736</v>
      </c>
      <c r="B384" s="5" t="s">
        <v>106</v>
      </c>
      <c r="C384" s="5">
        <v>0.09</v>
      </c>
      <c r="D384" s="5">
        <v>5.34</v>
      </c>
      <c r="E384" s="5">
        <v>2.99</v>
      </c>
      <c r="F384" s="5">
        <v>693</v>
      </c>
      <c r="G384" s="5" t="s">
        <v>819</v>
      </c>
      <c r="H384" s="5" t="s">
        <v>27</v>
      </c>
      <c r="I384" s="5" t="s">
        <v>58</v>
      </c>
      <c r="J384" s="5" t="s">
        <v>29</v>
      </c>
      <c r="K384" s="5" t="s">
        <v>109</v>
      </c>
      <c r="L384" s="5" t="s">
        <v>59</v>
      </c>
      <c r="M384" s="5" t="s">
        <v>822</v>
      </c>
      <c r="N384" s="5">
        <v>0.38</v>
      </c>
      <c r="O384" s="5" t="s">
        <v>33</v>
      </c>
      <c r="P384" s="5" t="s">
        <v>34</v>
      </c>
      <c r="Q384" s="5" t="s">
        <v>255</v>
      </c>
      <c r="R384" s="5" t="s">
        <v>821</v>
      </c>
      <c r="S384" s="5">
        <v>80229</v>
      </c>
      <c r="T384" s="7">
        <v>42071</v>
      </c>
      <c r="U384" s="7">
        <v>42078</v>
      </c>
      <c r="V384" s="5">
        <v>9.4860000000000007</v>
      </c>
      <c r="W384" s="5">
        <v>17</v>
      </c>
      <c r="X384" s="5">
        <v>95.1</v>
      </c>
      <c r="Y384" s="5">
        <v>87812</v>
      </c>
      <c r="Z384" s="5">
        <f>DATEDIF(Table1[[#This Row],[Order Date]], Table1[[#This Row],[Ship Date]], "D")</f>
        <v>7</v>
      </c>
      <c r="AA384" s="5">
        <f>IF(Table1[[#This Row],[Sales]]=0, 0, Table1[[#This Row],[Profit]] / Table1[[#This Row],[Sales]] * 100)</f>
        <v>9.9747634069400632</v>
      </c>
      <c r="AB384" s="5">
        <f>Table1[[#This Row],[Sales]] / (1 - Table1[[#This Row],[Discount]])</f>
        <v>104.5054945054945</v>
      </c>
      <c r="AC384" s="5">
        <f>Table1[[#This Row],[Sales Before Discount]] - Table1[[#This Row],[Sales]]</f>
        <v>9.4054945054945023</v>
      </c>
      <c r="AD384" s="5" t="str">
        <f>IF(Table1[[#This Row],[Discount Impact Factor]]=0, "No Discount", IF(Table1[[#This Row],[Discount Impact Factor]]&lt;=0.1, "Low Discount", IF(Table1[[#This Row],[Discount Impact Factor]]&lt;=0.2, "Medium Discount", "High Discount")))</f>
        <v>High Discount</v>
      </c>
      <c r="AE384" s="5" t="str">
        <f>IF(Table1[[#This Row],[Discount]]=0,"0% (No Discount)",
 IF(Table1[[#This Row],[Discount]]&lt;=0.09,"10%",
 IF(Table1[[#This Row],[Discount]]&lt;=0.16,"15%",
 IF(Table1[[#This Row],[Discount]]&lt;=0.2,"20%",  IF(Table1[[#This Row],[Discount]]&lt;=0.25,"25%",
 "30%+")))))</f>
        <v>10%</v>
      </c>
      <c r="AF384" s="5" t="str">
        <f>IF(Table1[[#This Row],[Discount]]=0, "Full Price", "Discounted")</f>
        <v>Discounted</v>
      </c>
      <c r="AG384" s="46" t="str">
        <f>TEXT(Table1[[#This Row],[Order Date]],"mmm-yyyy")</f>
        <v>Mar-2015</v>
      </c>
    </row>
    <row r="385" spans="1:33" ht="12.75" customHeight="1" x14ac:dyDescent="0.25">
      <c r="A385" s="5">
        <v>18737</v>
      </c>
      <c r="B385" s="5" t="s">
        <v>106</v>
      </c>
      <c r="C385" s="5">
        <v>7.0000000000000007E-2</v>
      </c>
      <c r="D385" s="5">
        <v>140.97999999999999</v>
      </c>
      <c r="E385" s="5">
        <v>53.48</v>
      </c>
      <c r="F385" s="5">
        <v>693</v>
      </c>
      <c r="G385" s="5" t="s">
        <v>819</v>
      </c>
      <c r="H385" s="5" t="s">
        <v>39</v>
      </c>
      <c r="I385" s="5" t="s">
        <v>58</v>
      </c>
      <c r="J385" s="5" t="s">
        <v>41</v>
      </c>
      <c r="K385" s="5" t="s">
        <v>191</v>
      </c>
      <c r="L385" s="5" t="s">
        <v>121</v>
      </c>
      <c r="M385" s="5" t="s">
        <v>823</v>
      </c>
      <c r="N385" s="5">
        <v>0.65</v>
      </c>
      <c r="O385" s="5" t="s">
        <v>33</v>
      </c>
      <c r="P385" s="5" t="s">
        <v>34</v>
      </c>
      <c r="Q385" s="5" t="s">
        <v>255</v>
      </c>
      <c r="R385" s="5" t="s">
        <v>821</v>
      </c>
      <c r="S385" s="5">
        <v>80229</v>
      </c>
      <c r="T385" s="7">
        <v>42071</v>
      </c>
      <c r="U385" s="7">
        <v>42078</v>
      </c>
      <c r="V385" s="5">
        <v>-263.64999999999998</v>
      </c>
      <c r="W385" s="5">
        <v>5</v>
      </c>
      <c r="X385" s="5">
        <v>734.74</v>
      </c>
      <c r="Y385" s="5">
        <v>87812</v>
      </c>
      <c r="Z385" s="5">
        <f>DATEDIF(Table1[[#This Row],[Order Date]], Table1[[#This Row],[Ship Date]], "D")</f>
        <v>7</v>
      </c>
      <c r="AA385" s="5">
        <f>IF(Table1[[#This Row],[Sales]]=0, 0, Table1[[#This Row],[Profit]] / Table1[[#This Row],[Sales]] * 100)</f>
        <v>-35.883441761711623</v>
      </c>
      <c r="AB385" s="5">
        <f>Table1[[#This Row],[Sales]] / (1 - Table1[[#This Row],[Discount]])</f>
        <v>790.04301075268825</v>
      </c>
      <c r="AC385" s="5">
        <f>Table1[[#This Row],[Sales Before Discount]] - Table1[[#This Row],[Sales]]</f>
        <v>55.303010752688238</v>
      </c>
      <c r="AD385" s="5" t="str">
        <f>IF(Table1[[#This Row],[Discount Impact Factor]]=0, "No Discount", IF(Table1[[#This Row],[Discount Impact Factor]]&lt;=0.1, "Low Discount", IF(Table1[[#This Row],[Discount Impact Factor]]&lt;=0.2, "Medium Discount", "High Discount")))</f>
        <v>High Discount</v>
      </c>
      <c r="AE385" s="5" t="str">
        <f>IF(Table1[[#This Row],[Discount]]=0,"0% (No Discount)",
 IF(Table1[[#This Row],[Discount]]&lt;=0.09,"10%",
 IF(Table1[[#This Row],[Discount]]&lt;=0.16,"15%",
 IF(Table1[[#This Row],[Discount]]&lt;=0.2,"20%",  IF(Table1[[#This Row],[Discount]]&lt;=0.25,"25%",
 "30%+")))))</f>
        <v>10%</v>
      </c>
      <c r="AF385" s="5" t="str">
        <f>IF(Table1[[#This Row],[Discount]]=0, "Full Price", "Discounted")</f>
        <v>Discounted</v>
      </c>
      <c r="AG385" s="46" t="str">
        <f>TEXT(Table1[[#This Row],[Order Date]],"mmm-yyyy")</f>
        <v>Mar-2015</v>
      </c>
    </row>
    <row r="386" spans="1:33" ht="12.75" hidden="1" customHeight="1" x14ac:dyDescent="0.25">
      <c r="A386" s="5">
        <v>18738</v>
      </c>
      <c r="B386" s="5" t="s">
        <v>106</v>
      </c>
      <c r="C386" s="5">
        <v>0.06</v>
      </c>
      <c r="D386" s="5">
        <v>205.99</v>
      </c>
      <c r="E386" s="5">
        <v>5.26</v>
      </c>
      <c r="F386" s="5">
        <v>693</v>
      </c>
      <c r="G386" s="5" t="s">
        <v>819</v>
      </c>
      <c r="H386" s="5" t="s">
        <v>49</v>
      </c>
      <c r="I386" s="5" t="s">
        <v>58</v>
      </c>
      <c r="J386" s="5" t="s">
        <v>77</v>
      </c>
      <c r="K386" s="5" t="s">
        <v>78</v>
      </c>
      <c r="L386" s="5" t="s">
        <v>59</v>
      </c>
      <c r="M386" s="5" t="s">
        <v>824</v>
      </c>
      <c r="N386" s="5">
        <v>0.56000000000000005</v>
      </c>
      <c r="O386" s="5" t="s">
        <v>33</v>
      </c>
      <c r="P386" s="5" t="s">
        <v>34</v>
      </c>
      <c r="Q386" s="5" t="s">
        <v>255</v>
      </c>
      <c r="R386" s="5" t="s">
        <v>821</v>
      </c>
      <c r="S386" s="5">
        <v>80229</v>
      </c>
      <c r="T386" s="7">
        <v>42071</v>
      </c>
      <c r="U386" s="7">
        <v>42078</v>
      </c>
      <c r="V386" s="5">
        <v>890.18100000000004</v>
      </c>
      <c r="W386" s="5">
        <v>11</v>
      </c>
      <c r="X386" s="5">
        <v>1882.87</v>
      </c>
      <c r="Y386" s="5">
        <v>87812</v>
      </c>
      <c r="Z386" s="5">
        <f>DATEDIF(Table1[[#This Row],[Order Date]], Table1[[#This Row],[Ship Date]], "D")</f>
        <v>7</v>
      </c>
      <c r="AA386" s="5">
        <f>IF(Table1[[#This Row],[Sales]]=0, 0, Table1[[#This Row],[Profit]] / Table1[[#This Row],[Sales]] * 100)</f>
        <v>47.277878982616969</v>
      </c>
      <c r="AB386" s="5">
        <f>Table1[[#This Row],[Sales]] / (1 - Table1[[#This Row],[Discount]])</f>
        <v>2003.0531914893618</v>
      </c>
      <c r="AC386" s="5">
        <f>Table1[[#This Row],[Sales Before Discount]] - Table1[[#This Row],[Sales]]</f>
        <v>120.18319148936189</v>
      </c>
      <c r="AD386" s="5" t="str">
        <f>IF(Table1[[#This Row],[Discount Impact Factor]]=0, "No Discount", IF(Table1[[#This Row],[Discount Impact Factor]]&lt;=0.1, "Low Discount", IF(Table1[[#This Row],[Discount Impact Factor]]&lt;=0.2, "Medium Discount", "High Discount")))</f>
        <v>High Discount</v>
      </c>
      <c r="AE386" s="5" t="str">
        <f>IF(Table1[[#This Row],[Discount]]=0,"0% (No Discount)",
 IF(Table1[[#This Row],[Discount]]&lt;=0.09,"10%",
 IF(Table1[[#This Row],[Discount]]&lt;=0.16,"15%",
 IF(Table1[[#This Row],[Discount]]&lt;=0.2,"20%",  IF(Table1[[#This Row],[Discount]]&lt;=0.25,"25%",
 "30%+")))))</f>
        <v>10%</v>
      </c>
      <c r="AF386" s="5" t="str">
        <f>IF(Table1[[#This Row],[Discount]]=0, "Full Price", "Discounted")</f>
        <v>Discounted</v>
      </c>
      <c r="AG386" s="46" t="str">
        <f>TEXT(Table1[[#This Row],[Order Date]],"mmm-yyyy")</f>
        <v>Mar-2015</v>
      </c>
    </row>
    <row r="387" spans="1:33" ht="12.75" hidden="1" customHeight="1" x14ac:dyDescent="0.25">
      <c r="A387" s="5">
        <v>18810</v>
      </c>
      <c r="B387" s="5" t="s">
        <v>25</v>
      </c>
      <c r="C387" s="5">
        <v>0</v>
      </c>
      <c r="D387" s="5">
        <v>230.98</v>
      </c>
      <c r="E387" s="5">
        <v>23.78</v>
      </c>
      <c r="F387" s="5">
        <v>693</v>
      </c>
      <c r="G387" s="5" t="s">
        <v>819</v>
      </c>
      <c r="H387" s="5" t="s">
        <v>39</v>
      </c>
      <c r="I387" s="5" t="s">
        <v>58</v>
      </c>
      <c r="J387" s="5" t="s">
        <v>41</v>
      </c>
      <c r="K387" s="5" t="s">
        <v>152</v>
      </c>
      <c r="L387" s="5" t="s">
        <v>121</v>
      </c>
      <c r="M387" s="5" t="s">
        <v>825</v>
      </c>
      <c r="N387" s="5">
        <v>0.6</v>
      </c>
      <c r="O387" s="5" t="s">
        <v>33</v>
      </c>
      <c r="P387" s="5" t="s">
        <v>34</v>
      </c>
      <c r="Q387" s="5" t="s">
        <v>255</v>
      </c>
      <c r="R387" s="5" t="s">
        <v>821</v>
      </c>
      <c r="S387" s="5">
        <v>80229</v>
      </c>
      <c r="T387" s="7">
        <v>42129</v>
      </c>
      <c r="U387" s="7">
        <v>42131</v>
      </c>
      <c r="V387" s="5">
        <v>6095.8601999999992</v>
      </c>
      <c r="W387" s="5">
        <v>36</v>
      </c>
      <c r="X387" s="5">
        <v>8834.58</v>
      </c>
      <c r="Y387" s="5">
        <v>87813</v>
      </c>
      <c r="Z387" s="5">
        <f>DATEDIF(Table1[[#This Row],[Order Date]], Table1[[#This Row],[Ship Date]], "D")</f>
        <v>2</v>
      </c>
      <c r="AA387" s="5">
        <f>IF(Table1[[#This Row],[Sales]]=0, 0, Table1[[#This Row],[Profit]] / Table1[[#This Row],[Sales]] * 100)</f>
        <v>69</v>
      </c>
      <c r="AB387" s="5">
        <f>Table1[[#This Row],[Sales]] / (1 - Table1[[#This Row],[Discount]])</f>
        <v>8834.58</v>
      </c>
      <c r="AC387" s="5">
        <f>Table1[[#This Row],[Sales Before Discount]] - Table1[[#This Row],[Sales]]</f>
        <v>0</v>
      </c>
      <c r="AD387" s="5" t="str">
        <f>IF(Table1[[#This Row],[Discount Impact Factor]]=0, "No Discount", IF(Table1[[#This Row],[Discount Impact Factor]]&lt;=0.1, "Low Discount", IF(Table1[[#This Row],[Discount Impact Factor]]&lt;=0.2, "Medium Discount", "High Discount")))</f>
        <v>No Discount</v>
      </c>
      <c r="AE387" s="5" t="str">
        <f>IF(Table1[[#This Row],[Discount]]=0,"0% (No Discount)",
 IF(Table1[[#This Row],[Discount]]&lt;=0.09,"10%",
 IF(Table1[[#This Row],[Discount]]&lt;=0.16,"15%",
 IF(Table1[[#This Row],[Discount]]&lt;=0.2,"20%",  IF(Table1[[#This Row],[Discount]]&lt;=0.25,"25%",
 "30%+")))))</f>
        <v>0% (No Discount)</v>
      </c>
      <c r="AF387" s="5" t="str">
        <f>IF(Table1[[#This Row],[Discount]]=0, "Full Price", "Discounted")</f>
        <v>Full Price</v>
      </c>
      <c r="AG387" s="46" t="str">
        <f>TEXT(Table1[[#This Row],[Order Date]],"mmm-yyyy")</f>
        <v>May-2015</v>
      </c>
    </row>
    <row r="388" spans="1:33" ht="12.75" customHeight="1" x14ac:dyDescent="0.25">
      <c r="A388" s="5">
        <v>22613</v>
      </c>
      <c r="B388" s="5" t="s">
        <v>56</v>
      </c>
      <c r="C388" s="5">
        <v>0.06</v>
      </c>
      <c r="D388" s="5">
        <v>8.1199999999999992</v>
      </c>
      <c r="E388" s="5">
        <v>2.83</v>
      </c>
      <c r="F388" s="5">
        <v>696</v>
      </c>
      <c r="G388" s="5" t="s">
        <v>826</v>
      </c>
      <c r="H388" s="5" t="s">
        <v>49</v>
      </c>
      <c r="I388" s="5" t="s">
        <v>28</v>
      </c>
      <c r="J388" s="5" t="s">
        <v>77</v>
      </c>
      <c r="K388" s="5" t="s">
        <v>180</v>
      </c>
      <c r="L388" s="5" t="s">
        <v>51</v>
      </c>
      <c r="M388" s="5" t="s">
        <v>827</v>
      </c>
      <c r="N388" s="5">
        <v>0.77</v>
      </c>
      <c r="O388" s="5" t="s">
        <v>33</v>
      </c>
      <c r="P388" s="5" t="s">
        <v>61</v>
      </c>
      <c r="Q388" s="5" t="s">
        <v>703</v>
      </c>
      <c r="R388" s="5" t="s">
        <v>828</v>
      </c>
      <c r="S388" s="5">
        <v>46307</v>
      </c>
      <c r="T388" s="7">
        <v>42090</v>
      </c>
      <c r="U388" s="7">
        <v>42091</v>
      </c>
      <c r="V388" s="5">
        <v>-82.83</v>
      </c>
      <c r="W388" s="5">
        <v>10</v>
      </c>
      <c r="X388" s="5">
        <v>78.540000000000006</v>
      </c>
      <c r="Y388" s="5">
        <v>89847</v>
      </c>
      <c r="Z388" s="5">
        <f>DATEDIF(Table1[[#This Row],[Order Date]], Table1[[#This Row],[Ship Date]], "D")</f>
        <v>1</v>
      </c>
      <c r="AA388" s="5">
        <f>IF(Table1[[#This Row],[Sales]]=0, 0, Table1[[#This Row],[Profit]] / Table1[[#This Row],[Sales]] * 100)</f>
        <v>-105.46218487394955</v>
      </c>
      <c r="AB388" s="5">
        <f>Table1[[#This Row],[Sales]] / (1 - Table1[[#This Row],[Discount]])</f>
        <v>83.553191489361708</v>
      </c>
      <c r="AC388" s="5">
        <f>Table1[[#This Row],[Sales Before Discount]] - Table1[[#This Row],[Sales]]</f>
        <v>5.0131914893617022</v>
      </c>
      <c r="AD388" s="5" t="str">
        <f>IF(Table1[[#This Row],[Discount Impact Factor]]=0, "No Discount", IF(Table1[[#This Row],[Discount Impact Factor]]&lt;=0.1, "Low Discount", IF(Table1[[#This Row],[Discount Impact Factor]]&lt;=0.2, "Medium Discount", "High Discount")))</f>
        <v>High Discount</v>
      </c>
      <c r="AE388" s="5" t="str">
        <f>IF(Table1[[#This Row],[Discount]]=0,"0% (No Discount)",
 IF(Table1[[#This Row],[Discount]]&lt;=0.09,"10%",
 IF(Table1[[#This Row],[Discount]]&lt;=0.16,"15%",
 IF(Table1[[#This Row],[Discount]]&lt;=0.2,"20%",  IF(Table1[[#This Row],[Discount]]&lt;=0.25,"25%",
 "30%+")))))</f>
        <v>10%</v>
      </c>
      <c r="AF388" s="5" t="str">
        <f>IF(Table1[[#This Row],[Discount]]=0, "Full Price", "Discounted")</f>
        <v>Discounted</v>
      </c>
      <c r="AG388" s="46" t="str">
        <f>TEXT(Table1[[#This Row],[Order Date]],"mmm-yyyy")</f>
        <v>Mar-2015</v>
      </c>
    </row>
    <row r="389" spans="1:33" ht="12.75" hidden="1" customHeight="1" x14ac:dyDescent="0.25">
      <c r="A389" s="5">
        <v>22614</v>
      </c>
      <c r="B389" s="5" t="s">
        <v>56</v>
      </c>
      <c r="C389" s="5">
        <v>0.05</v>
      </c>
      <c r="D389" s="5">
        <v>51.65</v>
      </c>
      <c r="E389" s="5">
        <v>18.45</v>
      </c>
      <c r="F389" s="5">
        <v>696</v>
      </c>
      <c r="G389" s="5" t="s">
        <v>826</v>
      </c>
      <c r="H389" s="5" t="s">
        <v>49</v>
      </c>
      <c r="I389" s="5" t="s">
        <v>28</v>
      </c>
      <c r="J389" s="5" t="s">
        <v>41</v>
      </c>
      <c r="K389" s="5" t="s">
        <v>50</v>
      </c>
      <c r="L389" s="5" t="s">
        <v>86</v>
      </c>
      <c r="M389" s="5" t="s">
        <v>829</v>
      </c>
      <c r="N389" s="5">
        <v>0.65</v>
      </c>
      <c r="O389" s="5" t="s">
        <v>33</v>
      </c>
      <c r="P389" s="5" t="s">
        <v>61</v>
      </c>
      <c r="Q389" s="5" t="s">
        <v>703</v>
      </c>
      <c r="R389" s="5" t="s">
        <v>828</v>
      </c>
      <c r="S389" s="5">
        <v>46307</v>
      </c>
      <c r="T389" s="7">
        <v>42090</v>
      </c>
      <c r="U389" s="7">
        <v>42091</v>
      </c>
      <c r="V389" s="5">
        <v>25.04</v>
      </c>
      <c r="W389" s="5">
        <v>12</v>
      </c>
      <c r="X389" s="5">
        <v>605.1</v>
      </c>
      <c r="Y389" s="5">
        <v>89847</v>
      </c>
      <c r="Z389" s="5">
        <f>DATEDIF(Table1[[#This Row],[Order Date]], Table1[[#This Row],[Ship Date]], "D")</f>
        <v>1</v>
      </c>
      <c r="AA389" s="5">
        <f>IF(Table1[[#This Row],[Sales]]=0, 0, Table1[[#This Row],[Profit]] / Table1[[#This Row],[Sales]] * 100)</f>
        <v>4.1381589819864484</v>
      </c>
      <c r="AB389" s="5">
        <f>Table1[[#This Row],[Sales]] / (1 - Table1[[#This Row],[Discount]])</f>
        <v>636.94736842105272</v>
      </c>
      <c r="AC389" s="5">
        <f>Table1[[#This Row],[Sales Before Discount]] - Table1[[#This Row],[Sales]]</f>
        <v>31.847368421052693</v>
      </c>
      <c r="AD389" s="5" t="str">
        <f>IF(Table1[[#This Row],[Discount Impact Factor]]=0, "No Discount", IF(Table1[[#This Row],[Discount Impact Factor]]&lt;=0.1, "Low Discount", IF(Table1[[#This Row],[Discount Impact Factor]]&lt;=0.2, "Medium Discount", "High Discount")))</f>
        <v>High Discount</v>
      </c>
      <c r="AE389" s="5" t="str">
        <f>IF(Table1[[#This Row],[Discount]]=0,"0% (No Discount)",
 IF(Table1[[#This Row],[Discount]]&lt;=0.09,"10%",
 IF(Table1[[#This Row],[Discount]]&lt;=0.16,"15%",
 IF(Table1[[#This Row],[Discount]]&lt;=0.2,"20%",  IF(Table1[[#This Row],[Discount]]&lt;=0.25,"25%",
 "30%+")))))</f>
        <v>10%</v>
      </c>
      <c r="AF389" s="5" t="str">
        <f>IF(Table1[[#This Row],[Discount]]=0, "Full Price", "Discounted")</f>
        <v>Discounted</v>
      </c>
      <c r="AG389" s="46" t="str">
        <f>TEXT(Table1[[#This Row],[Order Date]],"mmm-yyyy")</f>
        <v>Mar-2015</v>
      </c>
    </row>
    <row r="390" spans="1:33" ht="12.75" customHeight="1" x14ac:dyDescent="0.25">
      <c r="A390" s="5">
        <v>19225</v>
      </c>
      <c r="B390" s="5" t="s">
        <v>106</v>
      </c>
      <c r="C390" s="5">
        <v>0.1</v>
      </c>
      <c r="D390" s="5">
        <v>40.479999999999997</v>
      </c>
      <c r="E390" s="5">
        <v>19.989999999999998</v>
      </c>
      <c r="F390" s="5">
        <v>696</v>
      </c>
      <c r="G390" s="5" t="s">
        <v>826</v>
      </c>
      <c r="H390" s="5" t="s">
        <v>49</v>
      </c>
      <c r="I390" s="5" t="s">
        <v>28</v>
      </c>
      <c r="J390" s="5" t="s">
        <v>77</v>
      </c>
      <c r="K390" s="5" t="s">
        <v>180</v>
      </c>
      <c r="L390" s="5" t="s">
        <v>59</v>
      </c>
      <c r="M390" s="5" t="s">
        <v>830</v>
      </c>
      <c r="N390" s="5">
        <v>0.77</v>
      </c>
      <c r="O390" s="5" t="s">
        <v>33</v>
      </c>
      <c r="P390" s="5" t="s">
        <v>61</v>
      </c>
      <c r="Q390" s="5" t="s">
        <v>703</v>
      </c>
      <c r="R390" s="5" t="s">
        <v>828</v>
      </c>
      <c r="S390" s="5">
        <v>46307</v>
      </c>
      <c r="T390" s="7">
        <v>42101</v>
      </c>
      <c r="U390" s="7">
        <v>42103</v>
      </c>
      <c r="V390" s="5">
        <v>-580.32000000000005</v>
      </c>
      <c r="W390" s="5">
        <v>9</v>
      </c>
      <c r="X390" s="5">
        <v>355.84</v>
      </c>
      <c r="Y390" s="5">
        <v>89848</v>
      </c>
      <c r="Z390" s="5">
        <f>DATEDIF(Table1[[#This Row],[Order Date]], Table1[[#This Row],[Ship Date]], "D")</f>
        <v>2</v>
      </c>
      <c r="AA390" s="5">
        <f>IF(Table1[[#This Row],[Sales]]=0, 0, Table1[[#This Row],[Profit]] / Table1[[#This Row],[Sales]] * 100)</f>
        <v>-163.08453237410075</v>
      </c>
      <c r="AB390" s="5">
        <f>Table1[[#This Row],[Sales]] / (1 - Table1[[#This Row],[Discount]])</f>
        <v>395.37777777777774</v>
      </c>
      <c r="AC390" s="5">
        <f>Table1[[#This Row],[Sales Before Discount]] - Table1[[#This Row],[Sales]]</f>
        <v>39.537777777777762</v>
      </c>
      <c r="AD390" s="5" t="str">
        <f>IF(Table1[[#This Row],[Discount Impact Factor]]=0, "No Discount", IF(Table1[[#This Row],[Discount Impact Factor]]&lt;=0.1, "Low Discount", IF(Table1[[#This Row],[Discount Impact Factor]]&lt;=0.2, "Medium Discount", "High Discount")))</f>
        <v>High Discount</v>
      </c>
      <c r="AE390" s="5" t="str">
        <f>IF(Table1[[#This Row],[Discount]]=0,"0% (No Discount)",
 IF(Table1[[#This Row],[Discount]]&lt;=0.09,"10%",
 IF(Table1[[#This Row],[Discount]]&lt;=0.16,"15%",
 IF(Table1[[#This Row],[Discount]]&lt;=0.2,"20%",  IF(Table1[[#This Row],[Discount]]&lt;=0.25,"25%",
 "30%+")))))</f>
        <v>15%</v>
      </c>
      <c r="AF390" s="5" t="str">
        <f>IF(Table1[[#This Row],[Discount]]=0, "Full Price", "Discounted")</f>
        <v>Discounted</v>
      </c>
      <c r="AG390" s="46" t="str">
        <f>TEXT(Table1[[#This Row],[Order Date]],"mmm-yyyy")</f>
        <v>Apr-2015</v>
      </c>
    </row>
    <row r="391" spans="1:33" ht="12.75" hidden="1" customHeight="1" x14ac:dyDescent="0.25">
      <c r="A391" s="5">
        <v>22616</v>
      </c>
      <c r="B391" s="5" t="s">
        <v>56</v>
      </c>
      <c r="C391" s="5">
        <v>0.1</v>
      </c>
      <c r="D391" s="5">
        <v>175.99</v>
      </c>
      <c r="E391" s="5">
        <v>8.99</v>
      </c>
      <c r="F391" s="5">
        <v>697</v>
      </c>
      <c r="G391" s="5" t="s">
        <v>831</v>
      </c>
      <c r="H391" s="5" t="s">
        <v>49</v>
      </c>
      <c r="I391" s="5" t="s">
        <v>28</v>
      </c>
      <c r="J391" s="5" t="s">
        <v>77</v>
      </c>
      <c r="K391" s="5" t="s">
        <v>78</v>
      </c>
      <c r="L391" s="5" t="s">
        <v>59</v>
      </c>
      <c r="M391" s="5" t="s">
        <v>168</v>
      </c>
      <c r="N391" s="5">
        <v>0.56999999999999995</v>
      </c>
      <c r="O391" s="5" t="s">
        <v>33</v>
      </c>
      <c r="P391" s="5" t="s">
        <v>61</v>
      </c>
      <c r="Q391" s="5" t="s">
        <v>703</v>
      </c>
      <c r="R391" s="5" t="s">
        <v>832</v>
      </c>
      <c r="S391" s="5">
        <v>46312</v>
      </c>
      <c r="T391" s="7">
        <v>42090</v>
      </c>
      <c r="U391" s="7">
        <v>42091</v>
      </c>
      <c r="V391" s="5">
        <v>928.96079999999984</v>
      </c>
      <c r="W391" s="5">
        <v>10</v>
      </c>
      <c r="X391" s="5">
        <v>1346.32</v>
      </c>
      <c r="Y391" s="5">
        <v>89847</v>
      </c>
      <c r="Z391" s="5">
        <f>DATEDIF(Table1[[#This Row],[Order Date]], Table1[[#This Row],[Ship Date]], "D")</f>
        <v>1</v>
      </c>
      <c r="AA391" s="5">
        <f>IF(Table1[[#This Row],[Sales]]=0, 0, Table1[[#This Row],[Profit]] / Table1[[#This Row],[Sales]] * 100)</f>
        <v>69</v>
      </c>
      <c r="AB391" s="5">
        <f>Table1[[#This Row],[Sales]] / (1 - Table1[[#This Row],[Discount]])</f>
        <v>1495.911111111111</v>
      </c>
      <c r="AC391" s="5">
        <f>Table1[[#This Row],[Sales Before Discount]] - Table1[[#This Row],[Sales]]</f>
        <v>149.5911111111111</v>
      </c>
      <c r="AD391" s="5" t="str">
        <f>IF(Table1[[#This Row],[Discount Impact Factor]]=0, "No Discount", IF(Table1[[#This Row],[Discount Impact Factor]]&lt;=0.1, "Low Discount", IF(Table1[[#This Row],[Discount Impact Factor]]&lt;=0.2, "Medium Discount", "High Discount")))</f>
        <v>High Discount</v>
      </c>
      <c r="AE391" s="5" t="str">
        <f>IF(Table1[[#This Row],[Discount]]=0,"0% (No Discount)",
 IF(Table1[[#This Row],[Discount]]&lt;=0.09,"10%",
 IF(Table1[[#This Row],[Discount]]&lt;=0.16,"15%",
 IF(Table1[[#This Row],[Discount]]&lt;=0.2,"20%",  IF(Table1[[#This Row],[Discount]]&lt;=0.25,"25%",
 "30%+")))))</f>
        <v>15%</v>
      </c>
      <c r="AF391" s="5" t="str">
        <f>IF(Table1[[#This Row],[Discount]]=0, "Full Price", "Discounted")</f>
        <v>Discounted</v>
      </c>
      <c r="AG391" s="46" t="str">
        <f>TEXT(Table1[[#This Row],[Order Date]],"mmm-yyyy")</f>
        <v>Mar-2015</v>
      </c>
    </row>
    <row r="392" spans="1:33" ht="12.75" customHeight="1" x14ac:dyDescent="0.25">
      <c r="A392" s="5">
        <v>25480</v>
      </c>
      <c r="B392" s="5" t="s">
        <v>47</v>
      </c>
      <c r="C392" s="5">
        <v>0.08</v>
      </c>
      <c r="D392" s="5">
        <v>14.81</v>
      </c>
      <c r="E392" s="5">
        <v>13.32</v>
      </c>
      <c r="F392" s="5">
        <v>697</v>
      </c>
      <c r="G392" s="5" t="s">
        <v>831</v>
      </c>
      <c r="H392" s="5" t="s">
        <v>49</v>
      </c>
      <c r="I392" s="5" t="s">
        <v>28</v>
      </c>
      <c r="J392" s="5" t="s">
        <v>29</v>
      </c>
      <c r="K392" s="5" t="s">
        <v>257</v>
      </c>
      <c r="L392" s="5" t="s">
        <v>59</v>
      </c>
      <c r="M392" s="5" t="s">
        <v>833</v>
      </c>
      <c r="N392" s="5">
        <v>0.43</v>
      </c>
      <c r="O392" s="5" t="s">
        <v>33</v>
      </c>
      <c r="P392" s="5" t="s">
        <v>61</v>
      </c>
      <c r="Q392" s="5" t="s">
        <v>703</v>
      </c>
      <c r="R392" s="5" t="s">
        <v>832</v>
      </c>
      <c r="S392" s="5">
        <v>46312</v>
      </c>
      <c r="T392" s="7">
        <v>42042</v>
      </c>
      <c r="U392" s="7">
        <v>42044</v>
      </c>
      <c r="V392" s="5">
        <v>-131.61720000000003</v>
      </c>
      <c r="W392" s="5">
        <v>20</v>
      </c>
      <c r="X392" s="5">
        <v>292.18</v>
      </c>
      <c r="Y392" s="5">
        <v>89849</v>
      </c>
      <c r="Z392" s="5">
        <f>DATEDIF(Table1[[#This Row],[Order Date]], Table1[[#This Row],[Ship Date]], "D")</f>
        <v>2</v>
      </c>
      <c r="AA392" s="5">
        <f>IF(Table1[[#This Row],[Sales]]=0, 0, Table1[[#This Row],[Profit]] / Table1[[#This Row],[Sales]] * 100)</f>
        <v>-45.046615100280654</v>
      </c>
      <c r="AB392" s="5">
        <f>Table1[[#This Row],[Sales]] / (1 - Table1[[#This Row],[Discount]])</f>
        <v>317.58695652173913</v>
      </c>
      <c r="AC392" s="5">
        <f>Table1[[#This Row],[Sales Before Discount]] - Table1[[#This Row],[Sales]]</f>
        <v>25.406956521739119</v>
      </c>
      <c r="AD392" s="5" t="str">
        <f>IF(Table1[[#This Row],[Discount Impact Factor]]=0, "No Discount", IF(Table1[[#This Row],[Discount Impact Factor]]&lt;=0.1, "Low Discount", IF(Table1[[#This Row],[Discount Impact Factor]]&lt;=0.2, "Medium Discount", "High Discount")))</f>
        <v>High Discount</v>
      </c>
      <c r="AE392" s="5" t="str">
        <f>IF(Table1[[#This Row],[Discount]]=0,"0% (No Discount)",
 IF(Table1[[#This Row],[Discount]]&lt;=0.09,"10%",
 IF(Table1[[#This Row],[Discount]]&lt;=0.16,"15%",
 IF(Table1[[#This Row],[Discount]]&lt;=0.2,"20%",  IF(Table1[[#This Row],[Discount]]&lt;=0.25,"25%",
 "30%+")))))</f>
        <v>10%</v>
      </c>
      <c r="AF392" s="5" t="str">
        <f>IF(Table1[[#This Row],[Discount]]=0, "Full Price", "Discounted")</f>
        <v>Discounted</v>
      </c>
      <c r="AG392" s="46" t="str">
        <f>TEXT(Table1[[#This Row],[Order Date]],"mmm-yyyy")</f>
        <v>Feb-2015</v>
      </c>
    </row>
    <row r="393" spans="1:33" ht="12.75" customHeight="1" x14ac:dyDescent="0.25">
      <c r="A393" s="5">
        <v>4613</v>
      </c>
      <c r="B393" s="5" t="s">
        <v>56</v>
      </c>
      <c r="C393" s="5">
        <v>0.06</v>
      </c>
      <c r="D393" s="5">
        <v>8.1199999999999992</v>
      </c>
      <c r="E393" s="5">
        <v>2.83</v>
      </c>
      <c r="F393" s="5">
        <v>698</v>
      </c>
      <c r="G393" s="5" t="s">
        <v>834</v>
      </c>
      <c r="H393" s="5" t="s">
        <v>49</v>
      </c>
      <c r="I393" s="5" t="s">
        <v>28</v>
      </c>
      <c r="J393" s="5" t="s">
        <v>77</v>
      </c>
      <c r="K393" s="5" t="s">
        <v>180</v>
      </c>
      <c r="L393" s="5" t="s">
        <v>51</v>
      </c>
      <c r="M393" s="5" t="s">
        <v>827</v>
      </c>
      <c r="N393" s="5">
        <v>0.77</v>
      </c>
      <c r="O393" s="5" t="s">
        <v>33</v>
      </c>
      <c r="P393" s="5" t="s">
        <v>34</v>
      </c>
      <c r="Q393" s="5" t="s">
        <v>35</v>
      </c>
      <c r="R393" s="5" t="s">
        <v>209</v>
      </c>
      <c r="S393" s="5">
        <v>98105</v>
      </c>
      <c r="T393" s="7">
        <v>42090</v>
      </c>
      <c r="U393" s="7">
        <v>42091</v>
      </c>
      <c r="V393" s="5">
        <v>-82.83</v>
      </c>
      <c r="W393" s="5">
        <v>41</v>
      </c>
      <c r="X393" s="5">
        <v>322.02999999999997</v>
      </c>
      <c r="Y393" s="5">
        <v>32869</v>
      </c>
      <c r="Z393" s="5">
        <f>DATEDIF(Table1[[#This Row],[Order Date]], Table1[[#This Row],[Ship Date]], "D")</f>
        <v>1</v>
      </c>
      <c r="AA393" s="5">
        <f>IF(Table1[[#This Row],[Sales]]=0, 0, Table1[[#This Row],[Profit]] / Table1[[#This Row],[Sales]] * 100)</f>
        <v>-25.721206098810672</v>
      </c>
      <c r="AB393" s="5">
        <f>Table1[[#This Row],[Sales]] / (1 - Table1[[#This Row],[Discount]])</f>
        <v>342.58510638297872</v>
      </c>
      <c r="AC393" s="5">
        <f>Table1[[#This Row],[Sales Before Discount]] - Table1[[#This Row],[Sales]]</f>
        <v>20.555106382978749</v>
      </c>
      <c r="AD393" s="5" t="str">
        <f>IF(Table1[[#This Row],[Discount Impact Factor]]=0, "No Discount", IF(Table1[[#This Row],[Discount Impact Factor]]&lt;=0.1, "Low Discount", IF(Table1[[#This Row],[Discount Impact Factor]]&lt;=0.2, "Medium Discount", "High Discount")))</f>
        <v>High Discount</v>
      </c>
      <c r="AE393" s="5" t="str">
        <f>IF(Table1[[#This Row],[Discount]]=0,"0% (No Discount)",
 IF(Table1[[#This Row],[Discount]]&lt;=0.09,"10%",
 IF(Table1[[#This Row],[Discount]]&lt;=0.16,"15%",
 IF(Table1[[#This Row],[Discount]]&lt;=0.2,"20%",  IF(Table1[[#This Row],[Discount]]&lt;=0.25,"25%",
 "30%+")))))</f>
        <v>10%</v>
      </c>
      <c r="AF393" s="5" t="str">
        <f>IF(Table1[[#This Row],[Discount]]=0, "Full Price", "Discounted")</f>
        <v>Discounted</v>
      </c>
      <c r="AG393" s="46" t="str">
        <f>TEXT(Table1[[#This Row],[Order Date]],"mmm-yyyy")</f>
        <v>Mar-2015</v>
      </c>
    </row>
    <row r="394" spans="1:33" ht="12.75" hidden="1" customHeight="1" x14ac:dyDescent="0.25">
      <c r="A394" s="5">
        <v>4614</v>
      </c>
      <c r="B394" s="5" t="s">
        <v>56</v>
      </c>
      <c r="C394" s="5">
        <v>0.05</v>
      </c>
      <c r="D394" s="5">
        <v>51.65</v>
      </c>
      <c r="E394" s="5">
        <v>18.45</v>
      </c>
      <c r="F394" s="5">
        <v>698</v>
      </c>
      <c r="G394" s="5" t="s">
        <v>834</v>
      </c>
      <c r="H394" s="5" t="s">
        <v>49</v>
      </c>
      <c r="I394" s="5" t="s">
        <v>28</v>
      </c>
      <c r="J394" s="5" t="s">
        <v>41</v>
      </c>
      <c r="K394" s="5" t="s">
        <v>50</v>
      </c>
      <c r="L394" s="5" t="s">
        <v>86</v>
      </c>
      <c r="M394" s="5" t="s">
        <v>829</v>
      </c>
      <c r="N394" s="5">
        <v>0.65</v>
      </c>
      <c r="O394" s="5" t="s">
        <v>33</v>
      </c>
      <c r="P394" s="5" t="s">
        <v>34</v>
      </c>
      <c r="Q394" s="5" t="s">
        <v>35</v>
      </c>
      <c r="R394" s="5" t="s">
        <v>209</v>
      </c>
      <c r="S394" s="5">
        <v>98105</v>
      </c>
      <c r="T394" s="7">
        <v>42090</v>
      </c>
      <c r="U394" s="7">
        <v>42091</v>
      </c>
      <c r="V394" s="5">
        <v>25.04</v>
      </c>
      <c r="W394" s="5">
        <v>49</v>
      </c>
      <c r="X394" s="5">
        <v>2470.84</v>
      </c>
      <c r="Y394" s="5">
        <v>32869</v>
      </c>
      <c r="Z394" s="5">
        <f>DATEDIF(Table1[[#This Row],[Order Date]], Table1[[#This Row],[Ship Date]], "D")</f>
        <v>1</v>
      </c>
      <c r="AA394" s="5">
        <f>IF(Table1[[#This Row],[Sales]]=0, 0, Table1[[#This Row],[Profit]] / Table1[[#This Row],[Sales]] * 100)</f>
        <v>1.0134205371452623</v>
      </c>
      <c r="AB394" s="5">
        <f>Table1[[#This Row],[Sales]] / (1 - Table1[[#This Row],[Discount]])</f>
        <v>2600.8842105263161</v>
      </c>
      <c r="AC394" s="5">
        <f>Table1[[#This Row],[Sales Before Discount]] - Table1[[#This Row],[Sales]]</f>
        <v>130.04421052631596</v>
      </c>
      <c r="AD394" s="5" t="str">
        <f>IF(Table1[[#This Row],[Discount Impact Factor]]=0, "No Discount", IF(Table1[[#This Row],[Discount Impact Factor]]&lt;=0.1, "Low Discount", IF(Table1[[#This Row],[Discount Impact Factor]]&lt;=0.2, "Medium Discount", "High Discount")))</f>
        <v>High Discount</v>
      </c>
      <c r="AE394" s="5" t="str">
        <f>IF(Table1[[#This Row],[Discount]]=0,"0% (No Discount)",
 IF(Table1[[#This Row],[Discount]]&lt;=0.09,"10%",
 IF(Table1[[#This Row],[Discount]]&lt;=0.16,"15%",
 IF(Table1[[#This Row],[Discount]]&lt;=0.2,"20%",  IF(Table1[[#This Row],[Discount]]&lt;=0.25,"25%",
 "30%+")))))</f>
        <v>10%</v>
      </c>
      <c r="AF394" s="5" t="str">
        <f>IF(Table1[[#This Row],[Discount]]=0, "Full Price", "Discounted")</f>
        <v>Discounted</v>
      </c>
      <c r="AG394" s="46" t="str">
        <f>TEXT(Table1[[#This Row],[Order Date]],"mmm-yyyy")</f>
        <v>Mar-2015</v>
      </c>
    </row>
    <row r="395" spans="1:33" ht="12.75" hidden="1" customHeight="1" x14ac:dyDescent="0.25">
      <c r="A395" s="5">
        <v>4616</v>
      </c>
      <c r="B395" s="5" t="s">
        <v>56</v>
      </c>
      <c r="C395" s="5">
        <v>0.1</v>
      </c>
      <c r="D395" s="5">
        <v>175.99</v>
      </c>
      <c r="E395" s="5">
        <v>8.99</v>
      </c>
      <c r="F395" s="5">
        <v>698</v>
      </c>
      <c r="G395" s="5" t="s">
        <v>834</v>
      </c>
      <c r="H395" s="5" t="s">
        <v>49</v>
      </c>
      <c r="I395" s="5" t="s">
        <v>28</v>
      </c>
      <c r="J395" s="5" t="s">
        <v>77</v>
      </c>
      <c r="K395" s="5" t="s">
        <v>78</v>
      </c>
      <c r="L395" s="5" t="s">
        <v>59</v>
      </c>
      <c r="M395" s="5" t="s">
        <v>168</v>
      </c>
      <c r="N395" s="5">
        <v>0.56999999999999995</v>
      </c>
      <c r="O395" s="5" t="s">
        <v>33</v>
      </c>
      <c r="P395" s="5" t="s">
        <v>34</v>
      </c>
      <c r="Q395" s="5" t="s">
        <v>35</v>
      </c>
      <c r="R395" s="5" t="s">
        <v>209</v>
      </c>
      <c r="S395" s="5">
        <v>98105</v>
      </c>
      <c r="T395" s="7">
        <v>42090</v>
      </c>
      <c r="U395" s="7">
        <v>42091</v>
      </c>
      <c r="V395" s="5">
        <v>930.98700000000008</v>
      </c>
      <c r="W395" s="5">
        <v>39</v>
      </c>
      <c r="X395" s="5">
        <v>5250.66</v>
      </c>
      <c r="Y395" s="5">
        <v>32869</v>
      </c>
      <c r="Z395" s="5">
        <f>DATEDIF(Table1[[#This Row],[Order Date]], Table1[[#This Row],[Ship Date]], "D")</f>
        <v>1</v>
      </c>
      <c r="AA395" s="5">
        <f>IF(Table1[[#This Row],[Sales]]=0, 0, Table1[[#This Row],[Profit]] / Table1[[#This Row],[Sales]] * 100)</f>
        <v>17.73085669230154</v>
      </c>
      <c r="AB395" s="5">
        <f>Table1[[#This Row],[Sales]] / (1 - Table1[[#This Row],[Discount]])</f>
        <v>5834.0666666666666</v>
      </c>
      <c r="AC395" s="5">
        <f>Table1[[#This Row],[Sales Before Discount]] - Table1[[#This Row],[Sales]]</f>
        <v>583.40666666666675</v>
      </c>
      <c r="AD395" s="5" t="str">
        <f>IF(Table1[[#This Row],[Discount Impact Factor]]=0, "No Discount", IF(Table1[[#This Row],[Discount Impact Factor]]&lt;=0.1, "Low Discount", IF(Table1[[#This Row],[Discount Impact Factor]]&lt;=0.2, "Medium Discount", "High Discount")))</f>
        <v>High Discount</v>
      </c>
      <c r="AE395" s="5" t="str">
        <f>IF(Table1[[#This Row],[Discount]]=0,"0% (No Discount)",
 IF(Table1[[#This Row],[Discount]]&lt;=0.09,"10%",
 IF(Table1[[#This Row],[Discount]]&lt;=0.16,"15%",
 IF(Table1[[#This Row],[Discount]]&lt;=0.2,"20%",  IF(Table1[[#This Row],[Discount]]&lt;=0.25,"25%",
 "30%+")))))</f>
        <v>15%</v>
      </c>
      <c r="AF395" s="5" t="str">
        <f>IF(Table1[[#This Row],[Discount]]=0, "Full Price", "Discounted")</f>
        <v>Discounted</v>
      </c>
      <c r="AG395" s="46" t="str">
        <f>TEXT(Table1[[#This Row],[Order Date]],"mmm-yyyy")</f>
        <v>Mar-2015</v>
      </c>
    </row>
    <row r="396" spans="1:33" ht="12.75" customHeight="1" x14ac:dyDescent="0.25">
      <c r="A396" s="5">
        <v>1225</v>
      </c>
      <c r="B396" s="5" t="s">
        <v>106</v>
      </c>
      <c r="C396" s="5">
        <v>0.1</v>
      </c>
      <c r="D396" s="5">
        <v>40.479999999999997</v>
      </c>
      <c r="E396" s="5">
        <v>19.989999999999998</v>
      </c>
      <c r="F396" s="5">
        <v>698</v>
      </c>
      <c r="G396" s="5" t="s">
        <v>834</v>
      </c>
      <c r="H396" s="5" t="s">
        <v>49</v>
      </c>
      <c r="I396" s="5" t="s">
        <v>28</v>
      </c>
      <c r="J396" s="5" t="s">
        <v>77</v>
      </c>
      <c r="K396" s="5" t="s">
        <v>180</v>
      </c>
      <c r="L396" s="5" t="s">
        <v>59</v>
      </c>
      <c r="M396" s="5" t="s">
        <v>830</v>
      </c>
      <c r="N396" s="5">
        <v>0.77</v>
      </c>
      <c r="O396" s="5" t="s">
        <v>33</v>
      </c>
      <c r="P396" s="5" t="s">
        <v>34</v>
      </c>
      <c r="Q396" s="5" t="s">
        <v>35</v>
      </c>
      <c r="R396" s="5" t="s">
        <v>209</v>
      </c>
      <c r="S396" s="5">
        <v>98105</v>
      </c>
      <c r="T396" s="7">
        <v>42101</v>
      </c>
      <c r="U396" s="7">
        <v>42103</v>
      </c>
      <c r="V396" s="5">
        <v>-580.32000000000005</v>
      </c>
      <c r="W396" s="5">
        <v>36</v>
      </c>
      <c r="X396" s="5">
        <v>1423.35</v>
      </c>
      <c r="Y396" s="5">
        <v>8994</v>
      </c>
      <c r="Z396" s="5">
        <f>DATEDIF(Table1[[#This Row],[Order Date]], Table1[[#This Row],[Ship Date]], "D")</f>
        <v>2</v>
      </c>
      <c r="AA396" s="5">
        <f>IF(Table1[[#This Row],[Sales]]=0, 0, Table1[[#This Row],[Profit]] / Table1[[#This Row],[Sales]] * 100)</f>
        <v>-40.771419538412907</v>
      </c>
      <c r="AB396" s="5">
        <f>Table1[[#This Row],[Sales]] / (1 - Table1[[#This Row],[Discount]])</f>
        <v>1581.4999999999998</v>
      </c>
      <c r="AC396" s="5">
        <f>Table1[[#This Row],[Sales Before Discount]] - Table1[[#This Row],[Sales]]</f>
        <v>158.14999999999986</v>
      </c>
      <c r="AD396" s="5" t="str">
        <f>IF(Table1[[#This Row],[Discount Impact Factor]]=0, "No Discount", IF(Table1[[#This Row],[Discount Impact Factor]]&lt;=0.1, "Low Discount", IF(Table1[[#This Row],[Discount Impact Factor]]&lt;=0.2, "Medium Discount", "High Discount")))</f>
        <v>High Discount</v>
      </c>
      <c r="AE396" s="5" t="str">
        <f>IF(Table1[[#This Row],[Discount]]=0,"0% (No Discount)",
 IF(Table1[[#This Row],[Discount]]&lt;=0.09,"10%",
 IF(Table1[[#This Row],[Discount]]&lt;=0.16,"15%",
 IF(Table1[[#This Row],[Discount]]&lt;=0.2,"20%",  IF(Table1[[#This Row],[Discount]]&lt;=0.25,"25%",
 "30%+")))))</f>
        <v>15%</v>
      </c>
      <c r="AF396" s="5" t="str">
        <f>IF(Table1[[#This Row],[Discount]]=0, "Full Price", "Discounted")</f>
        <v>Discounted</v>
      </c>
      <c r="AG396" s="46" t="str">
        <f>TEXT(Table1[[#This Row],[Order Date]],"mmm-yyyy")</f>
        <v>Apr-2015</v>
      </c>
    </row>
    <row r="397" spans="1:33" ht="12.75" customHeight="1" x14ac:dyDescent="0.25">
      <c r="A397" s="5">
        <v>7480</v>
      </c>
      <c r="B397" s="5" t="s">
        <v>47</v>
      </c>
      <c r="C397" s="5">
        <v>0.08</v>
      </c>
      <c r="D397" s="5">
        <v>14.81</v>
      </c>
      <c r="E397" s="5">
        <v>13.32</v>
      </c>
      <c r="F397" s="5">
        <v>698</v>
      </c>
      <c r="G397" s="5" t="s">
        <v>834</v>
      </c>
      <c r="H397" s="5" t="s">
        <v>49</v>
      </c>
      <c r="I397" s="5" t="s">
        <v>28</v>
      </c>
      <c r="J397" s="5" t="s">
        <v>29</v>
      </c>
      <c r="K397" s="5" t="s">
        <v>257</v>
      </c>
      <c r="L397" s="5" t="s">
        <v>59</v>
      </c>
      <c r="M397" s="5" t="s">
        <v>833</v>
      </c>
      <c r="N397" s="5">
        <v>0.43</v>
      </c>
      <c r="O397" s="5" t="s">
        <v>33</v>
      </c>
      <c r="P397" s="5" t="s">
        <v>34</v>
      </c>
      <c r="Q397" s="5" t="s">
        <v>35</v>
      </c>
      <c r="R397" s="5" t="s">
        <v>209</v>
      </c>
      <c r="S397" s="5">
        <v>98105</v>
      </c>
      <c r="T397" s="7">
        <v>42042</v>
      </c>
      <c r="U397" s="7">
        <v>42044</v>
      </c>
      <c r="V397" s="5">
        <v>-253.11</v>
      </c>
      <c r="W397" s="5">
        <v>79</v>
      </c>
      <c r="X397" s="5">
        <v>1154.1199999999999</v>
      </c>
      <c r="Y397" s="5">
        <v>53410</v>
      </c>
      <c r="Z397" s="5">
        <f>DATEDIF(Table1[[#This Row],[Order Date]], Table1[[#This Row],[Ship Date]], "D")</f>
        <v>2</v>
      </c>
      <c r="AA397" s="5">
        <f>IF(Table1[[#This Row],[Sales]]=0, 0, Table1[[#This Row],[Profit]] / Table1[[#This Row],[Sales]] * 100)</f>
        <v>-21.930995043842934</v>
      </c>
      <c r="AB397" s="5">
        <f>Table1[[#This Row],[Sales]] / (1 - Table1[[#This Row],[Discount]])</f>
        <v>1254.478260869565</v>
      </c>
      <c r="AC397" s="5">
        <f>Table1[[#This Row],[Sales Before Discount]] - Table1[[#This Row],[Sales]]</f>
        <v>100.35826086956513</v>
      </c>
      <c r="AD397" s="5" t="str">
        <f>IF(Table1[[#This Row],[Discount Impact Factor]]=0, "No Discount", IF(Table1[[#This Row],[Discount Impact Factor]]&lt;=0.1, "Low Discount", IF(Table1[[#This Row],[Discount Impact Factor]]&lt;=0.2, "Medium Discount", "High Discount")))</f>
        <v>High Discount</v>
      </c>
      <c r="AE397" s="5" t="str">
        <f>IF(Table1[[#This Row],[Discount]]=0,"0% (No Discount)",
 IF(Table1[[#This Row],[Discount]]&lt;=0.09,"10%",
 IF(Table1[[#This Row],[Discount]]&lt;=0.16,"15%",
 IF(Table1[[#This Row],[Discount]]&lt;=0.2,"20%",  IF(Table1[[#This Row],[Discount]]&lt;=0.25,"25%",
 "30%+")))))</f>
        <v>10%</v>
      </c>
      <c r="AF397" s="5" t="str">
        <f>IF(Table1[[#This Row],[Discount]]=0, "Full Price", "Discounted")</f>
        <v>Discounted</v>
      </c>
      <c r="AG397" s="46" t="str">
        <f>TEXT(Table1[[#This Row],[Order Date]],"mmm-yyyy")</f>
        <v>Feb-2015</v>
      </c>
    </row>
    <row r="398" spans="1:33" ht="12.75" customHeight="1" x14ac:dyDescent="0.25">
      <c r="A398" s="5">
        <v>6289</v>
      </c>
      <c r="B398" s="5" t="s">
        <v>56</v>
      </c>
      <c r="C398" s="5">
        <v>0.03</v>
      </c>
      <c r="D398" s="5">
        <v>5.28</v>
      </c>
      <c r="E398" s="5">
        <v>5.61</v>
      </c>
      <c r="F398" s="5">
        <v>699</v>
      </c>
      <c r="G398" s="5" t="s">
        <v>835</v>
      </c>
      <c r="H398" s="5" t="s">
        <v>49</v>
      </c>
      <c r="I398" s="5" t="s">
        <v>114</v>
      </c>
      <c r="J398" s="5" t="s">
        <v>29</v>
      </c>
      <c r="K398" s="5" t="s">
        <v>93</v>
      </c>
      <c r="L398" s="5" t="s">
        <v>59</v>
      </c>
      <c r="M398" s="5" t="s">
        <v>836</v>
      </c>
      <c r="N398" s="5">
        <v>0.4</v>
      </c>
      <c r="O398" s="5" t="s">
        <v>33</v>
      </c>
      <c r="P398" s="5" t="s">
        <v>34</v>
      </c>
      <c r="Q398" s="5" t="s">
        <v>45</v>
      </c>
      <c r="R398" s="5" t="s">
        <v>663</v>
      </c>
      <c r="S398" s="5">
        <v>90041</v>
      </c>
      <c r="T398" s="7">
        <v>42117</v>
      </c>
      <c r="U398" s="7">
        <v>42118</v>
      </c>
      <c r="V398" s="5">
        <v>-16.670000000000002</v>
      </c>
      <c r="W398" s="5">
        <v>5</v>
      </c>
      <c r="X398" s="5">
        <v>32.5</v>
      </c>
      <c r="Y398" s="5">
        <v>44517</v>
      </c>
      <c r="Z398" s="5">
        <f>DATEDIF(Table1[[#This Row],[Order Date]], Table1[[#This Row],[Ship Date]], "D")</f>
        <v>1</v>
      </c>
      <c r="AA398" s="5">
        <f>IF(Table1[[#This Row],[Sales]]=0, 0, Table1[[#This Row],[Profit]] / Table1[[#This Row],[Sales]] * 100)</f>
        <v>-51.292307692307695</v>
      </c>
      <c r="AB398" s="5">
        <f>Table1[[#This Row],[Sales]] / (1 - Table1[[#This Row],[Discount]])</f>
        <v>33.505154639175259</v>
      </c>
      <c r="AC398" s="5">
        <f>Table1[[#This Row],[Sales Before Discount]] - Table1[[#This Row],[Sales]]</f>
        <v>1.0051546391752595</v>
      </c>
      <c r="AD398" s="5" t="str">
        <f>IF(Table1[[#This Row],[Discount Impact Factor]]=0, "No Discount", IF(Table1[[#This Row],[Discount Impact Factor]]&lt;=0.1, "Low Discount", IF(Table1[[#This Row],[Discount Impact Factor]]&lt;=0.2, "Medium Discount", "High Discount")))</f>
        <v>High Discount</v>
      </c>
      <c r="AE398" s="5" t="str">
        <f>IF(Table1[[#This Row],[Discount]]=0,"0% (No Discount)",
 IF(Table1[[#This Row],[Discount]]&lt;=0.09,"10%",
 IF(Table1[[#This Row],[Discount]]&lt;=0.16,"15%",
 IF(Table1[[#This Row],[Discount]]&lt;=0.2,"20%",  IF(Table1[[#This Row],[Discount]]&lt;=0.25,"25%",
 "30%+")))))</f>
        <v>10%</v>
      </c>
      <c r="AF398" s="5" t="str">
        <f>IF(Table1[[#This Row],[Discount]]=0, "Full Price", "Discounted")</f>
        <v>Discounted</v>
      </c>
      <c r="AG398" s="46" t="str">
        <f>TEXT(Table1[[#This Row],[Order Date]],"mmm-yyyy")</f>
        <v>Apr-2015</v>
      </c>
    </row>
    <row r="399" spans="1:33" ht="12.75" hidden="1" customHeight="1" x14ac:dyDescent="0.25">
      <c r="A399" s="5">
        <v>7733</v>
      </c>
      <c r="B399" s="5" t="s">
        <v>47</v>
      </c>
      <c r="C399" s="5">
        <v>0.02</v>
      </c>
      <c r="D399" s="5">
        <v>6.47</v>
      </c>
      <c r="E399" s="5">
        <v>1.22</v>
      </c>
      <c r="F399" s="5">
        <v>699</v>
      </c>
      <c r="G399" s="5" t="s">
        <v>835</v>
      </c>
      <c r="H399" s="5" t="s">
        <v>49</v>
      </c>
      <c r="I399" s="5" t="s">
        <v>114</v>
      </c>
      <c r="J399" s="5" t="s">
        <v>29</v>
      </c>
      <c r="K399" s="5" t="s">
        <v>30</v>
      </c>
      <c r="L399" s="5" t="s">
        <v>31</v>
      </c>
      <c r="M399" s="5" t="s">
        <v>837</v>
      </c>
      <c r="N399" s="5">
        <v>0.4</v>
      </c>
      <c r="O399" s="5" t="s">
        <v>33</v>
      </c>
      <c r="P399" s="5" t="s">
        <v>34</v>
      </c>
      <c r="Q399" s="5" t="s">
        <v>45</v>
      </c>
      <c r="R399" s="5" t="s">
        <v>663</v>
      </c>
      <c r="S399" s="5">
        <v>90041</v>
      </c>
      <c r="T399" s="7">
        <v>42161</v>
      </c>
      <c r="U399" s="7">
        <v>42162</v>
      </c>
      <c r="V399" s="5">
        <v>40.200000000000003</v>
      </c>
      <c r="W399" s="5">
        <v>30</v>
      </c>
      <c r="X399" s="5">
        <v>193.95</v>
      </c>
      <c r="Y399" s="5">
        <v>55392</v>
      </c>
      <c r="Z399" s="5">
        <f>DATEDIF(Table1[[#This Row],[Order Date]], Table1[[#This Row],[Ship Date]], "D")</f>
        <v>1</v>
      </c>
      <c r="AA399" s="5">
        <f>IF(Table1[[#This Row],[Sales]]=0, 0, Table1[[#This Row],[Profit]] / Table1[[#This Row],[Sales]] * 100)</f>
        <v>20.726991492652751</v>
      </c>
      <c r="AB399" s="5">
        <f>Table1[[#This Row],[Sales]] / (1 - Table1[[#This Row],[Discount]])</f>
        <v>197.90816326530611</v>
      </c>
      <c r="AC399" s="5">
        <f>Table1[[#This Row],[Sales Before Discount]] - Table1[[#This Row],[Sales]]</f>
        <v>3.9581632653061263</v>
      </c>
      <c r="AD399" s="5" t="str">
        <f>IF(Table1[[#This Row],[Discount Impact Factor]]=0, "No Discount", IF(Table1[[#This Row],[Discount Impact Factor]]&lt;=0.1, "Low Discount", IF(Table1[[#This Row],[Discount Impact Factor]]&lt;=0.2, "Medium Discount", "High Discount")))</f>
        <v>High Discount</v>
      </c>
      <c r="AE399" s="5" t="str">
        <f>IF(Table1[[#This Row],[Discount]]=0,"0% (No Discount)",
 IF(Table1[[#This Row],[Discount]]&lt;=0.09,"10%",
 IF(Table1[[#This Row],[Discount]]&lt;=0.16,"15%",
 IF(Table1[[#This Row],[Discount]]&lt;=0.2,"20%",  IF(Table1[[#This Row],[Discount]]&lt;=0.25,"25%",
 "30%+")))))</f>
        <v>10%</v>
      </c>
      <c r="AF399" s="5" t="str">
        <f>IF(Table1[[#This Row],[Discount]]=0, "Full Price", "Discounted")</f>
        <v>Discounted</v>
      </c>
      <c r="AG399" s="46" t="str">
        <f>TEXT(Table1[[#This Row],[Order Date]],"mmm-yyyy")</f>
        <v>Jun-2015</v>
      </c>
    </row>
    <row r="400" spans="1:33" ht="12.75" hidden="1" customHeight="1" x14ac:dyDescent="0.25">
      <c r="A400" s="5">
        <v>7734</v>
      </c>
      <c r="B400" s="5" t="s">
        <v>47</v>
      </c>
      <c r="C400" s="5">
        <v>7.0000000000000007E-2</v>
      </c>
      <c r="D400" s="5">
        <v>2.84</v>
      </c>
      <c r="E400" s="5">
        <v>0.93</v>
      </c>
      <c r="F400" s="5">
        <v>699</v>
      </c>
      <c r="G400" s="5" t="s">
        <v>835</v>
      </c>
      <c r="H400" s="5" t="s">
        <v>49</v>
      </c>
      <c r="I400" s="5" t="s">
        <v>114</v>
      </c>
      <c r="J400" s="5" t="s">
        <v>29</v>
      </c>
      <c r="K400" s="5" t="s">
        <v>30</v>
      </c>
      <c r="L400" s="5" t="s">
        <v>31</v>
      </c>
      <c r="M400" s="5" t="s">
        <v>32</v>
      </c>
      <c r="N400" s="5">
        <v>0.54</v>
      </c>
      <c r="O400" s="5" t="s">
        <v>33</v>
      </c>
      <c r="P400" s="5" t="s">
        <v>34</v>
      </c>
      <c r="Q400" s="5" t="s">
        <v>45</v>
      </c>
      <c r="R400" s="5" t="s">
        <v>663</v>
      </c>
      <c r="S400" s="5">
        <v>90041</v>
      </c>
      <c r="T400" s="7">
        <v>42161</v>
      </c>
      <c r="U400" s="7">
        <v>42163</v>
      </c>
      <c r="V400" s="5">
        <v>3.21</v>
      </c>
      <c r="W400" s="5">
        <v>59</v>
      </c>
      <c r="X400" s="5">
        <v>158.80000000000001</v>
      </c>
      <c r="Y400" s="5">
        <v>55392</v>
      </c>
      <c r="Z400" s="5">
        <f>DATEDIF(Table1[[#This Row],[Order Date]], Table1[[#This Row],[Ship Date]], "D")</f>
        <v>2</v>
      </c>
      <c r="AA400" s="5">
        <f>IF(Table1[[#This Row],[Sales]]=0, 0, Table1[[#This Row],[Profit]] / Table1[[#This Row],[Sales]] * 100)</f>
        <v>2.0214105793450883</v>
      </c>
      <c r="AB400" s="5">
        <f>Table1[[#This Row],[Sales]] / (1 - Table1[[#This Row],[Discount]])</f>
        <v>170.75268817204304</v>
      </c>
      <c r="AC400" s="5">
        <f>Table1[[#This Row],[Sales Before Discount]] - Table1[[#This Row],[Sales]]</f>
        <v>11.952688172043025</v>
      </c>
      <c r="AD400" s="5" t="str">
        <f>IF(Table1[[#This Row],[Discount Impact Factor]]=0, "No Discount", IF(Table1[[#This Row],[Discount Impact Factor]]&lt;=0.1, "Low Discount", IF(Table1[[#This Row],[Discount Impact Factor]]&lt;=0.2, "Medium Discount", "High Discount")))</f>
        <v>High Discount</v>
      </c>
      <c r="AE400" s="5" t="str">
        <f>IF(Table1[[#This Row],[Discount]]=0,"0% (No Discount)",
 IF(Table1[[#This Row],[Discount]]&lt;=0.09,"10%",
 IF(Table1[[#This Row],[Discount]]&lt;=0.16,"15%",
 IF(Table1[[#This Row],[Discount]]&lt;=0.2,"20%",  IF(Table1[[#This Row],[Discount]]&lt;=0.25,"25%",
 "30%+")))))</f>
        <v>10%</v>
      </c>
      <c r="AF400" s="5" t="str">
        <f>IF(Table1[[#This Row],[Discount]]=0, "Full Price", "Discounted")</f>
        <v>Discounted</v>
      </c>
      <c r="AG400" s="46" t="str">
        <f>TEXT(Table1[[#This Row],[Order Date]],"mmm-yyyy")</f>
        <v>Jun-2015</v>
      </c>
    </row>
    <row r="401" spans="1:33" ht="12.75" hidden="1" customHeight="1" x14ac:dyDescent="0.25">
      <c r="A401" s="5">
        <v>5140</v>
      </c>
      <c r="B401" s="5" t="s">
        <v>25</v>
      </c>
      <c r="C401" s="5">
        <v>0.01</v>
      </c>
      <c r="D401" s="5">
        <v>7.89</v>
      </c>
      <c r="E401" s="5">
        <v>2.82</v>
      </c>
      <c r="F401" s="5">
        <v>699</v>
      </c>
      <c r="G401" s="5" t="s">
        <v>835</v>
      </c>
      <c r="H401" s="5" t="s">
        <v>49</v>
      </c>
      <c r="I401" s="5" t="s">
        <v>114</v>
      </c>
      <c r="J401" s="5" t="s">
        <v>29</v>
      </c>
      <c r="K401" s="5" t="s">
        <v>66</v>
      </c>
      <c r="L401" s="5" t="s">
        <v>31</v>
      </c>
      <c r="M401" s="5" t="s">
        <v>838</v>
      </c>
      <c r="N401" s="5">
        <v>0.4</v>
      </c>
      <c r="O401" s="5" t="s">
        <v>33</v>
      </c>
      <c r="P401" s="5" t="s">
        <v>34</v>
      </c>
      <c r="Q401" s="5" t="s">
        <v>45</v>
      </c>
      <c r="R401" s="5" t="s">
        <v>663</v>
      </c>
      <c r="S401" s="5">
        <v>90041</v>
      </c>
      <c r="T401" s="7">
        <v>42185</v>
      </c>
      <c r="U401" s="7">
        <v>42186</v>
      </c>
      <c r="V401" s="5">
        <v>38.700000000000003</v>
      </c>
      <c r="W401" s="5">
        <v>32</v>
      </c>
      <c r="X401" s="5">
        <v>274.26</v>
      </c>
      <c r="Y401" s="5">
        <v>36647</v>
      </c>
      <c r="Z401" s="5">
        <f>DATEDIF(Table1[[#This Row],[Order Date]], Table1[[#This Row],[Ship Date]], "D")</f>
        <v>1</v>
      </c>
      <c r="AA401" s="5">
        <f>IF(Table1[[#This Row],[Sales]]=0, 0, Table1[[#This Row],[Profit]] / Table1[[#This Row],[Sales]] * 100)</f>
        <v>14.110697877926057</v>
      </c>
      <c r="AB401" s="5">
        <f>Table1[[#This Row],[Sales]] / (1 - Table1[[#This Row],[Discount]])</f>
        <v>277.030303030303</v>
      </c>
      <c r="AC401" s="5">
        <f>Table1[[#This Row],[Sales Before Discount]] - Table1[[#This Row],[Sales]]</f>
        <v>2.7703030303030118</v>
      </c>
      <c r="AD401" s="5" t="str">
        <f>IF(Table1[[#This Row],[Discount Impact Factor]]=0, "No Discount", IF(Table1[[#This Row],[Discount Impact Factor]]&lt;=0.1, "Low Discount", IF(Table1[[#This Row],[Discount Impact Factor]]&lt;=0.2, "Medium Discount", "High Discount")))</f>
        <v>High Discount</v>
      </c>
      <c r="AE401" s="5" t="str">
        <f>IF(Table1[[#This Row],[Discount]]=0,"0% (No Discount)",
 IF(Table1[[#This Row],[Discount]]&lt;=0.09,"10%",
 IF(Table1[[#This Row],[Discount]]&lt;=0.16,"15%",
 IF(Table1[[#This Row],[Discount]]&lt;=0.2,"20%",  IF(Table1[[#This Row],[Discount]]&lt;=0.25,"25%",
 "30%+")))))</f>
        <v>10%</v>
      </c>
      <c r="AF401" s="5" t="str">
        <f>IF(Table1[[#This Row],[Discount]]=0, "Full Price", "Discounted")</f>
        <v>Discounted</v>
      </c>
      <c r="AG401" s="46" t="str">
        <f>TEXT(Table1[[#This Row],[Order Date]],"mmm-yyyy")</f>
        <v>Jun-2015</v>
      </c>
    </row>
    <row r="402" spans="1:33" ht="12.75" customHeight="1" x14ac:dyDescent="0.25">
      <c r="A402" s="5">
        <v>5141</v>
      </c>
      <c r="B402" s="5" t="s">
        <v>25</v>
      </c>
      <c r="C402" s="5">
        <v>0.09</v>
      </c>
      <c r="D402" s="5">
        <v>3.68</v>
      </c>
      <c r="E402" s="5">
        <v>1.32</v>
      </c>
      <c r="F402" s="5">
        <v>699</v>
      </c>
      <c r="G402" s="5" t="s">
        <v>835</v>
      </c>
      <c r="H402" s="5" t="s">
        <v>49</v>
      </c>
      <c r="I402" s="5" t="s">
        <v>114</v>
      </c>
      <c r="J402" s="5" t="s">
        <v>29</v>
      </c>
      <c r="K402" s="5" t="s">
        <v>174</v>
      </c>
      <c r="L402" s="5" t="s">
        <v>31</v>
      </c>
      <c r="M402" s="5" t="s">
        <v>839</v>
      </c>
      <c r="N402" s="5">
        <v>0.83</v>
      </c>
      <c r="O402" s="5" t="s">
        <v>33</v>
      </c>
      <c r="P402" s="5" t="s">
        <v>34</v>
      </c>
      <c r="Q402" s="5" t="s">
        <v>45</v>
      </c>
      <c r="R402" s="5" t="s">
        <v>663</v>
      </c>
      <c r="S402" s="5">
        <v>90041</v>
      </c>
      <c r="T402" s="7">
        <v>42185</v>
      </c>
      <c r="U402" s="7">
        <v>42186</v>
      </c>
      <c r="V402" s="5">
        <v>-21.91</v>
      </c>
      <c r="W402" s="5">
        <v>24</v>
      </c>
      <c r="X402" s="5">
        <v>83.16</v>
      </c>
      <c r="Y402" s="5">
        <v>36647</v>
      </c>
      <c r="Z402" s="5">
        <f>DATEDIF(Table1[[#This Row],[Order Date]], Table1[[#This Row],[Ship Date]], "D")</f>
        <v>1</v>
      </c>
      <c r="AA402" s="5">
        <f>IF(Table1[[#This Row],[Sales]]=0, 0, Table1[[#This Row],[Profit]] / Table1[[#This Row],[Sales]] * 100)</f>
        <v>-26.346801346801346</v>
      </c>
      <c r="AB402" s="5">
        <f>Table1[[#This Row],[Sales]] / (1 - Table1[[#This Row],[Discount]])</f>
        <v>91.384615384615373</v>
      </c>
      <c r="AC402" s="5">
        <f>Table1[[#This Row],[Sales Before Discount]] - Table1[[#This Row],[Sales]]</f>
        <v>8.224615384615376</v>
      </c>
      <c r="AD402" s="5" t="str">
        <f>IF(Table1[[#This Row],[Discount Impact Factor]]=0, "No Discount", IF(Table1[[#This Row],[Discount Impact Factor]]&lt;=0.1, "Low Discount", IF(Table1[[#This Row],[Discount Impact Factor]]&lt;=0.2, "Medium Discount", "High Discount")))</f>
        <v>High Discount</v>
      </c>
      <c r="AE402" s="5" t="str">
        <f>IF(Table1[[#This Row],[Discount]]=0,"0% (No Discount)",
 IF(Table1[[#This Row],[Discount]]&lt;=0.09,"10%",
 IF(Table1[[#This Row],[Discount]]&lt;=0.16,"15%",
 IF(Table1[[#This Row],[Discount]]&lt;=0.2,"20%",  IF(Table1[[#This Row],[Discount]]&lt;=0.25,"25%",
 "30%+")))))</f>
        <v>10%</v>
      </c>
      <c r="AF402" s="5" t="str">
        <f>IF(Table1[[#This Row],[Discount]]=0, "Full Price", "Discounted")</f>
        <v>Discounted</v>
      </c>
      <c r="AG402" s="46" t="str">
        <f>TEXT(Table1[[#This Row],[Order Date]],"mmm-yyyy")</f>
        <v>Jun-2015</v>
      </c>
    </row>
    <row r="403" spans="1:33" ht="12.75" customHeight="1" x14ac:dyDescent="0.25">
      <c r="A403" s="5">
        <v>5142</v>
      </c>
      <c r="B403" s="5" t="s">
        <v>25</v>
      </c>
      <c r="C403" s="5">
        <v>0.1</v>
      </c>
      <c r="D403" s="5">
        <v>9.7100000000000009</v>
      </c>
      <c r="E403" s="5">
        <v>9.4499999999999993</v>
      </c>
      <c r="F403" s="5">
        <v>699</v>
      </c>
      <c r="G403" s="5" t="s">
        <v>835</v>
      </c>
      <c r="H403" s="5" t="s">
        <v>49</v>
      </c>
      <c r="I403" s="5" t="s">
        <v>114</v>
      </c>
      <c r="J403" s="5" t="s">
        <v>29</v>
      </c>
      <c r="K403" s="5" t="s">
        <v>141</v>
      </c>
      <c r="L403" s="5" t="s">
        <v>59</v>
      </c>
      <c r="M403" s="5" t="s">
        <v>510</v>
      </c>
      <c r="N403" s="5">
        <v>0.6</v>
      </c>
      <c r="O403" s="5" t="s">
        <v>33</v>
      </c>
      <c r="P403" s="5" t="s">
        <v>34</v>
      </c>
      <c r="Q403" s="5" t="s">
        <v>45</v>
      </c>
      <c r="R403" s="5" t="s">
        <v>663</v>
      </c>
      <c r="S403" s="5">
        <v>90041</v>
      </c>
      <c r="T403" s="7">
        <v>42185</v>
      </c>
      <c r="U403" s="7">
        <v>42188</v>
      </c>
      <c r="V403" s="5">
        <v>-119.77</v>
      </c>
      <c r="W403" s="5">
        <v>27</v>
      </c>
      <c r="X403" s="5">
        <v>261.93</v>
      </c>
      <c r="Y403" s="5">
        <v>36647</v>
      </c>
      <c r="Z403" s="5">
        <f>DATEDIF(Table1[[#This Row],[Order Date]], Table1[[#This Row],[Ship Date]], "D")</f>
        <v>3</v>
      </c>
      <c r="AA403" s="5">
        <f>IF(Table1[[#This Row],[Sales]]=0, 0, Table1[[#This Row],[Profit]] / Table1[[#This Row],[Sales]] * 100)</f>
        <v>-45.725957316840379</v>
      </c>
      <c r="AB403" s="5">
        <f>Table1[[#This Row],[Sales]] / (1 - Table1[[#This Row],[Discount]])</f>
        <v>291.03333333333336</v>
      </c>
      <c r="AC403" s="5">
        <f>Table1[[#This Row],[Sales Before Discount]] - Table1[[#This Row],[Sales]]</f>
        <v>29.103333333333353</v>
      </c>
      <c r="AD403" s="5" t="str">
        <f>IF(Table1[[#This Row],[Discount Impact Factor]]=0, "No Discount", IF(Table1[[#This Row],[Discount Impact Factor]]&lt;=0.1, "Low Discount", IF(Table1[[#This Row],[Discount Impact Factor]]&lt;=0.2, "Medium Discount", "High Discount")))</f>
        <v>High Discount</v>
      </c>
      <c r="AE403" s="5" t="str">
        <f>IF(Table1[[#This Row],[Discount]]=0,"0% (No Discount)",
 IF(Table1[[#This Row],[Discount]]&lt;=0.09,"10%",
 IF(Table1[[#This Row],[Discount]]&lt;=0.16,"15%",
 IF(Table1[[#This Row],[Discount]]&lt;=0.2,"20%",  IF(Table1[[#This Row],[Discount]]&lt;=0.25,"25%",
 "30%+")))))</f>
        <v>15%</v>
      </c>
      <c r="AF403" s="5" t="str">
        <f>IF(Table1[[#This Row],[Discount]]=0, "Full Price", "Discounted")</f>
        <v>Discounted</v>
      </c>
      <c r="AG403" s="46" t="str">
        <f>TEXT(Table1[[#This Row],[Order Date]],"mmm-yyyy")</f>
        <v>Jun-2015</v>
      </c>
    </row>
    <row r="404" spans="1:33" ht="12.75" customHeight="1" x14ac:dyDescent="0.25">
      <c r="A404" s="5">
        <v>4556</v>
      </c>
      <c r="B404" s="5" t="s">
        <v>56</v>
      </c>
      <c r="C404" s="5">
        <v>7.0000000000000007E-2</v>
      </c>
      <c r="D404" s="5">
        <v>5.0199999999999996</v>
      </c>
      <c r="E404" s="5">
        <v>5.14</v>
      </c>
      <c r="F404" s="5">
        <v>699</v>
      </c>
      <c r="G404" s="5" t="s">
        <v>835</v>
      </c>
      <c r="H404" s="5" t="s">
        <v>49</v>
      </c>
      <c r="I404" s="5" t="s">
        <v>114</v>
      </c>
      <c r="J404" s="5" t="s">
        <v>77</v>
      </c>
      <c r="K404" s="5" t="s">
        <v>180</v>
      </c>
      <c r="L404" s="5" t="s">
        <v>51</v>
      </c>
      <c r="M404" s="5" t="s">
        <v>840</v>
      </c>
      <c r="N404" s="5">
        <v>0.79</v>
      </c>
      <c r="O404" s="5" t="s">
        <v>33</v>
      </c>
      <c r="P404" s="5" t="s">
        <v>34</v>
      </c>
      <c r="Q404" s="5" t="s">
        <v>45</v>
      </c>
      <c r="R404" s="5" t="s">
        <v>663</v>
      </c>
      <c r="S404" s="5">
        <v>90041</v>
      </c>
      <c r="T404" s="7">
        <v>42033</v>
      </c>
      <c r="U404" s="7">
        <v>42035</v>
      </c>
      <c r="V404" s="5">
        <v>-168.72</v>
      </c>
      <c r="W404" s="5">
        <v>42</v>
      </c>
      <c r="X404" s="5">
        <v>210.1</v>
      </c>
      <c r="Y404" s="5">
        <v>32420</v>
      </c>
      <c r="Z404" s="5">
        <f>DATEDIF(Table1[[#This Row],[Order Date]], Table1[[#This Row],[Ship Date]], "D")</f>
        <v>2</v>
      </c>
      <c r="AA404" s="5">
        <f>IF(Table1[[#This Row],[Sales]]=0, 0, Table1[[#This Row],[Profit]] / Table1[[#This Row],[Sales]] * 100)</f>
        <v>-80.304616849119469</v>
      </c>
      <c r="AB404" s="5">
        <f>Table1[[#This Row],[Sales]] / (1 - Table1[[#This Row],[Discount]])</f>
        <v>225.91397849462368</v>
      </c>
      <c r="AC404" s="5">
        <f>Table1[[#This Row],[Sales Before Discount]] - Table1[[#This Row],[Sales]]</f>
        <v>15.813978494623683</v>
      </c>
      <c r="AD404" s="5" t="str">
        <f>IF(Table1[[#This Row],[Discount Impact Factor]]=0, "No Discount", IF(Table1[[#This Row],[Discount Impact Factor]]&lt;=0.1, "Low Discount", IF(Table1[[#This Row],[Discount Impact Factor]]&lt;=0.2, "Medium Discount", "High Discount")))</f>
        <v>High Discount</v>
      </c>
      <c r="AE404" s="5" t="str">
        <f>IF(Table1[[#This Row],[Discount]]=0,"0% (No Discount)",
 IF(Table1[[#This Row],[Discount]]&lt;=0.09,"10%",
 IF(Table1[[#This Row],[Discount]]&lt;=0.16,"15%",
 IF(Table1[[#This Row],[Discount]]&lt;=0.2,"20%",  IF(Table1[[#This Row],[Discount]]&lt;=0.25,"25%",
 "30%+")))))</f>
        <v>10%</v>
      </c>
      <c r="AF404" s="5" t="str">
        <f>IF(Table1[[#This Row],[Discount]]=0, "Full Price", "Discounted")</f>
        <v>Discounted</v>
      </c>
      <c r="AG404" s="46" t="str">
        <f>TEXT(Table1[[#This Row],[Order Date]],"mmm-yyyy")</f>
        <v>Jan-2015</v>
      </c>
    </row>
    <row r="405" spans="1:33" ht="12.75" customHeight="1" x14ac:dyDescent="0.25">
      <c r="A405" s="5">
        <v>4557</v>
      </c>
      <c r="B405" s="5" t="s">
        <v>56</v>
      </c>
      <c r="C405" s="5">
        <v>7.0000000000000007E-2</v>
      </c>
      <c r="D405" s="5">
        <v>280.98</v>
      </c>
      <c r="E405" s="5">
        <v>57</v>
      </c>
      <c r="F405" s="5">
        <v>699</v>
      </c>
      <c r="G405" s="5" t="s">
        <v>835</v>
      </c>
      <c r="H405" s="5" t="s">
        <v>39</v>
      </c>
      <c r="I405" s="5" t="s">
        <v>114</v>
      </c>
      <c r="J405" s="5" t="s">
        <v>41</v>
      </c>
      <c r="K405" s="5" t="s">
        <v>42</v>
      </c>
      <c r="L405" s="5" t="s">
        <v>43</v>
      </c>
      <c r="M405" s="5" t="s">
        <v>670</v>
      </c>
      <c r="N405" s="5">
        <v>0.78</v>
      </c>
      <c r="O405" s="5" t="s">
        <v>33</v>
      </c>
      <c r="P405" s="5" t="s">
        <v>34</v>
      </c>
      <c r="Q405" s="5" t="s">
        <v>45</v>
      </c>
      <c r="R405" s="5" t="s">
        <v>663</v>
      </c>
      <c r="S405" s="5">
        <v>90041</v>
      </c>
      <c r="T405" s="7">
        <v>42033</v>
      </c>
      <c r="U405" s="7">
        <v>42035</v>
      </c>
      <c r="V405" s="5">
        <v>-439.62</v>
      </c>
      <c r="W405" s="5">
        <v>23</v>
      </c>
      <c r="X405" s="5">
        <v>6499.87</v>
      </c>
      <c r="Y405" s="5">
        <v>32420</v>
      </c>
      <c r="Z405" s="5">
        <f>DATEDIF(Table1[[#This Row],[Order Date]], Table1[[#This Row],[Ship Date]], "D")</f>
        <v>2</v>
      </c>
      <c r="AA405" s="5">
        <f>IF(Table1[[#This Row],[Sales]]=0, 0, Table1[[#This Row],[Profit]] / Table1[[#This Row],[Sales]] * 100)</f>
        <v>-6.7635198857823307</v>
      </c>
      <c r="AB405" s="5">
        <f>Table1[[#This Row],[Sales]] / (1 - Table1[[#This Row],[Discount]])</f>
        <v>6989.1075268817203</v>
      </c>
      <c r="AC405" s="5">
        <f>Table1[[#This Row],[Sales Before Discount]] - Table1[[#This Row],[Sales]]</f>
        <v>489.23752688172044</v>
      </c>
      <c r="AD405" s="5" t="str">
        <f>IF(Table1[[#This Row],[Discount Impact Factor]]=0, "No Discount", IF(Table1[[#This Row],[Discount Impact Factor]]&lt;=0.1, "Low Discount", IF(Table1[[#This Row],[Discount Impact Factor]]&lt;=0.2, "Medium Discount", "High Discount")))</f>
        <v>High Discount</v>
      </c>
      <c r="AE405" s="5" t="str">
        <f>IF(Table1[[#This Row],[Discount]]=0,"0% (No Discount)",
 IF(Table1[[#This Row],[Discount]]&lt;=0.09,"10%",
 IF(Table1[[#This Row],[Discount]]&lt;=0.16,"15%",
 IF(Table1[[#This Row],[Discount]]&lt;=0.2,"20%",  IF(Table1[[#This Row],[Discount]]&lt;=0.25,"25%",
 "30%+")))))</f>
        <v>10%</v>
      </c>
      <c r="AF405" s="5" t="str">
        <f>IF(Table1[[#This Row],[Discount]]=0, "Full Price", "Discounted")</f>
        <v>Discounted</v>
      </c>
      <c r="AG405" s="46" t="str">
        <f>TEXT(Table1[[#This Row],[Order Date]],"mmm-yyyy")</f>
        <v>Jan-2015</v>
      </c>
    </row>
    <row r="406" spans="1:33" ht="12.75" hidden="1" customHeight="1" x14ac:dyDescent="0.25">
      <c r="A406" s="5">
        <v>448</v>
      </c>
      <c r="B406" s="5" t="s">
        <v>56</v>
      </c>
      <c r="C406" s="5">
        <v>0.1</v>
      </c>
      <c r="D406" s="5">
        <v>4.26</v>
      </c>
      <c r="E406" s="5">
        <v>1.2</v>
      </c>
      <c r="F406" s="5">
        <v>699</v>
      </c>
      <c r="G406" s="5" t="s">
        <v>835</v>
      </c>
      <c r="H406" s="5" t="s">
        <v>49</v>
      </c>
      <c r="I406" s="5" t="s">
        <v>114</v>
      </c>
      <c r="J406" s="5" t="s">
        <v>29</v>
      </c>
      <c r="K406" s="5" t="s">
        <v>30</v>
      </c>
      <c r="L406" s="5" t="s">
        <v>31</v>
      </c>
      <c r="M406" s="5" t="s">
        <v>202</v>
      </c>
      <c r="N406" s="5">
        <v>0.44</v>
      </c>
      <c r="O406" s="5" t="s">
        <v>33</v>
      </c>
      <c r="P406" s="5" t="s">
        <v>34</v>
      </c>
      <c r="Q406" s="5" t="s">
        <v>45</v>
      </c>
      <c r="R406" s="5" t="s">
        <v>663</v>
      </c>
      <c r="S406" s="5">
        <v>90041</v>
      </c>
      <c r="T406" s="7">
        <v>42144</v>
      </c>
      <c r="U406" s="7">
        <v>42145</v>
      </c>
      <c r="V406" s="5">
        <v>15.42</v>
      </c>
      <c r="W406" s="5">
        <v>88</v>
      </c>
      <c r="X406" s="5">
        <v>351.56</v>
      </c>
      <c r="Y406" s="5">
        <v>3042</v>
      </c>
      <c r="Z406" s="5">
        <f>DATEDIF(Table1[[#This Row],[Order Date]], Table1[[#This Row],[Ship Date]], "D")</f>
        <v>1</v>
      </c>
      <c r="AA406" s="5">
        <f>IF(Table1[[#This Row],[Sales]]=0, 0, Table1[[#This Row],[Profit]] / Table1[[#This Row],[Sales]] * 100)</f>
        <v>4.386164523836614</v>
      </c>
      <c r="AB406" s="5">
        <f>Table1[[#This Row],[Sales]] / (1 - Table1[[#This Row],[Discount]])</f>
        <v>390.62222222222221</v>
      </c>
      <c r="AC406" s="5">
        <f>Table1[[#This Row],[Sales Before Discount]] - Table1[[#This Row],[Sales]]</f>
        <v>39.062222222222204</v>
      </c>
      <c r="AD406" s="5" t="str">
        <f>IF(Table1[[#This Row],[Discount Impact Factor]]=0, "No Discount", IF(Table1[[#This Row],[Discount Impact Factor]]&lt;=0.1, "Low Discount", IF(Table1[[#This Row],[Discount Impact Factor]]&lt;=0.2, "Medium Discount", "High Discount")))</f>
        <v>High Discount</v>
      </c>
      <c r="AE406" s="5" t="str">
        <f>IF(Table1[[#This Row],[Discount]]=0,"0% (No Discount)",
 IF(Table1[[#This Row],[Discount]]&lt;=0.09,"10%",
 IF(Table1[[#This Row],[Discount]]&lt;=0.16,"15%",
 IF(Table1[[#This Row],[Discount]]&lt;=0.2,"20%",  IF(Table1[[#This Row],[Discount]]&lt;=0.25,"25%",
 "30%+")))))</f>
        <v>15%</v>
      </c>
      <c r="AF406" s="5" t="str">
        <f>IF(Table1[[#This Row],[Discount]]=0, "Full Price", "Discounted")</f>
        <v>Discounted</v>
      </c>
      <c r="AG406" s="46" t="str">
        <f>TEXT(Table1[[#This Row],[Order Date]],"mmm-yyyy")</f>
        <v>May-2015</v>
      </c>
    </row>
    <row r="407" spans="1:33" ht="12.75" hidden="1" customHeight="1" x14ac:dyDescent="0.25">
      <c r="A407" s="5">
        <v>18448</v>
      </c>
      <c r="B407" s="5" t="s">
        <v>56</v>
      </c>
      <c r="C407" s="5">
        <v>0.1</v>
      </c>
      <c r="D407" s="5">
        <v>4.26</v>
      </c>
      <c r="E407" s="5">
        <v>1.2</v>
      </c>
      <c r="F407" s="5">
        <v>700</v>
      </c>
      <c r="G407" s="5" t="s">
        <v>841</v>
      </c>
      <c r="H407" s="5" t="s">
        <v>49</v>
      </c>
      <c r="I407" s="5" t="s">
        <v>114</v>
      </c>
      <c r="J407" s="5" t="s">
        <v>29</v>
      </c>
      <c r="K407" s="5" t="s">
        <v>30</v>
      </c>
      <c r="L407" s="5" t="s">
        <v>31</v>
      </c>
      <c r="M407" s="5" t="s">
        <v>202</v>
      </c>
      <c r="N407" s="5">
        <v>0.44</v>
      </c>
      <c r="O407" s="5" t="s">
        <v>33</v>
      </c>
      <c r="P407" s="5" t="s">
        <v>34</v>
      </c>
      <c r="Q407" s="5" t="s">
        <v>45</v>
      </c>
      <c r="R407" s="5" t="s">
        <v>756</v>
      </c>
      <c r="S407" s="5">
        <v>93454</v>
      </c>
      <c r="T407" s="7">
        <v>42144</v>
      </c>
      <c r="U407" s="7">
        <v>42145</v>
      </c>
      <c r="V407" s="5">
        <v>33.923999999999999</v>
      </c>
      <c r="W407" s="5">
        <v>22</v>
      </c>
      <c r="X407" s="5">
        <v>87.89</v>
      </c>
      <c r="Y407" s="5">
        <v>87980</v>
      </c>
      <c r="Z407" s="5">
        <f>DATEDIF(Table1[[#This Row],[Order Date]], Table1[[#This Row],[Ship Date]], "D")</f>
        <v>1</v>
      </c>
      <c r="AA407" s="5">
        <f>IF(Table1[[#This Row],[Sales]]=0, 0, Table1[[#This Row],[Profit]] / Table1[[#This Row],[Sales]] * 100)</f>
        <v>38.598247809762206</v>
      </c>
      <c r="AB407" s="5">
        <f>Table1[[#This Row],[Sales]] / (1 - Table1[[#This Row],[Discount]])</f>
        <v>97.655555555555551</v>
      </c>
      <c r="AC407" s="5">
        <f>Table1[[#This Row],[Sales Before Discount]] - Table1[[#This Row],[Sales]]</f>
        <v>9.7655555555555509</v>
      </c>
      <c r="AD407" s="5" t="str">
        <f>IF(Table1[[#This Row],[Discount Impact Factor]]=0, "No Discount", IF(Table1[[#This Row],[Discount Impact Factor]]&lt;=0.1, "Low Discount", IF(Table1[[#This Row],[Discount Impact Factor]]&lt;=0.2, "Medium Discount", "High Discount")))</f>
        <v>High Discount</v>
      </c>
      <c r="AE407" s="5" t="str">
        <f>IF(Table1[[#This Row],[Discount]]=0,"0% (No Discount)",
 IF(Table1[[#This Row],[Discount]]&lt;=0.09,"10%",
 IF(Table1[[#This Row],[Discount]]&lt;=0.16,"15%",
 IF(Table1[[#This Row],[Discount]]&lt;=0.2,"20%",  IF(Table1[[#This Row],[Discount]]&lt;=0.25,"25%",
 "30%+")))))</f>
        <v>15%</v>
      </c>
      <c r="AF407" s="5" t="str">
        <f>IF(Table1[[#This Row],[Discount]]=0, "Full Price", "Discounted")</f>
        <v>Discounted</v>
      </c>
      <c r="AG407" s="46" t="str">
        <f>TEXT(Table1[[#This Row],[Order Date]],"mmm-yyyy")</f>
        <v>May-2015</v>
      </c>
    </row>
    <row r="408" spans="1:33" ht="12.75" customHeight="1" x14ac:dyDescent="0.25">
      <c r="A408" s="5">
        <v>24289</v>
      </c>
      <c r="B408" s="5" t="s">
        <v>56</v>
      </c>
      <c r="C408" s="5">
        <v>0.03</v>
      </c>
      <c r="D408" s="5">
        <v>5.28</v>
      </c>
      <c r="E408" s="5">
        <v>5.61</v>
      </c>
      <c r="F408" s="5">
        <v>702</v>
      </c>
      <c r="G408" s="5" t="s">
        <v>842</v>
      </c>
      <c r="H408" s="5" t="s">
        <v>49</v>
      </c>
      <c r="I408" s="5" t="s">
        <v>114</v>
      </c>
      <c r="J408" s="5" t="s">
        <v>29</v>
      </c>
      <c r="K408" s="5" t="s">
        <v>93</v>
      </c>
      <c r="L408" s="5" t="s">
        <v>59</v>
      </c>
      <c r="M408" s="5" t="s">
        <v>836</v>
      </c>
      <c r="N408" s="5">
        <v>0.4</v>
      </c>
      <c r="O408" s="5" t="s">
        <v>33</v>
      </c>
      <c r="P408" s="5" t="s">
        <v>34</v>
      </c>
      <c r="Q408" s="5" t="s">
        <v>45</v>
      </c>
      <c r="R408" s="5" t="s">
        <v>843</v>
      </c>
      <c r="S408" s="5">
        <v>95404</v>
      </c>
      <c r="T408" s="7">
        <v>42117</v>
      </c>
      <c r="U408" s="7">
        <v>42118</v>
      </c>
      <c r="V408" s="5">
        <v>-16.670000000000002</v>
      </c>
      <c r="W408" s="5">
        <v>1</v>
      </c>
      <c r="X408" s="5">
        <v>6.5</v>
      </c>
      <c r="Y408" s="5">
        <v>87977</v>
      </c>
      <c r="Z408" s="5">
        <f>DATEDIF(Table1[[#This Row],[Order Date]], Table1[[#This Row],[Ship Date]], "D")</f>
        <v>1</v>
      </c>
      <c r="AA408" s="5">
        <f>IF(Table1[[#This Row],[Sales]]=0, 0, Table1[[#This Row],[Profit]] / Table1[[#This Row],[Sales]] * 100)</f>
        <v>-256.46153846153845</v>
      </c>
      <c r="AB408" s="5">
        <f>Table1[[#This Row],[Sales]] / (1 - Table1[[#This Row],[Discount]])</f>
        <v>6.7010309278350517</v>
      </c>
      <c r="AC408" s="5">
        <f>Table1[[#This Row],[Sales Before Discount]] - Table1[[#This Row],[Sales]]</f>
        <v>0.20103092783505172</v>
      </c>
      <c r="AD408" s="5" t="str">
        <f>IF(Table1[[#This Row],[Discount Impact Factor]]=0, "No Discount", IF(Table1[[#This Row],[Discount Impact Factor]]&lt;=0.1, "Low Discount", IF(Table1[[#This Row],[Discount Impact Factor]]&lt;=0.2, "Medium Discount", "High Discount")))</f>
        <v>High Discount</v>
      </c>
      <c r="AE408" s="5" t="str">
        <f>IF(Table1[[#This Row],[Discount]]=0,"0% (No Discount)",
 IF(Table1[[#This Row],[Discount]]&lt;=0.09,"10%",
 IF(Table1[[#This Row],[Discount]]&lt;=0.16,"15%",
 IF(Table1[[#This Row],[Discount]]&lt;=0.2,"20%",  IF(Table1[[#This Row],[Discount]]&lt;=0.25,"25%",
 "30%+")))))</f>
        <v>10%</v>
      </c>
      <c r="AF408" s="5" t="str">
        <f>IF(Table1[[#This Row],[Discount]]=0, "Full Price", "Discounted")</f>
        <v>Discounted</v>
      </c>
      <c r="AG408" s="46" t="str">
        <f>TEXT(Table1[[#This Row],[Order Date]],"mmm-yyyy")</f>
        <v>Apr-2015</v>
      </c>
    </row>
    <row r="409" spans="1:33" ht="12.75" hidden="1" customHeight="1" x14ac:dyDescent="0.25">
      <c r="A409" s="5">
        <v>23140</v>
      </c>
      <c r="B409" s="5" t="s">
        <v>25</v>
      </c>
      <c r="C409" s="5">
        <v>0.01</v>
      </c>
      <c r="D409" s="5">
        <v>7.89</v>
      </c>
      <c r="E409" s="5">
        <v>2.82</v>
      </c>
      <c r="F409" s="5">
        <v>702</v>
      </c>
      <c r="G409" s="5" t="s">
        <v>842</v>
      </c>
      <c r="H409" s="5" t="s">
        <v>49</v>
      </c>
      <c r="I409" s="5" t="s">
        <v>114</v>
      </c>
      <c r="J409" s="5" t="s">
        <v>29</v>
      </c>
      <c r="K409" s="5" t="s">
        <v>66</v>
      </c>
      <c r="L409" s="5" t="s">
        <v>31</v>
      </c>
      <c r="M409" s="5" t="s">
        <v>838</v>
      </c>
      <c r="N409" s="5">
        <v>0.4</v>
      </c>
      <c r="O409" s="5" t="s">
        <v>33</v>
      </c>
      <c r="P409" s="5" t="s">
        <v>34</v>
      </c>
      <c r="Q409" s="5" t="s">
        <v>45</v>
      </c>
      <c r="R409" s="5" t="s">
        <v>843</v>
      </c>
      <c r="S409" s="5">
        <v>95404</v>
      </c>
      <c r="T409" s="7">
        <v>42185</v>
      </c>
      <c r="U409" s="7">
        <v>42186</v>
      </c>
      <c r="V409" s="5">
        <v>46.440000000000005</v>
      </c>
      <c r="W409" s="5">
        <v>8</v>
      </c>
      <c r="X409" s="5">
        <v>68.56</v>
      </c>
      <c r="Y409" s="5">
        <v>87979</v>
      </c>
      <c r="Z409" s="5">
        <f>DATEDIF(Table1[[#This Row],[Order Date]], Table1[[#This Row],[Ship Date]], "D")</f>
        <v>1</v>
      </c>
      <c r="AA409" s="5">
        <f>IF(Table1[[#This Row],[Sales]]=0, 0, Table1[[#This Row],[Profit]] / Table1[[#This Row],[Sales]] * 100)</f>
        <v>67.736289381563594</v>
      </c>
      <c r="AB409" s="5">
        <f>Table1[[#This Row],[Sales]] / (1 - Table1[[#This Row],[Discount]])</f>
        <v>69.25252525252526</v>
      </c>
      <c r="AC409" s="5">
        <f>Table1[[#This Row],[Sales Before Discount]] - Table1[[#This Row],[Sales]]</f>
        <v>0.69252525252525743</v>
      </c>
      <c r="AD409" s="5" t="str">
        <f>IF(Table1[[#This Row],[Discount Impact Factor]]=0, "No Discount", IF(Table1[[#This Row],[Discount Impact Factor]]&lt;=0.1, "Low Discount", IF(Table1[[#This Row],[Discount Impact Factor]]&lt;=0.2, "Medium Discount", "High Discount")))</f>
        <v>High Discount</v>
      </c>
      <c r="AE409" s="5" t="str">
        <f>IF(Table1[[#This Row],[Discount]]=0,"0% (No Discount)",
 IF(Table1[[#This Row],[Discount]]&lt;=0.09,"10%",
 IF(Table1[[#This Row],[Discount]]&lt;=0.16,"15%",
 IF(Table1[[#This Row],[Discount]]&lt;=0.2,"20%",  IF(Table1[[#This Row],[Discount]]&lt;=0.25,"25%",
 "30%+")))))</f>
        <v>10%</v>
      </c>
      <c r="AF409" s="5" t="str">
        <f>IF(Table1[[#This Row],[Discount]]=0, "Full Price", "Discounted")</f>
        <v>Discounted</v>
      </c>
      <c r="AG409" s="46" t="str">
        <f>TEXT(Table1[[#This Row],[Order Date]],"mmm-yyyy")</f>
        <v>Jun-2015</v>
      </c>
    </row>
    <row r="410" spans="1:33" ht="12.75" customHeight="1" x14ac:dyDescent="0.25">
      <c r="A410" s="5">
        <v>23141</v>
      </c>
      <c r="B410" s="5" t="s">
        <v>25</v>
      </c>
      <c r="C410" s="5">
        <v>0.09</v>
      </c>
      <c r="D410" s="5">
        <v>3.68</v>
      </c>
      <c r="E410" s="5">
        <v>1.32</v>
      </c>
      <c r="F410" s="5">
        <v>702</v>
      </c>
      <c r="G410" s="5" t="s">
        <v>842</v>
      </c>
      <c r="H410" s="5" t="s">
        <v>49</v>
      </c>
      <c r="I410" s="5" t="s">
        <v>114</v>
      </c>
      <c r="J410" s="5" t="s">
        <v>29</v>
      </c>
      <c r="K410" s="5" t="s">
        <v>174</v>
      </c>
      <c r="L410" s="5" t="s">
        <v>31</v>
      </c>
      <c r="M410" s="5" t="s">
        <v>839</v>
      </c>
      <c r="N410" s="5">
        <v>0.83</v>
      </c>
      <c r="O410" s="5" t="s">
        <v>33</v>
      </c>
      <c r="P410" s="5" t="s">
        <v>34</v>
      </c>
      <c r="Q410" s="5" t="s">
        <v>45</v>
      </c>
      <c r="R410" s="5" t="s">
        <v>843</v>
      </c>
      <c r="S410" s="5">
        <v>95404</v>
      </c>
      <c r="T410" s="7">
        <v>42185</v>
      </c>
      <c r="U410" s="7">
        <v>42186</v>
      </c>
      <c r="V410" s="5">
        <v>-17.527999999999999</v>
      </c>
      <c r="W410" s="5">
        <v>6</v>
      </c>
      <c r="X410" s="5">
        <v>20.79</v>
      </c>
      <c r="Y410" s="5">
        <v>87979</v>
      </c>
      <c r="Z410" s="5">
        <f>DATEDIF(Table1[[#This Row],[Order Date]], Table1[[#This Row],[Ship Date]], "D")</f>
        <v>1</v>
      </c>
      <c r="AA410" s="5">
        <f>IF(Table1[[#This Row],[Sales]]=0, 0, Table1[[#This Row],[Profit]] / Table1[[#This Row],[Sales]] * 100)</f>
        <v>-84.309764309764319</v>
      </c>
      <c r="AB410" s="5">
        <f>Table1[[#This Row],[Sales]] / (1 - Table1[[#This Row],[Discount]])</f>
        <v>22.846153846153843</v>
      </c>
      <c r="AC410" s="5">
        <f>Table1[[#This Row],[Sales Before Discount]] - Table1[[#This Row],[Sales]]</f>
        <v>2.056153846153844</v>
      </c>
      <c r="AD410" s="5" t="str">
        <f>IF(Table1[[#This Row],[Discount Impact Factor]]=0, "No Discount", IF(Table1[[#This Row],[Discount Impact Factor]]&lt;=0.1, "Low Discount", IF(Table1[[#This Row],[Discount Impact Factor]]&lt;=0.2, "Medium Discount", "High Discount")))</f>
        <v>High Discount</v>
      </c>
      <c r="AE410" s="5" t="str">
        <f>IF(Table1[[#This Row],[Discount]]=0,"0% (No Discount)",
 IF(Table1[[#This Row],[Discount]]&lt;=0.09,"10%",
 IF(Table1[[#This Row],[Discount]]&lt;=0.16,"15%",
 IF(Table1[[#This Row],[Discount]]&lt;=0.2,"20%",  IF(Table1[[#This Row],[Discount]]&lt;=0.25,"25%",
 "30%+")))))</f>
        <v>10%</v>
      </c>
      <c r="AF410" s="5" t="str">
        <f>IF(Table1[[#This Row],[Discount]]=0, "Full Price", "Discounted")</f>
        <v>Discounted</v>
      </c>
      <c r="AG410" s="46" t="str">
        <f>TEXT(Table1[[#This Row],[Order Date]],"mmm-yyyy")</f>
        <v>Jun-2015</v>
      </c>
    </row>
    <row r="411" spans="1:33" ht="12.75" customHeight="1" x14ac:dyDescent="0.25">
      <c r="A411" s="5">
        <v>23142</v>
      </c>
      <c r="B411" s="5" t="s">
        <v>25</v>
      </c>
      <c r="C411" s="5">
        <v>0.1</v>
      </c>
      <c r="D411" s="5">
        <v>9.7100000000000009</v>
      </c>
      <c r="E411" s="5">
        <v>9.4499999999999993</v>
      </c>
      <c r="F411" s="5">
        <v>702</v>
      </c>
      <c r="G411" s="5" t="s">
        <v>842</v>
      </c>
      <c r="H411" s="5" t="s">
        <v>49</v>
      </c>
      <c r="I411" s="5" t="s">
        <v>114</v>
      </c>
      <c r="J411" s="5" t="s">
        <v>29</v>
      </c>
      <c r="K411" s="5" t="s">
        <v>141</v>
      </c>
      <c r="L411" s="5" t="s">
        <v>59</v>
      </c>
      <c r="M411" s="5" t="s">
        <v>510</v>
      </c>
      <c r="N411" s="5">
        <v>0.6</v>
      </c>
      <c r="O411" s="5" t="s">
        <v>33</v>
      </c>
      <c r="P411" s="5" t="s">
        <v>34</v>
      </c>
      <c r="Q411" s="5" t="s">
        <v>45</v>
      </c>
      <c r="R411" s="5" t="s">
        <v>843</v>
      </c>
      <c r="S411" s="5">
        <v>95404</v>
      </c>
      <c r="T411" s="7">
        <v>42185</v>
      </c>
      <c r="U411" s="7">
        <v>42188</v>
      </c>
      <c r="V411" s="5">
        <v>-95.816000000000003</v>
      </c>
      <c r="W411" s="5">
        <v>7</v>
      </c>
      <c r="X411" s="5">
        <v>67.91</v>
      </c>
      <c r="Y411" s="5">
        <v>87979</v>
      </c>
      <c r="Z411" s="5">
        <f>DATEDIF(Table1[[#This Row],[Order Date]], Table1[[#This Row],[Ship Date]], "D")</f>
        <v>3</v>
      </c>
      <c r="AA411" s="5">
        <f>IF(Table1[[#This Row],[Sales]]=0, 0, Table1[[#This Row],[Profit]] / Table1[[#This Row],[Sales]] * 100)</f>
        <v>-141.09262258872036</v>
      </c>
      <c r="AB411" s="5">
        <f>Table1[[#This Row],[Sales]] / (1 - Table1[[#This Row],[Discount]])</f>
        <v>75.455555555555549</v>
      </c>
      <c r="AC411" s="5">
        <f>Table1[[#This Row],[Sales Before Discount]] - Table1[[#This Row],[Sales]]</f>
        <v>7.545555555555552</v>
      </c>
      <c r="AD411" s="5" t="str">
        <f>IF(Table1[[#This Row],[Discount Impact Factor]]=0, "No Discount", IF(Table1[[#This Row],[Discount Impact Factor]]&lt;=0.1, "Low Discount", IF(Table1[[#This Row],[Discount Impact Factor]]&lt;=0.2, "Medium Discount", "High Discount")))</f>
        <v>High Discount</v>
      </c>
      <c r="AE411" s="5" t="str">
        <f>IF(Table1[[#This Row],[Discount]]=0,"0% (No Discount)",
 IF(Table1[[#This Row],[Discount]]&lt;=0.09,"10%",
 IF(Table1[[#This Row],[Discount]]&lt;=0.16,"15%",
 IF(Table1[[#This Row],[Discount]]&lt;=0.2,"20%",  IF(Table1[[#This Row],[Discount]]&lt;=0.25,"25%",
 "30%+")))))</f>
        <v>15%</v>
      </c>
      <c r="AF411" s="5" t="str">
        <f>IF(Table1[[#This Row],[Discount]]=0, "Full Price", "Discounted")</f>
        <v>Discounted</v>
      </c>
      <c r="AG411" s="46" t="str">
        <f>TEXT(Table1[[#This Row],[Order Date]],"mmm-yyyy")</f>
        <v>Jun-2015</v>
      </c>
    </row>
    <row r="412" spans="1:33" ht="12.75" hidden="1" customHeight="1" x14ac:dyDescent="0.25">
      <c r="A412" s="5">
        <v>25734</v>
      </c>
      <c r="B412" s="5" t="s">
        <v>47</v>
      </c>
      <c r="C412" s="5">
        <v>7.0000000000000007E-2</v>
      </c>
      <c r="D412" s="5">
        <v>2.84</v>
      </c>
      <c r="E412" s="5">
        <v>0.93</v>
      </c>
      <c r="F412" s="5">
        <v>711</v>
      </c>
      <c r="G412" s="5" t="s">
        <v>844</v>
      </c>
      <c r="H412" s="5" t="s">
        <v>49</v>
      </c>
      <c r="I412" s="5" t="s">
        <v>114</v>
      </c>
      <c r="J412" s="5" t="s">
        <v>29</v>
      </c>
      <c r="K412" s="5" t="s">
        <v>30</v>
      </c>
      <c r="L412" s="5" t="s">
        <v>31</v>
      </c>
      <c r="M412" s="5" t="s">
        <v>32</v>
      </c>
      <c r="N412" s="5">
        <v>0.54</v>
      </c>
      <c r="O412" s="5" t="s">
        <v>33</v>
      </c>
      <c r="P412" s="5" t="s">
        <v>53</v>
      </c>
      <c r="Q412" s="5" t="s">
        <v>193</v>
      </c>
      <c r="R412" s="5" t="s">
        <v>845</v>
      </c>
      <c r="S412" s="5">
        <v>2152</v>
      </c>
      <c r="T412" s="7">
        <v>42161</v>
      </c>
      <c r="U412" s="7">
        <v>42163</v>
      </c>
      <c r="V412" s="5">
        <v>3.8519999999999999</v>
      </c>
      <c r="W412" s="5">
        <v>15</v>
      </c>
      <c r="X412" s="5">
        <v>40.369999999999997</v>
      </c>
      <c r="Y412" s="5">
        <v>87978</v>
      </c>
      <c r="Z412" s="5">
        <f>DATEDIF(Table1[[#This Row],[Order Date]], Table1[[#This Row],[Ship Date]], "D")</f>
        <v>2</v>
      </c>
      <c r="AA412" s="5">
        <f>IF(Table1[[#This Row],[Sales]]=0, 0, Table1[[#This Row],[Profit]] / Table1[[#This Row],[Sales]] * 100)</f>
        <v>9.5417389150359178</v>
      </c>
      <c r="AB412" s="5">
        <f>Table1[[#This Row],[Sales]] / (1 - Table1[[#This Row],[Discount]])</f>
        <v>43.408602150537632</v>
      </c>
      <c r="AC412" s="5">
        <f>Table1[[#This Row],[Sales Before Discount]] - Table1[[#This Row],[Sales]]</f>
        <v>3.0386021505376348</v>
      </c>
      <c r="AD412" s="5" t="str">
        <f>IF(Table1[[#This Row],[Discount Impact Factor]]=0, "No Discount", IF(Table1[[#This Row],[Discount Impact Factor]]&lt;=0.1, "Low Discount", IF(Table1[[#This Row],[Discount Impact Factor]]&lt;=0.2, "Medium Discount", "High Discount")))</f>
        <v>High Discount</v>
      </c>
      <c r="AE412" s="5" t="str">
        <f>IF(Table1[[#This Row],[Discount]]=0,"0% (No Discount)",
 IF(Table1[[#This Row],[Discount]]&lt;=0.09,"10%",
 IF(Table1[[#This Row],[Discount]]&lt;=0.16,"15%",
 IF(Table1[[#This Row],[Discount]]&lt;=0.2,"20%",  IF(Table1[[#This Row],[Discount]]&lt;=0.25,"25%",
 "30%+")))))</f>
        <v>10%</v>
      </c>
      <c r="AF412" s="5" t="str">
        <f>IF(Table1[[#This Row],[Discount]]=0, "Full Price", "Discounted")</f>
        <v>Discounted</v>
      </c>
      <c r="AG412" s="46" t="str">
        <f>TEXT(Table1[[#This Row],[Order Date]],"mmm-yyyy")</f>
        <v>Jun-2015</v>
      </c>
    </row>
    <row r="413" spans="1:33" ht="12.75" hidden="1" customHeight="1" x14ac:dyDescent="0.25">
      <c r="A413" s="5">
        <v>20789</v>
      </c>
      <c r="B413" s="5" t="s">
        <v>37</v>
      </c>
      <c r="C413" s="5">
        <v>0</v>
      </c>
      <c r="D413" s="5">
        <v>8.5</v>
      </c>
      <c r="E413" s="5">
        <v>1.99</v>
      </c>
      <c r="F413" s="5">
        <v>719</v>
      </c>
      <c r="G413" s="5" t="s">
        <v>846</v>
      </c>
      <c r="H413" s="5" t="s">
        <v>49</v>
      </c>
      <c r="I413" s="5" t="s">
        <v>28</v>
      </c>
      <c r="J413" s="5" t="s">
        <v>77</v>
      </c>
      <c r="K413" s="5" t="s">
        <v>180</v>
      </c>
      <c r="L413" s="5" t="s">
        <v>51</v>
      </c>
      <c r="M413" s="5" t="s">
        <v>847</v>
      </c>
      <c r="N413" s="5">
        <v>0.49</v>
      </c>
      <c r="O413" s="5" t="s">
        <v>33</v>
      </c>
      <c r="P413" s="5" t="s">
        <v>34</v>
      </c>
      <c r="Q413" s="5" t="s">
        <v>533</v>
      </c>
      <c r="R413" s="5" t="s">
        <v>848</v>
      </c>
      <c r="S413" s="5">
        <v>89041</v>
      </c>
      <c r="T413" s="7">
        <v>42063</v>
      </c>
      <c r="U413" s="7">
        <v>42065</v>
      </c>
      <c r="V413" s="5">
        <v>71.735600000000005</v>
      </c>
      <c r="W413" s="5">
        <v>14</v>
      </c>
      <c r="X413" s="5">
        <v>122.25</v>
      </c>
      <c r="Y413" s="5">
        <v>89344</v>
      </c>
      <c r="Z413" s="5">
        <f>DATEDIF(Table1[[#This Row],[Order Date]], Table1[[#This Row],[Ship Date]], "D")</f>
        <v>2</v>
      </c>
      <c r="AA413" s="5">
        <f>IF(Table1[[#This Row],[Sales]]=0, 0, Table1[[#This Row],[Profit]] / Table1[[#This Row],[Sales]] * 100)</f>
        <v>58.679427402862991</v>
      </c>
      <c r="AB413" s="5">
        <f>Table1[[#This Row],[Sales]] / (1 - Table1[[#This Row],[Discount]])</f>
        <v>122.25</v>
      </c>
      <c r="AC413" s="5">
        <f>Table1[[#This Row],[Sales Before Discount]] - Table1[[#This Row],[Sales]]</f>
        <v>0</v>
      </c>
      <c r="AD413" s="5" t="str">
        <f>IF(Table1[[#This Row],[Discount Impact Factor]]=0, "No Discount", IF(Table1[[#This Row],[Discount Impact Factor]]&lt;=0.1, "Low Discount", IF(Table1[[#This Row],[Discount Impact Factor]]&lt;=0.2, "Medium Discount", "High Discount")))</f>
        <v>No Discount</v>
      </c>
      <c r="AE413" s="5" t="str">
        <f>IF(Table1[[#This Row],[Discount]]=0,"0% (No Discount)",
 IF(Table1[[#This Row],[Discount]]&lt;=0.09,"10%",
 IF(Table1[[#This Row],[Discount]]&lt;=0.16,"15%",
 IF(Table1[[#This Row],[Discount]]&lt;=0.2,"20%",  IF(Table1[[#This Row],[Discount]]&lt;=0.25,"25%",
 "30%+")))))</f>
        <v>0% (No Discount)</v>
      </c>
      <c r="AF413" s="5" t="str">
        <f>IF(Table1[[#This Row],[Discount]]=0, "Full Price", "Discounted")</f>
        <v>Full Price</v>
      </c>
      <c r="AG413" s="46" t="str">
        <f>TEXT(Table1[[#This Row],[Order Date]],"mmm-yyyy")</f>
        <v>Feb-2015</v>
      </c>
    </row>
    <row r="414" spans="1:33" ht="12.75" customHeight="1" x14ac:dyDescent="0.25">
      <c r="A414" s="5">
        <v>20790</v>
      </c>
      <c r="B414" s="5" t="s">
        <v>37</v>
      </c>
      <c r="C414" s="5">
        <v>0.03</v>
      </c>
      <c r="D414" s="5">
        <v>95.43</v>
      </c>
      <c r="E414" s="5">
        <v>19.989999999999998</v>
      </c>
      <c r="F414" s="5">
        <v>719</v>
      </c>
      <c r="G414" s="5" t="s">
        <v>846</v>
      </c>
      <c r="H414" s="5" t="s">
        <v>49</v>
      </c>
      <c r="I414" s="5" t="s">
        <v>28</v>
      </c>
      <c r="J414" s="5" t="s">
        <v>29</v>
      </c>
      <c r="K414" s="5" t="s">
        <v>141</v>
      </c>
      <c r="L414" s="5" t="s">
        <v>59</v>
      </c>
      <c r="M414" s="5" t="s">
        <v>849</v>
      </c>
      <c r="N414" s="5">
        <v>0.79</v>
      </c>
      <c r="O414" s="5" t="s">
        <v>33</v>
      </c>
      <c r="P414" s="5" t="s">
        <v>34</v>
      </c>
      <c r="Q414" s="5" t="s">
        <v>533</v>
      </c>
      <c r="R414" s="5" t="s">
        <v>848</v>
      </c>
      <c r="S414" s="5">
        <v>89041</v>
      </c>
      <c r="T414" s="7">
        <v>42063</v>
      </c>
      <c r="U414" s="7">
        <v>42065</v>
      </c>
      <c r="V414" s="5">
        <v>-79.320800000000006</v>
      </c>
      <c r="W414" s="5">
        <v>2</v>
      </c>
      <c r="X414" s="5">
        <v>206.09</v>
      </c>
      <c r="Y414" s="5">
        <v>89344</v>
      </c>
      <c r="Z414" s="5">
        <f>DATEDIF(Table1[[#This Row],[Order Date]], Table1[[#This Row],[Ship Date]], "D")</f>
        <v>2</v>
      </c>
      <c r="AA414" s="5">
        <f>IF(Table1[[#This Row],[Sales]]=0, 0, Table1[[#This Row],[Profit]] / Table1[[#This Row],[Sales]] * 100)</f>
        <v>-38.488427386093456</v>
      </c>
      <c r="AB414" s="5">
        <f>Table1[[#This Row],[Sales]] / (1 - Table1[[#This Row],[Discount]])</f>
        <v>212.46391752577321</v>
      </c>
      <c r="AC414" s="5">
        <f>Table1[[#This Row],[Sales Before Discount]] - Table1[[#This Row],[Sales]]</f>
        <v>6.3739175257732086</v>
      </c>
      <c r="AD414" s="5" t="str">
        <f>IF(Table1[[#This Row],[Discount Impact Factor]]=0, "No Discount", IF(Table1[[#This Row],[Discount Impact Factor]]&lt;=0.1, "Low Discount", IF(Table1[[#This Row],[Discount Impact Factor]]&lt;=0.2, "Medium Discount", "High Discount")))</f>
        <v>High Discount</v>
      </c>
      <c r="AE414" s="5" t="str">
        <f>IF(Table1[[#This Row],[Discount]]=0,"0% (No Discount)",
 IF(Table1[[#This Row],[Discount]]&lt;=0.09,"10%",
 IF(Table1[[#This Row],[Discount]]&lt;=0.16,"15%",
 IF(Table1[[#This Row],[Discount]]&lt;=0.2,"20%",  IF(Table1[[#This Row],[Discount]]&lt;=0.25,"25%",
 "30%+")))))</f>
        <v>10%</v>
      </c>
      <c r="AF414" s="5" t="str">
        <f>IF(Table1[[#This Row],[Discount]]=0, "Full Price", "Discounted")</f>
        <v>Discounted</v>
      </c>
      <c r="AG414" s="46" t="str">
        <f>TEXT(Table1[[#This Row],[Order Date]],"mmm-yyyy")</f>
        <v>Feb-2015</v>
      </c>
    </row>
    <row r="415" spans="1:33" ht="12.75" hidden="1" customHeight="1" x14ac:dyDescent="0.25">
      <c r="A415" s="5">
        <v>20633</v>
      </c>
      <c r="B415" s="5" t="s">
        <v>37</v>
      </c>
      <c r="C415" s="5">
        <v>0.04</v>
      </c>
      <c r="D415" s="5">
        <v>10.64</v>
      </c>
      <c r="E415" s="5">
        <v>5.16</v>
      </c>
      <c r="F415" s="5">
        <v>721</v>
      </c>
      <c r="G415" s="5" t="s">
        <v>850</v>
      </c>
      <c r="H415" s="5" t="s">
        <v>49</v>
      </c>
      <c r="I415" s="5" t="s">
        <v>28</v>
      </c>
      <c r="J415" s="5" t="s">
        <v>41</v>
      </c>
      <c r="K415" s="5" t="s">
        <v>50</v>
      </c>
      <c r="L415" s="5" t="s">
        <v>59</v>
      </c>
      <c r="M415" s="5" t="s">
        <v>851</v>
      </c>
      <c r="N415" s="5">
        <v>0.56999999999999995</v>
      </c>
      <c r="O415" s="5" t="s">
        <v>33</v>
      </c>
      <c r="P415" s="5" t="s">
        <v>61</v>
      </c>
      <c r="Q415" s="5" t="s">
        <v>703</v>
      </c>
      <c r="R415" s="5" t="s">
        <v>852</v>
      </c>
      <c r="S415" s="5">
        <v>46041</v>
      </c>
      <c r="T415" s="7">
        <v>42179</v>
      </c>
      <c r="U415" s="7">
        <v>42180</v>
      </c>
      <c r="V415" s="5">
        <v>24.095999999999997</v>
      </c>
      <c r="W415" s="5">
        <v>6</v>
      </c>
      <c r="X415" s="5">
        <v>66.900000000000006</v>
      </c>
      <c r="Y415" s="5">
        <v>91053</v>
      </c>
      <c r="Z415" s="5">
        <f>DATEDIF(Table1[[#This Row],[Order Date]], Table1[[#This Row],[Ship Date]], "D")</f>
        <v>1</v>
      </c>
      <c r="AA415" s="5">
        <f>IF(Table1[[#This Row],[Sales]]=0, 0, Table1[[#This Row],[Profit]] / Table1[[#This Row],[Sales]] * 100)</f>
        <v>36.017937219730932</v>
      </c>
      <c r="AB415" s="5">
        <f>Table1[[#This Row],[Sales]] / (1 - Table1[[#This Row],[Discount]])</f>
        <v>69.687500000000014</v>
      </c>
      <c r="AC415" s="5">
        <f>Table1[[#This Row],[Sales Before Discount]] - Table1[[#This Row],[Sales]]</f>
        <v>2.7875000000000085</v>
      </c>
      <c r="AD415" s="5" t="str">
        <f>IF(Table1[[#This Row],[Discount Impact Factor]]=0, "No Discount", IF(Table1[[#This Row],[Discount Impact Factor]]&lt;=0.1, "Low Discount", IF(Table1[[#This Row],[Discount Impact Factor]]&lt;=0.2, "Medium Discount", "High Discount")))</f>
        <v>High Discount</v>
      </c>
      <c r="AE415" s="5" t="str">
        <f>IF(Table1[[#This Row],[Discount]]=0,"0% (No Discount)",
 IF(Table1[[#This Row],[Discount]]&lt;=0.09,"10%",
 IF(Table1[[#This Row],[Discount]]&lt;=0.16,"15%",
 IF(Table1[[#This Row],[Discount]]&lt;=0.2,"20%",  IF(Table1[[#This Row],[Discount]]&lt;=0.25,"25%",
 "30%+")))))</f>
        <v>10%</v>
      </c>
      <c r="AF415" s="5" t="str">
        <f>IF(Table1[[#This Row],[Discount]]=0, "Full Price", "Discounted")</f>
        <v>Discounted</v>
      </c>
      <c r="AG415" s="46" t="str">
        <f>TEXT(Table1[[#This Row],[Order Date]],"mmm-yyyy")</f>
        <v>Jun-2015</v>
      </c>
    </row>
    <row r="416" spans="1:33" ht="12.75" hidden="1" customHeight="1" x14ac:dyDescent="0.25">
      <c r="A416" s="5">
        <v>20634</v>
      </c>
      <c r="B416" s="5" t="s">
        <v>37</v>
      </c>
      <c r="C416" s="5">
        <v>0.03</v>
      </c>
      <c r="D416" s="5">
        <v>2.78</v>
      </c>
      <c r="E416" s="5">
        <v>1.34</v>
      </c>
      <c r="F416" s="5">
        <v>721</v>
      </c>
      <c r="G416" s="5" t="s">
        <v>850</v>
      </c>
      <c r="H416" s="5" t="s">
        <v>27</v>
      </c>
      <c r="I416" s="5" t="s">
        <v>28</v>
      </c>
      <c r="J416" s="5" t="s">
        <v>29</v>
      </c>
      <c r="K416" s="5" t="s">
        <v>30</v>
      </c>
      <c r="L416" s="5" t="s">
        <v>31</v>
      </c>
      <c r="M416" s="5" t="s">
        <v>853</v>
      </c>
      <c r="N416" s="5">
        <v>0.45</v>
      </c>
      <c r="O416" s="5" t="s">
        <v>33</v>
      </c>
      <c r="P416" s="5" t="s">
        <v>61</v>
      </c>
      <c r="Q416" s="5" t="s">
        <v>703</v>
      </c>
      <c r="R416" s="5" t="s">
        <v>852</v>
      </c>
      <c r="S416" s="5">
        <v>46041</v>
      </c>
      <c r="T416" s="7">
        <v>42179</v>
      </c>
      <c r="U416" s="7">
        <v>42181</v>
      </c>
      <c r="V416" s="5">
        <v>6.9719999999999995</v>
      </c>
      <c r="W416" s="5">
        <v>15</v>
      </c>
      <c r="X416" s="5">
        <v>43.13</v>
      </c>
      <c r="Y416" s="5">
        <v>91053</v>
      </c>
      <c r="Z416" s="5">
        <f>DATEDIF(Table1[[#This Row],[Order Date]], Table1[[#This Row],[Ship Date]], "D")</f>
        <v>2</v>
      </c>
      <c r="AA416" s="5">
        <f>IF(Table1[[#This Row],[Sales]]=0, 0, Table1[[#This Row],[Profit]] / Table1[[#This Row],[Sales]] * 100)</f>
        <v>16.165082309297471</v>
      </c>
      <c r="AB416" s="5">
        <f>Table1[[#This Row],[Sales]] / (1 - Table1[[#This Row],[Discount]])</f>
        <v>44.463917525773198</v>
      </c>
      <c r="AC416" s="5">
        <f>Table1[[#This Row],[Sales Before Discount]] - Table1[[#This Row],[Sales]]</f>
        <v>1.3339175257731952</v>
      </c>
      <c r="AD416" s="5" t="str">
        <f>IF(Table1[[#This Row],[Discount Impact Factor]]=0, "No Discount", IF(Table1[[#This Row],[Discount Impact Factor]]&lt;=0.1, "Low Discount", IF(Table1[[#This Row],[Discount Impact Factor]]&lt;=0.2, "Medium Discount", "High Discount")))</f>
        <v>High Discount</v>
      </c>
      <c r="AE416" s="5" t="str">
        <f>IF(Table1[[#This Row],[Discount]]=0,"0% (No Discount)",
 IF(Table1[[#This Row],[Discount]]&lt;=0.09,"10%",
 IF(Table1[[#This Row],[Discount]]&lt;=0.16,"15%",
 IF(Table1[[#This Row],[Discount]]&lt;=0.2,"20%",  IF(Table1[[#This Row],[Discount]]&lt;=0.25,"25%",
 "30%+")))))</f>
        <v>10%</v>
      </c>
      <c r="AF416" s="5" t="str">
        <f>IF(Table1[[#This Row],[Discount]]=0, "Full Price", "Discounted")</f>
        <v>Discounted</v>
      </c>
      <c r="AG416" s="46" t="str">
        <f>TEXT(Table1[[#This Row],[Order Date]],"mmm-yyyy")</f>
        <v>Jun-2015</v>
      </c>
    </row>
    <row r="417" spans="1:33" ht="12.75" customHeight="1" x14ac:dyDescent="0.25">
      <c r="A417" s="5">
        <v>24574</v>
      </c>
      <c r="B417" s="5" t="s">
        <v>56</v>
      </c>
      <c r="C417" s="5">
        <v>0.01</v>
      </c>
      <c r="D417" s="5">
        <v>7.28</v>
      </c>
      <c r="E417" s="5">
        <v>11.15</v>
      </c>
      <c r="F417" s="5">
        <v>721</v>
      </c>
      <c r="G417" s="5" t="s">
        <v>850</v>
      </c>
      <c r="H417" s="5" t="s">
        <v>49</v>
      </c>
      <c r="I417" s="5" t="s">
        <v>28</v>
      </c>
      <c r="J417" s="5" t="s">
        <v>29</v>
      </c>
      <c r="K417" s="5" t="s">
        <v>93</v>
      </c>
      <c r="L417" s="5" t="s">
        <v>59</v>
      </c>
      <c r="M417" s="5" t="s">
        <v>854</v>
      </c>
      <c r="N417" s="5">
        <v>0.37</v>
      </c>
      <c r="O417" s="5" t="s">
        <v>33</v>
      </c>
      <c r="P417" s="5" t="s">
        <v>61</v>
      </c>
      <c r="Q417" s="5" t="s">
        <v>703</v>
      </c>
      <c r="R417" s="5" t="s">
        <v>852</v>
      </c>
      <c r="S417" s="5">
        <v>46041</v>
      </c>
      <c r="T417" s="7">
        <v>42105</v>
      </c>
      <c r="U417" s="7">
        <v>42107</v>
      </c>
      <c r="V417" s="5">
        <v>-24.245999999999999</v>
      </c>
      <c r="W417" s="5">
        <v>1</v>
      </c>
      <c r="X417" s="5">
        <v>11.21</v>
      </c>
      <c r="Y417" s="5">
        <v>91054</v>
      </c>
      <c r="Z417" s="5">
        <f>DATEDIF(Table1[[#This Row],[Order Date]], Table1[[#This Row],[Ship Date]], "D")</f>
        <v>2</v>
      </c>
      <c r="AA417" s="5">
        <f>IF(Table1[[#This Row],[Sales]]=0, 0, Table1[[#This Row],[Profit]] / Table1[[#This Row],[Sales]] * 100)</f>
        <v>-216.28902765388042</v>
      </c>
      <c r="AB417" s="5">
        <f>Table1[[#This Row],[Sales]] / (1 - Table1[[#This Row],[Discount]])</f>
        <v>11.323232323232324</v>
      </c>
      <c r="AC417" s="5">
        <f>Table1[[#This Row],[Sales Before Discount]] - Table1[[#This Row],[Sales]]</f>
        <v>0.11323232323232268</v>
      </c>
      <c r="AD417" s="5" t="str">
        <f>IF(Table1[[#This Row],[Discount Impact Factor]]=0, "No Discount", IF(Table1[[#This Row],[Discount Impact Factor]]&lt;=0.1, "Low Discount", IF(Table1[[#This Row],[Discount Impact Factor]]&lt;=0.2, "Medium Discount", "High Discount")))</f>
        <v>Medium Discount</v>
      </c>
      <c r="AE417" s="5" t="str">
        <f>IF(Table1[[#This Row],[Discount]]=0,"0% (No Discount)",
 IF(Table1[[#This Row],[Discount]]&lt;=0.09,"10%",
 IF(Table1[[#This Row],[Discount]]&lt;=0.16,"15%",
 IF(Table1[[#This Row],[Discount]]&lt;=0.2,"20%",  IF(Table1[[#This Row],[Discount]]&lt;=0.25,"25%",
 "30%+")))))</f>
        <v>10%</v>
      </c>
      <c r="AF417" s="5" t="str">
        <f>IF(Table1[[#This Row],[Discount]]=0, "Full Price", "Discounted")</f>
        <v>Discounted</v>
      </c>
      <c r="AG417" s="46" t="str">
        <f>TEXT(Table1[[#This Row],[Order Date]],"mmm-yyyy")</f>
        <v>Apr-2015</v>
      </c>
    </row>
    <row r="418" spans="1:33" ht="12.75" customHeight="1" x14ac:dyDescent="0.25">
      <c r="A418" s="5">
        <v>19601</v>
      </c>
      <c r="B418" s="5" t="s">
        <v>56</v>
      </c>
      <c r="C418" s="5">
        <v>0.09</v>
      </c>
      <c r="D418" s="5">
        <v>125.99</v>
      </c>
      <c r="E418" s="5">
        <v>8.99</v>
      </c>
      <c r="F418" s="5">
        <v>724</v>
      </c>
      <c r="G418" s="5" t="s">
        <v>855</v>
      </c>
      <c r="H418" s="5" t="s">
        <v>49</v>
      </c>
      <c r="I418" s="5" t="s">
        <v>114</v>
      </c>
      <c r="J418" s="5" t="s">
        <v>77</v>
      </c>
      <c r="K418" s="5" t="s">
        <v>78</v>
      </c>
      <c r="L418" s="5" t="s">
        <v>59</v>
      </c>
      <c r="M418" s="5" t="s">
        <v>856</v>
      </c>
      <c r="N418" s="5">
        <v>0.55000000000000004</v>
      </c>
      <c r="O418" s="5" t="s">
        <v>33</v>
      </c>
      <c r="P418" s="5" t="s">
        <v>53</v>
      </c>
      <c r="Q418" s="5" t="s">
        <v>228</v>
      </c>
      <c r="R418" s="5" t="s">
        <v>857</v>
      </c>
      <c r="S418" s="5">
        <v>6614</v>
      </c>
      <c r="T418" s="7">
        <v>42078</v>
      </c>
      <c r="U418" s="7">
        <v>42079</v>
      </c>
      <c r="V418" s="5">
        <v>-605.37400000000002</v>
      </c>
      <c r="W418" s="5">
        <v>1</v>
      </c>
      <c r="X418" s="5">
        <v>100.38</v>
      </c>
      <c r="Y418" s="5">
        <v>90359</v>
      </c>
      <c r="Z418" s="5">
        <f>DATEDIF(Table1[[#This Row],[Order Date]], Table1[[#This Row],[Ship Date]], "D")</f>
        <v>1</v>
      </c>
      <c r="AA418" s="5">
        <f>IF(Table1[[#This Row],[Sales]]=0, 0, Table1[[#This Row],[Profit]] / Table1[[#This Row],[Sales]] * 100)</f>
        <v>-603.08228730822884</v>
      </c>
      <c r="AB418" s="5">
        <f>Table1[[#This Row],[Sales]] / (1 - Table1[[#This Row],[Discount]])</f>
        <v>110.30769230769229</v>
      </c>
      <c r="AC418" s="5">
        <f>Table1[[#This Row],[Sales Before Discount]] - Table1[[#This Row],[Sales]]</f>
        <v>9.9276923076922969</v>
      </c>
      <c r="AD418" s="5" t="str">
        <f>IF(Table1[[#This Row],[Discount Impact Factor]]=0, "No Discount", IF(Table1[[#This Row],[Discount Impact Factor]]&lt;=0.1, "Low Discount", IF(Table1[[#This Row],[Discount Impact Factor]]&lt;=0.2, "Medium Discount", "High Discount")))</f>
        <v>High Discount</v>
      </c>
      <c r="AE418" s="5" t="str">
        <f>IF(Table1[[#This Row],[Discount]]=0,"0% (No Discount)",
 IF(Table1[[#This Row],[Discount]]&lt;=0.09,"10%",
 IF(Table1[[#This Row],[Discount]]&lt;=0.16,"15%",
 IF(Table1[[#This Row],[Discount]]&lt;=0.2,"20%",  IF(Table1[[#This Row],[Discount]]&lt;=0.25,"25%",
 "30%+")))))</f>
        <v>10%</v>
      </c>
      <c r="AF418" s="5" t="str">
        <f>IF(Table1[[#This Row],[Discount]]=0, "Full Price", "Discounted")</f>
        <v>Discounted</v>
      </c>
      <c r="AG418" s="46" t="str">
        <f>TEXT(Table1[[#This Row],[Order Date]],"mmm-yyyy")</f>
        <v>Mar-2015</v>
      </c>
    </row>
    <row r="419" spans="1:33" ht="12.75" customHeight="1" x14ac:dyDescent="0.25">
      <c r="A419" s="5">
        <v>19600</v>
      </c>
      <c r="B419" s="5" t="s">
        <v>56</v>
      </c>
      <c r="C419" s="5">
        <v>0.1</v>
      </c>
      <c r="D419" s="5">
        <v>17.98</v>
      </c>
      <c r="E419" s="5">
        <v>4</v>
      </c>
      <c r="F419" s="5">
        <v>727</v>
      </c>
      <c r="G419" s="5" t="s">
        <v>858</v>
      </c>
      <c r="H419" s="5" t="s">
        <v>49</v>
      </c>
      <c r="I419" s="5" t="s">
        <v>114</v>
      </c>
      <c r="J419" s="5" t="s">
        <v>77</v>
      </c>
      <c r="K419" s="5" t="s">
        <v>180</v>
      </c>
      <c r="L419" s="5" t="s">
        <v>59</v>
      </c>
      <c r="M419" s="5" t="s">
        <v>181</v>
      </c>
      <c r="N419" s="5">
        <v>0.79</v>
      </c>
      <c r="O419" s="5" t="s">
        <v>33</v>
      </c>
      <c r="P419" s="5" t="s">
        <v>53</v>
      </c>
      <c r="Q419" s="5" t="s">
        <v>188</v>
      </c>
      <c r="R419" s="5" t="s">
        <v>476</v>
      </c>
      <c r="S419" s="5">
        <v>4240</v>
      </c>
      <c r="T419" s="7">
        <v>42078</v>
      </c>
      <c r="U419" s="7">
        <v>42079</v>
      </c>
      <c r="V419" s="5">
        <v>-99.55</v>
      </c>
      <c r="W419" s="5">
        <v>4</v>
      </c>
      <c r="X419" s="5">
        <v>66.319999999999993</v>
      </c>
      <c r="Y419" s="5">
        <v>90359</v>
      </c>
      <c r="Z419" s="5">
        <f>DATEDIF(Table1[[#This Row],[Order Date]], Table1[[#This Row],[Ship Date]], "D")</f>
        <v>1</v>
      </c>
      <c r="AA419" s="5">
        <f>IF(Table1[[#This Row],[Sales]]=0, 0, Table1[[#This Row],[Profit]] / Table1[[#This Row],[Sales]] * 100)</f>
        <v>-150.10554885404102</v>
      </c>
      <c r="AB419" s="5">
        <f>Table1[[#This Row],[Sales]] / (1 - Table1[[#This Row],[Discount]])</f>
        <v>73.688888888888883</v>
      </c>
      <c r="AC419" s="5">
        <f>Table1[[#This Row],[Sales Before Discount]] - Table1[[#This Row],[Sales]]</f>
        <v>7.3688888888888897</v>
      </c>
      <c r="AD419" s="5" t="str">
        <f>IF(Table1[[#This Row],[Discount Impact Factor]]=0, "No Discount", IF(Table1[[#This Row],[Discount Impact Factor]]&lt;=0.1, "Low Discount", IF(Table1[[#This Row],[Discount Impact Factor]]&lt;=0.2, "Medium Discount", "High Discount")))</f>
        <v>High Discount</v>
      </c>
      <c r="AE419" s="5" t="str">
        <f>IF(Table1[[#This Row],[Discount]]=0,"0% (No Discount)",
 IF(Table1[[#This Row],[Discount]]&lt;=0.09,"10%",
 IF(Table1[[#This Row],[Discount]]&lt;=0.16,"15%",
 IF(Table1[[#This Row],[Discount]]&lt;=0.2,"20%",  IF(Table1[[#This Row],[Discount]]&lt;=0.25,"25%",
 "30%+")))))</f>
        <v>15%</v>
      </c>
      <c r="AF419" s="5" t="str">
        <f>IF(Table1[[#This Row],[Discount]]=0, "Full Price", "Discounted")</f>
        <v>Discounted</v>
      </c>
      <c r="AG419" s="46" t="str">
        <f>TEXT(Table1[[#This Row],[Order Date]],"mmm-yyyy")</f>
        <v>Mar-2015</v>
      </c>
    </row>
    <row r="420" spans="1:33" ht="12.75" customHeight="1" x14ac:dyDescent="0.25">
      <c r="A420" s="5">
        <v>23436</v>
      </c>
      <c r="B420" s="5" t="s">
        <v>25</v>
      </c>
      <c r="C420" s="5">
        <v>0.09</v>
      </c>
      <c r="D420" s="5">
        <v>101.41</v>
      </c>
      <c r="E420" s="5">
        <v>35</v>
      </c>
      <c r="F420" s="5">
        <v>731</v>
      </c>
      <c r="G420" s="5" t="s">
        <v>859</v>
      </c>
      <c r="H420" s="5" t="s">
        <v>49</v>
      </c>
      <c r="I420" s="5" t="s">
        <v>114</v>
      </c>
      <c r="J420" s="5" t="s">
        <v>29</v>
      </c>
      <c r="K420" s="5" t="s">
        <v>141</v>
      </c>
      <c r="L420" s="5" t="s">
        <v>236</v>
      </c>
      <c r="M420" s="5" t="s">
        <v>860</v>
      </c>
      <c r="N420" s="5">
        <v>0.82</v>
      </c>
      <c r="O420" s="5" t="s">
        <v>33</v>
      </c>
      <c r="P420" s="5" t="s">
        <v>53</v>
      </c>
      <c r="Q420" s="5" t="s">
        <v>193</v>
      </c>
      <c r="R420" s="5" t="s">
        <v>150</v>
      </c>
      <c r="S420" s="5">
        <v>1803</v>
      </c>
      <c r="T420" s="7">
        <v>42120</v>
      </c>
      <c r="U420" s="7">
        <v>42121</v>
      </c>
      <c r="V420" s="5">
        <v>-801.15479999999991</v>
      </c>
      <c r="W420" s="5">
        <v>12</v>
      </c>
      <c r="X420" s="5">
        <v>1178.32</v>
      </c>
      <c r="Y420" s="5">
        <v>90362</v>
      </c>
      <c r="Z420" s="5">
        <f>DATEDIF(Table1[[#This Row],[Order Date]], Table1[[#This Row],[Ship Date]], "D")</f>
        <v>1</v>
      </c>
      <c r="AA420" s="5">
        <f>IF(Table1[[#This Row],[Sales]]=0, 0, Table1[[#This Row],[Profit]] / Table1[[#This Row],[Sales]] * 100)</f>
        <v>-67.991275714576688</v>
      </c>
      <c r="AB420" s="5">
        <f>Table1[[#This Row],[Sales]] / (1 - Table1[[#This Row],[Discount]])</f>
        <v>1294.8571428571427</v>
      </c>
      <c r="AC420" s="5">
        <f>Table1[[#This Row],[Sales Before Discount]] - Table1[[#This Row],[Sales]]</f>
        <v>116.53714285714273</v>
      </c>
      <c r="AD420" s="5" t="str">
        <f>IF(Table1[[#This Row],[Discount Impact Factor]]=0, "No Discount", IF(Table1[[#This Row],[Discount Impact Factor]]&lt;=0.1, "Low Discount", IF(Table1[[#This Row],[Discount Impact Factor]]&lt;=0.2, "Medium Discount", "High Discount")))</f>
        <v>High Discount</v>
      </c>
      <c r="AE420" s="5" t="str">
        <f>IF(Table1[[#This Row],[Discount]]=0,"0% (No Discount)",
 IF(Table1[[#This Row],[Discount]]&lt;=0.09,"10%",
 IF(Table1[[#This Row],[Discount]]&lt;=0.16,"15%",
 IF(Table1[[#This Row],[Discount]]&lt;=0.2,"20%",  IF(Table1[[#This Row],[Discount]]&lt;=0.25,"25%",
 "30%+")))))</f>
        <v>10%</v>
      </c>
      <c r="AF420" s="5" t="str">
        <f>IF(Table1[[#This Row],[Discount]]=0, "Full Price", "Discounted")</f>
        <v>Discounted</v>
      </c>
      <c r="AG420" s="46" t="str">
        <f>TEXT(Table1[[#This Row],[Order Date]],"mmm-yyyy")</f>
        <v>Apr-2015</v>
      </c>
    </row>
    <row r="421" spans="1:33" ht="12.75" hidden="1" customHeight="1" x14ac:dyDescent="0.25">
      <c r="A421" s="5">
        <v>21950</v>
      </c>
      <c r="B421" s="5" t="s">
        <v>37</v>
      </c>
      <c r="C421" s="5">
        <v>0.06</v>
      </c>
      <c r="D421" s="5">
        <v>350.98</v>
      </c>
      <c r="E421" s="5">
        <v>30</v>
      </c>
      <c r="F421" s="5">
        <v>736</v>
      </c>
      <c r="G421" s="5" t="s">
        <v>861</v>
      </c>
      <c r="H421" s="5" t="s">
        <v>39</v>
      </c>
      <c r="I421" s="5" t="s">
        <v>114</v>
      </c>
      <c r="J421" s="5" t="s">
        <v>41</v>
      </c>
      <c r="K421" s="5" t="s">
        <v>42</v>
      </c>
      <c r="L421" s="5" t="s">
        <v>43</v>
      </c>
      <c r="M421" s="5" t="s">
        <v>862</v>
      </c>
      <c r="N421" s="5">
        <v>0.61</v>
      </c>
      <c r="O421" s="5" t="s">
        <v>33</v>
      </c>
      <c r="P421" s="5" t="s">
        <v>53</v>
      </c>
      <c r="Q421" s="5" t="s">
        <v>197</v>
      </c>
      <c r="R421" s="5" t="s">
        <v>138</v>
      </c>
      <c r="S421" s="5">
        <v>3079</v>
      </c>
      <c r="T421" s="7">
        <v>42170</v>
      </c>
      <c r="U421" s="7">
        <v>42172</v>
      </c>
      <c r="V421" s="5">
        <v>797.85599999999999</v>
      </c>
      <c r="W421" s="5">
        <v>6</v>
      </c>
      <c r="X421" s="5">
        <v>2016.32</v>
      </c>
      <c r="Y421" s="5">
        <v>90361</v>
      </c>
      <c r="Z421" s="5">
        <f>DATEDIF(Table1[[#This Row],[Order Date]], Table1[[#This Row],[Ship Date]], "D")</f>
        <v>2</v>
      </c>
      <c r="AA421" s="5">
        <f>IF(Table1[[#This Row],[Sales]]=0, 0, Table1[[#This Row],[Profit]] / Table1[[#This Row],[Sales]] * 100)</f>
        <v>39.569909538168545</v>
      </c>
      <c r="AB421" s="5">
        <f>Table1[[#This Row],[Sales]] / (1 - Table1[[#This Row],[Discount]])</f>
        <v>2145.0212765957449</v>
      </c>
      <c r="AC421" s="5">
        <f>Table1[[#This Row],[Sales Before Discount]] - Table1[[#This Row],[Sales]]</f>
        <v>128.70127659574496</v>
      </c>
      <c r="AD421" s="5" t="str">
        <f>IF(Table1[[#This Row],[Discount Impact Factor]]=0, "No Discount", IF(Table1[[#This Row],[Discount Impact Factor]]&lt;=0.1, "Low Discount", IF(Table1[[#This Row],[Discount Impact Factor]]&lt;=0.2, "Medium Discount", "High Discount")))</f>
        <v>High Discount</v>
      </c>
      <c r="AE421" s="5" t="str">
        <f>IF(Table1[[#This Row],[Discount]]=0,"0% (No Discount)",
 IF(Table1[[#This Row],[Discount]]&lt;=0.09,"10%",
 IF(Table1[[#This Row],[Discount]]&lt;=0.16,"15%",
 IF(Table1[[#This Row],[Discount]]&lt;=0.2,"20%",  IF(Table1[[#This Row],[Discount]]&lt;=0.25,"25%",
 "30%+")))))</f>
        <v>10%</v>
      </c>
      <c r="AF421" s="5" t="str">
        <f>IF(Table1[[#This Row],[Discount]]=0, "Full Price", "Discounted")</f>
        <v>Discounted</v>
      </c>
      <c r="AG421" s="46" t="str">
        <f>TEXT(Table1[[#This Row],[Order Date]],"mmm-yyyy")</f>
        <v>Jun-2015</v>
      </c>
    </row>
    <row r="422" spans="1:33" ht="12.75" hidden="1" customHeight="1" x14ac:dyDescent="0.25">
      <c r="A422" s="5">
        <v>23613</v>
      </c>
      <c r="B422" s="5" t="s">
        <v>106</v>
      </c>
      <c r="C422" s="5">
        <v>0.02</v>
      </c>
      <c r="D422" s="5">
        <v>48.04</v>
      </c>
      <c r="E422" s="5">
        <v>5.79</v>
      </c>
      <c r="F422" s="5">
        <v>737</v>
      </c>
      <c r="G422" s="5" t="s">
        <v>863</v>
      </c>
      <c r="H422" s="5" t="s">
        <v>49</v>
      </c>
      <c r="I422" s="5" t="s">
        <v>114</v>
      </c>
      <c r="J422" s="5" t="s">
        <v>29</v>
      </c>
      <c r="K422" s="5" t="s">
        <v>93</v>
      </c>
      <c r="L422" s="5" t="s">
        <v>59</v>
      </c>
      <c r="M422" s="5" t="s">
        <v>864</v>
      </c>
      <c r="N422" s="5">
        <v>0.37</v>
      </c>
      <c r="O422" s="5" t="s">
        <v>33</v>
      </c>
      <c r="P422" s="5" t="s">
        <v>53</v>
      </c>
      <c r="Q422" s="5" t="s">
        <v>54</v>
      </c>
      <c r="R422" s="5" t="s">
        <v>865</v>
      </c>
      <c r="S422" s="5">
        <v>7003</v>
      </c>
      <c r="T422" s="7">
        <v>42162</v>
      </c>
      <c r="U422" s="7">
        <v>42169</v>
      </c>
      <c r="V422" s="5">
        <v>422.45249999999999</v>
      </c>
      <c r="W422" s="5">
        <v>12</v>
      </c>
      <c r="X422" s="5">
        <v>612.25</v>
      </c>
      <c r="Y422" s="5">
        <v>90360</v>
      </c>
      <c r="Z422" s="5">
        <f>DATEDIF(Table1[[#This Row],[Order Date]], Table1[[#This Row],[Ship Date]], "D")</f>
        <v>7</v>
      </c>
      <c r="AA422" s="5">
        <f>IF(Table1[[#This Row],[Sales]]=0, 0, Table1[[#This Row],[Profit]] / Table1[[#This Row],[Sales]] * 100)</f>
        <v>69</v>
      </c>
      <c r="AB422" s="5">
        <f>Table1[[#This Row],[Sales]] / (1 - Table1[[#This Row],[Discount]])</f>
        <v>624.74489795918373</v>
      </c>
      <c r="AC422" s="5">
        <f>Table1[[#This Row],[Sales Before Discount]] - Table1[[#This Row],[Sales]]</f>
        <v>12.494897959183731</v>
      </c>
      <c r="AD422" s="5" t="str">
        <f>IF(Table1[[#This Row],[Discount Impact Factor]]=0, "No Discount", IF(Table1[[#This Row],[Discount Impact Factor]]&lt;=0.1, "Low Discount", IF(Table1[[#This Row],[Discount Impact Factor]]&lt;=0.2, "Medium Discount", "High Discount")))</f>
        <v>High Discount</v>
      </c>
      <c r="AE422" s="5" t="str">
        <f>IF(Table1[[#This Row],[Discount]]=0,"0% (No Discount)",
 IF(Table1[[#This Row],[Discount]]&lt;=0.09,"10%",
 IF(Table1[[#This Row],[Discount]]&lt;=0.16,"15%",
 IF(Table1[[#This Row],[Discount]]&lt;=0.2,"20%",  IF(Table1[[#This Row],[Discount]]&lt;=0.25,"25%",
 "30%+")))))</f>
        <v>10%</v>
      </c>
      <c r="AF422" s="5" t="str">
        <f>IF(Table1[[#This Row],[Discount]]=0, "Full Price", "Discounted")</f>
        <v>Discounted</v>
      </c>
      <c r="AG422" s="46" t="str">
        <f>TEXT(Table1[[#This Row],[Order Date]],"mmm-yyyy")</f>
        <v>Jun-2015</v>
      </c>
    </row>
    <row r="423" spans="1:33" ht="12.75" customHeight="1" x14ac:dyDescent="0.25">
      <c r="A423" s="5">
        <v>21949</v>
      </c>
      <c r="B423" s="5" t="s">
        <v>37</v>
      </c>
      <c r="C423" s="5">
        <v>0.02</v>
      </c>
      <c r="D423" s="5">
        <v>70.98</v>
      </c>
      <c r="E423" s="5">
        <v>46.74</v>
      </c>
      <c r="F423" s="5">
        <v>738</v>
      </c>
      <c r="G423" s="5" t="s">
        <v>866</v>
      </c>
      <c r="H423" s="5" t="s">
        <v>39</v>
      </c>
      <c r="I423" s="5" t="s">
        <v>114</v>
      </c>
      <c r="J423" s="5" t="s">
        <v>41</v>
      </c>
      <c r="K423" s="5" t="s">
        <v>191</v>
      </c>
      <c r="L423" s="5" t="s">
        <v>121</v>
      </c>
      <c r="M423" s="5" t="s">
        <v>867</v>
      </c>
      <c r="N423" s="5">
        <v>0.56000000000000005</v>
      </c>
      <c r="O423" s="5" t="s">
        <v>33</v>
      </c>
      <c r="P423" s="5" t="s">
        <v>53</v>
      </c>
      <c r="Q423" s="5" t="s">
        <v>54</v>
      </c>
      <c r="R423" s="5" t="s">
        <v>868</v>
      </c>
      <c r="S423" s="5">
        <v>7016</v>
      </c>
      <c r="T423" s="7">
        <v>42170</v>
      </c>
      <c r="U423" s="7">
        <v>42171</v>
      </c>
      <c r="V423" s="5">
        <v>-178.21600000000001</v>
      </c>
      <c r="W423" s="5">
        <v>4</v>
      </c>
      <c r="X423" s="5">
        <v>313.63</v>
      </c>
      <c r="Y423" s="5">
        <v>90361</v>
      </c>
      <c r="Z423" s="5">
        <f>DATEDIF(Table1[[#This Row],[Order Date]], Table1[[#This Row],[Ship Date]], "D")</f>
        <v>1</v>
      </c>
      <c r="AA423" s="5">
        <f>IF(Table1[[#This Row],[Sales]]=0, 0, Table1[[#This Row],[Profit]] / Table1[[#This Row],[Sales]] * 100)</f>
        <v>-56.823645697159073</v>
      </c>
      <c r="AB423" s="5">
        <f>Table1[[#This Row],[Sales]] / (1 - Table1[[#This Row],[Discount]])</f>
        <v>320.03061224489795</v>
      </c>
      <c r="AC423" s="5">
        <f>Table1[[#This Row],[Sales Before Discount]] - Table1[[#This Row],[Sales]]</f>
        <v>6.4006122448979568</v>
      </c>
      <c r="AD423" s="5" t="str">
        <f>IF(Table1[[#This Row],[Discount Impact Factor]]=0, "No Discount", IF(Table1[[#This Row],[Discount Impact Factor]]&lt;=0.1, "Low Discount", IF(Table1[[#This Row],[Discount Impact Factor]]&lt;=0.2, "Medium Discount", "High Discount")))</f>
        <v>High Discount</v>
      </c>
      <c r="AE423" s="5" t="str">
        <f>IF(Table1[[#This Row],[Discount]]=0,"0% (No Discount)",
 IF(Table1[[#This Row],[Discount]]&lt;=0.09,"10%",
 IF(Table1[[#This Row],[Discount]]&lt;=0.16,"15%",
 IF(Table1[[#This Row],[Discount]]&lt;=0.2,"20%",  IF(Table1[[#This Row],[Discount]]&lt;=0.25,"25%",
 "30%+")))))</f>
        <v>10%</v>
      </c>
      <c r="AF423" s="5" t="str">
        <f>IF(Table1[[#This Row],[Discount]]=0, "Full Price", "Discounted")</f>
        <v>Discounted</v>
      </c>
      <c r="AG423" s="46" t="str">
        <f>TEXT(Table1[[#This Row],[Order Date]],"mmm-yyyy")</f>
        <v>Jun-2015</v>
      </c>
    </row>
    <row r="424" spans="1:33" ht="12.75" customHeight="1" x14ac:dyDescent="0.25">
      <c r="A424" s="5">
        <v>21951</v>
      </c>
      <c r="B424" s="5" t="s">
        <v>37</v>
      </c>
      <c r="C424" s="5">
        <v>0.04</v>
      </c>
      <c r="D424" s="5">
        <v>27.48</v>
      </c>
      <c r="E424" s="5">
        <v>4</v>
      </c>
      <c r="F424" s="5">
        <v>741</v>
      </c>
      <c r="G424" s="5" t="s">
        <v>869</v>
      </c>
      <c r="H424" s="5" t="s">
        <v>49</v>
      </c>
      <c r="I424" s="5" t="s">
        <v>114</v>
      </c>
      <c r="J424" s="5" t="s">
        <v>77</v>
      </c>
      <c r="K424" s="5" t="s">
        <v>180</v>
      </c>
      <c r="L424" s="5" t="s">
        <v>59</v>
      </c>
      <c r="M424" s="5" t="s">
        <v>870</v>
      </c>
      <c r="N424" s="5">
        <v>0.75</v>
      </c>
      <c r="O424" s="5" t="s">
        <v>33</v>
      </c>
      <c r="P424" s="5" t="s">
        <v>53</v>
      </c>
      <c r="Q424" s="5" t="s">
        <v>54</v>
      </c>
      <c r="R424" s="5" t="s">
        <v>871</v>
      </c>
      <c r="S424" s="5">
        <v>7901</v>
      </c>
      <c r="T424" s="7">
        <v>42170</v>
      </c>
      <c r="U424" s="7">
        <v>42172</v>
      </c>
      <c r="V424" s="5">
        <v>-26.655999999999999</v>
      </c>
      <c r="W424" s="5">
        <v>15</v>
      </c>
      <c r="X424" s="5">
        <v>397.17</v>
      </c>
      <c r="Y424" s="5">
        <v>90361</v>
      </c>
      <c r="Z424" s="5">
        <f>DATEDIF(Table1[[#This Row],[Order Date]], Table1[[#This Row],[Ship Date]], "D")</f>
        <v>2</v>
      </c>
      <c r="AA424" s="5">
        <f>IF(Table1[[#This Row],[Sales]]=0, 0, Table1[[#This Row],[Profit]] / Table1[[#This Row],[Sales]] * 100)</f>
        <v>-6.7114837475136575</v>
      </c>
      <c r="AB424" s="5">
        <f>Table1[[#This Row],[Sales]] / (1 - Table1[[#This Row],[Discount]])</f>
        <v>413.71875000000006</v>
      </c>
      <c r="AC424" s="5">
        <f>Table1[[#This Row],[Sales Before Discount]] - Table1[[#This Row],[Sales]]</f>
        <v>16.548750000000041</v>
      </c>
      <c r="AD424" s="5" t="str">
        <f>IF(Table1[[#This Row],[Discount Impact Factor]]=0, "No Discount", IF(Table1[[#This Row],[Discount Impact Factor]]&lt;=0.1, "Low Discount", IF(Table1[[#This Row],[Discount Impact Factor]]&lt;=0.2, "Medium Discount", "High Discount")))</f>
        <v>High Discount</v>
      </c>
      <c r="AE424" s="5" t="str">
        <f>IF(Table1[[#This Row],[Discount]]=0,"0% (No Discount)",
 IF(Table1[[#This Row],[Discount]]&lt;=0.09,"10%",
 IF(Table1[[#This Row],[Discount]]&lt;=0.16,"15%",
 IF(Table1[[#This Row],[Discount]]&lt;=0.2,"20%",  IF(Table1[[#This Row],[Discount]]&lt;=0.25,"25%",
 "30%+")))))</f>
        <v>10%</v>
      </c>
      <c r="AF424" s="5" t="str">
        <f>IF(Table1[[#This Row],[Discount]]=0, "Full Price", "Discounted")</f>
        <v>Discounted</v>
      </c>
      <c r="AG424" s="46" t="str">
        <f>TEXT(Table1[[#This Row],[Order Date]],"mmm-yyyy")</f>
        <v>Jun-2015</v>
      </c>
    </row>
    <row r="425" spans="1:33" ht="13.8" x14ac:dyDescent="0.25">
      <c r="A425" s="5">
        <v>19209</v>
      </c>
      <c r="B425" s="5" t="s">
        <v>106</v>
      </c>
      <c r="C425" s="5">
        <v>0.02</v>
      </c>
      <c r="D425" s="5">
        <v>59.98</v>
      </c>
      <c r="E425" s="5">
        <v>3.99</v>
      </c>
      <c r="F425" s="5">
        <v>744</v>
      </c>
      <c r="G425" s="5" t="s">
        <v>872</v>
      </c>
      <c r="H425" s="5" t="s">
        <v>49</v>
      </c>
      <c r="I425" s="5" t="s">
        <v>28</v>
      </c>
      <c r="J425" s="5" t="s">
        <v>29</v>
      </c>
      <c r="K425" s="5" t="s">
        <v>257</v>
      </c>
      <c r="L425" s="5" t="s">
        <v>59</v>
      </c>
      <c r="M425" s="5" t="s">
        <v>873</v>
      </c>
      <c r="N425" s="5">
        <v>0.56999999999999995</v>
      </c>
      <c r="O425" s="5" t="s">
        <v>33</v>
      </c>
      <c r="P425" s="5" t="s">
        <v>34</v>
      </c>
      <c r="Q425" s="5" t="s">
        <v>378</v>
      </c>
      <c r="R425" s="5" t="s">
        <v>874</v>
      </c>
      <c r="S425" s="5">
        <v>85737</v>
      </c>
      <c r="T425" s="7">
        <v>42032</v>
      </c>
      <c r="U425" s="7">
        <v>42041</v>
      </c>
      <c r="V425" s="5">
        <v>-54.622</v>
      </c>
      <c r="W425" s="5">
        <v>1</v>
      </c>
      <c r="X425" s="5">
        <v>63.48</v>
      </c>
      <c r="Y425" s="5">
        <v>87725</v>
      </c>
      <c r="Z425" s="5">
        <f>DATEDIF(Table1[[#This Row],[Order Date]], Table1[[#This Row],[Ship Date]], "D")</f>
        <v>9</v>
      </c>
      <c r="AA425" s="5">
        <f>IF(Table1[[#This Row],[Sales]]=0, 0, Table1[[#This Row],[Profit]] / Table1[[#This Row],[Sales]] * 100)</f>
        <v>-86.045998739760549</v>
      </c>
      <c r="AB425" s="5">
        <f>Table1[[#This Row],[Sales]] / (1 - Table1[[#This Row],[Discount]])</f>
        <v>64.775510204081627</v>
      </c>
      <c r="AC425" s="5">
        <f>Table1[[#This Row],[Sales Before Discount]] - Table1[[#This Row],[Sales]]</f>
        <v>1.29551020408163</v>
      </c>
      <c r="AD425" s="5" t="str">
        <f>IF(Table1[[#This Row],[Discount Impact Factor]]=0, "No Discount", IF(Table1[[#This Row],[Discount Impact Factor]]&lt;=0.1, "Low Discount", IF(Table1[[#This Row],[Discount Impact Factor]]&lt;=0.2, "Medium Discount", "High Discount")))</f>
        <v>High Discount</v>
      </c>
      <c r="AE425" s="5" t="str">
        <f>IF(Table1[[#This Row],[Discount]]=0,"0% (No Discount)",
 IF(Table1[[#This Row],[Discount]]&lt;=0.09,"10%",
 IF(Table1[[#This Row],[Discount]]&lt;=0.16,"15%",
 IF(Table1[[#This Row],[Discount]]&lt;=0.2,"20%",  IF(Table1[[#This Row],[Discount]]&lt;=0.25,"25%",
 "30%+")))))</f>
        <v>10%</v>
      </c>
      <c r="AF425" s="5" t="str">
        <f>IF(Table1[[#This Row],[Discount]]=0, "Full Price", "Discounted")</f>
        <v>Discounted</v>
      </c>
      <c r="AG425" s="46" t="str">
        <f>TEXT(Table1[[#This Row],[Order Date]],"mmm-yyyy")</f>
        <v>Jan-2015</v>
      </c>
    </row>
    <row r="426" spans="1:33" ht="13.8" x14ac:dyDescent="0.25">
      <c r="A426" s="5">
        <v>19210</v>
      </c>
      <c r="B426" s="5" t="s">
        <v>106</v>
      </c>
      <c r="C426" s="5">
        <v>0.03</v>
      </c>
      <c r="D426" s="5">
        <v>5.18</v>
      </c>
      <c r="E426" s="5">
        <v>5.74</v>
      </c>
      <c r="F426" s="5">
        <v>744</v>
      </c>
      <c r="G426" s="5" t="s">
        <v>872</v>
      </c>
      <c r="H426" s="5" t="s">
        <v>49</v>
      </c>
      <c r="I426" s="5" t="s">
        <v>28</v>
      </c>
      <c r="J426" s="5" t="s">
        <v>29</v>
      </c>
      <c r="K426" s="5" t="s">
        <v>109</v>
      </c>
      <c r="L426" s="5" t="s">
        <v>59</v>
      </c>
      <c r="M426" s="5" t="s">
        <v>875</v>
      </c>
      <c r="N426" s="5">
        <v>0.36</v>
      </c>
      <c r="O426" s="5" t="s">
        <v>33</v>
      </c>
      <c r="P426" s="5" t="s">
        <v>34</v>
      </c>
      <c r="Q426" s="5" t="s">
        <v>378</v>
      </c>
      <c r="R426" s="5" t="s">
        <v>874</v>
      </c>
      <c r="S426" s="5">
        <v>85737</v>
      </c>
      <c r="T426" s="7">
        <v>42032</v>
      </c>
      <c r="U426" s="7">
        <v>42036</v>
      </c>
      <c r="V426" s="5">
        <v>-126.81418000000001</v>
      </c>
      <c r="W426" s="5">
        <v>9</v>
      </c>
      <c r="X426" s="5">
        <v>47.64</v>
      </c>
      <c r="Y426" s="5">
        <v>87725</v>
      </c>
      <c r="Z426" s="5">
        <f>DATEDIF(Table1[[#This Row],[Order Date]], Table1[[#This Row],[Ship Date]], "D")</f>
        <v>4</v>
      </c>
      <c r="AA426" s="5">
        <f>IF(Table1[[#This Row],[Sales]]=0, 0, Table1[[#This Row],[Profit]] / Table1[[#This Row],[Sales]] * 100)</f>
        <v>-266.19265323257764</v>
      </c>
      <c r="AB426" s="5">
        <f>Table1[[#This Row],[Sales]] / (1 - Table1[[#This Row],[Discount]])</f>
        <v>49.113402061855673</v>
      </c>
      <c r="AC426" s="5">
        <f>Table1[[#This Row],[Sales Before Discount]] - Table1[[#This Row],[Sales]]</f>
        <v>1.4734020618556727</v>
      </c>
      <c r="AD426" s="5" t="str">
        <f>IF(Table1[[#This Row],[Discount Impact Factor]]=0, "No Discount", IF(Table1[[#This Row],[Discount Impact Factor]]&lt;=0.1, "Low Discount", IF(Table1[[#This Row],[Discount Impact Factor]]&lt;=0.2, "Medium Discount", "High Discount")))</f>
        <v>High Discount</v>
      </c>
      <c r="AE426" s="5" t="str">
        <f>IF(Table1[[#This Row],[Discount]]=0,"0% (No Discount)",
 IF(Table1[[#This Row],[Discount]]&lt;=0.09,"10%",
 IF(Table1[[#This Row],[Discount]]&lt;=0.16,"15%",
 IF(Table1[[#This Row],[Discount]]&lt;=0.2,"20%",  IF(Table1[[#This Row],[Discount]]&lt;=0.25,"25%",
 "30%+")))))</f>
        <v>10%</v>
      </c>
      <c r="AF426" s="5" t="str">
        <f>IF(Table1[[#This Row],[Discount]]=0, "Full Price", "Discounted")</f>
        <v>Discounted</v>
      </c>
      <c r="AG426" s="46" t="str">
        <f>TEXT(Table1[[#This Row],[Order Date]],"mmm-yyyy")</f>
        <v>Jan-2015</v>
      </c>
    </row>
    <row r="427" spans="1:33" ht="13.8" hidden="1" x14ac:dyDescent="0.25">
      <c r="A427" s="5">
        <v>19638</v>
      </c>
      <c r="B427" s="5" t="s">
        <v>56</v>
      </c>
      <c r="C427" s="5">
        <v>0.03</v>
      </c>
      <c r="D427" s="5">
        <v>119.99</v>
      </c>
      <c r="E427" s="5">
        <v>56.14</v>
      </c>
      <c r="F427" s="5">
        <v>744</v>
      </c>
      <c r="G427" s="5" t="s">
        <v>872</v>
      </c>
      <c r="H427" s="5" t="s">
        <v>39</v>
      </c>
      <c r="I427" s="5" t="s">
        <v>114</v>
      </c>
      <c r="J427" s="5" t="s">
        <v>77</v>
      </c>
      <c r="K427" s="5" t="s">
        <v>85</v>
      </c>
      <c r="L427" s="5" t="s">
        <v>121</v>
      </c>
      <c r="M427" s="5" t="s">
        <v>318</v>
      </c>
      <c r="N427" s="5">
        <v>0.39</v>
      </c>
      <c r="O427" s="5" t="s">
        <v>33</v>
      </c>
      <c r="P427" s="5" t="s">
        <v>34</v>
      </c>
      <c r="Q427" s="5" t="s">
        <v>378</v>
      </c>
      <c r="R427" s="5" t="s">
        <v>874</v>
      </c>
      <c r="S427" s="5">
        <v>85737</v>
      </c>
      <c r="T427" s="7">
        <v>42021</v>
      </c>
      <c r="U427" s="7">
        <v>42023</v>
      </c>
      <c r="V427" s="5">
        <v>1400.1</v>
      </c>
      <c r="W427" s="5">
        <v>13</v>
      </c>
      <c r="X427" s="5">
        <v>1545.58</v>
      </c>
      <c r="Y427" s="5">
        <v>87726</v>
      </c>
      <c r="Z427" s="5">
        <f>DATEDIF(Table1[[#This Row],[Order Date]], Table1[[#This Row],[Ship Date]], "D")</f>
        <v>2</v>
      </c>
      <c r="AA427" s="5">
        <f>IF(Table1[[#This Row],[Sales]]=0, 0, Table1[[#This Row],[Profit]] / Table1[[#This Row],[Sales]] * 100)</f>
        <v>90.587352320811604</v>
      </c>
      <c r="AB427" s="5">
        <f>Table1[[#This Row],[Sales]] / (1 - Table1[[#This Row],[Discount]])</f>
        <v>1593.3814432989691</v>
      </c>
      <c r="AC427" s="5">
        <f>Table1[[#This Row],[Sales Before Discount]] - Table1[[#This Row],[Sales]]</f>
        <v>47.801443298969161</v>
      </c>
      <c r="AD427" s="5" t="str">
        <f>IF(Table1[[#This Row],[Discount Impact Factor]]=0, "No Discount", IF(Table1[[#This Row],[Discount Impact Factor]]&lt;=0.1, "Low Discount", IF(Table1[[#This Row],[Discount Impact Factor]]&lt;=0.2, "Medium Discount", "High Discount")))</f>
        <v>High Discount</v>
      </c>
      <c r="AE427" s="5" t="str">
        <f>IF(Table1[[#This Row],[Discount]]=0,"0% (No Discount)",
 IF(Table1[[#This Row],[Discount]]&lt;=0.09,"10%",
 IF(Table1[[#This Row],[Discount]]&lt;=0.16,"15%",
 IF(Table1[[#This Row],[Discount]]&lt;=0.2,"20%",  IF(Table1[[#This Row],[Discount]]&lt;=0.25,"25%",
 "30%+")))))</f>
        <v>10%</v>
      </c>
      <c r="AF427" s="5" t="str">
        <f>IF(Table1[[#This Row],[Discount]]=0, "Full Price", "Discounted")</f>
        <v>Discounted</v>
      </c>
      <c r="AG427" s="46" t="str">
        <f>TEXT(Table1[[#This Row],[Order Date]],"mmm-yyyy")</f>
        <v>Jan-2015</v>
      </c>
    </row>
    <row r="428" spans="1:33" ht="13.8" hidden="1" x14ac:dyDescent="0.25">
      <c r="A428" s="5">
        <v>19505</v>
      </c>
      <c r="B428" s="5" t="s">
        <v>106</v>
      </c>
      <c r="C428" s="5">
        <v>0.09</v>
      </c>
      <c r="D428" s="5">
        <v>125.99</v>
      </c>
      <c r="E428" s="5">
        <v>8.99</v>
      </c>
      <c r="F428" s="5">
        <v>744</v>
      </c>
      <c r="G428" s="5" t="s">
        <v>872</v>
      </c>
      <c r="H428" s="5" t="s">
        <v>49</v>
      </c>
      <c r="I428" s="5" t="s">
        <v>114</v>
      </c>
      <c r="J428" s="5" t="s">
        <v>77</v>
      </c>
      <c r="K428" s="5" t="s">
        <v>78</v>
      </c>
      <c r="L428" s="5" t="s">
        <v>59</v>
      </c>
      <c r="M428" s="5" t="s">
        <v>856</v>
      </c>
      <c r="N428" s="5">
        <v>0.55000000000000004</v>
      </c>
      <c r="O428" s="5" t="s">
        <v>33</v>
      </c>
      <c r="P428" s="5" t="s">
        <v>34</v>
      </c>
      <c r="Q428" s="5" t="s">
        <v>378</v>
      </c>
      <c r="R428" s="5" t="s">
        <v>874</v>
      </c>
      <c r="S428" s="5">
        <v>85737</v>
      </c>
      <c r="T428" s="7">
        <v>42149</v>
      </c>
      <c r="U428" s="7">
        <v>42157</v>
      </c>
      <c r="V428" s="5">
        <v>916.68060000000014</v>
      </c>
      <c r="W428" s="5">
        <v>20</v>
      </c>
      <c r="X428" s="5">
        <v>2104.9899999999998</v>
      </c>
      <c r="Y428" s="5">
        <v>87727</v>
      </c>
      <c r="Z428" s="5">
        <f>DATEDIF(Table1[[#This Row],[Order Date]], Table1[[#This Row],[Ship Date]], "D")</f>
        <v>8</v>
      </c>
      <c r="AA428" s="5">
        <f>IF(Table1[[#This Row],[Sales]]=0, 0, Table1[[#This Row],[Profit]] / Table1[[#This Row],[Sales]] * 100)</f>
        <v>43.547978850255831</v>
      </c>
      <c r="AB428" s="5">
        <f>Table1[[#This Row],[Sales]] / (1 - Table1[[#This Row],[Discount]])</f>
        <v>2313.1758241758239</v>
      </c>
      <c r="AC428" s="5">
        <f>Table1[[#This Row],[Sales Before Discount]] - Table1[[#This Row],[Sales]]</f>
        <v>208.18582417582411</v>
      </c>
      <c r="AD428" s="5" t="str">
        <f>IF(Table1[[#This Row],[Discount Impact Factor]]=0, "No Discount", IF(Table1[[#This Row],[Discount Impact Factor]]&lt;=0.1, "Low Discount", IF(Table1[[#This Row],[Discount Impact Factor]]&lt;=0.2, "Medium Discount", "High Discount")))</f>
        <v>High Discount</v>
      </c>
      <c r="AE428" s="5" t="str">
        <f>IF(Table1[[#This Row],[Discount]]=0,"0% (No Discount)",
 IF(Table1[[#This Row],[Discount]]&lt;=0.09,"10%",
 IF(Table1[[#This Row],[Discount]]&lt;=0.16,"15%",
 IF(Table1[[#This Row],[Discount]]&lt;=0.2,"20%",  IF(Table1[[#This Row],[Discount]]&lt;=0.25,"25%",
 "30%+")))))</f>
        <v>10%</v>
      </c>
      <c r="AF428" s="5" t="str">
        <f>IF(Table1[[#This Row],[Discount]]=0, "Full Price", "Discounted")</f>
        <v>Discounted</v>
      </c>
      <c r="AG428" s="46" t="str">
        <f>TEXT(Table1[[#This Row],[Order Date]],"mmm-yyyy")</f>
        <v>May-2015</v>
      </c>
    </row>
    <row r="429" spans="1:33" ht="13.8" hidden="1" x14ac:dyDescent="0.25">
      <c r="A429" s="5">
        <v>19639</v>
      </c>
      <c r="B429" s="5" t="s">
        <v>56</v>
      </c>
      <c r="C429" s="5">
        <v>0.05</v>
      </c>
      <c r="D429" s="5">
        <v>115.79</v>
      </c>
      <c r="E429" s="5">
        <v>1.99</v>
      </c>
      <c r="F429" s="5">
        <v>745</v>
      </c>
      <c r="G429" s="5" t="s">
        <v>876</v>
      </c>
      <c r="H429" s="5" t="s">
        <v>49</v>
      </c>
      <c r="I429" s="5" t="s">
        <v>114</v>
      </c>
      <c r="J429" s="5" t="s">
        <v>77</v>
      </c>
      <c r="K429" s="5" t="s">
        <v>180</v>
      </c>
      <c r="L429" s="5" t="s">
        <v>51</v>
      </c>
      <c r="M429" s="5" t="s">
        <v>877</v>
      </c>
      <c r="N429" s="5">
        <v>0.49</v>
      </c>
      <c r="O429" s="5" t="s">
        <v>33</v>
      </c>
      <c r="P429" s="5" t="s">
        <v>34</v>
      </c>
      <c r="Q429" s="5" t="s">
        <v>378</v>
      </c>
      <c r="R429" s="5" t="s">
        <v>878</v>
      </c>
      <c r="S429" s="5">
        <v>85345</v>
      </c>
      <c r="T429" s="7">
        <v>42021</v>
      </c>
      <c r="U429" s="7">
        <v>42023</v>
      </c>
      <c r="V429" s="5">
        <v>67.599999999999923</v>
      </c>
      <c r="W429" s="5">
        <v>3</v>
      </c>
      <c r="X429" s="5">
        <v>353.1</v>
      </c>
      <c r="Y429" s="5">
        <v>87726</v>
      </c>
      <c r="Z429" s="5">
        <f>DATEDIF(Table1[[#This Row],[Order Date]], Table1[[#This Row],[Ship Date]], "D")</f>
        <v>2</v>
      </c>
      <c r="AA429" s="5">
        <f>IF(Table1[[#This Row],[Sales]]=0, 0, Table1[[#This Row],[Profit]] / Table1[[#This Row],[Sales]] * 100)</f>
        <v>19.144718210138748</v>
      </c>
      <c r="AB429" s="5">
        <f>Table1[[#This Row],[Sales]] / (1 - Table1[[#This Row],[Discount]])</f>
        <v>371.68421052631584</v>
      </c>
      <c r="AC429" s="5">
        <f>Table1[[#This Row],[Sales Before Discount]] - Table1[[#This Row],[Sales]]</f>
        <v>18.584210526315815</v>
      </c>
      <c r="AD429" s="5" t="str">
        <f>IF(Table1[[#This Row],[Discount Impact Factor]]=0, "No Discount", IF(Table1[[#This Row],[Discount Impact Factor]]&lt;=0.1, "Low Discount", IF(Table1[[#This Row],[Discount Impact Factor]]&lt;=0.2, "Medium Discount", "High Discount")))</f>
        <v>High Discount</v>
      </c>
      <c r="AE429" s="5" t="str">
        <f>IF(Table1[[#This Row],[Discount]]=0,"0% (No Discount)",
 IF(Table1[[#This Row],[Discount]]&lt;=0.09,"10%",
 IF(Table1[[#This Row],[Discount]]&lt;=0.16,"15%",
 IF(Table1[[#This Row],[Discount]]&lt;=0.2,"20%",  IF(Table1[[#This Row],[Discount]]&lt;=0.25,"25%",
 "30%+")))))</f>
        <v>10%</v>
      </c>
      <c r="AF429" s="5" t="str">
        <f>IF(Table1[[#This Row],[Discount]]=0, "Full Price", "Discounted")</f>
        <v>Discounted</v>
      </c>
      <c r="AG429" s="46" t="str">
        <f>TEXT(Table1[[#This Row],[Order Date]],"mmm-yyyy")</f>
        <v>Jan-2015</v>
      </c>
    </row>
    <row r="430" spans="1:33" ht="12.75" customHeight="1" x14ac:dyDescent="0.25">
      <c r="A430" s="5">
        <v>20855</v>
      </c>
      <c r="B430" s="5" t="s">
        <v>37</v>
      </c>
      <c r="C430" s="5">
        <v>0.09</v>
      </c>
      <c r="D430" s="5">
        <v>27.75</v>
      </c>
      <c r="E430" s="5">
        <v>19.989999999999998</v>
      </c>
      <c r="F430" s="5">
        <v>750</v>
      </c>
      <c r="G430" s="5" t="s">
        <v>879</v>
      </c>
      <c r="H430" s="5" t="s">
        <v>49</v>
      </c>
      <c r="I430" s="5" t="s">
        <v>28</v>
      </c>
      <c r="J430" s="5" t="s">
        <v>29</v>
      </c>
      <c r="K430" s="5" t="s">
        <v>141</v>
      </c>
      <c r="L430" s="5" t="s">
        <v>59</v>
      </c>
      <c r="M430" s="5" t="s">
        <v>880</v>
      </c>
      <c r="N430" s="5">
        <v>0.67</v>
      </c>
      <c r="O430" s="5" t="s">
        <v>33</v>
      </c>
      <c r="P430" s="5" t="s">
        <v>136</v>
      </c>
      <c r="Q430" s="5" t="s">
        <v>613</v>
      </c>
      <c r="R430" s="5" t="s">
        <v>881</v>
      </c>
      <c r="S430" s="5">
        <v>41042</v>
      </c>
      <c r="T430" s="7">
        <v>42016</v>
      </c>
      <c r="U430" s="7">
        <v>42017</v>
      </c>
      <c r="V430" s="5">
        <v>-224.64400000000001</v>
      </c>
      <c r="W430" s="5">
        <v>10</v>
      </c>
      <c r="X430" s="5">
        <v>257.52</v>
      </c>
      <c r="Y430" s="5">
        <v>91200</v>
      </c>
      <c r="Z430" s="5">
        <f>DATEDIF(Table1[[#This Row],[Order Date]], Table1[[#This Row],[Ship Date]], "D")</f>
        <v>1</v>
      </c>
      <c r="AA430" s="5">
        <f>IF(Table1[[#This Row],[Sales]]=0, 0, Table1[[#This Row],[Profit]] / Table1[[#This Row],[Sales]] * 100)</f>
        <v>-87.233612923268097</v>
      </c>
      <c r="AB430" s="5">
        <f>Table1[[#This Row],[Sales]] / (1 - Table1[[#This Row],[Discount]])</f>
        <v>282.98901098901098</v>
      </c>
      <c r="AC430" s="5">
        <f>Table1[[#This Row],[Sales Before Discount]] - Table1[[#This Row],[Sales]]</f>
        <v>25.469010989010997</v>
      </c>
      <c r="AD430" s="5" t="str">
        <f>IF(Table1[[#This Row],[Discount Impact Factor]]=0, "No Discount", IF(Table1[[#This Row],[Discount Impact Factor]]&lt;=0.1, "Low Discount", IF(Table1[[#This Row],[Discount Impact Factor]]&lt;=0.2, "Medium Discount", "High Discount")))</f>
        <v>High Discount</v>
      </c>
      <c r="AE430" s="5" t="str">
        <f>IF(Table1[[#This Row],[Discount]]=0,"0% (No Discount)",
 IF(Table1[[#This Row],[Discount]]&lt;=0.09,"10%",
 IF(Table1[[#This Row],[Discount]]&lt;=0.16,"15%",
 IF(Table1[[#This Row],[Discount]]&lt;=0.2,"20%",  IF(Table1[[#This Row],[Discount]]&lt;=0.25,"25%",
 "30%+")))))</f>
        <v>10%</v>
      </c>
      <c r="AF430" s="5" t="str">
        <f>IF(Table1[[#This Row],[Discount]]=0, "Full Price", "Discounted")</f>
        <v>Discounted</v>
      </c>
      <c r="AG430" s="46" t="str">
        <f>TEXT(Table1[[#This Row],[Order Date]],"mmm-yyyy")</f>
        <v>Jan-2015</v>
      </c>
    </row>
    <row r="431" spans="1:33" ht="12.75" hidden="1" customHeight="1" x14ac:dyDescent="0.25">
      <c r="A431" s="5">
        <v>23629</v>
      </c>
      <c r="B431" s="5" t="s">
        <v>106</v>
      </c>
      <c r="C431" s="5">
        <v>0.06</v>
      </c>
      <c r="D431" s="5">
        <v>130.97999999999999</v>
      </c>
      <c r="E431" s="5">
        <v>54.74</v>
      </c>
      <c r="F431" s="5">
        <v>751</v>
      </c>
      <c r="G431" s="5" t="s">
        <v>882</v>
      </c>
      <c r="H431" s="5" t="s">
        <v>39</v>
      </c>
      <c r="I431" s="5" t="s">
        <v>28</v>
      </c>
      <c r="J431" s="5" t="s">
        <v>41</v>
      </c>
      <c r="K431" s="5" t="s">
        <v>191</v>
      </c>
      <c r="L431" s="5" t="s">
        <v>121</v>
      </c>
      <c r="M431" s="5" t="s">
        <v>405</v>
      </c>
      <c r="N431" s="5">
        <v>0.69</v>
      </c>
      <c r="O431" s="5" t="s">
        <v>33</v>
      </c>
      <c r="P431" s="5" t="s">
        <v>136</v>
      </c>
      <c r="Q431" s="5" t="s">
        <v>613</v>
      </c>
      <c r="R431" s="5" t="s">
        <v>883</v>
      </c>
      <c r="S431" s="5">
        <v>40324</v>
      </c>
      <c r="T431" s="7">
        <v>42062</v>
      </c>
      <c r="U431" s="7">
        <v>42069</v>
      </c>
      <c r="V431" s="5">
        <v>14.76</v>
      </c>
      <c r="W431" s="5">
        <v>3</v>
      </c>
      <c r="X431" s="5">
        <v>411.64</v>
      </c>
      <c r="Y431" s="5">
        <v>91201</v>
      </c>
      <c r="Z431" s="5">
        <f>DATEDIF(Table1[[#This Row],[Order Date]], Table1[[#This Row],[Ship Date]], "D")</f>
        <v>7</v>
      </c>
      <c r="AA431" s="5">
        <f>IF(Table1[[#This Row],[Sales]]=0, 0, Table1[[#This Row],[Profit]] / Table1[[#This Row],[Sales]] * 100)</f>
        <v>3.5856573705179287</v>
      </c>
      <c r="AB431" s="5">
        <f>Table1[[#This Row],[Sales]] / (1 - Table1[[#This Row],[Discount]])</f>
        <v>437.91489361702128</v>
      </c>
      <c r="AC431" s="5">
        <f>Table1[[#This Row],[Sales Before Discount]] - Table1[[#This Row],[Sales]]</f>
        <v>26.274893617021291</v>
      </c>
      <c r="AD431" s="5" t="str">
        <f>IF(Table1[[#This Row],[Discount Impact Factor]]=0, "No Discount", IF(Table1[[#This Row],[Discount Impact Factor]]&lt;=0.1, "Low Discount", IF(Table1[[#This Row],[Discount Impact Factor]]&lt;=0.2, "Medium Discount", "High Discount")))</f>
        <v>High Discount</v>
      </c>
      <c r="AE431" s="5" t="str">
        <f>IF(Table1[[#This Row],[Discount]]=0,"0% (No Discount)",
 IF(Table1[[#This Row],[Discount]]&lt;=0.09,"10%",
 IF(Table1[[#This Row],[Discount]]&lt;=0.16,"15%",
 IF(Table1[[#This Row],[Discount]]&lt;=0.2,"20%",  IF(Table1[[#This Row],[Discount]]&lt;=0.25,"25%",
 "30%+")))))</f>
        <v>10%</v>
      </c>
      <c r="AF431" s="5" t="str">
        <f>IF(Table1[[#This Row],[Discount]]=0, "Full Price", "Discounted")</f>
        <v>Discounted</v>
      </c>
      <c r="AG431" s="46" t="str">
        <f>TEXT(Table1[[#This Row],[Order Date]],"mmm-yyyy")</f>
        <v>Feb-2015</v>
      </c>
    </row>
    <row r="432" spans="1:33" ht="13.8" hidden="1" x14ac:dyDescent="0.25">
      <c r="A432" s="5">
        <v>19679</v>
      </c>
      <c r="B432" s="5" t="s">
        <v>47</v>
      </c>
      <c r="C432" s="5">
        <v>0.06</v>
      </c>
      <c r="D432" s="5">
        <v>2.61</v>
      </c>
      <c r="E432" s="5">
        <v>0.5</v>
      </c>
      <c r="F432" s="5">
        <v>753</v>
      </c>
      <c r="G432" s="5" t="s">
        <v>884</v>
      </c>
      <c r="H432" s="5" t="s">
        <v>27</v>
      </c>
      <c r="I432" s="5" t="s">
        <v>28</v>
      </c>
      <c r="J432" s="5" t="s">
        <v>29</v>
      </c>
      <c r="K432" s="5" t="s">
        <v>134</v>
      </c>
      <c r="L432" s="5" t="s">
        <v>59</v>
      </c>
      <c r="M432" s="5" t="s">
        <v>885</v>
      </c>
      <c r="N432" s="5">
        <v>0.39</v>
      </c>
      <c r="O432" s="5" t="s">
        <v>33</v>
      </c>
      <c r="P432" s="5" t="s">
        <v>34</v>
      </c>
      <c r="Q432" s="5" t="s">
        <v>378</v>
      </c>
      <c r="R432" s="5" t="s">
        <v>886</v>
      </c>
      <c r="S432" s="5">
        <v>86301</v>
      </c>
      <c r="T432" s="7">
        <v>42074</v>
      </c>
      <c r="U432" s="7">
        <v>42074</v>
      </c>
      <c r="V432" s="5">
        <v>10.85</v>
      </c>
      <c r="W432" s="5">
        <v>1</v>
      </c>
      <c r="X432" s="5">
        <v>17.59</v>
      </c>
      <c r="Y432" s="5">
        <v>90438</v>
      </c>
      <c r="Z432" s="5">
        <f>DATEDIF(Table1[[#This Row],[Order Date]], Table1[[#This Row],[Ship Date]], "D")</f>
        <v>0</v>
      </c>
      <c r="AA432" s="5">
        <f>IF(Table1[[#This Row],[Sales]]=0, 0, Table1[[#This Row],[Profit]] / Table1[[#This Row],[Sales]] * 100)</f>
        <v>61.682774303581581</v>
      </c>
      <c r="AB432" s="5">
        <f>Table1[[#This Row],[Sales]] / (1 - Table1[[#This Row],[Discount]])</f>
        <v>18.712765957446809</v>
      </c>
      <c r="AC432" s="5">
        <f>Table1[[#This Row],[Sales Before Discount]] - Table1[[#This Row],[Sales]]</f>
        <v>1.1227659574468092</v>
      </c>
      <c r="AD432" s="5" t="str">
        <f>IF(Table1[[#This Row],[Discount Impact Factor]]=0, "No Discount", IF(Table1[[#This Row],[Discount Impact Factor]]&lt;=0.1, "Low Discount", IF(Table1[[#This Row],[Discount Impact Factor]]&lt;=0.2, "Medium Discount", "High Discount")))</f>
        <v>High Discount</v>
      </c>
      <c r="AE432" s="5" t="str">
        <f>IF(Table1[[#This Row],[Discount]]=0,"0% (No Discount)",
 IF(Table1[[#This Row],[Discount]]&lt;=0.09,"10%",
 IF(Table1[[#This Row],[Discount]]&lt;=0.16,"15%",
 IF(Table1[[#This Row],[Discount]]&lt;=0.2,"20%",  IF(Table1[[#This Row],[Discount]]&lt;=0.25,"25%",
 "30%+")))))</f>
        <v>10%</v>
      </c>
      <c r="AF432" s="5" t="str">
        <f>IF(Table1[[#This Row],[Discount]]=0, "Full Price", "Discounted")</f>
        <v>Discounted</v>
      </c>
      <c r="AG432" s="46" t="str">
        <f>TEXT(Table1[[#This Row],[Order Date]],"mmm-yyyy")</f>
        <v>Mar-2015</v>
      </c>
    </row>
    <row r="433" spans="1:33" ht="13.8" hidden="1" x14ac:dyDescent="0.25">
      <c r="A433" s="5">
        <v>19680</v>
      </c>
      <c r="B433" s="5" t="s">
        <v>47</v>
      </c>
      <c r="C433" s="5">
        <v>0.01</v>
      </c>
      <c r="D433" s="5">
        <v>6.35</v>
      </c>
      <c r="E433" s="5">
        <v>1.02</v>
      </c>
      <c r="F433" s="5">
        <v>753</v>
      </c>
      <c r="G433" s="5" t="s">
        <v>884</v>
      </c>
      <c r="H433" s="5" t="s">
        <v>49</v>
      </c>
      <c r="I433" s="5" t="s">
        <v>28</v>
      </c>
      <c r="J433" s="5" t="s">
        <v>29</v>
      </c>
      <c r="K433" s="5" t="s">
        <v>93</v>
      </c>
      <c r="L433" s="5" t="s">
        <v>31</v>
      </c>
      <c r="M433" s="5" t="s">
        <v>887</v>
      </c>
      <c r="N433" s="5">
        <v>0.39</v>
      </c>
      <c r="O433" s="5" t="s">
        <v>33</v>
      </c>
      <c r="P433" s="5" t="s">
        <v>34</v>
      </c>
      <c r="Q433" s="5" t="s">
        <v>378</v>
      </c>
      <c r="R433" s="5" t="s">
        <v>886</v>
      </c>
      <c r="S433" s="5">
        <v>86301</v>
      </c>
      <c r="T433" s="7">
        <v>42074</v>
      </c>
      <c r="U433" s="7">
        <v>42076</v>
      </c>
      <c r="V433" s="5">
        <v>97.662599999999983</v>
      </c>
      <c r="W433" s="5">
        <v>22</v>
      </c>
      <c r="X433" s="5">
        <v>141.54</v>
      </c>
      <c r="Y433" s="5">
        <v>90438</v>
      </c>
      <c r="Z433" s="5">
        <f>DATEDIF(Table1[[#This Row],[Order Date]], Table1[[#This Row],[Ship Date]], "D")</f>
        <v>2</v>
      </c>
      <c r="AA433" s="5">
        <f>IF(Table1[[#This Row],[Sales]]=0, 0, Table1[[#This Row],[Profit]] / Table1[[#This Row],[Sales]] * 100)</f>
        <v>69</v>
      </c>
      <c r="AB433" s="5">
        <f>Table1[[#This Row],[Sales]] / (1 - Table1[[#This Row],[Discount]])</f>
        <v>142.96969696969697</v>
      </c>
      <c r="AC433" s="5">
        <f>Table1[[#This Row],[Sales Before Discount]] - Table1[[#This Row],[Sales]]</f>
        <v>1.4296969696969768</v>
      </c>
      <c r="AD433" s="5" t="str">
        <f>IF(Table1[[#This Row],[Discount Impact Factor]]=0, "No Discount", IF(Table1[[#This Row],[Discount Impact Factor]]&lt;=0.1, "Low Discount", IF(Table1[[#This Row],[Discount Impact Factor]]&lt;=0.2, "Medium Discount", "High Discount")))</f>
        <v>High Discount</v>
      </c>
      <c r="AE433" s="5" t="str">
        <f>IF(Table1[[#This Row],[Discount]]=0,"0% (No Discount)",
 IF(Table1[[#This Row],[Discount]]&lt;=0.09,"10%",
 IF(Table1[[#This Row],[Discount]]&lt;=0.16,"15%",
 IF(Table1[[#This Row],[Discount]]&lt;=0.2,"20%",  IF(Table1[[#This Row],[Discount]]&lt;=0.25,"25%",
 "30%+")))))</f>
        <v>10%</v>
      </c>
      <c r="AF433" s="5" t="str">
        <f>IF(Table1[[#This Row],[Discount]]=0, "Full Price", "Discounted")</f>
        <v>Discounted</v>
      </c>
      <c r="AG433" s="46" t="str">
        <f>TEXT(Table1[[#This Row],[Order Date]],"mmm-yyyy")</f>
        <v>Mar-2015</v>
      </c>
    </row>
    <row r="434" spans="1:33" ht="13.8" x14ac:dyDescent="0.25">
      <c r="A434" s="5">
        <v>25291</v>
      </c>
      <c r="B434" s="5" t="s">
        <v>25</v>
      </c>
      <c r="C434" s="5">
        <v>0.06</v>
      </c>
      <c r="D434" s="5">
        <v>218.75</v>
      </c>
      <c r="E434" s="5">
        <v>69.64</v>
      </c>
      <c r="F434" s="5">
        <v>754</v>
      </c>
      <c r="G434" s="5" t="s">
        <v>888</v>
      </c>
      <c r="H434" s="5" t="s">
        <v>39</v>
      </c>
      <c r="I434" s="5" t="s">
        <v>28</v>
      </c>
      <c r="J434" s="5" t="s">
        <v>41</v>
      </c>
      <c r="K434" s="5" t="s">
        <v>152</v>
      </c>
      <c r="L434" s="5" t="s">
        <v>121</v>
      </c>
      <c r="M434" s="5" t="s">
        <v>655</v>
      </c>
      <c r="N434" s="5">
        <v>0.77</v>
      </c>
      <c r="O434" s="5" t="s">
        <v>33</v>
      </c>
      <c r="P434" s="5" t="s">
        <v>34</v>
      </c>
      <c r="Q434" s="5" t="s">
        <v>378</v>
      </c>
      <c r="R434" s="5" t="s">
        <v>889</v>
      </c>
      <c r="S434" s="5">
        <v>86314</v>
      </c>
      <c r="T434" s="7">
        <v>42159</v>
      </c>
      <c r="U434" s="7">
        <v>42160</v>
      </c>
      <c r="V434" s="5">
        <v>-453.2</v>
      </c>
      <c r="W434" s="5">
        <v>4</v>
      </c>
      <c r="X434" s="5">
        <v>905.4</v>
      </c>
      <c r="Y434" s="5">
        <v>90437</v>
      </c>
      <c r="Z434" s="5">
        <f>DATEDIF(Table1[[#This Row],[Order Date]], Table1[[#This Row],[Ship Date]], "D")</f>
        <v>1</v>
      </c>
      <c r="AA434" s="5">
        <f>IF(Table1[[#This Row],[Sales]]=0, 0, Table1[[#This Row],[Profit]] / Table1[[#This Row],[Sales]] * 100)</f>
        <v>-50.055224210293794</v>
      </c>
      <c r="AB434" s="5">
        <f>Table1[[#This Row],[Sales]] / (1 - Table1[[#This Row],[Discount]])</f>
        <v>963.19148936170211</v>
      </c>
      <c r="AC434" s="5">
        <f>Table1[[#This Row],[Sales Before Discount]] - Table1[[#This Row],[Sales]]</f>
        <v>57.791489361702133</v>
      </c>
      <c r="AD434" s="5" t="str">
        <f>IF(Table1[[#This Row],[Discount Impact Factor]]=0, "No Discount", IF(Table1[[#This Row],[Discount Impact Factor]]&lt;=0.1, "Low Discount", IF(Table1[[#This Row],[Discount Impact Factor]]&lt;=0.2, "Medium Discount", "High Discount")))</f>
        <v>High Discount</v>
      </c>
      <c r="AE434" s="5" t="str">
        <f>IF(Table1[[#This Row],[Discount]]=0,"0% (No Discount)",
 IF(Table1[[#This Row],[Discount]]&lt;=0.09,"10%",
 IF(Table1[[#This Row],[Discount]]&lt;=0.16,"15%",
 IF(Table1[[#This Row],[Discount]]&lt;=0.2,"20%",  IF(Table1[[#This Row],[Discount]]&lt;=0.25,"25%",
 "30%+")))))</f>
        <v>10%</v>
      </c>
      <c r="AF434" s="5" t="str">
        <f>IF(Table1[[#This Row],[Discount]]=0, "Full Price", "Discounted")</f>
        <v>Discounted</v>
      </c>
      <c r="AG434" s="46" t="str">
        <f>TEXT(Table1[[#This Row],[Order Date]],"mmm-yyyy")</f>
        <v>Jun-2015</v>
      </c>
    </row>
    <row r="435" spans="1:33" ht="13.8" x14ac:dyDescent="0.25">
      <c r="A435" s="5">
        <v>25117</v>
      </c>
      <c r="B435" s="5" t="s">
        <v>106</v>
      </c>
      <c r="C435" s="5">
        <v>0.06</v>
      </c>
      <c r="D435" s="5">
        <v>119.99</v>
      </c>
      <c r="E435" s="5">
        <v>14</v>
      </c>
      <c r="F435" s="5">
        <v>754</v>
      </c>
      <c r="G435" s="5" t="s">
        <v>888</v>
      </c>
      <c r="H435" s="5" t="s">
        <v>39</v>
      </c>
      <c r="I435" s="5" t="s">
        <v>114</v>
      </c>
      <c r="J435" s="5" t="s">
        <v>77</v>
      </c>
      <c r="K435" s="5" t="s">
        <v>85</v>
      </c>
      <c r="L435" s="5" t="s">
        <v>43</v>
      </c>
      <c r="M435" s="5" t="s">
        <v>890</v>
      </c>
      <c r="N435" s="5">
        <v>0.36</v>
      </c>
      <c r="O435" s="5" t="s">
        <v>33</v>
      </c>
      <c r="P435" s="5" t="s">
        <v>34</v>
      </c>
      <c r="Q435" s="5" t="s">
        <v>378</v>
      </c>
      <c r="R435" s="5" t="s">
        <v>889</v>
      </c>
      <c r="S435" s="5">
        <v>86314</v>
      </c>
      <c r="T435" s="7">
        <v>42106</v>
      </c>
      <c r="U435" s="7">
        <v>42113</v>
      </c>
      <c r="V435" s="5">
        <v>-207.679788</v>
      </c>
      <c r="W435" s="5">
        <v>2</v>
      </c>
      <c r="X435" s="5">
        <v>243.86</v>
      </c>
      <c r="Y435" s="5">
        <v>90439</v>
      </c>
      <c r="Z435" s="5">
        <f>DATEDIF(Table1[[#This Row],[Order Date]], Table1[[#This Row],[Ship Date]], "D")</f>
        <v>7</v>
      </c>
      <c r="AA435" s="5">
        <f>IF(Table1[[#This Row],[Sales]]=0, 0, Table1[[#This Row],[Profit]] / Table1[[#This Row],[Sales]] * 100)</f>
        <v>-85.163531534486992</v>
      </c>
      <c r="AB435" s="5">
        <f>Table1[[#This Row],[Sales]] / (1 - Table1[[#This Row],[Discount]])</f>
        <v>259.42553191489367</v>
      </c>
      <c r="AC435" s="5">
        <f>Table1[[#This Row],[Sales Before Discount]] - Table1[[#This Row],[Sales]]</f>
        <v>15.565531914893654</v>
      </c>
      <c r="AD435" s="5" t="str">
        <f>IF(Table1[[#This Row],[Discount Impact Factor]]=0, "No Discount", IF(Table1[[#This Row],[Discount Impact Factor]]&lt;=0.1, "Low Discount", IF(Table1[[#This Row],[Discount Impact Factor]]&lt;=0.2, "Medium Discount", "High Discount")))</f>
        <v>High Discount</v>
      </c>
      <c r="AE435" s="5" t="str">
        <f>IF(Table1[[#This Row],[Discount]]=0,"0% (No Discount)",
 IF(Table1[[#This Row],[Discount]]&lt;=0.09,"10%",
 IF(Table1[[#This Row],[Discount]]&lt;=0.16,"15%",
 IF(Table1[[#This Row],[Discount]]&lt;=0.2,"20%",  IF(Table1[[#This Row],[Discount]]&lt;=0.25,"25%",
 "30%+")))))</f>
        <v>10%</v>
      </c>
      <c r="AF435" s="5" t="str">
        <f>IF(Table1[[#This Row],[Discount]]=0, "Full Price", "Discounted")</f>
        <v>Discounted</v>
      </c>
      <c r="AG435" s="46" t="str">
        <f>TEXT(Table1[[#This Row],[Order Date]],"mmm-yyyy")</f>
        <v>Apr-2015</v>
      </c>
    </row>
    <row r="436" spans="1:33" ht="12.75" customHeight="1" x14ac:dyDescent="0.25">
      <c r="A436" s="5">
        <v>25856</v>
      </c>
      <c r="B436" s="5" t="s">
        <v>37</v>
      </c>
      <c r="C436" s="5">
        <v>0.03</v>
      </c>
      <c r="D436" s="5">
        <v>37.94</v>
      </c>
      <c r="E436" s="5">
        <v>5.08</v>
      </c>
      <c r="F436" s="5">
        <v>757</v>
      </c>
      <c r="G436" s="5" t="s">
        <v>891</v>
      </c>
      <c r="H436" s="5" t="s">
        <v>49</v>
      </c>
      <c r="I436" s="5" t="s">
        <v>40</v>
      </c>
      <c r="J436" s="5" t="s">
        <v>29</v>
      </c>
      <c r="K436" s="5" t="s">
        <v>93</v>
      </c>
      <c r="L436" s="5" t="s">
        <v>31</v>
      </c>
      <c r="M436" s="5" t="s">
        <v>892</v>
      </c>
      <c r="N436" s="5">
        <v>0.38</v>
      </c>
      <c r="O436" s="5" t="s">
        <v>33</v>
      </c>
      <c r="P436" s="5" t="s">
        <v>34</v>
      </c>
      <c r="Q436" s="5" t="s">
        <v>102</v>
      </c>
      <c r="R436" s="5" t="s">
        <v>893</v>
      </c>
      <c r="S436" s="5">
        <v>97062</v>
      </c>
      <c r="T436" s="7">
        <v>42046</v>
      </c>
      <c r="U436" s="7">
        <v>42048</v>
      </c>
      <c r="V436" s="5">
        <v>-7.5244000000000009</v>
      </c>
      <c r="W436" s="5">
        <v>1</v>
      </c>
      <c r="X436" s="5">
        <v>39.97</v>
      </c>
      <c r="Y436" s="5">
        <v>90258</v>
      </c>
      <c r="Z436" s="5">
        <f>DATEDIF(Table1[[#This Row],[Order Date]], Table1[[#This Row],[Ship Date]], "D")</f>
        <v>2</v>
      </c>
      <c r="AA436" s="5">
        <f>IF(Table1[[#This Row],[Sales]]=0, 0, Table1[[#This Row],[Profit]] / Table1[[#This Row],[Sales]] * 100)</f>
        <v>-18.825118839129349</v>
      </c>
      <c r="AB436" s="5">
        <f>Table1[[#This Row],[Sales]] / (1 - Table1[[#This Row],[Discount]])</f>
        <v>41.206185567010309</v>
      </c>
      <c r="AC436" s="5">
        <f>Table1[[#This Row],[Sales Before Discount]] - Table1[[#This Row],[Sales]]</f>
        <v>1.2361855670103097</v>
      </c>
      <c r="AD436" s="5" t="str">
        <f>IF(Table1[[#This Row],[Discount Impact Factor]]=0, "No Discount", IF(Table1[[#This Row],[Discount Impact Factor]]&lt;=0.1, "Low Discount", IF(Table1[[#This Row],[Discount Impact Factor]]&lt;=0.2, "Medium Discount", "High Discount")))</f>
        <v>High Discount</v>
      </c>
      <c r="AE436" s="5" t="str">
        <f>IF(Table1[[#This Row],[Discount]]=0,"0% (No Discount)",
 IF(Table1[[#This Row],[Discount]]&lt;=0.09,"10%",
 IF(Table1[[#This Row],[Discount]]&lt;=0.16,"15%",
 IF(Table1[[#This Row],[Discount]]&lt;=0.2,"20%",  IF(Table1[[#This Row],[Discount]]&lt;=0.25,"25%",
 "30%+")))))</f>
        <v>10%</v>
      </c>
      <c r="AF436" s="5" t="str">
        <f>IF(Table1[[#This Row],[Discount]]=0, "Full Price", "Discounted")</f>
        <v>Discounted</v>
      </c>
      <c r="AG436" s="46" t="str">
        <f>TEXT(Table1[[#This Row],[Order Date]],"mmm-yyyy")</f>
        <v>Feb-2015</v>
      </c>
    </row>
    <row r="437" spans="1:33" ht="12.75" customHeight="1" x14ac:dyDescent="0.25">
      <c r="A437" s="5">
        <v>21110</v>
      </c>
      <c r="B437" s="5" t="s">
        <v>106</v>
      </c>
      <c r="C437" s="5">
        <v>0</v>
      </c>
      <c r="D437" s="5">
        <v>20.99</v>
      </c>
      <c r="E437" s="5">
        <v>3.3</v>
      </c>
      <c r="F437" s="5">
        <v>759</v>
      </c>
      <c r="G437" s="5" t="s">
        <v>894</v>
      </c>
      <c r="H437" s="5" t="s">
        <v>49</v>
      </c>
      <c r="I437" s="5" t="s">
        <v>58</v>
      </c>
      <c r="J437" s="5" t="s">
        <v>77</v>
      </c>
      <c r="K437" s="5" t="s">
        <v>78</v>
      </c>
      <c r="L437" s="5" t="s">
        <v>51</v>
      </c>
      <c r="M437" s="5" t="s">
        <v>895</v>
      </c>
      <c r="N437" s="5">
        <v>0.81</v>
      </c>
      <c r="O437" s="5" t="s">
        <v>33</v>
      </c>
      <c r="P437" s="5" t="s">
        <v>61</v>
      </c>
      <c r="Q437" s="5" t="s">
        <v>178</v>
      </c>
      <c r="R437" s="5" t="s">
        <v>896</v>
      </c>
      <c r="S437" s="5">
        <v>62301</v>
      </c>
      <c r="T437" s="7">
        <v>42153</v>
      </c>
      <c r="U437" s="7">
        <v>42160</v>
      </c>
      <c r="V437" s="5">
        <v>-92.961000000000013</v>
      </c>
      <c r="W437" s="5">
        <v>5</v>
      </c>
      <c r="X437" s="5">
        <v>92.96</v>
      </c>
      <c r="Y437" s="5">
        <v>86639</v>
      </c>
      <c r="Z437" s="5">
        <f>DATEDIF(Table1[[#This Row],[Order Date]], Table1[[#This Row],[Ship Date]], "D")</f>
        <v>7</v>
      </c>
      <c r="AA437" s="5">
        <f>IF(Table1[[#This Row],[Sales]]=0, 0, Table1[[#This Row],[Profit]] / Table1[[#This Row],[Sales]] * 100)</f>
        <v>-100.00107573149744</v>
      </c>
      <c r="AB437" s="5">
        <f>Table1[[#This Row],[Sales]] / (1 - Table1[[#This Row],[Discount]])</f>
        <v>92.96</v>
      </c>
      <c r="AC437" s="5">
        <f>Table1[[#This Row],[Sales Before Discount]] - Table1[[#This Row],[Sales]]</f>
        <v>0</v>
      </c>
      <c r="AD437" s="5" t="str">
        <f>IF(Table1[[#This Row],[Discount Impact Factor]]=0, "No Discount", IF(Table1[[#This Row],[Discount Impact Factor]]&lt;=0.1, "Low Discount", IF(Table1[[#This Row],[Discount Impact Factor]]&lt;=0.2, "Medium Discount", "High Discount")))</f>
        <v>No Discount</v>
      </c>
      <c r="AE437" s="5" t="str">
        <f>IF(Table1[[#This Row],[Discount]]=0,"0% (No Discount)",
 IF(Table1[[#This Row],[Discount]]&lt;=0.09,"10%",
 IF(Table1[[#This Row],[Discount]]&lt;=0.16,"15%",
 IF(Table1[[#This Row],[Discount]]&lt;=0.2,"20%",  IF(Table1[[#This Row],[Discount]]&lt;=0.25,"25%",
 "30%+")))))</f>
        <v>0% (No Discount)</v>
      </c>
      <c r="AF437" s="5" t="str">
        <f>IF(Table1[[#This Row],[Discount]]=0, "Full Price", "Discounted")</f>
        <v>Full Price</v>
      </c>
      <c r="AG437" s="46" t="str">
        <f>TEXT(Table1[[#This Row],[Order Date]],"mmm-yyyy")</f>
        <v>May-2015</v>
      </c>
    </row>
    <row r="438" spans="1:33" ht="12.75" hidden="1" customHeight="1" x14ac:dyDescent="0.25">
      <c r="A438" s="5">
        <v>20377</v>
      </c>
      <c r="B438" s="5" t="s">
        <v>37</v>
      </c>
      <c r="C438" s="5">
        <v>0</v>
      </c>
      <c r="D438" s="5">
        <v>125.99</v>
      </c>
      <c r="E438" s="5">
        <v>8.99</v>
      </c>
      <c r="F438" s="5">
        <v>762</v>
      </c>
      <c r="G438" s="5" t="s">
        <v>897</v>
      </c>
      <c r="H438" s="5" t="s">
        <v>49</v>
      </c>
      <c r="I438" s="5" t="s">
        <v>58</v>
      </c>
      <c r="J438" s="5" t="s">
        <v>77</v>
      </c>
      <c r="K438" s="5" t="s">
        <v>78</v>
      </c>
      <c r="L438" s="5" t="s">
        <v>59</v>
      </c>
      <c r="M438" s="5" t="s">
        <v>898</v>
      </c>
      <c r="N438" s="5">
        <v>0.56999999999999995</v>
      </c>
      <c r="O438" s="5" t="s">
        <v>33</v>
      </c>
      <c r="P438" s="5" t="s">
        <v>34</v>
      </c>
      <c r="Q438" s="5" t="s">
        <v>35</v>
      </c>
      <c r="R438" s="5" t="s">
        <v>899</v>
      </c>
      <c r="S438" s="5">
        <v>98661</v>
      </c>
      <c r="T438" s="7">
        <v>42121</v>
      </c>
      <c r="U438" s="7">
        <v>42123</v>
      </c>
      <c r="V438" s="5">
        <v>613.89576</v>
      </c>
      <c r="W438" s="5">
        <v>12</v>
      </c>
      <c r="X438" s="5">
        <v>1362.2</v>
      </c>
      <c r="Y438" s="5">
        <v>87525</v>
      </c>
      <c r="Z438" s="5">
        <f>DATEDIF(Table1[[#This Row],[Order Date]], Table1[[#This Row],[Ship Date]], "D")</f>
        <v>2</v>
      </c>
      <c r="AA438" s="5">
        <f>IF(Table1[[#This Row],[Sales]]=0, 0, Table1[[#This Row],[Profit]] / Table1[[#This Row],[Sales]] * 100)</f>
        <v>45.066492438702099</v>
      </c>
      <c r="AB438" s="5">
        <f>Table1[[#This Row],[Sales]] / (1 - Table1[[#This Row],[Discount]])</f>
        <v>1362.2</v>
      </c>
      <c r="AC438" s="5">
        <f>Table1[[#This Row],[Sales Before Discount]] - Table1[[#This Row],[Sales]]</f>
        <v>0</v>
      </c>
      <c r="AD438" s="5" t="str">
        <f>IF(Table1[[#This Row],[Discount Impact Factor]]=0, "No Discount", IF(Table1[[#This Row],[Discount Impact Factor]]&lt;=0.1, "Low Discount", IF(Table1[[#This Row],[Discount Impact Factor]]&lt;=0.2, "Medium Discount", "High Discount")))</f>
        <v>No Discount</v>
      </c>
      <c r="AE438" s="5" t="str">
        <f>IF(Table1[[#This Row],[Discount]]=0,"0% (No Discount)",
 IF(Table1[[#This Row],[Discount]]&lt;=0.09,"10%",
 IF(Table1[[#This Row],[Discount]]&lt;=0.16,"15%",
 IF(Table1[[#This Row],[Discount]]&lt;=0.2,"20%",  IF(Table1[[#This Row],[Discount]]&lt;=0.25,"25%",
 "30%+")))))</f>
        <v>0% (No Discount)</v>
      </c>
      <c r="AF438" s="5" t="str">
        <f>IF(Table1[[#This Row],[Discount]]=0, "Full Price", "Discounted")</f>
        <v>Full Price</v>
      </c>
      <c r="AG438" s="46" t="str">
        <f>TEXT(Table1[[#This Row],[Order Date]],"mmm-yyyy")</f>
        <v>Apr-2015</v>
      </c>
    </row>
    <row r="439" spans="1:33" ht="12.75" hidden="1" customHeight="1" x14ac:dyDescent="0.25">
      <c r="A439" s="5">
        <v>18735</v>
      </c>
      <c r="B439" s="5" t="s">
        <v>47</v>
      </c>
      <c r="C439" s="5">
        <v>0.1</v>
      </c>
      <c r="D439" s="5">
        <v>31.78</v>
      </c>
      <c r="E439" s="5">
        <v>1.99</v>
      </c>
      <c r="F439" s="5">
        <v>767</v>
      </c>
      <c r="G439" s="5" t="s">
        <v>900</v>
      </c>
      <c r="H439" s="5" t="s">
        <v>49</v>
      </c>
      <c r="I439" s="5" t="s">
        <v>28</v>
      </c>
      <c r="J439" s="5" t="s">
        <v>77</v>
      </c>
      <c r="K439" s="5" t="s">
        <v>180</v>
      </c>
      <c r="L439" s="5" t="s">
        <v>51</v>
      </c>
      <c r="M439" s="5" t="s">
        <v>901</v>
      </c>
      <c r="N439" s="5">
        <v>0.42</v>
      </c>
      <c r="O439" s="5" t="s">
        <v>33</v>
      </c>
      <c r="P439" s="5" t="s">
        <v>61</v>
      </c>
      <c r="Q439" s="5" t="s">
        <v>178</v>
      </c>
      <c r="R439" s="5" t="s">
        <v>902</v>
      </c>
      <c r="S439" s="5">
        <v>61201</v>
      </c>
      <c r="T439" s="7">
        <v>42034</v>
      </c>
      <c r="U439" s="7">
        <v>42036</v>
      </c>
      <c r="V439" s="5">
        <v>232.28159999999997</v>
      </c>
      <c r="W439" s="5">
        <v>11</v>
      </c>
      <c r="X439" s="5">
        <v>336.64</v>
      </c>
      <c r="Y439" s="5">
        <v>86279</v>
      </c>
      <c r="Z439" s="5">
        <f>DATEDIF(Table1[[#This Row],[Order Date]], Table1[[#This Row],[Ship Date]], "D")</f>
        <v>2</v>
      </c>
      <c r="AA439" s="5">
        <f>IF(Table1[[#This Row],[Sales]]=0, 0, Table1[[#This Row],[Profit]] / Table1[[#This Row],[Sales]] * 100)</f>
        <v>69</v>
      </c>
      <c r="AB439" s="5">
        <f>Table1[[#This Row],[Sales]] / (1 - Table1[[#This Row],[Discount]])</f>
        <v>374.04444444444442</v>
      </c>
      <c r="AC439" s="5">
        <f>Table1[[#This Row],[Sales Before Discount]] - Table1[[#This Row],[Sales]]</f>
        <v>37.404444444444437</v>
      </c>
      <c r="AD439" s="5" t="str">
        <f>IF(Table1[[#This Row],[Discount Impact Factor]]=0, "No Discount", IF(Table1[[#This Row],[Discount Impact Factor]]&lt;=0.1, "Low Discount", IF(Table1[[#This Row],[Discount Impact Factor]]&lt;=0.2, "Medium Discount", "High Discount")))</f>
        <v>High Discount</v>
      </c>
      <c r="AE439" s="5" t="str">
        <f>IF(Table1[[#This Row],[Discount]]=0,"0% (No Discount)",
 IF(Table1[[#This Row],[Discount]]&lt;=0.09,"10%",
 IF(Table1[[#This Row],[Discount]]&lt;=0.16,"15%",
 IF(Table1[[#This Row],[Discount]]&lt;=0.2,"20%",  IF(Table1[[#This Row],[Discount]]&lt;=0.25,"25%",
 "30%+")))))</f>
        <v>15%</v>
      </c>
      <c r="AF439" s="5" t="str">
        <f>IF(Table1[[#This Row],[Discount]]=0, "Full Price", "Discounted")</f>
        <v>Discounted</v>
      </c>
      <c r="AG439" s="46" t="str">
        <f>TEXT(Table1[[#This Row],[Order Date]],"mmm-yyyy")</f>
        <v>Jan-2015</v>
      </c>
    </row>
    <row r="440" spans="1:33" ht="12.75" customHeight="1" x14ac:dyDescent="0.25">
      <c r="A440" s="5">
        <v>18659</v>
      </c>
      <c r="B440" s="5" t="s">
        <v>47</v>
      </c>
      <c r="C440" s="5">
        <v>0.08</v>
      </c>
      <c r="D440" s="5">
        <v>30.73</v>
      </c>
      <c r="E440" s="5">
        <v>4</v>
      </c>
      <c r="F440" s="5">
        <v>770</v>
      </c>
      <c r="G440" s="5" t="s">
        <v>903</v>
      </c>
      <c r="H440" s="5" t="s">
        <v>49</v>
      </c>
      <c r="I440" s="5" t="s">
        <v>58</v>
      </c>
      <c r="J440" s="5" t="s">
        <v>77</v>
      </c>
      <c r="K440" s="5" t="s">
        <v>180</v>
      </c>
      <c r="L440" s="5" t="s">
        <v>59</v>
      </c>
      <c r="M440" s="5" t="s">
        <v>288</v>
      </c>
      <c r="N440" s="5">
        <v>0.75</v>
      </c>
      <c r="O440" s="5" t="s">
        <v>33</v>
      </c>
      <c r="P440" s="5" t="s">
        <v>34</v>
      </c>
      <c r="Q440" s="5" t="s">
        <v>102</v>
      </c>
      <c r="R440" s="5" t="s">
        <v>893</v>
      </c>
      <c r="S440" s="5">
        <v>97062</v>
      </c>
      <c r="T440" s="7">
        <v>42082</v>
      </c>
      <c r="U440" s="7">
        <v>42082</v>
      </c>
      <c r="V440" s="5">
        <v>-45.07</v>
      </c>
      <c r="W440" s="5">
        <v>14</v>
      </c>
      <c r="X440" s="5">
        <v>429.33</v>
      </c>
      <c r="Y440" s="5">
        <v>88667</v>
      </c>
      <c r="Z440" s="5">
        <f>DATEDIF(Table1[[#This Row],[Order Date]], Table1[[#This Row],[Ship Date]], "D")</f>
        <v>0</v>
      </c>
      <c r="AA440" s="5">
        <f>IF(Table1[[#This Row],[Sales]]=0, 0, Table1[[#This Row],[Profit]] / Table1[[#This Row],[Sales]] * 100)</f>
        <v>-10.497752311741552</v>
      </c>
      <c r="AB440" s="5">
        <f>Table1[[#This Row],[Sales]] / (1 - Table1[[#This Row],[Discount]])</f>
        <v>466.66304347826082</v>
      </c>
      <c r="AC440" s="5">
        <f>Table1[[#This Row],[Sales Before Discount]] - Table1[[#This Row],[Sales]]</f>
        <v>37.333043478260834</v>
      </c>
      <c r="AD440" s="5" t="str">
        <f>IF(Table1[[#This Row],[Discount Impact Factor]]=0, "No Discount", IF(Table1[[#This Row],[Discount Impact Factor]]&lt;=0.1, "Low Discount", IF(Table1[[#This Row],[Discount Impact Factor]]&lt;=0.2, "Medium Discount", "High Discount")))</f>
        <v>High Discount</v>
      </c>
      <c r="AE440" s="5" t="str">
        <f>IF(Table1[[#This Row],[Discount]]=0,"0% (No Discount)",
 IF(Table1[[#This Row],[Discount]]&lt;=0.09,"10%",
 IF(Table1[[#This Row],[Discount]]&lt;=0.16,"15%",
 IF(Table1[[#This Row],[Discount]]&lt;=0.2,"20%",  IF(Table1[[#This Row],[Discount]]&lt;=0.25,"25%",
 "30%+")))))</f>
        <v>10%</v>
      </c>
      <c r="AF440" s="5" t="str">
        <f>IF(Table1[[#This Row],[Discount]]=0, "Full Price", "Discounted")</f>
        <v>Discounted</v>
      </c>
      <c r="AG440" s="46" t="str">
        <f>TEXT(Table1[[#This Row],[Order Date]],"mmm-yyyy")</f>
        <v>Mar-2015</v>
      </c>
    </row>
    <row r="441" spans="1:33" ht="12.75" customHeight="1" x14ac:dyDescent="0.25">
      <c r="A441" s="5">
        <v>18660</v>
      </c>
      <c r="B441" s="5" t="s">
        <v>47</v>
      </c>
      <c r="C441" s="5">
        <v>0.05</v>
      </c>
      <c r="D441" s="5">
        <v>14.56</v>
      </c>
      <c r="E441" s="5">
        <v>3.5</v>
      </c>
      <c r="F441" s="5">
        <v>771</v>
      </c>
      <c r="G441" s="5" t="s">
        <v>904</v>
      </c>
      <c r="H441" s="5" t="s">
        <v>49</v>
      </c>
      <c r="I441" s="5" t="s">
        <v>58</v>
      </c>
      <c r="J441" s="5" t="s">
        <v>29</v>
      </c>
      <c r="K441" s="5" t="s">
        <v>257</v>
      </c>
      <c r="L441" s="5" t="s">
        <v>59</v>
      </c>
      <c r="M441" s="5" t="s">
        <v>905</v>
      </c>
      <c r="N441" s="5">
        <v>0.57999999999999996</v>
      </c>
      <c r="O441" s="5" t="s">
        <v>33</v>
      </c>
      <c r="P441" s="5" t="s">
        <v>34</v>
      </c>
      <c r="Q441" s="5" t="s">
        <v>102</v>
      </c>
      <c r="R441" s="5" t="s">
        <v>906</v>
      </c>
      <c r="S441" s="5">
        <v>97068</v>
      </c>
      <c r="T441" s="7">
        <v>42082</v>
      </c>
      <c r="U441" s="7">
        <v>42084</v>
      </c>
      <c r="V441" s="5">
        <v>-8.5299999999999994</v>
      </c>
      <c r="W441" s="5">
        <v>3</v>
      </c>
      <c r="X441" s="5">
        <v>44.66</v>
      </c>
      <c r="Y441" s="5">
        <v>88667</v>
      </c>
      <c r="Z441" s="5">
        <f>DATEDIF(Table1[[#This Row],[Order Date]], Table1[[#This Row],[Ship Date]], "D")</f>
        <v>2</v>
      </c>
      <c r="AA441" s="5">
        <f>IF(Table1[[#This Row],[Sales]]=0, 0, Table1[[#This Row],[Profit]] / Table1[[#This Row],[Sales]] * 100)</f>
        <v>-19.099865651589791</v>
      </c>
      <c r="AB441" s="5">
        <f>Table1[[#This Row],[Sales]] / (1 - Table1[[#This Row],[Discount]])</f>
        <v>47.01052631578947</v>
      </c>
      <c r="AC441" s="5">
        <f>Table1[[#This Row],[Sales Before Discount]] - Table1[[#This Row],[Sales]]</f>
        <v>2.3505263157894731</v>
      </c>
      <c r="AD441" s="5" t="str">
        <f>IF(Table1[[#This Row],[Discount Impact Factor]]=0, "No Discount", IF(Table1[[#This Row],[Discount Impact Factor]]&lt;=0.1, "Low Discount", IF(Table1[[#This Row],[Discount Impact Factor]]&lt;=0.2, "Medium Discount", "High Discount")))</f>
        <v>High Discount</v>
      </c>
      <c r="AE441" s="5" t="str">
        <f>IF(Table1[[#This Row],[Discount]]=0,"0% (No Discount)",
 IF(Table1[[#This Row],[Discount]]&lt;=0.09,"10%",
 IF(Table1[[#This Row],[Discount]]&lt;=0.16,"15%",
 IF(Table1[[#This Row],[Discount]]&lt;=0.2,"20%",  IF(Table1[[#This Row],[Discount]]&lt;=0.25,"25%",
 "30%+")))))</f>
        <v>10%</v>
      </c>
      <c r="AF441" s="5" t="str">
        <f>IF(Table1[[#This Row],[Discount]]=0, "Full Price", "Discounted")</f>
        <v>Discounted</v>
      </c>
      <c r="AG441" s="46" t="str">
        <f>TEXT(Table1[[#This Row],[Order Date]],"mmm-yyyy")</f>
        <v>Mar-2015</v>
      </c>
    </row>
    <row r="442" spans="1:33" ht="12.75" hidden="1" customHeight="1" x14ac:dyDescent="0.25">
      <c r="A442" s="5">
        <v>18661</v>
      </c>
      <c r="B442" s="5" t="s">
        <v>47</v>
      </c>
      <c r="C442" s="5">
        <v>0</v>
      </c>
      <c r="D442" s="5">
        <v>299.99</v>
      </c>
      <c r="E442" s="5">
        <v>11.64</v>
      </c>
      <c r="F442" s="5">
        <v>771</v>
      </c>
      <c r="G442" s="5" t="s">
        <v>904</v>
      </c>
      <c r="H442" s="5" t="s">
        <v>49</v>
      </c>
      <c r="I442" s="5" t="s">
        <v>58</v>
      </c>
      <c r="J442" s="5" t="s">
        <v>77</v>
      </c>
      <c r="K442" s="5" t="s">
        <v>587</v>
      </c>
      <c r="L442" s="5" t="s">
        <v>236</v>
      </c>
      <c r="M442" s="5" t="s">
        <v>907</v>
      </c>
      <c r="N442" s="5">
        <v>0.5</v>
      </c>
      <c r="O442" s="5" t="s">
        <v>33</v>
      </c>
      <c r="P442" s="5" t="s">
        <v>34</v>
      </c>
      <c r="Q442" s="5" t="s">
        <v>102</v>
      </c>
      <c r="R442" s="5" t="s">
        <v>906</v>
      </c>
      <c r="S442" s="5">
        <v>97068</v>
      </c>
      <c r="T442" s="7">
        <v>42082</v>
      </c>
      <c r="U442" s="7">
        <v>42084</v>
      </c>
      <c r="V442" s="5">
        <v>285.95</v>
      </c>
      <c r="W442" s="5">
        <v>5</v>
      </c>
      <c r="X442" s="5">
        <v>1619.95</v>
      </c>
      <c r="Y442" s="5">
        <v>88667</v>
      </c>
      <c r="Z442" s="5">
        <f>DATEDIF(Table1[[#This Row],[Order Date]], Table1[[#This Row],[Ship Date]], "D")</f>
        <v>2</v>
      </c>
      <c r="AA442" s="5">
        <f>IF(Table1[[#This Row],[Sales]]=0, 0, Table1[[#This Row],[Profit]] / Table1[[#This Row],[Sales]] * 100)</f>
        <v>17.651779375906663</v>
      </c>
      <c r="AB442" s="5">
        <f>Table1[[#This Row],[Sales]] / (1 - Table1[[#This Row],[Discount]])</f>
        <v>1619.95</v>
      </c>
      <c r="AC442" s="5">
        <f>Table1[[#This Row],[Sales Before Discount]] - Table1[[#This Row],[Sales]]</f>
        <v>0</v>
      </c>
      <c r="AD442" s="5" t="str">
        <f>IF(Table1[[#This Row],[Discount Impact Factor]]=0, "No Discount", IF(Table1[[#This Row],[Discount Impact Factor]]&lt;=0.1, "Low Discount", IF(Table1[[#This Row],[Discount Impact Factor]]&lt;=0.2, "Medium Discount", "High Discount")))</f>
        <v>No Discount</v>
      </c>
      <c r="AE442" s="5" t="str">
        <f>IF(Table1[[#This Row],[Discount]]=0,"0% (No Discount)",
 IF(Table1[[#This Row],[Discount]]&lt;=0.09,"10%",
 IF(Table1[[#This Row],[Discount]]&lt;=0.16,"15%",
 IF(Table1[[#This Row],[Discount]]&lt;=0.2,"20%",  IF(Table1[[#This Row],[Discount]]&lt;=0.25,"25%",
 "30%+")))))</f>
        <v>0% (No Discount)</v>
      </c>
      <c r="AF442" s="5" t="str">
        <f>IF(Table1[[#This Row],[Discount]]=0, "Full Price", "Discounted")</f>
        <v>Full Price</v>
      </c>
      <c r="AG442" s="46" t="str">
        <f>TEXT(Table1[[#This Row],[Order Date]],"mmm-yyyy")</f>
        <v>Mar-2015</v>
      </c>
    </row>
    <row r="443" spans="1:33" ht="12.75" customHeight="1" x14ac:dyDescent="0.25">
      <c r="A443" s="5">
        <v>22875</v>
      </c>
      <c r="B443" s="5" t="s">
        <v>47</v>
      </c>
      <c r="C443" s="5">
        <v>0.08</v>
      </c>
      <c r="D443" s="5">
        <v>7.77</v>
      </c>
      <c r="E443" s="5">
        <v>9.23</v>
      </c>
      <c r="F443" s="5">
        <v>772</v>
      </c>
      <c r="G443" s="5" t="s">
        <v>908</v>
      </c>
      <c r="H443" s="5" t="s">
        <v>49</v>
      </c>
      <c r="I443" s="5" t="s">
        <v>58</v>
      </c>
      <c r="J443" s="5" t="s">
        <v>29</v>
      </c>
      <c r="K443" s="5" t="s">
        <v>257</v>
      </c>
      <c r="L443" s="5" t="s">
        <v>59</v>
      </c>
      <c r="M443" s="5" t="s">
        <v>442</v>
      </c>
      <c r="N443" s="5">
        <v>0.57999999999999996</v>
      </c>
      <c r="O443" s="5" t="s">
        <v>33</v>
      </c>
      <c r="P443" s="5" t="s">
        <v>53</v>
      </c>
      <c r="Q443" s="5" t="s">
        <v>234</v>
      </c>
      <c r="R443" s="5" t="s">
        <v>909</v>
      </c>
      <c r="S443" s="5">
        <v>18103</v>
      </c>
      <c r="T443" s="7">
        <v>42018</v>
      </c>
      <c r="U443" s="7">
        <v>42020</v>
      </c>
      <c r="V443" s="5">
        <v>-209.25</v>
      </c>
      <c r="W443" s="5">
        <v>7</v>
      </c>
      <c r="X443" s="5">
        <v>56.44</v>
      </c>
      <c r="Y443" s="5">
        <v>88666</v>
      </c>
      <c r="Z443" s="5">
        <f>DATEDIF(Table1[[#This Row],[Order Date]], Table1[[#This Row],[Ship Date]], "D")</f>
        <v>2</v>
      </c>
      <c r="AA443" s="5">
        <f>IF(Table1[[#This Row],[Sales]]=0, 0, Table1[[#This Row],[Profit]] / Table1[[#This Row],[Sales]] * 100)</f>
        <v>-370.7476966690291</v>
      </c>
      <c r="AB443" s="5">
        <f>Table1[[#This Row],[Sales]] / (1 - Table1[[#This Row],[Discount]])</f>
        <v>61.347826086956516</v>
      </c>
      <c r="AC443" s="5">
        <f>Table1[[#This Row],[Sales Before Discount]] - Table1[[#This Row],[Sales]]</f>
        <v>4.9078260869565185</v>
      </c>
      <c r="AD443" s="5" t="str">
        <f>IF(Table1[[#This Row],[Discount Impact Factor]]=0, "No Discount", IF(Table1[[#This Row],[Discount Impact Factor]]&lt;=0.1, "Low Discount", IF(Table1[[#This Row],[Discount Impact Factor]]&lt;=0.2, "Medium Discount", "High Discount")))</f>
        <v>High Discount</v>
      </c>
      <c r="AE443" s="5" t="str">
        <f>IF(Table1[[#This Row],[Discount]]=0,"0% (No Discount)",
 IF(Table1[[#This Row],[Discount]]&lt;=0.09,"10%",
 IF(Table1[[#This Row],[Discount]]&lt;=0.16,"15%",
 IF(Table1[[#This Row],[Discount]]&lt;=0.2,"20%",  IF(Table1[[#This Row],[Discount]]&lt;=0.25,"25%",
 "30%+")))))</f>
        <v>10%</v>
      </c>
      <c r="AF443" s="5" t="str">
        <f>IF(Table1[[#This Row],[Discount]]=0, "Full Price", "Discounted")</f>
        <v>Discounted</v>
      </c>
      <c r="AG443" s="46" t="str">
        <f>TEXT(Table1[[#This Row],[Order Date]],"mmm-yyyy")</f>
        <v>Jan-2015</v>
      </c>
    </row>
    <row r="444" spans="1:33" ht="12.75" customHeight="1" x14ac:dyDescent="0.25">
      <c r="A444" s="5">
        <v>22877</v>
      </c>
      <c r="B444" s="5" t="s">
        <v>47</v>
      </c>
      <c r="C444" s="5">
        <v>0.1</v>
      </c>
      <c r="D444" s="5">
        <v>18.97</v>
      </c>
      <c r="E444" s="5">
        <v>9.5399999999999991</v>
      </c>
      <c r="F444" s="5">
        <v>772</v>
      </c>
      <c r="G444" s="5" t="s">
        <v>908</v>
      </c>
      <c r="H444" s="5" t="s">
        <v>27</v>
      </c>
      <c r="I444" s="5" t="s">
        <v>58</v>
      </c>
      <c r="J444" s="5" t="s">
        <v>29</v>
      </c>
      <c r="K444" s="5" t="s">
        <v>93</v>
      </c>
      <c r="L444" s="5" t="s">
        <v>59</v>
      </c>
      <c r="M444" s="5" t="s">
        <v>223</v>
      </c>
      <c r="N444" s="5">
        <v>0.37</v>
      </c>
      <c r="O444" s="5" t="s">
        <v>33</v>
      </c>
      <c r="P444" s="5" t="s">
        <v>53</v>
      </c>
      <c r="Q444" s="5" t="s">
        <v>234</v>
      </c>
      <c r="R444" s="5" t="s">
        <v>909</v>
      </c>
      <c r="S444" s="5">
        <v>18103</v>
      </c>
      <c r="T444" s="7">
        <v>42018</v>
      </c>
      <c r="U444" s="7">
        <v>42020</v>
      </c>
      <c r="V444" s="5">
        <v>-9.1635999999999989</v>
      </c>
      <c r="W444" s="5">
        <v>3</v>
      </c>
      <c r="X444" s="5">
        <v>56.73</v>
      </c>
      <c r="Y444" s="5">
        <v>88666</v>
      </c>
      <c r="Z444" s="5">
        <f>DATEDIF(Table1[[#This Row],[Order Date]], Table1[[#This Row],[Ship Date]], "D")</f>
        <v>2</v>
      </c>
      <c r="AA444" s="5">
        <f>IF(Table1[[#This Row],[Sales]]=0, 0, Table1[[#This Row],[Profit]] / Table1[[#This Row],[Sales]] * 100)</f>
        <v>-16.153005464480874</v>
      </c>
      <c r="AB444" s="5">
        <f>Table1[[#This Row],[Sales]] / (1 - Table1[[#This Row],[Discount]])</f>
        <v>63.033333333333331</v>
      </c>
      <c r="AC444" s="5">
        <f>Table1[[#This Row],[Sales Before Discount]] - Table1[[#This Row],[Sales]]</f>
        <v>6.3033333333333346</v>
      </c>
      <c r="AD444" s="5" t="str">
        <f>IF(Table1[[#This Row],[Discount Impact Factor]]=0, "No Discount", IF(Table1[[#This Row],[Discount Impact Factor]]&lt;=0.1, "Low Discount", IF(Table1[[#This Row],[Discount Impact Factor]]&lt;=0.2, "Medium Discount", "High Discount")))</f>
        <v>High Discount</v>
      </c>
      <c r="AE444" s="5" t="str">
        <f>IF(Table1[[#This Row],[Discount]]=0,"0% (No Discount)",
 IF(Table1[[#This Row],[Discount]]&lt;=0.09,"10%",
 IF(Table1[[#This Row],[Discount]]&lt;=0.16,"15%",
 IF(Table1[[#This Row],[Discount]]&lt;=0.2,"20%",  IF(Table1[[#This Row],[Discount]]&lt;=0.25,"25%",
 "30%+")))))</f>
        <v>15%</v>
      </c>
      <c r="AF444" s="5" t="str">
        <f>IF(Table1[[#This Row],[Discount]]=0, "Full Price", "Discounted")</f>
        <v>Discounted</v>
      </c>
      <c r="AG444" s="46" t="str">
        <f>TEXT(Table1[[#This Row],[Order Date]],"mmm-yyyy")</f>
        <v>Jan-2015</v>
      </c>
    </row>
    <row r="445" spans="1:33" ht="12.75" hidden="1" customHeight="1" x14ac:dyDescent="0.25">
      <c r="A445" s="5">
        <v>20967</v>
      </c>
      <c r="B445" s="5" t="s">
        <v>106</v>
      </c>
      <c r="C445" s="5">
        <v>0.02</v>
      </c>
      <c r="D445" s="5">
        <v>4.0599999999999996</v>
      </c>
      <c r="E445" s="5">
        <v>6.89</v>
      </c>
      <c r="F445" s="5">
        <v>772</v>
      </c>
      <c r="G445" s="5" t="s">
        <v>908</v>
      </c>
      <c r="H445" s="5" t="s">
        <v>27</v>
      </c>
      <c r="I445" s="5" t="s">
        <v>58</v>
      </c>
      <c r="J445" s="5" t="s">
        <v>29</v>
      </c>
      <c r="K445" s="5" t="s">
        <v>257</v>
      </c>
      <c r="L445" s="5" t="s">
        <v>59</v>
      </c>
      <c r="M445" s="5" t="s">
        <v>910</v>
      </c>
      <c r="N445" s="5">
        <v>0.6</v>
      </c>
      <c r="O445" s="5" t="s">
        <v>33</v>
      </c>
      <c r="P445" s="5" t="s">
        <v>53</v>
      </c>
      <c r="Q445" s="5" t="s">
        <v>234</v>
      </c>
      <c r="R445" s="5" t="s">
        <v>909</v>
      </c>
      <c r="S445" s="5">
        <v>18103</v>
      </c>
      <c r="T445" s="7">
        <v>42141</v>
      </c>
      <c r="U445" s="7">
        <v>42145</v>
      </c>
      <c r="V445" s="5">
        <v>12.706000000000017</v>
      </c>
      <c r="W445" s="5">
        <v>12</v>
      </c>
      <c r="X445" s="5">
        <v>64.41</v>
      </c>
      <c r="Y445" s="5">
        <v>88668</v>
      </c>
      <c r="Z445" s="5">
        <f>DATEDIF(Table1[[#This Row],[Order Date]], Table1[[#This Row],[Ship Date]], "D")</f>
        <v>4</v>
      </c>
      <c r="AA445" s="5">
        <f>IF(Table1[[#This Row],[Sales]]=0, 0, Table1[[#This Row],[Profit]] / Table1[[#This Row],[Sales]] * 100)</f>
        <v>19.726750504580064</v>
      </c>
      <c r="AB445" s="5">
        <f>Table1[[#This Row],[Sales]] / (1 - Table1[[#This Row],[Discount]])</f>
        <v>65.724489795918359</v>
      </c>
      <c r="AC445" s="5">
        <f>Table1[[#This Row],[Sales Before Discount]] - Table1[[#This Row],[Sales]]</f>
        <v>1.3144897959183623</v>
      </c>
      <c r="AD445" s="5" t="str">
        <f>IF(Table1[[#This Row],[Discount Impact Factor]]=0, "No Discount", IF(Table1[[#This Row],[Discount Impact Factor]]&lt;=0.1, "Low Discount", IF(Table1[[#This Row],[Discount Impact Factor]]&lt;=0.2, "Medium Discount", "High Discount")))</f>
        <v>High Discount</v>
      </c>
      <c r="AE445" s="5" t="str">
        <f>IF(Table1[[#This Row],[Discount]]=0,"0% (No Discount)",
 IF(Table1[[#This Row],[Discount]]&lt;=0.09,"10%",
 IF(Table1[[#This Row],[Discount]]&lt;=0.16,"15%",
 IF(Table1[[#This Row],[Discount]]&lt;=0.2,"20%",  IF(Table1[[#This Row],[Discount]]&lt;=0.25,"25%",
 "30%+")))))</f>
        <v>10%</v>
      </c>
      <c r="AF445" s="5" t="str">
        <f>IF(Table1[[#This Row],[Discount]]=0, "Full Price", "Discounted")</f>
        <v>Discounted</v>
      </c>
      <c r="AG445" s="46" t="str">
        <f>TEXT(Table1[[#This Row],[Order Date]],"mmm-yyyy")</f>
        <v>May-2015</v>
      </c>
    </row>
    <row r="446" spans="1:33" ht="12.75" hidden="1" customHeight="1" x14ac:dyDescent="0.25">
      <c r="A446" s="5">
        <v>20968</v>
      </c>
      <c r="B446" s="5" t="s">
        <v>106</v>
      </c>
      <c r="C446" s="5">
        <v>7.0000000000000007E-2</v>
      </c>
      <c r="D446" s="5">
        <v>9.49</v>
      </c>
      <c r="E446" s="5">
        <v>5.76</v>
      </c>
      <c r="F446" s="5">
        <v>772</v>
      </c>
      <c r="G446" s="5" t="s">
        <v>908</v>
      </c>
      <c r="H446" s="5" t="s">
        <v>49</v>
      </c>
      <c r="I446" s="5" t="s">
        <v>58</v>
      </c>
      <c r="J446" s="5" t="s">
        <v>77</v>
      </c>
      <c r="K446" s="5" t="s">
        <v>85</v>
      </c>
      <c r="L446" s="5" t="s">
        <v>86</v>
      </c>
      <c r="M446" s="5" t="s">
        <v>911</v>
      </c>
      <c r="N446" s="5">
        <v>0.39</v>
      </c>
      <c r="O446" s="5" t="s">
        <v>33</v>
      </c>
      <c r="P446" s="5" t="s">
        <v>53</v>
      </c>
      <c r="Q446" s="5" t="s">
        <v>234</v>
      </c>
      <c r="R446" s="5" t="s">
        <v>909</v>
      </c>
      <c r="S446" s="5">
        <v>18103</v>
      </c>
      <c r="T446" s="7">
        <v>42141</v>
      </c>
      <c r="U446" s="7">
        <v>42145</v>
      </c>
      <c r="V446" s="5">
        <v>7.7151600000000045</v>
      </c>
      <c r="W446" s="5">
        <v>37</v>
      </c>
      <c r="X446" s="5">
        <v>344.57</v>
      </c>
      <c r="Y446" s="5">
        <v>88668</v>
      </c>
      <c r="Z446" s="5">
        <f>DATEDIF(Table1[[#This Row],[Order Date]], Table1[[#This Row],[Ship Date]], "D")</f>
        <v>4</v>
      </c>
      <c r="AA446" s="5">
        <f>IF(Table1[[#This Row],[Sales]]=0, 0, Table1[[#This Row],[Profit]] / Table1[[#This Row],[Sales]] * 100)</f>
        <v>2.2390689845314462</v>
      </c>
      <c r="AB446" s="5">
        <f>Table1[[#This Row],[Sales]] / (1 - Table1[[#This Row],[Discount]])</f>
        <v>370.50537634408602</v>
      </c>
      <c r="AC446" s="5">
        <f>Table1[[#This Row],[Sales Before Discount]] - Table1[[#This Row],[Sales]]</f>
        <v>25.935376344086023</v>
      </c>
      <c r="AD446" s="5" t="str">
        <f>IF(Table1[[#This Row],[Discount Impact Factor]]=0, "No Discount", IF(Table1[[#This Row],[Discount Impact Factor]]&lt;=0.1, "Low Discount", IF(Table1[[#This Row],[Discount Impact Factor]]&lt;=0.2, "Medium Discount", "High Discount")))</f>
        <v>High Discount</v>
      </c>
      <c r="AE446" s="5" t="str">
        <f>IF(Table1[[#This Row],[Discount]]=0,"0% (No Discount)",
 IF(Table1[[#This Row],[Discount]]&lt;=0.09,"10%",
 IF(Table1[[#This Row],[Discount]]&lt;=0.16,"15%",
 IF(Table1[[#This Row],[Discount]]&lt;=0.2,"20%",  IF(Table1[[#This Row],[Discount]]&lt;=0.25,"25%",
 "30%+")))))</f>
        <v>10%</v>
      </c>
      <c r="AF446" s="5" t="str">
        <f>IF(Table1[[#This Row],[Discount]]=0, "Full Price", "Discounted")</f>
        <v>Discounted</v>
      </c>
      <c r="AG446" s="46" t="str">
        <f>TEXT(Table1[[#This Row],[Order Date]],"mmm-yyyy")</f>
        <v>May-2015</v>
      </c>
    </row>
    <row r="447" spans="1:33" ht="12.75" hidden="1" customHeight="1" x14ac:dyDescent="0.25">
      <c r="A447" s="5">
        <v>20434</v>
      </c>
      <c r="B447" s="5" t="s">
        <v>25</v>
      </c>
      <c r="C447" s="5">
        <v>0.04</v>
      </c>
      <c r="D447" s="5">
        <v>34.76</v>
      </c>
      <c r="E447" s="5">
        <v>5.49</v>
      </c>
      <c r="F447" s="5">
        <v>782</v>
      </c>
      <c r="G447" s="5" t="s">
        <v>912</v>
      </c>
      <c r="H447" s="5" t="s">
        <v>49</v>
      </c>
      <c r="I447" s="5" t="s">
        <v>58</v>
      </c>
      <c r="J447" s="5" t="s">
        <v>29</v>
      </c>
      <c r="K447" s="5" t="s">
        <v>141</v>
      </c>
      <c r="L447" s="5" t="s">
        <v>59</v>
      </c>
      <c r="M447" s="5" t="s">
        <v>913</v>
      </c>
      <c r="N447" s="5">
        <v>0.6</v>
      </c>
      <c r="O447" s="5" t="s">
        <v>33</v>
      </c>
      <c r="P447" s="5" t="s">
        <v>34</v>
      </c>
      <c r="Q447" s="5" t="s">
        <v>45</v>
      </c>
      <c r="R447" s="5" t="s">
        <v>914</v>
      </c>
      <c r="S447" s="5">
        <v>90604</v>
      </c>
      <c r="T447" s="7">
        <v>42123</v>
      </c>
      <c r="U447" s="7">
        <v>42124</v>
      </c>
      <c r="V447" s="5">
        <v>192.51689999999999</v>
      </c>
      <c r="W447" s="5">
        <v>8</v>
      </c>
      <c r="X447" s="5">
        <v>279.01</v>
      </c>
      <c r="Y447" s="5">
        <v>90962</v>
      </c>
      <c r="Z447" s="5">
        <f>DATEDIF(Table1[[#This Row],[Order Date]], Table1[[#This Row],[Ship Date]], "D")</f>
        <v>1</v>
      </c>
      <c r="AA447" s="5">
        <f>IF(Table1[[#This Row],[Sales]]=0, 0, Table1[[#This Row],[Profit]] / Table1[[#This Row],[Sales]] * 100)</f>
        <v>69</v>
      </c>
      <c r="AB447" s="5">
        <f>Table1[[#This Row],[Sales]] / (1 - Table1[[#This Row],[Discount]])</f>
        <v>290.63541666666669</v>
      </c>
      <c r="AC447" s="5">
        <f>Table1[[#This Row],[Sales Before Discount]] - Table1[[#This Row],[Sales]]</f>
        <v>11.625416666666695</v>
      </c>
      <c r="AD447" s="5" t="str">
        <f>IF(Table1[[#This Row],[Discount Impact Factor]]=0, "No Discount", IF(Table1[[#This Row],[Discount Impact Factor]]&lt;=0.1, "Low Discount", IF(Table1[[#This Row],[Discount Impact Factor]]&lt;=0.2, "Medium Discount", "High Discount")))</f>
        <v>High Discount</v>
      </c>
      <c r="AE447" s="5" t="str">
        <f>IF(Table1[[#This Row],[Discount]]=0,"0% (No Discount)",
 IF(Table1[[#This Row],[Discount]]&lt;=0.09,"10%",
 IF(Table1[[#This Row],[Discount]]&lt;=0.16,"15%",
 IF(Table1[[#This Row],[Discount]]&lt;=0.2,"20%",  IF(Table1[[#This Row],[Discount]]&lt;=0.25,"25%",
 "30%+")))))</f>
        <v>10%</v>
      </c>
      <c r="AF447" s="5" t="str">
        <f>IF(Table1[[#This Row],[Discount]]=0, "Full Price", "Discounted")</f>
        <v>Discounted</v>
      </c>
      <c r="AG447" s="46" t="str">
        <f>TEXT(Table1[[#This Row],[Order Date]],"mmm-yyyy")</f>
        <v>Apr-2015</v>
      </c>
    </row>
    <row r="448" spans="1:33" ht="12.75" customHeight="1" x14ac:dyDescent="0.25">
      <c r="A448" s="5">
        <v>24773</v>
      </c>
      <c r="B448" s="5" t="s">
        <v>106</v>
      </c>
      <c r="C448" s="5">
        <v>0.02</v>
      </c>
      <c r="D448" s="5">
        <v>100.98</v>
      </c>
      <c r="E448" s="5">
        <v>35.840000000000003</v>
      </c>
      <c r="F448" s="5">
        <v>783</v>
      </c>
      <c r="G448" s="5" t="s">
        <v>915</v>
      </c>
      <c r="H448" s="5" t="s">
        <v>39</v>
      </c>
      <c r="I448" s="5" t="s">
        <v>58</v>
      </c>
      <c r="J448" s="5" t="s">
        <v>41</v>
      </c>
      <c r="K448" s="5" t="s">
        <v>191</v>
      </c>
      <c r="L448" s="5" t="s">
        <v>121</v>
      </c>
      <c r="M448" s="5" t="s">
        <v>260</v>
      </c>
      <c r="N448" s="5">
        <v>0.62</v>
      </c>
      <c r="O448" s="5" t="s">
        <v>33</v>
      </c>
      <c r="P448" s="5" t="s">
        <v>53</v>
      </c>
      <c r="Q448" s="5" t="s">
        <v>228</v>
      </c>
      <c r="R448" s="5" t="s">
        <v>916</v>
      </c>
      <c r="S448" s="5">
        <v>6010</v>
      </c>
      <c r="T448" s="7">
        <v>42010</v>
      </c>
      <c r="U448" s="7">
        <v>42010</v>
      </c>
      <c r="V448" s="5">
        <v>-134.91200000000001</v>
      </c>
      <c r="W448" s="5">
        <v>6</v>
      </c>
      <c r="X448" s="5">
        <v>614.99</v>
      </c>
      <c r="Y448" s="5">
        <v>90961</v>
      </c>
      <c r="Z448" s="5">
        <f>DATEDIF(Table1[[#This Row],[Order Date]], Table1[[#This Row],[Ship Date]], "D")</f>
        <v>0</v>
      </c>
      <c r="AA448" s="5">
        <f>IF(Table1[[#This Row],[Sales]]=0, 0, Table1[[#This Row],[Profit]] / Table1[[#This Row],[Sales]] * 100)</f>
        <v>-21.937267272638579</v>
      </c>
      <c r="AB448" s="5">
        <f>Table1[[#This Row],[Sales]] / (1 - Table1[[#This Row],[Discount]])</f>
        <v>627.5408163265306</v>
      </c>
      <c r="AC448" s="5">
        <f>Table1[[#This Row],[Sales Before Discount]] - Table1[[#This Row],[Sales]]</f>
        <v>12.550816326530594</v>
      </c>
      <c r="AD448" s="5" t="str">
        <f>IF(Table1[[#This Row],[Discount Impact Factor]]=0, "No Discount", IF(Table1[[#This Row],[Discount Impact Factor]]&lt;=0.1, "Low Discount", IF(Table1[[#This Row],[Discount Impact Factor]]&lt;=0.2, "Medium Discount", "High Discount")))</f>
        <v>High Discount</v>
      </c>
      <c r="AE448" s="5" t="str">
        <f>IF(Table1[[#This Row],[Discount]]=0,"0% (No Discount)",
 IF(Table1[[#This Row],[Discount]]&lt;=0.09,"10%",
 IF(Table1[[#This Row],[Discount]]&lt;=0.16,"15%",
 IF(Table1[[#This Row],[Discount]]&lt;=0.2,"20%",  IF(Table1[[#This Row],[Discount]]&lt;=0.25,"25%",
 "30%+")))))</f>
        <v>10%</v>
      </c>
      <c r="AF448" s="5" t="str">
        <f>IF(Table1[[#This Row],[Discount]]=0, "Full Price", "Discounted")</f>
        <v>Discounted</v>
      </c>
      <c r="AG448" s="46" t="str">
        <f>TEXT(Table1[[#This Row],[Order Date]],"mmm-yyyy")</f>
        <v>Jan-2015</v>
      </c>
    </row>
    <row r="449" spans="1:33" ht="12.75" customHeight="1" x14ac:dyDescent="0.25">
      <c r="A449" s="5">
        <v>22969</v>
      </c>
      <c r="B449" s="5" t="s">
        <v>56</v>
      </c>
      <c r="C449" s="5">
        <v>0</v>
      </c>
      <c r="D449" s="5">
        <v>8.34</v>
      </c>
      <c r="E449" s="5">
        <v>4.82</v>
      </c>
      <c r="F449" s="5">
        <v>786</v>
      </c>
      <c r="G449" s="5" t="s">
        <v>917</v>
      </c>
      <c r="H449" s="5" t="s">
        <v>49</v>
      </c>
      <c r="I449" s="5" t="s">
        <v>40</v>
      </c>
      <c r="J449" s="5" t="s">
        <v>29</v>
      </c>
      <c r="K449" s="5" t="s">
        <v>93</v>
      </c>
      <c r="L449" s="5" t="s">
        <v>59</v>
      </c>
      <c r="M449" s="5" t="s">
        <v>918</v>
      </c>
      <c r="N449" s="5">
        <v>0.4</v>
      </c>
      <c r="O449" s="5" t="s">
        <v>33</v>
      </c>
      <c r="P449" s="5" t="s">
        <v>34</v>
      </c>
      <c r="Q449" s="5" t="s">
        <v>45</v>
      </c>
      <c r="R449" s="5" t="s">
        <v>919</v>
      </c>
      <c r="S449" s="5">
        <v>92691</v>
      </c>
      <c r="T449" s="7">
        <v>42100</v>
      </c>
      <c r="U449" s="7">
        <v>42101</v>
      </c>
      <c r="V449" s="5">
        <v>-5.05</v>
      </c>
      <c r="W449" s="5">
        <v>9</v>
      </c>
      <c r="X449" s="5">
        <v>76.23</v>
      </c>
      <c r="Y449" s="5">
        <v>91513</v>
      </c>
      <c r="Z449" s="5">
        <f>DATEDIF(Table1[[#This Row],[Order Date]], Table1[[#This Row],[Ship Date]], "D")</f>
        <v>1</v>
      </c>
      <c r="AA449" s="5">
        <f>IF(Table1[[#This Row],[Sales]]=0, 0, Table1[[#This Row],[Profit]] / Table1[[#This Row],[Sales]] * 100)</f>
        <v>-6.6246884428702604</v>
      </c>
      <c r="AB449" s="5">
        <f>Table1[[#This Row],[Sales]] / (1 - Table1[[#This Row],[Discount]])</f>
        <v>76.23</v>
      </c>
      <c r="AC449" s="5">
        <f>Table1[[#This Row],[Sales Before Discount]] - Table1[[#This Row],[Sales]]</f>
        <v>0</v>
      </c>
      <c r="AD449" s="5" t="str">
        <f>IF(Table1[[#This Row],[Discount Impact Factor]]=0, "No Discount", IF(Table1[[#This Row],[Discount Impact Factor]]&lt;=0.1, "Low Discount", IF(Table1[[#This Row],[Discount Impact Factor]]&lt;=0.2, "Medium Discount", "High Discount")))</f>
        <v>No Discount</v>
      </c>
      <c r="AE449" s="5" t="str">
        <f>IF(Table1[[#This Row],[Discount]]=0,"0% (No Discount)",
 IF(Table1[[#This Row],[Discount]]&lt;=0.09,"10%",
 IF(Table1[[#This Row],[Discount]]&lt;=0.16,"15%",
 IF(Table1[[#This Row],[Discount]]&lt;=0.2,"20%",  IF(Table1[[#This Row],[Discount]]&lt;=0.25,"25%",
 "30%+")))))</f>
        <v>0% (No Discount)</v>
      </c>
      <c r="AF449" s="5" t="str">
        <f>IF(Table1[[#This Row],[Discount]]=0, "Full Price", "Discounted")</f>
        <v>Full Price</v>
      </c>
      <c r="AG449" s="46" t="str">
        <f>TEXT(Table1[[#This Row],[Order Date]],"mmm-yyyy")</f>
        <v>Apr-2015</v>
      </c>
    </row>
    <row r="450" spans="1:33" ht="12.75" customHeight="1" x14ac:dyDescent="0.25">
      <c r="A450" s="5">
        <v>24629</v>
      </c>
      <c r="B450" s="5" t="s">
        <v>37</v>
      </c>
      <c r="C450" s="5">
        <v>0.09</v>
      </c>
      <c r="D450" s="5">
        <v>6.48</v>
      </c>
      <c r="E450" s="5">
        <v>9.68</v>
      </c>
      <c r="F450" s="5">
        <v>792</v>
      </c>
      <c r="G450" s="5" t="s">
        <v>920</v>
      </c>
      <c r="H450" s="5" t="s">
        <v>49</v>
      </c>
      <c r="I450" s="5" t="s">
        <v>28</v>
      </c>
      <c r="J450" s="5" t="s">
        <v>29</v>
      </c>
      <c r="K450" s="5" t="s">
        <v>93</v>
      </c>
      <c r="L450" s="5" t="s">
        <v>59</v>
      </c>
      <c r="M450" s="5" t="s">
        <v>921</v>
      </c>
      <c r="N450" s="5">
        <v>0.36</v>
      </c>
      <c r="O450" s="5" t="s">
        <v>33</v>
      </c>
      <c r="P450" s="5" t="s">
        <v>61</v>
      </c>
      <c r="Q450" s="5" t="s">
        <v>304</v>
      </c>
      <c r="R450" s="5" t="s">
        <v>922</v>
      </c>
      <c r="S450" s="5">
        <v>73064</v>
      </c>
      <c r="T450" s="7">
        <v>42176</v>
      </c>
      <c r="U450" s="7">
        <v>42177</v>
      </c>
      <c r="V450" s="5">
        <v>-204.16</v>
      </c>
      <c r="W450" s="5">
        <v>16</v>
      </c>
      <c r="X450" s="5">
        <v>99.92</v>
      </c>
      <c r="Y450" s="5">
        <v>88753</v>
      </c>
      <c r="Z450" s="5">
        <f>DATEDIF(Table1[[#This Row],[Order Date]], Table1[[#This Row],[Ship Date]], "D")</f>
        <v>1</v>
      </c>
      <c r="AA450" s="5">
        <f>IF(Table1[[#This Row],[Sales]]=0, 0, Table1[[#This Row],[Profit]] / Table1[[#This Row],[Sales]] * 100)</f>
        <v>-204.32345876701362</v>
      </c>
      <c r="AB450" s="5">
        <f>Table1[[#This Row],[Sales]] / (1 - Table1[[#This Row],[Discount]])</f>
        <v>109.8021978021978</v>
      </c>
      <c r="AC450" s="5">
        <f>Table1[[#This Row],[Sales Before Discount]] - Table1[[#This Row],[Sales]]</f>
        <v>9.8821978021977941</v>
      </c>
      <c r="AD450" s="5" t="str">
        <f>IF(Table1[[#This Row],[Discount Impact Factor]]=0, "No Discount", IF(Table1[[#This Row],[Discount Impact Factor]]&lt;=0.1, "Low Discount", IF(Table1[[#This Row],[Discount Impact Factor]]&lt;=0.2, "Medium Discount", "High Discount")))</f>
        <v>High Discount</v>
      </c>
      <c r="AE450" s="5" t="str">
        <f>IF(Table1[[#This Row],[Discount]]=0,"0% (No Discount)",
 IF(Table1[[#This Row],[Discount]]&lt;=0.09,"10%",
 IF(Table1[[#This Row],[Discount]]&lt;=0.16,"15%",
 IF(Table1[[#This Row],[Discount]]&lt;=0.2,"20%",  IF(Table1[[#This Row],[Discount]]&lt;=0.25,"25%",
 "30%+")))))</f>
        <v>10%</v>
      </c>
      <c r="AF450" s="5" t="str">
        <f>IF(Table1[[#This Row],[Discount]]=0, "Full Price", "Discounted")</f>
        <v>Discounted</v>
      </c>
      <c r="AG450" s="46" t="str">
        <f>TEXT(Table1[[#This Row],[Order Date]],"mmm-yyyy")</f>
        <v>Jun-2015</v>
      </c>
    </row>
    <row r="451" spans="1:33" ht="12.75" customHeight="1" x14ac:dyDescent="0.25">
      <c r="A451" s="5">
        <v>18347</v>
      </c>
      <c r="B451" s="5" t="s">
        <v>37</v>
      </c>
      <c r="C451" s="5">
        <v>0.06</v>
      </c>
      <c r="D451" s="5">
        <v>8.6</v>
      </c>
      <c r="E451" s="5">
        <v>6.19</v>
      </c>
      <c r="F451" s="5">
        <v>796</v>
      </c>
      <c r="G451" s="5" t="s">
        <v>923</v>
      </c>
      <c r="H451" s="5" t="s">
        <v>49</v>
      </c>
      <c r="I451" s="5" t="s">
        <v>28</v>
      </c>
      <c r="J451" s="5" t="s">
        <v>29</v>
      </c>
      <c r="K451" s="5" t="s">
        <v>109</v>
      </c>
      <c r="L451" s="5" t="s">
        <v>59</v>
      </c>
      <c r="M451" s="5" t="s">
        <v>924</v>
      </c>
      <c r="N451" s="5">
        <v>0.38</v>
      </c>
      <c r="O451" s="5" t="s">
        <v>33</v>
      </c>
      <c r="P451" s="5" t="s">
        <v>61</v>
      </c>
      <c r="Q451" s="5" t="s">
        <v>496</v>
      </c>
      <c r="R451" s="5" t="s">
        <v>808</v>
      </c>
      <c r="S451" s="5">
        <v>68046</v>
      </c>
      <c r="T451" s="7">
        <v>42074</v>
      </c>
      <c r="U451" s="7">
        <v>42075</v>
      </c>
      <c r="V451" s="5">
        <v>-46.115000000000002</v>
      </c>
      <c r="W451" s="5">
        <v>9</v>
      </c>
      <c r="X451" s="5">
        <v>79.400000000000006</v>
      </c>
      <c r="Y451" s="5">
        <v>86867</v>
      </c>
      <c r="Z451" s="5">
        <f>DATEDIF(Table1[[#This Row],[Order Date]], Table1[[#This Row],[Ship Date]], "D")</f>
        <v>1</v>
      </c>
      <c r="AA451" s="5">
        <f>IF(Table1[[#This Row],[Sales]]=0, 0, Table1[[#This Row],[Profit]] / Table1[[#This Row],[Sales]] * 100)</f>
        <v>-58.079345088161205</v>
      </c>
      <c r="AB451" s="5">
        <f>Table1[[#This Row],[Sales]] / (1 - Table1[[#This Row],[Discount]])</f>
        <v>84.468085106382986</v>
      </c>
      <c r="AC451" s="5">
        <f>Table1[[#This Row],[Sales Before Discount]] - Table1[[#This Row],[Sales]]</f>
        <v>5.0680851063829806</v>
      </c>
      <c r="AD451" s="5" t="str">
        <f>IF(Table1[[#This Row],[Discount Impact Factor]]=0, "No Discount", IF(Table1[[#This Row],[Discount Impact Factor]]&lt;=0.1, "Low Discount", IF(Table1[[#This Row],[Discount Impact Factor]]&lt;=0.2, "Medium Discount", "High Discount")))</f>
        <v>High Discount</v>
      </c>
      <c r="AE451" s="5" t="str">
        <f>IF(Table1[[#This Row],[Discount]]=0,"0% (No Discount)",
 IF(Table1[[#This Row],[Discount]]&lt;=0.09,"10%",
 IF(Table1[[#This Row],[Discount]]&lt;=0.16,"15%",
 IF(Table1[[#This Row],[Discount]]&lt;=0.2,"20%",  IF(Table1[[#This Row],[Discount]]&lt;=0.25,"25%",
 "30%+")))))</f>
        <v>10%</v>
      </c>
      <c r="AF451" s="5" t="str">
        <f>IF(Table1[[#This Row],[Discount]]=0, "Full Price", "Discounted")</f>
        <v>Discounted</v>
      </c>
      <c r="AG451" s="46" t="str">
        <f>TEXT(Table1[[#This Row],[Order Date]],"mmm-yyyy")</f>
        <v>Mar-2015</v>
      </c>
    </row>
    <row r="452" spans="1:33" ht="12.75" customHeight="1" x14ac:dyDescent="0.25">
      <c r="A452" s="5">
        <v>18184</v>
      </c>
      <c r="B452" s="5" t="s">
        <v>37</v>
      </c>
      <c r="C452" s="5">
        <v>0.1</v>
      </c>
      <c r="D452" s="5">
        <v>14.42</v>
      </c>
      <c r="E452" s="5">
        <v>6.75</v>
      </c>
      <c r="F452" s="5">
        <v>796</v>
      </c>
      <c r="G452" s="5" t="s">
        <v>923</v>
      </c>
      <c r="H452" s="5" t="s">
        <v>49</v>
      </c>
      <c r="I452" s="5" t="s">
        <v>28</v>
      </c>
      <c r="J452" s="5" t="s">
        <v>29</v>
      </c>
      <c r="K452" s="5" t="s">
        <v>257</v>
      </c>
      <c r="L452" s="5" t="s">
        <v>86</v>
      </c>
      <c r="M452" s="5" t="s">
        <v>571</v>
      </c>
      <c r="N452" s="5">
        <v>0.52</v>
      </c>
      <c r="O452" s="5" t="s">
        <v>33</v>
      </c>
      <c r="P452" s="5" t="s">
        <v>61</v>
      </c>
      <c r="Q452" s="5" t="s">
        <v>496</v>
      </c>
      <c r="R452" s="5" t="s">
        <v>808</v>
      </c>
      <c r="S452" s="5">
        <v>68046</v>
      </c>
      <c r="T452" s="7">
        <v>42174</v>
      </c>
      <c r="U452" s="7">
        <v>42177</v>
      </c>
      <c r="V452" s="5">
        <v>-20.103999999999999</v>
      </c>
      <c r="W452" s="5">
        <v>1</v>
      </c>
      <c r="X452" s="5">
        <v>15.49</v>
      </c>
      <c r="Y452" s="5">
        <v>86869</v>
      </c>
      <c r="Z452" s="5">
        <f>DATEDIF(Table1[[#This Row],[Order Date]], Table1[[#This Row],[Ship Date]], "D")</f>
        <v>3</v>
      </c>
      <c r="AA452" s="5">
        <f>IF(Table1[[#This Row],[Sales]]=0, 0, Table1[[#This Row],[Profit]] / Table1[[#This Row],[Sales]] * 100)</f>
        <v>-129.7869593285991</v>
      </c>
      <c r="AB452" s="5">
        <f>Table1[[#This Row],[Sales]] / (1 - Table1[[#This Row],[Discount]])</f>
        <v>17.211111111111112</v>
      </c>
      <c r="AC452" s="5">
        <f>Table1[[#This Row],[Sales Before Discount]] - Table1[[#This Row],[Sales]]</f>
        <v>1.7211111111111119</v>
      </c>
      <c r="AD452" s="5" t="str">
        <f>IF(Table1[[#This Row],[Discount Impact Factor]]=0, "No Discount", IF(Table1[[#This Row],[Discount Impact Factor]]&lt;=0.1, "Low Discount", IF(Table1[[#This Row],[Discount Impact Factor]]&lt;=0.2, "Medium Discount", "High Discount")))</f>
        <v>High Discount</v>
      </c>
      <c r="AE452" s="5" t="str">
        <f>IF(Table1[[#This Row],[Discount]]=0,"0% (No Discount)",
 IF(Table1[[#This Row],[Discount]]&lt;=0.09,"10%",
 IF(Table1[[#This Row],[Discount]]&lt;=0.16,"15%",
 IF(Table1[[#This Row],[Discount]]&lt;=0.2,"20%",  IF(Table1[[#This Row],[Discount]]&lt;=0.25,"25%",
 "30%+")))))</f>
        <v>15%</v>
      </c>
      <c r="AF452" s="5" t="str">
        <f>IF(Table1[[#This Row],[Discount]]=0, "Full Price", "Discounted")</f>
        <v>Discounted</v>
      </c>
      <c r="AG452" s="46" t="str">
        <f>TEXT(Table1[[#This Row],[Order Date]],"mmm-yyyy")</f>
        <v>Jun-2015</v>
      </c>
    </row>
    <row r="453" spans="1:33" ht="12.75" customHeight="1" x14ac:dyDescent="0.25">
      <c r="A453" s="5">
        <v>19011</v>
      </c>
      <c r="B453" s="5" t="s">
        <v>37</v>
      </c>
      <c r="C453" s="5">
        <v>0.04</v>
      </c>
      <c r="D453" s="5">
        <v>9.11</v>
      </c>
      <c r="E453" s="5">
        <v>2.25</v>
      </c>
      <c r="F453" s="5">
        <v>797</v>
      </c>
      <c r="G453" s="5" t="s">
        <v>925</v>
      </c>
      <c r="H453" s="5" t="s">
        <v>49</v>
      </c>
      <c r="I453" s="5" t="s">
        <v>28</v>
      </c>
      <c r="J453" s="5" t="s">
        <v>29</v>
      </c>
      <c r="K453" s="5" t="s">
        <v>30</v>
      </c>
      <c r="L453" s="5" t="s">
        <v>31</v>
      </c>
      <c r="M453" s="5" t="s">
        <v>926</v>
      </c>
      <c r="N453" s="5">
        <v>0.52</v>
      </c>
      <c r="O453" s="5" t="s">
        <v>33</v>
      </c>
      <c r="P453" s="5" t="s">
        <v>34</v>
      </c>
      <c r="Q453" s="5" t="s">
        <v>212</v>
      </c>
      <c r="R453" s="5" t="s">
        <v>927</v>
      </c>
      <c r="S453" s="5">
        <v>84067</v>
      </c>
      <c r="T453" s="7">
        <v>42156</v>
      </c>
      <c r="U453" s="7">
        <v>42159</v>
      </c>
      <c r="V453" s="5">
        <v>-3.496</v>
      </c>
      <c r="W453" s="5">
        <v>2</v>
      </c>
      <c r="X453" s="5">
        <v>18.59</v>
      </c>
      <c r="Y453" s="5">
        <v>86868</v>
      </c>
      <c r="Z453" s="5">
        <f>DATEDIF(Table1[[#This Row],[Order Date]], Table1[[#This Row],[Ship Date]], "D")</f>
        <v>3</v>
      </c>
      <c r="AA453" s="5">
        <f>IF(Table1[[#This Row],[Sales]]=0, 0, Table1[[#This Row],[Profit]] / Table1[[#This Row],[Sales]] * 100)</f>
        <v>-18.805809575040342</v>
      </c>
      <c r="AB453" s="5">
        <f>Table1[[#This Row],[Sales]] / (1 - Table1[[#This Row],[Discount]])</f>
        <v>19.364583333333332</v>
      </c>
      <c r="AC453" s="5">
        <f>Table1[[#This Row],[Sales Before Discount]] - Table1[[#This Row],[Sales]]</f>
        <v>0.77458333333333229</v>
      </c>
      <c r="AD453" s="5" t="str">
        <f>IF(Table1[[#This Row],[Discount Impact Factor]]=0, "No Discount", IF(Table1[[#This Row],[Discount Impact Factor]]&lt;=0.1, "Low Discount", IF(Table1[[#This Row],[Discount Impact Factor]]&lt;=0.2, "Medium Discount", "High Discount")))</f>
        <v>High Discount</v>
      </c>
      <c r="AE453" s="5" t="str">
        <f>IF(Table1[[#This Row],[Discount]]=0,"0% (No Discount)",
 IF(Table1[[#This Row],[Discount]]&lt;=0.09,"10%",
 IF(Table1[[#This Row],[Discount]]&lt;=0.16,"15%",
 IF(Table1[[#This Row],[Discount]]&lt;=0.2,"20%",  IF(Table1[[#This Row],[Discount]]&lt;=0.25,"25%",
 "30%+")))))</f>
        <v>10%</v>
      </c>
      <c r="AF453" s="5" t="str">
        <f>IF(Table1[[#This Row],[Discount]]=0, "Full Price", "Discounted")</f>
        <v>Discounted</v>
      </c>
      <c r="AG453" s="46" t="str">
        <f>TEXT(Table1[[#This Row],[Order Date]],"mmm-yyyy")</f>
        <v>Jun-2015</v>
      </c>
    </row>
    <row r="454" spans="1:33" ht="12.75" customHeight="1" x14ac:dyDescent="0.25">
      <c r="A454" s="5">
        <v>19012</v>
      </c>
      <c r="B454" s="5" t="s">
        <v>37</v>
      </c>
      <c r="C454" s="5">
        <v>7.0000000000000007E-2</v>
      </c>
      <c r="D454" s="5">
        <v>64.650000000000006</v>
      </c>
      <c r="E454" s="5">
        <v>35</v>
      </c>
      <c r="F454" s="5">
        <v>797</v>
      </c>
      <c r="G454" s="5" t="s">
        <v>925</v>
      </c>
      <c r="H454" s="5" t="s">
        <v>49</v>
      </c>
      <c r="I454" s="5" t="s">
        <v>28</v>
      </c>
      <c r="J454" s="5" t="s">
        <v>29</v>
      </c>
      <c r="K454" s="5" t="s">
        <v>141</v>
      </c>
      <c r="L454" s="5" t="s">
        <v>236</v>
      </c>
      <c r="M454" s="5" t="s">
        <v>928</v>
      </c>
      <c r="N454" s="5">
        <v>0.8</v>
      </c>
      <c r="O454" s="5" t="s">
        <v>33</v>
      </c>
      <c r="P454" s="5" t="s">
        <v>34</v>
      </c>
      <c r="Q454" s="5" t="s">
        <v>212</v>
      </c>
      <c r="R454" s="5" t="s">
        <v>927</v>
      </c>
      <c r="S454" s="5">
        <v>84067</v>
      </c>
      <c r="T454" s="7">
        <v>42156</v>
      </c>
      <c r="U454" s="7">
        <v>42158</v>
      </c>
      <c r="V454" s="5">
        <v>-717.072</v>
      </c>
      <c r="W454" s="5">
        <v>13</v>
      </c>
      <c r="X454" s="5">
        <v>834.08</v>
      </c>
      <c r="Y454" s="5">
        <v>86868</v>
      </c>
      <c r="Z454" s="5">
        <f>DATEDIF(Table1[[#This Row],[Order Date]], Table1[[#This Row],[Ship Date]], "D")</f>
        <v>2</v>
      </c>
      <c r="AA454" s="5">
        <f>IF(Table1[[#This Row],[Sales]]=0, 0, Table1[[#This Row],[Profit]] / Table1[[#This Row],[Sales]] * 100)</f>
        <v>-85.971609437943599</v>
      </c>
      <c r="AB454" s="5">
        <f>Table1[[#This Row],[Sales]] / (1 - Table1[[#This Row],[Discount]])</f>
        <v>896.86021505376357</v>
      </c>
      <c r="AC454" s="5">
        <f>Table1[[#This Row],[Sales Before Discount]] - Table1[[#This Row],[Sales]]</f>
        <v>62.780215053763527</v>
      </c>
      <c r="AD454" s="5" t="str">
        <f>IF(Table1[[#This Row],[Discount Impact Factor]]=0, "No Discount", IF(Table1[[#This Row],[Discount Impact Factor]]&lt;=0.1, "Low Discount", IF(Table1[[#This Row],[Discount Impact Factor]]&lt;=0.2, "Medium Discount", "High Discount")))</f>
        <v>High Discount</v>
      </c>
      <c r="AE454" s="5" t="str">
        <f>IF(Table1[[#This Row],[Discount]]=0,"0% (No Discount)",
 IF(Table1[[#This Row],[Discount]]&lt;=0.09,"10%",
 IF(Table1[[#This Row],[Discount]]&lt;=0.16,"15%",
 IF(Table1[[#This Row],[Discount]]&lt;=0.2,"20%",  IF(Table1[[#This Row],[Discount]]&lt;=0.25,"25%",
 "30%+")))))</f>
        <v>10%</v>
      </c>
      <c r="AF454" s="5" t="str">
        <f>IF(Table1[[#This Row],[Discount]]=0, "Full Price", "Discounted")</f>
        <v>Discounted</v>
      </c>
      <c r="AG454" s="46" t="str">
        <f>TEXT(Table1[[#This Row],[Order Date]],"mmm-yyyy")</f>
        <v>Jun-2015</v>
      </c>
    </row>
    <row r="455" spans="1:33" ht="12.75" customHeight="1" x14ac:dyDescent="0.25">
      <c r="A455" s="5">
        <v>24851</v>
      </c>
      <c r="B455" s="5" t="s">
        <v>106</v>
      </c>
      <c r="C455" s="5">
        <v>0.09</v>
      </c>
      <c r="D455" s="5">
        <v>6.48</v>
      </c>
      <c r="E455" s="5">
        <v>6.86</v>
      </c>
      <c r="F455" s="5">
        <v>797</v>
      </c>
      <c r="G455" s="5" t="s">
        <v>925</v>
      </c>
      <c r="H455" s="5" t="s">
        <v>49</v>
      </c>
      <c r="I455" s="5" t="s">
        <v>28</v>
      </c>
      <c r="J455" s="5" t="s">
        <v>29</v>
      </c>
      <c r="K455" s="5" t="s">
        <v>93</v>
      </c>
      <c r="L455" s="5" t="s">
        <v>59</v>
      </c>
      <c r="M455" s="5" t="s">
        <v>929</v>
      </c>
      <c r="N455" s="5">
        <v>0.37</v>
      </c>
      <c r="O455" s="5" t="s">
        <v>33</v>
      </c>
      <c r="P455" s="5" t="s">
        <v>34</v>
      </c>
      <c r="Q455" s="5" t="s">
        <v>212</v>
      </c>
      <c r="R455" s="5" t="s">
        <v>927</v>
      </c>
      <c r="S455" s="5">
        <v>84067</v>
      </c>
      <c r="T455" s="7">
        <v>42069</v>
      </c>
      <c r="U455" s="7">
        <v>42071</v>
      </c>
      <c r="V455" s="5">
        <v>-62.23</v>
      </c>
      <c r="W455" s="5">
        <v>8</v>
      </c>
      <c r="X455" s="5">
        <v>50.88</v>
      </c>
      <c r="Y455" s="5">
        <v>86870</v>
      </c>
      <c r="Z455" s="5">
        <f>DATEDIF(Table1[[#This Row],[Order Date]], Table1[[#This Row],[Ship Date]], "D")</f>
        <v>2</v>
      </c>
      <c r="AA455" s="5">
        <f>IF(Table1[[#This Row],[Sales]]=0, 0, Table1[[#This Row],[Profit]] / Table1[[#This Row],[Sales]] * 100)</f>
        <v>-122.3073899371069</v>
      </c>
      <c r="AB455" s="5">
        <f>Table1[[#This Row],[Sales]] / (1 - Table1[[#This Row],[Discount]])</f>
        <v>55.912087912087912</v>
      </c>
      <c r="AC455" s="5">
        <f>Table1[[#This Row],[Sales Before Discount]] - Table1[[#This Row],[Sales]]</f>
        <v>5.0320879120879098</v>
      </c>
      <c r="AD455" s="5" t="str">
        <f>IF(Table1[[#This Row],[Discount Impact Factor]]=0, "No Discount", IF(Table1[[#This Row],[Discount Impact Factor]]&lt;=0.1, "Low Discount", IF(Table1[[#This Row],[Discount Impact Factor]]&lt;=0.2, "Medium Discount", "High Discount")))</f>
        <v>High Discount</v>
      </c>
      <c r="AE455" s="5" t="str">
        <f>IF(Table1[[#This Row],[Discount]]=0,"0% (No Discount)",
 IF(Table1[[#This Row],[Discount]]&lt;=0.09,"10%",
 IF(Table1[[#This Row],[Discount]]&lt;=0.16,"15%",
 IF(Table1[[#This Row],[Discount]]&lt;=0.2,"20%",  IF(Table1[[#This Row],[Discount]]&lt;=0.25,"25%",
 "30%+")))))</f>
        <v>10%</v>
      </c>
      <c r="AF455" s="5" t="str">
        <f>IF(Table1[[#This Row],[Discount]]=0, "Full Price", "Discounted")</f>
        <v>Discounted</v>
      </c>
      <c r="AG455" s="46" t="str">
        <f>TEXT(Table1[[#This Row],[Order Date]],"mmm-yyyy")</f>
        <v>Mar-2015</v>
      </c>
    </row>
    <row r="456" spans="1:33" ht="12.75" hidden="1" customHeight="1" x14ac:dyDescent="0.25">
      <c r="A456" s="5">
        <v>20001</v>
      </c>
      <c r="B456" s="5" t="s">
        <v>37</v>
      </c>
      <c r="C456" s="5">
        <v>0.01</v>
      </c>
      <c r="D456" s="5">
        <v>150.97999999999999</v>
      </c>
      <c r="E456" s="5">
        <v>30</v>
      </c>
      <c r="F456" s="5">
        <v>799</v>
      </c>
      <c r="G456" s="5" t="s">
        <v>930</v>
      </c>
      <c r="H456" s="5" t="s">
        <v>39</v>
      </c>
      <c r="I456" s="5" t="s">
        <v>114</v>
      </c>
      <c r="J456" s="5" t="s">
        <v>41</v>
      </c>
      <c r="K456" s="5" t="s">
        <v>42</v>
      </c>
      <c r="L456" s="5" t="s">
        <v>43</v>
      </c>
      <c r="M456" s="5" t="s">
        <v>931</v>
      </c>
      <c r="N456" s="5">
        <v>0.74</v>
      </c>
      <c r="O456" s="5" t="s">
        <v>33</v>
      </c>
      <c r="P456" s="5" t="s">
        <v>136</v>
      </c>
      <c r="Q456" s="5" t="s">
        <v>932</v>
      </c>
      <c r="R456" s="5" t="s">
        <v>933</v>
      </c>
      <c r="S456" s="5">
        <v>29915</v>
      </c>
      <c r="T456" s="7">
        <v>42010</v>
      </c>
      <c r="U456" s="7">
        <v>42012</v>
      </c>
      <c r="V456" s="5">
        <v>131.38200000000001</v>
      </c>
      <c r="W456" s="5">
        <v>6</v>
      </c>
      <c r="X456" s="5">
        <v>958.46</v>
      </c>
      <c r="Y456" s="5">
        <v>89909</v>
      </c>
      <c r="Z456" s="5">
        <f>DATEDIF(Table1[[#This Row],[Order Date]], Table1[[#This Row],[Ship Date]], "D")</f>
        <v>2</v>
      </c>
      <c r="AA456" s="5">
        <f>IF(Table1[[#This Row],[Sales]]=0, 0, Table1[[#This Row],[Profit]] / Table1[[#This Row],[Sales]] * 100)</f>
        <v>13.707614297936271</v>
      </c>
      <c r="AB456" s="5">
        <f>Table1[[#This Row],[Sales]] / (1 - Table1[[#This Row],[Discount]])</f>
        <v>968.1414141414142</v>
      </c>
      <c r="AC456" s="5">
        <f>Table1[[#This Row],[Sales Before Discount]] - Table1[[#This Row],[Sales]]</f>
        <v>9.6814141414141659</v>
      </c>
      <c r="AD456" s="5" t="str">
        <f>IF(Table1[[#This Row],[Discount Impact Factor]]=0, "No Discount", IF(Table1[[#This Row],[Discount Impact Factor]]&lt;=0.1, "Low Discount", IF(Table1[[#This Row],[Discount Impact Factor]]&lt;=0.2, "Medium Discount", "High Discount")))</f>
        <v>High Discount</v>
      </c>
      <c r="AE456" s="5" t="str">
        <f>IF(Table1[[#This Row],[Discount]]=0,"0% (No Discount)",
 IF(Table1[[#This Row],[Discount]]&lt;=0.09,"10%",
 IF(Table1[[#This Row],[Discount]]&lt;=0.16,"15%",
 IF(Table1[[#This Row],[Discount]]&lt;=0.2,"20%",  IF(Table1[[#This Row],[Discount]]&lt;=0.25,"25%",
 "30%+")))))</f>
        <v>10%</v>
      </c>
      <c r="AF456" s="5" t="str">
        <f>IF(Table1[[#This Row],[Discount]]=0, "Full Price", "Discounted")</f>
        <v>Discounted</v>
      </c>
      <c r="AG456" s="46" t="str">
        <f>TEXT(Table1[[#This Row],[Order Date]],"mmm-yyyy")</f>
        <v>Jan-2015</v>
      </c>
    </row>
    <row r="457" spans="1:33" ht="12.75" customHeight="1" x14ac:dyDescent="0.25">
      <c r="A457" s="5">
        <v>20002</v>
      </c>
      <c r="B457" s="5" t="s">
        <v>37</v>
      </c>
      <c r="C457" s="5">
        <v>0.01</v>
      </c>
      <c r="D457" s="5">
        <v>28.28</v>
      </c>
      <c r="E457" s="5">
        <v>13.99</v>
      </c>
      <c r="F457" s="5">
        <v>799</v>
      </c>
      <c r="G457" s="5" t="s">
        <v>930</v>
      </c>
      <c r="H457" s="5" t="s">
        <v>27</v>
      </c>
      <c r="I457" s="5" t="s">
        <v>114</v>
      </c>
      <c r="J457" s="5" t="s">
        <v>29</v>
      </c>
      <c r="K457" s="5" t="s">
        <v>141</v>
      </c>
      <c r="L457" s="5" t="s">
        <v>86</v>
      </c>
      <c r="M457" s="5" t="s">
        <v>934</v>
      </c>
      <c r="N457" s="5">
        <v>0.57999999999999996</v>
      </c>
      <c r="O457" s="5" t="s">
        <v>33</v>
      </c>
      <c r="P457" s="5" t="s">
        <v>136</v>
      </c>
      <c r="Q457" s="5" t="s">
        <v>932</v>
      </c>
      <c r="R457" s="5" t="s">
        <v>933</v>
      </c>
      <c r="S457" s="5">
        <v>29915</v>
      </c>
      <c r="T457" s="7">
        <v>42010</v>
      </c>
      <c r="U457" s="7">
        <v>42012</v>
      </c>
      <c r="V457" s="5">
        <v>-89.292000000000002</v>
      </c>
      <c r="W457" s="5">
        <v>12</v>
      </c>
      <c r="X457" s="5">
        <v>368.84</v>
      </c>
      <c r="Y457" s="5">
        <v>89909</v>
      </c>
      <c r="Z457" s="5">
        <f>DATEDIF(Table1[[#This Row],[Order Date]], Table1[[#This Row],[Ship Date]], "D")</f>
        <v>2</v>
      </c>
      <c r="AA457" s="5">
        <f>IF(Table1[[#This Row],[Sales]]=0, 0, Table1[[#This Row],[Profit]] / Table1[[#This Row],[Sales]] * 100)</f>
        <v>-24.208871055200092</v>
      </c>
      <c r="AB457" s="5">
        <f>Table1[[#This Row],[Sales]] / (1 - Table1[[#This Row],[Discount]])</f>
        <v>372.56565656565652</v>
      </c>
      <c r="AC457" s="5">
        <f>Table1[[#This Row],[Sales Before Discount]] - Table1[[#This Row],[Sales]]</f>
        <v>3.7256565656565499</v>
      </c>
      <c r="AD457" s="5" t="str">
        <f>IF(Table1[[#This Row],[Discount Impact Factor]]=0, "No Discount", IF(Table1[[#This Row],[Discount Impact Factor]]&lt;=0.1, "Low Discount", IF(Table1[[#This Row],[Discount Impact Factor]]&lt;=0.2, "Medium Discount", "High Discount")))</f>
        <v>High Discount</v>
      </c>
      <c r="AE457" s="5" t="str">
        <f>IF(Table1[[#This Row],[Discount]]=0,"0% (No Discount)",
 IF(Table1[[#This Row],[Discount]]&lt;=0.09,"10%",
 IF(Table1[[#This Row],[Discount]]&lt;=0.16,"15%",
 IF(Table1[[#This Row],[Discount]]&lt;=0.2,"20%",  IF(Table1[[#This Row],[Discount]]&lt;=0.25,"25%",
 "30%+")))))</f>
        <v>10%</v>
      </c>
      <c r="AF457" s="5" t="str">
        <f>IF(Table1[[#This Row],[Discount]]=0, "Full Price", "Discounted")</f>
        <v>Discounted</v>
      </c>
      <c r="AG457" s="46" t="str">
        <f>TEXT(Table1[[#This Row],[Order Date]],"mmm-yyyy")</f>
        <v>Jan-2015</v>
      </c>
    </row>
    <row r="458" spans="1:33" ht="12.75" customHeight="1" x14ac:dyDescent="0.25">
      <c r="A458" s="5">
        <v>20003</v>
      </c>
      <c r="B458" s="5" t="s">
        <v>37</v>
      </c>
      <c r="C458" s="5">
        <v>0.03</v>
      </c>
      <c r="D458" s="5">
        <v>35.99</v>
      </c>
      <c r="E458" s="5">
        <v>1.1000000000000001</v>
      </c>
      <c r="F458" s="5">
        <v>799</v>
      </c>
      <c r="G458" s="5" t="s">
        <v>930</v>
      </c>
      <c r="H458" s="5" t="s">
        <v>49</v>
      </c>
      <c r="I458" s="5" t="s">
        <v>114</v>
      </c>
      <c r="J458" s="5" t="s">
        <v>77</v>
      </c>
      <c r="K458" s="5" t="s">
        <v>78</v>
      </c>
      <c r="L458" s="5" t="s">
        <v>59</v>
      </c>
      <c r="M458" s="5" t="s">
        <v>935</v>
      </c>
      <c r="N458" s="5">
        <v>0.55000000000000004</v>
      </c>
      <c r="O458" s="5" t="s">
        <v>33</v>
      </c>
      <c r="P458" s="5" t="s">
        <v>136</v>
      </c>
      <c r="Q458" s="5" t="s">
        <v>932</v>
      </c>
      <c r="R458" s="5" t="s">
        <v>933</v>
      </c>
      <c r="S458" s="5">
        <v>29915</v>
      </c>
      <c r="T458" s="7">
        <v>42010</v>
      </c>
      <c r="U458" s="7">
        <v>42011</v>
      </c>
      <c r="V458" s="5">
        <v>-211.036</v>
      </c>
      <c r="W458" s="5">
        <v>1</v>
      </c>
      <c r="X458" s="5">
        <v>30.86</v>
      </c>
      <c r="Y458" s="5">
        <v>89909</v>
      </c>
      <c r="Z458" s="5">
        <f>DATEDIF(Table1[[#This Row],[Order Date]], Table1[[#This Row],[Ship Date]], "D")</f>
        <v>1</v>
      </c>
      <c r="AA458" s="5">
        <f>IF(Table1[[#This Row],[Sales]]=0, 0, Table1[[#This Row],[Profit]] / Table1[[#This Row],[Sales]] * 100)</f>
        <v>-683.84964355152306</v>
      </c>
      <c r="AB458" s="5">
        <f>Table1[[#This Row],[Sales]] / (1 - Table1[[#This Row],[Discount]])</f>
        <v>31.814432989690722</v>
      </c>
      <c r="AC458" s="5">
        <f>Table1[[#This Row],[Sales Before Discount]] - Table1[[#This Row],[Sales]]</f>
        <v>0.95443298969072288</v>
      </c>
      <c r="AD458" s="5" t="str">
        <f>IF(Table1[[#This Row],[Discount Impact Factor]]=0, "No Discount", IF(Table1[[#This Row],[Discount Impact Factor]]&lt;=0.1, "Low Discount", IF(Table1[[#This Row],[Discount Impact Factor]]&lt;=0.2, "Medium Discount", "High Discount")))</f>
        <v>High Discount</v>
      </c>
      <c r="AE458" s="5" t="str">
        <f>IF(Table1[[#This Row],[Discount]]=0,"0% (No Discount)",
 IF(Table1[[#This Row],[Discount]]&lt;=0.09,"10%",
 IF(Table1[[#This Row],[Discount]]&lt;=0.16,"15%",
 IF(Table1[[#This Row],[Discount]]&lt;=0.2,"20%",  IF(Table1[[#This Row],[Discount]]&lt;=0.25,"25%",
 "30%+")))))</f>
        <v>10%</v>
      </c>
      <c r="AF458" s="5" t="str">
        <f>IF(Table1[[#This Row],[Discount]]=0, "Full Price", "Discounted")</f>
        <v>Discounted</v>
      </c>
      <c r="AG458" s="46" t="str">
        <f>TEXT(Table1[[#This Row],[Order Date]],"mmm-yyyy")</f>
        <v>Jan-2015</v>
      </c>
    </row>
    <row r="459" spans="1:33" ht="12.75" customHeight="1" x14ac:dyDescent="0.25">
      <c r="A459" s="5">
        <v>19265</v>
      </c>
      <c r="B459" s="5" t="s">
        <v>106</v>
      </c>
      <c r="C459" s="5">
        <v>0.04</v>
      </c>
      <c r="D459" s="5">
        <v>50.98</v>
      </c>
      <c r="E459" s="5">
        <v>6.5</v>
      </c>
      <c r="F459" s="5">
        <v>800</v>
      </c>
      <c r="G459" s="5" t="s">
        <v>936</v>
      </c>
      <c r="H459" s="5" t="s">
        <v>49</v>
      </c>
      <c r="I459" s="5" t="s">
        <v>114</v>
      </c>
      <c r="J459" s="5" t="s">
        <v>77</v>
      </c>
      <c r="K459" s="5" t="s">
        <v>180</v>
      </c>
      <c r="L459" s="5" t="s">
        <v>59</v>
      </c>
      <c r="M459" s="5" t="s">
        <v>937</v>
      </c>
      <c r="N459" s="5">
        <v>0.73</v>
      </c>
      <c r="O459" s="5" t="s">
        <v>33</v>
      </c>
      <c r="P459" s="5" t="s">
        <v>34</v>
      </c>
      <c r="Q459" s="5" t="s">
        <v>212</v>
      </c>
      <c r="R459" s="5" t="s">
        <v>927</v>
      </c>
      <c r="S459" s="5">
        <v>84067</v>
      </c>
      <c r="T459" s="7">
        <v>42091</v>
      </c>
      <c r="U459" s="7">
        <v>42097</v>
      </c>
      <c r="V459" s="5">
        <v>-13.28</v>
      </c>
      <c r="W459" s="5">
        <v>11</v>
      </c>
      <c r="X459" s="5">
        <v>568.25</v>
      </c>
      <c r="Y459" s="5">
        <v>89910</v>
      </c>
      <c r="Z459" s="5">
        <f>DATEDIF(Table1[[#This Row],[Order Date]], Table1[[#This Row],[Ship Date]], "D")</f>
        <v>6</v>
      </c>
      <c r="AA459" s="5">
        <f>IF(Table1[[#This Row],[Sales]]=0, 0, Table1[[#This Row],[Profit]] / Table1[[#This Row],[Sales]] * 100)</f>
        <v>-2.3369995600527935</v>
      </c>
      <c r="AB459" s="5">
        <f>Table1[[#This Row],[Sales]] / (1 - Table1[[#This Row],[Discount]])</f>
        <v>591.92708333333337</v>
      </c>
      <c r="AC459" s="5">
        <f>Table1[[#This Row],[Sales Before Discount]] - Table1[[#This Row],[Sales]]</f>
        <v>23.677083333333371</v>
      </c>
      <c r="AD459" s="5" t="str">
        <f>IF(Table1[[#This Row],[Discount Impact Factor]]=0, "No Discount", IF(Table1[[#This Row],[Discount Impact Factor]]&lt;=0.1, "Low Discount", IF(Table1[[#This Row],[Discount Impact Factor]]&lt;=0.2, "Medium Discount", "High Discount")))</f>
        <v>High Discount</v>
      </c>
      <c r="AE459" s="5" t="str">
        <f>IF(Table1[[#This Row],[Discount]]=0,"0% (No Discount)",
 IF(Table1[[#This Row],[Discount]]&lt;=0.09,"10%",
 IF(Table1[[#This Row],[Discount]]&lt;=0.16,"15%",
 IF(Table1[[#This Row],[Discount]]&lt;=0.2,"20%",  IF(Table1[[#This Row],[Discount]]&lt;=0.25,"25%",
 "30%+")))))</f>
        <v>10%</v>
      </c>
      <c r="AF459" s="5" t="str">
        <f>IF(Table1[[#This Row],[Discount]]=0, "Full Price", "Discounted")</f>
        <v>Discounted</v>
      </c>
      <c r="AG459" s="46" t="str">
        <f>TEXT(Table1[[#This Row],[Order Date]],"mmm-yyyy")</f>
        <v>Mar-2015</v>
      </c>
    </row>
    <row r="460" spans="1:33" ht="12.75" customHeight="1" x14ac:dyDescent="0.25">
      <c r="A460" s="5">
        <v>19266</v>
      </c>
      <c r="B460" s="5" t="s">
        <v>106</v>
      </c>
      <c r="C460" s="5">
        <v>0.02</v>
      </c>
      <c r="D460" s="5">
        <v>6.48</v>
      </c>
      <c r="E460" s="5">
        <v>5.14</v>
      </c>
      <c r="F460" s="5">
        <v>800</v>
      </c>
      <c r="G460" s="5" t="s">
        <v>936</v>
      </c>
      <c r="H460" s="5" t="s">
        <v>49</v>
      </c>
      <c r="I460" s="5" t="s">
        <v>114</v>
      </c>
      <c r="J460" s="5" t="s">
        <v>29</v>
      </c>
      <c r="K460" s="5" t="s">
        <v>93</v>
      </c>
      <c r="L460" s="5" t="s">
        <v>59</v>
      </c>
      <c r="M460" s="5" t="s">
        <v>938</v>
      </c>
      <c r="N460" s="5">
        <v>0.37</v>
      </c>
      <c r="O460" s="5" t="s">
        <v>33</v>
      </c>
      <c r="P460" s="5" t="s">
        <v>34</v>
      </c>
      <c r="Q460" s="5" t="s">
        <v>212</v>
      </c>
      <c r="R460" s="5" t="s">
        <v>927</v>
      </c>
      <c r="S460" s="5">
        <v>84067</v>
      </c>
      <c r="T460" s="7">
        <v>42091</v>
      </c>
      <c r="U460" s="7">
        <v>42093</v>
      </c>
      <c r="V460" s="5">
        <v>-48.68</v>
      </c>
      <c r="W460" s="5">
        <v>19</v>
      </c>
      <c r="X460" s="5">
        <v>126.66</v>
      </c>
      <c r="Y460" s="5">
        <v>89910</v>
      </c>
      <c r="Z460" s="5">
        <f>DATEDIF(Table1[[#This Row],[Order Date]], Table1[[#This Row],[Ship Date]], "D")</f>
        <v>2</v>
      </c>
      <c r="AA460" s="5">
        <f>IF(Table1[[#This Row],[Sales]]=0, 0, Table1[[#This Row],[Profit]] / Table1[[#This Row],[Sales]] * 100)</f>
        <v>-38.43360176851413</v>
      </c>
      <c r="AB460" s="5">
        <f>Table1[[#This Row],[Sales]] / (1 - Table1[[#This Row],[Discount]])</f>
        <v>129.24489795918367</v>
      </c>
      <c r="AC460" s="5">
        <f>Table1[[#This Row],[Sales Before Discount]] - Table1[[#This Row],[Sales]]</f>
        <v>2.584897959183678</v>
      </c>
      <c r="AD460" s="5" t="str">
        <f>IF(Table1[[#This Row],[Discount Impact Factor]]=0, "No Discount", IF(Table1[[#This Row],[Discount Impact Factor]]&lt;=0.1, "Low Discount", IF(Table1[[#This Row],[Discount Impact Factor]]&lt;=0.2, "Medium Discount", "High Discount")))</f>
        <v>High Discount</v>
      </c>
      <c r="AE460" s="5" t="str">
        <f>IF(Table1[[#This Row],[Discount]]=0,"0% (No Discount)",
 IF(Table1[[#This Row],[Discount]]&lt;=0.09,"10%",
 IF(Table1[[#This Row],[Discount]]&lt;=0.16,"15%",
 IF(Table1[[#This Row],[Discount]]&lt;=0.2,"20%",  IF(Table1[[#This Row],[Discount]]&lt;=0.25,"25%",
 "30%+")))))</f>
        <v>10%</v>
      </c>
      <c r="AF460" s="5" t="str">
        <f>IF(Table1[[#This Row],[Discount]]=0, "Full Price", "Discounted")</f>
        <v>Discounted</v>
      </c>
      <c r="AG460" s="46" t="str">
        <f>TEXT(Table1[[#This Row],[Order Date]],"mmm-yyyy")</f>
        <v>Mar-2015</v>
      </c>
    </row>
    <row r="461" spans="1:33" ht="12.75" customHeight="1" x14ac:dyDescent="0.25">
      <c r="A461" s="5">
        <v>22484</v>
      </c>
      <c r="B461" s="5" t="s">
        <v>56</v>
      </c>
      <c r="C461" s="5">
        <v>0.03</v>
      </c>
      <c r="D461" s="5">
        <v>35.99</v>
      </c>
      <c r="E461" s="5">
        <v>5</v>
      </c>
      <c r="F461" s="5">
        <v>803</v>
      </c>
      <c r="G461" s="5" t="s">
        <v>939</v>
      </c>
      <c r="H461" s="5" t="s">
        <v>49</v>
      </c>
      <c r="I461" s="5" t="s">
        <v>58</v>
      </c>
      <c r="J461" s="5" t="s">
        <v>77</v>
      </c>
      <c r="K461" s="5" t="s">
        <v>78</v>
      </c>
      <c r="L461" s="5" t="s">
        <v>59</v>
      </c>
      <c r="M461" s="5" t="s">
        <v>717</v>
      </c>
      <c r="N461" s="5">
        <v>0.85</v>
      </c>
      <c r="O461" s="5" t="s">
        <v>33</v>
      </c>
      <c r="P461" s="5" t="s">
        <v>136</v>
      </c>
      <c r="Q461" s="5" t="s">
        <v>362</v>
      </c>
      <c r="R461" s="5" t="s">
        <v>940</v>
      </c>
      <c r="S461" s="5">
        <v>32168</v>
      </c>
      <c r="T461" s="7">
        <v>42123</v>
      </c>
      <c r="U461" s="7">
        <v>42124</v>
      </c>
      <c r="V461" s="5">
        <v>-184.548</v>
      </c>
      <c r="W461" s="5">
        <v>3</v>
      </c>
      <c r="X461" s="5">
        <v>93.82</v>
      </c>
      <c r="Y461" s="5">
        <v>90048</v>
      </c>
      <c r="Z461" s="5">
        <f>DATEDIF(Table1[[#This Row],[Order Date]], Table1[[#This Row],[Ship Date]], "D")</f>
        <v>1</v>
      </c>
      <c r="AA461" s="5">
        <f>IF(Table1[[#This Row],[Sales]]=0, 0, Table1[[#This Row],[Profit]] / Table1[[#This Row],[Sales]] * 100)</f>
        <v>-196.70432743551481</v>
      </c>
      <c r="AB461" s="5">
        <f>Table1[[#This Row],[Sales]] / (1 - Table1[[#This Row],[Discount]])</f>
        <v>96.721649484536073</v>
      </c>
      <c r="AC461" s="5">
        <f>Table1[[#This Row],[Sales Before Discount]] - Table1[[#This Row],[Sales]]</f>
        <v>2.9016494845360796</v>
      </c>
      <c r="AD461" s="5" t="str">
        <f>IF(Table1[[#This Row],[Discount Impact Factor]]=0, "No Discount", IF(Table1[[#This Row],[Discount Impact Factor]]&lt;=0.1, "Low Discount", IF(Table1[[#This Row],[Discount Impact Factor]]&lt;=0.2, "Medium Discount", "High Discount")))</f>
        <v>High Discount</v>
      </c>
      <c r="AE461" s="5" t="str">
        <f>IF(Table1[[#This Row],[Discount]]=0,"0% (No Discount)",
 IF(Table1[[#This Row],[Discount]]&lt;=0.09,"10%",
 IF(Table1[[#This Row],[Discount]]&lt;=0.16,"15%",
 IF(Table1[[#This Row],[Discount]]&lt;=0.2,"20%",  IF(Table1[[#This Row],[Discount]]&lt;=0.25,"25%",
 "30%+")))))</f>
        <v>10%</v>
      </c>
      <c r="AF461" s="5" t="str">
        <f>IF(Table1[[#This Row],[Discount]]=0, "Full Price", "Discounted")</f>
        <v>Discounted</v>
      </c>
      <c r="AG461" s="46" t="str">
        <f>TEXT(Table1[[#This Row],[Order Date]],"mmm-yyyy")</f>
        <v>Apr-2015</v>
      </c>
    </row>
    <row r="462" spans="1:33" ht="12.75" hidden="1" customHeight="1" x14ac:dyDescent="0.25">
      <c r="A462" s="5">
        <v>5722</v>
      </c>
      <c r="B462" s="5" t="s">
        <v>47</v>
      </c>
      <c r="C462" s="5">
        <v>0.06</v>
      </c>
      <c r="D462" s="5">
        <v>179.99</v>
      </c>
      <c r="E462" s="5">
        <v>13.99</v>
      </c>
      <c r="F462" s="5">
        <v>806</v>
      </c>
      <c r="G462" s="5" t="s">
        <v>941</v>
      </c>
      <c r="H462" s="5" t="s">
        <v>27</v>
      </c>
      <c r="I462" s="5" t="s">
        <v>58</v>
      </c>
      <c r="J462" s="5" t="s">
        <v>77</v>
      </c>
      <c r="K462" s="5" t="s">
        <v>78</v>
      </c>
      <c r="L462" s="5" t="s">
        <v>86</v>
      </c>
      <c r="M462" s="5" t="s">
        <v>942</v>
      </c>
      <c r="N462" s="5">
        <v>0.56999999999999995</v>
      </c>
      <c r="O462" s="5" t="s">
        <v>33</v>
      </c>
      <c r="P462" s="5" t="s">
        <v>136</v>
      </c>
      <c r="Q462" s="5" t="s">
        <v>362</v>
      </c>
      <c r="R462" s="5" t="s">
        <v>447</v>
      </c>
      <c r="S462" s="5">
        <v>33132</v>
      </c>
      <c r="T462" s="7">
        <v>42013</v>
      </c>
      <c r="U462" s="7">
        <v>42015</v>
      </c>
      <c r="V462" s="5">
        <v>1220.03784</v>
      </c>
      <c r="W462" s="5">
        <v>54</v>
      </c>
      <c r="X462" s="5">
        <v>8332.91</v>
      </c>
      <c r="Y462" s="5">
        <v>40547</v>
      </c>
      <c r="Z462" s="5">
        <f>DATEDIF(Table1[[#This Row],[Order Date]], Table1[[#This Row],[Ship Date]], "D")</f>
        <v>2</v>
      </c>
      <c r="AA462" s="5">
        <f>IF(Table1[[#This Row],[Sales]]=0, 0, Table1[[#This Row],[Profit]] / Table1[[#This Row],[Sales]] * 100)</f>
        <v>14.641197852850924</v>
      </c>
      <c r="AB462" s="5">
        <f>Table1[[#This Row],[Sales]] / (1 - Table1[[#This Row],[Discount]])</f>
        <v>8864.7978723404267</v>
      </c>
      <c r="AC462" s="5">
        <f>Table1[[#This Row],[Sales Before Discount]] - Table1[[#This Row],[Sales]]</f>
        <v>531.88787234042684</v>
      </c>
      <c r="AD462" s="5" t="str">
        <f>IF(Table1[[#This Row],[Discount Impact Factor]]=0, "No Discount", IF(Table1[[#This Row],[Discount Impact Factor]]&lt;=0.1, "Low Discount", IF(Table1[[#This Row],[Discount Impact Factor]]&lt;=0.2, "Medium Discount", "High Discount")))</f>
        <v>High Discount</v>
      </c>
      <c r="AE462" s="5" t="str">
        <f>IF(Table1[[#This Row],[Discount]]=0,"0% (No Discount)",
 IF(Table1[[#This Row],[Discount]]&lt;=0.09,"10%",
 IF(Table1[[#This Row],[Discount]]&lt;=0.16,"15%",
 IF(Table1[[#This Row],[Discount]]&lt;=0.2,"20%",  IF(Table1[[#This Row],[Discount]]&lt;=0.25,"25%",
 "30%+")))))</f>
        <v>10%</v>
      </c>
      <c r="AF462" s="5" t="str">
        <f>IF(Table1[[#This Row],[Discount]]=0, "Full Price", "Discounted")</f>
        <v>Discounted</v>
      </c>
      <c r="AG462" s="46" t="str">
        <f>TEXT(Table1[[#This Row],[Order Date]],"mmm-yyyy")</f>
        <v>Jan-2015</v>
      </c>
    </row>
    <row r="463" spans="1:33" ht="12.75" customHeight="1" x14ac:dyDescent="0.25">
      <c r="A463" s="5">
        <v>21942</v>
      </c>
      <c r="B463" s="5" t="s">
        <v>106</v>
      </c>
      <c r="C463" s="5">
        <v>0.09</v>
      </c>
      <c r="D463" s="5">
        <v>5.84</v>
      </c>
      <c r="E463" s="5">
        <v>0.83</v>
      </c>
      <c r="F463" s="5">
        <v>820</v>
      </c>
      <c r="G463" s="5" t="s">
        <v>943</v>
      </c>
      <c r="H463" s="5" t="s">
        <v>49</v>
      </c>
      <c r="I463" s="5" t="s">
        <v>58</v>
      </c>
      <c r="J463" s="5" t="s">
        <v>29</v>
      </c>
      <c r="K463" s="5" t="s">
        <v>30</v>
      </c>
      <c r="L463" s="5" t="s">
        <v>31</v>
      </c>
      <c r="M463" s="5" t="s">
        <v>944</v>
      </c>
      <c r="N463" s="5">
        <v>0.49</v>
      </c>
      <c r="O463" s="5" t="s">
        <v>33</v>
      </c>
      <c r="P463" s="5" t="s">
        <v>34</v>
      </c>
      <c r="Q463" s="5" t="s">
        <v>35</v>
      </c>
      <c r="R463" s="5" t="s">
        <v>945</v>
      </c>
      <c r="S463" s="5">
        <v>99362</v>
      </c>
      <c r="T463" s="7">
        <v>42145</v>
      </c>
      <c r="U463" s="7">
        <v>42149</v>
      </c>
      <c r="V463" s="5">
        <v>-2.87</v>
      </c>
      <c r="W463" s="5">
        <v>1</v>
      </c>
      <c r="X463" s="5">
        <v>5.9</v>
      </c>
      <c r="Y463" s="5">
        <v>90244</v>
      </c>
      <c r="Z463" s="5">
        <f>DATEDIF(Table1[[#This Row],[Order Date]], Table1[[#This Row],[Ship Date]], "D")</f>
        <v>4</v>
      </c>
      <c r="AA463" s="5">
        <f>IF(Table1[[#This Row],[Sales]]=0, 0, Table1[[#This Row],[Profit]] / Table1[[#This Row],[Sales]] * 100)</f>
        <v>-48.644067796610166</v>
      </c>
      <c r="AB463" s="5">
        <f>Table1[[#This Row],[Sales]] / (1 - Table1[[#This Row],[Discount]])</f>
        <v>6.4835164835164836</v>
      </c>
      <c r="AC463" s="5">
        <f>Table1[[#This Row],[Sales Before Discount]] - Table1[[#This Row],[Sales]]</f>
        <v>0.58351648351648322</v>
      </c>
      <c r="AD463" s="5" t="str">
        <f>IF(Table1[[#This Row],[Discount Impact Factor]]=0, "No Discount", IF(Table1[[#This Row],[Discount Impact Factor]]&lt;=0.1, "Low Discount", IF(Table1[[#This Row],[Discount Impact Factor]]&lt;=0.2, "Medium Discount", "High Discount")))</f>
        <v>High Discount</v>
      </c>
      <c r="AE463" s="5" t="str">
        <f>IF(Table1[[#This Row],[Discount]]=0,"0% (No Discount)",
 IF(Table1[[#This Row],[Discount]]&lt;=0.09,"10%",
 IF(Table1[[#This Row],[Discount]]&lt;=0.16,"15%",
 IF(Table1[[#This Row],[Discount]]&lt;=0.2,"20%",  IF(Table1[[#This Row],[Discount]]&lt;=0.25,"25%",
 "30%+")))))</f>
        <v>10%</v>
      </c>
      <c r="AF463" s="5" t="str">
        <f>IF(Table1[[#This Row],[Discount]]=0, "Full Price", "Discounted")</f>
        <v>Discounted</v>
      </c>
      <c r="AG463" s="46" t="str">
        <f>TEXT(Table1[[#This Row],[Order Date]],"mmm-yyyy")</f>
        <v>May-2015</v>
      </c>
    </row>
    <row r="464" spans="1:33" ht="12.75" hidden="1" customHeight="1" x14ac:dyDescent="0.25">
      <c r="A464" s="5">
        <v>20661</v>
      </c>
      <c r="B464" s="5" t="s">
        <v>106</v>
      </c>
      <c r="C464" s="5">
        <v>0.04</v>
      </c>
      <c r="D464" s="5">
        <v>6.24</v>
      </c>
      <c r="E464" s="5">
        <v>5.22</v>
      </c>
      <c r="F464" s="5">
        <v>823</v>
      </c>
      <c r="G464" s="5" t="s">
        <v>946</v>
      </c>
      <c r="H464" s="5" t="s">
        <v>49</v>
      </c>
      <c r="I464" s="5" t="s">
        <v>58</v>
      </c>
      <c r="J464" s="5" t="s">
        <v>41</v>
      </c>
      <c r="K464" s="5" t="s">
        <v>50</v>
      </c>
      <c r="L464" s="5" t="s">
        <v>59</v>
      </c>
      <c r="M464" s="5" t="s">
        <v>947</v>
      </c>
      <c r="N464" s="5">
        <v>0.6</v>
      </c>
      <c r="O464" s="5" t="s">
        <v>33</v>
      </c>
      <c r="P464" s="5" t="s">
        <v>136</v>
      </c>
      <c r="Q464" s="5" t="s">
        <v>244</v>
      </c>
      <c r="R464" s="5" t="s">
        <v>948</v>
      </c>
      <c r="S464" s="5">
        <v>37167</v>
      </c>
      <c r="T464" s="7">
        <v>42016</v>
      </c>
      <c r="U464" s="7">
        <v>42021</v>
      </c>
      <c r="V464" s="5">
        <v>4.3808999999999996</v>
      </c>
      <c r="W464" s="5">
        <v>13</v>
      </c>
      <c r="X464" s="5">
        <v>80.23</v>
      </c>
      <c r="Y464" s="5">
        <v>89257</v>
      </c>
      <c r="Z464" s="5">
        <f>DATEDIF(Table1[[#This Row],[Order Date]], Table1[[#This Row],[Ship Date]], "D")</f>
        <v>5</v>
      </c>
      <c r="AA464" s="5">
        <f>IF(Table1[[#This Row],[Sales]]=0, 0, Table1[[#This Row],[Profit]] / Table1[[#This Row],[Sales]] * 100)</f>
        <v>5.4604262744609242</v>
      </c>
      <c r="AB464" s="5">
        <f>Table1[[#This Row],[Sales]] / (1 - Table1[[#This Row],[Discount]])</f>
        <v>83.572916666666671</v>
      </c>
      <c r="AC464" s="5">
        <f>Table1[[#This Row],[Sales Before Discount]] - Table1[[#This Row],[Sales]]</f>
        <v>3.3429166666666674</v>
      </c>
      <c r="AD464" s="5" t="str">
        <f>IF(Table1[[#This Row],[Discount Impact Factor]]=0, "No Discount", IF(Table1[[#This Row],[Discount Impact Factor]]&lt;=0.1, "Low Discount", IF(Table1[[#This Row],[Discount Impact Factor]]&lt;=0.2, "Medium Discount", "High Discount")))</f>
        <v>High Discount</v>
      </c>
      <c r="AE464" s="5" t="str">
        <f>IF(Table1[[#This Row],[Discount]]=0,"0% (No Discount)",
 IF(Table1[[#This Row],[Discount]]&lt;=0.09,"10%",
 IF(Table1[[#This Row],[Discount]]&lt;=0.16,"15%",
 IF(Table1[[#This Row],[Discount]]&lt;=0.2,"20%",  IF(Table1[[#This Row],[Discount]]&lt;=0.25,"25%",
 "30%+")))))</f>
        <v>10%</v>
      </c>
      <c r="AF464" s="5" t="str">
        <f>IF(Table1[[#This Row],[Discount]]=0, "Full Price", "Discounted")</f>
        <v>Discounted</v>
      </c>
      <c r="AG464" s="46" t="str">
        <f>TEXT(Table1[[#This Row],[Order Date]],"mmm-yyyy")</f>
        <v>Jan-2015</v>
      </c>
    </row>
    <row r="465" spans="1:33" ht="12.75" customHeight="1" x14ac:dyDescent="0.25">
      <c r="A465" s="5">
        <v>20663</v>
      </c>
      <c r="B465" s="5" t="s">
        <v>106</v>
      </c>
      <c r="C465" s="5">
        <v>0.09</v>
      </c>
      <c r="D465" s="5">
        <v>260.98</v>
      </c>
      <c r="E465" s="5">
        <v>41.91</v>
      </c>
      <c r="F465" s="5">
        <v>824</v>
      </c>
      <c r="G465" s="5" t="s">
        <v>949</v>
      </c>
      <c r="H465" s="5" t="s">
        <v>39</v>
      </c>
      <c r="I465" s="5" t="s">
        <v>58</v>
      </c>
      <c r="J465" s="5" t="s">
        <v>41</v>
      </c>
      <c r="K465" s="5" t="s">
        <v>191</v>
      </c>
      <c r="L465" s="5" t="s">
        <v>121</v>
      </c>
      <c r="M465" s="5" t="s">
        <v>950</v>
      </c>
      <c r="N465" s="5">
        <v>0.59</v>
      </c>
      <c r="O465" s="5" t="s">
        <v>33</v>
      </c>
      <c r="P465" s="5" t="s">
        <v>136</v>
      </c>
      <c r="Q465" s="5" t="s">
        <v>244</v>
      </c>
      <c r="R465" s="5" t="s">
        <v>951</v>
      </c>
      <c r="S465" s="5">
        <v>37174</v>
      </c>
      <c r="T465" s="7">
        <v>42016</v>
      </c>
      <c r="U465" s="7">
        <v>42023</v>
      </c>
      <c r="V465" s="5">
        <v>-100.744</v>
      </c>
      <c r="W465" s="5">
        <v>8</v>
      </c>
      <c r="X465" s="5">
        <v>2044.9</v>
      </c>
      <c r="Y465" s="5">
        <v>89257</v>
      </c>
      <c r="Z465" s="5">
        <f>DATEDIF(Table1[[#This Row],[Order Date]], Table1[[#This Row],[Ship Date]], "D")</f>
        <v>7</v>
      </c>
      <c r="AA465" s="5">
        <f>IF(Table1[[#This Row],[Sales]]=0, 0, Table1[[#This Row],[Profit]] / Table1[[#This Row],[Sales]] * 100)</f>
        <v>-4.9265978776468291</v>
      </c>
      <c r="AB465" s="5">
        <f>Table1[[#This Row],[Sales]] / (1 - Table1[[#This Row],[Discount]])</f>
        <v>2247.1428571428573</v>
      </c>
      <c r="AC465" s="5">
        <f>Table1[[#This Row],[Sales Before Discount]] - Table1[[#This Row],[Sales]]</f>
        <v>202.24285714285725</v>
      </c>
      <c r="AD465" s="5" t="str">
        <f>IF(Table1[[#This Row],[Discount Impact Factor]]=0, "No Discount", IF(Table1[[#This Row],[Discount Impact Factor]]&lt;=0.1, "Low Discount", IF(Table1[[#This Row],[Discount Impact Factor]]&lt;=0.2, "Medium Discount", "High Discount")))</f>
        <v>High Discount</v>
      </c>
      <c r="AE465" s="5" t="str">
        <f>IF(Table1[[#This Row],[Discount]]=0,"0% (No Discount)",
 IF(Table1[[#This Row],[Discount]]&lt;=0.09,"10%",
 IF(Table1[[#This Row],[Discount]]&lt;=0.16,"15%",
 IF(Table1[[#This Row],[Discount]]&lt;=0.2,"20%",  IF(Table1[[#This Row],[Discount]]&lt;=0.25,"25%",
 "30%+")))))</f>
        <v>10%</v>
      </c>
      <c r="AF465" s="5" t="str">
        <f>IF(Table1[[#This Row],[Discount]]=0, "Full Price", "Discounted")</f>
        <v>Discounted</v>
      </c>
      <c r="AG465" s="46" t="str">
        <f>TEXT(Table1[[#This Row],[Order Date]],"mmm-yyyy")</f>
        <v>Jan-2015</v>
      </c>
    </row>
    <row r="466" spans="1:33" ht="12.75" hidden="1" customHeight="1" x14ac:dyDescent="0.25">
      <c r="A466" s="5">
        <v>21350</v>
      </c>
      <c r="B466" s="5" t="s">
        <v>47</v>
      </c>
      <c r="C466" s="5">
        <v>0</v>
      </c>
      <c r="D466" s="5">
        <v>11.97</v>
      </c>
      <c r="E466" s="5">
        <v>4.9800000000000004</v>
      </c>
      <c r="F466" s="5">
        <v>825</v>
      </c>
      <c r="G466" s="5" t="s">
        <v>952</v>
      </c>
      <c r="H466" s="5" t="s">
        <v>49</v>
      </c>
      <c r="I466" s="5" t="s">
        <v>40</v>
      </c>
      <c r="J466" s="5" t="s">
        <v>29</v>
      </c>
      <c r="K466" s="5" t="s">
        <v>257</v>
      </c>
      <c r="L466" s="5" t="s">
        <v>59</v>
      </c>
      <c r="M466" s="5" t="s">
        <v>584</v>
      </c>
      <c r="N466" s="5">
        <v>0.57999999999999996</v>
      </c>
      <c r="O466" s="5" t="s">
        <v>33</v>
      </c>
      <c r="P466" s="5" t="s">
        <v>61</v>
      </c>
      <c r="Q466" s="5" t="s">
        <v>130</v>
      </c>
      <c r="R466" s="5" t="s">
        <v>953</v>
      </c>
      <c r="S466" s="5">
        <v>79605</v>
      </c>
      <c r="T466" s="7">
        <v>42145</v>
      </c>
      <c r="U466" s="7">
        <v>42148</v>
      </c>
      <c r="V466" s="5">
        <v>3.3840000000000039</v>
      </c>
      <c r="W466" s="5">
        <v>4</v>
      </c>
      <c r="X466" s="5">
        <v>53.3</v>
      </c>
      <c r="Y466" s="5">
        <v>89258</v>
      </c>
      <c r="Z466" s="5">
        <f>DATEDIF(Table1[[#This Row],[Order Date]], Table1[[#This Row],[Ship Date]], "D")</f>
        <v>3</v>
      </c>
      <c r="AA466" s="5">
        <f>IF(Table1[[#This Row],[Sales]]=0, 0, Table1[[#This Row],[Profit]] / Table1[[#This Row],[Sales]] * 100)</f>
        <v>6.3489681050656737</v>
      </c>
      <c r="AB466" s="5">
        <f>Table1[[#This Row],[Sales]] / (1 - Table1[[#This Row],[Discount]])</f>
        <v>53.3</v>
      </c>
      <c r="AC466" s="5">
        <f>Table1[[#This Row],[Sales Before Discount]] - Table1[[#This Row],[Sales]]</f>
        <v>0</v>
      </c>
      <c r="AD466" s="5" t="str">
        <f>IF(Table1[[#This Row],[Discount Impact Factor]]=0, "No Discount", IF(Table1[[#This Row],[Discount Impact Factor]]&lt;=0.1, "Low Discount", IF(Table1[[#This Row],[Discount Impact Factor]]&lt;=0.2, "Medium Discount", "High Discount")))</f>
        <v>No Discount</v>
      </c>
      <c r="AE466" s="5" t="str">
        <f>IF(Table1[[#This Row],[Discount]]=0,"0% (No Discount)",
 IF(Table1[[#This Row],[Discount]]&lt;=0.09,"10%",
 IF(Table1[[#This Row],[Discount]]&lt;=0.16,"15%",
 IF(Table1[[#This Row],[Discount]]&lt;=0.2,"20%",  IF(Table1[[#This Row],[Discount]]&lt;=0.25,"25%",
 "30%+")))))</f>
        <v>0% (No Discount)</v>
      </c>
      <c r="AF466" s="5" t="str">
        <f>IF(Table1[[#This Row],[Discount]]=0, "Full Price", "Discounted")</f>
        <v>Full Price</v>
      </c>
      <c r="AG466" s="46" t="str">
        <f>TEXT(Table1[[#This Row],[Order Date]],"mmm-yyyy")</f>
        <v>May-2015</v>
      </c>
    </row>
    <row r="467" spans="1:33" ht="12.75" hidden="1" customHeight="1" x14ac:dyDescent="0.25">
      <c r="A467" s="5">
        <v>24842</v>
      </c>
      <c r="B467" s="5" t="s">
        <v>56</v>
      </c>
      <c r="C467" s="5">
        <v>0.01</v>
      </c>
      <c r="D467" s="5">
        <v>6.98</v>
      </c>
      <c r="E467" s="5">
        <v>1.6</v>
      </c>
      <c r="F467" s="5">
        <v>827</v>
      </c>
      <c r="G467" s="5" t="s">
        <v>954</v>
      </c>
      <c r="H467" s="5" t="s">
        <v>49</v>
      </c>
      <c r="I467" s="5" t="s">
        <v>40</v>
      </c>
      <c r="J467" s="5" t="s">
        <v>29</v>
      </c>
      <c r="K467" s="5" t="s">
        <v>93</v>
      </c>
      <c r="L467" s="5" t="s">
        <v>31</v>
      </c>
      <c r="M467" s="5" t="s">
        <v>955</v>
      </c>
      <c r="N467" s="5">
        <v>0.38</v>
      </c>
      <c r="O467" s="5" t="s">
        <v>33</v>
      </c>
      <c r="P467" s="5" t="s">
        <v>61</v>
      </c>
      <c r="Q467" s="5" t="s">
        <v>130</v>
      </c>
      <c r="R467" s="5" t="s">
        <v>956</v>
      </c>
      <c r="S467" s="5">
        <v>79109</v>
      </c>
      <c r="T467" s="7">
        <v>42149</v>
      </c>
      <c r="U467" s="7">
        <v>42150</v>
      </c>
      <c r="V467" s="5">
        <v>0.34600000000000009</v>
      </c>
      <c r="W467" s="5">
        <v>3</v>
      </c>
      <c r="X467" s="5">
        <v>21.93</v>
      </c>
      <c r="Y467" s="5">
        <v>89259</v>
      </c>
      <c r="Z467" s="5">
        <f>DATEDIF(Table1[[#This Row],[Order Date]], Table1[[#This Row],[Ship Date]], "D")</f>
        <v>1</v>
      </c>
      <c r="AA467" s="5">
        <f>IF(Table1[[#This Row],[Sales]]=0, 0, Table1[[#This Row],[Profit]] / Table1[[#This Row],[Sales]] * 100)</f>
        <v>1.5777473780209761</v>
      </c>
      <c r="AB467" s="5">
        <f>Table1[[#This Row],[Sales]] / (1 - Table1[[#This Row],[Discount]])</f>
        <v>22.151515151515152</v>
      </c>
      <c r="AC467" s="5">
        <f>Table1[[#This Row],[Sales Before Discount]] - Table1[[#This Row],[Sales]]</f>
        <v>0.22151515151515255</v>
      </c>
      <c r="AD467" s="5" t="str">
        <f>IF(Table1[[#This Row],[Discount Impact Factor]]=0, "No Discount", IF(Table1[[#This Row],[Discount Impact Factor]]&lt;=0.1, "Low Discount", IF(Table1[[#This Row],[Discount Impact Factor]]&lt;=0.2, "Medium Discount", "High Discount")))</f>
        <v>High Discount</v>
      </c>
      <c r="AE467" s="5" t="str">
        <f>IF(Table1[[#This Row],[Discount]]=0,"0% (No Discount)",
 IF(Table1[[#This Row],[Discount]]&lt;=0.09,"10%",
 IF(Table1[[#This Row],[Discount]]&lt;=0.16,"15%",
 IF(Table1[[#This Row],[Discount]]&lt;=0.2,"20%",  IF(Table1[[#This Row],[Discount]]&lt;=0.25,"25%",
 "30%+")))))</f>
        <v>10%</v>
      </c>
      <c r="AF467" s="5" t="str">
        <f>IF(Table1[[#This Row],[Discount]]=0, "Full Price", "Discounted")</f>
        <v>Discounted</v>
      </c>
      <c r="AG467" s="46" t="str">
        <f>TEXT(Table1[[#This Row],[Order Date]],"mmm-yyyy")</f>
        <v>May-2015</v>
      </c>
    </row>
    <row r="468" spans="1:33" ht="12.75" customHeight="1" x14ac:dyDescent="0.25">
      <c r="A468" s="5">
        <v>24236</v>
      </c>
      <c r="B468" s="5" t="s">
        <v>37</v>
      </c>
      <c r="C468" s="5">
        <v>0.01</v>
      </c>
      <c r="D468" s="5">
        <v>5.18</v>
      </c>
      <c r="E468" s="5">
        <v>2.04</v>
      </c>
      <c r="F468" s="5">
        <v>829</v>
      </c>
      <c r="G468" s="5" t="s">
        <v>957</v>
      </c>
      <c r="H468" s="5" t="s">
        <v>49</v>
      </c>
      <c r="I468" s="5" t="s">
        <v>28</v>
      </c>
      <c r="J468" s="5" t="s">
        <v>29</v>
      </c>
      <c r="K468" s="5" t="s">
        <v>93</v>
      </c>
      <c r="L468" s="5" t="s">
        <v>31</v>
      </c>
      <c r="M468" s="5" t="s">
        <v>167</v>
      </c>
      <c r="N468" s="5">
        <v>0.36</v>
      </c>
      <c r="O468" s="5" t="s">
        <v>33</v>
      </c>
      <c r="P468" s="5" t="s">
        <v>136</v>
      </c>
      <c r="Q468" s="5" t="s">
        <v>958</v>
      </c>
      <c r="R468" s="5" t="s">
        <v>959</v>
      </c>
      <c r="S468" s="5">
        <v>71854</v>
      </c>
      <c r="T468" s="7">
        <v>42057</v>
      </c>
      <c r="U468" s="7">
        <v>42059</v>
      </c>
      <c r="V468" s="5">
        <v>-17.654</v>
      </c>
      <c r="W468" s="5">
        <v>5</v>
      </c>
      <c r="X468" s="5">
        <v>28.46</v>
      </c>
      <c r="Y468" s="5">
        <v>90271</v>
      </c>
      <c r="Z468" s="5">
        <f>DATEDIF(Table1[[#This Row],[Order Date]], Table1[[#This Row],[Ship Date]], "D")</f>
        <v>2</v>
      </c>
      <c r="AA468" s="5">
        <f>IF(Table1[[#This Row],[Sales]]=0, 0, Table1[[#This Row],[Profit]] / Table1[[#This Row],[Sales]] * 100)</f>
        <v>-62.030920590302173</v>
      </c>
      <c r="AB468" s="5">
        <f>Table1[[#This Row],[Sales]] / (1 - Table1[[#This Row],[Discount]])</f>
        <v>28.747474747474747</v>
      </c>
      <c r="AC468" s="5">
        <f>Table1[[#This Row],[Sales Before Discount]] - Table1[[#This Row],[Sales]]</f>
        <v>0.28747474747474655</v>
      </c>
      <c r="AD468" s="5" t="str">
        <f>IF(Table1[[#This Row],[Discount Impact Factor]]=0, "No Discount", IF(Table1[[#This Row],[Discount Impact Factor]]&lt;=0.1, "Low Discount", IF(Table1[[#This Row],[Discount Impact Factor]]&lt;=0.2, "Medium Discount", "High Discount")))</f>
        <v>High Discount</v>
      </c>
      <c r="AE468" s="5" t="str">
        <f>IF(Table1[[#This Row],[Discount]]=0,"0% (No Discount)",
 IF(Table1[[#This Row],[Discount]]&lt;=0.09,"10%",
 IF(Table1[[#This Row],[Discount]]&lt;=0.16,"15%",
 IF(Table1[[#This Row],[Discount]]&lt;=0.2,"20%",  IF(Table1[[#This Row],[Discount]]&lt;=0.25,"25%",
 "30%+")))))</f>
        <v>10%</v>
      </c>
      <c r="AF468" s="5" t="str">
        <f>IF(Table1[[#This Row],[Discount]]=0, "Full Price", "Discounted")</f>
        <v>Discounted</v>
      </c>
      <c r="AG468" s="46" t="str">
        <f>TEXT(Table1[[#This Row],[Order Date]],"mmm-yyyy")</f>
        <v>Feb-2015</v>
      </c>
    </row>
    <row r="469" spans="1:33" ht="12.75" customHeight="1" x14ac:dyDescent="0.25">
      <c r="A469" s="5">
        <v>20664</v>
      </c>
      <c r="B469" s="5" t="s">
        <v>25</v>
      </c>
      <c r="C469" s="5">
        <v>0.01</v>
      </c>
      <c r="D469" s="5">
        <v>14.42</v>
      </c>
      <c r="E469" s="5">
        <v>6.75</v>
      </c>
      <c r="F469" s="5">
        <v>830</v>
      </c>
      <c r="G469" s="5" t="s">
        <v>960</v>
      </c>
      <c r="H469" s="5" t="s">
        <v>49</v>
      </c>
      <c r="I469" s="5" t="s">
        <v>28</v>
      </c>
      <c r="J469" s="5" t="s">
        <v>29</v>
      </c>
      <c r="K469" s="5" t="s">
        <v>257</v>
      </c>
      <c r="L469" s="5" t="s">
        <v>86</v>
      </c>
      <c r="M469" s="5" t="s">
        <v>571</v>
      </c>
      <c r="N469" s="5">
        <v>0.52</v>
      </c>
      <c r="O469" s="5" t="s">
        <v>33</v>
      </c>
      <c r="P469" s="5" t="s">
        <v>34</v>
      </c>
      <c r="Q469" s="5" t="s">
        <v>255</v>
      </c>
      <c r="R469" s="5" t="s">
        <v>961</v>
      </c>
      <c r="S469" s="5">
        <v>80033</v>
      </c>
      <c r="T469" s="7">
        <v>42028</v>
      </c>
      <c r="U469" s="7">
        <v>42028</v>
      </c>
      <c r="V469" s="5">
        <v>-13.826000000000001</v>
      </c>
      <c r="W469" s="5">
        <v>6</v>
      </c>
      <c r="X469" s="5">
        <v>89.91</v>
      </c>
      <c r="Y469" s="5">
        <v>90270</v>
      </c>
      <c r="Z469" s="5">
        <f>DATEDIF(Table1[[#This Row],[Order Date]], Table1[[#This Row],[Ship Date]], "D")</f>
        <v>0</v>
      </c>
      <c r="AA469" s="5">
        <f>IF(Table1[[#This Row],[Sales]]=0, 0, Table1[[#This Row],[Profit]] / Table1[[#This Row],[Sales]] * 100)</f>
        <v>-15.377599822044269</v>
      </c>
      <c r="AB469" s="5">
        <f>Table1[[#This Row],[Sales]] / (1 - Table1[[#This Row],[Discount]])</f>
        <v>90.818181818181813</v>
      </c>
      <c r="AC469" s="5">
        <f>Table1[[#This Row],[Sales Before Discount]] - Table1[[#This Row],[Sales]]</f>
        <v>0.90818181818181642</v>
      </c>
      <c r="AD469" s="5" t="str">
        <f>IF(Table1[[#This Row],[Discount Impact Factor]]=0, "No Discount", IF(Table1[[#This Row],[Discount Impact Factor]]&lt;=0.1, "Low Discount", IF(Table1[[#This Row],[Discount Impact Factor]]&lt;=0.2, "Medium Discount", "High Discount")))</f>
        <v>High Discount</v>
      </c>
      <c r="AE469" s="5" t="str">
        <f>IF(Table1[[#This Row],[Discount]]=0,"0% (No Discount)",
 IF(Table1[[#This Row],[Discount]]&lt;=0.09,"10%",
 IF(Table1[[#This Row],[Discount]]&lt;=0.16,"15%",
 IF(Table1[[#This Row],[Discount]]&lt;=0.2,"20%",  IF(Table1[[#This Row],[Discount]]&lt;=0.25,"25%",
 "30%+")))))</f>
        <v>10%</v>
      </c>
      <c r="AF469" s="5" t="str">
        <f>IF(Table1[[#This Row],[Discount]]=0, "Full Price", "Discounted")</f>
        <v>Discounted</v>
      </c>
      <c r="AG469" s="46" t="str">
        <f>TEXT(Table1[[#This Row],[Order Date]],"mmm-yyyy")</f>
        <v>Jan-2015</v>
      </c>
    </row>
    <row r="470" spans="1:33" ht="12.75" customHeight="1" x14ac:dyDescent="0.25">
      <c r="A470" s="5">
        <v>19173</v>
      </c>
      <c r="B470" s="5" t="s">
        <v>25</v>
      </c>
      <c r="C470" s="5">
        <v>0</v>
      </c>
      <c r="D470" s="5">
        <v>11.66</v>
      </c>
      <c r="E470" s="5">
        <v>8.99</v>
      </c>
      <c r="F470" s="5">
        <v>833</v>
      </c>
      <c r="G470" s="5" t="s">
        <v>962</v>
      </c>
      <c r="H470" s="5" t="s">
        <v>27</v>
      </c>
      <c r="I470" s="5" t="s">
        <v>28</v>
      </c>
      <c r="J470" s="5" t="s">
        <v>29</v>
      </c>
      <c r="K470" s="5" t="s">
        <v>30</v>
      </c>
      <c r="L470" s="5" t="s">
        <v>51</v>
      </c>
      <c r="M470" s="5" t="s">
        <v>963</v>
      </c>
      <c r="N470" s="5">
        <v>0.59</v>
      </c>
      <c r="O470" s="5" t="s">
        <v>33</v>
      </c>
      <c r="P470" s="5" t="s">
        <v>34</v>
      </c>
      <c r="Q470" s="5" t="s">
        <v>45</v>
      </c>
      <c r="R470" s="5" t="s">
        <v>964</v>
      </c>
      <c r="S470" s="5">
        <v>95020</v>
      </c>
      <c r="T470" s="7">
        <v>42013</v>
      </c>
      <c r="U470" s="7">
        <v>42015</v>
      </c>
      <c r="V470" s="5">
        <v>-203.67000000000002</v>
      </c>
      <c r="W470" s="5">
        <v>11</v>
      </c>
      <c r="X470" s="5">
        <v>138.51</v>
      </c>
      <c r="Y470" s="5">
        <v>89770</v>
      </c>
      <c r="Z470" s="5">
        <f>DATEDIF(Table1[[#This Row],[Order Date]], Table1[[#This Row],[Ship Date]], "D")</f>
        <v>2</v>
      </c>
      <c r="AA470" s="5">
        <f>IF(Table1[[#This Row],[Sales]]=0, 0, Table1[[#This Row],[Profit]] / Table1[[#This Row],[Sales]] * 100)</f>
        <v>-147.04353476283302</v>
      </c>
      <c r="AB470" s="5">
        <f>Table1[[#This Row],[Sales]] / (1 - Table1[[#This Row],[Discount]])</f>
        <v>138.51</v>
      </c>
      <c r="AC470" s="5">
        <f>Table1[[#This Row],[Sales Before Discount]] - Table1[[#This Row],[Sales]]</f>
        <v>0</v>
      </c>
      <c r="AD470" s="5" t="str">
        <f>IF(Table1[[#This Row],[Discount Impact Factor]]=0, "No Discount", IF(Table1[[#This Row],[Discount Impact Factor]]&lt;=0.1, "Low Discount", IF(Table1[[#This Row],[Discount Impact Factor]]&lt;=0.2, "Medium Discount", "High Discount")))</f>
        <v>No Discount</v>
      </c>
      <c r="AE470" s="5" t="str">
        <f>IF(Table1[[#This Row],[Discount]]=0,"0% (No Discount)",
 IF(Table1[[#This Row],[Discount]]&lt;=0.09,"10%",
 IF(Table1[[#This Row],[Discount]]&lt;=0.16,"15%",
 IF(Table1[[#This Row],[Discount]]&lt;=0.2,"20%",  IF(Table1[[#This Row],[Discount]]&lt;=0.25,"25%",
 "30%+")))))</f>
        <v>0% (No Discount)</v>
      </c>
      <c r="AF470" s="5" t="str">
        <f>IF(Table1[[#This Row],[Discount]]=0, "Full Price", "Discounted")</f>
        <v>Full Price</v>
      </c>
      <c r="AG470" s="46" t="str">
        <f>TEXT(Table1[[#This Row],[Order Date]],"mmm-yyyy")</f>
        <v>Jan-2015</v>
      </c>
    </row>
    <row r="471" spans="1:33" ht="12.75" hidden="1" customHeight="1" x14ac:dyDescent="0.25">
      <c r="A471" s="5">
        <v>19383</v>
      </c>
      <c r="B471" s="5" t="s">
        <v>37</v>
      </c>
      <c r="C471" s="5">
        <v>7.0000000000000007E-2</v>
      </c>
      <c r="D471" s="5">
        <v>6.08</v>
      </c>
      <c r="E471" s="5">
        <v>0.91</v>
      </c>
      <c r="F471" s="5">
        <v>850</v>
      </c>
      <c r="G471" s="5" t="s">
        <v>965</v>
      </c>
      <c r="H471" s="5" t="s">
        <v>49</v>
      </c>
      <c r="I471" s="5" t="s">
        <v>28</v>
      </c>
      <c r="J471" s="5" t="s">
        <v>29</v>
      </c>
      <c r="K471" s="5" t="s">
        <v>30</v>
      </c>
      <c r="L471" s="5" t="s">
        <v>31</v>
      </c>
      <c r="M471" s="5" t="s">
        <v>966</v>
      </c>
      <c r="N471" s="5">
        <v>0.51</v>
      </c>
      <c r="O471" s="5" t="s">
        <v>33</v>
      </c>
      <c r="P471" s="5" t="s">
        <v>34</v>
      </c>
      <c r="Q471" s="5" t="s">
        <v>45</v>
      </c>
      <c r="R471" s="5" t="s">
        <v>967</v>
      </c>
      <c r="S471" s="5">
        <v>93117</v>
      </c>
      <c r="T471" s="7">
        <v>42070</v>
      </c>
      <c r="U471" s="7">
        <v>42071</v>
      </c>
      <c r="V471" s="5">
        <v>19.57</v>
      </c>
      <c r="W471" s="5">
        <v>7</v>
      </c>
      <c r="X471" s="5">
        <v>41.96</v>
      </c>
      <c r="Y471" s="5">
        <v>88569</v>
      </c>
      <c r="Z471" s="5">
        <f>DATEDIF(Table1[[#This Row],[Order Date]], Table1[[#This Row],[Ship Date]], "D")</f>
        <v>1</v>
      </c>
      <c r="AA471" s="5">
        <f>IF(Table1[[#This Row],[Sales]]=0, 0, Table1[[#This Row],[Profit]] / Table1[[#This Row],[Sales]] * 100)</f>
        <v>46.639656816015254</v>
      </c>
      <c r="AB471" s="5">
        <f>Table1[[#This Row],[Sales]] / (1 - Table1[[#This Row],[Discount]])</f>
        <v>45.118279569892479</v>
      </c>
      <c r="AC471" s="5">
        <f>Table1[[#This Row],[Sales Before Discount]] - Table1[[#This Row],[Sales]]</f>
        <v>3.1582795698924784</v>
      </c>
      <c r="AD471" s="5" t="str">
        <f>IF(Table1[[#This Row],[Discount Impact Factor]]=0, "No Discount", IF(Table1[[#This Row],[Discount Impact Factor]]&lt;=0.1, "Low Discount", IF(Table1[[#This Row],[Discount Impact Factor]]&lt;=0.2, "Medium Discount", "High Discount")))</f>
        <v>High Discount</v>
      </c>
      <c r="AE471" s="5" t="str">
        <f>IF(Table1[[#This Row],[Discount]]=0,"0% (No Discount)",
 IF(Table1[[#This Row],[Discount]]&lt;=0.09,"10%",
 IF(Table1[[#This Row],[Discount]]&lt;=0.16,"15%",
 IF(Table1[[#This Row],[Discount]]&lt;=0.2,"20%",  IF(Table1[[#This Row],[Discount]]&lt;=0.25,"25%",
 "30%+")))))</f>
        <v>10%</v>
      </c>
      <c r="AF471" s="5" t="str">
        <f>IF(Table1[[#This Row],[Discount]]=0, "Full Price", "Discounted")</f>
        <v>Discounted</v>
      </c>
      <c r="AG471" s="46" t="str">
        <f>TEXT(Table1[[#This Row],[Order Date]],"mmm-yyyy")</f>
        <v>Mar-2015</v>
      </c>
    </row>
    <row r="472" spans="1:33" ht="12.75" hidden="1" customHeight="1" x14ac:dyDescent="0.25">
      <c r="A472" s="5">
        <v>20604</v>
      </c>
      <c r="B472" s="5" t="s">
        <v>106</v>
      </c>
      <c r="C472" s="5">
        <v>0.1</v>
      </c>
      <c r="D472" s="5">
        <v>50.98</v>
      </c>
      <c r="E472" s="5">
        <v>22.24</v>
      </c>
      <c r="F472" s="5">
        <v>851</v>
      </c>
      <c r="G472" s="5" t="s">
        <v>968</v>
      </c>
      <c r="H472" s="5" t="s">
        <v>49</v>
      </c>
      <c r="I472" s="5" t="s">
        <v>28</v>
      </c>
      <c r="J472" s="5" t="s">
        <v>41</v>
      </c>
      <c r="K472" s="5" t="s">
        <v>50</v>
      </c>
      <c r="L472" s="5" t="s">
        <v>236</v>
      </c>
      <c r="M472" s="5" t="s">
        <v>969</v>
      </c>
      <c r="N472" s="5">
        <v>0.55000000000000004</v>
      </c>
      <c r="O472" s="5" t="s">
        <v>33</v>
      </c>
      <c r="P472" s="5" t="s">
        <v>34</v>
      </c>
      <c r="Q472" s="5" t="s">
        <v>45</v>
      </c>
      <c r="R472" s="5" t="s">
        <v>970</v>
      </c>
      <c r="S472" s="5">
        <v>91745</v>
      </c>
      <c r="T472" s="7">
        <v>42060</v>
      </c>
      <c r="U472" s="7">
        <v>42062</v>
      </c>
      <c r="V472" s="5">
        <v>98.12</v>
      </c>
      <c r="W472" s="5">
        <v>6</v>
      </c>
      <c r="X472" s="5">
        <v>300.63</v>
      </c>
      <c r="Y472" s="5">
        <v>88568</v>
      </c>
      <c r="Z472" s="5">
        <f>DATEDIF(Table1[[#This Row],[Order Date]], Table1[[#This Row],[Ship Date]], "D")</f>
        <v>2</v>
      </c>
      <c r="AA472" s="5">
        <f>IF(Table1[[#This Row],[Sales]]=0, 0, Table1[[#This Row],[Profit]] / Table1[[#This Row],[Sales]] * 100)</f>
        <v>32.638126600804981</v>
      </c>
      <c r="AB472" s="5">
        <f>Table1[[#This Row],[Sales]] / (1 - Table1[[#This Row],[Discount]])</f>
        <v>334.0333333333333</v>
      </c>
      <c r="AC472" s="5">
        <f>Table1[[#This Row],[Sales Before Discount]] - Table1[[#This Row],[Sales]]</f>
        <v>33.403333333333308</v>
      </c>
      <c r="AD472" s="5" t="str">
        <f>IF(Table1[[#This Row],[Discount Impact Factor]]=0, "No Discount", IF(Table1[[#This Row],[Discount Impact Factor]]&lt;=0.1, "Low Discount", IF(Table1[[#This Row],[Discount Impact Factor]]&lt;=0.2, "Medium Discount", "High Discount")))</f>
        <v>High Discount</v>
      </c>
      <c r="AE472" s="5" t="str">
        <f>IF(Table1[[#This Row],[Discount]]=0,"0% (No Discount)",
 IF(Table1[[#This Row],[Discount]]&lt;=0.09,"10%",
 IF(Table1[[#This Row],[Discount]]&lt;=0.16,"15%",
 IF(Table1[[#This Row],[Discount]]&lt;=0.2,"20%",  IF(Table1[[#This Row],[Discount]]&lt;=0.25,"25%",
 "30%+")))))</f>
        <v>15%</v>
      </c>
      <c r="AF472" s="5" t="str">
        <f>IF(Table1[[#This Row],[Discount]]=0, "Full Price", "Discounted")</f>
        <v>Discounted</v>
      </c>
      <c r="AG472" s="46" t="str">
        <f>TEXT(Table1[[#This Row],[Order Date]],"mmm-yyyy")</f>
        <v>Feb-2015</v>
      </c>
    </row>
    <row r="473" spans="1:33" ht="12.75" hidden="1" customHeight="1" x14ac:dyDescent="0.25">
      <c r="A473" s="5">
        <v>19384</v>
      </c>
      <c r="B473" s="5" t="s">
        <v>37</v>
      </c>
      <c r="C473" s="5">
        <v>0.08</v>
      </c>
      <c r="D473" s="5">
        <v>19.899999999999999</v>
      </c>
      <c r="E473" s="5">
        <v>5.29</v>
      </c>
      <c r="F473" s="5">
        <v>851</v>
      </c>
      <c r="G473" s="5" t="s">
        <v>968</v>
      </c>
      <c r="H473" s="5" t="s">
        <v>49</v>
      </c>
      <c r="I473" s="5" t="s">
        <v>28</v>
      </c>
      <c r="J473" s="5" t="s">
        <v>29</v>
      </c>
      <c r="K473" s="5" t="s">
        <v>257</v>
      </c>
      <c r="L473" s="5" t="s">
        <v>86</v>
      </c>
      <c r="M473" s="5" t="s">
        <v>971</v>
      </c>
      <c r="N473" s="5">
        <v>0.4</v>
      </c>
      <c r="O473" s="5" t="s">
        <v>33</v>
      </c>
      <c r="P473" s="5" t="s">
        <v>34</v>
      </c>
      <c r="Q473" s="5" t="s">
        <v>45</v>
      </c>
      <c r="R473" s="5" t="s">
        <v>970</v>
      </c>
      <c r="S473" s="5">
        <v>91745</v>
      </c>
      <c r="T473" s="7">
        <v>42070</v>
      </c>
      <c r="U473" s="7">
        <v>42072</v>
      </c>
      <c r="V473" s="5">
        <v>107.11</v>
      </c>
      <c r="W473" s="5">
        <v>13</v>
      </c>
      <c r="X473" s="5">
        <v>240.46</v>
      </c>
      <c r="Y473" s="5">
        <v>88569</v>
      </c>
      <c r="Z473" s="5">
        <f>DATEDIF(Table1[[#This Row],[Order Date]], Table1[[#This Row],[Ship Date]], "D")</f>
        <v>2</v>
      </c>
      <c r="AA473" s="5">
        <f>IF(Table1[[#This Row],[Sales]]=0, 0, Table1[[#This Row],[Profit]] / Table1[[#This Row],[Sales]] * 100)</f>
        <v>44.543791067121347</v>
      </c>
      <c r="AB473" s="5">
        <f>Table1[[#This Row],[Sales]] / (1 - Table1[[#This Row],[Discount]])</f>
        <v>261.36956521739131</v>
      </c>
      <c r="AC473" s="5">
        <f>Table1[[#This Row],[Sales Before Discount]] - Table1[[#This Row],[Sales]]</f>
        <v>20.909565217391304</v>
      </c>
      <c r="AD473" s="5" t="str">
        <f>IF(Table1[[#This Row],[Discount Impact Factor]]=0, "No Discount", IF(Table1[[#This Row],[Discount Impact Factor]]&lt;=0.1, "Low Discount", IF(Table1[[#This Row],[Discount Impact Factor]]&lt;=0.2, "Medium Discount", "High Discount")))</f>
        <v>High Discount</v>
      </c>
      <c r="AE473" s="5" t="str">
        <f>IF(Table1[[#This Row],[Discount]]=0,"0% (No Discount)",
 IF(Table1[[#This Row],[Discount]]&lt;=0.09,"10%",
 IF(Table1[[#This Row],[Discount]]&lt;=0.16,"15%",
 IF(Table1[[#This Row],[Discount]]&lt;=0.2,"20%",  IF(Table1[[#This Row],[Discount]]&lt;=0.25,"25%",
 "30%+")))))</f>
        <v>10%</v>
      </c>
      <c r="AF473" s="5" t="str">
        <f>IF(Table1[[#This Row],[Discount]]=0, "Full Price", "Discounted")</f>
        <v>Discounted</v>
      </c>
      <c r="AG473" s="46" t="str">
        <f>TEXT(Table1[[#This Row],[Order Date]],"mmm-yyyy")</f>
        <v>Mar-2015</v>
      </c>
    </row>
    <row r="474" spans="1:33" ht="12.75" customHeight="1" x14ac:dyDescent="0.25">
      <c r="A474" s="5">
        <v>19385</v>
      </c>
      <c r="B474" s="5" t="s">
        <v>37</v>
      </c>
      <c r="C474" s="5">
        <v>0.02</v>
      </c>
      <c r="D474" s="5">
        <v>3.36</v>
      </c>
      <c r="E474" s="5">
        <v>6.27</v>
      </c>
      <c r="F474" s="5">
        <v>851</v>
      </c>
      <c r="G474" s="5" t="s">
        <v>968</v>
      </c>
      <c r="H474" s="5" t="s">
        <v>49</v>
      </c>
      <c r="I474" s="5" t="s">
        <v>28</v>
      </c>
      <c r="J474" s="5" t="s">
        <v>29</v>
      </c>
      <c r="K474" s="5" t="s">
        <v>109</v>
      </c>
      <c r="L474" s="5" t="s">
        <v>59</v>
      </c>
      <c r="M474" s="5" t="s">
        <v>586</v>
      </c>
      <c r="N474" s="5">
        <v>0.4</v>
      </c>
      <c r="O474" s="5" t="s">
        <v>33</v>
      </c>
      <c r="P474" s="5" t="s">
        <v>34</v>
      </c>
      <c r="Q474" s="5" t="s">
        <v>45</v>
      </c>
      <c r="R474" s="5" t="s">
        <v>970</v>
      </c>
      <c r="S474" s="5">
        <v>91745</v>
      </c>
      <c r="T474" s="7">
        <v>42070</v>
      </c>
      <c r="U474" s="7">
        <v>42072</v>
      </c>
      <c r="V474" s="5">
        <v>-216.154</v>
      </c>
      <c r="W474" s="5">
        <v>21</v>
      </c>
      <c r="X474" s="5">
        <v>74.08</v>
      </c>
      <c r="Y474" s="5">
        <v>88569</v>
      </c>
      <c r="Z474" s="5">
        <f>DATEDIF(Table1[[#This Row],[Order Date]], Table1[[#This Row],[Ship Date]], "D")</f>
        <v>2</v>
      </c>
      <c r="AA474" s="5">
        <f>IF(Table1[[#This Row],[Sales]]=0, 0, Table1[[#This Row],[Profit]] / Table1[[#This Row],[Sales]] * 100)</f>
        <v>-291.78455723542118</v>
      </c>
      <c r="AB474" s="5">
        <f>Table1[[#This Row],[Sales]] / (1 - Table1[[#This Row],[Discount]])</f>
        <v>75.591836734693871</v>
      </c>
      <c r="AC474" s="5">
        <f>Table1[[#This Row],[Sales Before Discount]] - Table1[[#This Row],[Sales]]</f>
        <v>1.5118367346938726</v>
      </c>
      <c r="AD474" s="5" t="str">
        <f>IF(Table1[[#This Row],[Discount Impact Factor]]=0, "No Discount", IF(Table1[[#This Row],[Discount Impact Factor]]&lt;=0.1, "Low Discount", IF(Table1[[#This Row],[Discount Impact Factor]]&lt;=0.2, "Medium Discount", "High Discount")))</f>
        <v>High Discount</v>
      </c>
      <c r="AE474" s="5" t="str">
        <f>IF(Table1[[#This Row],[Discount]]=0,"0% (No Discount)",
 IF(Table1[[#This Row],[Discount]]&lt;=0.09,"10%",
 IF(Table1[[#This Row],[Discount]]&lt;=0.16,"15%",
 IF(Table1[[#This Row],[Discount]]&lt;=0.2,"20%",  IF(Table1[[#This Row],[Discount]]&lt;=0.25,"25%",
 "30%+")))))</f>
        <v>10%</v>
      </c>
      <c r="AF474" s="5" t="str">
        <f>IF(Table1[[#This Row],[Discount]]=0, "Full Price", "Discounted")</f>
        <v>Discounted</v>
      </c>
      <c r="AG474" s="46" t="str">
        <f>TEXT(Table1[[#This Row],[Order Date]],"mmm-yyyy")</f>
        <v>Mar-2015</v>
      </c>
    </row>
    <row r="475" spans="1:33" ht="12.75" customHeight="1" x14ac:dyDescent="0.25">
      <c r="A475" s="5">
        <v>21353</v>
      </c>
      <c r="B475" s="5" t="s">
        <v>47</v>
      </c>
      <c r="C475" s="5">
        <v>0.06</v>
      </c>
      <c r="D475" s="5">
        <v>1.26</v>
      </c>
      <c r="E475" s="5">
        <v>0.7</v>
      </c>
      <c r="F475" s="5">
        <v>851</v>
      </c>
      <c r="G475" s="5" t="s">
        <v>968</v>
      </c>
      <c r="H475" s="5" t="s">
        <v>49</v>
      </c>
      <c r="I475" s="5" t="s">
        <v>28</v>
      </c>
      <c r="J475" s="5" t="s">
        <v>29</v>
      </c>
      <c r="K475" s="5" t="s">
        <v>66</v>
      </c>
      <c r="L475" s="5" t="s">
        <v>31</v>
      </c>
      <c r="M475" s="5" t="s">
        <v>972</v>
      </c>
      <c r="N475" s="5">
        <v>0.81</v>
      </c>
      <c r="O475" s="5" t="s">
        <v>33</v>
      </c>
      <c r="P475" s="5" t="s">
        <v>34</v>
      </c>
      <c r="Q475" s="5" t="s">
        <v>45</v>
      </c>
      <c r="R475" s="5" t="s">
        <v>970</v>
      </c>
      <c r="S475" s="5">
        <v>91745</v>
      </c>
      <c r="T475" s="7">
        <v>42124</v>
      </c>
      <c r="U475" s="7">
        <v>42124</v>
      </c>
      <c r="V475" s="5">
        <v>-6.6096000000000004</v>
      </c>
      <c r="W475" s="5">
        <v>4</v>
      </c>
      <c r="X475" s="5">
        <v>5.28</v>
      </c>
      <c r="Y475" s="5">
        <v>88571</v>
      </c>
      <c r="Z475" s="5">
        <f>DATEDIF(Table1[[#This Row],[Order Date]], Table1[[#This Row],[Ship Date]], "D")</f>
        <v>0</v>
      </c>
      <c r="AA475" s="5">
        <f>IF(Table1[[#This Row],[Sales]]=0, 0, Table1[[#This Row],[Profit]] / Table1[[#This Row],[Sales]] * 100)</f>
        <v>-125.18181818181817</v>
      </c>
      <c r="AB475" s="5">
        <f>Table1[[#This Row],[Sales]] / (1 - Table1[[#This Row],[Discount]])</f>
        <v>5.6170212765957457</v>
      </c>
      <c r="AC475" s="5">
        <f>Table1[[#This Row],[Sales Before Discount]] - Table1[[#This Row],[Sales]]</f>
        <v>0.33702127659574543</v>
      </c>
      <c r="AD475" s="5" t="str">
        <f>IF(Table1[[#This Row],[Discount Impact Factor]]=0, "No Discount", IF(Table1[[#This Row],[Discount Impact Factor]]&lt;=0.1, "Low Discount", IF(Table1[[#This Row],[Discount Impact Factor]]&lt;=0.2, "Medium Discount", "High Discount")))</f>
        <v>High Discount</v>
      </c>
      <c r="AE475" s="5" t="str">
        <f>IF(Table1[[#This Row],[Discount]]=0,"0% (No Discount)",
 IF(Table1[[#This Row],[Discount]]&lt;=0.09,"10%",
 IF(Table1[[#This Row],[Discount]]&lt;=0.16,"15%",
 IF(Table1[[#This Row],[Discount]]&lt;=0.2,"20%",  IF(Table1[[#This Row],[Discount]]&lt;=0.25,"25%",
 "30%+")))))</f>
        <v>10%</v>
      </c>
      <c r="AF475" s="5" t="str">
        <f>IF(Table1[[#This Row],[Discount]]=0, "Full Price", "Discounted")</f>
        <v>Discounted</v>
      </c>
      <c r="AG475" s="46" t="str">
        <f>TEXT(Table1[[#This Row],[Order Date]],"mmm-yyyy")</f>
        <v>Apr-2015</v>
      </c>
    </row>
    <row r="476" spans="1:33" ht="12.75" customHeight="1" x14ac:dyDescent="0.25">
      <c r="A476" s="5">
        <v>26093</v>
      </c>
      <c r="B476" s="5" t="s">
        <v>25</v>
      </c>
      <c r="C476" s="5">
        <v>0.05</v>
      </c>
      <c r="D476" s="5">
        <v>4.24</v>
      </c>
      <c r="E476" s="5">
        <v>5.41</v>
      </c>
      <c r="F476" s="5">
        <v>853</v>
      </c>
      <c r="G476" s="5" t="s">
        <v>973</v>
      </c>
      <c r="H476" s="5" t="s">
        <v>49</v>
      </c>
      <c r="I476" s="5" t="s">
        <v>58</v>
      </c>
      <c r="J476" s="5" t="s">
        <v>29</v>
      </c>
      <c r="K476" s="5" t="s">
        <v>109</v>
      </c>
      <c r="L476" s="5" t="s">
        <v>59</v>
      </c>
      <c r="M476" s="5" t="s">
        <v>110</v>
      </c>
      <c r="N476" s="5">
        <v>0.35</v>
      </c>
      <c r="O476" s="5" t="s">
        <v>33</v>
      </c>
      <c r="P476" s="5" t="s">
        <v>34</v>
      </c>
      <c r="Q476" s="5" t="s">
        <v>45</v>
      </c>
      <c r="R476" s="5" t="s">
        <v>974</v>
      </c>
      <c r="S476" s="5">
        <v>92345</v>
      </c>
      <c r="T476" s="7">
        <v>42079</v>
      </c>
      <c r="U476" s="7">
        <v>42081</v>
      </c>
      <c r="V476" s="5">
        <v>-89.216999999999999</v>
      </c>
      <c r="W476" s="5">
        <v>12</v>
      </c>
      <c r="X476" s="5">
        <v>50.83</v>
      </c>
      <c r="Y476" s="5">
        <v>88570</v>
      </c>
      <c r="Z476" s="5">
        <f>DATEDIF(Table1[[#This Row],[Order Date]], Table1[[#This Row],[Ship Date]], "D")</f>
        <v>2</v>
      </c>
      <c r="AA476" s="5">
        <f>IF(Table1[[#This Row],[Sales]]=0, 0, Table1[[#This Row],[Profit]] / Table1[[#This Row],[Sales]] * 100)</f>
        <v>-175.52036199095022</v>
      </c>
      <c r="AB476" s="5">
        <f>Table1[[#This Row],[Sales]] / (1 - Table1[[#This Row],[Discount]])</f>
        <v>53.505263157894738</v>
      </c>
      <c r="AC476" s="5">
        <f>Table1[[#This Row],[Sales Before Discount]] - Table1[[#This Row],[Sales]]</f>
        <v>2.6752631578947401</v>
      </c>
      <c r="AD476" s="5" t="str">
        <f>IF(Table1[[#This Row],[Discount Impact Factor]]=0, "No Discount", IF(Table1[[#This Row],[Discount Impact Factor]]&lt;=0.1, "Low Discount", IF(Table1[[#This Row],[Discount Impact Factor]]&lt;=0.2, "Medium Discount", "High Discount")))</f>
        <v>High Discount</v>
      </c>
      <c r="AE476" s="5" t="str">
        <f>IF(Table1[[#This Row],[Discount]]=0,"0% (No Discount)",
 IF(Table1[[#This Row],[Discount]]&lt;=0.09,"10%",
 IF(Table1[[#This Row],[Discount]]&lt;=0.16,"15%",
 IF(Table1[[#This Row],[Discount]]&lt;=0.2,"20%",  IF(Table1[[#This Row],[Discount]]&lt;=0.25,"25%",
 "30%+")))))</f>
        <v>10%</v>
      </c>
      <c r="AF476" s="5" t="str">
        <f>IF(Table1[[#This Row],[Discount]]=0, "Full Price", "Discounted")</f>
        <v>Discounted</v>
      </c>
      <c r="AG476" s="46" t="str">
        <f>TEXT(Table1[[#This Row],[Order Date]],"mmm-yyyy")</f>
        <v>Mar-2015</v>
      </c>
    </row>
    <row r="477" spans="1:33" ht="12.75" hidden="1" customHeight="1" x14ac:dyDescent="0.25">
      <c r="A477" s="5">
        <v>21351</v>
      </c>
      <c r="B477" s="5" t="s">
        <v>47</v>
      </c>
      <c r="C477" s="5">
        <v>0.06</v>
      </c>
      <c r="D477" s="5">
        <v>1.76</v>
      </c>
      <c r="E477" s="5">
        <v>0.7</v>
      </c>
      <c r="F477" s="5">
        <v>854</v>
      </c>
      <c r="G477" s="5" t="s">
        <v>975</v>
      </c>
      <c r="H477" s="5" t="s">
        <v>49</v>
      </c>
      <c r="I477" s="5" t="s">
        <v>28</v>
      </c>
      <c r="J477" s="5" t="s">
        <v>29</v>
      </c>
      <c r="K477" s="5" t="s">
        <v>30</v>
      </c>
      <c r="L477" s="5" t="s">
        <v>31</v>
      </c>
      <c r="M477" s="5" t="s">
        <v>127</v>
      </c>
      <c r="N477" s="5">
        <v>0.56000000000000005</v>
      </c>
      <c r="O477" s="5" t="s">
        <v>33</v>
      </c>
      <c r="P477" s="5" t="s">
        <v>53</v>
      </c>
      <c r="Q477" s="5" t="s">
        <v>228</v>
      </c>
      <c r="R477" s="5" t="s">
        <v>976</v>
      </c>
      <c r="S477" s="5">
        <v>6405</v>
      </c>
      <c r="T477" s="7">
        <v>42124</v>
      </c>
      <c r="U477" s="7">
        <v>42126</v>
      </c>
      <c r="V477" s="5">
        <v>1.2236</v>
      </c>
      <c r="W477" s="5">
        <v>22</v>
      </c>
      <c r="X477" s="5">
        <v>39.26</v>
      </c>
      <c r="Y477" s="5">
        <v>88571</v>
      </c>
      <c r="Z477" s="5">
        <f>DATEDIF(Table1[[#This Row],[Order Date]], Table1[[#This Row],[Ship Date]], "D")</f>
        <v>2</v>
      </c>
      <c r="AA477" s="5">
        <f>IF(Table1[[#This Row],[Sales]]=0, 0, Table1[[#This Row],[Profit]] / Table1[[#This Row],[Sales]] * 100)</f>
        <v>3.1166581762608252</v>
      </c>
      <c r="AB477" s="5">
        <f>Table1[[#This Row],[Sales]] / (1 - Table1[[#This Row],[Discount]])</f>
        <v>41.765957446808514</v>
      </c>
      <c r="AC477" s="5">
        <f>Table1[[#This Row],[Sales Before Discount]] - Table1[[#This Row],[Sales]]</f>
        <v>2.505957446808516</v>
      </c>
      <c r="AD477" s="5" t="str">
        <f>IF(Table1[[#This Row],[Discount Impact Factor]]=0, "No Discount", IF(Table1[[#This Row],[Discount Impact Factor]]&lt;=0.1, "Low Discount", IF(Table1[[#This Row],[Discount Impact Factor]]&lt;=0.2, "Medium Discount", "High Discount")))</f>
        <v>High Discount</v>
      </c>
      <c r="AE477" s="5" t="str">
        <f>IF(Table1[[#This Row],[Discount]]=0,"0% (No Discount)",
 IF(Table1[[#This Row],[Discount]]&lt;=0.09,"10%",
 IF(Table1[[#This Row],[Discount]]&lt;=0.16,"15%",
 IF(Table1[[#This Row],[Discount]]&lt;=0.2,"20%",  IF(Table1[[#This Row],[Discount]]&lt;=0.25,"25%",
 "30%+")))))</f>
        <v>10%</v>
      </c>
      <c r="AF477" s="5" t="str">
        <f>IF(Table1[[#This Row],[Discount]]=0, "Full Price", "Discounted")</f>
        <v>Discounted</v>
      </c>
      <c r="AG477" s="46" t="str">
        <f>TEXT(Table1[[#This Row],[Order Date]],"mmm-yyyy")</f>
        <v>Apr-2015</v>
      </c>
    </row>
    <row r="478" spans="1:33" ht="12.75" hidden="1" customHeight="1" x14ac:dyDescent="0.25">
      <c r="A478" s="5">
        <v>21352</v>
      </c>
      <c r="B478" s="5" t="s">
        <v>47</v>
      </c>
      <c r="C478" s="5">
        <v>0.02</v>
      </c>
      <c r="D478" s="5">
        <v>24.98</v>
      </c>
      <c r="E478" s="5">
        <v>8.7899999999999991</v>
      </c>
      <c r="F478" s="5">
        <v>855</v>
      </c>
      <c r="G478" s="5" t="s">
        <v>977</v>
      </c>
      <c r="H478" s="5" t="s">
        <v>49</v>
      </c>
      <c r="I478" s="5" t="s">
        <v>28</v>
      </c>
      <c r="J478" s="5" t="s">
        <v>29</v>
      </c>
      <c r="K478" s="5" t="s">
        <v>141</v>
      </c>
      <c r="L478" s="5" t="s">
        <v>59</v>
      </c>
      <c r="M478" s="5" t="s">
        <v>978</v>
      </c>
      <c r="N478" s="5">
        <v>0.66</v>
      </c>
      <c r="O478" s="5" t="s">
        <v>33</v>
      </c>
      <c r="P478" s="5" t="s">
        <v>53</v>
      </c>
      <c r="Q478" s="5" t="s">
        <v>228</v>
      </c>
      <c r="R478" s="5" t="s">
        <v>979</v>
      </c>
      <c r="S478" s="5">
        <v>6810</v>
      </c>
      <c r="T478" s="7">
        <v>42124</v>
      </c>
      <c r="U478" s="7">
        <v>42125</v>
      </c>
      <c r="V478" s="5">
        <v>4.3148</v>
      </c>
      <c r="W478" s="5">
        <v>23</v>
      </c>
      <c r="X478" s="5">
        <v>606.51</v>
      </c>
      <c r="Y478" s="5">
        <v>88571</v>
      </c>
      <c r="Z478" s="5">
        <f>DATEDIF(Table1[[#This Row],[Order Date]], Table1[[#This Row],[Ship Date]], "D")</f>
        <v>1</v>
      </c>
      <c r="AA478" s="5">
        <f>IF(Table1[[#This Row],[Sales]]=0, 0, Table1[[#This Row],[Profit]] / Table1[[#This Row],[Sales]] * 100)</f>
        <v>0.71141448615851355</v>
      </c>
      <c r="AB478" s="5">
        <f>Table1[[#This Row],[Sales]] / (1 - Table1[[#This Row],[Discount]])</f>
        <v>618.88775510204084</v>
      </c>
      <c r="AC478" s="5">
        <f>Table1[[#This Row],[Sales Before Discount]] - Table1[[#This Row],[Sales]]</f>
        <v>12.377755102040851</v>
      </c>
      <c r="AD478" s="5" t="str">
        <f>IF(Table1[[#This Row],[Discount Impact Factor]]=0, "No Discount", IF(Table1[[#This Row],[Discount Impact Factor]]&lt;=0.1, "Low Discount", IF(Table1[[#This Row],[Discount Impact Factor]]&lt;=0.2, "Medium Discount", "High Discount")))</f>
        <v>High Discount</v>
      </c>
      <c r="AE478" s="5" t="str">
        <f>IF(Table1[[#This Row],[Discount]]=0,"0% (No Discount)",
 IF(Table1[[#This Row],[Discount]]&lt;=0.09,"10%",
 IF(Table1[[#This Row],[Discount]]&lt;=0.16,"15%",
 IF(Table1[[#This Row],[Discount]]&lt;=0.2,"20%",  IF(Table1[[#This Row],[Discount]]&lt;=0.25,"25%",
 "30%+")))))</f>
        <v>10%</v>
      </c>
      <c r="AF478" s="5" t="str">
        <f>IF(Table1[[#This Row],[Discount]]=0, "Full Price", "Discounted")</f>
        <v>Discounted</v>
      </c>
      <c r="AG478" s="46" t="str">
        <f>TEXT(Table1[[#This Row],[Order Date]],"mmm-yyyy")</f>
        <v>Apr-2015</v>
      </c>
    </row>
    <row r="479" spans="1:33" ht="12.75" customHeight="1" x14ac:dyDescent="0.25">
      <c r="A479" s="5">
        <v>21354</v>
      </c>
      <c r="B479" s="5" t="s">
        <v>47</v>
      </c>
      <c r="C479" s="5">
        <v>0.05</v>
      </c>
      <c r="D479" s="5">
        <v>35.99</v>
      </c>
      <c r="E479" s="5">
        <v>5.99</v>
      </c>
      <c r="F479" s="5">
        <v>858</v>
      </c>
      <c r="G479" s="5" t="s">
        <v>980</v>
      </c>
      <c r="H479" s="5" t="s">
        <v>27</v>
      </c>
      <c r="I479" s="5" t="s">
        <v>28</v>
      </c>
      <c r="J479" s="5" t="s">
        <v>77</v>
      </c>
      <c r="K479" s="5" t="s">
        <v>78</v>
      </c>
      <c r="L479" s="5" t="s">
        <v>31</v>
      </c>
      <c r="M479" s="5" t="s">
        <v>981</v>
      </c>
      <c r="N479" s="5">
        <v>0.38</v>
      </c>
      <c r="O479" s="5" t="s">
        <v>33</v>
      </c>
      <c r="P479" s="5" t="s">
        <v>53</v>
      </c>
      <c r="Q479" s="5" t="s">
        <v>188</v>
      </c>
      <c r="R479" s="5" t="s">
        <v>476</v>
      </c>
      <c r="S479" s="5">
        <v>4240</v>
      </c>
      <c r="T479" s="7">
        <v>42124</v>
      </c>
      <c r="U479" s="7">
        <v>42126</v>
      </c>
      <c r="V479" s="5">
        <v>-125.83296</v>
      </c>
      <c r="W479" s="5">
        <v>2</v>
      </c>
      <c r="X479" s="5">
        <v>64.89</v>
      </c>
      <c r="Y479" s="5">
        <v>88571</v>
      </c>
      <c r="Z479" s="5">
        <f>DATEDIF(Table1[[#This Row],[Order Date]], Table1[[#This Row],[Ship Date]], "D")</f>
        <v>2</v>
      </c>
      <c r="AA479" s="5">
        <f>IF(Table1[[#This Row],[Sales]]=0, 0, Table1[[#This Row],[Profit]] / Table1[[#This Row],[Sales]] * 100)</f>
        <v>-193.91733703190013</v>
      </c>
      <c r="AB479" s="5">
        <f>Table1[[#This Row],[Sales]] / (1 - Table1[[#This Row],[Discount]])</f>
        <v>68.305263157894743</v>
      </c>
      <c r="AC479" s="5">
        <f>Table1[[#This Row],[Sales Before Discount]] - Table1[[#This Row],[Sales]]</f>
        <v>3.4152631578947421</v>
      </c>
      <c r="AD479" s="5" t="str">
        <f>IF(Table1[[#This Row],[Discount Impact Factor]]=0, "No Discount", IF(Table1[[#This Row],[Discount Impact Factor]]&lt;=0.1, "Low Discount", IF(Table1[[#This Row],[Discount Impact Factor]]&lt;=0.2, "Medium Discount", "High Discount")))</f>
        <v>High Discount</v>
      </c>
      <c r="AE479" s="5" t="str">
        <f>IF(Table1[[#This Row],[Discount]]=0,"0% (No Discount)",
 IF(Table1[[#This Row],[Discount]]&lt;=0.09,"10%",
 IF(Table1[[#This Row],[Discount]]&lt;=0.16,"15%",
 IF(Table1[[#This Row],[Discount]]&lt;=0.2,"20%",  IF(Table1[[#This Row],[Discount]]&lt;=0.25,"25%",
 "30%+")))))</f>
        <v>10%</v>
      </c>
      <c r="AF479" s="5" t="str">
        <f>IF(Table1[[#This Row],[Discount]]=0, "Full Price", "Discounted")</f>
        <v>Discounted</v>
      </c>
      <c r="AG479" s="46" t="str">
        <f>TEXT(Table1[[#This Row],[Order Date]],"mmm-yyyy")</f>
        <v>Apr-2015</v>
      </c>
    </row>
    <row r="480" spans="1:33" ht="12.75" hidden="1" customHeight="1" x14ac:dyDescent="0.25">
      <c r="A480" s="5">
        <v>21214</v>
      </c>
      <c r="B480" s="5" t="s">
        <v>47</v>
      </c>
      <c r="C480" s="5">
        <v>0.03</v>
      </c>
      <c r="D480" s="5">
        <v>14.2</v>
      </c>
      <c r="E480" s="5">
        <v>5.3</v>
      </c>
      <c r="F480" s="5">
        <v>865</v>
      </c>
      <c r="G480" s="5" t="s">
        <v>982</v>
      </c>
      <c r="H480" s="5" t="s">
        <v>49</v>
      </c>
      <c r="I480" s="5" t="s">
        <v>28</v>
      </c>
      <c r="J480" s="5" t="s">
        <v>41</v>
      </c>
      <c r="K480" s="5" t="s">
        <v>50</v>
      </c>
      <c r="L480" s="5" t="s">
        <v>31</v>
      </c>
      <c r="M480" s="5" t="s">
        <v>730</v>
      </c>
      <c r="N480" s="5">
        <v>0.46</v>
      </c>
      <c r="O480" s="5" t="s">
        <v>33</v>
      </c>
      <c r="P480" s="5" t="s">
        <v>61</v>
      </c>
      <c r="Q480" s="5" t="s">
        <v>703</v>
      </c>
      <c r="R480" s="5" t="s">
        <v>832</v>
      </c>
      <c r="S480" s="5">
        <v>46312</v>
      </c>
      <c r="T480" s="7">
        <v>42151</v>
      </c>
      <c r="U480" s="7">
        <v>42152</v>
      </c>
      <c r="V480" s="5">
        <v>122.21</v>
      </c>
      <c r="W480" s="5">
        <v>18</v>
      </c>
      <c r="X480" s="5">
        <v>267.2</v>
      </c>
      <c r="Y480" s="5">
        <v>90674</v>
      </c>
      <c r="Z480" s="5">
        <f>DATEDIF(Table1[[#This Row],[Order Date]], Table1[[#This Row],[Ship Date]], "D")</f>
        <v>1</v>
      </c>
      <c r="AA480" s="5">
        <f>IF(Table1[[#This Row],[Sales]]=0, 0, Table1[[#This Row],[Profit]] / Table1[[#This Row],[Sales]] * 100)</f>
        <v>45.737275449101794</v>
      </c>
      <c r="AB480" s="5">
        <f>Table1[[#This Row],[Sales]] / (1 - Table1[[#This Row],[Discount]])</f>
        <v>275.46391752577318</v>
      </c>
      <c r="AC480" s="5">
        <f>Table1[[#This Row],[Sales Before Discount]] - Table1[[#This Row],[Sales]]</f>
        <v>8.2639175257731949</v>
      </c>
      <c r="AD480" s="5" t="str">
        <f>IF(Table1[[#This Row],[Discount Impact Factor]]=0, "No Discount", IF(Table1[[#This Row],[Discount Impact Factor]]&lt;=0.1, "Low Discount", IF(Table1[[#This Row],[Discount Impact Factor]]&lt;=0.2, "Medium Discount", "High Discount")))</f>
        <v>High Discount</v>
      </c>
      <c r="AE480" s="5" t="str">
        <f>IF(Table1[[#This Row],[Discount]]=0,"0% (No Discount)",
 IF(Table1[[#This Row],[Discount]]&lt;=0.09,"10%",
 IF(Table1[[#This Row],[Discount]]&lt;=0.16,"15%",
 IF(Table1[[#This Row],[Discount]]&lt;=0.2,"20%",  IF(Table1[[#This Row],[Discount]]&lt;=0.25,"25%",
 "30%+")))))</f>
        <v>10%</v>
      </c>
      <c r="AF480" s="5" t="str">
        <f>IF(Table1[[#This Row],[Discount]]=0, "Full Price", "Discounted")</f>
        <v>Discounted</v>
      </c>
      <c r="AG480" s="46" t="str">
        <f>TEXT(Table1[[#This Row],[Order Date]],"mmm-yyyy")</f>
        <v>May-2015</v>
      </c>
    </row>
    <row r="481" spans="1:33" ht="12.75" customHeight="1" x14ac:dyDescent="0.25">
      <c r="A481" s="5">
        <v>19947</v>
      </c>
      <c r="B481" s="5" t="s">
        <v>106</v>
      </c>
      <c r="C481" s="5">
        <v>0.04</v>
      </c>
      <c r="D481" s="5">
        <v>6.48</v>
      </c>
      <c r="E481" s="5">
        <v>5.16</v>
      </c>
      <c r="F481" s="5">
        <v>865</v>
      </c>
      <c r="G481" s="5" t="s">
        <v>982</v>
      </c>
      <c r="H481" s="5" t="s">
        <v>27</v>
      </c>
      <c r="I481" s="5" t="s">
        <v>28</v>
      </c>
      <c r="J481" s="5" t="s">
        <v>29</v>
      </c>
      <c r="K481" s="5" t="s">
        <v>93</v>
      </c>
      <c r="L481" s="5" t="s">
        <v>59</v>
      </c>
      <c r="M481" s="5" t="s">
        <v>983</v>
      </c>
      <c r="N481" s="5">
        <v>0.37</v>
      </c>
      <c r="O481" s="5" t="s">
        <v>33</v>
      </c>
      <c r="P481" s="5" t="s">
        <v>61</v>
      </c>
      <c r="Q481" s="5" t="s">
        <v>703</v>
      </c>
      <c r="R481" s="5" t="s">
        <v>832</v>
      </c>
      <c r="S481" s="5">
        <v>46312</v>
      </c>
      <c r="T481" s="7">
        <v>42061</v>
      </c>
      <c r="U481" s="7">
        <v>42065</v>
      </c>
      <c r="V481" s="5">
        <v>-11.1332</v>
      </c>
      <c r="W481" s="5">
        <v>12</v>
      </c>
      <c r="X481" s="5">
        <v>86.79</v>
      </c>
      <c r="Y481" s="5">
        <v>90675</v>
      </c>
      <c r="Z481" s="5">
        <f>DATEDIF(Table1[[#This Row],[Order Date]], Table1[[#This Row],[Ship Date]], "D")</f>
        <v>4</v>
      </c>
      <c r="AA481" s="5">
        <f>IF(Table1[[#This Row],[Sales]]=0, 0, Table1[[#This Row],[Profit]] / Table1[[#This Row],[Sales]] * 100)</f>
        <v>-12.827745131927641</v>
      </c>
      <c r="AB481" s="5">
        <f>Table1[[#This Row],[Sales]] / (1 - Table1[[#This Row],[Discount]])</f>
        <v>90.406250000000014</v>
      </c>
      <c r="AC481" s="5">
        <f>Table1[[#This Row],[Sales Before Discount]] - Table1[[#This Row],[Sales]]</f>
        <v>3.616250000000008</v>
      </c>
      <c r="AD481" s="5" t="str">
        <f>IF(Table1[[#This Row],[Discount Impact Factor]]=0, "No Discount", IF(Table1[[#This Row],[Discount Impact Factor]]&lt;=0.1, "Low Discount", IF(Table1[[#This Row],[Discount Impact Factor]]&lt;=0.2, "Medium Discount", "High Discount")))</f>
        <v>High Discount</v>
      </c>
      <c r="AE481" s="5" t="str">
        <f>IF(Table1[[#This Row],[Discount]]=0,"0% (No Discount)",
 IF(Table1[[#This Row],[Discount]]&lt;=0.09,"10%",
 IF(Table1[[#This Row],[Discount]]&lt;=0.16,"15%",
 IF(Table1[[#This Row],[Discount]]&lt;=0.2,"20%",  IF(Table1[[#This Row],[Discount]]&lt;=0.25,"25%",
 "30%+")))))</f>
        <v>10%</v>
      </c>
      <c r="AF481" s="5" t="str">
        <f>IF(Table1[[#This Row],[Discount]]=0, "Full Price", "Discounted")</f>
        <v>Discounted</v>
      </c>
      <c r="AG481" s="46" t="str">
        <f>TEXT(Table1[[#This Row],[Order Date]],"mmm-yyyy")</f>
        <v>Feb-2015</v>
      </c>
    </row>
    <row r="482" spans="1:33" ht="12.75" hidden="1" customHeight="1" x14ac:dyDescent="0.25">
      <c r="A482" s="5">
        <v>24774</v>
      </c>
      <c r="B482" s="5" t="s">
        <v>37</v>
      </c>
      <c r="C482" s="5">
        <v>0.04</v>
      </c>
      <c r="D482" s="5">
        <v>29.18</v>
      </c>
      <c r="E482" s="5">
        <v>8.5500000000000007</v>
      </c>
      <c r="F482" s="5">
        <v>868</v>
      </c>
      <c r="G482" s="5" t="s">
        <v>984</v>
      </c>
      <c r="H482" s="5" t="s">
        <v>27</v>
      </c>
      <c r="I482" s="5" t="s">
        <v>28</v>
      </c>
      <c r="J482" s="5" t="s">
        <v>41</v>
      </c>
      <c r="K482" s="5" t="s">
        <v>50</v>
      </c>
      <c r="L482" s="5" t="s">
        <v>59</v>
      </c>
      <c r="M482" s="5" t="s">
        <v>985</v>
      </c>
      <c r="N482" s="5">
        <v>0.42</v>
      </c>
      <c r="O482" s="5" t="s">
        <v>33</v>
      </c>
      <c r="P482" s="5" t="s">
        <v>61</v>
      </c>
      <c r="Q482" s="5" t="s">
        <v>62</v>
      </c>
      <c r="R482" s="5" t="s">
        <v>986</v>
      </c>
      <c r="S482" s="5">
        <v>55126</v>
      </c>
      <c r="T482" s="7">
        <v>42060</v>
      </c>
      <c r="U482" s="7">
        <v>42062</v>
      </c>
      <c r="V482" s="5">
        <v>201.7353</v>
      </c>
      <c r="W482" s="5">
        <v>10</v>
      </c>
      <c r="X482" s="5">
        <v>292.37</v>
      </c>
      <c r="Y482" s="5">
        <v>91194</v>
      </c>
      <c r="Z482" s="5">
        <f>DATEDIF(Table1[[#This Row],[Order Date]], Table1[[#This Row],[Ship Date]], "D")</f>
        <v>2</v>
      </c>
      <c r="AA482" s="5">
        <f>IF(Table1[[#This Row],[Sales]]=0, 0, Table1[[#This Row],[Profit]] / Table1[[#This Row],[Sales]] * 100)</f>
        <v>69</v>
      </c>
      <c r="AB482" s="5">
        <f>Table1[[#This Row],[Sales]] / (1 - Table1[[#This Row],[Discount]])</f>
        <v>304.55208333333337</v>
      </c>
      <c r="AC482" s="5">
        <f>Table1[[#This Row],[Sales Before Discount]] - Table1[[#This Row],[Sales]]</f>
        <v>12.182083333333367</v>
      </c>
      <c r="AD482" s="5" t="str">
        <f>IF(Table1[[#This Row],[Discount Impact Factor]]=0, "No Discount", IF(Table1[[#This Row],[Discount Impact Factor]]&lt;=0.1, "Low Discount", IF(Table1[[#This Row],[Discount Impact Factor]]&lt;=0.2, "Medium Discount", "High Discount")))</f>
        <v>High Discount</v>
      </c>
      <c r="AE482" s="5" t="str">
        <f>IF(Table1[[#This Row],[Discount]]=0,"0% (No Discount)",
 IF(Table1[[#This Row],[Discount]]&lt;=0.09,"10%",
 IF(Table1[[#This Row],[Discount]]&lt;=0.16,"15%",
 IF(Table1[[#This Row],[Discount]]&lt;=0.2,"20%",  IF(Table1[[#This Row],[Discount]]&lt;=0.25,"25%",
 "30%+")))))</f>
        <v>10%</v>
      </c>
      <c r="AF482" s="5" t="str">
        <f>IF(Table1[[#This Row],[Discount]]=0, "Full Price", "Discounted")</f>
        <v>Discounted</v>
      </c>
      <c r="AG482" s="46" t="str">
        <f>TEXT(Table1[[#This Row],[Order Date]],"mmm-yyyy")</f>
        <v>Feb-2015</v>
      </c>
    </row>
    <row r="483" spans="1:33" ht="12.75" customHeight="1" x14ac:dyDescent="0.25">
      <c r="A483" s="5">
        <v>24775</v>
      </c>
      <c r="B483" s="5" t="s">
        <v>37</v>
      </c>
      <c r="C483" s="5">
        <v>0</v>
      </c>
      <c r="D483" s="5">
        <v>80.98</v>
      </c>
      <c r="E483" s="5">
        <v>35</v>
      </c>
      <c r="F483" s="5">
        <v>868</v>
      </c>
      <c r="G483" s="5" t="s">
        <v>984</v>
      </c>
      <c r="H483" s="5" t="s">
        <v>49</v>
      </c>
      <c r="I483" s="5" t="s">
        <v>28</v>
      </c>
      <c r="J483" s="5" t="s">
        <v>29</v>
      </c>
      <c r="K483" s="5" t="s">
        <v>141</v>
      </c>
      <c r="L483" s="5" t="s">
        <v>236</v>
      </c>
      <c r="M483" s="5" t="s">
        <v>987</v>
      </c>
      <c r="N483" s="5">
        <v>0.83</v>
      </c>
      <c r="O483" s="5" t="s">
        <v>33</v>
      </c>
      <c r="P483" s="5" t="s">
        <v>61</v>
      </c>
      <c r="Q483" s="5" t="s">
        <v>62</v>
      </c>
      <c r="R483" s="5" t="s">
        <v>986</v>
      </c>
      <c r="S483" s="5">
        <v>55126</v>
      </c>
      <c r="T483" s="7">
        <v>42060</v>
      </c>
      <c r="U483" s="7">
        <v>42062</v>
      </c>
      <c r="V483" s="5">
        <v>-684.78</v>
      </c>
      <c r="W483" s="5">
        <v>8</v>
      </c>
      <c r="X483" s="5">
        <v>682.79</v>
      </c>
      <c r="Y483" s="5">
        <v>91194</v>
      </c>
      <c r="Z483" s="5">
        <f>DATEDIF(Table1[[#This Row],[Order Date]], Table1[[#This Row],[Ship Date]], "D")</f>
        <v>2</v>
      </c>
      <c r="AA483" s="5">
        <f>IF(Table1[[#This Row],[Sales]]=0, 0, Table1[[#This Row],[Profit]] / Table1[[#This Row],[Sales]] * 100)</f>
        <v>-100.29145125148288</v>
      </c>
      <c r="AB483" s="5">
        <f>Table1[[#This Row],[Sales]] / (1 - Table1[[#This Row],[Discount]])</f>
        <v>682.79</v>
      </c>
      <c r="AC483" s="5">
        <f>Table1[[#This Row],[Sales Before Discount]] - Table1[[#This Row],[Sales]]</f>
        <v>0</v>
      </c>
      <c r="AD483" s="5" t="str">
        <f>IF(Table1[[#This Row],[Discount Impact Factor]]=0, "No Discount", IF(Table1[[#This Row],[Discount Impact Factor]]&lt;=0.1, "Low Discount", IF(Table1[[#This Row],[Discount Impact Factor]]&lt;=0.2, "Medium Discount", "High Discount")))</f>
        <v>No Discount</v>
      </c>
      <c r="AE483" s="5" t="str">
        <f>IF(Table1[[#This Row],[Discount]]=0,"0% (No Discount)",
 IF(Table1[[#This Row],[Discount]]&lt;=0.09,"10%",
 IF(Table1[[#This Row],[Discount]]&lt;=0.16,"15%",
 IF(Table1[[#This Row],[Discount]]&lt;=0.2,"20%",  IF(Table1[[#This Row],[Discount]]&lt;=0.25,"25%",
 "30%+")))))</f>
        <v>0% (No Discount)</v>
      </c>
      <c r="AF483" s="5" t="str">
        <f>IF(Table1[[#This Row],[Discount]]=0, "Full Price", "Discounted")</f>
        <v>Full Price</v>
      </c>
      <c r="AG483" s="46" t="str">
        <f>TEXT(Table1[[#This Row],[Order Date]],"mmm-yyyy")</f>
        <v>Feb-2015</v>
      </c>
    </row>
    <row r="484" spans="1:33" ht="12.75" customHeight="1" x14ac:dyDescent="0.25">
      <c r="A484" s="5">
        <v>24763</v>
      </c>
      <c r="B484" s="5" t="s">
        <v>47</v>
      </c>
      <c r="C484" s="5">
        <v>0.06</v>
      </c>
      <c r="D484" s="5">
        <v>6.48</v>
      </c>
      <c r="E484" s="5">
        <v>8.8800000000000008</v>
      </c>
      <c r="F484" s="5">
        <v>868</v>
      </c>
      <c r="G484" s="5" t="s">
        <v>984</v>
      </c>
      <c r="H484" s="5" t="s">
        <v>49</v>
      </c>
      <c r="I484" s="5" t="s">
        <v>28</v>
      </c>
      <c r="J484" s="5" t="s">
        <v>29</v>
      </c>
      <c r="K484" s="5" t="s">
        <v>93</v>
      </c>
      <c r="L484" s="5" t="s">
        <v>59</v>
      </c>
      <c r="M484" s="5" t="s">
        <v>988</v>
      </c>
      <c r="N484" s="5">
        <v>0.37</v>
      </c>
      <c r="O484" s="5" t="s">
        <v>33</v>
      </c>
      <c r="P484" s="5" t="s">
        <v>61</v>
      </c>
      <c r="Q484" s="5" t="s">
        <v>62</v>
      </c>
      <c r="R484" s="5" t="s">
        <v>986</v>
      </c>
      <c r="S484" s="5">
        <v>55126</v>
      </c>
      <c r="T484" s="7">
        <v>42069</v>
      </c>
      <c r="U484" s="7">
        <v>42070</v>
      </c>
      <c r="V484" s="5">
        <v>-237.47</v>
      </c>
      <c r="W484" s="5">
        <v>20</v>
      </c>
      <c r="X484" s="5">
        <v>125.77</v>
      </c>
      <c r="Y484" s="5">
        <v>91195</v>
      </c>
      <c r="Z484" s="5">
        <f>DATEDIF(Table1[[#This Row],[Order Date]], Table1[[#This Row],[Ship Date]], "D")</f>
        <v>1</v>
      </c>
      <c r="AA484" s="5">
        <f>IF(Table1[[#This Row],[Sales]]=0, 0, Table1[[#This Row],[Profit]] / Table1[[#This Row],[Sales]] * 100)</f>
        <v>-188.81291245925104</v>
      </c>
      <c r="AB484" s="5">
        <f>Table1[[#This Row],[Sales]] / (1 - Table1[[#This Row],[Discount]])</f>
        <v>133.79787234042553</v>
      </c>
      <c r="AC484" s="5">
        <f>Table1[[#This Row],[Sales Before Discount]] - Table1[[#This Row],[Sales]]</f>
        <v>8.0278723404255317</v>
      </c>
      <c r="AD484" s="5" t="str">
        <f>IF(Table1[[#This Row],[Discount Impact Factor]]=0, "No Discount", IF(Table1[[#This Row],[Discount Impact Factor]]&lt;=0.1, "Low Discount", IF(Table1[[#This Row],[Discount Impact Factor]]&lt;=0.2, "Medium Discount", "High Discount")))</f>
        <v>High Discount</v>
      </c>
      <c r="AE484" s="5" t="str">
        <f>IF(Table1[[#This Row],[Discount]]=0,"0% (No Discount)",
 IF(Table1[[#This Row],[Discount]]&lt;=0.09,"10%",
 IF(Table1[[#This Row],[Discount]]&lt;=0.16,"15%",
 IF(Table1[[#This Row],[Discount]]&lt;=0.2,"20%",  IF(Table1[[#This Row],[Discount]]&lt;=0.25,"25%",
 "30%+")))))</f>
        <v>10%</v>
      </c>
      <c r="AF484" s="5" t="str">
        <f>IF(Table1[[#This Row],[Discount]]=0, "Full Price", "Discounted")</f>
        <v>Discounted</v>
      </c>
      <c r="AG484" s="46" t="str">
        <f>TEXT(Table1[[#This Row],[Order Date]],"mmm-yyyy")</f>
        <v>Mar-2015</v>
      </c>
    </row>
    <row r="485" spans="1:33" ht="12.75" customHeight="1" x14ac:dyDescent="0.25">
      <c r="A485" s="5">
        <v>24764</v>
      </c>
      <c r="B485" s="5" t="s">
        <v>47</v>
      </c>
      <c r="C485" s="5">
        <v>0.09</v>
      </c>
      <c r="D485" s="5">
        <v>349.45</v>
      </c>
      <c r="E485" s="5">
        <v>60</v>
      </c>
      <c r="F485" s="5">
        <v>868</v>
      </c>
      <c r="G485" s="5" t="s">
        <v>984</v>
      </c>
      <c r="H485" s="5" t="s">
        <v>39</v>
      </c>
      <c r="I485" s="5" t="s">
        <v>28</v>
      </c>
      <c r="J485" s="5" t="s">
        <v>41</v>
      </c>
      <c r="K485" s="5" t="s">
        <v>152</v>
      </c>
      <c r="L485" s="5" t="s">
        <v>43</v>
      </c>
      <c r="M485" s="5" t="s">
        <v>989</v>
      </c>
      <c r="N485" s="5">
        <v>0.52</v>
      </c>
      <c r="O485" s="5" t="s">
        <v>33</v>
      </c>
      <c r="P485" s="5" t="s">
        <v>61</v>
      </c>
      <c r="Q485" s="5" t="s">
        <v>62</v>
      </c>
      <c r="R485" s="5" t="s">
        <v>986</v>
      </c>
      <c r="S485" s="5">
        <v>55126</v>
      </c>
      <c r="T485" s="7">
        <v>42069</v>
      </c>
      <c r="U485" s="7">
        <v>42070</v>
      </c>
      <c r="V485" s="5">
        <v>-2946.0509999999999</v>
      </c>
      <c r="W485" s="5">
        <v>12</v>
      </c>
      <c r="X485" s="5">
        <v>3918.98</v>
      </c>
      <c r="Y485" s="5">
        <v>91195</v>
      </c>
      <c r="Z485" s="5">
        <f>DATEDIF(Table1[[#This Row],[Order Date]], Table1[[#This Row],[Ship Date]], "D")</f>
        <v>1</v>
      </c>
      <c r="AA485" s="5">
        <f>IF(Table1[[#This Row],[Sales]]=0, 0, Table1[[#This Row],[Profit]] / Table1[[#This Row],[Sales]] * 100)</f>
        <v>-75.173922806444523</v>
      </c>
      <c r="AB485" s="5">
        <f>Table1[[#This Row],[Sales]] / (1 - Table1[[#This Row],[Discount]])</f>
        <v>4306.5714285714284</v>
      </c>
      <c r="AC485" s="5">
        <f>Table1[[#This Row],[Sales Before Discount]] - Table1[[#This Row],[Sales]]</f>
        <v>387.59142857142842</v>
      </c>
      <c r="AD485" s="5" t="str">
        <f>IF(Table1[[#This Row],[Discount Impact Factor]]=0, "No Discount", IF(Table1[[#This Row],[Discount Impact Factor]]&lt;=0.1, "Low Discount", IF(Table1[[#This Row],[Discount Impact Factor]]&lt;=0.2, "Medium Discount", "High Discount")))</f>
        <v>High Discount</v>
      </c>
      <c r="AE485" s="5" t="str">
        <f>IF(Table1[[#This Row],[Discount]]=0,"0% (No Discount)",
 IF(Table1[[#This Row],[Discount]]&lt;=0.09,"10%",
 IF(Table1[[#This Row],[Discount]]&lt;=0.16,"15%",
 IF(Table1[[#This Row],[Discount]]&lt;=0.2,"20%",  IF(Table1[[#This Row],[Discount]]&lt;=0.25,"25%",
 "30%+")))))</f>
        <v>10%</v>
      </c>
      <c r="AF485" s="5" t="str">
        <f>IF(Table1[[#This Row],[Discount]]=0, "Full Price", "Discounted")</f>
        <v>Discounted</v>
      </c>
      <c r="AG485" s="46" t="str">
        <f>TEXT(Table1[[#This Row],[Order Date]],"mmm-yyyy")</f>
        <v>Mar-2015</v>
      </c>
    </row>
    <row r="486" spans="1:33" ht="12.75" hidden="1" customHeight="1" x14ac:dyDescent="0.25">
      <c r="A486" s="5">
        <v>25507</v>
      </c>
      <c r="B486" s="5" t="s">
        <v>37</v>
      </c>
      <c r="C486" s="5">
        <v>0.03</v>
      </c>
      <c r="D486" s="5">
        <v>14.2</v>
      </c>
      <c r="E486" s="5">
        <v>5.3</v>
      </c>
      <c r="F486" s="5">
        <v>871</v>
      </c>
      <c r="G486" s="5" t="s">
        <v>990</v>
      </c>
      <c r="H486" s="5" t="s">
        <v>49</v>
      </c>
      <c r="I486" s="5" t="s">
        <v>40</v>
      </c>
      <c r="J486" s="5" t="s">
        <v>41</v>
      </c>
      <c r="K486" s="5" t="s">
        <v>50</v>
      </c>
      <c r="L486" s="5" t="s">
        <v>31</v>
      </c>
      <c r="M486" s="5" t="s">
        <v>730</v>
      </c>
      <c r="N486" s="5">
        <v>0.46</v>
      </c>
      <c r="O486" s="5" t="s">
        <v>33</v>
      </c>
      <c r="P486" s="5" t="s">
        <v>34</v>
      </c>
      <c r="Q486" s="5" t="s">
        <v>533</v>
      </c>
      <c r="R486" s="5" t="s">
        <v>991</v>
      </c>
      <c r="S486" s="5">
        <v>89502</v>
      </c>
      <c r="T486" s="7">
        <v>42078</v>
      </c>
      <c r="U486" s="7">
        <v>42080</v>
      </c>
      <c r="V486" s="5">
        <v>21.555599999999998</v>
      </c>
      <c r="W486" s="5">
        <v>2</v>
      </c>
      <c r="X486" s="5">
        <v>31.24</v>
      </c>
      <c r="Y486" s="5">
        <v>90577</v>
      </c>
      <c r="Z486" s="5">
        <f>DATEDIF(Table1[[#This Row],[Order Date]], Table1[[#This Row],[Ship Date]], "D")</f>
        <v>2</v>
      </c>
      <c r="AA486" s="5">
        <f>IF(Table1[[#This Row],[Sales]]=0, 0, Table1[[#This Row],[Profit]] / Table1[[#This Row],[Sales]] * 100)</f>
        <v>69</v>
      </c>
      <c r="AB486" s="5">
        <f>Table1[[#This Row],[Sales]] / (1 - Table1[[#This Row],[Discount]])</f>
        <v>32.206185567010309</v>
      </c>
      <c r="AC486" s="5">
        <f>Table1[[#This Row],[Sales Before Discount]] - Table1[[#This Row],[Sales]]</f>
        <v>0.96618556701031011</v>
      </c>
      <c r="AD486" s="5" t="str">
        <f>IF(Table1[[#This Row],[Discount Impact Factor]]=0, "No Discount", IF(Table1[[#This Row],[Discount Impact Factor]]&lt;=0.1, "Low Discount", IF(Table1[[#This Row],[Discount Impact Factor]]&lt;=0.2, "Medium Discount", "High Discount")))</f>
        <v>High Discount</v>
      </c>
      <c r="AE486" s="5" t="str">
        <f>IF(Table1[[#This Row],[Discount]]=0,"0% (No Discount)",
 IF(Table1[[#This Row],[Discount]]&lt;=0.09,"10%",
 IF(Table1[[#This Row],[Discount]]&lt;=0.16,"15%",
 IF(Table1[[#This Row],[Discount]]&lt;=0.2,"20%",  IF(Table1[[#This Row],[Discount]]&lt;=0.25,"25%",
 "30%+")))))</f>
        <v>10%</v>
      </c>
      <c r="AF486" s="5" t="str">
        <f>IF(Table1[[#This Row],[Discount]]=0, "Full Price", "Discounted")</f>
        <v>Discounted</v>
      </c>
      <c r="AG486" s="46" t="str">
        <f>TEXT(Table1[[#This Row],[Order Date]],"mmm-yyyy")</f>
        <v>Mar-2015</v>
      </c>
    </row>
    <row r="487" spans="1:33" ht="12.75" customHeight="1" x14ac:dyDescent="0.25">
      <c r="A487" s="5">
        <v>22547</v>
      </c>
      <c r="B487" s="5" t="s">
        <v>37</v>
      </c>
      <c r="C487" s="5">
        <v>0.01</v>
      </c>
      <c r="D487" s="5">
        <v>5.94</v>
      </c>
      <c r="E487" s="5">
        <v>9.92</v>
      </c>
      <c r="F487" s="5">
        <v>871</v>
      </c>
      <c r="G487" s="5" t="s">
        <v>990</v>
      </c>
      <c r="H487" s="5" t="s">
        <v>49</v>
      </c>
      <c r="I487" s="5" t="s">
        <v>40</v>
      </c>
      <c r="J487" s="5" t="s">
        <v>29</v>
      </c>
      <c r="K487" s="5" t="s">
        <v>109</v>
      </c>
      <c r="L487" s="5" t="s">
        <v>59</v>
      </c>
      <c r="M487" s="5" t="s">
        <v>344</v>
      </c>
      <c r="N487" s="5">
        <v>0.38</v>
      </c>
      <c r="O487" s="5" t="s">
        <v>33</v>
      </c>
      <c r="P487" s="5" t="s">
        <v>34</v>
      </c>
      <c r="Q487" s="5" t="s">
        <v>533</v>
      </c>
      <c r="R487" s="5" t="s">
        <v>991</v>
      </c>
      <c r="S487" s="5">
        <v>89502</v>
      </c>
      <c r="T487" s="7">
        <v>42144</v>
      </c>
      <c r="U487" s="7">
        <v>42147</v>
      </c>
      <c r="V487" s="5">
        <v>-239.315</v>
      </c>
      <c r="W487" s="5">
        <v>12</v>
      </c>
      <c r="X487" s="5">
        <v>74.77</v>
      </c>
      <c r="Y487" s="5">
        <v>90578</v>
      </c>
      <c r="Z487" s="5">
        <f>DATEDIF(Table1[[#This Row],[Order Date]], Table1[[#This Row],[Ship Date]], "D")</f>
        <v>3</v>
      </c>
      <c r="AA487" s="5">
        <f>IF(Table1[[#This Row],[Sales]]=0, 0, Table1[[#This Row],[Profit]] / Table1[[#This Row],[Sales]] * 100)</f>
        <v>-320.06820917480275</v>
      </c>
      <c r="AB487" s="5">
        <f>Table1[[#This Row],[Sales]] / (1 - Table1[[#This Row],[Discount]])</f>
        <v>75.525252525252526</v>
      </c>
      <c r="AC487" s="5">
        <f>Table1[[#This Row],[Sales Before Discount]] - Table1[[#This Row],[Sales]]</f>
        <v>0.75525252525252995</v>
      </c>
      <c r="AD487" s="5" t="str">
        <f>IF(Table1[[#This Row],[Discount Impact Factor]]=0, "No Discount", IF(Table1[[#This Row],[Discount Impact Factor]]&lt;=0.1, "Low Discount", IF(Table1[[#This Row],[Discount Impact Factor]]&lt;=0.2, "Medium Discount", "High Discount")))</f>
        <v>High Discount</v>
      </c>
      <c r="AE487" s="5" t="str">
        <f>IF(Table1[[#This Row],[Discount]]=0,"0% (No Discount)",
 IF(Table1[[#This Row],[Discount]]&lt;=0.09,"10%",
 IF(Table1[[#This Row],[Discount]]&lt;=0.16,"15%",
 IF(Table1[[#This Row],[Discount]]&lt;=0.2,"20%",  IF(Table1[[#This Row],[Discount]]&lt;=0.25,"25%",
 "30%+")))))</f>
        <v>10%</v>
      </c>
      <c r="AF487" s="5" t="str">
        <f>IF(Table1[[#This Row],[Discount]]=0, "Full Price", "Discounted")</f>
        <v>Discounted</v>
      </c>
      <c r="AG487" s="46" t="str">
        <f>TEXT(Table1[[#This Row],[Order Date]],"mmm-yyyy")</f>
        <v>May-2015</v>
      </c>
    </row>
    <row r="488" spans="1:33" ht="12.75" customHeight="1" x14ac:dyDescent="0.25">
      <c r="A488" s="5">
        <v>22548</v>
      </c>
      <c r="B488" s="5" t="s">
        <v>37</v>
      </c>
      <c r="C488" s="5">
        <v>0</v>
      </c>
      <c r="D488" s="5">
        <v>6.48</v>
      </c>
      <c r="E488" s="5">
        <v>5.1100000000000003</v>
      </c>
      <c r="F488" s="5">
        <v>871</v>
      </c>
      <c r="G488" s="5" t="s">
        <v>990</v>
      </c>
      <c r="H488" s="5" t="s">
        <v>49</v>
      </c>
      <c r="I488" s="5" t="s">
        <v>40</v>
      </c>
      <c r="J488" s="5" t="s">
        <v>29</v>
      </c>
      <c r="K488" s="5" t="s">
        <v>93</v>
      </c>
      <c r="L488" s="5" t="s">
        <v>59</v>
      </c>
      <c r="M488" s="5" t="s">
        <v>992</v>
      </c>
      <c r="N488" s="5">
        <v>0.37</v>
      </c>
      <c r="O488" s="5" t="s">
        <v>33</v>
      </c>
      <c r="P488" s="5" t="s">
        <v>34</v>
      </c>
      <c r="Q488" s="5" t="s">
        <v>533</v>
      </c>
      <c r="R488" s="5" t="s">
        <v>991</v>
      </c>
      <c r="S488" s="5">
        <v>89502</v>
      </c>
      <c r="T488" s="7">
        <v>42144</v>
      </c>
      <c r="U488" s="7">
        <v>42146</v>
      </c>
      <c r="V488" s="5">
        <v>-33.31</v>
      </c>
      <c r="W488" s="5">
        <v>18</v>
      </c>
      <c r="X488" s="5">
        <v>127.81</v>
      </c>
      <c r="Y488" s="5">
        <v>90578</v>
      </c>
      <c r="Z488" s="5">
        <f>DATEDIF(Table1[[#This Row],[Order Date]], Table1[[#This Row],[Ship Date]], "D")</f>
        <v>2</v>
      </c>
      <c r="AA488" s="5">
        <f>IF(Table1[[#This Row],[Sales]]=0, 0, Table1[[#This Row],[Profit]] / Table1[[#This Row],[Sales]] * 100)</f>
        <v>-26.062123464517644</v>
      </c>
      <c r="AB488" s="5">
        <f>Table1[[#This Row],[Sales]] / (1 - Table1[[#This Row],[Discount]])</f>
        <v>127.81</v>
      </c>
      <c r="AC488" s="5">
        <f>Table1[[#This Row],[Sales Before Discount]] - Table1[[#This Row],[Sales]]</f>
        <v>0</v>
      </c>
      <c r="AD488" s="5" t="str">
        <f>IF(Table1[[#This Row],[Discount Impact Factor]]=0, "No Discount", IF(Table1[[#This Row],[Discount Impact Factor]]&lt;=0.1, "Low Discount", IF(Table1[[#This Row],[Discount Impact Factor]]&lt;=0.2, "Medium Discount", "High Discount")))</f>
        <v>No Discount</v>
      </c>
      <c r="AE488" s="5" t="str">
        <f>IF(Table1[[#This Row],[Discount]]=0,"0% (No Discount)",
 IF(Table1[[#This Row],[Discount]]&lt;=0.09,"10%",
 IF(Table1[[#This Row],[Discount]]&lt;=0.16,"15%",
 IF(Table1[[#This Row],[Discount]]&lt;=0.2,"20%",  IF(Table1[[#This Row],[Discount]]&lt;=0.25,"25%",
 "30%+")))))</f>
        <v>0% (No Discount)</v>
      </c>
      <c r="AF488" s="5" t="str">
        <f>IF(Table1[[#This Row],[Discount]]=0, "Full Price", "Discounted")</f>
        <v>Full Price</v>
      </c>
      <c r="AG488" s="46" t="str">
        <f>TEXT(Table1[[#This Row],[Order Date]],"mmm-yyyy")</f>
        <v>May-2015</v>
      </c>
    </row>
    <row r="489" spans="1:33" ht="12.75" customHeight="1" x14ac:dyDescent="0.25">
      <c r="A489" s="5">
        <v>19262</v>
      </c>
      <c r="B489" s="5" t="s">
        <v>25</v>
      </c>
      <c r="C489" s="5">
        <v>0.04</v>
      </c>
      <c r="D489" s="5">
        <v>4.37</v>
      </c>
      <c r="E489" s="5">
        <v>5.15</v>
      </c>
      <c r="F489" s="5">
        <v>875</v>
      </c>
      <c r="G489" s="5" t="s">
        <v>993</v>
      </c>
      <c r="H489" s="5" t="s">
        <v>49</v>
      </c>
      <c r="I489" s="5" t="s">
        <v>58</v>
      </c>
      <c r="J489" s="5" t="s">
        <v>29</v>
      </c>
      <c r="K489" s="5" t="s">
        <v>257</v>
      </c>
      <c r="L489" s="5" t="s">
        <v>59</v>
      </c>
      <c r="M489" s="5" t="s">
        <v>994</v>
      </c>
      <c r="N489" s="5">
        <v>0.59</v>
      </c>
      <c r="O489" s="5" t="s">
        <v>33</v>
      </c>
      <c r="P489" s="5" t="s">
        <v>34</v>
      </c>
      <c r="Q489" s="5" t="s">
        <v>212</v>
      </c>
      <c r="R489" s="5" t="s">
        <v>995</v>
      </c>
      <c r="S489" s="5">
        <v>84106</v>
      </c>
      <c r="T489" s="7">
        <v>42056</v>
      </c>
      <c r="U489" s="7">
        <v>42057</v>
      </c>
      <c r="V489" s="5">
        <v>-74.479599999999991</v>
      </c>
      <c r="W489" s="5">
        <v>18</v>
      </c>
      <c r="X489" s="5">
        <v>78.59</v>
      </c>
      <c r="Y489" s="5">
        <v>89059</v>
      </c>
      <c r="Z489" s="5">
        <f>DATEDIF(Table1[[#This Row],[Order Date]], Table1[[#This Row],[Ship Date]], "D")</f>
        <v>1</v>
      </c>
      <c r="AA489" s="5">
        <f>IF(Table1[[#This Row],[Sales]]=0, 0, Table1[[#This Row],[Profit]] / Table1[[#This Row],[Sales]] * 100)</f>
        <v>-94.769818043008001</v>
      </c>
      <c r="AB489" s="5">
        <f>Table1[[#This Row],[Sales]] / (1 - Table1[[#This Row],[Discount]])</f>
        <v>81.864583333333343</v>
      </c>
      <c r="AC489" s="5">
        <f>Table1[[#This Row],[Sales Before Discount]] - Table1[[#This Row],[Sales]]</f>
        <v>3.2745833333333394</v>
      </c>
      <c r="AD489" s="5" t="str">
        <f>IF(Table1[[#This Row],[Discount Impact Factor]]=0, "No Discount", IF(Table1[[#This Row],[Discount Impact Factor]]&lt;=0.1, "Low Discount", IF(Table1[[#This Row],[Discount Impact Factor]]&lt;=0.2, "Medium Discount", "High Discount")))</f>
        <v>High Discount</v>
      </c>
      <c r="AE489" s="5" t="str">
        <f>IF(Table1[[#This Row],[Discount]]=0,"0% (No Discount)",
 IF(Table1[[#This Row],[Discount]]&lt;=0.09,"10%",
 IF(Table1[[#This Row],[Discount]]&lt;=0.16,"15%",
 IF(Table1[[#This Row],[Discount]]&lt;=0.2,"20%",  IF(Table1[[#This Row],[Discount]]&lt;=0.25,"25%",
 "30%+")))))</f>
        <v>10%</v>
      </c>
      <c r="AF489" s="5" t="str">
        <f>IF(Table1[[#This Row],[Discount]]=0, "Full Price", "Discounted")</f>
        <v>Discounted</v>
      </c>
      <c r="AG489" s="46" t="str">
        <f>TEXT(Table1[[#This Row],[Order Date]],"mmm-yyyy")</f>
        <v>Feb-2015</v>
      </c>
    </row>
    <row r="490" spans="1:33" ht="12.75" customHeight="1" x14ac:dyDescent="0.25">
      <c r="A490" s="5">
        <v>19263</v>
      </c>
      <c r="B490" s="5" t="s">
        <v>25</v>
      </c>
      <c r="C490" s="5">
        <v>0.09</v>
      </c>
      <c r="D490" s="5">
        <v>155.99</v>
      </c>
      <c r="E490" s="5">
        <v>8.99</v>
      </c>
      <c r="F490" s="5">
        <v>875</v>
      </c>
      <c r="G490" s="5" t="s">
        <v>993</v>
      </c>
      <c r="H490" s="5" t="s">
        <v>49</v>
      </c>
      <c r="I490" s="5" t="s">
        <v>58</v>
      </c>
      <c r="J490" s="5" t="s">
        <v>77</v>
      </c>
      <c r="K490" s="5" t="s">
        <v>78</v>
      </c>
      <c r="L490" s="5" t="s">
        <v>59</v>
      </c>
      <c r="M490" s="5" t="s">
        <v>996</v>
      </c>
      <c r="N490" s="5">
        <v>0.57999999999999996</v>
      </c>
      <c r="O490" s="5" t="s">
        <v>33</v>
      </c>
      <c r="P490" s="5" t="s">
        <v>34</v>
      </c>
      <c r="Q490" s="5" t="s">
        <v>212</v>
      </c>
      <c r="R490" s="5" t="s">
        <v>995</v>
      </c>
      <c r="S490" s="5">
        <v>84106</v>
      </c>
      <c r="T490" s="7">
        <v>42056</v>
      </c>
      <c r="U490" s="7">
        <v>42058</v>
      </c>
      <c r="V490" s="5">
        <v>-232.22056000000003</v>
      </c>
      <c r="W490" s="5">
        <v>4</v>
      </c>
      <c r="X490" s="5">
        <v>497.11</v>
      </c>
      <c r="Y490" s="5">
        <v>89059</v>
      </c>
      <c r="Z490" s="5">
        <f>DATEDIF(Table1[[#This Row],[Order Date]], Table1[[#This Row],[Ship Date]], "D")</f>
        <v>2</v>
      </c>
      <c r="AA490" s="5">
        <f>IF(Table1[[#This Row],[Sales]]=0, 0, Table1[[#This Row],[Profit]] / Table1[[#This Row],[Sales]] * 100)</f>
        <v>-46.714119611353624</v>
      </c>
      <c r="AB490" s="5">
        <f>Table1[[#This Row],[Sales]] / (1 - Table1[[#This Row],[Discount]])</f>
        <v>546.27472527472526</v>
      </c>
      <c r="AC490" s="5">
        <f>Table1[[#This Row],[Sales Before Discount]] - Table1[[#This Row],[Sales]]</f>
        <v>49.164725274725242</v>
      </c>
      <c r="AD490" s="5" t="str">
        <f>IF(Table1[[#This Row],[Discount Impact Factor]]=0, "No Discount", IF(Table1[[#This Row],[Discount Impact Factor]]&lt;=0.1, "Low Discount", IF(Table1[[#This Row],[Discount Impact Factor]]&lt;=0.2, "Medium Discount", "High Discount")))</f>
        <v>High Discount</v>
      </c>
      <c r="AE490" s="5" t="str">
        <f>IF(Table1[[#This Row],[Discount]]=0,"0% (No Discount)",
 IF(Table1[[#This Row],[Discount]]&lt;=0.09,"10%",
 IF(Table1[[#This Row],[Discount]]&lt;=0.16,"15%",
 IF(Table1[[#This Row],[Discount]]&lt;=0.2,"20%",  IF(Table1[[#This Row],[Discount]]&lt;=0.25,"25%",
 "30%+")))))</f>
        <v>10%</v>
      </c>
      <c r="AF490" s="5" t="str">
        <f>IF(Table1[[#This Row],[Discount]]=0, "Full Price", "Discounted")</f>
        <v>Discounted</v>
      </c>
      <c r="AG490" s="46" t="str">
        <f>TEXT(Table1[[#This Row],[Order Date]],"mmm-yyyy")</f>
        <v>Feb-2015</v>
      </c>
    </row>
    <row r="491" spans="1:33" ht="13.8" hidden="1" x14ac:dyDescent="0.25">
      <c r="A491" s="5">
        <v>18054</v>
      </c>
      <c r="B491" s="5" t="s">
        <v>47</v>
      </c>
      <c r="C491" s="5">
        <v>7.0000000000000007E-2</v>
      </c>
      <c r="D491" s="5">
        <v>5.68</v>
      </c>
      <c r="E491" s="5">
        <v>1.39</v>
      </c>
      <c r="F491" s="5">
        <v>880</v>
      </c>
      <c r="G491" s="5" t="s">
        <v>997</v>
      </c>
      <c r="H491" s="5" t="s">
        <v>49</v>
      </c>
      <c r="I491" s="5" t="s">
        <v>58</v>
      </c>
      <c r="J491" s="5" t="s">
        <v>29</v>
      </c>
      <c r="K491" s="5" t="s">
        <v>69</v>
      </c>
      <c r="L491" s="5" t="s">
        <v>59</v>
      </c>
      <c r="M491" s="5" t="s">
        <v>998</v>
      </c>
      <c r="N491" s="5">
        <v>0.38</v>
      </c>
      <c r="O491" s="5" t="s">
        <v>33</v>
      </c>
      <c r="P491" s="5" t="s">
        <v>34</v>
      </c>
      <c r="Q491" s="5" t="s">
        <v>378</v>
      </c>
      <c r="R491" s="5" t="s">
        <v>999</v>
      </c>
      <c r="S491" s="5">
        <v>85254</v>
      </c>
      <c r="T491" s="7">
        <v>42088</v>
      </c>
      <c r="U491" s="7">
        <v>42090</v>
      </c>
      <c r="V491" s="5">
        <v>18.643799999999999</v>
      </c>
      <c r="W491" s="5">
        <v>5</v>
      </c>
      <c r="X491" s="5">
        <v>27.02</v>
      </c>
      <c r="Y491" s="5">
        <v>86153</v>
      </c>
      <c r="Z491" s="5">
        <f>DATEDIF(Table1[[#This Row],[Order Date]], Table1[[#This Row],[Ship Date]], "D")</f>
        <v>2</v>
      </c>
      <c r="AA491" s="5">
        <f>IF(Table1[[#This Row],[Sales]]=0, 0, Table1[[#This Row],[Profit]] / Table1[[#This Row],[Sales]] * 100)</f>
        <v>69</v>
      </c>
      <c r="AB491" s="5">
        <f>Table1[[#This Row],[Sales]] / (1 - Table1[[#This Row],[Discount]])</f>
        <v>29.053763440860216</v>
      </c>
      <c r="AC491" s="5">
        <f>Table1[[#This Row],[Sales Before Discount]] - Table1[[#This Row],[Sales]]</f>
        <v>2.0337634408602163</v>
      </c>
      <c r="AD491" s="5" t="str">
        <f>IF(Table1[[#This Row],[Discount Impact Factor]]=0, "No Discount", IF(Table1[[#This Row],[Discount Impact Factor]]&lt;=0.1, "Low Discount", IF(Table1[[#This Row],[Discount Impact Factor]]&lt;=0.2, "Medium Discount", "High Discount")))</f>
        <v>High Discount</v>
      </c>
      <c r="AE491" s="5" t="str">
        <f>IF(Table1[[#This Row],[Discount]]=0,"0% (No Discount)",
 IF(Table1[[#This Row],[Discount]]&lt;=0.09,"10%",
 IF(Table1[[#This Row],[Discount]]&lt;=0.16,"15%",
 IF(Table1[[#This Row],[Discount]]&lt;=0.2,"20%",  IF(Table1[[#This Row],[Discount]]&lt;=0.25,"25%",
 "30%+")))))</f>
        <v>10%</v>
      </c>
      <c r="AF491" s="5" t="str">
        <f>IF(Table1[[#This Row],[Discount]]=0, "Full Price", "Discounted")</f>
        <v>Discounted</v>
      </c>
      <c r="AG491" s="46" t="str">
        <f>TEXT(Table1[[#This Row],[Order Date]],"mmm-yyyy")</f>
        <v>Mar-2015</v>
      </c>
    </row>
    <row r="492" spans="1:33" ht="13.8" x14ac:dyDescent="0.25">
      <c r="A492" s="5">
        <v>18055</v>
      </c>
      <c r="B492" s="5" t="s">
        <v>47</v>
      </c>
      <c r="C492" s="5">
        <v>0.06</v>
      </c>
      <c r="D492" s="5">
        <v>22.84</v>
      </c>
      <c r="E492" s="5">
        <v>11.54</v>
      </c>
      <c r="F492" s="5">
        <v>880</v>
      </c>
      <c r="G492" s="5" t="s">
        <v>997</v>
      </c>
      <c r="H492" s="5" t="s">
        <v>49</v>
      </c>
      <c r="I492" s="5" t="s">
        <v>58</v>
      </c>
      <c r="J492" s="5" t="s">
        <v>29</v>
      </c>
      <c r="K492" s="5" t="s">
        <v>93</v>
      </c>
      <c r="L492" s="5" t="s">
        <v>59</v>
      </c>
      <c r="M492" s="5" t="s">
        <v>227</v>
      </c>
      <c r="N492" s="5">
        <v>0.39</v>
      </c>
      <c r="O492" s="5" t="s">
        <v>33</v>
      </c>
      <c r="P492" s="5" t="s">
        <v>34</v>
      </c>
      <c r="Q492" s="5" t="s">
        <v>378</v>
      </c>
      <c r="R492" s="5" t="s">
        <v>999</v>
      </c>
      <c r="S492" s="5">
        <v>85254</v>
      </c>
      <c r="T492" s="7">
        <v>42088</v>
      </c>
      <c r="U492" s="7">
        <v>42090</v>
      </c>
      <c r="V492" s="5">
        <v>-31.24</v>
      </c>
      <c r="W492" s="5">
        <v>1</v>
      </c>
      <c r="X492" s="5">
        <v>27.67</v>
      </c>
      <c r="Y492" s="5">
        <v>86153</v>
      </c>
      <c r="Z492" s="5">
        <f>DATEDIF(Table1[[#This Row],[Order Date]], Table1[[#This Row],[Ship Date]], "D")</f>
        <v>2</v>
      </c>
      <c r="AA492" s="5">
        <f>IF(Table1[[#This Row],[Sales]]=0, 0, Table1[[#This Row],[Profit]] / Table1[[#This Row],[Sales]] * 100)</f>
        <v>-112.90205999277194</v>
      </c>
      <c r="AB492" s="5">
        <f>Table1[[#This Row],[Sales]] / (1 - Table1[[#This Row],[Discount]])</f>
        <v>29.436170212765962</v>
      </c>
      <c r="AC492" s="5">
        <f>Table1[[#This Row],[Sales Before Discount]] - Table1[[#This Row],[Sales]]</f>
        <v>1.7661702127659602</v>
      </c>
      <c r="AD492" s="5" t="str">
        <f>IF(Table1[[#This Row],[Discount Impact Factor]]=0, "No Discount", IF(Table1[[#This Row],[Discount Impact Factor]]&lt;=0.1, "Low Discount", IF(Table1[[#This Row],[Discount Impact Factor]]&lt;=0.2, "Medium Discount", "High Discount")))</f>
        <v>High Discount</v>
      </c>
      <c r="AE492" s="5" t="str">
        <f>IF(Table1[[#This Row],[Discount]]=0,"0% (No Discount)",
 IF(Table1[[#This Row],[Discount]]&lt;=0.09,"10%",
 IF(Table1[[#This Row],[Discount]]&lt;=0.16,"15%",
 IF(Table1[[#This Row],[Discount]]&lt;=0.2,"20%",  IF(Table1[[#This Row],[Discount]]&lt;=0.25,"25%",
 "30%+")))))</f>
        <v>10%</v>
      </c>
      <c r="AF492" s="5" t="str">
        <f>IF(Table1[[#This Row],[Discount]]=0, "Full Price", "Discounted")</f>
        <v>Discounted</v>
      </c>
      <c r="AG492" s="46" t="str">
        <f>TEXT(Table1[[#This Row],[Order Date]],"mmm-yyyy")</f>
        <v>Mar-2015</v>
      </c>
    </row>
    <row r="493" spans="1:33" ht="12.75" hidden="1" customHeight="1" x14ac:dyDescent="0.25">
      <c r="A493" s="5">
        <v>19401</v>
      </c>
      <c r="B493" s="5" t="s">
        <v>47</v>
      </c>
      <c r="C493" s="5">
        <v>0.06</v>
      </c>
      <c r="D493" s="5">
        <v>25.98</v>
      </c>
      <c r="E493" s="5">
        <v>14.36</v>
      </c>
      <c r="F493" s="5">
        <v>885</v>
      </c>
      <c r="G493" s="5" t="s">
        <v>1000</v>
      </c>
      <c r="H493" s="5" t="s">
        <v>39</v>
      </c>
      <c r="I493" s="5" t="s">
        <v>28</v>
      </c>
      <c r="J493" s="5" t="s">
        <v>41</v>
      </c>
      <c r="K493" s="5" t="s">
        <v>42</v>
      </c>
      <c r="L493" s="5" t="s">
        <v>43</v>
      </c>
      <c r="M493" s="5" t="s">
        <v>1001</v>
      </c>
      <c r="N493" s="5">
        <v>0.6</v>
      </c>
      <c r="O493" s="5" t="s">
        <v>33</v>
      </c>
      <c r="P493" s="5" t="s">
        <v>61</v>
      </c>
      <c r="Q493" s="5" t="s">
        <v>130</v>
      </c>
      <c r="R493" s="5" t="s">
        <v>956</v>
      </c>
      <c r="S493" s="5">
        <v>79109</v>
      </c>
      <c r="T493" s="7">
        <v>42148</v>
      </c>
      <c r="U493" s="7">
        <v>42149</v>
      </c>
      <c r="V493" s="5">
        <v>55.888000000000034</v>
      </c>
      <c r="W493" s="5">
        <v>41</v>
      </c>
      <c r="X493" s="5">
        <v>1033.56</v>
      </c>
      <c r="Y493" s="5">
        <v>89537</v>
      </c>
      <c r="Z493" s="5">
        <f>DATEDIF(Table1[[#This Row],[Order Date]], Table1[[#This Row],[Ship Date]], "D")</f>
        <v>1</v>
      </c>
      <c r="AA493" s="5">
        <f>IF(Table1[[#This Row],[Sales]]=0, 0, Table1[[#This Row],[Profit]] / Table1[[#This Row],[Sales]] * 100)</f>
        <v>5.4073300050311577</v>
      </c>
      <c r="AB493" s="5">
        <f>Table1[[#This Row],[Sales]] / (1 - Table1[[#This Row],[Discount]])</f>
        <v>1099.5319148936171</v>
      </c>
      <c r="AC493" s="5">
        <f>Table1[[#This Row],[Sales Before Discount]] - Table1[[#This Row],[Sales]]</f>
        <v>65.971914893617168</v>
      </c>
      <c r="AD493" s="5" t="str">
        <f>IF(Table1[[#This Row],[Discount Impact Factor]]=0, "No Discount", IF(Table1[[#This Row],[Discount Impact Factor]]&lt;=0.1, "Low Discount", IF(Table1[[#This Row],[Discount Impact Factor]]&lt;=0.2, "Medium Discount", "High Discount")))</f>
        <v>High Discount</v>
      </c>
      <c r="AE493" s="5" t="str">
        <f>IF(Table1[[#This Row],[Discount]]=0,"0% (No Discount)",
 IF(Table1[[#This Row],[Discount]]&lt;=0.09,"10%",
 IF(Table1[[#This Row],[Discount]]&lt;=0.16,"15%",
 IF(Table1[[#This Row],[Discount]]&lt;=0.2,"20%",  IF(Table1[[#This Row],[Discount]]&lt;=0.25,"25%",
 "30%+")))))</f>
        <v>10%</v>
      </c>
      <c r="AF493" s="5" t="str">
        <f>IF(Table1[[#This Row],[Discount]]=0, "Full Price", "Discounted")</f>
        <v>Discounted</v>
      </c>
      <c r="AG493" s="46" t="str">
        <f>TEXT(Table1[[#This Row],[Order Date]],"mmm-yyyy")</f>
        <v>May-2015</v>
      </c>
    </row>
    <row r="494" spans="1:33" ht="12.75" hidden="1" customHeight="1" x14ac:dyDescent="0.25">
      <c r="A494" s="5">
        <v>26011</v>
      </c>
      <c r="B494" s="5" t="s">
        <v>47</v>
      </c>
      <c r="C494" s="5">
        <v>0.08</v>
      </c>
      <c r="D494" s="5">
        <v>1.81</v>
      </c>
      <c r="E494" s="5">
        <v>0.75</v>
      </c>
      <c r="F494" s="5">
        <v>890</v>
      </c>
      <c r="G494" s="5" t="s">
        <v>1002</v>
      </c>
      <c r="H494" s="5" t="s">
        <v>49</v>
      </c>
      <c r="I494" s="5" t="s">
        <v>114</v>
      </c>
      <c r="J494" s="5" t="s">
        <v>41</v>
      </c>
      <c r="K494" s="5" t="s">
        <v>42</v>
      </c>
      <c r="L494" s="5" t="s">
        <v>43</v>
      </c>
      <c r="M494" s="5" t="s">
        <v>1003</v>
      </c>
      <c r="N494" s="5">
        <v>0.57999999999999996</v>
      </c>
      <c r="O494" s="5" t="s">
        <v>33</v>
      </c>
      <c r="P494" s="5" t="s">
        <v>61</v>
      </c>
      <c r="Q494" s="5" t="s">
        <v>130</v>
      </c>
      <c r="R494" s="5" t="s">
        <v>1004</v>
      </c>
      <c r="S494" s="5">
        <v>76021</v>
      </c>
      <c r="T494" s="7">
        <v>42009</v>
      </c>
      <c r="U494" s="7">
        <v>42010</v>
      </c>
      <c r="V494" s="5">
        <v>1.3224</v>
      </c>
      <c r="W494" s="5">
        <v>11</v>
      </c>
      <c r="X494" s="5">
        <v>19.97</v>
      </c>
      <c r="Y494" s="5">
        <v>89536</v>
      </c>
      <c r="Z494" s="5">
        <f>DATEDIF(Table1[[#This Row],[Order Date]], Table1[[#This Row],[Ship Date]], "D")</f>
        <v>1</v>
      </c>
      <c r="AA494" s="5">
        <f>IF(Table1[[#This Row],[Sales]]=0, 0, Table1[[#This Row],[Profit]] / Table1[[#This Row],[Sales]] * 100)</f>
        <v>6.6219328993490238</v>
      </c>
      <c r="AB494" s="5">
        <f>Table1[[#This Row],[Sales]] / (1 - Table1[[#This Row],[Discount]])</f>
        <v>21.706521739130434</v>
      </c>
      <c r="AC494" s="5">
        <f>Table1[[#This Row],[Sales Before Discount]] - Table1[[#This Row],[Sales]]</f>
        <v>1.7365217391304348</v>
      </c>
      <c r="AD494" s="5" t="str">
        <f>IF(Table1[[#This Row],[Discount Impact Factor]]=0, "No Discount", IF(Table1[[#This Row],[Discount Impact Factor]]&lt;=0.1, "Low Discount", IF(Table1[[#This Row],[Discount Impact Factor]]&lt;=0.2, "Medium Discount", "High Discount")))</f>
        <v>High Discount</v>
      </c>
      <c r="AE494" s="5" t="str">
        <f>IF(Table1[[#This Row],[Discount]]=0,"0% (No Discount)",
 IF(Table1[[#This Row],[Discount]]&lt;=0.09,"10%",
 IF(Table1[[#This Row],[Discount]]&lt;=0.16,"15%",
 IF(Table1[[#This Row],[Discount]]&lt;=0.2,"20%",  IF(Table1[[#This Row],[Discount]]&lt;=0.25,"25%",
 "30%+")))))</f>
        <v>10%</v>
      </c>
      <c r="AF494" s="5" t="str">
        <f>IF(Table1[[#This Row],[Discount]]=0, "Full Price", "Discounted")</f>
        <v>Discounted</v>
      </c>
      <c r="AG494" s="46" t="str">
        <f>TEXT(Table1[[#This Row],[Order Date]],"mmm-yyyy")</f>
        <v>Jan-2015</v>
      </c>
    </row>
    <row r="495" spans="1:33" ht="12.75" hidden="1" customHeight="1" x14ac:dyDescent="0.25">
      <c r="A495" s="5">
        <v>26015</v>
      </c>
      <c r="B495" s="5" t="s">
        <v>47</v>
      </c>
      <c r="C495" s="5">
        <v>0.04</v>
      </c>
      <c r="D495" s="5">
        <v>125.99</v>
      </c>
      <c r="E495" s="5">
        <v>5.26</v>
      </c>
      <c r="F495" s="5">
        <v>890</v>
      </c>
      <c r="G495" s="5" t="s">
        <v>1002</v>
      </c>
      <c r="H495" s="5" t="s">
        <v>49</v>
      </c>
      <c r="I495" s="5" t="s">
        <v>114</v>
      </c>
      <c r="J495" s="5" t="s">
        <v>77</v>
      </c>
      <c r="K495" s="5" t="s">
        <v>78</v>
      </c>
      <c r="L495" s="5" t="s">
        <v>59</v>
      </c>
      <c r="M495" s="5" t="s">
        <v>1005</v>
      </c>
      <c r="N495" s="5">
        <v>0.55000000000000004</v>
      </c>
      <c r="O495" s="5" t="s">
        <v>33</v>
      </c>
      <c r="P495" s="5" t="s">
        <v>61</v>
      </c>
      <c r="Q495" s="5" t="s">
        <v>130</v>
      </c>
      <c r="R495" s="5" t="s">
        <v>1004</v>
      </c>
      <c r="S495" s="5">
        <v>76021</v>
      </c>
      <c r="T495" s="7">
        <v>42009</v>
      </c>
      <c r="U495" s="7">
        <v>42009</v>
      </c>
      <c r="V495" s="5">
        <v>455.42069999999995</v>
      </c>
      <c r="W495" s="5">
        <v>6</v>
      </c>
      <c r="X495" s="5">
        <v>660.03</v>
      </c>
      <c r="Y495" s="5">
        <v>89536</v>
      </c>
      <c r="Z495" s="5">
        <f>DATEDIF(Table1[[#This Row],[Order Date]], Table1[[#This Row],[Ship Date]], "D")</f>
        <v>0</v>
      </c>
      <c r="AA495" s="5">
        <f>IF(Table1[[#This Row],[Sales]]=0, 0, Table1[[#This Row],[Profit]] / Table1[[#This Row],[Sales]] * 100)</f>
        <v>69</v>
      </c>
      <c r="AB495" s="5">
        <f>Table1[[#This Row],[Sales]] / (1 - Table1[[#This Row],[Discount]])</f>
        <v>687.53125</v>
      </c>
      <c r="AC495" s="5">
        <f>Table1[[#This Row],[Sales Before Discount]] - Table1[[#This Row],[Sales]]</f>
        <v>27.501250000000027</v>
      </c>
      <c r="AD495" s="5" t="str">
        <f>IF(Table1[[#This Row],[Discount Impact Factor]]=0, "No Discount", IF(Table1[[#This Row],[Discount Impact Factor]]&lt;=0.1, "Low Discount", IF(Table1[[#This Row],[Discount Impact Factor]]&lt;=0.2, "Medium Discount", "High Discount")))</f>
        <v>High Discount</v>
      </c>
      <c r="AE495" s="5" t="str">
        <f>IF(Table1[[#This Row],[Discount]]=0,"0% (No Discount)",
 IF(Table1[[#This Row],[Discount]]&lt;=0.09,"10%",
 IF(Table1[[#This Row],[Discount]]&lt;=0.16,"15%",
 IF(Table1[[#This Row],[Discount]]&lt;=0.2,"20%",  IF(Table1[[#This Row],[Discount]]&lt;=0.25,"25%",
 "30%+")))))</f>
        <v>10%</v>
      </c>
      <c r="AF495" s="5" t="str">
        <f>IF(Table1[[#This Row],[Discount]]=0, "Full Price", "Discounted")</f>
        <v>Discounted</v>
      </c>
      <c r="AG495" s="46" t="str">
        <f>TEXT(Table1[[#This Row],[Order Date]],"mmm-yyyy")</f>
        <v>Jan-2015</v>
      </c>
    </row>
    <row r="496" spans="1:33" ht="12.75" hidden="1" customHeight="1" x14ac:dyDescent="0.25">
      <c r="A496" s="5">
        <v>2045</v>
      </c>
      <c r="B496" s="5" t="s">
        <v>47</v>
      </c>
      <c r="C496" s="5">
        <v>0.01</v>
      </c>
      <c r="D496" s="5">
        <v>8.34</v>
      </c>
      <c r="E496" s="5">
        <v>0.96</v>
      </c>
      <c r="F496" s="5">
        <v>894</v>
      </c>
      <c r="G496" s="5" t="s">
        <v>1006</v>
      </c>
      <c r="H496" s="5" t="s">
        <v>49</v>
      </c>
      <c r="I496" s="5" t="s">
        <v>28</v>
      </c>
      <c r="J496" s="5" t="s">
        <v>41</v>
      </c>
      <c r="K496" s="5" t="s">
        <v>50</v>
      </c>
      <c r="L496" s="5" t="s">
        <v>31</v>
      </c>
      <c r="M496" s="5" t="s">
        <v>1007</v>
      </c>
      <c r="N496" s="5">
        <v>0.43</v>
      </c>
      <c r="O496" s="5" t="s">
        <v>33</v>
      </c>
      <c r="P496" s="5" t="s">
        <v>53</v>
      </c>
      <c r="Q496" s="5" t="s">
        <v>1008</v>
      </c>
      <c r="R496" s="5" t="s">
        <v>35</v>
      </c>
      <c r="S496" s="5">
        <v>20024</v>
      </c>
      <c r="T496" s="7">
        <v>42014</v>
      </c>
      <c r="U496" s="7">
        <v>42016</v>
      </c>
      <c r="V496" s="5">
        <v>29.332000000000001</v>
      </c>
      <c r="W496" s="5">
        <v>24</v>
      </c>
      <c r="X496" s="5">
        <v>199.12</v>
      </c>
      <c r="Y496" s="5">
        <v>14596</v>
      </c>
      <c r="Z496" s="5">
        <f>DATEDIF(Table1[[#This Row],[Order Date]], Table1[[#This Row],[Ship Date]], "D")</f>
        <v>2</v>
      </c>
      <c r="AA496" s="5">
        <f>IF(Table1[[#This Row],[Sales]]=0, 0, Table1[[#This Row],[Profit]] / Table1[[#This Row],[Sales]] * 100)</f>
        <v>14.730815588589795</v>
      </c>
      <c r="AB496" s="5">
        <f>Table1[[#This Row],[Sales]] / (1 - Table1[[#This Row],[Discount]])</f>
        <v>201.13131313131314</v>
      </c>
      <c r="AC496" s="5">
        <f>Table1[[#This Row],[Sales Before Discount]] - Table1[[#This Row],[Sales]]</f>
        <v>2.0113131313131305</v>
      </c>
      <c r="AD496" s="5" t="str">
        <f>IF(Table1[[#This Row],[Discount Impact Factor]]=0, "No Discount", IF(Table1[[#This Row],[Discount Impact Factor]]&lt;=0.1, "Low Discount", IF(Table1[[#This Row],[Discount Impact Factor]]&lt;=0.2, "Medium Discount", "High Discount")))</f>
        <v>High Discount</v>
      </c>
      <c r="AE496" s="5" t="str">
        <f>IF(Table1[[#This Row],[Discount]]=0,"0% (No Discount)",
 IF(Table1[[#This Row],[Discount]]&lt;=0.09,"10%",
 IF(Table1[[#This Row],[Discount]]&lt;=0.16,"15%",
 IF(Table1[[#This Row],[Discount]]&lt;=0.2,"20%",  IF(Table1[[#This Row],[Discount]]&lt;=0.25,"25%",
 "30%+")))))</f>
        <v>10%</v>
      </c>
      <c r="AF496" s="5" t="str">
        <f>IF(Table1[[#This Row],[Discount]]=0, "Full Price", "Discounted")</f>
        <v>Discounted</v>
      </c>
      <c r="AG496" s="46" t="str">
        <f>TEXT(Table1[[#This Row],[Order Date]],"mmm-yyyy")</f>
        <v>Jan-2015</v>
      </c>
    </row>
    <row r="497" spans="1:33" ht="12.75" customHeight="1" x14ac:dyDescent="0.25">
      <c r="A497" s="5">
        <v>2046</v>
      </c>
      <c r="B497" s="5" t="s">
        <v>47</v>
      </c>
      <c r="C497" s="5">
        <v>0.06</v>
      </c>
      <c r="D497" s="5">
        <v>3.28</v>
      </c>
      <c r="E497" s="5">
        <v>3.97</v>
      </c>
      <c r="F497" s="5">
        <v>894</v>
      </c>
      <c r="G497" s="5" t="s">
        <v>1006</v>
      </c>
      <c r="H497" s="5" t="s">
        <v>49</v>
      </c>
      <c r="I497" s="5" t="s">
        <v>28</v>
      </c>
      <c r="J497" s="5" t="s">
        <v>29</v>
      </c>
      <c r="K497" s="5" t="s">
        <v>30</v>
      </c>
      <c r="L497" s="5" t="s">
        <v>31</v>
      </c>
      <c r="M497" s="5" t="s">
        <v>1009</v>
      </c>
      <c r="N497" s="5">
        <v>0.56000000000000005</v>
      </c>
      <c r="O497" s="5" t="s">
        <v>33</v>
      </c>
      <c r="P497" s="5" t="s">
        <v>53</v>
      </c>
      <c r="Q497" s="5" t="s">
        <v>1008</v>
      </c>
      <c r="R497" s="5" t="s">
        <v>35</v>
      </c>
      <c r="S497" s="5">
        <v>20024</v>
      </c>
      <c r="T497" s="7">
        <v>42014</v>
      </c>
      <c r="U497" s="7">
        <v>42015</v>
      </c>
      <c r="V497" s="5">
        <v>-86</v>
      </c>
      <c r="W497" s="5">
        <v>19</v>
      </c>
      <c r="X497" s="5">
        <v>63.14</v>
      </c>
      <c r="Y497" s="5">
        <v>14596</v>
      </c>
      <c r="Z497" s="5">
        <f>DATEDIF(Table1[[#This Row],[Order Date]], Table1[[#This Row],[Ship Date]], "D")</f>
        <v>1</v>
      </c>
      <c r="AA497" s="5">
        <f>IF(Table1[[#This Row],[Sales]]=0, 0, Table1[[#This Row],[Profit]] / Table1[[#This Row],[Sales]] * 100)</f>
        <v>-136.20525815647767</v>
      </c>
      <c r="AB497" s="5">
        <f>Table1[[#This Row],[Sales]] / (1 - Table1[[#This Row],[Discount]])</f>
        <v>67.170212765957444</v>
      </c>
      <c r="AC497" s="5">
        <f>Table1[[#This Row],[Sales Before Discount]] - Table1[[#This Row],[Sales]]</f>
        <v>4.0302127659574438</v>
      </c>
      <c r="AD497" s="5" t="str">
        <f>IF(Table1[[#This Row],[Discount Impact Factor]]=0, "No Discount", IF(Table1[[#This Row],[Discount Impact Factor]]&lt;=0.1, "Low Discount", IF(Table1[[#This Row],[Discount Impact Factor]]&lt;=0.2, "Medium Discount", "High Discount")))</f>
        <v>High Discount</v>
      </c>
      <c r="AE497" s="5" t="str">
        <f>IF(Table1[[#This Row],[Discount]]=0,"0% (No Discount)",
 IF(Table1[[#This Row],[Discount]]&lt;=0.09,"10%",
 IF(Table1[[#This Row],[Discount]]&lt;=0.16,"15%",
 IF(Table1[[#This Row],[Discount]]&lt;=0.2,"20%",  IF(Table1[[#This Row],[Discount]]&lt;=0.25,"25%",
 "30%+")))))</f>
        <v>10%</v>
      </c>
      <c r="AF497" s="5" t="str">
        <f>IF(Table1[[#This Row],[Discount]]=0, "Full Price", "Discounted")</f>
        <v>Discounted</v>
      </c>
      <c r="AG497" s="46" t="str">
        <f>TEXT(Table1[[#This Row],[Order Date]],"mmm-yyyy")</f>
        <v>Jan-2015</v>
      </c>
    </row>
    <row r="498" spans="1:33" ht="12.75" customHeight="1" x14ac:dyDescent="0.25">
      <c r="A498" s="5">
        <v>5421</v>
      </c>
      <c r="B498" s="5" t="s">
        <v>106</v>
      </c>
      <c r="C498" s="5">
        <v>0.02</v>
      </c>
      <c r="D498" s="5">
        <v>1.1399999999999999</v>
      </c>
      <c r="E498" s="5">
        <v>0.7</v>
      </c>
      <c r="F498" s="5">
        <v>894</v>
      </c>
      <c r="G498" s="5" t="s">
        <v>1006</v>
      </c>
      <c r="H498" s="5" t="s">
        <v>49</v>
      </c>
      <c r="I498" s="5" t="s">
        <v>28</v>
      </c>
      <c r="J498" s="5" t="s">
        <v>29</v>
      </c>
      <c r="K498" s="5" t="s">
        <v>66</v>
      </c>
      <c r="L498" s="5" t="s">
        <v>31</v>
      </c>
      <c r="M498" s="5" t="s">
        <v>1010</v>
      </c>
      <c r="N498" s="5">
        <v>0.38</v>
      </c>
      <c r="O498" s="5" t="s">
        <v>33</v>
      </c>
      <c r="P498" s="5" t="s">
        <v>53</v>
      </c>
      <c r="Q498" s="5" t="s">
        <v>1008</v>
      </c>
      <c r="R498" s="5" t="s">
        <v>35</v>
      </c>
      <c r="S498" s="5">
        <v>20024</v>
      </c>
      <c r="T498" s="7">
        <v>42037</v>
      </c>
      <c r="U498" s="7">
        <v>42037</v>
      </c>
      <c r="V498" s="5">
        <v>-0.49</v>
      </c>
      <c r="W498" s="5">
        <v>38</v>
      </c>
      <c r="X498" s="5">
        <v>44.85</v>
      </c>
      <c r="Y498" s="5">
        <v>38529</v>
      </c>
      <c r="Z498" s="5">
        <f>DATEDIF(Table1[[#This Row],[Order Date]], Table1[[#This Row],[Ship Date]], "D")</f>
        <v>0</v>
      </c>
      <c r="AA498" s="5">
        <f>IF(Table1[[#This Row],[Sales]]=0, 0, Table1[[#This Row],[Profit]] / Table1[[#This Row],[Sales]] * 100)</f>
        <v>-1.0925306577480489</v>
      </c>
      <c r="AB498" s="5">
        <f>Table1[[#This Row],[Sales]] / (1 - Table1[[#This Row],[Discount]])</f>
        <v>45.765306122448983</v>
      </c>
      <c r="AC498" s="5">
        <f>Table1[[#This Row],[Sales Before Discount]] - Table1[[#This Row],[Sales]]</f>
        <v>0.9153061224489818</v>
      </c>
      <c r="AD498" s="5" t="str">
        <f>IF(Table1[[#This Row],[Discount Impact Factor]]=0, "No Discount", IF(Table1[[#This Row],[Discount Impact Factor]]&lt;=0.1, "Low Discount", IF(Table1[[#This Row],[Discount Impact Factor]]&lt;=0.2, "Medium Discount", "High Discount")))</f>
        <v>High Discount</v>
      </c>
      <c r="AE498" s="5" t="str">
        <f>IF(Table1[[#This Row],[Discount]]=0,"0% (No Discount)",
 IF(Table1[[#This Row],[Discount]]&lt;=0.09,"10%",
 IF(Table1[[#This Row],[Discount]]&lt;=0.16,"15%",
 IF(Table1[[#This Row],[Discount]]&lt;=0.2,"20%",  IF(Table1[[#This Row],[Discount]]&lt;=0.25,"25%",
 "30%+")))))</f>
        <v>10%</v>
      </c>
      <c r="AF498" s="5" t="str">
        <f>IF(Table1[[#This Row],[Discount]]=0, "Full Price", "Discounted")</f>
        <v>Discounted</v>
      </c>
      <c r="AG498" s="46" t="str">
        <f>TEXT(Table1[[#This Row],[Order Date]],"mmm-yyyy")</f>
        <v>Feb-2015</v>
      </c>
    </row>
    <row r="499" spans="1:33" ht="12.75" hidden="1" customHeight="1" x14ac:dyDescent="0.25">
      <c r="A499" s="5">
        <v>20045</v>
      </c>
      <c r="B499" s="5" t="s">
        <v>47</v>
      </c>
      <c r="C499" s="5">
        <v>0.01</v>
      </c>
      <c r="D499" s="5">
        <v>8.34</v>
      </c>
      <c r="E499" s="5">
        <v>0.96</v>
      </c>
      <c r="F499" s="5">
        <v>896</v>
      </c>
      <c r="G499" s="5" t="s">
        <v>1011</v>
      </c>
      <c r="H499" s="5" t="s">
        <v>49</v>
      </c>
      <c r="I499" s="5" t="s">
        <v>28</v>
      </c>
      <c r="J499" s="5" t="s">
        <v>41</v>
      </c>
      <c r="K499" s="5" t="s">
        <v>50</v>
      </c>
      <c r="L499" s="5" t="s">
        <v>31</v>
      </c>
      <c r="M499" s="5" t="s">
        <v>1007</v>
      </c>
      <c r="N499" s="5">
        <v>0.43</v>
      </c>
      <c r="O499" s="5" t="s">
        <v>33</v>
      </c>
      <c r="P499" s="5" t="s">
        <v>61</v>
      </c>
      <c r="Q499" s="5" t="s">
        <v>130</v>
      </c>
      <c r="R499" s="5" t="s">
        <v>1012</v>
      </c>
      <c r="S499" s="5">
        <v>76201</v>
      </c>
      <c r="T499" s="7">
        <v>42014</v>
      </c>
      <c r="U499" s="7">
        <v>42016</v>
      </c>
      <c r="V499" s="5">
        <v>34.348199999999999</v>
      </c>
      <c r="W499" s="5">
        <v>6</v>
      </c>
      <c r="X499" s="5">
        <v>49.78</v>
      </c>
      <c r="Y499" s="5">
        <v>90166</v>
      </c>
      <c r="Z499" s="5">
        <f>DATEDIF(Table1[[#This Row],[Order Date]], Table1[[#This Row],[Ship Date]], "D")</f>
        <v>2</v>
      </c>
      <c r="AA499" s="5">
        <f>IF(Table1[[#This Row],[Sales]]=0, 0, Table1[[#This Row],[Profit]] / Table1[[#This Row],[Sales]] * 100)</f>
        <v>69</v>
      </c>
      <c r="AB499" s="5">
        <f>Table1[[#This Row],[Sales]] / (1 - Table1[[#This Row],[Discount]])</f>
        <v>50.282828282828284</v>
      </c>
      <c r="AC499" s="5">
        <f>Table1[[#This Row],[Sales Before Discount]] - Table1[[#This Row],[Sales]]</f>
        <v>0.50282828282828262</v>
      </c>
      <c r="AD499" s="5" t="str">
        <f>IF(Table1[[#This Row],[Discount Impact Factor]]=0, "No Discount", IF(Table1[[#This Row],[Discount Impact Factor]]&lt;=0.1, "Low Discount", IF(Table1[[#This Row],[Discount Impact Factor]]&lt;=0.2, "Medium Discount", "High Discount")))</f>
        <v>High Discount</v>
      </c>
      <c r="AE499" s="5" t="str">
        <f>IF(Table1[[#This Row],[Discount]]=0,"0% (No Discount)",
 IF(Table1[[#This Row],[Discount]]&lt;=0.09,"10%",
 IF(Table1[[#This Row],[Discount]]&lt;=0.16,"15%",
 IF(Table1[[#This Row],[Discount]]&lt;=0.2,"20%",  IF(Table1[[#This Row],[Discount]]&lt;=0.25,"25%",
 "30%+")))))</f>
        <v>10%</v>
      </c>
      <c r="AF499" s="5" t="str">
        <f>IF(Table1[[#This Row],[Discount]]=0, "Full Price", "Discounted")</f>
        <v>Discounted</v>
      </c>
      <c r="AG499" s="46" t="str">
        <f>TEXT(Table1[[#This Row],[Order Date]],"mmm-yyyy")</f>
        <v>Jan-2015</v>
      </c>
    </row>
    <row r="500" spans="1:33" ht="12.75" customHeight="1" x14ac:dyDescent="0.25">
      <c r="A500" s="5">
        <v>20046</v>
      </c>
      <c r="B500" s="5" t="s">
        <v>47</v>
      </c>
      <c r="C500" s="5">
        <v>0.06</v>
      </c>
      <c r="D500" s="5">
        <v>3.28</v>
      </c>
      <c r="E500" s="5">
        <v>3.97</v>
      </c>
      <c r="F500" s="5">
        <v>896</v>
      </c>
      <c r="G500" s="5" t="s">
        <v>1011</v>
      </c>
      <c r="H500" s="5" t="s">
        <v>49</v>
      </c>
      <c r="I500" s="5" t="s">
        <v>28</v>
      </c>
      <c r="J500" s="5" t="s">
        <v>29</v>
      </c>
      <c r="K500" s="5" t="s">
        <v>30</v>
      </c>
      <c r="L500" s="5" t="s">
        <v>31</v>
      </c>
      <c r="M500" s="5" t="s">
        <v>1009</v>
      </c>
      <c r="N500" s="5">
        <v>0.56000000000000005</v>
      </c>
      <c r="O500" s="5" t="s">
        <v>33</v>
      </c>
      <c r="P500" s="5" t="s">
        <v>61</v>
      </c>
      <c r="Q500" s="5" t="s">
        <v>130</v>
      </c>
      <c r="R500" s="5" t="s">
        <v>1012</v>
      </c>
      <c r="S500" s="5">
        <v>76201</v>
      </c>
      <c r="T500" s="7">
        <v>42014</v>
      </c>
      <c r="U500" s="7">
        <v>42015</v>
      </c>
      <c r="V500" s="5">
        <v>-66.650000000000006</v>
      </c>
      <c r="W500" s="5">
        <v>5</v>
      </c>
      <c r="X500" s="5">
        <v>16.62</v>
      </c>
      <c r="Y500" s="5">
        <v>90166</v>
      </c>
      <c r="Z500" s="5">
        <f>DATEDIF(Table1[[#This Row],[Order Date]], Table1[[#This Row],[Ship Date]], "D")</f>
        <v>1</v>
      </c>
      <c r="AA500" s="5">
        <f>IF(Table1[[#This Row],[Sales]]=0, 0, Table1[[#This Row],[Profit]] / Table1[[#This Row],[Sales]] * 100)</f>
        <v>-401.02286401925397</v>
      </c>
      <c r="AB500" s="5">
        <f>Table1[[#This Row],[Sales]] / (1 - Table1[[#This Row],[Discount]])</f>
        <v>17.680851063829788</v>
      </c>
      <c r="AC500" s="5">
        <f>Table1[[#This Row],[Sales Before Discount]] - Table1[[#This Row],[Sales]]</f>
        <v>1.0608510638297872</v>
      </c>
      <c r="AD500" s="5" t="str">
        <f>IF(Table1[[#This Row],[Discount Impact Factor]]=0, "No Discount", IF(Table1[[#This Row],[Discount Impact Factor]]&lt;=0.1, "Low Discount", IF(Table1[[#This Row],[Discount Impact Factor]]&lt;=0.2, "Medium Discount", "High Discount")))</f>
        <v>High Discount</v>
      </c>
      <c r="AE500" s="5" t="str">
        <f>IF(Table1[[#This Row],[Discount]]=0,"0% (No Discount)",
 IF(Table1[[#This Row],[Discount]]&lt;=0.09,"10%",
 IF(Table1[[#This Row],[Discount]]&lt;=0.16,"15%",
 IF(Table1[[#This Row],[Discount]]&lt;=0.2,"20%",  IF(Table1[[#This Row],[Discount]]&lt;=0.25,"25%",
 "30%+")))))</f>
        <v>10%</v>
      </c>
      <c r="AF500" s="5" t="str">
        <f>IF(Table1[[#This Row],[Discount]]=0, "Full Price", "Discounted")</f>
        <v>Discounted</v>
      </c>
      <c r="AG500" s="46" t="str">
        <f>TEXT(Table1[[#This Row],[Order Date]],"mmm-yyyy")</f>
        <v>Jan-2015</v>
      </c>
    </row>
    <row r="501" spans="1:33" ht="12.75" hidden="1" customHeight="1" x14ac:dyDescent="0.25">
      <c r="A501" s="5">
        <v>19470</v>
      </c>
      <c r="B501" s="5" t="s">
        <v>47</v>
      </c>
      <c r="C501" s="5">
        <v>0.06</v>
      </c>
      <c r="D501" s="5">
        <v>47.98</v>
      </c>
      <c r="E501" s="5">
        <v>3.61</v>
      </c>
      <c r="F501" s="5">
        <v>896</v>
      </c>
      <c r="G501" s="5" t="s">
        <v>1011</v>
      </c>
      <c r="H501" s="5" t="s">
        <v>49</v>
      </c>
      <c r="I501" s="5" t="s">
        <v>28</v>
      </c>
      <c r="J501" s="5" t="s">
        <v>77</v>
      </c>
      <c r="K501" s="5" t="s">
        <v>180</v>
      </c>
      <c r="L501" s="5" t="s">
        <v>51</v>
      </c>
      <c r="M501" s="5" t="s">
        <v>1013</v>
      </c>
      <c r="N501" s="5">
        <v>0.71</v>
      </c>
      <c r="O501" s="5" t="s">
        <v>33</v>
      </c>
      <c r="P501" s="5" t="s">
        <v>61</v>
      </c>
      <c r="Q501" s="5" t="s">
        <v>130</v>
      </c>
      <c r="R501" s="5" t="s">
        <v>1012</v>
      </c>
      <c r="S501" s="5">
        <v>76201</v>
      </c>
      <c r="T501" s="7">
        <v>42175</v>
      </c>
      <c r="U501" s="7">
        <v>42177</v>
      </c>
      <c r="V501" s="5">
        <v>35.954999999999998</v>
      </c>
      <c r="W501" s="5">
        <v>11</v>
      </c>
      <c r="X501" s="5">
        <v>517.67999999999995</v>
      </c>
      <c r="Y501" s="5">
        <v>90167</v>
      </c>
      <c r="Z501" s="5">
        <f>DATEDIF(Table1[[#This Row],[Order Date]], Table1[[#This Row],[Ship Date]], "D")</f>
        <v>2</v>
      </c>
      <c r="AA501" s="5">
        <f>IF(Table1[[#This Row],[Sales]]=0, 0, Table1[[#This Row],[Profit]] / Table1[[#This Row],[Sales]] * 100)</f>
        <v>6.9454102920723226</v>
      </c>
      <c r="AB501" s="5">
        <f>Table1[[#This Row],[Sales]] / (1 - Table1[[#This Row],[Discount]])</f>
        <v>550.72340425531911</v>
      </c>
      <c r="AC501" s="5">
        <f>Table1[[#This Row],[Sales Before Discount]] - Table1[[#This Row],[Sales]]</f>
        <v>33.04340425531916</v>
      </c>
      <c r="AD501" s="5" t="str">
        <f>IF(Table1[[#This Row],[Discount Impact Factor]]=0, "No Discount", IF(Table1[[#This Row],[Discount Impact Factor]]&lt;=0.1, "Low Discount", IF(Table1[[#This Row],[Discount Impact Factor]]&lt;=0.2, "Medium Discount", "High Discount")))</f>
        <v>High Discount</v>
      </c>
      <c r="AE501" s="5" t="str">
        <f>IF(Table1[[#This Row],[Discount]]=0,"0% (No Discount)",
 IF(Table1[[#This Row],[Discount]]&lt;=0.09,"10%",
 IF(Table1[[#This Row],[Discount]]&lt;=0.16,"15%",
 IF(Table1[[#This Row],[Discount]]&lt;=0.2,"20%",  IF(Table1[[#This Row],[Discount]]&lt;=0.25,"25%",
 "30%+")))))</f>
        <v>10%</v>
      </c>
      <c r="AF501" s="5" t="str">
        <f>IF(Table1[[#This Row],[Discount]]=0, "Full Price", "Discounted")</f>
        <v>Discounted</v>
      </c>
      <c r="AG501" s="46" t="str">
        <f>TEXT(Table1[[#This Row],[Order Date]],"mmm-yyyy")</f>
        <v>Jun-2015</v>
      </c>
    </row>
    <row r="502" spans="1:33" ht="12.75" customHeight="1" x14ac:dyDescent="0.25">
      <c r="A502" s="5">
        <v>4724</v>
      </c>
      <c r="B502" s="5" t="s">
        <v>25</v>
      </c>
      <c r="C502" s="5">
        <v>0.04</v>
      </c>
      <c r="D502" s="5">
        <v>90.97</v>
      </c>
      <c r="E502" s="5">
        <v>28</v>
      </c>
      <c r="F502" s="5">
        <v>898</v>
      </c>
      <c r="G502" s="5" t="s">
        <v>1014</v>
      </c>
      <c r="H502" s="5" t="s">
        <v>39</v>
      </c>
      <c r="I502" s="5" t="s">
        <v>58</v>
      </c>
      <c r="J502" s="5" t="s">
        <v>77</v>
      </c>
      <c r="K502" s="5" t="s">
        <v>85</v>
      </c>
      <c r="L502" s="5" t="s">
        <v>43</v>
      </c>
      <c r="M502" s="5" t="s">
        <v>1015</v>
      </c>
      <c r="N502" s="5">
        <v>0.38</v>
      </c>
      <c r="O502" s="5" t="s">
        <v>33</v>
      </c>
      <c r="P502" s="5" t="s">
        <v>53</v>
      </c>
      <c r="Q502" s="5" t="s">
        <v>71</v>
      </c>
      <c r="R502" s="5" t="s">
        <v>90</v>
      </c>
      <c r="S502" s="5">
        <v>10039</v>
      </c>
      <c r="T502" s="7">
        <v>42016</v>
      </c>
      <c r="U502" s="7">
        <v>42017</v>
      </c>
      <c r="V502" s="5">
        <v>-173.09520000000001</v>
      </c>
      <c r="W502" s="5">
        <v>6</v>
      </c>
      <c r="X502" s="5">
        <v>573.30999999999995</v>
      </c>
      <c r="Y502" s="5">
        <v>33635</v>
      </c>
      <c r="Z502" s="5">
        <f>DATEDIF(Table1[[#This Row],[Order Date]], Table1[[#This Row],[Ship Date]], "D")</f>
        <v>1</v>
      </c>
      <c r="AA502" s="5">
        <f>IF(Table1[[#This Row],[Sales]]=0, 0, Table1[[#This Row],[Profit]] / Table1[[#This Row],[Sales]] * 100)</f>
        <v>-30.192252010256237</v>
      </c>
      <c r="AB502" s="5">
        <f>Table1[[#This Row],[Sales]] / (1 - Table1[[#This Row],[Discount]])</f>
        <v>597.19791666666663</v>
      </c>
      <c r="AC502" s="5">
        <f>Table1[[#This Row],[Sales Before Discount]] - Table1[[#This Row],[Sales]]</f>
        <v>23.887916666666683</v>
      </c>
      <c r="AD502" s="5" t="str">
        <f>IF(Table1[[#This Row],[Discount Impact Factor]]=0, "No Discount", IF(Table1[[#This Row],[Discount Impact Factor]]&lt;=0.1, "Low Discount", IF(Table1[[#This Row],[Discount Impact Factor]]&lt;=0.2, "Medium Discount", "High Discount")))</f>
        <v>High Discount</v>
      </c>
      <c r="AE502" s="5" t="str">
        <f>IF(Table1[[#This Row],[Discount]]=0,"0% (No Discount)",
 IF(Table1[[#This Row],[Discount]]&lt;=0.09,"10%",
 IF(Table1[[#This Row],[Discount]]&lt;=0.16,"15%",
 IF(Table1[[#This Row],[Discount]]&lt;=0.2,"20%",  IF(Table1[[#This Row],[Discount]]&lt;=0.25,"25%",
 "30%+")))))</f>
        <v>10%</v>
      </c>
      <c r="AF502" s="5" t="str">
        <f>IF(Table1[[#This Row],[Discount]]=0, "Full Price", "Discounted")</f>
        <v>Discounted</v>
      </c>
      <c r="AG502" s="46" t="str">
        <f>TEXT(Table1[[#This Row],[Order Date]],"mmm-yyyy")</f>
        <v>Jan-2015</v>
      </c>
    </row>
    <row r="503" spans="1:33" ht="12.75" customHeight="1" x14ac:dyDescent="0.25">
      <c r="A503" s="5">
        <v>4725</v>
      </c>
      <c r="B503" s="5" t="s">
        <v>25</v>
      </c>
      <c r="C503" s="5">
        <v>7.0000000000000007E-2</v>
      </c>
      <c r="D503" s="5">
        <v>20.34</v>
      </c>
      <c r="E503" s="5">
        <v>35</v>
      </c>
      <c r="F503" s="5">
        <v>898</v>
      </c>
      <c r="G503" s="5" t="s">
        <v>1014</v>
      </c>
      <c r="H503" s="5" t="s">
        <v>49</v>
      </c>
      <c r="I503" s="5" t="s">
        <v>58</v>
      </c>
      <c r="J503" s="5" t="s">
        <v>29</v>
      </c>
      <c r="K503" s="5" t="s">
        <v>141</v>
      </c>
      <c r="L503" s="5" t="s">
        <v>236</v>
      </c>
      <c r="M503" s="5" t="s">
        <v>375</v>
      </c>
      <c r="N503" s="5">
        <v>0.84</v>
      </c>
      <c r="O503" s="5" t="s">
        <v>33</v>
      </c>
      <c r="P503" s="5" t="s">
        <v>53</v>
      </c>
      <c r="Q503" s="5" t="s">
        <v>71</v>
      </c>
      <c r="R503" s="5" t="s">
        <v>90</v>
      </c>
      <c r="S503" s="5">
        <v>10039</v>
      </c>
      <c r="T503" s="7">
        <v>42016</v>
      </c>
      <c r="U503" s="7">
        <v>42017</v>
      </c>
      <c r="V503" s="5">
        <v>-96.16</v>
      </c>
      <c r="W503" s="5">
        <v>5</v>
      </c>
      <c r="X503" s="5">
        <v>140.22999999999999</v>
      </c>
      <c r="Y503" s="5">
        <v>33635</v>
      </c>
      <c r="Z503" s="5">
        <f>DATEDIF(Table1[[#This Row],[Order Date]], Table1[[#This Row],[Ship Date]], "D")</f>
        <v>1</v>
      </c>
      <c r="AA503" s="5">
        <f>IF(Table1[[#This Row],[Sales]]=0, 0, Table1[[#This Row],[Profit]] / Table1[[#This Row],[Sales]] * 100)</f>
        <v>-68.573058546673323</v>
      </c>
      <c r="AB503" s="5">
        <f>Table1[[#This Row],[Sales]] / (1 - Table1[[#This Row],[Discount]])</f>
        <v>150.78494623655914</v>
      </c>
      <c r="AC503" s="5">
        <f>Table1[[#This Row],[Sales Before Discount]] - Table1[[#This Row],[Sales]]</f>
        <v>10.554946236559147</v>
      </c>
      <c r="AD503" s="5" t="str">
        <f>IF(Table1[[#This Row],[Discount Impact Factor]]=0, "No Discount", IF(Table1[[#This Row],[Discount Impact Factor]]&lt;=0.1, "Low Discount", IF(Table1[[#This Row],[Discount Impact Factor]]&lt;=0.2, "Medium Discount", "High Discount")))</f>
        <v>High Discount</v>
      </c>
      <c r="AE503" s="5" t="str">
        <f>IF(Table1[[#This Row],[Discount]]=0,"0% (No Discount)",
 IF(Table1[[#This Row],[Discount]]&lt;=0.09,"10%",
 IF(Table1[[#This Row],[Discount]]&lt;=0.16,"15%",
 IF(Table1[[#This Row],[Discount]]&lt;=0.2,"20%",  IF(Table1[[#This Row],[Discount]]&lt;=0.25,"25%",
 "30%+")))))</f>
        <v>10%</v>
      </c>
      <c r="AF503" s="5" t="str">
        <f>IF(Table1[[#This Row],[Discount]]=0, "Full Price", "Discounted")</f>
        <v>Discounted</v>
      </c>
      <c r="AG503" s="46" t="str">
        <f>TEXT(Table1[[#This Row],[Order Date]],"mmm-yyyy")</f>
        <v>Jan-2015</v>
      </c>
    </row>
    <row r="504" spans="1:33" ht="12.75" hidden="1" customHeight="1" x14ac:dyDescent="0.25">
      <c r="A504" s="5">
        <v>1311</v>
      </c>
      <c r="B504" s="5" t="s">
        <v>37</v>
      </c>
      <c r="C504" s="5">
        <v>0.02</v>
      </c>
      <c r="D504" s="5">
        <v>12.53</v>
      </c>
      <c r="E504" s="5">
        <v>0.49</v>
      </c>
      <c r="F504" s="5">
        <v>898</v>
      </c>
      <c r="G504" s="5" t="s">
        <v>1014</v>
      </c>
      <c r="H504" s="5" t="s">
        <v>49</v>
      </c>
      <c r="I504" s="5" t="s">
        <v>58</v>
      </c>
      <c r="J504" s="5" t="s">
        <v>29</v>
      </c>
      <c r="K504" s="5" t="s">
        <v>134</v>
      </c>
      <c r="L504" s="5" t="s">
        <v>59</v>
      </c>
      <c r="M504" s="5" t="s">
        <v>1016</v>
      </c>
      <c r="N504" s="5">
        <v>0.38</v>
      </c>
      <c r="O504" s="5" t="s">
        <v>33</v>
      </c>
      <c r="P504" s="5" t="s">
        <v>53</v>
      </c>
      <c r="Q504" s="5" t="s">
        <v>71</v>
      </c>
      <c r="R504" s="5" t="s">
        <v>90</v>
      </c>
      <c r="S504" s="5">
        <v>10039</v>
      </c>
      <c r="T504" s="7">
        <v>42031</v>
      </c>
      <c r="U504" s="7">
        <v>42031</v>
      </c>
      <c r="V504" s="5">
        <v>263.39999999999998</v>
      </c>
      <c r="W504" s="5">
        <v>47</v>
      </c>
      <c r="X504" s="5">
        <v>594.44000000000005</v>
      </c>
      <c r="Y504" s="5">
        <v>9606</v>
      </c>
      <c r="Z504" s="5">
        <f>DATEDIF(Table1[[#This Row],[Order Date]], Table1[[#This Row],[Ship Date]], "D")</f>
        <v>0</v>
      </c>
      <c r="AA504" s="5">
        <f>IF(Table1[[#This Row],[Sales]]=0, 0, Table1[[#This Row],[Profit]] / Table1[[#This Row],[Sales]] * 100)</f>
        <v>44.310611668124608</v>
      </c>
      <c r="AB504" s="5">
        <f>Table1[[#This Row],[Sales]] / (1 - Table1[[#This Row],[Discount]])</f>
        <v>606.57142857142867</v>
      </c>
      <c r="AC504" s="5">
        <f>Table1[[#This Row],[Sales Before Discount]] - Table1[[#This Row],[Sales]]</f>
        <v>12.131428571428614</v>
      </c>
      <c r="AD504" s="5" t="str">
        <f>IF(Table1[[#This Row],[Discount Impact Factor]]=0, "No Discount", IF(Table1[[#This Row],[Discount Impact Factor]]&lt;=0.1, "Low Discount", IF(Table1[[#This Row],[Discount Impact Factor]]&lt;=0.2, "Medium Discount", "High Discount")))</f>
        <v>High Discount</v>
      </c>
      <c r="AE504" s="5" t="str">
        <f>IF(Table1[[#This Row],[Discount]]=0,"0% (No Discount)",
 IF(Table1[[#This Row],[Discount]]&lt;=0.09,"10%",
 IF(Table1[[#This Row],[Discount]]&lt;=0.16,"15%",
 IF(Table1[[#This Row],[Discount]]&lt;=0.2,"20%",  IF(Table1[[#This Row],[Discount]]&lt;=0.25,"25%",
 "30%+")))))</f>
        <v>10%</v>
      </c>
      <c r="AF504" s="5" t="str">
        <f>IF(Table1[[#This Row],[Discount]]=0, "Full Price", "Discounted")</f>
        <v>Discounted</v>
      </c>
      <c r="AG504" s="46" t="str">
        <f>TEXT(Table1[[#This Row],[Order Date]],"mmm-yyyy")</f>
        <v>Jan-2015</v>
      </c>
    </row>
    <row r="505" spans="1:33" ht="12.75" hidden="1" customHeight="1" x14ac:dyDescent="0.25">
      <c r="A505" s="5">
        <v>1312</v>
      </c>
      <c r="B505" s="5" t="s">
        <v>37</v>
      </c>
      <c r="C505" s="5">
        <v>7.0000000000000007E-2</v>
      </c>
      <c r="D505" s="5">
        <v>5.18</v>
      </c>
      <c r="E505" s="5">
        <v>2.04</v>
      </c>
      <c r="F505" s="5">
        <v>898</v>
      </c>
      <c r="G505" s="5" t="s">
        <v>1014</v>
      </c>
      <c r="H505" s="5" t="s">
        <v>27</v>
      </c>
      <c r="I505" s="5" t="s">
        <v>58</v>
      </c>
      <c r="J505" s="5" t="s">
        <v>29</v>
      </c>
      <c r="K505" s="5" t="s">
        <v>93</v>
      </c>
      <c r="L505" s="5" t="s">
        <v>31</v>
      </c>
      <c r="M505" s="5" t="s">
        <v>167</v>
      </c>
      <c r="N505" s="5">
        <v>0.36</v>
      </c>
      <c r="O505" s="5" t="s">
        <v>33</v>
      </c>
      <c r="P505" s="5" t="s">
        <v>53</v>
      </c>
      <c r="Q505" s="5" t="s">
        <v>71</v>
      </c>
      <c r="R505" s="5" t="s">
        <v>90</v>
      </c>
      <c r="S505" s="5">
        <v>10039</v>
      </c>
      <c r="T505" s="7">
        <v>42031</v>
      </c>
      <c r="U505" s="7">
        <v>42033</v>
      </c>
      <c r="V505" s="5">
        <v>37.31</v>
      </c>
      <c r="W505" s="5">
        <v>44</v>
      </c>
      <c r="X505" s="5">
        <v>228.5</v>
      </c>
      <c r="Y505" s="5">
        <v>9606</v>
      </c>
      <c r="Z505" s="5">
        <f>DATEDIF(Table1[[#This Row],[Order Date]], Table1[[#This Row],[Ship Date]], "D")</f>
        <v>2</v>
      </c>
      <c r="AA505" s="5">
        <f>IF(Table1[[#This Row],[Sales]]=0, 0, Table1[[#This Row],[Profit]] / Table1[[#This Row],[Sales]] * 100)</f>
        <v>16.328227571115974</v>
      </c>
      <c r="AB505" s="5">
        <f>Table1[[#This Row],[Sales]] / (1 - Table1[[#This Row],[Discount]])</f>
        <v>245.69892473118281</v>
      </c>
      <c r="AC505" s="5">
        <f>Table1[[#This Row],[Sales Before Discount]] - Table1[[#This Row],[Sales]]</f>
        <v>17.198924731182814</v>
      </c>
      <c r="AD505" s="5" t="str">
        <f>IF(Table1[[#This Row],[Discount Impact Factor]]=0, "No Discount", IF(Table1[[#This Row],[Discount Impact Factor]]&lt;=0.1, "Low Discount", IF(Table1[[#This Row],[Discount Impact Factor]]&lt;=0.2, "Medium Discount", "High Discount")))</f>
        <v>High Discount</v>
      </c>
      <c r="AE505" s="5" t="str">
        <f>IF(Table1[[#This Row],[Discount]]=0,"0% (No Discount)",
 IF(Table1[[#This Row],[Discount]]&lt;=0.09,"10%",
 IF(Table1[[#This Row],[Discount]]&lt;=0.16,"15%",
 IF(Table1[[#This Row],[Discount]]&lt;=0.2,"20%",  IF(Table1[[#This Row],[Discount]]&lt;=0.25,"25%",
 "30%+")))))</f>
        <v>10%</v>
      </c>
      <c r="AF505" s="5" t="str">
        <f>IF(Table1[[#This Row],[Discount]]=0, "Full Price", "Discounted")</f>
        <v>Discounted</v>
      </c>
      <c r="AG505" s="46" t="str">
        <f>TEXT(Table1[[#This Row],[Order Date]],"mmm-yyyy")</f>
        <v>Jan-2015</v>
      </c>
    </row>
    <row r="506" spans="1:33" ht="12.75" customHeight="1" x14ac:dyDescent="0.25">
      <c r="A506" s="5">
        <v>22724</v>
      </c>
      <c r="B506" s="5" t="s">
        <v>25</v>
      </c>
      <c r="C506" s="5">
        <v>0.04</v>
      </c>
      <c r="D506" s="5">
        <v>90.97</v>
      </c>
      <c r="E506" s="5">
        <v>28</v>
      </c>
      <c r="F506" s="5">
        <v>899</v>
      </c>
      <c r="G506" s="5" t="s">
        <v>1017</v>
      </c>
      <c r="H506" s="5" t="s">
        <v>39</v>
      </c>
      <c r="I506" s="5" t="s">
        <v>58</v>
      </c>
      <c r="J506" s="5" t="s">
        <v>77</v>
      </c>
      <c r="K506" s="5" t="s">
        <v>85</v>
      </c>
      <c r="L506" s="5" t="s">
        <v>43</v>
      </c>
      <c r="M506" s="5" t="s">
        <v>1015</v>
      </c>
      <c r="N506" s="5">
        <v>0.38</v>
      </c>
      <c r="O506" s="5" t="s">
        <v>33</v>
      </c>
      <c r="P506" s="5" t="s">
        <v>53</v>
      </c>
      <c r="Q506" s="5" t="s">
        <v>234</v>
      </c>
      <c r="R506" s="5" t="s">
        <v>1018</v>
      </c>
      <c r="S506" s="5">
        <v>16602</v>
      </c>
      <c r="T506" s="7">
        <v>42016</v>
      </c>
      <c r="U506" s="7">
        <v>42017</v>
      </c>
      <c r="V506" s="5">
        <v>-173.09520000000001</v>
      </c>
      <c r="W506" s="5">
        <v>2</v>
      </c>
      <c r="X506" s="5">
        <v>191.1</v>
      </c>
      <c r="Y506" s="5">
        <v>86263</v>
      </c>
      <c r="Z506" s="5">
        <f>DATEDIF(Table1[[#This Row],[Order Date]], Table1[[#This Row],[Ship Date]], "D")</f>
        <v>1</v>
      </c>
      <c r="AA506" s="5">
        <f>IF(Table1[[#This Row],[Sales]]=0, 0, Table1[[#This Row],[Profit]] / Table1[[#This Row],[Sales]] * 100)</f>
        <v>-90.578335949764522</v>
      </c>
      <c r="AB506" s="5">
        <f>Table1[[#This Row],[Sales]] / (1 - Table1[[#This Row],[Discount]])</f>
        <v>199.0625</v>
      </c>
      <c r="AC506" s="5">
        <f>Table1[[#This Row],[Sales Before Discount]] - Table1[[#This Row],[Sales]]</f>
        <v>7.9625000000000057</v>
      </c>
      <c r="AD506" s="5" t="str">
        <f>IF(Table1[[#This Row],[Discount Impact Factor]]=0, "No Discount", IF(Table1[[#This Row],[Discount Impact Factor]]&lt;=0.1, "Low Discount", IF(Table1[[#This Row],[Discount Impact Factor]]&lt;=0.2, "Medium Discount", "High Discount")))</f>
        <v>High Discount</v>
      </c>
      <c r="AE506" s="5" t="str">
        <f>IF(Table1[[#This Row],[Discount]]=0,"0% (No Discount)",
 IF(Table1[[#This Row],[Discount]]&lt;=0.09,"10%",
 IF(Table1[[#This Row],[Discount]]&lt;=0.16,"15%",
 IF(Table1[[#This Row],[Discount]]&lt;=0.2,"20%",  IF(Table1[[#This Row],[Discount]]&lt;=0.25,"25%",
 "30%+")))))</f>
        <v>10%</v>
      </c>
      <c r="AF506" s="5" t="str">
        <f>IF(Table1[[#This Row],[Discount]]=0, "Full Price", "Discounted")</f>
        <v>Discounted</v>
      </c>
      <c r="AG506" s="46" t="str">
        <f>TEXT(Table1[[#This Row],[Order Date]],"mmm-yyyy")</f>
        <v>Jan-2015</v>
      </c>
    </row>
    <row r="507" spans="1:33" ht="12.75" customHeight="1" x14ac:dyDescent="0.25">
      <c r="A507" s="5">
        <v>22725</v>
      </c>
      <c r="B507" s="5" t="s">
        <v>25</v>
      </c>
      <c r="C507" s="5">
        <v>7.0000000000000007E-2</v>
      </c>
      <c r="D507" s="5">
        <v>20.34</v>
      </c>
      <c r="E507" s="5">
        <v>35</v>
      </c>
      <c r="F507" s="5">
        <v>899</v>
      </c>
      <c r="G507" s="5" t="s">
        <v>1017</v>
      </c>
      <c r="H507" s="5" t="s">
        <v>49</v>
      </c>
      <c r="I507" s="5" t="s">
        <v>58</v>
      </c>
      <c r="J507" s="5" t="s">
        <v>29</v>
      </c>
      <c r="K507" s="5" t="s">
        <v>141</v>
      </c>
      <c r="L507" s="5" t="s">
        <v>236</v>
      </c>
      <c r="M507" s="5" t="s">
        <v>375</v>
      </c>
      <c r="N507" s="5">
        <v>0.84</v>
      </c>
      <c r="O507" s="5" t="s">
        <v>33</v>
      </c>
      <c r="P507" s="5" t="s">
        <v>53</v>
      </c>
      <c r="Q507" s="5" t="s">
        <v>234</v>
      </c>
      <c r="R507" s="5" t="s">
        <v>1018</v>
      </c>
      <c r="S507" s="5">
        <v>16602</v>
      </c>
      <c r="T507" s="7">
        <v>42016</v>
      </c>
      <c r="U507" s="7">
        <v>42017</v>
      </c>
      <c r="V507" s="5">
        <v>-96.16</v>
      </c>
      <c r="W507" s="5">
        <v>1</v>
      </c>
      <c r="X507" s="5">
        <v>28.05</v>
      </c>
      <c r="Y507" s="5">
        <v>86263</v>
      </c>
      <c r="Z507" s="5">
        <f>DATEDIF(Table1[[#This Row],[Order Date]], Table1[[#This Row],[Ship Date]], "D")</f>
        <v>1</v>
      </c>
      <c r="AA507" s="5">
        <f>IF(Table1[[#This Row],[Sales]]=0, 0, Table1[[#This Row],[Profit]] / Table1[[#This Row],[Sales]] * 100)</f>
        <v>-342.81639928698746</v>
      </c>
      <c r="AB507" s="5">
        <f>Table1[[#This Row],[Sales]] / (1 - Table1[[#This Row],[Discount]])</f>
        <v>30.161290322580648</v>
      </c>
      <c r="AC507" s="5">
        <f>Table1[[#This Row],[Sales Before Discount]] - Table1[[#This Row],[Sales]]</f>
        <v>2.111290322580647</v>
      </c>
      <c r="AD507" s="5" t="str">
        <f>IF(Table1[[#This Row],[Discount Impact Factor]]=0, "No Discount", IF(Table1[[#This Row],[Discount Impact Factor]]&lt;=0.1, "Low Discount", IF(Table1[[#This Row],[Discount Impact Factor]]&lt;=0.2, "Medium Discount", "High Discount")))</f>
        <v>High Discount</v>
      </c>
      <c r="AE507" s="5" t="str">
        <f>IF(Table1[[#This Row],[Discount]]=0,"0% (No Discount)",
 IF(Table1[[#This Row],[Discount]]&lt;=0.09,"10%",
 IF(Table1[[#This Row],[Discount]]&lt;=0.16,"15%",
 IF(Table1[[#This Row],[Discount]]&lt;=0.2,"20%",  IF(Table1[[#This Row],[Discount]]&lt;=0.25,"25%",
 "30%+")))))</f>
        <v>10%</v>
      </c>
      <c r="AF507" s="5" t="str">
        <f>IF(Table1[[#This Row],[Discount]]=0, "Full Price", "Discounted")</f>
        <v>Discounted</v>
      </c>
      <c r="AG507" s="46" t="str">
        <f>TEXT(Table1[[#This Row],[Order Date]],"mmm-yyyy")</f>
        <v>Jan-2015</v>
      </c>
    </row>
    <row r="508" spans="1:33" ht="12.75" hidden="1" customHeight="1" x14ac:dyDescent="0.25">
      <c r="A508" s="5">
        <v>19311</v>
      </c>
      <c r="B508" s="5" t="s">
        <v>37</v>
      </c>
      <c r="C508" s="5">
        <v>0.02</v>
      </c>
      <c r="D508" s="5">
        <v>12.53</v>
      </c>
      <c r="E508" s="5">
        <v>0.49</v>
      </c>
      <c r="F508" s="5">
        <v>899</v>
      </c>
      <c r="G508" s="5" t="s">
        <v>1017</v>
      </c>
      <c r="H508" s="5" t="s">
        <v>49</v>
      </c>
      <c r="I508" s="5" t="s">
        <v>58</v>
      </c>
      <c r="J508" s="5" t="s">
        <v>29</v>
      </c>
      <c r="K508" s="5" t="s">
        <v>134</v>
      </c>
      <c r="L508" s="5" t="s">
        <v>59</v>
      </c>
      <c r="M508" s="5" t="s">
        <v>1016</v>
      </c>
      <c r="N508" s="5">
        <v>0.38</v>
      </c>
      <c r="O508" s="5" t="s">
        <v>33</v>
      </c>
      <c r="P508" s="5" t="s">
        <v>53</v>
      </c>
      <c r="Q508" s="5" t="s">
        <v>234</v>
      </c>
      <c r="R508" s="5" t="s">
        <v>1018</v>
      </c>
      <c r="S508" s="5">
        <v>16602</v>
      </c>
      <c r="T508" s="7">
        <v>42031</v>
      </c>
      <c r="U508" s="7">
        <v>42031</v>
      </c>
      <c r="V508" s="5">
        <v>104.7213</v>
      </c>
      <c r="W508" s="5">
        <v>12</v>
      </c>
      <c r="X508" s="5">
        <v>151.77000000000001</v>
      </c>
      <c r="Y508" s="5">
        <v>86264</v>
      </c>
      <c r="Z508" s="5">
        <f>DATEDIF(Table1[[#This Row],[Order Date]], Table1[[#This Row],[Ship Date]], "D")</f>
        <v>0</v>
      </c>
      <c r="AA508" s="5">
        <f>IF(Table1[[#This Row],[Sales]]=0, 0, Table1[[#This Row],[Profit]] / Table1[[#This Row],[Sales]] * 100)</f>
        <v>69</v>
      </c>
      <c r="AB508" s="5">
        <f>Table1[[#This Row],[Sales]] / (1 - Table1[[#This Row],[Discount]])</f>
        <v>154.86734693877551</v>
      </c>
      <c r="AC508" s="5">
        <f>Table1[[#This Row],[Sales Before Discount]] - Table1[[#This Row],[Sales]]</f>
        <v>3.0973469387755017</v>
      </c>
      <c r="AD508" s="5" t="str">
        <f>IF(Table1[[#This Row],[Discount Impact Factor]]=0, "No Discount", IF(Table1[[#This Row],[Discount Impact Factor]]&lt;=0.1, "Low Discount", IF(Table1[[#This Row],[Discount Impact Factor]]&lt;=0.2, "Medium Discount", "High Discount")))</f>
        <v>High Discount</v>
      </c>
      <c r="AE508" s="5" t="str">
        <f>IF(Table1[[#This Row],[Discount]]=0,"0% (No Discount)",
 IF(Table1[[#This Row],[Discount]]&lt;=0.09,"10%",
 IF(Table1[[#This Row],[Discount]]&lt;=0.16,"15%",
 IF(Table1[[#This Row],[Discount]]&lt;=0.2,"20%",  IF(Table1[[#This Row],[Discount]]&lt;=0.25,"25%",
 "30%+")))))</f>
        <v>10%</v>
      </c>
      <c r="AF508" s="5" t="str">
        <f>IF(Table1[[#This Row],[Discount]]=0, "Full Price", "Discounted")</f>
        <v>Discounted</v>
      </c>
      <c r="AG508" s="46" t="str">
        <f>TEXT(Table1[[#This Row],[Order Date]],"mmm-yyyy")</f>
        <v>Jan-2015</v>
      </c>
    </row>
    <row r="509" spans="1:33" ht="12.75" hidden="1" customHeight="1" x14ac:dyDescent="0.25">
      <c r="A509" s="5">
        <v>19312</v>
      </c>
      <c r="B509" s="5" t="s">
        <v>37</v>
      </c>
      <c r="C509" s="5">
        <v>7.0000000000000007E-2</v>
      </c>
      <c r="D509" s="5">
        <v>5.18</v>
      </c>
      <c r="E509" s="5">
        <v>2.04</v>
      </c>
      <c r="F509" s="5">
        <v>899</v>
      </c>
      <c r="G509" s="5" t="s">
        <v>1017</v>
      </c>
      <c r="H509" s="5" t="s">
        <v>27</v>
      </c>
      <c r="I509" s="5" t="s">
        <v>58</v>
      </c>
      <c r="J509" s="5" t="s">
        <v>29</v>
      </c>
      <c r="K509" s="5" t="s">
        <v>93</v>
      </c>
      <c r="L509" s="5" t="s">
        <v>31</v>
      </c>
      <c r="M509" s="5" t="s">
        <v>167</v>
      </c>
      <c r="N509" s="5">
        <v>0.36</v>
      </c>
      <c r="O509" s="5" t="s">
        <v>33</v>
      </c>
      <c r="P509" s="5" t="s">
        <v>53</v>
      </c>
      <c r="Q509" s="5" t="s">
        <v>234</v>
      </c>
      <c r="R509" s="5" t="s">
        <v>1018</v>
      </c>
      <c r="S509" s="5">
        <v>16602</v>
      </c>
      <c r="T509" s="7">
        <v>42031</v>
      </c>
      <c r="U509" s="7">
        <v>42033</v>
      </c>
      <c r="V509" s="5">
        <v>37.31</v>
      </c>
      <c r="W509" s="5">
        <v>11</v>
      </c>
      <c r="X509" s="5">
        <v>57.13</v>
      </c>
      <c r="Y509" s="5">
        <v>86264</v>
      </c>
      <c r="Z509" s="5">
        <f>DATEDIF(Table1[[#This Row],[Order Date]], Table1[[#This Row],[Ship Date]], "D")</f>
        <v>2</v>
      </c>
      <c r="AA509" s="5">
        <f>IF(Table1[[#This Row],[Sales]]=0, 0, Table1[[#This Row],[Profit]] / Table1[[#This Row],[Sales]] * 100)</f>
        <v>65.307194118676705</v>
      </c>
      <c r="AB509" s="5">
        <f>Table1[[#This Row],[Sales]] / (1 - Table1[[#This Row],[Discount]])</f>
        <v>61.430107526881727</v>
      </c>
      <c r="AC509" s="5">
        <f>Table1[[#This Row],[Sales Before Discount]] - Table1[[#This Row],[Sales]]</f>
        <v>4.3001075268817246</v>
      </c>
      <c r="AD509" s="5" t="str">
        <f>IF(Table1[[#This Row],[Discount Impact Factor]]=0, "No Discount", IF(Table1[[#This Row],[Discount Impact Factor]]&lt;=0.1, "Low Discount", IF(Table1[[#This Row],[Discount Impact Factor]]&lt;=0.2, "Medium Discount", "High Discount")))</f>
        <v>High Discount</v>
      </c>
      <c r="AE509" s="5" t="str">
        <f>IF(Table1[[#This Row],[Discount]]=0,"0% (No Discount)",
 IF(Table1[[#This Row],[Discount]]&lt;=0.09,"10%",
 IF(Table1[[#This Row],[Discount]]&lt;=0.16,"15%",
 IF(Table1[[#This Row],[Discount]]&lt;=0.2,"20%",  IF(Table1[[#This Row],[Discount]]&lt;=0.25,"25%",
 "30%+")))))</f>
        <v>10%</v>
      </c>
      <c r="AF509" s="5" t="str">
        <f>IF(Table1[[#This Row],[Discount]]=0, "Full Price", "Discounted")</f>
        <v>Discounted</v>
      </c>
      <c r="AG509" s="46" t="str">
        <f>TEXT(Table1[[#This Row],[Order Date]],"mmm-yyyy")</f>
        <v>Jan-2015</v>
      </c>
    </row>
    <row r="510" spans="1:33" ht="12.75" hidden="1" customHeight="1" x14ac:dyDescent="0.25">
      <c r="A510" s="5">
        <v>24981</v>
      </c>
      <c r="B510" s="5" t="s">
        <v>37</v>
      </c>
      <c r="C510" s="5">
        <v>0</v>
      </c>
      <c r="D510" s="5">
        <v>5.98</v>
      </c>
      <c r="E510" s="5">
        <v>1.49</v>
      </c>
      <c r="F510" s="5">
        <v>903</v>
      </c>
      <c r="G510" s="5" t="s">
        <v>1019</v>
      </c>
      <c r="H510" s="5" t="s">
        <v>49</v>
      </c>
      <c r="I510" s="5" t="s">
        <v>114</v>
      </c>
      <c r="J510" s="5" t="s">
        <v>29</v>
      </c>
      <c r="K510" s="5" t="s">
        <v>109</v>
      </c>
      <c r="L510" s="5" t="s">
        <v>59</v>
      </c>
      <c r="M510" s="5" t="s">
        <v>1020</v>
      </c>
      <c r="N510" s="5">
        <v>0.39</v>
      </c>
      <c r="O510" s="5" t="s">
        <v>33</v>
      </c>
      <c r="P510" s="5" t="s">
        <v>53</v>
      </c>
      <c r="Q510" s="5" t="s">
        <v>193</v>
      </c>
      <c r="R510" s="5" t="s">
        <v>1021</v>
      </c>
      <c r="S510" s="5">
        <v>1887</v>
      </c>
      <c r="T510" s="7">
        <v>42075</v>
      </c>
      <c r="U510" s="7">
        <v>42077</v>
      </c>
      <c r="V510" s="5">
        <v>80.674799999999991</v>
      </c>
      <c r="W510" s="5">
        <v>18</v>
      </c>
      <c r="X510" s="5">
        <v>116.92</v>
      </c>
      <c r="Y510" s="5">
        <v>90806</v>
      </c>
      <c r="Z510" s="5">
        <f>DATEDIF(Table1[[#This Row],[Order Date]], Table1[[#This Row],[Ship Date]], "D")</f>
        <v>2</v>
      </c>
      <c r="AA510" s="5">
        <f>IF(Table1[[#This Row],[Sales]]=0, 0, Table1[[#This Row],[Profit]] / Table1[[#This Row],[Sales]] * 100)</f>
        <v>69</v>
      </c>
      <c r="AB510" s="5">
        <f>Table1[[#This Row],[Sales]] / (1 - Table1[[#This Row],[Discount]])</f>
        <v>116.92</v>
      </c>
      <c r="AC510" s="5">
        <f>Table1[[#This Row],[Sales Before Discount]] - Table1[[#This Row],[Sales]]</f>
        <v>0</v>
      </c>
      <c r="AD510" s="5" t="str">
        <f>IF(Table1[[#This Row],[Discount Impact Factor]]=0, "No Discount", IF(Table1[[#This Row],[Discount Impact Factor]]&lt;=0.1, "Low Discount", IF(Table1[[#This Row],[Discount Impact Factor]]&lt;=0.2, "Medium Discount", "High Discount")))</f>
        <v>No Discount</v>
      </c>
      <c r="AE510" s="5" t="str">
        <f>IF(Table1[[#This Row],[Discount]]=0,"0% (No Discount)",
 IF(Table1[[#This Row],[Discount]]&lt;=0.09,"10%",
 IF(Table1[[#This Row],[Discount]]&lt;=0.16,"15%",
 IF(Table1[[#This Row],[Discount]]&lt;=0.2,"20%",  IF(Table1[[#This Row],[Discount]]&lt;=0.25,"25%",
 "30%+")))))</f>
        <v>0% (No Discount)</v>
      </c>
      <c r="AF510" s="5" t="str">
        <f>IF(Table1[[#This Row],[Discount]]=0, "Full Price", "Discounted")</f>
        <v>Full Price</v>
      </c>
      <c r="AG510" s="46" t="str">
        <f>TEXT(Table1[[#This Row],[Order Date]],"mmm-yyyy")</f>
        <v>Mar-2015</v>
      </c>
    </row>
    <row r="511" spans="1:33" ht="12.75" hidden="1" customHeight="1" x14ac:dyDescent="0.25">
      <c r="A511" s="5">
        <v>22288</v>
      </c>
      <c r="B511" s="5" t="s">
        <v>47</v>
      </c>
      <c r="C511" s="5">
        <v>0.09</v>
      </c>
      <c r="D511" s="5">
        <v>35.99</v>
      </c>
      <c r="E511" s="5">
        <v>5.99</v>
      </c>
      <c r="F511" s="5">
        <v>907</v>
      </c>
      <c r="G511" s="5" t="s">
        <v>1022</v>
      </c>
      <c r="H511" s="5" t="s">
        <v>49</v>
      </c>
      <c r="I511" s="5" t="s">
        <v>40</v>
      </c>
      <c r="J511" s="5" t="s">
        <v>77</v>
      </c>
      <c r="K511" s="5" t="s">
        <v>78</v>
      </c>
      <c r="L511" s="5" t="s">
        <v>31</v>
      </c>
      <c r="M511" s="5" t="s">
        <v>981</v>
      </c>
      <c r="N511" s="5">
        <v>0.38</v>
      </c>
      <c r="O511" s="5" t="s">
        <v>33</v>
      </c>
      <c r="P511" s="5" t="s">
        <v>136</v>
      </c>
      <c r="Q511" s="5" t="s">
        <v>613</v>
      </c>
      <c r="R511" s="5" t="s">
        <v>675</v>
      </c>
      <c r="S511" s="5">
        <v>42420</v>
      </c>
      <c r="T511" s="7">
        <v>42061</v>
      </c>
      <c r="U511" s="7">
        <v>42062</v>
      </c>
      <c r="V511" s="5">
        <v>114.3165</v>
      </c>
      <c r="W511" s="5">
        <v>5</v>
      </c>
      <c r="X511" s="5">
        <v>151.6</v>
      </c>
      <c r="Y511" s="5">
        <v>86459</v>
      </c>
      <c r="Z511" s="5">
        <f>DATEDIF(Table1[[#This Row],[Order Date]], Table1[[#This Row],[Ship Date]], "D")</f>
        <v>1</v>
      </c>
      <c r="AA511" s="5">
        <f>IF(Table1[[#This Row],[Sales]]=0, 0, Table1[[#This Row],[Profit]] / Table1[[#This Row],[Sales]] * 100)</f>
        <v>75.406662269129299</v>
      </c>
      <c r="AB511" s="5">
        <f>Table1[[#This Row],[Sales]] / (1 - Table1[[#This Row],[Discount]])</f>
        <v>166.59340659340657</v>
      </c>
      <c r="AC511" s="5">
        <f>Table1[[#This Row],[Sales Before Discount]] - Table1[[#This Row],[Sales]]</f>
        <v>14.993406593406576</v>
      </c>
      <c r="AD511" s="5" t="str">
        <f>IF(Table1[[#This Row],[Discount Impact Factor]]=0, "No Discount", IF(Table1[[#This Row],[Discount Impact Factor]]&lt;=0.1, "Low Discount", IF(Table1[[#This Row],[Discount Impact Factor]]&lt;=0.2, "Medium Discount", "High Discount")))</f>
        <v>High Discount</v>
      </c>
      <c r="AE511" s="5" t="str">
        <f>IF(Table1[[#This Row],[Discount]]=0,"0% (No Discount)",
 IF(Table1[[#This Row],[Discount]]&lt;=0.09,"10%",
 IF(Table1[[#This Row],[Discount]]&lt;=0.16,"15%",
 IF(Table1[[#This Row],[Discount]]&lt;=0.2,"20%",  IF(Table1[[#This Row],[Discount]]&lt;=0.25,"25%",
 "30%+")))))</f>
        <v>10%</v>
      </c>
      <c r="AF511" s="5" t="str">
        <f>IF(Table1[[#This Row],[Discount]]=0, "Full Price", "Discounted")</f>
        <v>Discounted</v>
      </c>
      <c r="AG511" s="46" t="str">
        <f>TEXT(Table1[[#This Row],[Order Date]],"mmm-yyyy")</f>
        <v>Feb-2015</v>
      </c>
    </row>
    <row r="512" spans="1:33" ht="12.75" hidden="1" customHeight="1" x14ac:dyDescent="0.25">
      <c r="A512" s="5">
        <v>21345</v>
      </c>
      <c r="B512" s="5" t="s">
        <v>56</v>
      </c>
      <c r="C512" s="5">
        <v>0.09</v>
      </c>
      <c r="D512" s="5">
        <v>2.6</v>
      </c>
      <c r="E512" s="5">
        <v>2.4</v>
      </c>
      <c r="F512" s="5">
        <v>907</v>
      </c>
      <c r="G512" s="5" t="s">
        <v>1022</v>
      </c>
      <c r="H512" s="5" t="s">
        <v>49</v>
      </c>
      <c r="I512" s="5" t="s">
        <v>40</v>
      </c>
      <c r="J512" s="5" t="s">
        <v>29</v>
      </c>
      <c r="K512" s="5" t="s">
        <v>30</v>
      </c>
      <c r="L512" s="5" t="s">
        <v>31</v>
      </c>
      <c r="M512" s="5" t="s">
        <v>1023</v>
      </c>
      <c r="N512" s="5">
        <v>0.57999999999999996</v>
      </c>
      <c r="O512" s="5" t="s">
        <v>33</v>
      </c>
      <c r="P512" s="5" t="s">
        <v>136</v>
      </c>
      <c r="Q512" s="5" t="s">
        <v>613</v>
      </c>
      <c r="R512" s="5" t="s">
        <v>675</v>
      </c>
      <c r="S512" s="5">
        <v>42420</v>
      </c>
      <c r="T512" s="7">
        <v>42172</v>
      </c>
      <c r="U512" s="7">
        <v>42174</v>
      </c>
      <c r="V512" s="5">
        <v>1107.4079999999999</v>
      </c>
      <c r="W512" s="5">
        <v>12</v>
      </c>
      <c r="X512" s="5">
        <v>31.73</v>
      </c>
      <c r="Y512" s="5">
        <v>86460</v>
      </c>
      <c r="Z512" s="5">
        <f>DATEDIF(Table1[[#This Row],[Order Date]], Table1[[#This Row],[Ship Date]], "D")</f>
        <v>2</v>
      </c>
      <c r="AA512" s="5">
        <f>IF(Table1[[#This Row],[Sales]]=0, 0, Table1[[#This Row],[Profit]] / Table1[[#This Row],[Sales]] * 100)</f>
        <v>3490.0976993381655</v>
      </c>
      <c r="AB512" s="5">
        <f>Table1[[#This Row],[Sales]] / (1 - Table1[[#This Row],[Discount]])</f>
        <v>34.868131868131869</v>
      </c>
      <c r="AC512" s="5">
        <f>Table1[[#This Row],[Sales Before Discount]] - Table1[[#This Row],[Sales]]</f>
        <v>3.1381318681318682</v>
      </c>
      <c r="AD512" s="5" t="str">
        <f>IF(Table1[[#This Row],[Discount Impact Factor]]=0, "No Discount", IF(Table1[[#This Row],[Discount Impact Factor]]&lt;=0.1, "Low Discount", IF(Table1[[#This Row],[Discount Impact Factor]]&lt;=0.2, "Medium Discount", "High Discount")))</f>
        <v>High Discount</v>
      </c>
      <c r="AE512" s="5" t="str">
        <f>IF(Table1[[#This Row],[Discount]]=0,"0% (No Discount)",
 IF(Table1[[#This Row],[Discount]]&lt;=0.09,"10%",
 IF(Table1[[#This Row],[Discount]]&lt;=0.16,"15%",
 IF(Table1[[#This Row],[Discount]]&lt;=0.2,"20%",  IF(Table1[[#This Row],[Discount]]&lt;=0.25,"25%",
 "30%+")))))</f>
        <v>10%</v>
      </c>
      <c r="AF512" s="5" t="str">
        <f>IF(Table1[[#This Row],[Discount]]=0, "Full Price", "Discounted")</f>
        <v>Discounted</v>
      </c>
      <c r="AG512" s="46" t="str">
        <f>TEXT(Table1[[#This Row],[Order Date]],"mmm-yyyy")</f>
        <v>Jun-2015</v>
      </c>
    </row>
    <row r="513" spans="1:33" ht="12.75" customHeight="1" x14ac:dyDescent="0.25">
      <c r="A513" s="5">
        <v>19480</v>
      </c>
      <c r="B513" s="5" t="s">
        <v>47</v>
      </c>
      <c r="C513" s="5">
        <v>0</v>
      </c>
      <c r="D513" s="5">
        <v>5.28</v>
      </c>
      <c r="E513" s="5">
        <v>5.61</v>
      </c>
      <c r="F513" s="5">
        <v>910</v>
      </c>
      <c r="G513" s="5" t="s">
        <v>1024</v>
      </c>
      <c r="H513" s="5" t="s">
        <v>49</v>
      </c>
      <c r="I513" s="5" t="s">
        <v>28</v>
      </c>
      <c r="J513" s="5" t="s">
        <v>29</v>
      </c>
      <c r="K513" s="5" t="s">
        <v>93</v>
      </c>
      <c r="L513" s="5" t="s">
        <v>59</v>
      </c>
      <c r="M513" s="5" t="s">
        <v>836</v>
      </c>
      <c r="N513" s="5">
        <v>0.4</v>
      </c>
      <c r="O513" s="5" t="s">
        <v>33</v>
      </c>
      <c r="P513" s="5" t="s">
        <v>136</v>
      </c>
      <c r="Q513" s="5" t="s">
        <v>958</v>
      </c>
      <c r="R513" s="5" t="s">
        <v>959</v>
      </c>
      <c r="S513" s="5">
        <v>71854</v>
      </c>
      <c r="T513" s="7">
        <v>42138</v>
      </c>
      <c r="U513" s="7">
        <v>42138</v>
      </c>
      <c r="V513" s="5">
        <v>-149.21199999999999</v>
      </c>
      <c r="W513" s="5">
        <v>15</v>
      </c>
      <c r="X513" s="5">
        <v>85.26</v>
      </c>
      <c r="Y513" s="5">
        <v>90187</v>
      </c>
      <c r="Z513" s="5">
        <f>DATEDIF(Table1[[#This Row],[Order Date]], Table1[[#This Row],[Ship Date]], "D")</f>
        <v>0</v>
      </c>
      <c r="AA513" s="5">
        <f>IF(Table1[[#This Row],[Sales]]=0, 0, Table1[[#This Row],[Profit]] / Table1[[#This Row],[Sales]] * 100)</f>
        <v>-175.00821018062396</v>
      </c>
      <c r="AB513" s="5">
        <f>Table1[[#This Row],[Sales]] / (1 - Table1[[#This Row],[Discount]])</f>
        <v>85.26</v>
      </c>
      <c r="AC513" s="5">
        <f>Table1[[#This Row],[Sales Before Discount]] - Table1[[#This Row],[Sales]]</f>
        <v>0</v>
      </c>
      <c r="AD513" s="5" t="str">
        <f>IF(Table1[[#This Row],[Discount Impact Factor]]=0, "No Discount", IF(Table1[[#This Row],[Discount Impact Factor]]&lt;=0.1, "Low Discount", IF(Table1[[#This Row],[Discount Impact Factor]]&lt;=0.2, "Medium Discount", "High Discount")))</f>
        <v>No Discount</v>
      </c>
      <c r="AE513" s="5" t="str">
        <f>IF(Table1[[#This Row],[Discount]]=0,"0% (No Discount)",
 IF(Table1[[#This Row],[Discount]]&lt;=0.09,"10%",
 IF(Table1[[#This Row],[Discount]]&lt;=0.16,"15%",
 IF(Table1[[#This Row],[Discount]]&lt;=0.2,"20%",  IF(Table1[[#This Row],[Discount]]&lt;=0.25,"25%",
 "30%+")))))</f>
        <v>0% (No Discount)</v>
      </c>
      <c r="AF513" s="5" t="str">
        <f>IF(Table1[[#This Row],[Discount]]=0, "Full Price", "Discounted")</f>
        <v>Full Price</v>
      </c>
      <c r="AG513" s="46" t="str">
        <f>TEXT(Table1[[#This Row],[Order Date]],"mmm-yyyy")</f>
        <v>May-2015</v>
      </c>
    </row>
    <row r="514" spans="1:33" ht="12.75" customHeight="1" x14ac:dyDescent="0.25">
      <c r="A514" s="5">
        <v>25356</v>
      </c>
      <c r="B514" s="5" t="s">
        <v>37</v>
      </c>
      <c r="C514" s="5">
        <v>0.05</v>
      </c>
      <c r="D514" s="5">
        <v>7.64</v>
      </c>
      <c r="E514" s="5">
        <v>5.83</v>
      </c>
      <c r="F514" s="5">
        <v>911</v>
      </c>
      <c r="G514" s="5" t="s">
        <v>1025</v>
      </c>
      <c r="H514" s="5" t="s">
        <v>49</v>
      </c>
      <c r="I514" s="5" t="s">
        <v>28</v>
      </c>
      <c r="J514" s="5" t="s">
        <v>29</v>
      </c>
      <c r="K514" s="5" t="s">
        <v>93</v>
      </c>
      <c r="L514" s="5" t="s">
        <v>31</v>
      </c>
      <c r="M514" s="5" t="s">
        <v>1026</v>
      </c>
      <c r="N514" s="5">
        <v>0.36</v>
      </c>
      <c r="O514" s="5" t="s">
        <v>33</v>
      </c>
      <c r="P514" s="5" t="s">
        <v>53</v>
      </c>
      <c r="Q514" s="5" t="s">
        <v>648</v>
      </c>
      <c r="R514" s="5" t="s">
        <v>1027</v>
      </c>
      <c r="S514" s="5">
        <v>26003</v>
      </c>
      <c r="T514" s="7">
        <v>42035</v>
      </c>
      <c r="U514" s="7">
        <v>42037</v>
      </c>
      <c r="V514" s="5">
        <v>-21.018000000000001</v>
      </c>
      <c r="W514" s="5">
        <v>2</v>
      </c>
      <c r="X514" s="5">
        <v>16.600000000000001</v>
      </c>
      <c r="Y514" s="5">
        <v>90185</v>
      </c>
      <c r="Z514" s="5">
        <f>DATEDIF(Table1[[#This Row],[Order Date]], Table1[[#This Row],[Ship Date]], "D")</f>
        <v>2</v>
      </c>
      <c r="AA514" s="5">
        <f>IF(Table1[[#This Row],[Sales]]=0, 0, Table1[[#This Row],[Profit]] / Table1[[#This Row],[Sales]] * 100)</f>
        <v>-126.6144578313253</v>
      </c>
      <c r="AB514" s="5">
        <f>Table1[[#This Row],[Sales]] / (1 - Table1[[#This Row],[Discount]])</f>
        <v>17.473684210526319</v>
      </c>
      <c r="AC514" s="5">
        <f>Table1[[#This Row],[Sales Before Discount]] - Table1[[#This Row],[Sales]]</f>
        <v>0.87368421052631717</v>
      </c>
      <c r="AD514" s="5" t="str">
        <f>IF(Table1[[#This Row],[Discount Impact Factor]]=0, "No Discount", IF(Table1[[#This Row],[Discount Impact Factor]]&lt;=0.1, "Low Discount", IF(Table1[[#This Row],[Discount Impact Factor]]&lt;=0.2, "Medium Discount", "High Discount")))</f>
        <v>High Discount</v>
      </c>
      <c r="AE514" s="5" t="str">
        <f>IF(Table1[[#This Row],[Discount]]=0,"0% (No Discount)",
 IF(Table1[[#This Row],[Discount]]&lt;=0.09,"10%",
 IF(Table1[[#This Row],[Discount]]&lt;=0.16,"15%",
 IF(Table1[[#This Row],[Discount]]&lt;=0.2,"20%",  IF(Table1[[#This Row],[Discount]]&lt;=0.25,"25%",
 "30%+")))))</f>
        <v>10%</v>
      </c>
      <c r="AF514" s="5" t="str">
        <f>IF(Table1[[#This Row],[Discount]]=0, "Full Price", "Discounted")</f>
        <v>Discounted</v>
      </c>
      <c r="AG514" s="46" t="str">
        <f>TEXT(Table1[[#This Row],[Order Date]],"mmm-yyyy")</f>
        <v>Jan-2015</v>
      </c>
    </row>
    <row r="515" spans="1:33" ht="12.75" customHeight="1" x14ac:dyDescent="0.25">
      <c r="A515" s="5">
        <v>25357</v>
      </c>
      <c r="B515" s="5" t="s">
        <v>37</v>
      </c>
      <c r="C515" s="5">
        <v>0.04</v>
      </c>
      <c r="D515" s="5">
        <v>218.75</v>
      </c>
      <c r="E515" s="5">
        <v>69.64</v>
      </c>
      <c r="F515" s="5">
        <v>911</v>
      </c>
      <c r="G515" s="5" t="s">
        <v>1025</v>
      </c>
      <c r="H515" s="5" t="s">
        <v>39</v>
      </c>
      <c r="I515" s="5" t="s">
        <v>28</v>
      </c>
      <c r="J515" s="5" t="s">
        <v>41</v>
      </c>
      <c r="K515" s="5" t="s">
        <v>152</v>
      </c>
      <c r="L515" s="5" t="s">
        <v>121</v>
      </c>
      <c r="M515" s="5" t="s">
        <v>655</v>
      </c>
      <c r="N515" s="5">
        <v>0.72</v>
      </c>
      <c r="O515" s="5" t="s">
        <v>33</v>
      </c>
      <c r="P515" s="5" t="s">
        <v>53</v>
      </c>
      <c r="Q515" s="5" t="s">
        <v>648</v>
      </c>
      <c r="R515" s="5" t="s">
        <v>1027</v>
      </c>
      <c r="S515" s="5">
        <v>26003</v>
      </c>
      <c r="T515" s="7">
        <v>42035</v>
      </c>
      <c r="U515" s="7">
        <v>42036</v>
      </c>
      <c r="V515" s="5">
        <v>-655.52987500000006</v>
      </c>
      <c r="W515" s="5">
        <v>10</v>
      </c>
      <c r="X515" s="5">
        <v>2285.41</v>
      </c>
      <c r="Y515" s="5">
        <v>90185</v>
      </c>
      <c r="Z515" s="5">
        <f>DATEDIF(Table1[[#This Row],[Order Date]], Table1[[#This Row],[Ship Date]], "D")</f>
        <v>1</v>
      </c>
      <c r="AA515" s="5">
        <f>IF(Table1[[#This Row],[Sales]]=0, 0, Table1[[#This Row],[Profit]] / Table1[[#This Row],[Sales]] * 100)</f>
        <v>-28.68325048897135</v>
      </c>
      <c r="AB515" s="5">
        <f>Table1[[#This Row],[Sales]] / (1 - Table1[[#This Row],[Discount]])</f>
        <v>2380.6354166666665</v>
      </c>
      <c r="AC515" s="5">
        <f>Table1[[#This Row],[Sales Before Discount]] - Table1[[#This Row],[Sales]]</f>
        <v>95.225416666666661</v>
      </c>
      <c r="AD515" s="5" t="str">
        <f>IF(Table1[[#This Row],[Discount Impact Factor]]=0, "No Discount", IF(Table1[[#This Row],[Discount Impact Factor]]&lt;=0.1, "Low Discount", IF(Table1[[#This Row],[Discount Impact Factor]]&lt;=0.2, "Medium Discount", "High Discount")))</f>
        <v>High Discount</v>
      </c>
      <c r="AE515" s="5" t="str">
        <f>IF(Table1[[#This Row],[Discount]]=0,"0% (No Discount)",
 IF(Table1[[#This Row],[Discount]]&lt;=0.09,"10%",
 IF(Table1[[#This Row],[Discount]]&lt;=0.16,"15%",
 IF(Table1[[#This Row],[Discount]]&lt;=0.2,"20%",  IF(Table1[[#This Row],[Discount]]&lt;=0.25,"25%",
 "30%+")))))</f>
        <v>10%</v>
      </c>
      <c r="AF515" s="5" t="str">
        <f>IF(Table1[[#This Row],[Discount]]=0, "Full Price", "Discounted")</f>
        <v>Discounted</v>
      </c>
      <c r="AG515" s="46" t="str">
        <f>TEXT(Table1[[#This Row],[Order Date]],"mmm-yyyy")</f>
        <v>Jan-2015</v>
      </c>
    </row>
    <row r="516" spans="1:33" ht="12.75" hidden="1" customHeight="1" x14ac:dyDescent="0.25">
      <c r="A516" s="5">
        <v>24028</v>
      </c>
      <c r="B516" s="5" t="s">
        <v>25</v>
      </c>
      <c r="C516" s="5">
        <v>0.01</v>
      </c>
      <c r="D516" s="5">
        <v>59.76</v>
      </c>
      <c r="E516" s="5">
        <v>9.7100000000000009</v>
      </c>
      <c r="F516" s="5">
        <v>911</v>
      </c>
      <c r="G516" s="5" t="s">
        <v>1025</v>
      </c>
      <c r="H516" s="5" t="s">
        <v>49</v>
      </c>
      <c r="I516" s="5" t="s">
        <v>28</v>
      </c>
      <c r="J516" s="5" t="s">
        <v>29</v>
      </c>
      <c r="K516" s="5" t="s">
        <v>141</v>
      </c>
      <c r="L516" s="5" t="s">
        <v>59</v>
      </c>
      <c r="M516" s="5" t="s">
        <v>1028</v>
      </c>
      <c r="N516" s="5">
        <v>0.56999999999999995</v>
      </c>
      <c r="O516" s="5" t="s">
        <v>33</v>
      </c>
      <c r="P516" s="5" t="s">
        <v>53</v>
      </c>
      <c r="Q516" s="5" t="s">
        <v>648</v>
      </c>
      <c r="R516" s="5" t="s">
        <v>1027</v>
      </c>
      <c r="S516" s="5">
        <v>26003</v>
      </c>
      <c r="T516" s="7">
        <v>42098</v>
      </c>
      <c r="U516" s="7">
        <v>42100</v>
      </c>
      <c r="V516" s="5">
        <v>354.32879999999994</v>
      </c>
      <c r="W516" s="5">
        <v>8</v>
      </c>
      <c r="X516" s="5">
        <v>513.52</v>
      </c>
      <c r="Y516" s="5">
        <v>90186</v>
      </c>
      <c r="Z516" s="5">
        <f>DATEDIF(Table1[[#This Row],[Order Date]], Table1[[#This Row],[Ship Date]], "D")</f>
        <v>2</v>
      </c>
      <c r="AA516" s="5">
        <f>IF(Table1[[#This Row],[Sales]]=0, 0, Table1[[#This Row],[Profit]] / Table1[[#This Row],[Sales]] * 100)</f>
        <v>69</v>
      </c>
      <c r="AB516" s="5">
        <f>Table1[[#This Row],[Sales]] / (1 - Table1[[#This Row],[Discount]])</f>
        <v>518.70707070707067</v>
      </c>
      <c r="AC516" s="5">
        <f>Table1[[#This Row],[Sales Before Discount]] - Table1[[#This Row],[Sales]]</f>
        <v>5.1870707070706885</v>
      </c>
      <c r="AD516" s="5" t="str">
        <f>IF(Table1[[#This Row],[Discount Impact Factor]]=0, "No Discount", IF(Table1[[#This Row],[Discount Impact Factor]]&lt;=0.1, "Low Discount", IF(Table1[[#This Row],[Discount Impact Factor]]&lt;=0.2, "Medium Discount", "High Discount")))</f>
        <v>High Discount</v>
      </c>
      <c r="AE516" s="5" t="str">
        <f>IF(Table1[[#This Row],[Discount]]=0,"0% (No Discount)",
 IF(Table1[[#This Row],[Discount]]&lt;=0.09,"10%",
 IF(Table1[[#This Row],[Discount]]&lt;=0.16,"15%",
 IF(Table1[[#This Row],[Discount]]&lt;=0.2,"20%",  IF(Table1[[#This Row],[Discount]]&lt;=0.25,"25%",
 "30%+")))))</f>
        <v>10%</v>
      </c>
      <c r="AF516" s="5" t="str">
        <f>IF(Table1[[#This Row],[Discount]]=0, "Full Price", "Discounted")</f>
        <v>Discounted</v>
      </c>
      <c r="AG516" s="46" t="str">
        <f>TEXT(Table1[[#This Row],[Order Date]],"mmm-yyyy")</f>
        <v>Apr-2015</v>
      </c>
    </row>
    <row r="517" spans="1:33" ht="12.75" customHeight="1" x14ac:dyDescent="0.25">
      <c r="A517" s="5">
        <v>24953</v>
      </c>
      <c r="B517" s="5" t="s">
        <v>25</v>
      </c>
      <c r="C517" s="5">
        <v>0.06</v>
      </c>
      <c r="D517" s="5">
        <v>350.98</v>
      </c>
      <c r="E517" s="5">
        <v>30</v>
      </c>
      <c r="F517" s="5">
        <v>915</v>
      </c>
      <c r="G517" s="5" t="s">
        <v>1029</v>
      </c>
      <c r="H517" s="5" t="s">
        <v>39</v>
      </c>
      <c r="I517" s="5" t="s">
        <v>40</v>
      </c>
      <c r="J517" s="5" t="s">
        <v>41</v>
      </c>
      <c r="K517" s="5" t="s">
        <v>42</v>
      </c>
      <c r="L517" s="5" t="s">
        <v>43</v>
      </c>
      <c r="M517" s="5" t="s">
        <v>862</v>
      </c>
      <c r="N517" s="5">
        <v>0.61</v>
      </c>
      <c r="O517" s="5" t="s">
        <v>33</v>
      </c>
      <c r="P517" s="5" t="s">
        <v>61</v>
      </c>
      <c r="Q517" s="5" t="s">
        <v>130</v>
      </c>
      <c r="R517" s="5" t="s">
        <v>1030</v>
      </c>
      <c r="S517" s="5">
        <v>77803</v>
      </c>
      <c r="T517" s="7">
        <v>42008</v>
      </c>
      <c r="U517" s="7">
        <v>42009</v>
      </c>
      <c r="V517" s="5">
        <v>-489.41559999999998</v>
      </c>
      <c r="W517" s="5">
        <v>1</v>
      </c>
      <c r="X517" s="5">
        <v>346.52</v>
      </c>
      <c r="Y517" s="5">
        <v>86356</v>
      </c>
      <c r="Z517" s="5">
        <f>DATEDIF(Table1[[#This Row],[Order Date]], Table1[[#This Row],[Ship Date]], "D")</f>
        <v>1</v>
      </c>
      <c r="AA517" s="5">
        <f>IF(Table1[[#This Row],[Sales]]=0, 0, Table1[[#This Row],[Profit]] / Table1[[#This Row],[Sales]] * 100)</f>
        <v>-141.23733117857554</v>
      </c>
      <c r="AB517" s="5">
        <f>Table1[[#This Row],[Sales]] / (1 - Table1[[#This Row],[Discount]])</f>
        <v>368.63829787234044</v>
      </c>
      <c r="AC517" s="5">
        <f>Table1[[#This Row],[Sales Before Discount]] - Table1[[#This Row],[Sales]]</f>
        <v>22.118297872340463</v>
      </c>
      <c r="AD517" s="5" t="str">
        <f>IF(Table1[[#This Row],[Discount Impact Factor]]=0, "No Discount", IF(Table1[[#This Row],[Discount Impact Factor]]&lt;=0.1, "Low Discount", IF(Table1[[#This Row],[Discount Impact Factor]]&lt;=0.2, "Medium Discount", "High Discount")))</f>
        <v>High Discount</v>
      </c>
      <c r="AE517" s="5" t="str">
        <f>IF(Table1[[#This Row],[Discount]]=0,"0% (No Discount)",
 IF(Table1[[#This Row],[Discount]]&lt;=0.09,"10%",
 IF(Table1[[#This Row],[Discount]]&lt;=0.16,"15%",
 IF(Table1[[#This Row],[Discount]]&lt;=0.2,"20%",  IF(Table1[[#This Row],[Discount]]&lt;=0.25,"25%",
 "30%+")))))</f>
        <v>10%</v>
      </c>
      <c r="AF517" s="5" t="str">
        <f>IF(Table1[[#This Row],[Discount]]=0, "Full Price", "Discounted")</f>
        <v>Discounted</v>
      </c>
      <c r="AG517" s="46" t="str">
        <f>TEXT(Table1[[#This Row],[Order Date]],"mmm-yyyy")</f>
        <v>Jan-2015</v>
      </c>
    </row>
    <row r="518" spans="1:33" ht="12.75" hidden="1" customHeight="1" x14ac:dyDescent="0.25">
      <c r="A518" s="5">
        <v>25833</v>
      </c>
      <c r="B518" s="5" t="s">
        <v>106</v>
      </c>
      <c r="C518" s="5">
        <v>0.05</v>
      </c>
      <c r="D518" s="5">
        <v>161.55000000000001</v>
      </c>
      <c r="E518" s="5">
        <v>19.989999999999998</v>
      </c>
      <c r="F518" s="5">
        <v>916</v>
      </c>
      <c r="G518" s="5" t="s">
        <v>1031</v>
      </c>
      <c r="H518" s="5" t="s">
        <v>49</v>
      </c>
      <c r="I518" s="5" t="s">
        <v>28</v>
      </c>
      <c r="J518" s="5" t="s">
        <v>29</v>
      </c>
      <c r="K518" s="5" t="s">
        <v>141</v>
      </c>
      <c r="L518" s="5" t="s">
        <v>59</v>
      </c>
      <c r="M518" s="5" t="s">
        <v>161</v>
      </c>
      <c r="N518" s="5">
        <v>0.66</v>
      </c>
      <c r="O518" s="5" t="s">
        <v>33</v>
      </c>
      <c r="P518" s="5" t="s">
        <v>61</v>
      </c>
      <c r="Q518" s="5" t="s">
        <v>130</v>
      </c>
      <c r="R518" s="5" t="s">
        <v>1032</v>
      </c>
      <c r="S518" s="5">
        <v>76028</v>
      </c>
      <c r="T518" s="7">
        <v>42008</v>
      </c>
      <c r="U518" s="7">
        <v>42015</v>
      </c>
      <c r="V518" s="5">
        <v>35.31</v>
      </c>
      <c r="W518" s="5">
        <v>3</v>
      </c>
      <c r="X518" s="5">
        <v>499.31</v>
      </c>
      <c r="Y518" s="5">
        <v>86357</v>
      </c>
      <c r="Z518" s="5">
        <f>DATEDIF(Table1[[#This Row],[Order Date]], Table1[[#This Row],[Ship Date]], "D")</f>
        <v>7</v>
      </c>
      <c r="AA518" s="5">
        <f>IF(Table1[[#This Row],[Sales]]=0, 0, Table1[[#This Row],[Profit]] / Table1[[#This Row],[Sales]] * 100)</f>
        <v>7.071759027457893</v>
      </c>
      <c r="AB518" s="5">
        <f>Table1[[#This Row],[Sales]] / (1 - Table1[[#This Row],[Discount]])</f>
        <v>525.58947368421059</v>
      </c>
      <c r="AC518" s="5">
        <f>Table1[[#This Row],[Sales Before Discount]] - Table1[[#This Row],[Sales]]</f>
        <v>26.279473684210586</v>
      </c>
      <c r="AD518" s="5" t="str">
        <f>IF(Table1[[#This Row],[Discount Impact Factor]]=0, "No Discount", IF(Table1[[#This Row],[Discount Impact Factor]]&lt;=0.1, "Low Discount", IF(Table1[[#This Row],[Discount Impact Factor]]&lt;=0.2, "Medium Discount", "High Discount")))</f>
        <v>High Discount</v>
      </c>
      <c r="AE518" s="5" t="str">
        <f>IF(Table1[[#This Row],[Discount]]=0,"0% (No Discount)",
 IF(Table1[[#This Row],[Discount]]&lt;=0.09,"10%",
 IF(Table1[[#This Row],[Discount]]&lt;=0.16,"15%",
 IF(Table1[[#This Row],[Discount]]&lt;=0.2,"20%",  IF(Table1[[#This Row],[Discount]]&lt;=0.25,"25%",
 "30%+")))))</f>
        <v>10%</v>
      </c>
      <c r="AF518" s="5" t="str">
        <f>IF(Table1[[#This Row],[Discount]]=0, "Full Price", "Discounted")</f>
        <v>Discounted</v>
      </c>
      <c r="AG518" s="46" t="str">
        <f>TEXT(Table1[[#This Row],[Order Date]],"mmm-yyyy")</f>
        <v>Jan-2015</v>
      </c>
    </row>
    <row r="519" spans="1:33" ht="12.75" hidden="1" customHeight="1" x14ac:dyDescent="0.25">
      <c r="A519" s="5">
        <v>25676</v>
      </c>
      <c r="B519" s="5" t="s">
        <v>25</v>
      </c>
      <c r="C519" s="5">
        <v>0.05</v>
      </c>
      <c r="D519" s="5">
        <v>35.51</v>
      </c>
      <c r="E519" s="5">
        <v>6.31</v>
      </c>
      <c r="F519" s="5">
        <v>918</v>
      </c>
      <c r="G519" s="5" t="s">
        <v>1033</v>
      </c>
      <c r="H519" s="5" t="s">
        <v>49</v>
      </c>
      <c r="I519" s="5" t="s">
        <v>114</v>
      </c>
      <c r="J519" s="5" t="s">
        <v>29</v>
      </c>
      <c r="K519" s="5" t="s">
        <v>141</v>
      </c>
      <c r="L519" s="5" t="s">
        <v>59</v>
      </c>
      <c r="M519" s="5" t="s">
        <v>1034</v>
      </c>
      <c r="N519" s="5">
        <v>0.57999999999999996</v>
      </c>
      <c r="O519" s="5" t="s">
        <v>33</v>
      </c>
      <c r="P519" s="5" t="s">
        <v>34</v>
      </c>
      <c r="Q519" s="5" t="s">
        <v>45</v>
      </c>
      <c r="R519" s="5" t="s">
        <v>773</v>
      </c>
      <c r="S519" s="5">
        <v>91730</v>
      </c>
      <c r="T519" s="7">
        <v>42106</v>
      </c>
      <c r="U519" s="7">
        <v>42108</v>
      </c>
      <c r="V519" s="5">
        <v>6.11</v>
      </c>
      <c r="W519" s="5">
        <v>2</v>
      </c>
      <c r="X519" s="5">
        <v>73.099999999999994</v>
      </c>
      <c r="Y519" s="5">
        <v>90492</v>
      </c>
      <c r="Z519" s="5">
        <f>DATEDIF(Table1[[#This Row],[Order Date]], Table1[[#This Row],[Ship Date]], "D")</f>
        <v>2</v>
      </c>
      <c r="AA519" s="5">
        <f>IF(Table1[[#This Row],[Sales]]=0, 0, Table1[[#This Row],[Profit]] / Table1[[#This Row],[Sales]] * 100)</f>
        <v>8.3584131326949382</v>
      </c>
      <c r="AB519" s="5">
        <f>Table1[[#This Row],[Sales]] / (1 - Table1[[#This Row],[Discount]])</f>
        <v>76.94736842105263</v>
      </c>
      <c r="AC519" s="5">
        <f>Table1[[#This Row],[Sales Before Discount]] - Table1[[#This Row],[Sales]]</f>
        <v>3.8473684210526358</v>
      </c>
      <c r="AD519" s="5" t="str">
        <f>IF(Table1[[#This Row],[Discount Impact Factor]]=0, "No Discount", IF(Table1[[#This Row],[Discount Impact Factor]]&lt;=0.1, "Low Discount", IF(Table1[[#This Row],[Discount Impact Factor]]&lt;=0.2, "Medium Discount", "High Discount")))</f>
        <v>High Discount</v>
      </c>
      <c r="AE519" s="5" t="str">
        <f>IF(Table1[[#This Row],[Discount]]=0,"0% (No Discount)",
 IF(Table1[[#This Row],[Discount]]&lt;=0.09,"10%",
 IF(Table1[[#This Row],[Discount]]&lt;=0.16,"15%",
 IF(Table1[[#This Row],[Discount]]&lt;=0.2,"20%",  IF(Table1[[#This Row],[Discount]]&lt;=0.25,"25%",
 "30%+")))))</f>
        <v>10%</v>
      </c>
      <c r="AF519" s="5" t="str">
        <f>IF(Table1[[#This Row],[Discount]]=0, "Full Price", "Discounted")</f>
        <v>Discounted</v>
      </c>
      <c r="AG519" s="46" t="str">
        <f>TEXT(Table1[[#This Row],[Order Date]],"mmm-yyyy")</f>
        <v>Apr-2015</v>
      </c>
    </row>
    <row r="520" spans="1:33" ht="12.75" hidden="1" customHeight="1" x14ac:dyDescent="0.25">
      <c r="A520" s="5">
        <v>19772</v>
      </c>
      <c r="B520" s="5" t="s">
        <v>47</v>
      </c>
      <c r="C520" s="5">
        <v>0.09</v>
      </c>
      <c r="D520" s="5">
        <v>58.14</v>
      </c>
      <c r="E520" s="5">
        <v>36.61</v>
      </c>
      <c r="F520" s="5">
        <v>918</v>
      </c>
      <c r="G520" s="5" t="s">
        <v>1033</v>
      </c>
      <c r="H520" s="5" t="s">
        <v>39</v>
      </c>
      <c r="I520" s="5" t="s">
        <v>28</v>
      </c>
      <c r="J520" s="5" t="s">
        <v>41</v>
      </c>
      <c r="K520" s="5" t="s">
        <v>191</v>
      </c>
      <c r="L520" s="5" t="s">
        <v>121</v>
      </c>
      <c r="M520" s="5" t="s">
        <v>1035</v>
      </c>
      <c r="N520" s="5">
        <v>0.61</v>
      </c>
      <c r="O520" s="5" t="s">
        <v>33</v>
      </c>
      <c r="P520" s="5" t="s">
        <v>34</v>
      </c>
      <c r="Q520" s="5" t="s">
        <v>45</v>
      </c>
      <c r="R520" s="5" t="s">
        <v>773</v>
      </c>
      <c r="S520" s="5">
        <v>91730</v>
      </c>
      <c r="T520" s="7">
        <v>42144</v>
      </c>
      <c r="U520" s="7">
        <v>42145</v>
      </c>
      <c r="V520" s="5">
        <v>187.41200000000026</v>
      </c>
      <c r="W520" s="5">
        <v>39</v>
      </c>
      <c r="X520" s="5">
        <v>2115.06</v>
      </c>
      <c r="Y520" s="5">
        <v>90493</v>
      </c>
      <c r="Z520" s="5">
        <f>DATEDIF(Table1[[#This Row],[Order Date]], Table1[[#This Row],[Ship Date]], "D")</f>
        <v>1</v>
      </c>
      <c r="AA520" s="5">
        <f>IF(Table1[[#This Row],[Sales]]=0, 0, Table1[[#This Row],[Profit]] / Table1[[#This Row],[Sales]] * 100)</f>
        <v>8.8608360992123281</v>
      </c>
      <c r="AB520" s="5">
        <f>Table1[[#This Row],[Sales]] / (1 - Table1[[#This Row],[Discount]])</f>
        <v>2324.2417582417579</v>
      </c>
      <c r="AC520" s="5">
        <f>Table1[[#This Row],[Sales Before Discount]] - Table1[[#This Row],[Sales]]</f>
        <v>209.18175824175796</v>
      </c>
      <c r="AD520" s="5" t="str">
        <f>IF(Table1[[#This Row],[Discount Impact Factor]]=0, "No Discount", IF(Table1[[#This Row],[Discount Impact Factor]]&lt;=0.1, "Low Discount", IF(Table1[[#This Row],[Discount Impact Factor]]&lt;=0.2, "Medium Discount", "High Discount")))</f>
        <v>High Discount</v>
      </c>
      <c r="AE520" s="5" t="str">
        <f>IF(Table1[[#This Row],[Discount]]=0,"0% (No Discount)",
 IF(Table1[[#This Row],[Discount]]&lt;=0.09,"10%",
 IF(Table1[[#This Row],[Discount]]&lt;=0.16,"15%",
 IF(Table1[[#This Row],[Discount]]&lt;=0.2,"20%",  IF(Table1[[#This Row],[Discount]]&lt;=0.25,"25%",
 "30%+")))))</f>
        <v>10%</v>
      </c>
      <c r="AF520" s="5" t="str">
        <f>IF(Table1[[#This Row],[Discount]]=0, "Full Price", "Discounted")</f>
        <v>Discounted</v>
      </c>
      <c r="AG520" s="46" t="str">
        <f>TEXT(Table1[[#This Row],[Order Date]],"mmm-yyyy")</f>
        <v>May-2015</v>
      </c>
    </row>
    <row r="521" spans="1:33" ht="12.75" customHeight="1" x14ac:dyDescent="0.25">
      <c r="A521" s="5">
        <v>25677</v>
      </c>
      <c r="B521" s="5" t="s">
        <v>25</v>
      </c>
      <c r="C521" s="5">
        <v>0.1</v>
      </c>
      <c r="D521" s="5">
        <v>8.34</v>
      </c>
      <c r="E521" s="5">
        <v>2.64</v>
      </c>
      <c r="F521" s="5">
        <v>919</v>
      </c>
      <c r="G521" s="5" t="s">
        <v>1036</v>
      </c>
      <c r="H521" s="5" t="s">
        <v>49</v>
      </c>
      <c r="I521" s="5" t="s">
        <v>114</v>
      </c>
      <c r="J521" s="5" t="s">
        <v>29</v>
      </c>
      <c r="K521" s="5" t="s">
        <v>174</v>
      </c>
      <c r="L521" s="5" t="s">
        <v>51</v>
      </c>
      <c r="M521" s="5" t="s">
        <v>358</v>
      </c>
      <c r="N521" s="5">
        <v>0.59</v>
      </c>
      <c r="O521" s="5" t="s">
        <v>33</v>
      </c>
      <c r="P521" s="5" t="s">
        <v>34</v>
      </c>
      <c r="Q521" s="5" t="s">
        <v>45</v>
      </c>
      <c r="R521" s="5" t="s">
        <v>1037</v>
      </c>
      <c r="S521" s="5">
        <v>96003</v>
      </c>
      <c r="T521" s="7">
        <v>42106</v>
      </c>
      <c r="U521" s="7">
        <v>42106</v>
      </c>
      <c r="V521" s="5">
        <v>-6.34</v>
      </c>
      <c r="W521" s="5">
        <v>6</v>
      </c>
      <c r="X521" s="5">
        <v>47.95</v>
      </c>
      <c r="Y521" s="5">
        <v>90492</v>
      </c>
      <c r="Z521" s="5">
        <f>DATEDIF(Table1[[#This Row],[Order Date]], Table1[[#This Row],[Ship Date]], "D")</f>
        <v>0</v>
      </c>
      <c r="AA521" s="5">
        <f>IF(Table1[[#This Row],[Sales]]=0, 0, Table1[[#This Row],[Profit]] / Table1[[#This Row],[Sales]] * 100)</f>
        <v>-13.222106360792491</v>
      </c>
      <c r="AB521" s="5">
        <f>Table1[[#This Row],[Sales]] / (1 - Table1[[#This Row],[Discount]])</f>
        <v>53.277777777777779</v>
      </c>
      <c r="AC521" s="5">
        <f>Table1[[#This Row],[Sales Before Discount]] - Table1[[#This Row],[Sales]]</f>
        <v>5.3277777777777757</v>
      </c>
      <c r="AD521" s="5" t="str">
        <f>IF(Table1[[#This Row],[Discount Impact Factor]]=0, "No Discount", IF(Table1[[#This Row],[Discount Impact Factor]]&lt;=0.1, "Low Discount", IF(Table1[[#This Row],[Discount Impact Factor]]&lt;=0.2, "Medium Discount", "High Discount")))</f>
        <v>High Discount</v>
      </c>
      <c r="AE521" s="5" t="str">
        <f>IF(Table1[[#This Row],[Discount]]=0,"0% (No Discount)",
 IF(Table1[[#This Row],[Discount]]&lt;=0.09,"10%",
 IF(Table1[[#This Row],[Discount]]&lt;=0.16,"15%",
 IF(Table1[[#This Row],[Discount]]&lt;=0.2,"20%",  IF(Table1[[#This Row],[Discount]]&lt;=0.25,"25%",
 "30%+")))))</f>
        <v>15%</v>
      </c>
      <c r="AF521" s="5" t="str">
        <f>IF(Table1[[#This Row],[Discount]]=0, "Full Price", "Discounted")</f>
        <v>Discounted</v>
      </c>
      <c r="AG521" s="46" t="str">
        <f>TEXT(Table1[[#This Row],[Order Date]],"mmm-yyyy")</f>
        <v>Apr-2015</v>
      </c>
    </row>
    <row r="522" spans="1:33" ht="12.75" hidden="1" customHeight="1" x14ac:dyDescent="0.25">
      <c r="A522" s="5">
        <v>21970</v>
      </c>
      <c r="B522" s="5" t="s">
        <v>106</v>
      </c>
      <c r="C522" s="5">
        <v>0.1</v>
      </c>
      <c r="D522" s="5">
        <v>15.98</v>
      </c>
      <c r="E522" s="5">
        <v>4</v>
      </c>
      <c r="F522" s="5">
        <v>920</v>
      </c>
      <c r="G522" s="5" t="s">
        <v>1038</v>
      </c>
      <c r="H522" s="5" t="s">
        <v>49</v>
      </c>
      <c r="I522" s="5" t="s">
        <v>28</v>
      </c>
      <c r="J522" s="5" t="s">
        <v>77</v>
      </c>
      <c r="K522" s="5" t="s">
        <v>180</v>
      </c>
      <c r="L522" s="5" t="s">
        <v>59</v>
      </c>
      <c r="M522" s="5" t="s">
        <v>513</v>
      </c>
      <c r="N522" s="5">
        <v>0.37</v>
      </c>
      <c r="O522" s="5" t="s">
        <v>33</v>
      </c>
      <c r="P522" s="5" t="s">
        <v>34</v>
      </c>
      <c r="Q522" s="5" t="s">
        <v>45</v>
      </c>
      <c r="R522" s="5" t="s">
        <v>1039</v>
      </c>
      <c r="S522" s="5">
        <v>92374</v>
      </c>
      <c r="T522" s="7">
        <v>42090</v>
      </c>
      <c r="U522" s="7">
        <v>42095</v>
      </c>
      <c r="V522" s="5">
        <v>92.722199999999987</v>
      </c>
      <c r="W522" s="5">
        <v>9</v>
      </c>
      <c r="X522" s="5">
        <v>134.38</v>
      </c>
      <c r="Y522" s="5">
        <v>90491</v>
      </c>
      <c r="Z522" s="5">
        <f>DATEDIF(Table1[[#This Row],[Order Date]], Table1[[#This Row],[Ship Date]], "D")</f>
        <v>5</v>
      </c>
      <c r="AA522" s="5">
        <f>IF(Table1[[#This Row],[Sales]]=0, 0, Table1[[#This Row],[Profit]] / Table1[[#This Row],[Sales]] * 100)</f>
        <v>69</v>
      </c>
      <c r="AB522" s="5">
        <f>Table1[[#This Row],[Sales]] / (1 - Table1[[#This Row],[Discount]])</f>
        <v>149.3111111111111</v>
      </c>
      <c r="AC522" s="5">
        <f>Table1[[#This Row],[Sales Before Discount]] - Table1[[#This Row],[Sales]]</f>
        <v>14.931111111111107</v>
      </c>
      <c r="AD522" s="5" t="str">
        <f>IF(Table1[[#This Row],[Discount Impact Factor]]=0, "No Discount", IF(Table1[[#This Row],[Discount Impact Factor]]&lt;=0.1, "Low Discount", IF(Table1[[#This Row],[Discount Impact Factor]]&lt;=0.2, "Medium Discount", "High Discount")))</f>
        <v>High Discount</v>
      </c>
      <c r="AE522" s="5" t="str">
        <f>IF(Table1[[#This Row],[Discount]]=0,"0% (No Discount)",
 IF(Table1[[#This Row],[Discount]]&lt;=0.09,"10%",
 IF(Table1[[#This Row],[Discount]]&lt;=0.16,"15%",
 IF(Table1[[#This Row],[Discount]]&lt;=0.2,"20%",  IF(Table1[[#This Row],[Discount]]&lt;=0.25,"25%",
 "30%+")))))</f>
        <v>15%</v>
      </c>
      <c r="AF522" s="5" t="str">
        <f>IF(Table1[[#This Row],[Discount]]=0, "Full Price", "Discounted")</f>
        <v>Discounted</v>
      </c>
      <c r="AG522" s="46" t="str">
        <f>TEXT(Table1[[#This Row],[Order Date]],"mmm-yyyy")</f>
        <v>Mar-2015</v>
      </c>
    </row>
    <row r="523" spans="1:33" ht="12.75" customHeight="1" x14ac:dyDescent="0.25">
      <c r="A523" s="5">
        <v>25678</v>
      </c>
      <c r="B523" s="5" t="s">
        <v>25</v>
      </c>
      <c r="C523" s="5">
        <v>0.03</v>
      </c>
      <c r="D523" s="5">
        <v>8.0399999999999991</v>
      </c>
      <c r="E523" s="5">
        <v>8.94</v>
      </c>
      <c r="F523" s="5">
        <v>920</v>
      </c>
      <c r="G523" s="5" t="s">
        <v>1038</v>
      </c>
      <c r="H523" s="5" t="s">
        <v>49</v>
      </c>
      <c r="I523" s="5" t="s">
        <v>114</v>
      </c>
      <c r="J523" s="5" t="s">
        <v>29</v>
      </c>
      <c r="K523" s="5" t="s">
        <v>109</v>
      </c>
      <c r="L523" s="5" t="s">
        <v>59</v>
      </c>
      <c r="M523" s="5" t="s">
        <v>1040</v>
      </c>
      <c r="N523" s="5">
        <v>0.4</v>
      </c>
      <c r="O523" s="5" t="s">
        <v>33</v>
      </c>
      <c r="P523" s="5" t="s">
        <v>34</v>
      </c>
      <c r="Q523" s="5" t="s">
        <v>45</v>
      </c>
      <c r="R523" s="5" t="s">
        <v>1039</v>
      </c>
      <c r="S523" s="5">
        <v>92374</v>
      </c>
      <c r="T523" s="7">
        <v>42106</v>
      </c>
      <c r="U523" s="7">
        <v>42108</v>
      </c>
      <c r="V523" s="5">
        <v>-160.27549999999999</v>
      </c>
      <c r="W523" s="5">
        <v>9</v>
      </c>
      <c r="X523" s="5">
        <v>76.77</v>
      </c>
      <c r="Y523" s="5">
        <v>90492</v>
      </c>
      <c r="Z523" s="5">
        <f>DATEDIF(Table1[[#This Row],[Order Date]], Table1[[#This Row],[Ship Date]], "D")</f>
        <v>2</v>
      </c>
      <c r="AA523" s="5">
        <f>IF(Table1[[#This Row],[Sales]]=0, 0, Table1[[#This Row],[Profit]] / Table1[[#This Row],[Sales]] * 100)</f>
        <v>-208.77360948287094</v>
      </c>
      <c r="AB523" s="5">
        <f>Table1[[#This Row],[Sales]] / (1 - Table1[[#This Row],[Discount]])</f>
        <v>79.144329896907209</v>
      </c>
      <c r="AC523" s="5">
        <f>Table1[[#This Row],[Sales Before Discount]] - Table1[[#This Row],[Sales]]</f>
        <v>2.3743298969072129</v>
      </c>
      <c r="AD523" s="5" t="str">
        <f>IF(Table1[[#This Row],[Discount Impact Factor]]=0, "No Discount", IF(Table1[[#This Row],[Discount Impact Factor]]&lt;=0.1, "Low Discount", IF(Table1[[#This Row],[Discount Impact Factor]]&lt;=0.2, "Medium Discount", "High Discount")))</f>
        <v>High Discount</v>
      </c>
      <c r="AE523" s="5" t="str">
        <f>IF(Table1[[#This Row],[Discount]]=0,"0% (No Discount)",
 IF(Table1[[#This Row],[Discount]]&lt;=0.09,"10%",
 IF(Table1[[#This Row],[Discount]]&lt;=0.16,"15%",
 IF(Table1[[#This Row],[Discount]]&lt;=0.2,"20%",  IF(Table1[[#This Row],[Discount]]&lt;=0.25,"25%",
 "30%+")))))</f>
        <v>10%</v>
      </c>
      <c r="AF523" s="5" t="str">
        <f>IF(Table1[[#This Row],[Discount]]=0, "Full Price", "Discounted")</f>
        <v>Discounted</v>
      </c>
      <c r="AG523" s="46" t="str">
        <f>TEXT(Table1[[#This Row],[Order Date]],"mmm-yyyy")</f>
        <v>Apr-2015</v>
      </c>
    </row>
    <row r="524" spans="1:33" ht="12.75" hidden="1" customHeight="1" x14ac:dyDescent="0.25">
      <c r="A524" s="5">
        <v>18395</v>
      </c>
      <c r="B524" s="5" t="s">
        <v>37</v>
      </c>
      <c r="C524" s="5">
        <v>0.01</v>
      </c>
      <c r="D524" s="5">
        <v>65.989999999999995</v>
      </c>
      <c r="E524" s="5">
        <v>8.99</v>
      </c>
      <c r="F524" s="5">
        <v>922</v>
      </c>
      <c r="G524" s="5" t="s">
        <v>1041</v>
      </c>
      <c r="H524" s="5" t="s">
        <v>27</v>
      </c>
      <c r="I524" s="5" t="s">
        <v>58</v>
      </c>
      <c r="J524" s="5" t="s">
        <v>77</v>
      </c>
      <c r="K524" s="5" t="s">
        <v>78</v>
      </c>
      <c r="L524" s="5" t="s">
        <v>59</v>
      </c>
      <c r="M524" s="5" t="s">
        <v>1042</v>
      </c>
      <c r="N524" s="5">
        <v>0.56000000000000005</v>
      </c>
      <c r="O524" s="5" t="s">
        <v>33</v>
      </c>
      <c r="P524" s="5" t="s">
        <v>34</v>
      </c>
      <c r="Q524" s="5" t="s">
        <v>45</v>
      </c>
      <c r="R524" s="5" t="s">
        <v>773</v>
      </c>
      <c r="S524" s="5">
        <v>91730</v>
      </c>
      <c r="T524" s="7">
        <v>42144</v>
      </c>
      <c r="U524" s="7">
        <v>42145</v>
      </c>
      <c r="V524" s="5">
        <v>396.97199999999998</v>
      </c>
      <c r="W524" s="5">
        <v>14</v>
      </c>
      <c r="X524" s="5">
        <v>782</v>
      </c>
      <c r="Y524" s="5">
        <v>87135</v>
      </c>
      <c r="Z524" s="5">
        <f>DATEDIF(Table1[[#This Row],[Order Date]], Table1[[#This Row],[Ship Date]], "D")</f>
        <v>1</v>
      </c>
      <c r="AA524" s="5">
        <f>IF(Table1[[#This Row],[Sales]]=0, 0, Table1[[#This Row],[Profit]] / Table1[[#This Row],[Sales]] * 100)</f>
        <v>50.763682864450118</v>
      </c>
      <c r="AB524" s="5">
        <f>Table1[[#This Row],[Sales]] / (1 - Table1[[#This Row],[Discount]])</f>
        <v>789.89898989898995</v>
      </c>
      <c r="AC524" s="5">
        <f>Table1[[#This Row],[Sales Before Discount]] - Table1[[#This Row],[Sales]]</f>
        <v>7.898989898989953</v>
      </c>
      <c r="AD524" s="5" t="str">
        <f>IF(Table1[[#This Row],[Discount Impact Factor]]=0, "No Discount", IF(Table1[[#This Row],[Discount Impact Factor]]&lt;=0.1, "Low Discount", IF(Table1[[#This Row],[Discount Impact Factor]]&lt;=0.2, "Medium Discount", "High Discount")))</f>
        <v>High Discount</v>
      </c>
      <c r="AE524" s="5" t="str">
        <f>IF(Table1[[#This Row],[Discount]]=0,"0% (No Discount)",
 IF(Table1[[#This Row],[Discount]]&lt;=0.09,"10%",
 IF(Table1[[#This Row],[Discount]]&lt;=0.16,"15%",
 IF(Table1[[#This Row],[Discount]]&lt;=0.2,"20%",  IF(Table1[[#This Row],[Discount]]&lt;=0.25,"25%",
 "30%+")))))</f>
        <v>10%</v>
      </c>
      <c r="AF524" s="5" t="str">
        <f>IF(Table1[[#This Row],[Discount]]=0, "Full Price", "Discounted")</f>
        <v>Discounted</v>
      </c>
      <c r="AG524" s="46" t="str">
        <f>TEXT(Table1[[#This Row],[Order Date]],"mmm-yyyy")</f>
        <v>May-2015</v>
      </c>
    </row>
    <row r="525" spans="1:33" ht="12.75" customHeight="1" x14ac:dyDescent="0.25">
      <c r="A525" s="5">
        <v>19973</v>
      </c>
      <c r="B525" s="5" t="s">
        <v>47</v>
      </c>
      <c r="C525" s="5">
        <v>0.03</v>
      </c>
      <c r="D525" s="5">
        <v>2.1800000000000002</v>
      </c>
      <c r="E525" s="5">
        <v>1.38</v>
      </c>
      <c r="F525" s="5">
        <v>925</v>
      </c>
      <c r="G525" s="5" t="s">
        <v>1043</v>
      </c>
      <c r="H525" s="5" t="s">
        <v>49</v>
      </c>
      <c r="I525" s="5" t="s">
        <v>58</v>
      </c>
      <c r="J525" s="5" t="s">
        <v>29</v>
      </c>
      <c r="K525" s="5" t="s">
        <v>66</v>
      </c>
      <c r="L525" s="5" t="s">
        <v>31</v>
      </c>
      <c r="M525" s="5" t="s">
        <v>1044</v>
      </c>
      <c r="N525" s="5">
        <v>0.44</v>
      </c>
      <c r="O525" s="5" t="s">
        <v>33</v>
      </c>
      <c r="P525" s="5" t="s">
        <v>53</v>
      </c>
      <c r="Q525" s="5" t="s">
        <v>188</v>
      </c>
      <c r="R525" s="5" t="s">
        <v>1045</v>
      </c>
      <c r="S525" s="5">
        <v>4330</v>
      </c>
      <c r="T525" s="7">
        <v>42100</v>
      </c>
      <c r="U525" s="7">
        <v>42100</v>
      </c>
      <c r="V525" s="5">
        <v>-7.04</v>
      </c>
      <c r="W525" s="5">
        <v>7</v>
      </c>
      <c r="X525" s="5">
        <v>15.73</v>
      </c>
      <c r="Y525" s="5">
        <v>87134</v>
      </c>
      <c r="Z525" s="5">
        <f>DATEDIF(Table1[[#This Row],[Order Date]], Table1[[#This Row],[Ship Date]], "D")</f>
        <v>0</v>
      </c>
      <c r="AA525" s="5">
        <f>IF(Table1[[#This Row],[Sales]]=0, 0, Table1[[#This Row],[Profit]] / Table1[[#This Row],[Sales]] * 100)</f>
        <v>-44.755244755244753</v>
      </c>
      <c r="AB525" s="5">
        <f>Table1[[#This Row],[Sales]] / (1 - Table1[[#This Row],[Discount]])</f>
        <v>16.216494845360824</v>
      </c>
      <c r="AC525" s="5">
        <f>Table1[[#This Row],[Sales Before Discount]] - Table1[[#This Row],[Sales]]</f>
        <v>0.48649484536082355</v>
      </c>
      <c r="AD525" s="5" t="str">
        <f>IF(Table1[[#This Row],[Discount Impact Factor]]=0, "No Discount", IF(Table1[[#This Row],[Discount Impact Factor]]&lt;=0.1, "Low Discount", IF(Table1[[#This Row],[Discount Impact Factor]]&lt;=0.2, "Medium Discount", "High Discount")))</f>
        <v>High Discount</v>
      </c>
      <c r="AE525" s="5" t="str">
        <f>IF(Table1[[#This Row],[Discount]]=0,"0% (No Discount)",
 IF(Table1[[#This Row],[Discount]]&lt;=0.09,"10%",
 IF(Table1[[#This Row],[Discount]]&lt;=0.16,"15%",
 IF(Table1[[#This Row],[Discount]]&lt;=0.2,"20%",  IF(Table1[[#This Row],[Discount]]&lt;=0.25,"25%",
 "30%+")))))</f>
        <v>10%</v>
      </c>
      <c r="AF525" s="5" t="str">
        <f>IF(Table1[[#This Row],[Discount]]=0, "Full Price", "Discounted")</f>
        <v>Discounted</v>
      </c>
      <c r="AG525" s="46" t="str">
        <f>TEXT(Table1[[#This Row],[Order Date]],"mmm-yyyy")</f>
        <v>Apr-2015</v>
      </c>
    </row>
    <row r="526" spans="1:33" ht="12.75" hidden="1" customHeight="1" x14ac:dyDescent="0.25">
      <c r="A526" s="5">
        <v>19974</v>
      </c>
      <c r="B526" s="5" t="s">
        <v>47</v>
      </c>
      <c r="C526" s="5">
        <v>0.01</v>
      </c>
      <c r="D526" s="5">
        <v>170.98</v>
      </c>
      <c r="E526" s="5">
        <v>35.89</v>
      </c>
      <c r="F526" s="5">
        <v>929</v>
      </c>
      <c r="G526" s="5" t="s">
        <v>1046</v>
      </c>
      <c r="H526" s="5" t="s">
        <v>39</v>
      </c>
      <c r="I526" s="5" t="s">
        <v>58</v>
      </c>
      <c r="J526" s="5" t="s">
        <v>41</v>
      </c>
      <c r="K526" s="5" t="s">
        <v>191</v>
      </c>
      <c r="L526" s="5" t="s">
        <v>121</v>
      </c>
      <c r="M526" s="5" t="s">
        <v>1047</v>
      </c>
      <c r="N526" s="5">
        <v>0.66</v>
      </c>
      <c r="O526" s="5" t="s">
        <v>33</v>
      </c>
      <c r="P526" s="5" t="s">
        <v>53</v>
      </c>
      <c r="Q526" s="5" t="s">
        <v>54</v>
      </c>
      <c r="R526" s="5" t="s">
        <v>1048</v>
      </c>
      <c r="S526" s="5">
        <v>8857</v>
      </c>
      <c r="T526" s="7">
        <v>42100</v>
      </c>
      <c r="U526" s="7">
        <v>42102</v>
      </c>
      <c r="V526" s="5">
        <v>538.52</v>
      </c>
      <c r="W526" s="5">
        <v>10</v>
      </c>
      <c r="X526" s="5">
        <v>1719.07</v>
      </c>
      <c r="Y526" s="5">
        <v>87134</v>
      </c>
      <c r="Z526" s="5">
        <f>DATEDIF(Table1[[#This Row],[Order Date]], Table1[[#This Row],[Ship Date]], "D")</f>
        <v>2</v>
      </c>
      <c r="AA526" s="5">
        <f>IF(Table1[[#This Row],[Sales]]=0, 0, Table1[[#This Row],[Profit]] / Table1[[#This Row],[Sales]] * 100)</f>
        <v>31.326240350887396</v>
      </c>
      <c r="AB526" s="5">
        <f>Table1[[#This Row],[Sales]] / (1 - Table1[[#This Row],[Discount]])</f>
        <v>1736.4343434343434</v>
      </c>
      <c r="AC526" s="5">
        <f>Table1[[#This Row],[Sales Before Discount]] - Table1[[#This Row],[Sales]]</f>
        <v>17.364343434343482</v>
      </c>
      <c r="AD526" s="5" t="str">
        <f>IF(Table1[[#This Row],[Discount Impact Factor]]=0, "No Discount", IF(Table1[[#This Row],[Discount Impact Factor]]&lt;=0.1, "Low Discount", IF(Table1[[#This Row],[Discount Impact Factor]]&lt;=0.2, "Medium Discount", "High Discount")))</f>
        <v>High Discount</v>
      </c>
      <c r="AE526" s="5" t="str">
        <f>IF(Table1[[#This Row],[Discount]]=0,"0% (No Discount)",
 IF(Table1[[#This Row],[Discount]]&lt;=0.09,"10%",
 IF(Table1[[#This Row],[Discount]]&lt;=0.16,"15%",
 IF(Table1[[#This Row],[Discount]]&lt;=0.2,"20%",  IF(Table1[[#This Row],[Discount]]&lt;=0.25,"25%",
 "30%+")))))</f>
        <v>10%</v>
      </c>
      <c r="AF526" s="5" t="str">
        <f>IF(Table1[[#This Row],[Discount]]=0, "Full Price", "Discounted")</f>
        <v>Discounted</v>
      </c>
      <c r="AG526" s="46" t="str">
        <f>TEXT(Table1[[#This Row],[Order Date]],"mmm-yyyy")</f>
        <v>Apr-2015</v>
      </c>
    </row>
    <row r="527" spans="1:33" ht="12.75" customHeight="1" x14ac:dyDescent="0.25">
      <c r="A527" s="5">
        <v>21077</v>
      </c>
      <c r="B527" s="5" t="s">
        <v>47</v>
      </c>
      <c r="C527" s="5">
        <v>0.05</v>
      </c>
      <c r="D527" s="5">
        <v>6.04</v>
      </c>
      <c r="E527" s="5">
        <v>2.14</v>
      </c>
      <c r="F527" s="5">
        <v>936</v>
      </c>
      <c r="G527" s="5" t="s">
        <v>1049</v>
      </c>
      <c r="H527" s="5" t="s">
        <v>27</v>
      </c>
      <c r="I527" s="5" t="s">
        <v>28</v>
      </c>
      <c r="J527" s="5" t="s">
        <v>29</v>
      </c>
      <c r="K527" s="5" t="s">
        <v>93</v>
      </c>
      <c r="L527" s="5" t="s">
        <v>31</v>
      </c>
      <c r="M527" s="5" t="s">
        <v>1050</v>
      </c>
      <c r="N527" s="5">
        <v>0.38</v>
      </c>
      <c r="O527" s="5" t="s">
        <v>33</v>
      </c>
      <c r="P527" s="5" t="s">
        <v>34</v>
      </c>
      <c r="Q527" s="5" t="s">
        <v>45</v>
      </c>
      <c r="R527" s="5" t="s">
        <v>1039</v>
      </c>
      <c r="S527" s="5">
        <v>92374</v>
      </c>
      <c r="T527" s="7">
        <v>42052</v>
      </c>
      <c r="U527" s="7">
        <v>42054</v>
      </c>
      <c r="V527" s="5">
        <v>-4.1399999999999997</v>
      </c>
      <c r="W527" s="5">
        <v>1</v>
      </c>
      <c r="X527" s="5">
        <v>8.41</v>
      </c>
      <c r="Y527" s="5">
        <v>90588</v>
      </c>
      <c r="Z527" s="5">
        <f>DATEDIF(Table1[[#This Row],[Order Date]], Table1[[#This Row],[Ship Date]], "D")</f>
        <v>2</v>
      </c>
      <c r="AA527" s="5">
        <f>IF(Table1[[#This Row],[Sales]]=0, 0, Table1[[#This Row],[Profit]] / Table1[[#This Row],[Sales]] * 100)</f>
        <v>-49.22711058263971</v>
      </c>
      <c r="AB527" s="5">
        <f>Table1[[#This Row],[Sales]] / (1 - Table1[[#This Row],[Discount]])</f>
        <v>8.8526315789473689</v>
      </c>
      <c r="AC527" s="5">
        <f>Table1[[#This Row],[Sales Before Discount]] - Table1[[#This Row],[Sales]]</f>
        <v>0.44263157894736871</v>
      </c>
      <c r="AD527" s="5" t="str">
        <f>IF(Table1[[#This Row],[Discount Impact Factor]]=0, "No Discount", IF(Table1[[#This Row],[Discount Impact Factor]]&lt;=0.1, "Low Discount", IF(Table1[[#This Row],[Discount Impact Factor]]&lt;=0.2, "Medium Discount", "High Discount")))</f>
        <v>High Discount</v>
      </c>
      <c r="AE527" s="5" t="str">
        <f>IF(Table1[[#This Row],[Discount]]=0,"0% (No Discount)",
 IF(Table1[[#This Row],[Discount]]&lt;=0.09,"10%",
 IF(Table1[[#This Row],[Discount]]&lt;=0.16,"15%",
 IF(Table1[[#This Row],[Discount]]&lt;=0.2,"20%",  IF(Table1[[#This Row],[Discount]]&lt;=0.25,"25%",
 "30%+")))))</f>
        <v>10%</v>
      </c>
      <c r="AF527" s="5" t="str">
        <f>IF(Table1[[#This Row],[Discount]]=0, "Full Price", "Discounted")</f>
        <v>Discounted</v>
      </c>
      <c r="AG527" s="46" t="str">
        <f>TEXT(Table1[[#This Row],[Order Date]],"mmm-yyyy")</f>
        <v>Feb-2015</v>
      </c>
    </row>
    <row r="528" spans="1:33" ht="12.75" customHeight="1" x14ac:dyDescent="0.25">
      <c r="A528" s="5">
        <v>23716</v>
      </c>
      <c r="B528" s="5" t="s">
        <v>37</v>
      </c>
      <c r="C528" s="5">
        <v>0.05</v>
      </c>
      <c r="D528" s="5">
        <v>5.98</v>
      </c>
      <c r="E528" s="5">
        <v>5.46</v>
      </c>
      <c r="F528" s="5">
        <v>936</v>
      </c>
      <c r="G528" s="5" t="s">
        <v>1049</v>
      </c>
      <c r="H528" s="5" t="s">
        <v>49</v>
      </c>
      <c r="I528" s="5" t="s">
        <v>28</v>
      </c>
      <c r="J528" s="5" t="s">
        <v>29</v>
      </c>
      <c r="K528" s="5" t="s">
        <v>93</v>
      </c>
      <c r="L528" s="5" t="s">
        <v>59</v>
      </c>
      <c r="M528" s="5" t="s">
        <v>1051</v>
      </c>
      <c r="N528" s="5">
        <v>0.36</v>
      </c>
      <c r="O528" s="5" t="s">
        <v>33</v>
      </c>
      <c r="P528" s="5" t="s">
        <v>34</v>
      </c>
      <c r="Q528" s="5" t="s">
        <v>45</v>
      </c>
      <c r="R528" s="5" t="s">
        <v>1039</v>
      </c>
      <c r="S528" s="5">
        <v>92374</v>
      </c>
      <c r="T528" s="7">
        <v>42182</v>
      </c>
      <c r="U528" s="7">
        <v>42182</v>
      </c>
      <c r="V528" s="5">
        <v>-31.885000000000002</v>
      </c>
      <c r="W528" s="5">
        <v>17</v>
      </c>
      <c r="X528" s="5">
        <v>104.95</v>
      </c>
      <c r="Y528" s="5">
        <v>90589</v>
      </c>
      <c r="Z528" s="5">
        <f>DATEDIF(Table1[[#This Row],[Order Date]], Table1[[#This Row],[Ship Date]], "D")</f>
        <v>0</v>
      </c>
      <c r="AA528" s="5">
        <f>IF(Table1[[#This Row],[Sales]]=0, 0, Table1[[#This Row],[Profit]] / Table1[[#This Row],[Sales]] * 100)</f>
        <v>-30.381133873272987</v>
      </c>
      <c r="AB528" s="5">
        <f>Table1[[#This Row],[Sales]] / (1 - Table1[[#This Row],[Discount]])</f>
        <v>110.47368421052633</v>
      </c>
      <c r="AC528" s="5">
        <f>Table1[[#This Row],[Sales Before Discount]] - Table1[[#This Row],[Sales]]</f>
        <v>5.5236842105263264</v>
      </c>
      <c r="AD528" s="5" t="str">
        <f>IF(Table1[[#This Row],[Discount Impact Factor]]=0, "No Discount", IF(Table1[[#This Row],[Discount Impact Factor]]&lt;=0.1, "Low Discount", IF(Table1[[#This Row],[Discount Impact Factor]]&lt;=0.2, "Medium Discount", "High Discount")))</f>
        <v>High Discount</v>
      </c>
      <c r="AE528" s="5" t="str">
        <f>IF(Table1[[#This Row],[Discount]]=0,"0% (No Discount)",
 IF(Table1[[#This Row],[Discount]]&lt;=0.09,"10%",
 IF(Table1[[#This Row],[Discount]]&lt;=0.16,"15%",
 IF(Table1[[#This Row],[Discount]]&lt;=0.2,"20%",  IF(Table1[[#This Row],[Discount]]&lt;=0.25,"25%",
 "30%+")))))</f>
        <v>10%</v>
      </c>
      <c r="AF528" s="5" t="str">
        <f>IF(Table1[[#This Row],[Discount]]=0, "Full Price", "Discounted")</f>
        <v>Discounted</v>
      </c>
      <c r="AG528" s="46" t="str">
        <f>TEXT(Table1[[#This Row],[Order Date]],"mmm-yyyy")</f>
        <v>Jun-2015</v>
      </c>
    </row>
    <row r="529" spans="1:33" ht="12.75" customHeight="1" x14ac:dyDescent="0.25">
      <c r="A529" s="5">
        <v>23717</v>
      </c>
      <c r="B529" s="5" t="s">
        <v>37</v>
      </c>
      <c r="C529" s="5">
        <v>0.01</v>
      </c>
      <c r="D529" s="5">
        <v>65.989999999999995</v>
      </c>
      <c r="E529" s="5">
        <v>3.99</v>
      </c>
      <c r="F529" s="5">
        <v>937</v>
      </c>
      <c r="G529" s="5" t="s">
        <v>1052</v>
      </c>
      <c r="H529" s="5" t="s">
        <v>49</v>
      </c>
      <c r="I529" s="5" t="s">
        <v>28</v>
      </c>
      <c r="J529" s="5" t="s">
        <v>77</v>
      </c>
      <c r="K529" s="5" t="s">
        <v>78</v>
      </c>
      <c r="L529" s="5" t="s">
        <v>59</v>
      </c>
      <c r="M529" s="5" t="s">
        <v>1053</v>
      </c>
      <c r="N529" s="5">
        <v>0.59</v>
      </c>
      <c r="O529" s="5" t="s">
        <v>33</v>
      </c>
      <c r="P529" s="5" t="s">
        <v>34</v>
      </c>
      <c r="Q529" s="5" t="s">
        <v>45</v>
      </c>
      <c r="R529" s="5" t="s">
        <v>1054</v>
      </c>
      <c r="S529" s="5">
        <v>90278</v>
      </c>
      <c r="T529" s="7">
        <v>42182</v>
      </c>
      <c r="U529" s="7">
        <v>42183</v>
      </c>
      <c r="V529" s="5">
        <v>-95.21050000000001</v>
      </c>
      <c r="W529" s="5">
        <v>3</v>
      </c>
      <c r="X529" s="5">
        <v>166.59</v>
      </c>
      <c r="Y529" s="5">
        <v>90589</v>
      </c>
      <c r="Z529" s="5">
        <f>DATEDIF(Table1[[#This Row],[Order Date]], Table1[[#This Row],[Ship Date]], "D")</f>
        <v>1</v>
      </c>
      <c r="AA529" s="5">
        <f>IF(Table1[[#This Row],[Sales]]=0, 0, Table1[[#This Row],[Profit]] / Table1[[#This Row],[Sales]] * 100)</f>
        <v>-57.152590191488088</v>
      </c>
      <c r="AB529" s="5">
        <f>Table1[[#This Row],[Sales]] / (1 - Table1[[#This Row],[Discount]])</f>
        <v>168.27272727272728</v>
      </c>
      <c r="AC529" s="5">
        <f>Table1[[#This Row],[Sales Before Discount]] - Table1[[#This Row],[Sales]]</f>
        <v>1.6827272727272771</v>
      </c>
      <c r="AD529" s="5" t="str">
        <f>IF(Table1[[#This Row],[Discount Impact Factor]]=0, "No Discount", IF(Table1[[#This Row],[Discount Impact Factor]]&lt;=0.1, "Low Discount", IF(Table1[[#This Row],[Discount Impact Factor]]&lt;=0.2, "Medium Discount", "High Discount")))</f>
        <v>High Discount</v>
      </c>
      <c r="AE529" s="5" t="str">
        <f>IF(Table1[[#This Row],[Discount]]=0,"0% (No Discount)",
 IF(Table1[[#This Row],[Discount]]&lt;=0.09,"10%",
 IF(Table1[[#This Row],[Discount]]&lt;=0.16,"15%",
 IF(Table1[[#This Row],[Discount]]&lt;=0.2,"20%",  IF(Table1[[#This Row],[Discount]]&lt;=0.25,"25%",
 "30%+")))))</f>
        <v>10%</v>
      </c>
      <c r="AF529" s="5" t="str">
        <f>IF(Table1[[#This Row],[Discount]]=0, "Full Price", "Discounted")</f>
        <v>Discounted</v>
      </c>
      <c r="AG529" s="46" t="str">
        <f>TEXT(Table1[[#This Row],[Order Date]],"mmm-yyyy")</f>
        <v>Jun-2015</v>
      </c>
    </row>
    <row r="530" spans="1:33" ht="12.75" customHeight="1" x14ac:dyDescent="0.25">
      <c r="A530" s="5">
        <v>22638</v>
      </c>
      <c r="B530" s="5" t="s">
        <v>106</v>
      </c>
      <c r="C530" s="5">
        <v>0.09</v>
      </c>
      <c r="D530" s="5">
        <v>100.98</v>
      </c>
      <c r="E530" s="5">
        <v>35.840000000000003</v>
      </c>
      <c r="F530" s="5">
        <v>940</v>
      </c>
      <c r="G530" s="5" t="s">
        <v>1055</v>
      </c>
      <c r="H530" s="5" t="s">
        <v>39</v>
      </c>
      <c r="I530" s="5" t="s">
        <v>40</v>
      </c>
      <c r="J530" s="5" t="s">
        <v>41</v>
      </c>
      <c r="K530" s="5" t="s">
        <v>191</v>
      </c>
      <c r="L530" s="5" t="s">
        <v>121</v>
      </c>
      <c r="M530" s="5" t="s">
        <v>260</v>
      </c>
      <c r="N530" s="5">
        <v>0.62</v>
      </c>
      <c r="O530" s="5" t="s">
        <v>33</v>
      </c>
      <c r="P530" s="5" t="s">
        <v>53</v>
      </c>
      <c r="Q530" s="5" t="s">
        <v>228</v>
      </c>
      <c r="R530" s="5" t="s">
        <v>1056</v>
      </c>
      <c r="S530" s="5">
        <v>6776</v>
      </c>
      <c r="T530" s="7">
        <v>42108</v>
      </c>
      <c r="U530" s="7">
        <v>42113</v>
      </c>
      <c r="V530" s="5">
        <v>-193.58</v>
      </c>
      <c r="W530" s="5">
        <v>4</v>
      </c>
      <c r="X530" s="5">
        <v>396.19</v>
      </c>
      <c r="Y530" s="5">
        <v>90844</v>
      </c>
      <c r="Z530" s="5">
        <f>DATEDIF(Table1[[#This Row],[Order Date]], Table1[[#This Row],[Ship Date]], "D")</f>
        <v>5</v>
      </c>
      <c r="AA530" s="5">
        <f>IF(Table1[[#This Row],[Sales]]=0, 0, Table1[[#This Row],[Profit]] / Table1[[#This Row],[Sales]] * 100)</f>
        <v>-48.860395264898159</v>
      </c>
      <c r="AB530" s="5">
        <f>Table1[[#This Row],[Sales]] / (1 - Table1[[#This Row],[Discount]])</f>
        <v>435.37362637362634</v>
      </c>
      <c r="AC530" s="5">
        <f>Table1[[#This Row],[Sales Before Discount]] - Table1[[#This Row],[Sales]]</f>
        <v>39.183626373626339</v>
      </c>
      <c r="AD530" s="5" t="str">
        <f>IF(Table1[[#This Row],[Discount Impact Factor]]=0, "No Discount", IF(Table1[[#This Row],[Discount Impact Factor]]&lt;=0.1, "Low Discount", IF(Table1[[#This Row],[Discount Impact Factor]]&lt;=0.2, "Medium Discount", "High Discount")))</f>
        <v>High Discount</v>
      </c>
      <c r="AE530" s="5" t="str">
        <f>IF(Table1[[#This Row],[Discount]]=0,"0% (No Discount)",
 IF(Table1[[#This Row],[Discount]]&lt;=0.09,"10%",
 IF(Table1[[#This Row],[Discount]]&lt;=0.16,"15%",
 IF(Table1[[#This Row],[Discount]]&lt;=0.2,"20%",  IF(Table1[[#This Row],[Discount]]&lt;=0.25,"25%",
 "30%+")))))</f>
        <v>10%</v>
      </c>
      <c r="AF530" s="5" t="str">
        <f>IF(Table1[[#This Row],[Discount]]=0, "Full Price", "Discounted")</f>
        <v>Discounted</v>
      </c>
      <c r="AG530" s="46" t="str">
        <f>TEXT(Table1[[#This Row],[Order Date]],"mmm-yyyy")</f>
        <v>Apr-2015</v>
      </c>
    </row>
    <row r="531" spans="1:33" ht="12.75" customHeight="1" x14ac:dyDescent="0.25">
      <c r="A531" s="5">
        <v>23479</v>
      </c>
      <c r="B531" s="5" t="s">
        <v>37</v>
      </c>
      <c r="C531" s="5">
        <v>0.03</v>
      </c>
      <c r="D531" s="5">
        <v>31.74</v>
      </c>
      <c r="E531" s="5">
        <v>12.62</v>
      </c>
      <c r="F531" s="5">
        <v>945</v>
      </c>
      <c r="G531" s="5" t="s">
        <v>1057</v>
      </c>
      <c r="H531" s="5" t="s">
        <v>49</v>
      </c>
      <c r="I531" s="5" t="s">
        <v>40</v>
      </c>
      <c r="J531" s="5" t="s">
        <v>29</v>
      </c>
      <c r="K531" s="5" t="s">
        <v>109</v>
      </c>
      <c r="L531" s="5" t="s">
        <v>59</v>
      </c>
      <c r="M531" s="5" t="s">
        <v>1058</v>
      </c>
      <c r="N531" s="5">
        <v>0.37</v>
      </c>
      <c r="O531" s="5" t="s">
        <v>33</v>
      </c>
      <c r="P531" s="5" t="s">
        <v>34</v>
      </c>
      <c r="Q531" s="5" t="s">
        <v>45</v>
      </c>
      <c r="R531" s="5" t="s">
        <v>1059</v>
      </c>
      <c r="S531" s="5">
        <v>95070</v>
      </c>
      <c r="T531" s="7">
        <v>42069</v>
      </c>
      <c r="U531" s="7">
        <v>42069</v>
      </c>
      <c r="V531" s="5">
        <v>-4.3009999999999939</v>
      </c>
      <c r="W531" s="5">
        <v>3</v>
      </c>
      <c r="X531" s="5">
        <v>98.7</v>
      </c>
      <c r="Y531" s="5">
        <v>86567</v>
      </c>
      <c r="Z531" s="5">
        <f>DATEDIF(Table1[[#This Row],[Order Date]], Table1[[#This Row],[Ship Date]], "D")</f>
        <v>0</v>
      </c>
      <c r="AA531" s="5">
        <f>IF(Table1[[#This Row],[Sales]]=0, 0, Table1[[#This Row],[Profit]] / Table1[[#This Row],[Sales]] * 100)</f>
        <v>-4.3576494427558199</v>
      </c>
      <c r="AB531" s="5">
        <f>Table1[[#This Row],[Sales]] / (1 - Table1[[#This Row],[Discount]])</f>
        <v>101.75257731958763</v>
      </c>
      <c r="AC531" s="5">
        <f>Table1[[#This Row],[Sales Before Discount]] - Table1[[#This Row],[Sales]]</f>
        <v>3.0525773195876269</v>
      </c>
      <c r="AD531" s="5" t="str">
        <f>IF(Table1[[#This Row],[Discount Impact Factor]]=0, "No Discount", IF(Table1[[#This Row],[Discount Impact Factor]]&lt;=0.1, "Low Discount", IF(Table1[[#This Row],[Discount Impact Factor]]&lt;=0.2, "Medium Discount", "High Discount")))</f>
        <v>High Discount</v>
      </c>
      <c r="AE531" s="5" t="str">
        <f>IF(Table1[[#This Row],[Discount]]=0,"0% (No Discount)",
 IF(Table1[[#This Row],[Discount]]&lt;=0.09,"10%",
 IF(Table1[[#This Row],[Discount]]&lt;=0.16,"15%",
 IF(Table1[[#This Row],[Discount]]&lt;=0.2,"20%",  IF(Table1[[#This Row],[Discount]]&lt;=0.25,"25%",
 "30%+")))))</f>
        <v>10%</v>
      </c>
      <c r="AF531" s="5" t="str">
        <f>IF(Table1[[#This Row],[Discount]]=0, "Full Price", "Discounted")</f>
        <v>Discounted</v>
      </c>
      <c r="AG531" s="46" t="str">
        <f>TEXT(Table1[[#This Row],[Order Date]],"mmm-yyyy")</f>
        <v>Mar-2015</v>
      </c>
    </row>
    <row r="532" spans="1:33" ht="12.75" customHeight="1" x14ac:dyDescent="0.25">
      <c r="A532" s="5">
        <v>24459</v>
      </c>
      <c r="B532" s="5" t="s">
        <v>47</v>
      </c>
      <c r="C532" s="5">
        <v>0.09</v>
      </c>
      <c r="D532" s="5">
        <v>90.98</v>
      </c>
      <c r="E532" s="5">
        <v>56.2</v>
      </c>
      <c r="F532" s="5">
        <v>946</v>
      </c>
      <c r="G532" s="5" t="s">
        <v>1060</v>
      </c>
      <c r="H532" s="5" t="s">
        <v>27</v>
      </c>
      <c r="I532" s="5" t="s">
        <v>40</v>
      </c>
      <c r="J532" s="5" t="s">
        <v>41</v>
      </c>
      <c r="K532" s="5" t="s">
        <v>50</v>
      </c>
      <c r="L532" s="5" t="s">
        <v>86</v>
      </c>
      <c r="M532" s="5" t="s">
        <v>1061</v>
      </c>
      <c r="N532" s="5">
        <v>0.74</v>
      </c>
      <c r="O532" s="5" t="s">
        <v>33</v>
      </c>
      <c r="P532" s="5" t="s">
        <v>53</v>
      </c>
      <c r="Q532" s="5" t="s">
        <v>188</v>
      </c>
      <c r="R532" s="5" t="s">
        <v>511</v>
      </c>
      <c r="S532" s="5">
        <v>4210</v>
      </c>
      <c r="T532" s="7">
        <v>42064</v>
      </c>
      <c r="U532" s="7">
        <v>42065</v>
      </c>
      <c r="V532" s="5">
        <v>-1570.32</v>
      </c>
      <c r="W532" s="5">
        <v>20</v>
      </c>
      <c r="X532" s="5">
        <v>1782.44</v>
      </c>
      <c r="Y532" s="5">
        <v>86566</v>
      </c>
      <c r="Z532" s="5">
        <f>DATEDIF(Table1[[#This Row],[Order Date]], Table1[[#This Row],[Ship Date]], "D")</f>
        <v>1</v>
      </c>
      <c r="AA532" s="5">
        <f>IF(Table1[[#This Row],[Sales]]=0, 0, Table1[[#This Row],[Profit]] / Table1[[#This Row],[Sales]] * 100)</f>
        <v>-88.099459168331038</v>
      </c>
      <c r="AB532" s="5">
        <f>Table1[[#This Row],[Sales]] / (1 - Table1[[#This Row],[Discount]])</f>
        <v>1958.7252747252746</v>
      </c>
      <c r="AC532" s="5">
        <f>Table1[[#This Row],[Sales Before Discount]] - Table1[[#This Row],[Sales]]</f>
        <v>176.28527472527458</v>
      </c>
      <c r="AD532" s="5" t="str">
        <f>IF(Table1[[#This Row],[Discount Impact Factor]]=0, "No Discount", IF(Table1[[#This Row],[Discount Impact Factor]]&lt;=0.1, "Low Discount", IF(Table1[[#This Row],[Discount Impact Factor]]&lt;=0.2, "Medium Discount", "High Discount")))</f>
        <v>High Discount</v>
      </c>
      <c r="AE532" s="5" t="str">
        <f>IF(Table1[[#This Row],[Discount]]=0,"0% (No Discount)",
 IF(Table1[[#This Row],[Discount]]&lt;=0.09,"10%",
 IF(Table1[[#This Row],[Discount]]&lt;=0.16,"15%",
 IF(Table1[[#This Row],[Discount]]&lt;=0.2,"20%",  IF(Table1[[#This Row],[Discount]]&lt;=0.25,"25%",
 "30%+")))))</f>
        <v>10%</v>
      </c>
      <c r="AF532" s="5" t="str">
        <f>IF(Table1[[#This Row],[Discount]]=0, "Full Price", "Discounted")</f>
        <v>Discounted</v>
      </c>
      <c r="AG532" s="46" t="str">
        <f>TEXT(Table1[[#This Row],[Order Date]],"mmm-yyyy")</f>
        <v>Mar-2015</v>
      </c>
    </row>
    <row r="533" spans="1:33" ht="12.75" hidden="1" customHeight="1" x14ac:dyDescent="0.25">
      <c r="A533" s="5">
        <v>24693</v>
      </c>
      <c r="B533" s="5" t="s">
        <v>47</v>
      </c>
      <c r="C533" s="5">
        <v>0.08</v>
      </c>
      <c r="D533" s="5">
        <v>14.2</v>
      </c>
      <c r="E533" s="5">
        <v>5.3</v>
      </c>
      <c r="F533" s="5">
        <v>947</v>
      </c>
      <c r="G533" s="5" t="s">
        <v>1062</v>
      </c>
      <c r="H533" s="5" t="s">
        <v>27</v>
      </c>
      <c r="I533" s="5" t="s">
        <v>40</v>
      </c>
      <c r="J533" s="5" t="s">
        <v>41</v>
      </c>
      <c r="K533" s="5" t="s">
        <v>50</v>
      </c>
      <c r="L533" s="5" t="s">
        <v>31</v>
      </c>
      <c r="M533" s="5" t="s">
        <v>730</v>
      </c>
      <c r="N533" s="5">
        <v>0.46</v>
      </c>
      <c r="O533" s="5" t="s">
        <v>33</v>
      </c>
      <c r="P533" s="5" t="s">
        <v>53</v>
      </c>
      <c r="Q533" s="5" t="s">
        <v>54</v>
      </c>
      <c r="R533" s="5" t="s">
        <v>1063</v>
      </c>
      <c r="S533" s="5">
        <v>7002</v>
      </c>
      <c r="T533" s="7">
        <v>42015</v>
      </c>
      <c r="U533" s="7">
        <v>42017</v>
      </c>
      <c r="V533" s="5">
        <v>27.23</v>
      </c>
      <c r="W533" s="5">
        <v>5</v>
      </c>
      <c r="X533" s="5">
        <v>72.11</v>
      </c>
      <c r="Y533" s="5">
        <v>86565</v>
      </c>
      <c r="Z533" s="5">
        <f>DATEDIF(Table1[[#This Row],[Order Date]], Table1[[#This Row],[Ship Date]], "D")</f>
        <v>2</v>
      </c>
      <c r="AA533" s="5">
        <f>IF(Table1[[#This Row],[Sales]]=0, 0, Table1[[#This Row],[Profit]] / Table1[[#This Row],[Sales]] * 100)</f>
        <v>37.76175287754819</v>
      </c>
      <c r="AB533" s="5">
        <f>Table1[[#This Row],[Sales]] / (1 - Table1[[#This Row],[Discount]])</f>
        <v>78.380434782608688</v>
      </c>
      <c r="AC533" s="5">
        <f>Table1[[#This Row],[Sales Before Discount]] - Table1[[#This Row],[Sales]]</f>
        <v>6.2704347826086888</v>
      </c>
      <c r="AD533" s="5" t="str">
        <f>IF(Table1[[#This Row],[Discount Impact Factor]]=0, "No Discount", IF(Table1[[#This Row],[Discount Impact Factor]]&lt;=0.1, "Low Discount", IF(Table1[[#This Row],[Discount Impact Factor]]&lt;=0.2, "Medium Discount", "High Discount")))</f>
        <v>High Discount</v>
      </c>
      <c r="AE533" s="5" t="str">
        <f>IF(Table1[[#This Row],[Discount]]=0,"0% (No Discount)",
 IF(Table1[[#This Row],[Discount]]&lt;=0.09,"10%",
 IF(Table1[[#This Row],[Discount]]&lt;=0.16,"15%",
 IF(Table1[[#This Row],[Discount]]&lt;=0.2,"20%",  IF(Table1[[#This Row],[Discount]]&lt;=0.25,"25%",
 "30%+")))))</f>
        <v>10%</v>
      </c>
      <c r="AF533" s="5" t="str">
        <f>IF(Table1[[#This Row],[Discount]]=0, "Full Price", "Discounted")</f>
        <v>Discounted</v>
      </c>
      <c r="AG533" s="46" t="str">
        <f>TEXT(Table1[[#This Row],[Order Date]],"mmm-yyyy")</f>
        <v>Jan-2015</v>
      </c>
    </row>
    <row r="534" spans="1:33" ht="12.75" customHeight="1" x14ac:dyDescent="0.25">
      <c r="A534" s="5">
        <v>1279</v>
      </c>
      <c r="B534" s="5" t="s">
        <v>1064</v>
      </c>
      <c r="C534" s="5">
        <v>0.06</v>
      </c>
      <c r="D534" s="5">
        <v>40.98</v>
      </c>
      <c r="E534" s="5">
        <v>2.99</v>
      </c>
      <c r="F534" s="5">
        <v>949</v>
      </c>
      <c r="G534" s="5" t="s">
        <v>1065</v>
      </c>
      <c r="H534" s="5" t="s">
        <v>49</v>
      </c>
      <c r="I534" s="5" t="s">
        <v>114</v>
      </c>
      <c r="J534" s="5" t="s">
        <v>29</v>
      </c>
      <c r="K534" s="5" t="s">
        <v>109</v>
      </c>
      <c r="L534" s="5" t="s">
        <v>59</v>
      </c>
      <c r="M534" s="5" t="s">
        <v>1066</v>
      </c>
      <c r="N534" s="5">
        <v>0.36</v>
      </c>
      <c r="O534" s="5" t="s">
        <v>33</v>
      </c>
      <c r="P534" s="5" t="s">
        <v>34</v>
      </c>
      <c r="Q534" s="5" t="s">
        <v>45</v>
      </c>
      <c r="R534" s="5" t="s">
        <v>663</v>
      </c>
      <c r="S534" s="5">
        <v>90049</v>
      </c>
      <c r="T534" s="7">
        <v>42006</v>
      </c>
      <c r="U534" s="7">
        <v>42008</v>
      </c>
      <c r="V534" s="5">
        <v>-19.099200000000003</v>
      </c>
      <c r="W534" s="5">
        <v>3</v>
      </c>
      <c r="X534" s="5">
        <v>124.81</v>
      </c>
      <c r="Y534" s="5">
        <v>9285</v>
      </c>
      <c r="Z534" s="5">
        <f>DATEDIF(Table1[[#This Row],[Order Date]], Table1[[#This Row],[Ship Date]], "D")</f>
        <v>2</v>
      </c>
      <c r="AA534" s="5">
        <f>IF(Table1[[#This Row],[Sales]]=0, 0, Table1[[#This Row],[Profit]] / Table1[[#This Row],[Sales]] * 100)</f>
        <v>-15.302619982373209</v>
      </c>
      <c r="AB534" s="5">
        <f>Table1[[#This Row],[Sales]] / (1 - Table1[[#This Row],[Discount]])</f>
        <v>132.77659574468086</v>
      </c>
      <c r="AC534" s="5">
        <f>Table1[[#This Row],[Sales Before Discount]] - Table1[[#This Row],[Sales]]</f>
        <v>7.9665957446808591</v>
      </c>
      <c r="AD534" s="5" t="str">
        <f>IF(Table1[[#This Row],[Discount Impact Factor]]=0, "No Discount", IF(Table1[[#This Row],[Discount Impact Factor]]&lt;=0.1, "Low Discount", IF(Table1[[#This Row],[Discount Impact Factor]]&lt;=0.2, "Medium Discount", "High Discount")))</f>
        <v>High Discount</v>
      </c>
      <c r="AE534" s="5" t="str">
        <f>IF(Table1[[#This Row],[Discount]]=0,"0% (No Discount)",
 IF(Table1[[#This Row],[Discount]]&lt;=0.09,"10%",
 IF(Table1[[#This Row],[Discount]]&lt;=0.16,"15%",
 IF(Table1[[#This Row],[Discount]]&lt;=0.2,"20%",  IF(Table1[[#This Row],[Discount]]&lt;=0.25,"25%",
 "30%+")))))</f>
        <v>10%</v>
      </c>
      <c r="AF534" s="5" t="str">
        <f>IF(Table1[[#This Row],[Discount]]=0, "Full Price", "Discounted")</f>
        <v>Discounted</v>
      </c>
      <c r="AG534" s="46" t="str">
        <f>TEXT(Table1[[#This Row],[Order Date]],"mmm-yyyy")</f>
        <v>Jan-2015</v>
      </c>
    </row>
    <row r="535" spans="1:33" ht="12.75" hidden="1" customHeight="1" x14ac:dyDescent="0.25">
      <c r="A535" s="5">
        <v>1128</v>
      </c>
      <c r="B535" s="5" t="s">
        <v>106</v>
      </c>
      <c r="C535" s="5">
        <v>0.02</v>
      </c>
      <c r="D535" s="5">
        <v>48.04</v>
      </c>
      <c r="E535" s="5">
        <v>5.09</v>
      </c>
      <c r="F535" s="5">
        <v>949</v>
      </c>
      <c r="G535" s="5" t="s">
        <v>1065</v>
      </c>
      <c r="H535" s="5" t="s">
        <v>49</v>
      </c>
      <c r="I535" s="5" t="s">
        <v>114</v>
      </c>
      <c r="J535" s="5" t="s">
        <v>29</v>
      </c>
      <c r="K535" s="5" t="s">
        <v>93</v>
      </c>
      <c r="L535" s="5" t="s">
        <v>59</v>
      </c>
      <c r="M535" s="5" t="s">
        <v>621</v>
      </c>
      <c r="N535" s="5">
        <v>0.37</v>
      </c>
      <c r="O535" s="5" t="s">
        <v>33</v>
      </c>
      <c r="P535" s="5" t="s">
        <v>34</v>
      </c>
      <c r="Q535" s="5" t="s">
        <v>45</v>
      </c>
      <c r="R535" s="5" t="s">
        <v>663</v>
      </c>
      <c r="S535" s="5">
        <v>90049</v>
      </c>
      <c r="T535" s="7">
        <v>42085</v>
      </c>
      <c r="U535" s="7">
        <v>42089</v>
      </c>
      <c r="V535" s="5">
        <v>373.67</v>
      </c>
      <c r="W535" s="5">
        <v>18</v>
      </c>
      <c r="X535" s="5">
        <v>881.32</v>
      </c>
      <c r="Y535" s="5">
        <v>8257</v>
      </c>
      <c r="Z535" s="5">
        <f>DATEDIF(Table1[[#This Row],[Order Date]], Table1[[#This Row],[Ship Date]], "D")</f>
        <v>4</v>
      </c>
      <c r="AA535" s="5">
        <f>IF(Table1[[#This Row],[Sales]]=0, 0, Table1[[#This Row],[Profit]] / Table1[[#This Row],[Sales]] * 100)</f>
        <v>42.39890164752871</v>
      </c>
      <c r="AB535" s="5">
        <f>Table1[[#This Row],[Sales]] / (1 - Table1[[#This Row],[Discount]])</f>
        <v>899.30612244897964</v>
      </c>
      <c r="AC535" s="5">
        <f>Table1[[#This Row],[Sales Before Discount]] - Table1[[#This Row],[Sales]]</f>
        <v>17.986122448979586</v>
      </c>
      <c r="AD535" s="5" t="str">
        <f>IF(Table1[[#This Row],[Discount Impact Factor]]=0, "No Discount", IF(Table1[[#This Row],[Discount Impact Factor]]&lt;=0.1, "Low Discount", IF(Table1[[#This Row],[Discount Impact Factor]]&lt;=0.2, "Medium Discount", "High Discount")))</f>
        <v>High Discount</v>
      </c>
      <c r="AE535" s="5" t="str">
        <f>IF(Table1[[#This Row],[Discount]]=0,"0% (No Discount)",
 IF(Table1[[#This Row],[Discount]]&lt;=0.09,"10%",
 IF(Table1[[#This Row],[Discount]]&lt;=0.16,"15%",
 IF(Table1[[#This Row],[Discount]]&lt;=0.2,"20%",  IF(Table1[[#This Row],[Discount]]&lt;=0.25,"25%",
 "30%+")))))</f>
        <v>10%</v>
      </c>
      <c r="AF535" s="5" t="str">
        <f>IF(Table1[[#This Row],[Discount]]=0, "Full Price", "Discounted")</f>
        <v>Discounted</v>
      </c>
      <c r="AG535" s="46" t="str">
        <f>TEXT(Table1[[#This Row],[Order Date]],"mmm-yyyy")</f>
        <v>Mar-2015</v>
      </c>
    </row>
    <row r="536" spans="1:33" ht="12.75" customHeight="1" x14ac:dyDescent="0.25">
      <c r="A536" s="5">
        <v>19279</v>
      </c>
      <c r="B536" s="5" t="s">
        <v>47</v>
      </c>
      <c r="C536" s="5">
        <v>0.06</v>
      </c>
      <c r="D536" s="5">
        <v>40.98</v>
      </c>
      <c r="E536" s="5">
        <v>2.99</v>
      </c>
      <c r="F536" s="5">
        <v>950</v>
      </c>
      <c r="G536" s="5" t="s">
        <v>1067</v>
      </c>
      <c r="H536" s="5" t="s">
        <v>49</v>
      </c>
      <c r="I536" s="5" t="s">
        <v>114</v>
      </c>
      <c r="J536" s="5" t="s">
        <v>29</v>
      </c>
      <c r="K536" s="5" t="s">
        <v>109</v>
      </c>
      <c r="L536" s="5" t="s">
        <v>59</v>
      </c>
      <c r="M536" s="5" t="s">
        <v>1066</v>
      </c>
      <c r="N536" s="5">
        <v>0.36</v>
      </c>
      <c r="O536" s="5" t="s">
        <v>33</v>
      </c>
      <c r="P536" s="5" t="s">
        <v>61</v>
      </c>
      <c r="Q536" s="5" t="s">
        <v>62</v>
      </c>
      <c r="R536" s="5" t="s">
        <v>63</v>
      </c>
      <c r="S536" s="5">
        <v>55372</v>
      </c>
      <c r="T536" s="7">
        <v>42006</v>
      </c>
      <c r="U536" s="7">
        <v>42008</v>
      </c>
      <c r="V536" s="5">
        <v>-14.801880000000001</v>
      </c>
      <c r="W536" s="5">
        <v>1</v>
      </c>
      <c r="X536" s="5">
        <v>41.6</v>
      </c>
      <c r="Y536" s="5">
        <v>89083</v>
      </c>
      <c r="Z536" s="5">
        <f>DATEDIF(Table1[[#This Row],[Order Date]], Table1[[#This Row],[Ship Date]], "D")</f>
        <v>2</v>
      </c>
      <c r="AA536" s="5">
        <f>IF(Table1[[#This Row],[Sales]]=0, 0, Table1[[#This Row],[Profit]] / Table1[[#This Row],[Sales]] * 100)</f>
        <v>-35.581442307692306</v>
      </c>
      <c r="AB536" s="5">
        <f>Table1[[#This Row],[Sales]] / (1 - Table1[[#This Row],[Discount]])</f>
        <v>44.255319148936174</v>
      </c>
      <c r="AC536" s="5">
        <f>Table1[[#This Row],[Sales Before Discount]] - Table1[[#This Row],[Sales]]</f>
        <v>2.6553191489361723</v>
      </c>
      <c r="AD536" s="5" t="str">
        <f>IF(Table1[[#This Row],[Discount Impact Factor]]=0, "No Discount", IF(Table1[[#This Row],[Discount Impact Factor]]&lt;=0.1, "Low Discount", IF(Table1[[#This Row],[Discount Impact Factor]]&lt;=0.2, "Medium Discount", "High Discount")))</f>
        <v>High Discount</v>
      </c>
      <c r="AE536" s="5" t="str">
        <f>IF(Table1[[#This Row],[Discount]]=0,"0% (No Discount)",
 IF(Table1[[#This Row],[Discount]]&lt;=0.09,"10%",
 IF(Table1[[#This Row],[Discount]]&lt;=0.16,"15%",
 IF(Table1[[#This Row],[Discount]]&lt;=0.2,"20%",  IF(Table1[[#This Row],[Discount]]&lt;=0.25,"25%",
 "30%+")))))</f>
        <v>10%</v>
      </c>
      <c r="AF536" s="5" t="str">
        <f>IF(Table1[[#This Row],[Discount]]=0, "Full Price", "Discounted")</f>
        <v>Discounted</v>
      </c>
      <c r="AG536" s="46" t="str">
        <f>TEXT(Table1[[#This Row],[Order Date]],"mmm-yyyy")</f>
        <v>Jan-2015</v>
      </c>
    </row>
    <row r="537" spans="1:33" ht="12.75" customHeight="1" x14ac:dyDescent="0.25">
      <c r="A537" s="5">
        <v>19127</v>
      </c>
      <c r="B537" s="5" t="s">
        <v>106</v>
      </c>
      <c r="C537" s="5">
        <v>0.05</v>
      </c>
      <c r="D537" s="5">
        <v>1500.97</v>
      </c>
      <c r="E537" s="5">
        <v>29.7</v>
      </c>
      <c r="F537" s="5">
        <v>950</v>
      </c>
      <c r="G537" s="5" t="s">
        <v>1067</v>
      </c>
      <c r="H537" s="5" t="s">
        <v>39</v>
      </c>
      <c r="I537" s="5" t="s">
        <v>114</v>
      </c>
      <c r="J537" s="5" t="s">
        <v>77</v>
      </c>
      <c r="K537" s="5" t="s">
        <v>85</v>
      </c>
      <c r="L537" s="5" t="s">
        <v>43</v>
      </c>
      <c r="M537" s="5" t="s">
        <v>1068</v>
      </c>
      <c r="N537" s="5">
        <v>0.56999999999999995</v>
      </c>
      <c r="O537" s="5" t="s">
        <v>33</v>
      </c>
      <c r="P537" s="5" t="s">
        <v>61</v>
      </c>
      <c r="Q537" s="5" t="s">
        <v>62</v>
      </c>
      <c r="R537" s="5" t="s">
        <v>63</v>
      </c>
      <c r="S537" s="5">
        <v>55372</v>
      </c>
      <c r="T537" s="7">
        <v>42085</v>
      </c>
      <c r="U537" s="7">
        <v>42085</v>
      </c>
      <c r="V537" s="5">
        <v>-2561.3235</v>
      </c>
      <c r="W537" s="5">
        <v>1</v>
      </c>
      <c r="X537" s="5">
        <v>1497.22</v>
      </c>
      <c r="Y537" s="5">
        <v>89084</v>
      </c>
      <c r="Z537" s="5">
        <f>DATEDIF(Table1[[#This Row],[Order Date]], Table1[[#This Row],[Ship Date]], "D")</f>
        <v>0</v>
      </c>
      <c r="AA537" s="5">
        <f>IF(Table1[[#This Row],[Sales]]=0, 0, Table1[[#This Row],[Profit]] / Table1[[#This Row],[Sales]] * 100)</f>
        <v>-171.07195335354857</v>
      </c>
      <c r="AB537" s="5">
        <f>Table1[[#This Row],[Sales]] / (1 - Table1[[#This Row],[Discount]])</f>
        <v>1576.0210526315791</v>
      </c>
      <c r="AC537" s="5">
        <f>Table1[[#This Row],[Sales Before Discount]] - Table1[[#This Row],[Sales]]</f>
        <v>78.801052631579068</v>
      </c>
      <c r="AD537" s="5" t="str">
        <f>IF(Table1[[#This Row],[Discount Impact Factor]]=0, "No Discount", IF(Table1[[#This Row],[Discount Impact Factor]]&lt;=0.1, "Low Discount", IF(Table1[[#This Row],[Discount Impact Factor]]&lt;=0.2, "Medium Discount", "High Discount")))</f>
        <v>High Discount</v>
      </c>
      <c r="AE537" s="5" t="str">
        <f>IF(Table1[[#This Row],[Discount]]=0,"0% (No Discount)",
 IF(Table1[[#This Row],[Discount]]&lt;=0.09,"10%",
 IF(Table1[[#This Row],[Discount]]&lt;=0.16,"15%",
 IF(Table1[[#This Row],[Discount]]&lt;=0.2,"20%",  IF(Table1[[#This Row],[Discount]]&lt;=0.25,"25%",
 "30%+")))))</f>
        <v>10%</v>
      </c>
      <c r="AF537" s="5" t="str">
        <f>IF(Table1[[#This Row],[Discount]]=0, "Full Price", "Discounted")</f>
        <v>Discounted</v>
      </c>
      <c r="AG537" s="46" t="str">
        <f>TEXT(Table1[[#This Row],[Order Date]],"mmm-yyyy")</f>
        <v>Mar-2015</v>
      </c>
    </row>
    <row r="538" spans="1:33" ht="12.75" hidden="1" customHeight="1" x14ac:dyDescent="0.25">
      <c r="A538" s="5">
        <v>19128</v>
      </c>
      <c r="B538" s="5" t="s">
        <v>106</v>
      </c>
      <c r="C538" s="5">
        <v>0.02</v>
      </c>
      <c r="D538" s="5">
        <v>48.04</v>
      </c>
      <c r="E538" s="5">
        <v>5.09</v>
      </c>
      <c r="F538" s="5">
        <v>950</v>
      </c>
      <c r="G538" s="5" t="s">
        <v>1067</v>
      </c>
      <c r="H538" s="5" t="s">
        <v>49</v>
      </c>
      <c r="I538" s="5" t="s">
        <v>114</v>
      </c>
      <c r="J538" s="5" t="s">
        <v>29</v>
      </c>
      <c r="K538" s="5" t="s">
        <v>93</v>
      </c>
      <c r="L538" s="5" t="s">
        <v>59</v>
      </c>
      <c r="M538" s="5" t="s">
        <v>621</v>
      </c>
      <c r="N538" s="5">
        <v>0.37</v>
      </c>
      <c r="O538" s="5" t="s">
        <v>33</v>
      </c>
      <c r="P538" s="5" t="s">
        <v>61</v>
      </c>
      <c r="Q538" s="5" t="s">
        <v>62</v>
      </c>
      <c r="R538" s="5" t="s">
        <v>63</v>
      </c>
      <c r="S538" s="5">
        <v>55372</v>
      </c>
      <c r="T538" s="7">
        <v>42085</v>
      </c>
      <c r="U538" s="7">
        <v>42089</v>
      </c>
      <c r="V538" s="5">
        <v>168.91889999999998</v>
      </c>
      <c r="W538" s="5">
        <v>5</v>
      </c>
      <c r="X538" s="5">
        <v>244.81</v>
      </c>
      <c r="Y538" s="5">
        <v>89084</v>
      </c>
      <c r="Z538" s="5">
        <f>DATEDIF(Table1[[#This Row],[Order Date]], Table1[[#This Row],[Ship Date]], "D")</f>
        <v>4</v>
      </c>
      <c r="AA538" s="5">
        <f>IF(Table1[[#This Row],[Sales]]=0, 0, Table1[[#This Row],[Profit]] / Table1[[#This Row],[Sales]] * 100)</f>
        <v>69</v>
      </c>
      <c r="AB538" s="5">
        <f>Table1[[#This Row],[Sales]] / (1 - Table1[[#This Row],[Discount]])</f>
        <v>249.80612244897961</v>
      </c>
      <c r="AC538" s="5">
        <f>Table1[[#This Row],[Sales Before Discount]] - Table1[[#This Row],[Sales]]</f>
        <v>4.9961224489796052</v>
      </c>
      <c r="AD538" s="5" t="str">
        <f>IF(Table1[[#This Row],[Discount Impact Factor]]=0, "No Discount", IF(Table1[[#This Row],[Discount Impact Factor]]&lt;=0.1, "Low Discount", IF(Table1[[#This Row],[Discount Impact Factor]]&lt;=0.2, "Medium Discount", "High Discount")))</f>
        <v>High Discount</v>
      </c>
      <c r="AE538" s="5" t="str">
        <f>IF(Table1[[#This Row],[Discount]]=0,"0% (No Discount)",
 IF(Table1[[#This Row],[Discount]]&lt;=0.09,"10%",
 IF(Table1[[#This Row],[Discount]]&lt;=0.16,"15%",
 IF(Table1[[#This Row],[Discount]]&lt;=0.2,"20%",  IF(Table1[[#This Row],[Discount]]&lt;=0.25,"25%",
 "30%+")))))</f>
        <v>10%</v>
      </c>
      <c r="AF538" s="5" t="str">
        <f>IF(Table1[[#This Row],[Discount]]=0, "Full Price", "Discounted")</f>
        <v>Discounted</v>
      </c>
      <c r="AG538" s="46" t="str">
        <f>TEXT(Table1[[#This Row],[Order Date]],"mmm-yyyy")</f>
        <v>Mar-2015</v>
      </c>
    </row>
    <row r="539" spans="1:33" ht="12.75" customHeight="1" x14ac:dyDescent="0.25">
      <c r="A539" s="5">
        <v>19129</v>
      </c>
      <c r="B539" s="5" t="s">
        <v>106</v>
      </c>
      <c r="C539" s="5">
        <v>0.03</v>
      </c>
      <c r="D539" s="5">
        <v>4.28</v>
      </c>
      <c r="E539" s="5">
        <v>1.6</v>
      </c>
      <c r="F539" s="5">
        <v>950</v>
      </c>
      <c r="G539" s="5" t="s">
        <v>1067</v>
      </c>
      <c r="H539" s="5" t="s">
        <v>49</v>
      </c>
      <c r="I539" s="5" t="s">
        <v>114</v>
      </c>
      <c r="J539" s="5" t="s">
        <v>29</v>
      </c>
      <c r="K539" s="5" t="s">
        <v>30</v>
      </c>
      <c r="L539" s="5" t="s">
        <v>31</v>
      </c>
      <c r="M539" s="5" t="s">
        <v>1069</v>
      </c>
      <c r="N539" s="5">
        <v>0.57999999999999996</v>
      </c>
      <c r="O539" s="5" t="s">
        <v>33</v>
      </c>
      <c r="P539" s="5" t="s">
        <v>61</v>
      </c>
      <c r="Q539" s="5" t="s">
        <v>62</v>
      </c>
      <c r="R539" s="5" t="s">
        <v>63</v>
      </c>
      <c r="S539" s="5">
        <v>55372</v>
      </c>
      <c r="T539" s="7">
        <v>42085</v>
      </c>
      <c r="U539" s="7">
        <v>42092</v>
      </c>
      <c r="V539" s="5">
        <v>-6.2</v>
      </c>
      <c r="W539" s="5">
        <v>1</v>
      </c>
      <c r="X539" s="5">
        <v>4.55</v>
      </c>
      <c r="Y539" s="5">
        <v>89084</v>
      </c>
      <c r="Z539" s="5">
        <f>DATEDIF(Table1[[#This Row],[Order Date]], Table1[[#This Row],[Ship Date]], "D")</f>
        <v>7</v>
      </c>
      <c r="AA539" s="5">
        <f>IF(Table1[[#This Row],[Sales]]=0, 0, Table1[[#This Row],[Profit]] / Table1[[#This Row],[Sales]] * 100)</f>
        <v>-136.26373626373626</v>
      </c>
      <c r="AB539" s="5">
        <f>Table1[[#This Row],[Sales]] / (1 - Table1[[#This Row],[Discount]])</f>
        <v>4.6907216494845363</v>
      </c>
      <c r="AC539" s="5">
        <f>Table1[[#This Row],[Sales Before Discount]] - Table1[[#This Row],[Sales]]</f>
        <v>0.14072164948453647</v>
      </c>
      <c r="AD539" s="5" t="str">
        <f>IF(Table1[[#This Row],[Discount Impact Factor]]=0, "No Discount", IF(Table1[[#This Row],[Discount Impact Factor]]&lt;=0.1, "Low Discount", IF(Table1[[#This Row],[Discount Impact Factor]]&lt;=0.2, "Medium Discount", "High Discount")))</f>
        <v>Medium Discount</v>
      </c>
      <c r="AE539" s="5" t="str">
        <f>IF(Table1[[#This Row],[Discount]]=0,"0% (No Discount)",
 IF(Table1[[#This Row],[Discount]]&lt;=0.09,"10%",
 IF(Table1[[#This Row],[Discount]]&lt;=0.16,"15%",
 IF(Table1[[#This Row],[Discount]]&lt;=0.2,"20%",  IF(Table1[[#This Row],[Discount]]&lt;=0.25,"25%",
 "30%+")))))</f>
        <v>10%</v>
      </c>
      <c r="AF539" s="5" t="str">
        <f>IF(Table1[[#This Row],[Discount]]=0, "Full Price", "Discounted")</f>
        <v>Discounted</v>
      </c>
      <c r="AG539" s="46" t="str">
        <f>TEXT(Table1[[#This Row],[Order Date]],"mmm-yyyy")</f>
        <v>Mar-2015</v>
      </c>
    </row>
    <row r="540" spans="1:33" ht="12.75" hidden="1" customHeight="1" x14ac:dyDescent="0.25">
      <c r="A540" s="5">
        <v>20073</v>
      </c>
      <c r="B540" s="5" t="s">
        <v>106</v>
      </c>
      <c r="C540" s="5">
        <v>0.1</v>
      </c>
      <c r="D540" s="5">
        <v>7.31</v>
      </c>
      <c r="E540" s="5">
        <v>0.49</v>
      </c>
      <c r="F540" s="5">
        <v>954</v>
      </c>
      <c r="G540" s="5" t="s">
        <v>1070</v>
      </c>
      <c r="H540" s="5" t="s">
        <v>49</v>
      </c>
      <c r="I540" s="5" t="s">
        <v>58</v>
      </c>
      <c r="J540" s="5" t="s">
        <v>29</v>
      </c>
      <c r="K540" s="5" t="s">
        <v>134</v>
      </c>
      <c r="L540" s="5" t="s">
        <v>59</v>
      </c>
      <c r="M540" s="5" t="s">
        <v>1071</v>
      </c>
      <c r="N540" s="5">
        <v>0.38</v>
      </c>
      <c r="O540" s="5" t="s">
        <v>33</v>
      </c>
      <c r="P540" s="5" t="s">
        <v>61</v>
      </c>
      <c r="Q540" s="5" t="s">
        <v>130</v>
      </c>
      <c r="R540" s="5" t="s">
        <v>1072</v>
      </c>
      <c r="S540" s="5">
        <v>75067</v>
      </c>
      <c r="T540" s="7">
        <v>42047</v>
      </c>
      <c r="U540" s="7">
        <v>42056</v>
      </c>
      <c r="V540" s="5">
        <v>19.064699999999998</v>
      </c>
      <c r="W540" s="5">
        <v>4</v>
      </c>
      <c r="X540" s="5">
        <v>27.63</v>
      </c>
      <c r="Y540" s="5">
        <v>90771</v>
      </c>
      <c r="Z540" s="5">
        <f>DATEDIF(Table1[[#This Row],[Order Date]], Table1[[#This Row],[Ship Date]], "D")</f>
        <v>9</v>
      </c>
      <c r="AA540" s="5">
        <f>IF(Table1[[#This Row],[Sales]]=0, 0, Table1[[#This Row],[Profit]] / Table1[[#This Row],[Sales]] * 100)</f>
        <v>69</v>
      </c>
      <c r="AB540" s="5">
        <f>Table1[[#This Row],[Sales]] / (1 - Table1[[#This Row],[Discount]])</f>
        <v>30.7</v>
      </c>
      <c r="AC540" s="5">
        <f>Table1[[#This Row],[Sales Before Discount]] - Table1[[#This Row],[Sales]]</f>
        <v>3.0700000000000003</v>
      </c>
      <c r="AD540" s="5" t="str">
        <f>IF(Table1[[#This Row],[Discount Impact Factor]]=0, "No Discount", IF(Table1[[#This Row],[Discount Impact Factor]]&lt;=0.1, "Low Discount", IF(Table1[[#This Row],[Discount Impact Factor]]&lt;=0.2, "Medium Discount", "High Discount")))</f>
        <v>High Discount</v>
      </c>
      <c r="AE540" s="5" t="str">
        <f>IF(Table1[[#This Row],[Discount]]=0,"0% (No Discount)",
 IF(Table1[[#This Row],[Discount]]&lt;=0.09,"10%",
 IF(Table1[[#This Row],[Discount]]&lt;=0.16,"15%",
 IF(Table1[[#This Row],[Discount]]&lt;=0.2,"20%",  IF(Table1[[#This Row],[Discount]]&lt;=0.25,"25%",
 "30%+")))))</f>
        <v>15%</v>
      </c>
      <c r="AF540" s="5" t="str">
        <f>IF(Table1[[#This Row],[Discount]]=0, "Full Price", "Discounted")</f>
        <v>Discounted</v>
      </c>
      <c r="AG540" s="46" t="str">
        <f>TEXT(Table1[[#This Row],[Order Date]],"mmm-yyyy")</f>
        <v>Feb-2015</v>
      </c>
    </row>
    <row r="541" spans="1:33" ht="12.75" hidden="1" customHeight="1" x14ac:dyDescent="0.25">
      <c r="A541" s="5">
        <v>20074</v>
      </c>
      <c r="B541" s="5" t="s">
        <v>106</v>
      </c>
      <c r="C541" s="5">
        <v>0.08</v>
      </c>
      <c r="D541" s="5">
        <v>6.7</v>
      </c>
      <c r="E541" s="5">
        <v>1.56</v>
      </c>
      <c r="F541" s="5">
        <v>954</v>
      </c>
      <c r="G541" s="5" t="s">
        <v>1070</v>
      </c>
      <c r="H541" s="5" t="s">
        <v>49</v>
      </c>
      <c r="I541" s="5" t="s">
        <v>58</v>
      </c>
      <c r="J541" s="5" t="s">
        <v>29</v>
      </c>
      <c r="K541" s="5" t="s">
        <v>30</v>
      </c>
      <c r="L541" s="5" t="s">
        <v>31</v>
      </c>
      <c r="M541" s="5" t="s">
        <v>1073</v>
      </c>
      <c r="N541" s="5">
        <v>0.52</v>
      </c>
      <c r="O541" s="5" t="s">
        <v>33</v>
      </c>
      <c r="P541" s="5" t="s">
        <v>61</v>
      </c>
      <c r="Q541" s="5" t="s">
        <v>130</v>
      </c>
      <c r="R541" s="5" t="s">
        <v>1072</v>
      </c>
      <c r="S541" s="5">
        <v>75067</v>
      </c>
      <c r="T541" s="7">
        <v>42047</v>
      </c>
      <c r="U541" s="7">
        <v>42047</v>
      </c>
      <c r="V541" s="5">
        <v>10.56</v>
      </c>
      <c r="W541" s="5">
        <v>5</v>
      </c>
      <c r="X541" s="5">
        <v>31.21</v>
      </c>
      <c r="Y541" s="5">
        <v>90771</v>
      </c>
      <c r="Z541" s="5">
        <f>DATEDIF(Table1[[#This Row],[Order Date]], Table1[[#This Row],[Ship Date]], "D")</f>
        <v>0</v>
      </c>
      <c r="AA541" s="5">
        <f>IF(Table1[[#This Row],[Sales]]=0, 0, Table1[[#This Row],[Profit]] / Table1[[#This Row],[Sales]] * 100)</f>
        <v>33.835309195770584</v>
      </c>
      <c r="AB541" s="5">
        <f>Table1[[#This Row],[Sales]] / (1 - Table1[[#This Row],[Discount]])</f>
        <v>33.923913043478258</v>
      </c>
      <c r="AC541" s="5">
        <f>Table1[[#This Row],[Sales Before Discount]] - Table1[[#This Row],[Sales]]</f>
        <v>2.7139130434782572</v>
      </c>
      <c r="AD541" s="5" t="str">
        <f>IF(Table1[[#This Row],[Discount Impact Factor]]=0, "No Discount", IF(Table1[[#This Row],[Discount Impact Factor]]&lt;=0.1, "Low Discount", IF(Table1[[#This Row],[Discount Impact Factor]]&lt;=0.2, "Medium Discount", "High Discount")))</f>
        <v>High Discount</v>
      </c>
      <c r="AE541" s="5" t="str">
        <f>IF(Table1[[#This Row],[Discount]]=0,"0% (No Discount)",
 IF(Table1[[#This Row],[Discount]]&lt;=0.09,"10%",
 IF(Table1[[#This Row],[Discount]]&lt;=0.16,"15%",
 IF(Table1[[#This Row],[Discount]]&lt;=0.2,"20%",  IF(Table1[[#This Row],[Discount]]&lt;=0.25,"25%",
 "30%+")))))</f>
        <v>10%</v>
      </c>
      <c r="AF541" s="5" t="str">
        <f>IF(Table1[[#This Row],[Discount]]=0, "Full Price", "Discounted")</f>
        <v>Discounted</v>
      </c>
      <c r="AG541" s="46" t="str">
        <f>TEXT(Table1[[#This Row],[Order Date]],"mmm-yyyy")</f>
        <v>Feb-2015</v>
      </c>
    </row>
    <row r="542" spans="1:33" ht="12.75" hidden="1" customHeight="1" x14ac:dyDescent="0.25">
      <c r="A542" s="5">
        <v>25795</v>
      </c>
      <c r="B542" s="5" t="s">
        <v>37</v>
      </c>
      <c r="C542" s="5">
        <v>0.01</v>
      </c>
      <c r="D542" s="5">
        <v>145.44999999999999</v>
      </c>
      <c r="E542" s="5">
        <v>17.850000000000001</v>
      </c>
      <c r="F542" s="5">
        <v>959</v>
      </c>
      <c r="G542" s="5" t="s">
        <v>1074</v>
      </c>
      <c r="H542" s="5" t="s">
        <v>39</v>
      </c>
      <c r="I542" s="5" t="s">
        <v>28</v>
      </c>
      <c r="J542" s="5" t="s">
        <v>77</v>
      </c>
      <c r="K542" s="5" t="s">
        <v>85</v>
      </c>
      <c r="L542" s="5" t="s">
        <v>43</v>
      </c>
      <c r="M542" s="5" t="s">
        <v>1075</v>
      </c>
      <c r="N542" s="5">
        <v>0.56000000000000005</v>
      </c>
      <c r="O542" s="5" t="s">
        <v>33</v>
      </c>
      <c r="P542" s="5" t="s">
        <v>61</v>
      </c>
      <c r="Q542" s="5" t="s">
        <v>130</v>
      </c>
      <c r="R542" s="5" t="s">
        <v>1032</v>
      </c>
      <c r="S542" s="5">
        <v>76028</v>
      </c>
      <c r="T542" s="7">
        <v>42085</v>
      </c>
      <c r="U542" s="7">
        <v>42086</v>
      </c>
      <c r="V542" s="5">
        <v>837.68069999999989</v>
      </c>
      <c r="W542" s="5">
        <v>8</v>
      </c>
      <c r="X542" s="5">
        <v>1214.03</v>
      </c>
      <c r="Y542" s="5">
        <v>91581</v>
      </c>
      <c r="Z542" s="5">
        <f>DATEDIF(Table1[[#This Row],[Order Date]], Table1[[#This Row],[Ship Date]], "D")</f>
        <v>1</v>
      </c>
      <c r="AA542" s="5">
        <f>IF(Table1[[#This Row],[Sales]]=0, 0, Table1[[#This Row],[Profit]] / Table1[[#This Row],[Sales]] * 100)</f>
        <v>69</v>
      </c>
      <c r="AB542" s="5">
        <f>Table1[[#This Row],[Sales]] / (1 - Table1[[#This Row],[Discount]])</f>
        <v>1226.2929292929293</v>
      </c>
      <c r="AC542" s="5">
        <f>Table1[[#This Row],[Sales Before Discount]] - Table1[[#This Row],[Sales]]</f>
        <v>12.262929292929357</v>
      </c>
      <c r="AD542" s="5" t="str">
        <f>IF(Table1[[#This Row],[Discount Impact Factor]]=0, "No Discount", IF(Table1[[#This Row],[Discount Impact Factor]]&lt;=0.1, "Low Discount", IF(Table1[[#This Row],[Discount Impact Factor]]&lt;=0.2, "Medium Discount", "High Discount")))</f>
        <v>High Discount</v>
      </c>
      <c r="AE542" s="5" t="str">
        <f>IF(Table1[[#This Row],[Discount]]=0,"0% (No Discount)",
 IF(Table1[[#This Row],[Discount]]&lt;=0.09,"10%",
 IF(Table1[[#This Row],[Discount]]&lt;=0.16,"15%",
 IF(Table1[[#This Row],[Discount]]&lt;=0.2,"20%",  IF(Table1[[#This Row],[Discount]]&lt;=0.25,"25%",
 "30%+")))))</f>
        <v>10%</v>
      </c>
      <c r="AF542" s="5" t="str">
        <f>IF(Table1[[#This Row],[Discount]]=0, "Full Price", "Discounted")</f>
        <v>Discounted</v>
      </c>
      <c r="AG542" s="46" t="str">
        <f>TEXT(Table1[[#This Row],[Order Date]],"mmm-yyyy")</f>
        <v>Mar-2015</v>
      </c>
    </row>
    <row r="543" spans="1:33" ht="12.75" customHeight="1" x14ac:dyDescent="0.25">
      <c r="A543" s="5">
        <v>20428</v>
      </c>
      <c r="B543" s="5" t="s">
        <v>106</v>
      </c>
      <c r="C543" s="5">
        <v>0.03</v>
      </c>
      <c r="D543" s="5">
        <v>2.94</v>
      </c>
      <c r="E543" s="5">
        <v>0.96</v>
      </c>
      <c r="F543" s="5">
        <v>960</v>
      </c>
      <c r="G543" s="5" t="s">
        <v>1076</v>
      </c>
      <c r="H543" s="5" t="s">
        <v>49</v>
      </c>
      <c r="I543" s="5" t="s">
        <v>40</v>
      </c>
      <c r="J543" s="5" t="s">
        <v>29</v>
      </c>
      <c r="K543" s="5" t="s">
        <v>30</v>
      </c>
      <c r="L543" s="5" t="s">
        <v>31</v>
      </c>
      <c r="M543" s="5" t="s">
        <v>599</v>
      </c>
      <c r="N543" s="5">
        <v>0.57999999999999996</v>
      </c>
      <c r="O543" s="5" t="s">
        <v>33</v>
      </c>
      <c r="P543" s="5" t="s">
        <v>34</v>
      </c>
      <c r="Q543" s="5" t="s">
        <v>45</v>
      </c>
      <c r="R543" s="5" t="s">
        <v>1054</v>
      </c>
      <c r="S543" s="5">
        <v>90278</v>
      </c>
      <c r="T543" s="7">
        <v>42039</v>
      </c>
      <c r="U543" s="7">
        <v>42043</v>
      </c>
      <c r="V543" s="5">
        <v>-4.2</v>
      </c>
      <c r="W543" s="5">
        <v>1</v>
      </c>
      <c r="X543" s="5">
        <v>3.51</v>
      </c>
      <c r="Y543" s="5">
        <v>89401</v>
      </c>
      <c r="Z543" s="5">
        <f>DATEDIF(Table1[[#This Row],[Order Date]], Table1[[#This Row],[Ship Date]], "D")</f>
        <v>4</v>
      </c>
      <c r="AA543" s="5">
        <f>IF(Table1[[#This Row],[Sales]]=0, 0, Table1[[#This Row],[Profit]] / Table1[[#This Row],[Sales]] * 100)</f>
        <v>-119.65811965811967</v>
      </c>
      <c r="AB543" s="5">
        <f>Table1[[#This Row],[Sales]] / (1 - Table1[[#This Row],[Discount]])</f>
        <v>3.6185567010309279</v>
      </c>
      <c r="AC543" s="5">
        <f>Table1[[#This Row],[Sales Before Discount]] - Table1[[#This Row],[Sales]]</f>
        <v>0.10855670103092807</v>
      </c>
      <c r="AD543" s="5" t="str">
        <f>IF(Table1[[#This Row],[Discount Impact Factor]]=0, "No Discount", IF(Table1[[#This Row],[Discount Impact Factor]]&lt;=0.1, "Low Discount", IF(Table1[[#This Row],[Discount Impact Factor]]&lt;=0.2, "Medium Discount", "High Discount")))</f>
        <v>Medium Discount</v>
      </c>
      <c r="AE543" s="5" t="str">
        <f>IF(Table1[[#This Row],[Discount]]=0,"0% (No Discount)",
 IF(Table1[[#This Row],[Discount]]&lt;=0.09,"10%",
 IF(Table1[[#This Row],[Discount]]&lt;=0.16,"15%",
 IF(Table1[[#This Row],[Discount]]&lt;=0.2,"20%",  IF(Table1[[#This Row],[Discount]]&lt;=0.25,"25%",
 "30%+")))))</f>
        <v>10%</v>
      </c>
      <c r="AF543" s="5" t="str">
        <f>IF(Table1[[#This Row],[Discount]]=0, "Full Price", "Discounted")</f>
        <v>Discounted</v>
      </c>
      <c r="AG543" s="46" t="str">
        <f>TEXT(Table1[[#This Row],[Order Date]],"mmm-yyyy")</f>
        <v>Feb-2015</v>
      </c>
    </row>
    <row r="544" spans="1:33" ht="12.75" customHeight="1" x14ac:dyDescent="0.25">
      <c r="A544" s="5">
        <v>20685</v>
      </c>
      <c r="B544" s="5" t="s">
        <v>37</v>
      </c>
      <c r="C544" s="5">
        <v>0.05</v>
      </c>
      <c r="D544" s="5">
        <v>124.49</v>
      </c>
      <c r="E544" s="5">
        <v>51.94</v>
      </c>
      <c r="F544" s="5">
        <v>961</v>
      </c>
      <c r="G544" s="5" t="s">
        <v>1077</v>
      </c>
      <c r="H544" s="5" t="s">
        <v>39</v>
      </c>
      <c r="I544" s="5" t="s">
        <v>40</v>
      </c>
      <c r="J544" s="5" t="s">
        <v>41</v>
      </c>
      <c r="K544" s="5" t="s">
        <v>152</v>
      </c>
      <c r="L544" s="5" t="s">
        <v>121</v>
      </c>
      <c r="M544" s="5" t="s">
        <v>462</v>
      </c>
      <c r="N544" s="5">
        <v>0.63</v>
      </c>
      <c r="O544" s="5" t="s">
        <v>33</v>
      </c>
      <c r="P544" s="5" t="s">
        <v>34</v>
      </c>
      <c r="Q544" s="5" t="s">
        <v>45</v>
      </c>
      <c r="R544" s="5" t="s">
        <v>1078</v>
      </c>
      <c r="S544" s="5">
        <v>94061</v>
      </c>
      <c r="T544" s="7">
        <v>42059</v>
      </c>
      <c r="U544" s="7">
        <v>42059</v>
      </c>
      <c r="V544" s="5">
        <v>-44.163600000000002</v>
      </c>
      <c r="W544" s="5">
        <v>1</v>
      </c>
      <c r="X544" s="5">
        <v>120.12</v>
      </c>
      <c r="Y544" s="5">
        <v>89402</v>
      </c>
      <c r="Z544" s="5">
        <f>DATEDIF(Table1[[#This Row],[Order Date]], Table1[[#This Row],[Ship Date]], "D")</f>
        <v>0</v>
      </c>
      <c r="AA544" s="5">
        <f>IF(Table1[[#This Row],[Sales]]=0, 0, Table1[[#This Row],[Profit]] / Table1[[#This Row],[Sales]] * 100)</f>
        <v>-36.766233766233768</v>
      </c>
      <c r="AB544" s="5">
        <f>Table1[[#This Row],[Sales]] / (1 - Table1[[#This Row],[Discount]])</f>
        <v>126.4421052631579</v>
      </c>
      <c r="AC544" s="5">
        <f>Table1[[#This Row],[Sales Before Discount]] - Table1[[#This Row],[Sales]]</f>
        <v>6.3221052631578942</v>
      </c>
      <c r="AD544" s="5" t="str">
        <f>IF(Table1[[#This Row],[Discount Impact Factor]]=0, "No Discount", IF(Table1[[#This Row],[Discount Impact Factor]]&lt;=0.1, "Low Discount", IF(Table1[[#This Row],[Discount Impact Factor]]&lt;=0.2, "Medium Discount", "High Discount")))</f>
        <v>High Discount</v>
      </c>
      <c r="AE544" s="5" t="str">
        <f>IF(Table1[[#This Row],[Discount]]=0,"0% (No Discount)",
 IF(Table1[[#This Row],[Discount]]&lt;=0.09,"10%",
 IF(Table1[[#This Row],[Discount]]&lt;=0.16,"15%",
 IF(Table1[[#This Row],[Discount]]&lt;=0.2,"20%",  IF(Table1[[#This Row],[Discount]]&lt;=0.25,"25%",
 "30%+")))))</f>
        <v>10%</v>
      </c>
      <c r="AF544" s="5" t="str">
        <f>IF(Table1[[#This Row],[Discount]]=0, "Full Price", "Discounted")</f>
        <v>Discounted</v>
      </c>
      <c r="AG544" s="46" t="str">
        <f>TEXT(Table1[[#This Row],[Order Date]],"mmm-yyyy")</f>
        <v>Feb-2015</v>
      </c>
    </row>
    <row r="545" spans="1:33" ht="12.75" customHeight="1" x14ac:dyDescent="0.25">
      <c r="A545" s="5">
        <v>2428</v>
      </c>
      <c r="B545" s="5" t="s">
        <v>106</v>
      </c>
      <c r="C545" s="5">
        <v>0.03</v>
      </c>
      <c r="D545" s="5">
        <v>2.94</v>
      </c>
      <c r="E545" s="5">
        <v>0.96</v>
      </c>
      <c r="F545" s="5">
        <v>962</v>
      </c>
      <c r="G545" s="5" t="s">
        <v>1079</v>
      </c>
      <c r="H545" s="5" t="s">
        <v>49</v>
      </c>
      <c r="I545" s="5" t="s">
        <v>40</v>
      </c>
      <c r="J545" s="5" t="s">
        <v>29</v>
      </c>
      <c r="K545" s="5" t="s">
        <v>30</v>
      </c>
      <c r="L545" s="5" t="s">
        <v>31</v>
      </c>
      <c r="M545" s="5" t="s">
        <v>599</v>
      </c>
      <c r="N545" s="5">
        <v>0.57999999999999996</v>
      </c>
      <c r="O545" s="5" t="s">
        <v>33</v>
      </c>
      <c r="P545" s="5" t="s">
        <v>61</v>
      </c>
      <c r="Q545" s="5" t="s">
        <v>178</v>
      </c>
      <c r="R545" s="5" t="s">
        <v>179</v>
      </c>
      <c r="S545" s="5">
        <v>60610</v>
      </c>
      <c r="T545" s="7">
        <v>42039</v>
      </c>
      <c r="U545" s="7">
        <v>42043</v>
      </c>
      <c r="V545" s="5">
        <v>-4.2</v>
      </c>
      <c r="W545" s="5">
        <v>2</v>
      </c>
      <c r="X545" s="5">
        <v>7.01</v>
      </c>
      <c r="Y545" s="5">
        <v>17636</v>
      </c>
      <c r="Z545" s="5">
        <f>DATEDIF(Table1[[#This Row],[Order Date]], Table1[[#This Row],[Ship Date]], "D")</f>
        <v>4</v>
      </c>
      <c r="AA545" s="5">
        <f>IF(Table1[[#This Row],[Sales]]=0, 0, Table1[[#This Row],[Profit]] / Table1[[#This Row],[Sales]] * 100)</f>
        <v>-59.91440798858774</v>
      </c>
      <c r="AB545" s="5">
        <f>Table1[[#This Row],[Sales]] / (1 - Table1[[#This Row],[Discount]])</f>
        <v>7.2268041237113403</v>
      </c>
      <c r="AC545" s="5">
        <f>Table1[[#This Row],[Sales Before Discount]] - Table1[[#This Row],[Sales]]</f>
        <v>0.2168041237113405</v>
      </c>
      <c r="AD545" s="5" t="str">
        <f>IF(Table1[[#This Row],[Discount Impact Factor]]=0, "No Discount", IF(Table1[[#This Row],[Discount Impact Factor]]&lt;=0.1, "Low Discount", IF(Table1[[#This Row],[Discount Impact Factor]]&lt;=0.2, "Medium Discount", "High Discount")))</f>
        <v>High Discount</v>
      </c>
      <c r="AE545" s="5" t="str">
        <f>IF(Table1[[#This Row],[Discount]]=0,"0% (No Discount)",
 IF(Table1[[#This Row],[Discount]]&lt;=0.09,"10%",
 IF(Table1[[#This Row],[Discount]]&lt;=0.16,"15%",
 IF(Table1[[#This Row],[Discount]]&lt;=0.2,"20%",  IF(Table1[[#This Row],[Discount]]&lt;=0.25,"25%",
 "30%+")))))</f>
        <v>10%</v>
      </c>
      <c r="AF545" s="5" t="str">
        <f>IF(Table1[[#This Row],[Discount]]=0, "Full Price", "Discounted")</f>
        <v>Discounted</v>
      </c>
      <c r="AG545" s="46" t="str">
        <f>TEXT(Table1[[#This Row],[Order Date]],"mmm-yyyy")</f>
        <v>Feb-2015</v>
      </c>
    </row>
    <row r="546" spans="1:33" ht="12.75" customHeight="1" x14ac:dyDescent="0.25">
      <c r="A546" s="5">
        <v>25093</v>
      </c>
      <c r="B546" s="5" t="s">
        <v>56</v>
      </c>
      <c r="C546" s="5">
        <v>0</v>
      </c>
      <c r="D546" s="5">
        <v>170.98</v>
      </c>
      <c r="E546" s="5">
        <v>35.89</v>
      </c>
      <c r="F546" s="5">
        <v>970</v>
      </c>
      <c r="G546" s="5" t="s">
        <v>1080</v>
      </c>
      <c r="H546" s="5" t="s">
        <v>39</v>
      </c>
      <c r="I546" s="5" t="s">
        <v>114</v>
      </c>
      <c r="J546" s="5" t="s">
        <v>41</v>
      </c>
      <c r="K546" s="5" t="s">
        <v>191</v>
      </c>
      <c r="L546" s="5" t="s">
        <v>121</v>
      </c>
      <c r="M546" s="5" t="s">
        <v>1047</v>
      </c>
      <c r="N546" s="5">
        <v>0.66</v>
      </c>
      <c r="O546" s="5" t="s">
        <v>33</v>
      </c>
      <c r="P546" s="5" t="s">
        <v>136</v>
      </c>
      <c r="Q546" s="5" t="s">
        <v>137</v>
      </c>
      <c r="R546" s="5" t="s">
        <v>799</v>
      </c>
      <c r="S546" s="5">
        <v>24281</v>
      </c>
      <c r="T546" s="7">
        <v>42114</v>
      </c>
      <c r="U546" s="7">
        <v>42115</v>
      </c>
      <c r="V546" s="5">
        <v>-102.66200000000001</v>
      </c>
      <c r="W546" s="5">
        <v>8</v>
      </c>
      <c r="X546" s="5">
        <v>1452.18</v>
      </c>
      <c r="Y546" s="5">
        <v>86173</v>
      </c>
      <c r="Z546" s="5">
        <f>DATEDIF(Table1[[#This Row],[Order Date]], Table1[[#This Row],[Ship Date]], "D")</f>
        <v>1</v>
      </c>
      <c r="AA546" s="5">
        <f>IF(Table1[[#This Row],[Sales]]=0, 0, Table1[[#This Row],[Profit]] / Table1[[#This Row],[Sales]] * 100)</f>
        <v>-7.0695092894820206</v>
      </c>
      <c r="AB546" s="5">
        <f>Table1[[#This Row],[Sales]] / (1 - Table1[[#This Row],[Discount]])</f>
        <v>1452.18</v>
      </c>
      <c r="AC546" s="5">
        <f>Table1[[#This Row],[Sales Before Discount]] - Table1[[#This Row],[Sales]]</f>
        <v>0</v>
      </c>
      <c r="AD546" s="5" t="str">
        <f>IF(Table1[[#This Row],[Discount Impact Factor]]=0, "No Discount", IF(Table1[[#This Row],[Discount Impact Factor]]&lt;=0.1, "Low Discount", IF(Table1[[#This Row],[Discount Impact Factor]]&lt;=0.2, "Medium Discount", "High Discount")))</f>
        <v>No Discount</v>
      </c>
      <c r="AE546" s="5" t="str">
        <f>IF(Table1[[#This Row],[Discount]]=0,"0% (No Discount)",
 IF(Table1[[#This Row],[Discount]]&lt;=0.09,"10%",
 IF(Table1[[#This Row],[Discount]]&lt;=0.16,"15%",
 IF(Table1[[#This Row],[Discount]]&lt;=0.2,"20%",  IF(Table1[[#This Row],[Discount]]&lt;=0.25,"25%",
 "30%+")))))</f>
        <v>0% (No Discount)</v>
      </c>
      <c r="AF546" s="5" t="str">
        <f>IF(Table1[[#This Row],[Discount]]=0, "Full Price", "Discounted")</f>
        <v>Full Price</v>
      </c>
      <c r="AG546" s="46" t="str">
        <f>TEXT(Table1[[#This Row],[Order Date]],"mmm-yyyy")</f>
        <v>Apr-2015</v>
      </c>
    </row>
    <row r="547" spans="1:33" ht="12.75" customHeight="1" x14ac:dyDescent="0.25">
      <c r="A547" s="5">
        <v>20536</v>
      </c>
      <c r="B547" s="5" t="s">
        <v>106</v>
      </c>
      <c r="C547" s="5">
        <v>0.03</v>
      </c>
      <c r="D547" s="5">
        <v>284.98</v>
      </c>
      <c r="E547" s="5">
        <v>69.55</v>
      </c>
      <c r="F547" s="5">
        <v>972</v>
      </c>
      <c r="G547" s="5" t="s">
        <v>1081</v>
      </c>
      <c r="H547" s="5" t="s">
        <v>39</v>
      </c>
      <c r="I547" s="5" t="s">
        <v>28</v>
      </c>
      <c r="J547" s="5" t="s">
        <v>41</v>
      </c>
      <c r="K547" s="5" t="s">
        <v>42</v>
      </c>
      <c r="L547" s="5" t="s">
        <v>43</v>
      </c>
      <c r="M547" s="5" t="s">
        <v>1082</v>
      </c>
      <c r="N547" s="5">
        <v>0.6</v>
      </c>
      <c r="O547" s="5" t="s">
        <v>33</v>
      </c>
      <c r="P547" s="5" t="s">
        <v>34</v>
      </c>
      <c r="Q547" s="5" t="s">
        <v>45</v>
      </c>
      <c r="R547" s="5" t="s">
        <v>1083</v>
      </c>
      <c r="S547" s="5">
        <v>92503</v>
      </c>
      <c r="T547" s="7">
        <v>42063</v>
      </c>
      <c r="U547" s="7">
        <v>42068</v>
      </c>
      <c r="V547" s="5">
        <v>-116.584</v>
      </c>
      <c r="W547" s="5">
        <v>2</v>
      </c>
      <c r="X547" s="5">
        <v>619.38</v>
      </c>
      <c r="Y547" s="5">
        <v>87259</v>
      </c>
      <c r="Z547" s="5">
        <f>DATEDIF(Table1[[#This Row],[Order Date]], Table1[[#This Row],[Ship Date]], "D")</f>
        <v>5</v>
      </c>
      <c r="AA547" s="5">
        <f>IF(Table1[[#This Row],[Sales]]=0, 0, Table1[[#This Row],[Profit]] / Table1[[#This Row],[Sales]] * 100)</f>
        <v>-18.822693661403338</v>
      </c>
      <c r="AB547" s="5">
        <f>Table1[[#This Row],[Sales]] / (1 - Table1[[#This Row],[Discount]])</f>
        <v>638.53608247422687</v>
      </c>
      <c r="AC547" s="5">
        <f>Table1[[#This Row],[Sales Before Discount]] - Table1[[#This Row],[Sales]]</f>
        <v>19.156082474226878</v>
      </c>
      <c r="AD547" s="5" t="str">
        <f>IF(Table1[[#This Row],[Discount Impact Factor]]=0, "No Discount", IF(Table1[[#This Row],[Discount Impact Factor]]&lt;=0.1, "Low Discount", IF(Table1[[#This Row],[Discount Impact Factor]]&lt;=0.2, "Medium Discount", "High Discount")))</f>
        <v>High Discount</v>
      </c>
      <c r="AE547" s="5" t="str">
        <f>IF(Table1[[#This Row],[Discount]]=0,"0% (No Discount)",
 IF(Table1[[#This Row],[Discount]]&lt;=0.09,"10%",
 IF(Table1[[#This Row],[Discount]]&lt;=0.16,"15%",
 IF(Table1[[#This Row],[Discount]]&lt;=0.2,"20%",  IF(Table1[[#This Row],[Discount]]&lt;=0.25,"25%",
 "30%+")))))</f>
        <v>10%</v>
      </c>
      <c r="AF547" s="5" t="str">
        <f>IF(Table1[[#This Row],[Discount]]=0, "Full Price", "Discounted")</f>
        <v>Discounted</v>
      </c>
      <c r="AG547" s="46" t="str">
        <f>TEXT(Table1[[#This Row],[Order Date]],"mmm-yyyy")</f>
        <v>Feb-2015</v>
      </c>
    </row>
    <row r="548" spans="1:33" ht="12.75" hidden="1" customHeight="1" x14ac:dyDescent="0.25">
      <c r="A548" s="5">
        <v>20537</v>
      </c>
      <c r="B548" s="5" t="s">
        <v>106</v>
      </c>
      <c r="C548" s="5">
        <v>0</v>
      </c>
      <c r="D548" s="5">
        <v>12.99</v>
      </c>
      <c r="E548" s="5">
        <v>14.37</v>
      </c>
      <c r="F548" s="5">
        <v>972</v>
      </c>
      <c r="G548" s="5" t="s">
        <v>1081</v>
      </c>
      <c r="H548" s="5" t="s">
        <v>49</v>
      </c>
      <c r="I548" s="5" t="s">
        <v>28</v>
      </c>
      <c r="J548" s="5" t="s">
        <v>41</v>
      </c>
      <c r="K548" s="5" t="s">
        <v>50</v>
      </c>
      <c r="L548" s="5" t="s">
        <v>236</v>
      </c>
      <c r="M548" s="5" t="s">
        <v>568</v>
      </c>
      <c r="N548" s="5">
        <v>0.73</v>
      </c>
      <c r="O548" s="5" t="s">
        <v>33</v>
      </c>
      <c r="P548" s="5" t="s">
        <v>34</v>
      </c>
      <c r="Q548" s="5" t="s">
        <v>45</v>
      </c>
      <c r="R548" s="5" t="s">
        <v>1083</v>
      </c>
      <c r="S548" s="5">
        <v>92503</v>
      </c>
      <c r="T548" s="7">
        <v>42063</v>
      </c>
      <c r="U548" s="7">
        <v>42063</v>
      </c>
      <c r="V548" s="5">
        <v>12.896100000000001</v>
      </c>
      <c r="W548" s="5">
        <v>1</v>
      </c>
      <c r="X548" s="5">
        <v>18.690000000000001</v>
      </c>
      <c r="Y548" s="5">
        <v>87259</v>
      </c>
      <c r="Z548" s="5">
        <f>DATEDIF(Table1[[#This Row],[Order Date]], Table1[[#This Row],[Ship Date]], "D")</f>
        <v>0</v>
      </c>
      <c r="AA548" s="5">
        <f>IF(Table1[[#This Row],[Sales]]=0, 0, Table1[[#This Row],[Profit]] / Table1[[#This Row],[Sales]] * 100)</f>
        <v>69</v>
      </c>
      <c r="AB548" s="5">
        <f>Table1[[#This Row],[Sales]] / (1 - Table1[[#This Row],[Discount]])</f>
        <v>18.690000000000001</v>
      </c>
      <c r="AC548" s="5">
        <f>Table1[[#This Row],[Sales Before Discount]] - Table1[[#This Row],[Sales]]</f>
        <v>0</v>
      </c>
      <c r="AD548" s="5" t="str">
        <f>IF(Table1[[#This Row],[Discount Impact Factor]]=0, "No Discount", IF(Table1[[#This Row],[Discount Impact Factor]]&lt;=0.1, "Low Discount", IF(Table1[[#This Row],[Discount Impact Factor]]&lt;=0.2, "Medium Discount", "High Discount")))</f>
        <v>No Discount</v>
      </c>
      <c r="AE548" s="5" t="str">
        <f>IF(Table1[[#This Row],[Discount]]=0,"0% (No Discount)",
 IF(Table1[[#This Row],[Discount]]&lt;=0.09,"10%",
 IF(Table1[[#This Row],[Discount]]&lt;=0.16,"15%",
 IF(Table1[[#This Row],[Discount]]&lt;=0.2,"20%",  IF(Table1[[#This Row],[Discount]]&lt;=0.25,"25%",
 "30%+")))))</f>
        <v>0% (No Discount)</v>
      </c>
      <c r="AF548" s="5" t="str">
        <f>IF(Table1[[#This Row],[Discount]]=0, "Full Price", "Discounted")</f>
        <v>Full Price</v>
      </c>
      <c r="AG548" s="46" t="str">
        <f>TEXT(Table1[[#This Row],[Order Date]],"mmm-yyyy")</f>
        <v>Feb-2015</v>
      </c>
    </row>
    <row r="549" spans="1:33" ht="12.75" customHeight="1" x14ac:dyDescent="0.25">
      <c r="A549" s="5">
        <v>24298</v>
      </c>
      <c r="B549" s="5" t="s">
        <v>106</v>
      </c>
      <c r="C549" s="5">
        <v>0.1</v>
      </c>
      <c r="D549" s="5">
        <v>2.2200000000000002</v>
      </c>
      <c r="E549" s="5">
        <v>5</v>
      </c>
      <c r="F549" s="5">
        <v>975</v>
      </c>
      <c r="G549" s="5" t="s">
        <v>1084</v>
      </c>
      <c r="H549" s="5" t="s">
        <v>49</v>
      </c>
      <c r="I549" s="5" t="s">
        <v>28</v>
      </c>
      <c r="J549" s="5" t="s">
        <v>29</v>
      </c>
      <c r="K549" s="5" t="s">
        <v>257</v>
      </c>
      <c r="L549" s="5" t="s">
        <v>59</v>
      </c>
      <c r="M549" s="5" t="s">
        <v>1085</v>
      </c>
      <c r="N549" s="5">
        <v>0.55000000000000004</v>
      </c>
      <c r="O549" s="5" t="s">
        <v>33</v>
      </c>
      <c r="P549" s="5" t="s">
        <v>53</v>
      </c>
      <c r="Q549" s="5" t="s">
        <v>193</v>
      </c>
      <c r="R549" s="5" t="s">
        <v>194</v>
      </c>
      <c r="S549" s="5">
        <v>2108</v>
      </c>
      <c r="T549" s="7">
        <v>42098</v>
      </c>
      <c r="U549" s="7">
        <v>42103</v>
      </c>
      <c r="V549" s="5">
        <v>-21.319199999999999</v>
      </c>
      <c r="W549" s="5">
        <v>3</v>
      </c>
      <c r="X549" s="5">
        <v>8.8000000000000007</v>
      </c>
      <c r="Y549" s="5">
        <v>87260</v>
      </c>
      <c r="Z549" s="5">
        <f>DATEDIF(Table1[[#This Row],[Order Date]], Table1[[#This Row],[Ship Date]], "D")</f>
        <v>5</v>
      </c>
      <c r="AA549" s="5">
        <f>IF(Table1[[#This Row],[Sales]]=0, 0, Table1[[#This Row],[Profit]] / Table1[[#This Row],[Sales]] * 100)</f>
        <v>-242.26363636363635</v>
      </c>
      <c r="AB549" s="5">
        <f>Table1[[#This Row],[Sales]] / (1 - Table1[[#This Row],[Discount]])</f>
        <v>9.7777777777777786</v>
      </c>
      <c r="AC549" s="5">
        <f>Table1[[#This Row],[Sales Before Discount]] - Table1[[#This Row],[Sales]]</f>
        <v>0.97777777777777786</v>
      </c>
      <c r="AD549" s="5" t="str">
        <f>IF(Table1[[#This Row],[Discount Impact Factor]]=0, "No Discount", IF(Table1[[#This Row],[Discount Impact Factor]]&lt;=0.1, "Low Discount", IF(Table1[[#This Row],[Discount Impact Factor]]&lt;=0.2, "Medium Discount", "High Discount")))</f>
        <v>High Discount</v>
      </c>
      <c r="AE549" s="5" t="str">
        <f>IF(Table1[[#This Row],[Discount]]=0,"0% (No Discount)",
 IF(Table1[[#This Row],[Discount]]&lt;=0.09,"10%",
 IF(Table1[[#This Row],[Discount]]&lt;=0.16,"15%",
 IF(Table1[[#This Row],[Discount]]&lt;=0.2,"20%",  IF(Table1[[#This Row],[Discount]]&lt;=0.25,"25%",
 "30%+")))))</f>
        <v>15%</v>
      </c>
      <c r="AF549" s="5" t="str">
        <f>IF(Table1[[#This Row],[Discount]]=0, "Full Price", "Discounted")</f>
        <v>Discounted</v>
      </c>
      <c r="AG549" s="46" t="str">
        <f>TEXT(Table1[[#This Row],[Order Date]],"mmm-yyyy")</f>
        <v>Apr-2015</v>
      </c>
    </row>
    <row r="550" spans="1:33" ht="12.75" hidden="1" customHeight="1" x14ac:dyDescent="0.25">
      <c r="A550" s="5">
        <v>22646</v>
      </c>
      <c r="B550" s="5" t="s">
        <v>56</v>
      </c>
      <c r="C550" s="5">
        <v>0</v>
      </c>
      <c r="D550" s="5">
        <v>37.76</v>
      </c>
      <c r="E550" s="5">
        <v>12.9</v>
      </c>
      <c r="F550" s="5">
        <v>980</v>
      </c>
      <c r="G550" s="5" t="s">
        <v>1086</v>
      </c>
      <c r="H550" s="5" t="s">
        <v>49</v>
      </c>
      <c r="I550" s="5" t="s">
        <v>28</v>
      </c>
      <c r="J550" s="5" t="s">
        <v>29</v>
      </c>
      <c r="K550" s="5" t="s">
        <v>141</v>
      </c>
      <c r="L550" s="5" t="s">
        <v>59</v>
      </c>
      <c r="M550" s="5" t="s">
        <v>1087</v>
      </c>
      <c r="N550" s="5">
        <v>0.56999999999999995</v>
      </c>
      <c r="O550" s="5" t="s">
        <v>33</v>
      </c>
      <c r="P550" s="5" t="s">
        <v>53</v>
      </c>
      <c r="Q550" s="5" t="s">
        <v>149</v>
      </c>
      <c r="R550" s="5" t="s">
        <v>778</v>
      </c>
      <c r="S550" s="5">
        <v>5403</v>
      </c>
      <c r="T550" s="7">
        <v>42040</v>
      </c>
      <c r="U550" s="7">
        <v>42041</v>
      </c>
      <c r="V550" s="5">
        <v>93.846800000000002</v>
      </c>
      <c r="W550" s="5">
        <v>12</v>
      </c>
      <c r="X550" s="5">
        <v>477.2</v>
      </c>
      <c r="Y550" s="5">
        <v>87258</v>
      </c>
      <c r="Z550" s="5">
        <f>DATEDIF(Table1[[#This Row],[Order Date]], Table1[[#This Row],[Ship Date]], "D")</f>
        <v>1</v>
      </c>
      <c r="AA550" s="5">
        <f>IF(Table1[[#This Row],[Sales]]=0, 0, Table1[[#This Row],[Profit]] / Table1[[#This Row],[Sales]] * 100)</f>
        <v>19.666135792120702</v>
      </c>
      <c r="AB550" s="5">
        <f>Table1[[#This Row],[Sales]] / (1 - Table1[[#This Row],[Discount]])</f>
        <v>477.2</v>
      </c>
      <c r="AC550" s="5">
        <f>Table1[[#This Row],[Sales Before Discount]] - Table1[[#This Row],[Sales]]</f>
        <v>0</v>
      </c>
      <c r="AD550" s="5" t="str">
        <f>IF(Table1[[#This Row],[Discount Impact Factor]]=0, "No Discount", IF(Table1[[#This Row],[Discount Impact Factor]]&lt;=0.1, "Low Discount", IF(Table1[[#This Row],[Discount Impact Factor]]&lt;=0.2, "Medium Discount", "High Discount")))</f>
        <v>No Discount</v>
      </c>
      <c r="AE550" s="5" t="str">
        <f>IF(Table1[[#This Row],[Discount]]=0,"0% (No Discount)",
 IF(Table1[[#This Row],[Discount]]&lt;=0.09,"10%",
 IF(Table1[[#This Row],[Discount]]&lt;=0.16,"15%",
 IF(Table1[[#This Row],[Discount]]&lt;=0.2,"20%",  IF(Table1[[#This Row],[Discount]]&lt;=0.25,"25%",
 "30%+")))))</f>
        <v>0% (No Discount)</v>
      </c>
      <c r="AF550" s="5" t="str">
        <f>IF(Table1[[#This Row],[Discount]]=0, "Full Price", "Discounted")</f>
        <v>Full Price</v>
      </c>
      <c r="AG550" s="46" t="str">
        <f>TEXT(Table1[[#This Row],[Order Date]],"mmm-yyyy")</f>
        <v>Feb-2015</v>
      </c>
    </row>
    <row r="551" spans="1:33" ht="12.75" hidden="1" customHeight="1" x14ac:dyDescent="0.25">
      <c r="A551" s="5">
        <v>20010</v>
      </c>
      <c r="B551" s="5" t="s">
        <v>106</v>
      </c>
      <c r="C551" s="5">
        <v>0.09</v>
      </c>
      <c r="D551" s="5">
        <v>300.97000000000003</v>
      </c>
      <c r="E551" s="5">
        <v>7.18</v>
      </c>
      <c r="F551" s="5">
        <v>983</v>
      </c>
      <c r="G551" s="5" t="s">
        <v>1088</v>
      </c>
      <c r="H551" s="5" t="s">
        <v>49</v>
      </c>
      <c r="I551" s="5" t="s">
        <v>28</v>
      </c>
      <c r="J551" s="5" t="s">
        <v>77</v>
      </c>
      <c r="K551" s="5" t="s">
        <v>180</v>
      </c>
      <c r="L551" s="5" t="s">
        <v>59</v>
      </c>
      <c r="M551" s="5" t="s">
        <v>1089</v>
      </c>
      <c r="N551" s="5">
        <v>0.48</v>
      </c>
      <c r="O551" s="5" t="s">
        <v>33</v>
      </c>
      <c r="P551" s="5" t="s">
        <v>136</v>
      </c>
      <c r="Q551" s="5" t="s">
        <v>958</v>
      </c>
      <c r="R551" s="5" t="s">
        <v>1090</v>
      </c>
      <c r="S551" s="5">
        <v>72143</v>
      </c>
      <c r="T551" s="7">
        <v>42121</v>
      </c>
      <c r="U551" s="7">
        <v>42121</v>
      </c>
      <c r="V551" s="5">
        <v>17.771999999999998</v>
      </c>
      <c r="W551" s="5">
        <v>10</v>
      </c>
      <c r="X551" s="5">
        <v>2848.38</v>
      </c>
      <c r="Y551" s="5">
        <v>90201</v>
      </c>
      <c r="Z551" s="5">
        <f>DATEDIF(Table1[[#This Row],[Order Date]], Table1[[#This Row],[Ship Date]], "D")</f>
        <v>0</v>
      </c>
      <c r="AA551" s="5">
        <f>IF(Table1[[#This Row],[Sales]]=0, 0, Table1[[#This Row],[Profit]] / Table1[[#This Row],[Sales]] * 100)</f>
        <v>0.62393360436458611</v>
      </c>
      <c r="AB551" s="5">
        <f>Table1[[#This Row],[Sales]] / (1 - Table1[[#This Row],[Discount]])</f>
        <v>3130.0879120879122</v>
      </c>
      <c r="AC551" s="5">
        <f>Table1[[#This Row],[Sales Before Discount]] - Table1[[#This Row],[Sales]]</f>
        <v>281.70791208791206</v>
      </c>
      <c r="AD551" s="5" t="str">
        <f>IF(Table1[[#This Row],[Discount Impact Factor]]=0, "No Discount", IF(Table1[[#This Row],[Discount Impact Factor]]&lt;=0.1, "Low Discount", IF(Table1[[#This Row],[Discount Impact Factor]]&lt;=0.2, "Medium Discount", "High Discount")))</f>
        <v>High Discount</v>
      </c>
      <c r="AE551" s="5" t="str">
        <f>IF(Table1[[#This Row],[Discount]]=0,"0% (No Discount)",
 IF(Table1[[#This Row],[Discount]]&lt;=0.09,"10%",
 IF(Table1[[#This Row],[Discount]]&lt;=0.16,"15%",
 IF(Table1[[#This Row],[Discount]]&lt;=0.2,"20%",  IF(Table1[[#This Row],[Discount]]&lt;=0.25,"25%",
 "30%+")))))</f>
        <v>10%</v>
      </c>
      <c r="AF551" s="5" t="str">
        <f>IF(Table1[[#This Row],[Discount]]=0, "Full Price", "Discounted")</f>
        <v>Discounted</v>
      </c>
      <c r="AG551" s="46" t="str">
        <f>TEXT(Table1[[#This Row],[Order Date]],"mmm-yyyy")</f>
        <v>Apr-2015</v>
      </c>
    </row>
    <row r="552" spans="1:33" ht="12.75" customHeight="1" x14ac:dyDescent="0.25">
      <c r="A552" s="5">
        <v>25895</v>
      </c>
      <c r="B552" s="5" t="s">
        <v>25</v>
      </c>
      <c r="C552" s="5">
        <v>0.05</v>
      </c>
      <c r="D552" s="5">
        <v>4.28</v>
      </c>
      <c r="E552" s="5">
        <v>5.17</v>
      </c>
      <c r="F552" s="5">
        <v>993</v>
      </c>
      <c r="G552" s="5" t="s">
        <v>1091</v>
      </c>
      <c r="H552" s="5" t="s">
        <v>49</v>
      </c>
      <c r="I552" s="5" t="s">
        <v>58</v>
      </c>
      <c r="J552" s="5" t="s">
        <v>29</v>
      </c>
      <c r="K552" s="5" t="s">
        <v>93</v>
      </c>
      <c r="L552" s="5" t="s">
        <v>59</v>
      </c>
      <c r="M552" s="5" t="s">
        <v>481</v>
      </c>
      <c r="N552" s="5">
        <v>0.4</v>
      </c>
      <c r="O552" s="5" t="s">
        <v>33</v>
      </c>
      <c r="P552" s="5" t="s">
        <v>34</v>
      </c>
      <c r="Q552" s="5" t="s">
        <v>45</v>
      </c>
      <c r="R552" s="5" t="s">
        <v>1092</v>
      </c>
      <c r="S552" s="5">
        <v>93030</v>
      </c>
      <c r="T552" s="7">
        <v>42054</v>
      </c>
      <c r="U552" s="7">
        <v>42054</v>
      </c>
      <c r="V552" s="5">
        <v>-104.57</v>
      </c>
      <c r="W552" s="5">
        <v>9</v>
      </c>
      <c r="X552" s="5">
        <v>38.58</v>
      </c>
      <c r="Y552" s="5">
        <v>89432</v>
      </c>
      <c r="Z552" s="5">
        <f>DATEDIF(Table1[[#This Row],[Order Date]], Table1[[#This Row],[Ship Date]], "D")</f>
        <v>0</v>
      </c>
      <c r="AA552" s="5">
        <f>IF(Table1[[#This Row],[Sales]]=0, 0, Table1[[#This Row],[Profit]] / Table1[[#This Row],[Sales]] * 100)</f>
        <v>-271.0471747019181</v>
      </c>
      <c r="AB552" s="5">
        <f>Table1[[#This Row],[Sales]] / (1 - Table1[[#This Row],[Discount]])</f>
        <v>40.610526315789471</v>
      </c>
      <c r="AC552" s="5">
        <f>Table1[[#This Row],[Sales Before Discount]] - Table1[[#This Row],[Sales]]</f>
        <v>2.0305263157894728</v>
      </c>
      <c r="AD552" s="5" t="str">
        <f>IF(Table1[[#This Row],[Discount Impact Factor]]=0, "No Discount", IF(Table1[[#This Row],[Discount Impact Factor]]&lt;=0.1, "Low Discount", IF(Table1[[#This Row],[Discount Impact Factor]]&lt;=0.2, "Medium Discount", "High Discount")))</f>
        <v>High Discount</v>
      </c>
      <c r="AE552" s="5" t="str">
        <f>IF(Table1[[#This Row],[Discount]]=0,"0% (No Discount)",
 IF(Table1[[#This Row],[Discount]]&lt;=0.09,"10%",
 IF(Table1[[#This Row],[Discount]]&lt;=0.16,"15%",
 IF(Table1[[#This Row],[Discount]]&lt;=0.2,"20%",  IF(Table1[[#This Row],[Discount]]&lt;=0.25,"25%",
 "30%+")))))</f>
        <v>10%</v>
      </c>
      <c r="AF552" s="5" t="str">
        <f>IF(Table1[[#This Row],[Discount]]=0, "Full Price", "Discounted")</f>
        <v>Discounted</v>
      </c>
      <c r="AG552" s="46" t="str">
        <f>TEXT(Table1[[#This Row],[Order Date]],"mmm-yyyy")</f>
        <v>Feb-2015</v>
      </c>
    </row>
    <row r="553" spans="1:33" ht="12.75" customHeight="1" x14ac:dyDescent="0.25">
      <c r="A553" s="5">
        <v>19004</v>
      </c>
      <c r="B553" s="5" t="s">
        <v>25</v>
      </c>
      <c r="C553" s="5">
        <v>0.1</v>
      </c>
      <c r="D553" s="5">
        <v>400.98</v>
      </c>
      <c r="E553" s="5">
        <v>76.37</v>
      </c>
      <c r="F553" s="5">
        <v>994</v>
      </c>
      <c r="G553" s="5" t="s">
        <v>1093</v>
      </c>
      <c r="H553" s="5" t="s">
        <v>39</v>
      </c>
      <c r="I553" s="5" t="s">
        <v>58</v>
      </c>
      <c r="J553" s="5" t="s">
        <v>41</v>
      </c>
      <c r="K553" s="5" t="s">
        <v>152</v>
      </c>
      <c r="L553" s="5" t="s">
        <v>121</v>
      </c>
      <c r="M553" s="5" t="s">
        <v>1094</v>
      </c>
      <c r="N553" s="5">
        <v>0.6</v>
      </c>
      <c r="O553" s="5" t="s">
        <v>33</v>
      </c>
      <c r="P553" s="5" t="s">
        <v>53</v>
      </c>
      <c r="Q553" s="5" t="s">
        <v>188</v>
      </c>
      <c r="R553" s="5" t="s">
        <v>433</v>
      </c>
      <c r="S553" s="5">
        <v>4073</v>
      </c>
      <c r="T553" s="7">
        <v>42077</v>
      </c>
      <c r="U553" s="7">
        <v>42078</v>
      </c>
      <c r="V553" s="5">
        <v>-969.0483660000001</v>
      </c>
      <c r="W553" s="5">
        <v>2</v>
      </c>
      <c r="X553" s="5">
        <v>810.47</v>
      </c>
      <c r="Y553" s="5">
        <v>89433</v>
      </c>
      <c r="Z553" s="5">
        <f>DATEDIF(Table1[[#This Row],[Order Date]], Table1[[#This Row],[Ship Date]], "D")</f>
        <v>1</v>
      </c>
      <c r="AA553" s="5">
        <f>IF(Table1[[#This Row],[Sales]]=0, 0, Table1[[#This Row],[Profit]] / Table1[[#This Row],[Sales]] * 100)</f>
        <v>-119.56622280898739</v>
      </c>
      <c r="AB553" s="5">
        <f>Table1[[#This Row],[Sales]] / (1 - Table1[[#This Row],[Discount]])</f>
        <v>900.52222222222224</v>
      </c>
      <c r="AC553" s="5">
        <f>Table1[[#This Row],[Sales Before Discount]] - Table1[[#This Row],[Sales]]</f>
        <v>90.052222222222213</v>
      </c>
      <c r="AD553" s="5" t="str">
        <f>IF(Table1[[#This Row],[Discount Impact Factor]]=0, "No Discount", IF(Table1[[#This Row],[Discount Impact Factor]]&lt;=0.1, "Low Discount", IF(Table1[[#This Row],[Discount Impact Factor]]&lt;=0.2, "Medium Discount", "High Discount")))</f>
        <v>High Discount</v>
      </c>
      <c r="AE553" s="5" t="str">
        <f>IF(Table1[[#This Row],[Discount]]=0,"0% (No Discount)",
 IF(Table1[[#This Row],[Discount]]&lt;=0.09,"10%",
 IF(Table1[[#This Row],[Discount]]&lt;=0.16,"15%",
 IF(Table1[[#This Row],[Discount]]&lt;=0.2,"20%",  IF(Table1[[#This Row],[Discount]]&lt;=0.25,"25%",
 "30%+")))))</f>
        <v>15%</v>
      </c>
      <c r="AF553" s="5" t="str">
        <f>IF(Table1[[#This Row],[Discount]]=0, "Full Price", "Discounted")</f>
        <v>Discounted</v>
      </c>
      <c r="AG553" s="46" t="str">
        <f>TEXT(Table1[[#This Row],[Order Date]],"mmm-yyyy")</f>
        <v>Mar-2015</v>
      </c>
    </row>
    <row r="554" spans="1:33" ht="12.75" hidden="1" customHeight="1" x14ac:dyDescent="0.25">
      <c r="A554" s="5">
        <v>23840</v>
      </c>
      <c r="B554" s="5" t="s">
        <v>106</v>
      </c>
      <c r="C554" s="5">
        <v>0.09</v>
      </c>
      <c r="D554" s="5">
        <v>7.64</v>
      </c>
      <c r="E554" s="5">
        <v>5.83</v>
      </c>
      <c r="F554" s="5">
        <v>995</v>
      </c>
      <c r="G554" s="5" t="s">
        <v>1095</v>
      </c>
      <c r="H554" s="5" t="s">
        <v>49</v>
      </c>
      <c r="I554" s="5" t="s">
        <v>58</v>
      </c>
      <c r="J554" s="5" t="s">
        <v>29</v>
      </c>
      <c r="K554" s="5" t="s">
        <v>93</v>
      </c>
      <c r="L554" s="5" t="s">
        <v>31</v>
      </c>
      <c r="M554" s="5" t="s">
        <v>1026</v>
      </c>
      <c r="N554" s="5">
        <v>0.36</v>
      </c>
      <c r="O554" s="5" t="s">
        <v>33</v>
      </c>
      <c r="P554" s="5" t="s">
        <v>53</v>
      </c>
      <c r="Q554" s="5" t="s">
        <v>188</v>
      </c>
      <c r="R554" s="5" t="s">
        <v>1096</v>
      </c>
      <c r="S554" s="5">
        <v>4070</v>
      </c>
      <c r="T554" s="7">
        <v>42134</v>
      </c>
      <c r="U554" s="7">
        <v>42139</v>
      </c>
      <c r="V554" s="5">
        <v>4.0320000000000036</v>
      </c>
      <c r="W554" s="5">
        <v>9</v>
      </c>
      <c r="X554" s="5">
        <v>72.83</v>
      </c>
      <c r="Y554" s="5">
        <v>89434</v>
      </c>
      <c r="Z554" s="5">
        <f>DATEDIF(Table1[[#This Row],[Order Date]], Table1[[#This Row],[Ship Date]], "D")</f>
        <v>5</v>
      </c>
      <c r="AA554" s="5">
        <f>IF(Table1[[#This Row],[Sales]]=0, 0, Table1[[#This Row],[Profit]] / Table1[[#This Row],[Sales]] * 100)</f>
        <v>5.5361801455444235</v>
      </c>
      <c r="AB554" s="5">
        <f>Table1[[#This Row],[Sales]] / (1 - Table1[[#This Row],[Discount]])</f>
        <v>80.032967032967022</v>
      </c>
      <c r="AC554" s="5">
        <f>Table1[[#This Row],[Sales Before Discount]] - Table1[[#This Row],[Sales]]</f>
        <v>7.2029670329670239</v>
      </c>
      <c r="AD554" s="5" t="str">
        <f>IF(Table1[[#This Row],[Discount Impact Factor]]=0, "No Discount", IF(Table1[[#This Row],[Discount Impact Factor]]&lt;=0.1, "Low Discount", IF(Table1[[#This Row],[Discount Impact Factor]]&lt;=0.2, "Medium Discount", "High Discount")))</f>
        <v>High Discount</v>
      </c>
      <c r="AE554" s="5" t="str">
        <f>IF(Table1[[#This Row],[Discount]]=0,"0% (No Discount)",
 IF(Table1[[#This Row],[Discount]]&lt;=0.09,"10%",
 IF(Table1[[#This Row],[Discount]]&lt;=0.16,"15%",
 IF(Table1[[#This Row],[Discount]]&lt;=0.2,"20%",  IF(Table1[[#This Row],[Discount]]&lt;=0.25,"25%",
 "30%+")))))</f>
        <v>10%</v>
      </c>
      <c r="AF554" s="5" t="str">
        <f>IF(Table1[[#This Row],[Discount]]=0, "Full Price", "Discounted")</f>
        <v>Discounted</v>
      </c>
      <c r="AG554" s="46" t="str">
        <f>TEXT(Table1[[#This Row],[Order Date]],"mmm-yyyy")</f>
        <v>May-2015</v>
      </c>
    </row>
    <row r="555" spans="1:33" ht="12.75" customHeight="1" x14ac:dyDescent="0.25">
      <c r="A555" s="5">
        <v>22639</v>
      </c>
      <c r="B555" s="5" t="s">
        <v>106</v>
      </c>
      <c r="C555" s="5">
        <v>0.08</v>
      </c>
      <c r="D555" s="5">
        <v>67.84</v>
      </c>
      <c r="E555" s="5">
        <v>0.99</v>
      </c>
      <c r="F555" s="5">
        <v>997</v>
      </c>
      <c r="G555" s="5" t="s">
        <v>1097</v>
      </c>
      <c r="H555" s="5" t="s">
        <v>49</v>
      </c>
      <c r="I555" s="5" t="s">
        <v>58</v>
      </c>
      <c r="J555" s="5" t="s">
        <v>29</v>
      </c>
      <c r="K555" s="5" t="s">
        <v>257</v>
      </c>
      <c r="L555" s="5" t="s">
        <v>59</v>
      </c>
      <c r="M555" s="5" t="s">
        <v>1098</v>
      </c>
      <c r="N555" s="5">
        <v>0.57999999999999996</v>
      </c>
      <c r="O555" s="5" t="s">
        <v>33</v>
      </c>
      <c r="P555" s="5" t="s">
        <v>53</v>
      </c>
      <c r="Q555" s="5" t="s">
        <v>54</v>
      </c>
      <c r="R555" s="5" t="s">
        <v>1063</v>
      </c>
      <c r="S555" s="5">
        <v>7002</v>
      </c>
      <c r="T555" s="7">
        <v>42028</v>
      </c>
      <c r="U555" s="7">
        <v>42033</v>
      </c>
      <c r="V555" s="5">
        <v>-23.634399999999999</v>
      </c>
      <c r="W555" s="5">
        <v>1</v>
      </c>
      <c r="X555" s="5">
        <v>63.66</v>
      </c>
      <c r="Y555" s="5">
        <v>89431</v>
      </c>
      <c r="Z555" s="5">
        <f>DATEDIF(Table1[[#This Row],[Order Date]], Table1[[#This Row],[Ship Date]], "D")</f>
        <v>5</v>
      </c>
      <c r="AA555" s="5">
        <f>IF(Table1[[#This Row],[Sales]]=0, 0, Table1[[#This Row],[Profit]] / Table1[[#This Row],[Sales]] * 100)</f>
        <v>-37.125981778196667</v>
      </c>
      <c r="AB555" s="5">
        <f>Table1[[#This Row],[Sales]] / (1 - Table1[[#This Row],[Discount]])</f>
        <v>69.195652173913032</v>
      </c>
      <c r="AC555" s="5">
        <f>Table1[[#This Row],[Sales Before Discount]] - Table1[[#This Row],[Sales]]</f>
        <v>5.5356521739130358</v>
      </c>
      <c r="AD555" s="5" t="str">
        <f>IF(Table1[[#This Row],[Discount Impact Factor]]=0, "No Discount", IF(Table1[[#This Row],[Discount Impact Factor]]&lt;=0.1, "Low Discount", IF(Table1[[#This Row],[Discount Impact Factor]]&lt;=0.2, "Medium Discount", "High Discount")))</f>
        <v>High Discount</v>
      </c>
      <c r="AE555" s="5" t="str">
        <f>IF(Table1[[#This Row],[Discount]]=0,"0% (No Discount)",
 IF(Table1[[#This Row],[Discount]]&lt;=0.09,"10%",
 IF(Table1[[#This Row],[Discount]]&lt;=0.16,"15%",
 IF(Table1[[#This Row],[Discount]]&lt;=0.2,"20%",  IF(Table1[[#This Row],[Discount]]&lt;=0.25,"25%",
 "30%+")))))</f>
        <v>10%</v>
      </c>
      <c r="AF555" s="5" t="str">
        <f>IF(Table1[[#This Row],[Discount]]=0, "Full Price", "Discounted")</f>
        <v>Discounted</v>
      </c>
      <c r="AG555" s="46" t="str">
        <f>TEXT(Table1[[#This Row],[Order Date]],"mmm-yyyy")</f>
        <v>Jan-2015</v>
      </c>
    </row>
    <row r="556" spans="1:33" ht="12.75" customHeight="1" x14ac:dyDescent="0.25">
      <c r="A556" s="5">
        <v>19003</v>
      </c>
      <c r="B556" s="5" t="s">
        <v>25</v>
      </c>
      <c r="C556" s="5">
        <v>0.08</v>
      </c>
      <c r="D556" s="5">
        <v>45.19</v>
      </c>
      <c r="E556" s="5">
        <v>1.99</v>
      </c>
      <c r="F556" s="5">
        <v>999</v>
      </c>
      <c r="G556" s="5" t="s">
        <v>1099</v>
      </c>
      <c r="H556" s="5" t="s">
        <v>49</v>
      </c>
      <c r="I556" s="5" t="s">
        <v>58</v>
      </c>
      <c r="J556" s="5" t="s">
        <v>77</v>
      </c>
      <c r="K556" s="5" t="s">
        <v>180</v>
      </c>
      <c r="L556" s="5" t="s">
        <v>51</v>
      </c>
      <c r="M556" s="5" t="s">
        <v>1100</v>
      </c>
      <c r="N556" s="5">
        <v>0.55000000000000004</v>
      </c>
      <c r="O556" s="5" t="s">
        <v>33</v>
      </c>
      <c r="P556" s="5" t="s">
        <v>53</v>
      </c>
      <c r="Q556" s="5" t="s">
        <v>54</v>
      </c>
      <c r="R556" s="5" t="s">
        <v>1101</v>
      </c>
      <c r="S556" s="5">
        <v>7450</v>
      </c>
      <c r="T556" s="7">
        <v>42077</v>
      </c>
      <c r="U556" s="7">
        <v>42078</v>
      </c>
      <c r="V556" s="5">
        <v>-71.83</v>
      </c>
      <c r="W556" s="5">
        <v>3</v>
      </c>
      <c r="X556" s="5">
        <v>127.22</v>
      </c>
      <c r="Y556" s="5">
        <v>89433</v>
      </c>
      <c r="Z556" s="5">
        <f>DATEDIF(Table1[[#This Row],[Order Date]], Table1[[#This Row],[Ship Date]], "D")</f>
        <v>1</v>
      </c>
      <c r="AA556" s="5">
        <f>IF(Table1[[#This Row],[Sales]]=0, 0, Table1[[#This Row],[Profit]] / Table1[[#This Row],[Sales]] * 100)</f>
        <v>-56.461248231410153</v>
      </c>
      <c r="AB556" s="5">
        <f>Table1[[#This Row],[Sales]] / (1 - Table1[[#This Row],[Discount]])</f>
        <v>138.28260869565216</v>
      </c>
      <c r="AC556" s="5">
        <f>Table1[[#This Row],[Sales Before Discount]] - Table1[[#This Row],[Sales]]</f>
        <v>11.062608695652159</v>
      </c>
      <c r="AD556" s="5" t="str">
        <f>IF(Table1[[#This Row],[Discount Impact Factor]]=0, "No Discount", IF(Table1[[#This Row],[Discount Impact Factor]]&lt;=0.1, "Low Discount", IF(Table1[[#This Row],[Discount Impact Factor]]&lt;=0.2, "Medium Discount", "High Discount")))</f>
        <v>High Discount</v>
      </c>
      <c r="AE556" s="5" t="str">
        <f>IF(Table1[[#This Row],[Discount]]=0,"0% (No Discount)",
 IF(Table1[[#This Row],[Discount]]&lt;=0.09,"10%",
 IF(Table1[[#This Row],[Discount]]&lt;=0.16,"15%",
 IF(Table1[[#This Row],[Discount]]&lt;=0.2,"20%",  IF(Table1[[#This Row],[Discount]]&lt;=0.25,"25%",
 "30%+")))))</f>
        <v>10%</v>
      </c>
      <c r="AF556" s="5" t="str">
        <f>IF(Table1[[#This Row],[Discount]]=0, "Full Price", "Discounted")</f>
        <v>Discounted</v>
      </c>
      <c r="AG556" s="46" t="str">
        <f>TEXT(Table1[[#This Row],[Order Date]],"mmm-yyyy")</f>
        <v>Mar-2015</v>
      </c>
    </row>
    <row r="557" spans="1:33" ht="12.75" customHeight="1" x14ac:dyDescent="0.25">
      <c r="A557" s="5">
        <v>19002</v>
      </c>
      <c r="B557" s="5" t="s">
        <v>25</v>
      </c>
      <c r="C557" s="5">
        <v>0.03</v>
      </c>
      <c r="D557" s="5">
        <v>33.979999999999997</v>
      </c>
      <c r="E557" s="5">
        <v>19.989999999999998</v>
      </c>
      <c r="F557" s="5">
        <v>1000</v>
      </c>
      <c r="G557" s="5" t="s">
        <v>1102</v>
      </c>
      <c r="H557" s="5" t="s">
        <v>49</v>
      </c>
      <c r="I557" s="5" t="s">
        <v>58</v>
      </c>
      <c r="J557" s="5" t="s">
        <v>41</v>
      </c>
      <c r="K557" s="5" t="s">
        <v>50</v>
      </c>
      <c r="L557" s="5" t="s">
        <v>59</v>
      </c>
      <c r="M557" s="5" t="s">
        <v>1103</v>
      </c>
      <c r="N557" s="5">
        <v>0.55000000000000004</v>
      </c>
      <c r="O557" s="5" t="s">
        <v>33</v>
      </c>
      <c r="P557" s="5" t="s">
        <v>53</v>
      </c>
      <c r="Q557" s="5" t="s">
        <v>149</v>
      </c>
      <c r="R557" s="5" t="s">
        <v>1104</v>
      </c>
      <c r="S557" s="5">
        <v>5201</v>
      </c>
      <c r="T557" s="7">
        <v>42077</v>
      </c>
      <c r="U557" s="7">
        <v>42078</v>
      </c>
      <c r="V557" s="5">
        <v>-0.74000000000000909</v>
      </c>
      <c r="W557" s="5">
        <v>12</v>
      </c>
      <c r="X557" s="5">
        <v>432.44</v>
      </c>
      <c r="Y557" s="5">
        <v>89433</v>
      </c>
      <c r="Z557" s="5">
        <f>DATEDIF(Table1[[#This Row],[Order Date]], Table1[[#This Row],[Ship Date]], "D")</f>
        <v>1</v>
      </c>
      <c r="AA557" s="5">
        <f>IF(Table1[[#This Row],[Sales]]=0, 0, Table1[[#This Row],[Profit]] / Table1[[#This Row],[Sales]] * 100)</f>
        <v>-0.17112200536490821</v>
      </c>
      <c r="AB557" s="5">
        <f>Table1[[#This Row],[Sales]] / (1 - Table1[[#This Row],[Discount]])</f>
        <v>445.81443298969072</v>
      </c>
      <c r="AC557" s="5">
        <f>Table1[[#This Row],[Sales Before Discount]] - Table1[[#This Row],[Sales]]</f>
        <v>13.374432989690717</v>
      </c>
      <c r="AD557" s="5" t="str">
        <f>IF(Table1[[#This Row],[Discount Impact Factor]]=0, "No Discount", IF(Table1[[#This Row],[Discount Impact Factor]]&lt;=0.1, "Low Discount", IF(Table1[[#This Row],[Discount Impact Factor]]&lt;=0.2, "Medium Discount", "High Discount")))</f>
        <v>High Discount</v>
      </c>
      <c r="AE557" s="5" t="str">
        <f>IF(Table1[[#This Row],[Discount]]=0,"0% (No Discount)",
 IF(Table1[[#This Row],[Discount]]&lt;=0.09,"10%",
 IF(Table1[[#This Row],[Discount]]&lt;=0.16,"15%",
 IF(Table1[[#This Row],[Discount]]&lt;=0.2,"20%",  IF(Table1[[#This Row],[Discount]]&lt;=0.25,"25%",
 "30%+")))))</f>
        <v>10%</v>
      </c>
      <c r="AF557" s="5" t="str">
        <f>IF(Table1[[#This Row],[Discount]]=0, "Full Price", "Discounted")</f>
        <v>Discounted</v>
      </c>
      <c r="AG557" s="46" t="str">
        <f>TEXT(Table1[[#This Row],[Order Date]],"mmm-yyyy")</f>
        <v>Mar-2015</v>
      </c>
    </row>
    <row r="558" spans="1:33" ht="12.75" customHeight="1" x14ac:dyDescent="0.25">
      <c r="A558" s="5">
        <v>19380</v>
      </c>
      <c r="B558" s="5" t="s">
        <v>106</v>
      </c>
      <c r="C558" s="5">
        <v>0.06</v>
      </c>
      <c r="D558" s="5">
        <v>10.14</v>
      </c>
      <c r="E558" s="5">
        <v>2.27</v>
      </c>
      <c r="F558" s="5">
        <v>1005</v>
      </c>
      <c r="G558" s="5" t="s">
        <v>1105</v>
      </c>
      <c r="H558" s="5" t="s">
        <v>49</v>
      </c>
      <c r="I558" s="5" t="s">
        <v>58</v>
      </c>
      <c r="J558" s="5" t="s">
        <v>29</v>
      </c>
      <c r="K558" s="5" t="s">
        <v>93</v>
      </c>
      <c r="L558" s="5" t="s">
        <v>31</v>
      </c>
      <c r="M558" s="5" t="s">
        <v>270</v>
      </c>
      <c r="N558" s="5">
        <v>0.36</v>
      </c>
      <c r="O558" s="5" t="s">
        <v>33</v>
      </c>
      <c r="P558" s="5" t="s">
        <v>61</v>
      </c>
      <c r="Q558" s="5" t="s">
        <v>178</v>
      </c>
      <c r="R558" s="5" t="s">
        <v>766</v>
      </c>
      <c r="S558" s="5">
        <v>60089</v>
      </c>
      <c r="T558" s="7">
        <v>42067</v>
      </c>
      <c r="U558" s="7">
        <v>42067</v>
      </c>
      <c r="V558" s="5">
        <v>-3.88</v>
      </c>
      <c r="W558" s="5">
        <v>1</v>
      </c>
      <c r="X558" s="5">
        <v>12.18</v>
      </c>
      <c r="Y558" s="5">
        <v>90043</v>
      </c>
      <c r="Z558" s="5">
        <f>DATEDIF(Table1[[#This Row],[Order Date]], Table1[[#This Row],[Ship Date]], "D")</f>
        <v>0</v>
      </c>
      <c r="AA558" s="5">
        <f>IF(Table1[[#This Row],[Sales]]=0, 0, Table1[[#This Row],[Profit]] / Table1[[#This Row],[Sales]] * 100)</f>
        <v>-31.855500821018062</v>
      </c>
      <c r="AB558" s="5">
        <f>Table1[[#This Row],[Sales]] / (1 - Table1[[#This Row],[Discount]])</f>
        <v>12.957446808510639</v>
      </c>
      <c r="AC558" s="5">
        <f>Table1[[#This Row],[Sales Before Discount]] - Table1[[#This Row],[Sales]]</f>
        <v>0.77744680851063919</v>
      </c>
      <c r="AD558" s="5" t="str">
        <f>IF(Table1[[#This Row],[Discount Impact Factor]]=0, "No Discount", IF(Table1[[#This Row],[Discount Impact Factor]]&lt;=0.1, "Low Discount", IF(Table1[[#This Row],[Discount Impact Factor]]&lt;=0.2, "Medium Discount", "High Discount")))</f>
        <v>High Discount</v>
      </c>
      <c r="AE558" s="5" t="str">
        <f>IF(Table1[[#This Row],[Discount]]=0,"0% (No Discount)",
 IF(Table1[[#This Row],[Discount]]&lt;=0.09,"10%",
 IF(Table1[[#This Row],[Discount]]&lt;=0.16,"15%",
 IF(Table1[[#This Row],[Discount]]&lt;=0.2,"20%",  IF(Table1[[#This Row],[Discount]]&lt;=0.25,"25%",
 "30%+")))))</f>
        <v>10%</v>
      </c>
      <c r="AF558" s="5" t="str">
        <f>IF(Table1[[#This Row],[Discount]]=0, "Full Price", "Discounted")</f>
        <v>Discounted</v>
      </c>
      <c r="AG558" s="46" t="str">
        <f>TEXT(Table1[[#This Row],[Order Date]],"mmm-yyyy")</f>
        <v>Mar-2015</v>
      </c>
    </row>
    <row r="559" spans="1:33" ht="12.75" hidden="1" customHeight="1" x14ac:dyDescent="0.25">
      <c r="A559" s="5">
        <v>20167</v>
      </c>
      <c r="B559" s="5" t="s">
        <v>25</v>
      </c>
      <c r="C559" s="5">
        <v>0.02</v>
      </c>
      <c r="D559" s="5">
        <v>40.99</v>
      </c>
      <c r="E559" s="5">
        <v>17.48</v>
      </c>
      <c r="F559" s="5">
        <v>1005</v>
      </c>
      <c r="G559" s="5" t="s">
        <v>1105</v>
      </c>
      <c r="H559" s="5" t="s">
        <v>49</v>
      </c>
      <c r="I559" s="5" t="s">
        <v>58</v>
      </c>
      <c r="J559" s="5" t="s">
        <v>29</v>
      </c>
      <c r="K559" s="5" t="s">
        <v>93</v>
      </c>
      <c r="L559" s="5" t="s">
        <v>59</v>
      </c>
      <c r="M559" s="5" t="s">
        <v>1106</v>
      </c>
      <c r="N559" s="5">
        <v>0.36</v>
      </c>
      <c r="O559" s="5" t="s">
        <v>33</v>
      </c>
      <c r="P559" s="5" t="s">
        <v>61</v>
      </c>
      <c r="Q559" s="5" t="s">
        <v>178</v>
      </c>
      <c r="R559" s="5" t="s">
        <v>766</v>
      </c>
      <c r="S559" s="5">
        <v>60089</v>
      </c>
      <c r="T559" s="7">
        <v>42062</v>
      </c>
      <c r="U559" s="7">
        <v>42063</v>
      </c>
      <c r="V559" s="5">
        <v>551.09280000000001</v>
      </c>
      <c r="W559" s="5">
        <v>23</v>
      </c>
      <c r="X559" s="5">
        <v>950.43</v>
      </c>
      <c r="Y559" s="5">
        <v>90044</v>
      </c>
      <c r="Z559" s="5">
        <f>DATEDIF(Table1[[#This Row],[Order Date]], Table1[[#This Row],[Ship Date]], "D")</f>
        <v>1</v>
      </c>
      <c r="AA559" s="5">
        <f>IF(Table1[[#This Row],[Sales]]=0, 0, Table1[[#This Row],[Profit]] / Table1[[#This Row],[Sales]] * 100)</f>
        <v>57.983523247372247</v>
      </c>
      <c r="AB559" s="5">
        <f>Table1[[#This Row],[Sales]] / (1 - Table1[[#This Row],[Discount]])</f>
        <v>969.82653061224482</v>
      </c>
      <c r="AC559" s="5">
        <f>Table1[[#This Row],[Sales Before Discount]] - Table1[[#This Row],[Sales]]</f>
        <v>19.396530612244874</v>
      </c>
      <c r="AD559" s="5" t="str">
        <f>IF(Table1[[#This Row],[Discount Impact Factor]]=0, "No Discount", IF(Table1[[#This Row],[Discount Impact Factor]]&lt;=0.1, "Low Discount", IF(Table1[[#This Row],[Discount Impact Factor]]&lt;=0.2, "Medium Discount", "High Discount")))</f>
        <v>High Discount</v>
      </c>
      <c r="AE559" s="5" t="str">
        <f>IF(Table1[[#This Row],[Discount]]=0,"0% (No Discount)",
 IF(Table1[[#This Row],[Discount]]&lt;=0.09,"10%",
 IF(Table1[[#This Row],[Discount]]&lt;=0.16,"15%",
 IF(Table1[[#This Row],[Discount]]&lt;=0.2,"20%",  IF(Table1[[#This Row],[Discount]]&lt;=0.25,"25%",
 "30%+")))))</f>
        <v>10%</v>
      </c>
      <c r="AF559" s="5" t="str">
        <f>IF(Table1[[#This Row],[Discount]]=0, "Full Price", "Discounted")</f>
        <v>Discounted</v>
      </c>
      <c r="AG559" s="46" t="str">
        <f>TEXT(Table1[[#This Row],[Order Date]],"mmm-yyyy")</f>
        <v>Feb-2015</v>
      </c>
    </row>
    <row r="560" spans="1:33" ht="12.75" hidden="1" customHeight="1" x14ac:dyDescent="0.25">
      <c r="A560" s="5">
        <v>18529</v>
      </c>
      <c r="B560" s="5" t="s">
        <v>25</v>
      </c>
      <c r="C560" s="5">
        <v>0.01</v>
      </c>
      <c r="D560" s="5">
        <v>3.15</v>
      </c>
      <c r="E560" s="5">
        <v>0.49</v>
      </c>
      <c r="F560" s="5">
        <v>1008</v>
      </c>
      <c r="G560" s="5" t="s">
        <v>1107</v>
      </c>
      <c r="H560" s="5" t="s">
        <v>49</v>
      </c>
      <c r="I560" s="5" t="s">
        <v>40</v>
      </c>
      <c r="J560" s="5" t="s">
        <v>29</v>
      </c>
      <c r="K560" s="5" t="s">
        <v>134</v>
      </c>
      <c r="L560" s="5" t="s">
        <v>59</v>
      </c>
      <c r="M560" s="5" t="s">
        <v>1108</v>
      </c>
      <c r="N560" s="5">
        <v>0.37</v>
      </c>
      <c r="O560" s="5" t="s">
        <v>33</v>
      </c>
      <c r="P560" s="5" t="s">
        <v>53</v>
      </c>
      <c r="Q560" s="5" t="s">
        <v>188</v>
      </c>
      <c r="R560" s="5" t="s">
        <v>1109</v>
      </c>
      <c r="S560" s="5">
        <v>4038</v>
      </c>
      <c r="T560" s="7">
        <v>42149</v>
      </c>
      <c r="U560" s="7">
        <v>42151</v>
      </c>
      <c r="V560" s="5">
        <v>17.505299999999998</v>
      </c>
      <c r="W560" s="5">
        <v>8</v>
      </c>
      <c r="X560" s="5">
        <v>25.37</v>
      </c>
      <c r="Y560" s="5">
        <v>88371</v>
      </c>
      <c r="Z560" s="5">
        <f>DATEDIF(Table1[[#This Row],[Order Date]], Table1[[#This Row],[Ship Date]], "D")</f>
        <v>2</v>
      </c>
      <c r="AA560" s="5">
        <f>IF(Table1[[#This Row],[Sales]]=0, 0, Table1[[#This Row],[Profit]] / Table1[[#This Row],[Sales]] * 100)</f>
        <v>69</v>
      </c>
      <c r="AB560" s="5">
        <f>Table1[[#This Row],[Sales]] / (1 - Table1[[#This Row],[Discount]])</f>
        <v>25.626262626262626</v>
      </c>
      <c r="AC560" s="5">
        <f>Table1[[#This Row],[Sales Before Discount]] - Table1[[#This Row],[Sales]]</f>
        <v>0.2562626262626253</v>
      </c>
      <c r="AD560" s="5" t="str">
        <f>IF(Table1[[#This Row],[Discount Impact Factor]]=0, "No Discount", IF(Table1[[#This Row],[Discount Impact Factor]]&lt;=0.1, "Low Discount", IF(Table1[[#This Row],[Discount Impact Factor]]&lt;=0.2, "Medium Discount", "High Discount")))</f>
        <v>High Discount</v>
      </c>
      <c r="AE560" s="5" t="str">
        <f>IF(Table1[[#This Row],[Discount]]=0,"0% (No Discount)",
 IF(Table1[[#This Row],[Discount]]&lt;=0.09,"10%",
 IF(Table1[[#This Row],[Discount]]&lt;=0.16,"15%",
 IF(Table1[[#This Row],[Discount]]&lt;=0.2,"20%",  IF(Table1[[#This Row],[Discount]]&lt;=0.25,"25%",
 "30%+")))))</f>
        <v>10%</v>
      </c>
      <c r="AF560" s="5" t="str">
        <f>IF(Table1[[#This Row],[Discount]]=0, "Full Price", "Discounted")</f>
        <v>Discounted</v>
      </c>
      <c r="AG560" s="46" t="str">
        <f>TEXT(Table1[[#This Row],[Order Date]],"mmm-yyyy")</f>
        <v>May-2015</v>
      </c>
    </row>
    <row r="561" spans="1:33" ht="12.75" hidden="1" customHeight="1" x14ac:dyDescent="0.25">
      <c r="A561" s="5">
        <v>18886</v>
      </c>
      <c r="B561" s="5" t="s">
        <v>25</v>
      </c>
      <c r="C561" s="5">
        <v>0.1</v>
      </c>
      <c r="D561" s="5">
        <v>550.98</v>
      </c>
      <c r="E561" s="5">
        <v>45.7</v>
      </c>
      <c r="F561" s="5">
        <v>1009</v>
      </c>
      <c r="G561" s="5" t="s">
        <v>1110</v>
      </c>
      <c r="H561" s="5" t="s">
        <v>39</v>
      </c>
      <c r="I561" s="5" t="s">
        <v>28</v>
      </c>
      <c r="J561" s="5" t="s">
        <v>41</v>
      </c>
      <c r="K561" s="5" t="s">
        <v>152</v>
      </c>
      <c r="L561" s="5" t="s">
        <v>121</v>
      </c>
      <c r="M561" s="5" t="s">
        <v>1111</v>
      </c>
      <c r="N561" s="5">
        <v>0.71</v>
      </c>
      <c r="O561" s="5" t="s">
        <v>33</v>
      </c>
      <c r="P561" s="5" t="s">
        <v>53</v>
      </c>
      <c r="Q561" s="5" t="s">
        <v>188</v>
      </c>
      <c r="R561" s="5" t="s">
        <v>1112</v>
      </c>
      <c r="S561" s="5">
        <v>4072</v>
      </c>
      <c r="T561" s="7">
        <v>42174</v>
      </c>
      <c r="U561" s="7">
        <v>42176</v>
      </c>
      <c r="V561" s="5">
        <v>818.54617499999995</v>
      </c>
      <c r="W561" s="5">
        <v>14</v>
      </c>
      <c r="X561" s="5">
        <v>6963.67</v>
      </c>
      <c r="Y561" s="5">
        <v>88372</v>
      </c>
      <c r="Z561" s="5">
        <f>DATEDIF(Table1[[#This Row],[Order Date]], Table1[[#This Row],[Ship Date]], "D")</f>
        <v>2</v>
      </c>
      <c r="AA561" s="5">
        <f>IF(Table1[[#This Row],[Sales]]=0, 0, Table1[[#This Row],[Profit]] / Table1[[#This Row],[Sales]] * 100)</f>
        <v>11.754522758832627</v>
      </c>
      <c r="AB561" s="5">
        <f>Table1[[#This Row],[Sales]] / (1 - Table1[[#This Row],[Discount]])</f>
        <v>7737.4111111111106</v>
      </c>
      <c r="AC561" s="5">
        <f>Table1[[#This Row],[Sales Before Discount]] - Table1[[#This Row],[Sales]]</f>
        <v>773.74111111111051</v>
      </c>
      <c r="AD561" s="5" t="str">
        <f>IF(Table1[[#This Row],[Discount Impact Factor]]=0, "No Discount", IF(Table1[[#This Row],[Discount Impact Factor]]&lt;=0.1, "Low Discount", IF(Table1[[#This Row],[Discount Impact Factor]]&lt;=0.2, "Medium Discount", "High Discount")))</f>
        <v>High Discount</v>
      </c>
      <c r="AE561" s="5" t="str">
        <f>IF(Table1[[#This Row],[Discount]]=0,"0% (No Discount)",
 IF(Table1[[#This Row],[Discount]]&lt;=0.09,"10%",
 IF(Table1[[#This Row],[Discount]]&lt;=0.16,"15%",
 IF(Table1[[#This Row],[Discount]]&lt;=0.2,"20%",  IF(Table1[[#This Row],[Discount]]&lt;=0.25,"25%",
 "30%+")))))</f>
        <v>15%</v>
      </c>
      <c r="AF561" s="5" t="str">
        <f>IF(Table1[[#This Row],[Discount]]=0, "Full Price", "Discounted")</f>
        <v>Discounted</v>
      </c>
      <c r="AG561" s="46" t="str">
        <f>TEXT(Table1[[#This Row],[Order Date]],"mmm-yyyy")</f>
        <v>Jun-2015</v>
      </c>
    </row>
    <row r="562" spans="1:33" ht="12.75" customHeight="1" x14ac:dyDescent="0.25">
      <c r="A562" s="5">
        <v>21184</v>
      </c>
      <c r="B562" s="5" t="s">
        <v>47</v>
      </c>
      <c r="C562" s="5">
        <v>0.09</v>
      </c>
      <c r="D562" s="5">
        <v>28.48</v>
      </c>
      <c r="E562" s="5">
        <v>1.99</v>
      </c>
      <c r="F562" s="5">
        <v>1014</v>
      </c>
      <c r="G562" s="5" t="s">
        <v>1113</v>
      </c>
      <c r="H562" s="5" t="s">
        <v>49</v>
      </c>
      <c r="I562" s="5" t="s">
        <v>40</v>
      </c>
      <c r="J562" s="5" t="s">
        <v>77</v>
      </c>
      <c r="K562" s="5" t="s">
        <v>180</v>
      </c>
      <c r="L562" s="5" t="s">
        <v>51</v>
      </c>
      <c r="M562" s="5" t="s">
        <v>407</v>
      </c>
      <c r="N562" s="5">
        <v>0.4</v>
      </c>
      <c r="O562" s="5" t="s">
        <v>33</v>
      </c>
      <c r="P562" s="5" t="s">
        <v>136</v>
      </c>
      <c r="Q562" s="5" t="s">
        <v>958</v>
      </c>
      <c r="R562" s="5" t="s">
        <v>1114</v>
      </c>
      <c r="S562" s="5">
        <v>72022</v>
      </c>
      <c r="T562" s="7">
        <v>42064</v>
      </c>
      <c r="U562" s="7">
        <v>42065</v>
      </c>
      <c r="V562" s="5">
        <v>-17.149999999999999</v>
      </c>
      <c r="W562" s="5">
        <v>6</v>
      </c>
      <c r="X562" s="5">
        <v>160.16999999999999</v>
      </c>
      <c r="Y562" s="5">
        <v>88387</v>
      </c>
      <c r="Z562" s="5">
        <f>DATEDIF(Table1[[#This Row],[Order Date]], Table1[[#This Row],[Ship Date]], "D")</f>
        <v>1</v>
      </c>
      <c r="AA562" s="5">
        <f>IF(Table1[[#This Row],[Sales]]=0, 0, Table1[[#This Row],[Profit]] / Table1[[#This Row],[Sales]] * 100)</f>
        <v>-10.707373415745771</v>
      </c>
      <c r="AB562" s="5">
        <f>Table1[[#This Row],[Sales]] / (1 - Table1[[#This Row],[Discount]])</f>
        <v>176.01098901098899</v>
      </c>
      <c r="AC562" s="5">
        <f>Table1[[#This Row],[Sales Before Discount]] - Table1[[#This Row],[Sales]]</f>
        <v>15.840989010989006</v>
      </c>
      <c r="AD562" s="5" t="str">
        <f>IF(Table1[[#This Row],[Discount Impact Factor]]=0, "No Discount", IF(Table1[[#This Row],[Discount Impact Factor]]&lt;=0.1, "Low Discount", IF(Table1[[#This Row],[Discount Impact Factor]]&lt;=0.2, "Medium Discount", "High Discount")))</f>
        <v>High Discount</v>
      </c>
      <c r="AE562" s="5" t="str">
        <f>IF(Table1[[#This Row],[Discount]]=0,"0% (No Discount)",
 IF(Table1[[#This Row],[Discount]]&lt;=0.09,"10%",
 IF(Table1[[#This Row],[Discount]]&lt;=0.16,"15%",
 IF(Table1[[#This Row],[Discount]]&lt;=0.2,"20%",  IF(Table1[[#This Row],[Discount]]&lt;=0.25,"25%",
 "30%+")))))</f>
        <v>10%</v>
      </c>
      <c r="AF562" s="5" t="str">
        <f>IF(Table1[[#This Row],[Discount]]=0, "Full Price", "Discounted")</f>
        <v>Discounted</v>
      </c>
      <c r="AG562" s="46" t="str">
        <f>TEXT(Table1[[#This Row],[Order Date]],"mmm-yyyy")</f>
        <v>Mar-2015</v>
      </c>
    </row>
    <row r="563" spans="1:33" ht="12.75" customHeight="1" x14ac:dyDescent="0.25">
      <c r="A563" s="5">
        <v>21185</v>
      </c>
      <c r="B563" s="5" t="s">
        <v>47</v>
      </c>
      <c r="C563" s="5">
        <v>0</v>
      </c>
      <c r="D563" s="5">
        <v>2.08</v>
      </c>
      <c r="E563" s="5">
        <v>5.33</v>
      </c>
      <c r="F563" s="5">
        <v>1014</v>
      </c>
      <c r="G563" s="5" t="s">
        <v>1113</v>
      </c>
      <c r="H563" s="5" t="s">
        <v>49</v>
      </c>
      <c r="I563" s="5" t="s">
        <v>40</v>
      </c>
      <c r="J563" s="5" t="s">
        <v>41</v>
      </c>
      <c r="K563" s="5" t="s">
        <v>50</v>
      </c>
      <c r="L563" s="5" t="s">
        <v>59</v>
      </c>
      <c r="M563" s="5" t="s">
        <v>744</v>
      </c>
      <c r="N563" s="5">
        <v>0.43</v>
      </c>
      <c r="O563" s="5" t="s">
        <v>33</v>
      </c>
      <c r="P563" s="5" t="s">
        <v>136</v>
      </c>
      <c r="Q563" s="5" t="s">
        <v>958</v>
      </c>
      <c r="R563" s="5" t="s">
        <v>1114</v>
      </c>
      <c r="S563" s="5">
        <v>72022</v>
      </c>
      <c r="T563" s="7">
        <v>42064</v>
      </c>
      <c r="U563" s="7">
        <v>42066</v>
      </c>
      <c r="V563" s="5">
        <v>-29.540000000000003</v>
      </c>
      <c r="W563" s="5">
        <v>3</v>
      </c>
      <c r="X563" s="5">
        <v>7.47</v>
      </c>
      <c r="Y563" s="5">
        <v>88387</v>
      </c>
      <c r="Z563" s="5">
        <f>DATEDIF(Table1[[#This Row],[Order Date]], Table1[[#This Row],[Ship Date]], "D")</f>
        <v>2</v>
      </c>
      <c r="AA563" s="5">
        <f>IF(Table1[[#This Row],[Sales]]=0, 0, Table1[[#This Row],[Profit]] / Table1[[#This Row],[Sales]] * 100)</f>
        <v>-395.44846050870149</v>
      </c>
      <c r="AB563" s="5">
        <f>Table1[[#This Row],[Sales]] / (1 - Table1[[#This Row],[Discount]])</f>
        <v>7.47</v>
      </c>
      <c r="AC563" s="5">
        <f>Table1[[#This Row],[Sales Before Discount]] - Table1[[#This Row],[Sales]]</f>
        <v>0</v>
      </c>
      <c r="AD563" s="5" t="str">
        <f>IF(Table1[[#This Row],[Discount Impact Factor]]=0, "No Discount", IF(Table1[[#This Row],[Discount Impact Factor]]&lt;=0.1, "Low Discount", IF(Table1[[#This Row],[Discount Impact Factor]]&lt;=0.2, "Medium Discount", "High Discount")))</f>
        <v>No Discount</v>
      </c>
      <c r="AE563" s="5" t="str">
        <f>IF(Table1[[#This Row],[Discount]]=0,"0% (No Discount)",
 IF(Table1[[#This Row],[Discount]]&lt;=0.09,"10%",
 IF(Table1[[#This Row],[Discount]]&lt;=0.16,"15%",
 IF(Table1[[#This Row],[Discount]]&lt;=0.2,"20%",  IF(Table1[[#This Row],[Discount]]&lt;=0.25,"25%",
 "30%+")))))</f>
        <v>0% (No Discount)</v>
      </c>
      <c r="AF563" s="5" t="str">
        <f>IF(Table1[[#This Row],[Discount]]=0, "Full Price", "Discounted")</f>
        <v>Full Price</v>
      </c>
      <c r="AG563" s="46" t="str">
        <f>TEXT(Table1[[#This Row],[Order Date]],"mmm-yyyy")</f>
        <v>Mar-2015</v>
      </c>
    </row>
    <row r="564" spans="1:33" ht="12.75" customHeight="1" x14ac:dyDescent="0.25">
      <c r="A564" s="5">
        <v>21186</v>
      </c>
      <c r="B564" s="5" t="s">
        <v>47</v>
      </c>
      <c r="C564" s="5">
        <v>0.06</v>
      </c>
      <c r="D564" s="5">
        <v>45.99</v>
      </c>
      <c r="E564" s="5">
        <v>4.99</v>
      </c>
      <c r="F564" s="5">
        <v>1014</v>
      </c>
      <c r="G564" s="5" t="s">
        <v>1113</v>
      </c>
      <c r="H564" s="5" t="s">
        <v>27</v>
      </c>
      <c r="I564" s="5" t="s">
        <v>40</v>
      </c>
      <c r="J564" s="5" t="s">
        <v>77</v>
      </c>
      <c r="K564" s="5" t="s">
        <v>78</v>
      </c>
      <c r="L564" s="5" t="s">
        <v>59</v>
      </c>
      <c r="M564" s="5" t="s">
        <v>1115</v>
      </c>
      <c r="N564" s="5">
        <v>0.56000000000000005</v>
      </c>
      <c r="O564" s="5" t="s">
        <v>33</v>
      </c>
      <c r="P564" s="5" t="s">
        <v>136</v>
      </c>
      <c r="Q564" s="5" t="s">
        <v>958</v>
      </c>
      <c r="R564" s="5" t="s">
        <v>1114</v>
      </c>
      <c r="S564" s="5">
        <v>72022</v>
      </c>
      <c r="T564" s="7">
        <v>42064</v>
      </c>
      <c r="U564" s="7">
        <v>42065</v>
      </c>
      <c r="V564" s="5">
        <v>-329.78399999999999</v>
      </c>
      <c r="W564" s="5">
        <v>10</v>
      </c>
      <c r="X564" s="5">
        <v>370.81</v>
      </c>
      <c r="Y564" s="5">
        <v>88387</v>
      </c>
      <c r="Z564" s="5">
        <f>DATEDIF(Table1[[#This Row],[Order Date]], Table1[[#This Row],[Ship Date]], "D")</f>
        <v>1</v>
      </c>
      <c r="AA564" s="5">
        <f>IF(Table1[[#This Row],[Sales]]=0, 0, Table1[[#This Row],[Profit]] / Table1[[#This Row],[Sales]] * 100)</f>
        <v>-88.936112834065966</v>
      </c>
      <c r="AB564" s="5">
        <f>Table1[[#This Row],[Sales]] / (1 - Table1[[#This Row],[Discount]])</f>
        <v>394.47872340425533</v>
      </c>
      <c r="AC564" s="5">
        <f>Table1[[#This Row],[Sales Before Discount]] - Table1[[#This Row],[Sales]]</f>
        <v>23.668723404255331</v>
      </c>
      <c r="AD564" s="5" t="str">
        <f>IF(Table1[[#This Row],[Discount Impact Factor]]=0, "No Discount", IF(Table1[[#This Row],[Discount Impact Factor]]&lt;=0.1, "Low Discount", IF(Table1[[#This Row],[Discount Impact Factor]]&lt;=0.2, "Medium Discount", "High Discount")))</f>
        <v>High Discount</v>
      </c>
      <c r="AE564" s="5" t="str">
        <f>IF(Table1[[#This Row],[Discount]]=0,"0% (No Discount)",
 IF(Table1[[#This Row],[Discount]]&lt;=0.09,"10%",
 IF(Table1[[#This Row],[Discount]]&lt;=0.16,"15%",
 IF(Table1[[#This Row],[Discount]]&lt;=0.2,"20%",  IF(Table1[[#This Row],[Discount]]&lt;=0.25,"25%",
 "30%+")))))</f>
        <v>10%</v>
      </c>
      <c r="AF564" s="5" t="str">
        <f>IF(Table1[[#This Row],[Discount]]=0, "Full Price", "Discounted")</f>
        <v>Discounted</v>
      </c>
      <c r="AG564" s="46" t="str">
        <f>TEXT(Table1[[#This Row],[Order Date]],"mmm-yyyy")</f>
        <v>Mar-2015</v>
      </c>
    </row>
    <row r="565" spans="1:33" ht="12.75" customHeight="1" x14ac:dyDescent="0.25">
      <c r="A565" s="5">
        <v>20880</v>
      </c>
      <c r="B565" s="5" t="s">
        <v>37</v>
      </c>
      <c r="C565" s="5">
        <v>0.08</v>
      </c>
      <c r="D565" s="5">
        <v>10.91</v>
      </c>
      <c r="E565" s="5">
        <v>2.99</v>
      </c>
      <c r="F565" s="5">
        <v>1014</v>
      </c>
      <c r="G565" s="5" t="s">
        <v>1113</v>
      </c>
      <c r="H565" s="5" t="s">
        <v>49</v>
      </c>
      <c r="I565" s="5" t="s">
        <v>40</v>
      </c>
      <c r="J565" s="5" t="s">
        <v>29</v>
      </c>
      <c r="K565" s="5" t="s">
        <v>109</v>
      </c>
      <c r="L565" s="5" t="s">
        <v>59</v>
      </c>
      <c r="M565" s="5" t="s">
        <v>1116</v>
      </c>
      <c r="N565" s="5">
        <v>0.38</v>
      </c>
      <c r="O565" s="5" t="s">
        <v>33</v>
      </c>
      <c r="P565" s="5" t="s">
        <v>136</v>
      </c>
      <c r="Q565" s="5" t="s">
        <v>958</v>
      </c>
      <c r="R565" s="5" t="s">
        <v>1114</v>
      </c>
      <c r="S565" s="5">
        <v>72022</v>
      </c>
      <c r="T565" s="7">
        <v>42068</v>
      </c>
      <c r="U565" s="7">
        <v>42069</v>
      </c>
      <c r="V565" s="5">
        <v>-2.1</v>
      </c>
      <c r="W565" s="5">
        <v>11</v>
      </c>
      <c r="X565" s="5">
        <v>119.99</v>
      </c>
      <c r="Y565" s="5">
        <v>88388</v>
      </c>
      <c r="Z565" s="5">
        <f>DATEDIF(Table1[[#This Row],[Order Date]], Table1[[#This Row],[Ship Date]], "D")</f>
        <v>1</v>
      </c>
      <c r="AA565" s="5">
        <f>IF(Table1[[#This Row],[Sales]]=0, 0, Table1[[#This Row],[Profit]] / Table1[[#This Row],[Sales]] * 100)</f>
        <v>-1.7501458454871242</v>
      </c>
      <c r="AB565" s="5">
        <f>Table1[[#This Row],[Sales]] / (1 - Table1[[#This Row],[Discount]])</f>
        <v>130.42391304347825</v>
      </c>
      <c r="AC565" s="5">
        <f>Table1[[#This Row],[Sales Before Discount]] - Table1[[#This Row],[Sales]]</f>
        <v>10.433913043478256</v>
      </c>
      <c r="AD565" s="5" t="str">
        <f>IF(Table1[[#This Row],[Discount Impact Factor]]=0, "No Discount", IF(Table1[[#This Row],[Discount Impact Factor]]&lt;=0.1, "Low Discount", IF(Table1[[#This Row],[Discount Impact Factor]]&lt;=0.2, "Medium Discount", "High Discount")))</f>
        <v>High Discount</v>
      </c>
      <c r="AE565" s="5" t="str">
        <f>IF(Table1[[#This Row],[Discount]]=0,"0% (No Discount)",
 IF(Table1[[#This Row],[Discount]]&lt;=0.09,"10%",
 IF(Table1[[#This Row],[Discount]]&lt;=0.16,"15%",
 IF(Table1[[#This Row],[Discount]]&lt;=0.2,"20%",  IF(Table1[[#This Row],[Discount]]&lt;=0.25,"25%",
 "30%+")))))</f>
        <v>10%</v>
      </c>
      <c r="AF565" s="5" t="str">
        <f>IF(Table1[[#This Row],[Discount]]=0, "Full Price", "Discounted")</f>
        <v>Discounted</v>
      </c>
      <c r="AG565" s="46" t="str">
        <f>TEXT(Table1[[#This Row],[Order Date]],"mmm-yyyy")</f>
        <v>Mar-2015</v>
      </c>
    </row>
    <row r="566" spans="1:33" ht="12.75" hidden="1" customHeight="1" x14ac:dyDescent="0.25">
      <c r="A566" s="5">
        <v>20531</v>
      </c>
      <c r="B566" s="5" t="s">
        <v>56</v>
      </c>
      <c r="C566" s="5">
        <v>0</v>
      </c>
      <c r="D566" s="5">
        <v>43.98</v>
      </c>
      <c r="E566" s="5">
        <v>8.99</v>
      </c>
      <c r="F566" s="5">
        <v>1015</v>
      </c>
      <c r="G566" s="5" t="s">
        <v>1117</v>
      </c>
      <c r="H566" s="5" t="s">
        <v>49</v>
      </c>
      <c r="I566" s="5" t="s">
        <v>40</v>
      </c>
      <c r="J566" s="5" t="s">
        <v>29</v>
      </c>
      <c r="K566" s="5" t="s">
        <v>30</v>
      </c>
      <c r="L566" s="5" t="s">
        <v>51</v>
      </c>
      <c r="M566" s="5" t="s">
        <v>1118</v>
      </c>
      <c r="N566" s="5">
        <v>0.57999999999999996</v>
      </c>
      <c r="O566" s="5" t="s">
        <v>33</v>
      </c>
      <c r="P566" s="5" t="s">
        <v>136</v>
      </c>
      <c r="Q566" s="5" t="s">
        <v>322</v>
      </c>
      <c r="R566" s="5" t="s">
        <v>1119</v>
      </c>
      <c r="S566" s="5">
        <v>27502</v>
      </c>
      <c r="T566" s="7">
        <v>42081</v>
      </c>
      <c r="U566" s="7">
        <v>42081</v>
      </c>
      <c r="V566" s="5">
        <v>829.46699999999998</v>
      </c>
      <c r="W566" s="5">
        <v>14</v>
      </c>
      <c r="X566" s="5">
        <v>650.70000000000005</v>
      </c>
      <c r="Y566" s="5">
        <v>88390</v>
      </c>
      <c r="Z566" s="5">
        <f>DATEDIF(Table1[[#This Row],[Order Date]], Table1[[#This Row],[Ship Date]], "D")</f>
        <v>0</v>
      </c>
      <c r="AA566" s="5">
        <f>IF(Table1[[#This Row],[Sales]]=0, 0, Table1[[#This Row],[Profit]] / Table1[[#This Row],[Sales]] * 100)</f>
        <v>127.47302904564314</v>
      </c>
      <c r="AB566" s="5">
        <f>Table1[[#This Row],[Sales]] / (1 - Table1[[#This Row],[Discount]])</f>
        <v>650.70000000000005</v>
      </c>
      <c r="AC566" s="5">
        <f>Table1[[#This Row],[Sales Before Discount]] - Table1[[#This Row],[Sales]]</f>
        <v>0</v>
      </c>
      <c r="AD566" s="5" t="str">
        <f>IF(Table1[[#This Row],[Discount Impact Factor]]=0, "No Discount", IF(Table1[[#This Row],[Discount Impact Factor]]&lt;=0.1, "Low Discount", IF(Table1[[#This Row],[Discount Impact Factor]]&lt;=0.2, "Medium Discount", "High Discount")))</f>
        <v>No Discount</v>
      </c>
      <c r="AE566" s="5" t="str">
        <f>IF(Table1[[#This Row],[Discount]]=0,"0% (No Discount)",
 IF(Table1[[#This Row],[Discount]]&lt;=0.09,"10%",
 IF(Table1[[#This Row],[Discount]]&lt;=0.16,"15%",
 IF(Table1[[#This Row],[Discount]]&lt;=0.2,"20%",  IF(Table1[[#This Row],[Discount]]&lt;=0.25,"25%",
 "30%+")))))</f>
        <v>0% (No Discount)</v>
      </c>
      <c r="AF566" s="5" t="str">
        <f>IF(Table1[[#This Row],[Discount]]=0, "Full Price", "Discounted")</f>
        <v>Full Price</v>
      </c>
      <c r="AG566" s="46" t="str">
        <f>TEXT(Table1[[#This Row],[Order Date]],"mmm-yyyy")</f>
        <v>Mar-2015</v>
      </c>
    </row>
    <row r="567" spans="1:33" ht="12.75" hidden="1" customHeight="1" x14ac:dyDescent="0.25">
      <c r="A567" s="5">
        <v>24752</v>
      </c>
      <c r="B567" s="5" t="s">
        <v>25</v>
      </c>
      <c r="C567" s="5">
        <v>0.02</v>
      </c>
      <c r="D567" s="5">
        <v>6.48</v>
      </c>
      <c r="E567" s="5">
        <v>7.86</v>
      </c>
      <c r="F567" s="5">
        <v>1016</v>
      </c>
      <c r="G567" s="5" t="s">
        <v>1120</v>
      </c>
      <c r="H567" s="5" t="s">
        <v>27</v>
      </c>
      <c r="I567" s="5" t="s">
        <v>40</v>
      </c>
      <c r="J567" s="5" t="s">
        <v>29</v>
      </c>
      <c r="K567" s="5" t="s">
        <v>93</v>
      </c>
      <c r="L567" s="5" t="s">
        <v>59</v>
      </c>
      <c r="M567" s="5" t="s">
        <v>1121</v>
      </c>
      <c r="N567" s="5">
        <v>0.37</v>
      </c>
      <c r="O567" s="5" t="s">
        <v>33</v>
      </c>
      <c r="P567" s="5" t="s">
        <v>136</v>
      </c>
      <c r="Q567" s="5" t="s">
        <v>322</v>
      </c>
      <c r="R567" s="5" t="s">
        <v>1122</v>
      </c>
      <c r="S567" s="5">
        <v>28806</v>
      </c>
      <c r="T567" s="7">
        <v>42167</v>
      </c>
      <c r="U567" s="7">
        <v>42168</v>
      </c>
      <c r="V567" s="5">
        <v>111.22199999999999</v>
      </c>
      <c r="W567" s="5">
        <v>1</v>
      </c>
      <c r="X567" s="5">
        <v>11.41</v>
      </c>
      <c r="Y567" s="5">
        <v>88389</v>
      </c>
      <c r="Z567" s="5">
        <f>DATEDIF(Table1[[#This Row],[Order Date]], Table1[[#This Row],[Ship Date]], "D")</f>
        <v>1</v>
      </c>
      <c r="AA567" s="5">
        <f>IF(Table1[[#This Row],[Sales]]=0, 0, Table1[[#This Row],[Profit]] / Table1[[#This Row],[Sales]] * 100)</f>
        <v>974.77651183172645</v>
      </c>
      <c r="AB567" s="5">
        <f>Table1[[#This Row],[Sales]] / (1 - Table1[[#This Row],[Discount]])</f>
        <v>11.642857142857142</v>
      </c>
      <c r="AC567" s="5">
        <f>Table1[[#This Row],[Sales Before Discount]] - Table1[[#This Row],[Sales]]</f>
        <v>0.23285714285714221</v>
      </c>
      <c r="AD567" s="5" t="str">
        <f>IF(Table1[[#This Row],[Discount Impact Factor]]=0, "No Discount", IF(Table1[[#This Row],[Discount Impact Factor]]&lt;=0.1, "Low Discount", IF(Table1[[#This Row],[Discount Impact Factor]]&lt;=0.2, "Medium Discount", "High Discount")))</f>
        <v>High Discount</v>
      </c>
      <c r="AE567" s="5" t="str">
        <f>IF(Table1[[#This Row],[Discount]]=0,"0% (No Discount)",
 IF(Table1[[#This Row],[Discount]]&lt;=0.09,"10%",
 IF(Table1[[#This Row],[Discount]]&lt;=0.16,"15%",
 IF(Table1[[#This Row],[Discount]]&lt;=0.2,"20%",  IF(Table1[[#This Row],[Discount]]&lt;=0.25,"25%",
 "30%+")))))</f>
        <v>10%</v>
      </c>
      <c r="AF567" s="5" t="str">
        <f>IF(Table1[[#This Row],[Discount]]=0, "Full Price", "Discounted")</f>
        <v>Discounted</v>
      </c>
      <c r="AG567" s="46" t="str">
        <f>TEXT(Table1[[#This Row],[Order Date]],"mmm-yyyy")</f>
        <v>Jun-2015</v>
      </c>
    </row>
    <row r="568" spans="1:33" ht="12.75" hidden="1" customHeight="1" x14ac:dyDescent="0.25">
      <c r="A568" s="5">
        <v>25027</v>
      </c>
      <c r="B568" s="5" t="s">
        <v>56</v>
      </c>
      <c r="C568" s="5">
        <v>0.05</v>
      </c>
      <c r="D568" s="5">
        <v>35.89</v>
      </c>
      <c r="E568" s="5">
        <v>14.72</v>
      </c>
      <c r="F568" s="5">
        <v>1018</v>
      </c>
      <c r="G568" s="5" t="s">
        <v>1123</v>
      </c>
      <c r="H568" s="5" t="s">
        <v>49</v>
      </c>
      <c r="I568" s="5" t="s">
        <v>40</v>
      </c>
      <c r="J568" s="5" t="s">
        <v>29</v>
      </c>
      <c r="K568" s="5" t="s">
        <v>69</v>
      </c>
      <c r="L568" s="5" t="s">
        <v>59</v>
      </c>
      <c r="M568" s="5" t="s">
        <v>1124</v>
      </c>
      <c r="N568" s="5">
        <v>0.4</v>
      </c>
      <c r="O568" s="5" t="s">
        <v>33</v>
      </c>
      <c r="P568" s="5" t="s">
        <v>136</v>
      </c>
      <c r="Q568" s="5" t="s">
        <v>322</v>
      </c>
      <c r="R568" s="5" t="s">
        <v>1125</v>
      </c>
      <c r="S568" s="5">
        <v>27511</v>
      </c>
      <c r="T568" s="7">
        <v>42102</v>
      </c>
      <c r="U568" s="7">
        <v>42103</v>
      </c>
      <c r="V568" s="5">
        <v>22.866</v>
      </c>
      <c r="W568" s="5">
        <v>19</v>
      </c>
      <c r="X568" s="5">
        <v>680.39</v>
      </c>
      <c r="Y568" s="5">
        <v>88391</v>
      </c>
      <c r="Z568" s="5">
        <f>DATEDIF(Table1[[#This Row],[Order Date]], Table1[[#This Row],[Ship Date]], "D")</f>
        <v>1</v>
      </c>
      <c r="AA568" s="5">
        <f>IF(Table1[[#This Row],[Sales]]=0, 0, Table1[[#This Row],[Profit]] / Table1[[#This Row],[Sales]] * 100)</f>
        <v>3.3607195872955216</v>
      </c>
      <c r="AB568" s="5">
        <f>Table1[[#This Row],[Sales]] / (1 - Table1[[#This Row],[Discount]])</f>
        <v>716.2</v>
      </c>
      <c r="AC568" s="5">
        <f>Table1[[#This Row],[Sales Before Discount]] - Table1[[#This Row],[Sales]]</f>
        <v>35.810000000000059</v>
      </c>
      <c r="AD568" s="5" t="str">
        <f>IF(Table1[[#This Row],[Discount Impact Factor]]=0, "No Discount", IF(Table1[[#This Row],[Discount Impact Factor]]&lt;=0.1, "Low Discount", IF(Table1[[#This Row],[Discount Impact Factor]]&lt;=0.2, "Medium Discount", "High Discount")))</f>
        <v>High Discount</v>
      </c>
      <c r="AE568" s="5" t="str">
        <f>IF(Table1[[#This Row],[Discount]]=0,"0% (No Discount)",
 IF(Table1[[#This Row],[Discount]]&lt;=0.09,"10%",
 IF(Table1[[#This Row],[Discount]]&lt;=0.16,"15%",
 IF(Table1[[#This Row],[Discount]]&lt;=0.2,"20%",  IF(Table1[[#This Row],[Discount]]&lt;=0.25,"25%",
 "30%+")))))</f>
        <v>10%</v>
      </c>
      <c r="AF568" s="5" t="str">
        <f>IF(Table1[[#This Row],[Discount]]=0, "Full Price", "Discounted")</f>
        <v>Discounted</v>
      </c>
      <c r="AG568" s="46" t="str">
        <f>TEXT(Table1[[#This Row],[Order Date]],"mmm-yyyy")</f>
        <v>Apr-2015</v>
      </c>
    </row>
    <row r="569" spans="1:33" ht="12.75" hidden="1" customHeight="1" x14ac:dyDescent="0.25">
      <c r="A569" s="5">
        <v>25028</v>
      </c>
      <c r="B569" s="5" t="s">
        <v>56</v>
      </c>
      <c r="C569" s="5">
        <v>0</v>
      </c>
      <c r="D569" s="5">
        <v>11.48</v>
      </c>
      <c r="E569" s="5">
        <v>5.43</v>
      </c>
      <c r="F569" s="5">
        <v>1018</v>
      </c>
      <c r="G569" s="5" t="s">
        <v>1123</v>
      </c>
      <c r="H569" s="5" t="s">
        <v>49</v>
      </c>
      <c r="I569" s="5" t="s">
        <v>40</v>
      </c>
      <c r="J569" s="5" t="s">
        <v>29</v>
      </c>
      <c r="K569" s="5" t="s">
        <v>93</v>
      </c>
      <c r="L569" s="5" t="s">
        <v>59</v>
      </c>
      <c r="M569" s="5" t="s">
        <v>1126</v>
      </c>
      <c r="N569" s="5">
        <v>0.36</v>
      </c>
      <c r="O569" s="5" t="s">
        <v>33</v>
      </c>
      <c r="P569" s="5" t="s">
        <v>136</v>
      </c>
      <c r="Q569" s="5" t="s">
        <v>322</v>
      </c>
      <c r="R569" s="5" t="s">
        <v>1125</v>
      </c>
      <c r="S569" s="5">
        <v>27511</v>
      </c>
      <c r="T569" s="7">
        <v>42102</v>
      </c>
      <c r="U569" s="7">
        <v>42102</v>
      </c>
      <c r="V569" s="5">
        <v>115.72799999999999</v>
      </c>
      <c r="W569" s="5">
        <v>6</v>
      </c>
      <c r="X569" s="5">
        <v>75.52</v>
      </c>
      <c r="Y569" s="5">
        <v>88391</v>
      </c>
      <c r="Z569" s="5">
        <f>DATEDIF(Table1[[#This Row],[Order Date]], Table1[[#This Row],[Ship Date]], "D")</f>
        <v>0</v>
      </c>
      <c r="AA569" s="5">
        <f>IF(Table1[[#This Row],[Sales]]=0, 0, Table1[[#This Row],[Profit]] / Table1[[#This Row],[Sales]] * 100)</f>
        <v>153.24152542372883</v>
      </c>
      <c r="AB569" s="5">
        <f>Table1[[#This Row],[Sales]] / (1 - Table1[[#This Row],[Discount]])</f>
        <v>75.52</v>
      </c>
      <c r="AC569" s="5">
        <f>Table1[[#This Row],[Sales Before Discount]] - Table1[[#This Row],[Sales]]</f>
        <v>0</v>
      </c>
      <c r="AD569" s="5" t="str">
        <f>IF(Table1[[#This Row],[Discount Impact Factor]]=0, "No Discount", IF(Table1[[#This Row],[Discount Impact Factor]]&lt;=0.1, "Low Discount", IF(Table1[[#This Row],[Discount Impact Factor]]&lt;=0.2, "Medium Discount", "High Discount")))</f>
        <v>No Discount</v>
      </c>
      <c r="AE569" s="5" t="str">
        <f>IF(Table1[[#This Row],[Discount]]=0,"0% (No Discount)",
 IF(Table1[[#This Row],[Discount]]&lt;=0.09,"10%",
 IF(Table1[[#This Row],[Discount]]&lt;=0.16,"15%",
 IF(Table1[[#This Row],[Discount]]&lt;=0.2,"20%",  IF(Table1[[#This Row],[Discount]]&lt;=0.25,"25%",
 "30%+")))))</f>
        <v>0% (No Discount)</v>
      </c>
      <c r="AF569" s="5" t="str">
        <f>IF(Table1[[#This Row],[Discount]]=0, "Full Price", "Discounted")</f>
        <v>Full Price</v>
      </c>
      <c r="AG569" s="46" t="str">
        <f>TEXT(Table1[[#This Row],[Order Date]],"mmm-yyyy")</f>
        <v>Apr-2015</v>
      </c>
    </row>
    <row r="570" spans="1:33" ht="12.75" hidden="1" customHeight="1" x14ac:dyDescent="0.25">
      <c r="A570" s="5">
        <v>24926</v>
      </c>
      <c r="B570" s="5" t="s">
        <v>47</v>
      </c>
      <c r="C570" s="5">
        <v>0.09</v>
      </c>
      <c r="D570" s="5">
        <v>517.48</v>
      </c>
      <c r="E570" s="5">
        <v>16.63</v>
      </c>
      <c r="F570" s="5">
        <v>1020</v>
      </c>
      <c r="G570" s="5" t="s">
        <v>1127</v>
      </c>
      <c r="H570" s="5" t="s">
        <v>39</v>
      </c>
      <c r="I570" s="5" t="s">
        <v>58</v>
      </c>
      <c r="J570" s="5" t="s">
        <v>77</v>
      </c>
      <c r="K570" s="5" t="s">
        <v>85</v>
      </c>
      <c r="L570" s="5" t="s">
        <v>121</v>
      </c>
      <c r="M570" s="5" t="s">
        <v>1128</v>
      </c>
      <c r="N570" s="5">
        <v>0.59</v>
      </c>
      <c r="O570" s="5" t="s">
        <v>33</v>
      </c>
      <c r="P570" s="5" t="s">
        <v>61</v>
      </c>
      <c r="Q570" s="5" t="s">
        <v>183</v>
      </c>
      <c r="R570" s="5" t="s">
        <v>1129</v>
      </c>
      <c r="S570" s="5">
        <v>66762</v>
      </c>
      <c r="T570" s="7">
        <v>42070</v>
      </c>
      <c r="U570" s="7">
        <v>42070</v>
      </c>
      <c r="V570" s="5">
        <v>909.36</v>
      </c>
      <c r="W570" s="5">
        <v>5</v>
      </c>
      <c r="X570" s="5">
        <v>2354.54</v>
      </c>
      <c r="Y570" s="5">
        <v>88632</v>
      </c>
      <c r="Z570" s="5">
        <f>DATEDIF(Table1[[#This Row],[Order Date]], Table1[[#This Row],[Ship Date]], "D")</f>
        <v>0</v>
      </c>
      <c r="AA570" s="5">
        <f>IF(Table1[[#This Row],[Sales]]=0, 0, Table1[[#This Row],[Profit]] / Table1[[#This Row],[Sales]] * 100)</f>
        <v>38.621556652254796</v>
      </c>
      <c r="AB570" s="5">
        <f>Table1[[#This Row],[Sales]] / (1 - Table1[[#This Row],[Discount]])</f>
        <v>2587.4065934065934</v>
      </c>
      <c r="AC570" s="5">
        <f>Table1[[#This Row],[Sales Before Discount]] - Table1[[#This Row],[Sales]]</f>
        <v>232.86659340659344</v>
      </c>
      <c r="AD570" s="5" t="str">
        <f>IF(Table1[[#This Row],[Discount Impact Factor]]=0, "No Discount", IF(Table1[[#This Row],[Discount Impact Factor]]&lt;=0.1, "Low Discount", IF(Table1[[#This Row],[Discount Impact Factor]]&lt;=0.2, "Medium Discount", "High Discount")))</f>
        <v>High Discount</v>
      </c>
      <c r="AE570" s="5" t="str">
        <f>IF(Table1[[#This Row],[Discount]]=0,"0% (No Discount)",
 IF(Table1[[#This Row],[Discount]]&lt;=0.09,"10%",
 IF(Table1[[#This Row],[Discount]]&lt;=0.16,"15%",
 IF(Table1[[#This Row],[Discount]]&lt;=0.2,"20%",  IF(Table1[[#This Row],[Discount]]&lt;=0.25,"25%",
 "30%+")))))</f>
        <v>10%</v>
      </c>
      <c r="AF570" s="5" t="str">
        <f>IF(Table1[[#This Row],[Discount]]=0, "Full Price", "Discounted")</f>
        <v>Discounted</v>
      </c>
      <c r="AG570" s="46" t="str">
        <f>TEXT(Table1[[#This Row],[Order Date]],"mmm-yyyy")</f>
        <v>Mar-2015</v>
      </c>
    </row>
    <row r="571" spans="1:33" ht="12.75" customHeight="1" x14ac:dyDescent="0.25">
      <c r="A571" s="5">
        <v>23562</v>
      </c>
      <c r="B571" s="5" t="s">
        <v>47</v>
      </c>
      <c r="C571" s="5">
        <v>7.0000000000000007E-2</v>
      </c>
      <c r="D571" s="5">
        <v>4.13</v>
      </c>
      <c r="E571" s="5">
        <v>5.04</v>
      </c>
      <c r="F571" s="5">
        <v>1020</v>
      </c>
      <c r="G571" s="5" t="s">
        <v>1127</v>
      </c>
      <c r="H571" s="5" t="s">
        <v>49</v>
      </c>
      <c r="I571" s="5" t="s">
        <v>58</v>
      </c>
      <c r="J571" s="5" t="s">
        <v>29</v>
      </c>
      <c r="K571" s="5" t="s">
        <v>109</v>
      </c>
      <c r="L571" s="5" t="s">
        <v>59</v>
      </c>
      <c r="M571" s="5" t="s">
        <v>677</v>
      </c>
      <c r="N571" s="5">
        <v>0.38</v>
      </c>
      <c r="O571" s="5" t="s">
        <v>33</v>
      </c>
      <c r="P571" s="5" t="s">
        <v>61</v>
      </c>
      <c r="Q571" s="5" t="s">
        <v>183</v>
      </c>
      <c r="R571" s="5" t="s">
        <v>1129</v>
      </c>
      <c r="S571" s="5">
        <v>66762</v>
      </c>
      <c r="T571" s="7">
        <v>42041</v>
      </c>
      <c r="U571" s="7">
        <v>42042</v>
      </c>
      <c r="V571" s="5">
        <v>-76.424400000000006</v>
      </c>
      <c r="W571" s="5">
        <v>20</v>
      </c>
      <c r="X571" s="5">
        <v>79.06</v>
      </c>
      <c r="Y571" s="5">
        <v>88634</v>
      </c>
      <c r="Z571" s="5">
        <f>DATEDIF(Table1[[#This Row],[Order Date]], Table1[[#This Row],[Ship Date]], "D")</f>
        <v>1</v>
      </c>
      <c r="AA571" s="5">
        <f>IF(Table1[[#This Row],[Sales]]=0, 0, Table1[[#This Row],[Profit]] / Table1[[#This Row],[Sales]] * 100)</f>
        <v>-96.666329370098651</v>
      </c>
      <c r="AB571" s="5">
        <f>Table1[[#This Row],[Sales]] / (1 - Table1[[#This Row],[Discount]])</f>
        <v>85.010752688172047</v>
      </c>
      <c r="AC571" s="5">
        <f>Table1[[#This Row],[Sales Before Discount]] - Table1[[#This Row],[Sales]]</f>
        <v>5.9507526881720452</v>
      </c>
      <c r="AD571" s="5" t="str">
        <f>IF(Table1[[#This Row],[Discount Impact Factor]]=0, "No Discount", IF(Table1[[#This Row],[Discount Impact Factor]]&lt;=0.1, "Low Discount", IF(Table1[[#This Row],[Discount Impact Factor]]&lt;=0.2, "Medium Discount", "High Discount")))</f>
        <v>High Discount</v>
      </c>
      <c r="AE571" s="5" t="str">
        <f>IF(Table1[[#This Row],[Discount]]=0,"0% (No Discount)",
 IF(Table1[[#This Row],[Discount]]&lt;=0.09,"10%",
 IF(Table1[[#This Row],[Discount]]&lt;=0.16,"15%",
 IF(Table1[[#This Row],[Discount]]&lt;=0.2,"20%",  IF(Table1[[#This Row],[Discount]]&lt;=0.25,"25%",
 "30%+")))))</f>
        <v>10%</v>
      </c>
      <c r="AF571" s="5" t="str">
        <f>IF(Table1[[#This Row],[Discount]]=0, "Full Price", "Discounted")</f>
        <v>Discounted</v>
      </c>
      <c r="AG571" s="46" t="str">
        <f>TEXT(Table1[[#This Row],[Order Date]],"mmm-yyyy")</f>
        <v>Feb-2015</v>
      </c>
    </row>
    <row r="572" spans="1:33" ht="12.75" hidden="1" customHeight="1" x14ac:dyDescent="0.25">
      <c r="A572" s="5">
        <v>23563</v>
      </c>
      <c r="B572" s="5" t="s">
        <v>47</v>
      </c>
      <c r="C572" s="5">
        <v>0</v>
      </c>
      <c r="D572" s="5">
        <v>4.4800000000000004</v>
      </c>
      <c r="E572" s="5">
        <v>2.5</v>
      </c>
      <c r="F572" s="5">
        <v>1020</v>
      </c>
      <c r="G572" s="5" t="s">
        <v>1127</v>
      </c>
      <c r="H572" s="5" t="s">
        <v>49</v>
      </c>
      <c r="I572" s="5" t="s">
        <v>58</v>
      </c>
      <c r="J572" s="5" t="s">
        <v>29</v>
      </c>
      <c r="K572" s="5" t="s">
        <v>69</v>
      </c>
      <c r="L572" s="5" t="s">
        <v>59</v>
      </c>
      <c r="M572" s="5" t="s">
        <v>1130</v>
      </c>
      <c r="N572" s="5">
        <v>0.37</v>
      </c>
      <c r="O572" s="5" t="s">
        <v>33</v>
      </c>
      <c r="P572" s="5" t="s">
        <v>61</v>
      </c>
      <c r="Q572" s="5" t="s">
        <v>183</v>
      </c>
      <c r="R572" s="5" t="s">
        <v>1129</v>
      </c>
      <c r="S572" s="5">
        <v>66762</v>
      </c>
      <c r="T572" s="7">
        <v>42041</v>
      </c>
      <c r="U572" s="7">
        <v>42043</v>
      </c>
      <c r="V572" s="5">
        <v>8.7319999999999993</v>
      </c>
      <c r="W572" s="5">
        <v>14</v>
      </c>
      <c r="X572" s="5">
        <v>65.14</v>
      </c>
      <c r="Y572" s="5">
        <v>88634</v>
      </c>
      <c r="Z572" s="5">
        <f>DATEDIF(Table1[[#This Row],[Order Date]], Table1[[#This Row],[Ship Date]], "D")</f>
        <v>2</v>
      </c>
      <c r="AA572" s="5">
        <f>IF(Table1[[#This Row],[Sales]]=0, 0, Table1[[#This Row],[Profit]] / Table1[[#This Row],[Sales]] * 100)</f>
        <v>13.404973902364137</v>
      </c>
      <c r="AB572" s="5">
        <f>Table1[[#This Row],[Sales]] / (1 - Table1[[#This Row],[Discount]])</f>
        <v>65.14</v>
      </c>
      <c r="AC572" s="5">
        <f>Table1[[#This Row],[Sales Before Discount]] - Table1[[#This Row],[Sales]]</f>
        <v>0</v>
      </c>
      <c r="AD572" s="5" t="str">
        <f>IF(Table1[[#This Row],[Discount Impact Factor]]=0, "No Discount", IF(Table1[[#This Row],[Discount Impact Factor]]&lt;=0.1, "Low Discount", IF(Table1[[#This Row],[Discount Impact Factor]]&lt;=0.2, "Medium Discount", "High Discount")))</f>
        <v>No Discount</v>
      </c>
      <c r="AE572" s="5" t="str">
        <f>IF(Table1[[#This Row],[Discount]]=0,"0% (No Discount)",
 IF(Table1[[#This Row],[Discount]]&lt;=0.09,"10%",
 IF(Table1[[#This Row],[Discount]]&lt;=0.16,"15%",
 IF(Table1[[#This Row],[Discount]]&lt;=0.2,"20%",  IF(Table1[[#This Row],[Discount]]&lt;=0.25,"25%",
 "30%+")))))</f>
        <v>0% (No Discount)</v>
      </c>
      <c r="AF572" s="5" t="str">
        <f>IF(Table1[[#This Row],[Discount]]=0, "Full Price", "Discounted")</f>
        <v>Full Price</v>
      </c>
      <c r="AG572" s="46" t="str">
        <f>TEXT(Table1[[#This Row],[Order Date]],"mmm-yyyy")</f>
        <v>Feb-2015</v>
      </c>
    </row>
    <row r="573" spans="1:33" ht="12.75" hidden="1" customHeight="1" x14ac:dyDescent="0.25">
      <c r="A573" s="5">
        <v>18921</v>
      </c>
      <c r="B573" s="5" t="s">
        <v>47</v>
      </c>
      <c r="C573" s="5">
        <v>0.02</v>
      </c>
      <c r="D573" s="5">
        <v>39.06</v>
      </c>
      <c r="E573" s="5">
        <v>10.55</v>
      </c>
      <c r="F573" s="5">
        <v>1023</v>
      </c>
      <c r="G573" s="5" t="s">
        <v>1131</v>
      </c>
      <c r="H573" s="5" t="s">
        <v>49</v>
      </c>
      <c r="I573" s="5" t="s">
        <v>58</v>
      </c>
      <c r="J573" s="5" t="s">
        <v>29</v>
      </c>
      <c r="K573" s="5" t="s">
        <v>109</v>
      </c>
      <c r="L573" s="5" t="s">
        <v>59</v>
      </c>
      <c r="M573" s="5" t="s">
        <v>1132</v>
      </c>
      <c r="N573" s="5">
        <v>0.37</v>
      </c>
      <c r="O573" s="5" t="s">
        <v>33</v>
      </c>
      <c r="P573" s="5" t="s">
        <v>53</v>
      </c>
      <c r="Q573" s="5" t="s">
        <v>234</v>
      </c>
      <c r="R573" s="5" t="s">
        <v>1133</v>
      </c>
      <c r="S573" s="5">
        <v>15221</v>
      </c>
      <c r="T573" s="7">
        <v>42139</v>
      </c>
      <c r="U573" s="7">
        <v>42139</v>
      </c>
      <c r="V573" s="5">
        <v>442.0899</v>
      </c>
      <c r="W573" s="5">
        <v>16</v>
      </c>
      <c r="X573" s="5">
        <v>640.71</v>
      </c>
      <c r="Y573" s="5">
        <v>88633</v>
      </c>
      <c r="Z573" s="5">
        <f>DATEDIF(Table1[[#This Row],[Order Date]], Table1[[#This Row],[Ship Date]], "D")</f>
        <v>0</v>
      </c>
      <c r="AA573" s="5">
        <f>IF(Table1[[#This Row],[Sales]]=0, 0, Table1[[#This Row],[Profit]] / Table1[[#This Row],[Sales]] * 100)</f>
        <v>69</v>
      </c>
      <c r="AB573" s="5">
        <f>Table1[[#This Row],[Sales]] / (1 - Table1[[#This Row],[Discount]])</f>
        <v>653.78571428571433</v>
      </c>
      <c r="AC573" s="5">
        <f>Table1[[#This Row],[Sales Before Discount]] - Table1[[#This Row],[Sales]]</f>
        <v>13.075714285714298</v>
      </c>
      <c r="AD573" s="5" t="str">
        <f>IF(Table1[[#This Row],[Discount Impact Factor]]=0, "No Discount", IF(Table1[[#This Row],[Discount Impact Factor]]&lt;=0.1, "Low Discount", IF(Table1[[#This Row],[Discount Impact Factor]]&lt;=0.2, "Medium Discount", "High Discount")))</f>
        <v>High Discount</v>
      </c>
      <c r="AE573" s="5" t="str">
        <f>IF(Table1[[#This Row],[Discount]]=0,"0% (No Discount)",
 IF(Table1[[#This Row],[Discount]]&lt;=0.09,"10%",
 IF(Table1[[#This Row],[Discount]]&lt;=0.16,"15%",
 IF(Table1[[#This Row],[Discount]]&lt;=0.2,"20%",  IF(Table1[[#This Row],[Discount]]&lt;=0.25,"25%",
 "30%+")))))</f>
        <v>10%</v>
      </c>
      <c r="AF573" s="5" t="str">
        <f>IF(Table1[[#This Row],[Discount]]=0, "Full Price", "Discounted")</f>
        <v>Discounted</v>
      </c>
      <c r="AG573" s="46" t="str">
        <f>TEXT(Table1[[#This Row],[Order Date]],"mmm-yyyy")</f>
        <v>May-2015</v>
      </c>
    </row>
    <row r="574" spans="1:33" ht="12.75" hidden="1" customHeight="1" x14ac:dyDescent="0.25">
      <c r="A574" s="5">
        <v>18922</v>
      </c>
      <c r="B574" s="5" t="s">
        <v>47</v>
      </c>
      <c r="C574" s="5">
        <v>0.1</v>
      </c>
      <c r="D574" s="5">
        <v>37.700000000000003</v>
      </c>
      <c r="E574" s="5">
        <v>2.99</v>
      </c>
      <c r="F574" s="5">
        <v>1023</v>
      </c>
      <c r="G574" s="5" t="s">
        <v>1131</v>
      </c>
      <c r="H574" s="5" t="s">
        <v>49</v>
      </c>
      <c r="I574" s="5" t="s">
        <v>58</v>
      </c>
      <c r="J574" s="5" t="s">
        <v>29</v>
      </c>
      <c r="K574" s="5" t="s">
        <v>109</v>
      </c>
      <c r="L574" s="5" t="s">
        <v>59</v>
      </c>
      <c r="M574" s="5" t="s">
        <v>552</v>
      </c>
      <c r="N574" s="5">
        <v>0.35</v>
      </c>
      <c r="O574" s="5" t="s">
        <v>33</v>
      </c>
      <c r="P574" s="5" t="s">
        <v>53</v>
      </c>
      <c r="Q574" s="5" t="s">
        <v>234</v>
      </c>
      <c r="R574" s="5" t="s">
        <v>1133</v>
      </c>
      <c r="S574" s="5">
        <v>15221</v>
      </c>
      <c r="T574" s="7">
        <v>42139</v>
      </c>
      <c r="U574" s="7">
        <v>42140</v>
      </c>
      <c r="V574" s="5">
        <v>455.12399999999997</v>
      </c>
      <c r="W574" s="5">
        <v>18</v>
      </c>
      <c r="X574" s="5">
        <v>659.6</v>
      </c>
      <c r="Y574" s="5">
        <v>88633</v>
      </c>
      <c r="Z574" s="5">
        <f>DATEDIF(Table1[[#This Row],[Order Date]], Table1[[#This Row],[Ship Date]], "D")</f>
        <v>1</v>
      </c>
      <c r="AA574" s="5">
        <f>IF(Table1[[#This Row],[Sales]]=0, 0, Table1[[#This Row],[Profit]] / Table1[[#This Row],[Sales]] * 100)</f>
        <v>69</v>
      </c>
      <c r="AB574" s="5">
        <f>Table1[[#This Row],[Sales]] / (1 - Table1[[#This Row],[Discount]])</f>
        <v>732.88888888888891</v>
      </c>
      <c r="AC574" s="5">
        <f>Table1[[#This Row],[Sales Before Discount]] - Table1[[#This Row],[Sales]]</f>
        <v>73.288888888888891</v>
      </c>
      <c r="AD574" s="5" t="str">
        <f>IF(Table1[[#This Row],[Discount Impact Factor]]=0, "No Discount", IF(Table1[[#This Row],[Discount Impact Factor]]&lt;=0.1, "Low Discount", IF(Table1[[#This Row],[Discount Impact Factor]]&lt;=0.2, "Medium Discount", "High Discount")))</f>
        <v>High Discount</v>
      </c>
      <c r="AE574" s="5" t="str">
        <f>IF(Table1[[#This Row],[Discount]]=0,"0% (No Discount)",
 IF(Table1[[#This Row],[Discount]]&lt;=0.09,"10%",
 IF(Table1[[#This Row],[Discount]]&lt;=0.16,"15%",
 IF(Table1[[#This Row],[Discount]]&lt;=0.2,"20%",  IF(Table1[[#This Row],[Discount]]&lt;=0.25,"25%",
 "30%+")))))</f>
        <v>15%</v>
      </c>
      <c r="AF574" s="5" t="str">
        <f>IF(Table1[[#This Row],[Discount]]=0, "Full Price", "Discounted")</f>
        <v>Discounted</v>
      </c>
      <c r="AG574" s="46" t="str">
        <f>TEXT(Table1[[#This Row],[Order Date]],"mmm-yyyy")</f>
        <v>May-2015</v>
      </c>
    </row>
    <row r="575" spans="1:33" ht="12.75" hidden="1" customHeight="1" x14ac:dyDescent="0.25">
      <c r="A575" s="5">
        <v>21402</v>
      </c>
      <c r="B575" s="5" t="s">
        <v>37</v>
      </c>
      <c r="C575" s="5">
        <v>0.08</v>
      </c>
      <c r="D575" s="5">
        <v>65.989999999999995</v>
      </c>
      <c r="E575" s="5">
        <v>5.92</v>
      </c>
      <c r="F575" s="5">
        <v>1026</v>
      </c>
      <c r="G575" s="5" t="s">
        <v>1134</v>
      </c>
      <c r="H575" s="5" t="s">
        <v>49</v>
      </c>
      <c r="I575" s="5" t="s">
        <v>58</v>
      </c>
      <c r="J575" s="5" t="s">
        <v>77</v>
      </c>
      <c r="K575" s="5" t="s">
        <v>78</v>
      </c>
      <c r="L575" s="5" t="s">
        <v>59</v>
      </c>
      <c r="M575" s="5" t="s">
        <v>1135</v>
      </c>
      <c r="N575" s="5">
        <v>0.57999999999999996</v>
      </c>
      <c r="O575" s="5" t="s">
        <v>33</v>
      </c>
      <c r="P575" s="5" t="s">
        <v>53</v>
      </c>
      <c r="Q575" s="5" t="s">
        <v>71</v>
      </c>
      <c r="R575" s="5" t="s">
        <v>1136</v>
      </c>
      <c r="S575" s="5">
        <v>11722</v>
      </c>
      <c r="T575" s="7">
        <v>42042</v>
      </c>
      <c r="U575" s="7">
        <v>42042</v>
      </c>
      <c r="V575" s="5">
        <v>624.40163999999993</v>
      </c>
      <c r="W575" s="5">
        <v>22</v>
      </c>
      <c r="X575" s="5">
        <v>1137.5999999999999</v>
      </c>
      <c r="Y575" s="5">
        <v>89005</v>
      </c>
      <c r="Z575" s="5">
        <f>DATEDIF(Table1[[#This Row],[Order Date]], Table1[[#This Row],[Ship Date]], "D")</f>
        <v>0</v>
      </c>
      <c r="AA575" s="5">
        <f>IF(Table1[[#This Row],[Sales]]=0, 0, Table1[[#This Row],[Profit]] / Table1[[#This Row],[Sales]] * 100)</f>
        <v>54.887626582278479</v>
      </c>
      <c r="AB575" s="5">
        <f>Table1[[#This Row],[Sales]] / (1 - Table1[[#This Row],[Discount]])</f>
        <v>1236.5217391304345</v>
      </c>
      <c r="AC575" s="5">
        <f>Table1[[#This Row],[Sales Before Discount]] - Table1[[#This Row],[Sales]]</f>
        <v>98.921739130434617</v>
      </c>
      <c r="AD575" s="5" t="str">
        <f>IF(Table1[[#This Row],[Discount Impact Factor]]=0, "No Discount", IF(Table1[[#This Row],[Discount Impact Factor]]&lt;=0.1, "Low Discount", IF(Table1[[#This Row],[Discount Impact Factor]]&lt;=0.2, "Medium Discount", "High Discount")))</f>
        <v>High Discount</v>
      </c>
      <c r="AE575" s="5" t="str">
        <f>IF(Table1[[#This Row],[Discount]]=0,"0% (No Discount)",
 IF(Table1[[#This Row],[Discount]]&lt;=0.09,"10%",
 IF(Table1[[#This Row],[Discount]]&lt;=0.16,"15%",
 IF(Table1[[#This Row],[Discount]]&lt;=0.2,"20%",  IF(Table1[[#This Row],[Discount]]&lt;=0.25,"25%",
 "30%+")))))</f>
        <v>10%</v>
      </c>
      <c r="AF575" s="5" t="str">
        <f>IF(Table1[[#This Row],[Discount]]=0, "Full Price", "Discounted")</f>
        <v>Discounted</v>
      </c>
      <c r="AG575" s="46" t="str">
        <f>TEXT(Table1[[#This Row],[Order Date]],"mmm-yyyy")</f>
        <v>Feb-2015</v>
      </c>
    </row>
    <row r="576" spans="1:33" ht="12.75" hidden="1" customHeight="1" x14ac:dyDescent="0.25">
      <c r="A576" s="5">
        <v>20872</v>
      </c>
      <c r="B576" s="5" t="s">
        <v>25</v>
      </c>
      <c r="C576" s="5">
        <v>0.1</v>
      </c>
      <c r="D576" s="5">
        <v>5.98</v>
      </c>
      <c r="E576" s="5">
        <v>3.85</v>
      </c>
      <c r="F576" s="5">
        <v>1026</v>
      </c>
      <c r="G576" s="5" t="s">
        <v>1134</v>
      </c>
      <c r="H576" s="5" t="s">
        <v>49</v>
      </c>
      <c r="I576" s="5" t="s">
        <v>58</v>
      </c>
      <c r="J576" s="5" t="s">
        <v>77</v>
      </c>
      <c r="K576" s="5" t="s">
        <v>180</v>
      </c>
      <c r="L576" s="5" t="s">
        <v>51</v>
      </c>
      <c r="M576" s="5" t="s">
        <v>1137</v>
      </c>
      <c r="N576" s="5">
        <v>0.68</v>
      </c>
      <c r="O576" s="5" t="s">
        <v>33</v>
      </c>
      <c r="P576" s="5" t="s">
        <v>53</v>
      </c>
      <c r="Q576" s="5" t="s">
        <v>71</v>
      </c>
      <c r="R576" s="5" t="s">
        <v>1136</v>
      </c>
      <c r="S576" s="5">
        <v>11722</v>
      </c>
      <c r="T576" s="7">
        <v>42153</v>
      </c>
      <c r="U576" s="7">
        <v>42154</v>
      </c>
      <c r="V576" s="5">
        <v>18.922000000000011</v>
      </c>
      <c r="W576" s="5">
        <v>26</v>
      </c>
      <c r="X576" s="5">
        <v>151.55000000000001</v>
      </c>
      <c r="Y576" s="5">
        <v>89008</v>
      </c>
      <c r="Z576" s="5">
        <f>DATEDIF(Table1[[#This Row],[Order Date]], Table1[[#This Row],[Ship Date]], "D")</f>
        <v>1</v>
      </c>
      <c r="AA576" s="5">
        <f>IF(Table1[[#This Row],[Sales]]=0, 0, Table1[[#This Row],[Profit]] / Table1[[#This Row],[Sales]] * 100)</f>
        <v>12.485648300890801</v>
      </c>
      <c r="AB576" s="5">
        <f>Table1[[#This Row],[Sales]] / (1 - Table1[[#This Row],[Discount]])</f>
        <v>168.38888888888889</v>
      </c>
      <c r="AC576" s="5">
        <f>Table1[[#This Row],[Sales Before Discount]] - Table1[[#This Row],[Sales]]</f>
        <v>16.838888888888874</v>
      </c>
      <c r="AD576" s="5" t="str">
        <f>IF(Table1[[#This Row],[Discount Impact Factor]]=0, "No Discount", IF(Table1[[#This Row],[Discount Impact Factor]]&lt;=0.1, "Low Discount", IF(Table1[[#This Row],[Discount Impact Factor]]&lt;=0.2, "Medium Discount", "High Discount")))</f>
        <v>High Discount</v>
      </c>
      <c r="AE576" s="5" t="str">
        <f>IF(Table1[[#This Row],[Discount]]=0,"0% (No Discount)",
 IF(Table1[[#This Row],[Discount]]&lt;=0.09,"10%",
 IF(Table1[[#This Row],[Discount]]&lt;=0.16,"15%",
 IF(Table1[[#This Row],[Discount]]&lt;=0.2,"20%",  IF(Table1[[#This Row],[Discount]]&lt;=0.25,"25%",
 "30%+")))))</f>
        <v>15%</v>
      </c>
      <c r="AF576" s="5" t="str">
        <f>IF(Table1[[#This Row],[Discount]]=0, "Full Price", "Discounted")</f>
        <v>Discounted</v>
      </c>
      <c r="AG576" s="46" t="str">
        <f>TEXT(Table1[[#This Row],[Order Date]],"mmm-yyyy")</f>
        <v>May-2015</v>
      </c>
    </row>
    <row r="577" spans="1:33" ht="12.75" hidden="1" customHeight="1" x14ac:dyDescent="0.25">
      <c r="A577" s="5">
        <v>20873</v>
      </c>
      <c r="B577" s="5" t="s">
        <v>25</v>
      </c>
      <c r="C577" s="5">
        <v>7.0000000000000007E-2</v>
      </c>
      <c r="D577" s="5">
        <v>2.61</v>
      </c>
      <c r="E577" s="5">
        <v>0.5</v>
      </c>
      <c r="F577" s="5">
        <v>1026</v>
      </c>
      <c r="G577" s="5" t="s">
        <v>1134</v>
      </c>
      <c r="H577" s="5" t="s">
        <v>49</v>
      </c>
      <c r="I577" s="5" t="s">
        <v>58</v>
      </c>
      <c r="J577" s="5" t="s">
        <v>29</v>
      </c>
      <c r="K577" s="5" t="s">
        <v>134</v>
      </c>
      <c r="L577" s="5" t="s">
        <v>59</v>
      </c>
      <c r="M577" s="5" t="s">
        <v>1138</v>
      </c>
      <c r="N577" s="5">
        <v>0.39</v>
      </c>
      <c r="O577" s="5" t="s">
        <v>33</v>
      </c>
      <c r="P577" s="5" t="s">
        <v>53</v>
      </c>
      <c r="Q577" s="5" t="s">
        <v>71</v>
      </c>
      <c r="R577" s="5" t="s">
        <v>1136</v>
      </c>
      <c r="S577" s="5">
        <v>11722</v>
      </c>
      <c r="T577" s="7">
        <v>42153</v>
      </c>
      <c r="U577" s="7">
        <v>42156</v>
      </c>
      <c r="V577" s="5">
        <v>39.350699999999996</v>
      </c>
      <c r="W577" s="5">
        <v>22</v>
      </c>
      <c r="X577" s="5">
        <v>57.03</v>
      </c>
      <c r="Y577" s="5">
        <v>89008</v>
      </c>
      <c r="Z577" s="5">
        <f>DATEDIF(Table1[[#This Row],[Order Date]], Table1[[#This Row],[Ship Date]], "D")</f>
        <v>3</v>
      </c>
      <c r="AA577" s="5">
        <f>IF(Table1[[#This Row],[Sales]]=0, 0, Table1[[#This Row],[Profit]] / Table1[[#This Row],[Sales]] * 100)</f>
        <v>69</v>
      </c>
      <c r="AB577" s="5">
        <f>Table1[[#This Row],[Sales]] / (1 - Table1[[#This Row],[Discount]])</f>
        <v>61.322580645161295</v>
      </c>
      <c r="AC577" s="5">
        <f>Table1[[#This Row],[Sales Before Discount]] - Table1[[#This Row],[Sales]]</f>
        <v>4.2925806451612942</v>
      </c>
      <c r="AD577" s="5" t="str">
        <f>IF(Table1[[#This Row],[Discount Impact Factor]]=0, "No Discount", IF(Table1[[#This Row],[Discount Impact Factor]]&lt;=0.1, "Low Discount", IF(Table1[[#This Row],[Discount Impact Factor]]&lt;=0.2, "Medium Discount", "High Discount")))</f>
        <v>High Discount</v>
      </c>
      <c r="AE577" s="5" t="str">
        <f>IF(Table1[[#This Row],[Discount]]=0,"0% (No Discount)",
 IF(Table1[[#This Row],[Discount]]&lt;=0.09,"10%",
 IF(Table1[[#This Row],[Discount]]&lt;=0.16,"15%",
 IF(Table1[[#This Row],[Discount]]&lt;=0.2,"20%",  IF(Table1[[#This Row],[Discount]]&lt;=0.25,"25%",
 "30%+")))))</f>
        <v>10%</v>
      </c>
      <c r="AF577" s="5" t="str">
        <f>IF(Table1[[#This Row],[Discount]]=0, "Full Price", "Discounted")</f>
        <v>Discounted</v>
      </c>
      <c r="AG577" s="46" t="str">
        <f>TEXT(Table1[[#This Row],[Order Date]],"mmm-yyyy")</f>
        <v>May-2015</v>
      </c>
    </row>
    <row r="578" spans="1:33" ht="12.75" customHeight="1" x14ac:dyDescent="0.25">
      <c r="A578" s="5">
        <v>22662</v>
      </c>
      <c r="B578" s="5" t="s">
        <v>25</v>
      </c>
      <c r="C578" s="5">
        <v>0.1</v>
      </c>
      <c r="D578" s="5">
        <v>73.98</v>
      </c>
      <c r="E578" s="5">
        <v>4</v>
      </c>
      <c r="F578" s="5">
        <v>1027</v>
      </c>
      <c r="G578" s="5" t="s">
        <v>1139</v>
      </c>
      <c r="H578" s="5" t="s">
        <v>49</v>
      </c>
      <c r="I578" s="5" t="s">
        <v>58</v>
      </c>
      <c r="J578" s="5" t="s">
        <v>77</v>
      </c>
      <c r="K578" s="5" t="s">
        <v>180</v>
      </c>
      <c r="L578" s="5" t="s">
        <v>59</v>
      </c>
      <c r="M578" s="5" t="s">
        <v>1140</v>
      </c>
      <c r="N578" s="5">
        <v>0.79</v>
      </c>
      <c r="O578" s="5" t="s">
        <v>33</v>
      </c>
      <c r="P578" s="5" t="s">
        <v>53</v>
      </c>
      <c r="Q578" s="5" t="s">
        <v>71</v>
      </c>
      <c r="R578" s="5" t="s">
        <v>1141</v>
      </c>
      <c r="S578" s="5">
        <v>14225</v>
      </c>
      <c r="T578" s="7">
        <v>42075</v>
      </c>
      <c r="U578" s="7">
        <v>42076</v>
      </c>
      <c r="V578" s="5">
        <v>-229.87</v>
      </c>
      <c r="W578" s="5">
        <v>5</v>
      </c>
      <c r="X578" s="5">
        <v>347.23</v>
      </c>
      <c r="Y578" s="5">
        <v>89004</v>
      </c>
      <c r="Z578" s="5">
        <f>DATEDIF(Table1[[#This Row],[Order Date]], Table1[[#This Row],[Ship Date]], "D")</f>
        <v>1</v>
      </c>
      <c r="AA578" s="5">
        <f>IF(Table1[[#This Row],[Sales]]=0, 0, Table1[[#This Row],[Profit]] / Table1[[#This Row],[Sales]] * 100)</f>
        <v>-66.201077095873046</v>
      </c>
      <c r="AB578" s="5">
        <f>Table1[[#This Row],[Sales]] / (1 - Table1[[#This Row],[Discount]])</f>
        <v>385.81111111111113</v>
      </c>
      <c r="AC578" s="5">
        <f>Table1[[#This Row],[Sales Before Discount]] - Table1[[#This Row],[Sales]]</f>
        <v>38.581111111111113</v>
      </c>
      <c r="AD578" s="5" t="str">
        <f>IF(Table1[[#This Row],[Discount Impact Factor]]=0, "No Discount", IF(Table1[[#This Row],[Discount Impact Factor]]&lt;=0.1, "Low Discount", IF(Table1[[#This Row],[Discount Impact Factor]]&lt;=0.2, "Medium Discount", "High Discount")))</f>
        <v>High Discount</v>
      </c>
      <c r="AE578" s="5" t="str">
        <f>IF(Table1[[#This Row],[Discount]]=0,"0% (No Discount)",
 IF(Table1[[#This Row],[Discount]]&lt;=0.09,"10%",
 IF(Table1[[#This Row],[Discount]]&lt;=0.16,"15%",
 IF(Table1[[#This Row],[Discount]]&lt;=0.2,"20%",  IF(Table1[[#This Row],[Discount]]&lt;=0.25,"25%",
 "30%+")))))</f>
        <v>15%</v>
      </c>
      <c r="AF578" s="5" t="str">
        <f>IF(Table1[[#This Row],[Discount]]=0, "Full Price", "Discounted")</f>
        <v>Discounted</v>
      </c>
      <c r="AG578" s="46" t="str">
        <f>TEXT(Table1[[#This Row],[Order Date]],"mmm-yyyy")</f>
        <v>Mar-2015</v>
      </c>
    </row>
    <row r="579" spans="1:33" ht="12.75" hidden="1" customHeight="1" x14ac:dyDescent="0.25">
      <c r="A579" s="5">
        <v>22663</v>
      </c>
      <c r="B579" s="5" t="s">
        <v>25</v>
      </c>
      <c r="C579" s="5">
        <v>0.05</v>
      </c>
      <c r="D579" s="5">
        <v>51.98</v>
      </c>
      <c r="E579" s="5">
        <v>10.17</v>
      </c>
      <c r="F579" s="5">
        <v>1027</v>
      </c>
      <c r="G579" s="5" t="s">
        <v>1139</v>
      </c>
      <c r="H579" s="5" t="s">
        <v>49</v>
      </c>
      <c r="I579" s="5" t="s">
        <v>58</v>
      </c>
      <c r="J579" s="5" t="s">
        <v>77</v>
      </c>
      <c r="K579" s="5" t="s">
        <v>85</v>
      </c>
      <c r="L579" s="5" t="s">
        <v>86</v>
      </c>
      <c r="M579" s="5" t="s">
        <v>1142</v>
      </c>
      <c r="N579" s="5">
        <v>0.37</v>
      </c>
      <c r="O579" s="5" t="s">
        <v>33</v>
      </c>
      <c r="P579" s="5" t="s">
        <v>53</v>
      </c>
      <c r="Q579" s="5" t="s">
        <v>71</v>
      </c>
      <c r="R579" s="5" t="s">
        <v>1141</v>
      </c>
      <c r="S579" s="5">
        <v>14225</v>
      </c>
      <c r="T579" s="7">
        <v>42075</v>
      </c>
      <c r="U579" s="7">
        <v>42076</v>
      </c>
      <c r="V579" s="5">
        <v>329.9787</v>
      </c>
      <c r="W579" s="5">
        <v>9</v>
      </c>
      <c r="X579" s="5">
        <v>478.23</v>
      </c>
      <c r="Y579" s="5">
        <v>89004</v>
      </c>
      <c r="Z579" s="5">
        <f>DATEDIF(Table1[[#This Row],[Order Date]], Table1[[#This Row],[Ship Date]], "D")</f>
        <v>1</v>
      </c>
      <c r="AA579" s="5">
        <f>IF(Table1[[#This Row],[Sales]]=0, 0, Table1[[#This Row],[Profit]] / Table1[[#This Row],[Sales]] * 100)</f>
        <v>69</v>
      </c>
      <c r="AB579" s="5">
        <f>Table1[[#This Row],[Sales]] / (1 - Table1[[#This Row],[Discount]])</f>
        <v>503.40000000000003</v>
      </c>
      <c r="AC579" s="5">
        <f>Table1[[#This Row],[Sales Before Discount]] - Table1[[#This Row],[Sales]]</f>
        <v>25.170000000000016</v>
      </c>
      <c r="AD579" s="5" t="str">
        <f>IF(Table1[[#This Row],[Discount Impact Factor]]=0, "No Discount", IF(Table1[[#This Row],[Discount Impact Factor]]&lt;=0.1, "Low Discount", IF(Table1[[#This Row],[Discount Impact Factor]]&lt;=0.2, "Medium Discount", "High Discount")))</f>
        <v>High Discount</v>
      </c>
      <c r="AE579" s="5" t="str">
        <f>IF(Table1[[#This Row],[Discount]]=0,"0% (No Discount)",
 IF(Table1[[#This Row],[Discount]]&lt;=0.09,"10%",
 IF(Table1[[#This Row],[Discount]]&lt;=0.16,"15%",
 IF(Table1[[#This Row],[Discount]]&lt;=0.2,"20%",  IF(Table1[[#This Row],[Discount]]&lt;=0.25,"25%",
 "30%+")))))</f>
        <v>10%</v>
      </c>
      <c r="AF579" s="5" t="str">
        <f>IF(Table1[[#This Row],[Discount]]=0, "Full Price", "Discounted")</f>
        <v>Discounted</v>
      </c>
      <c r="AG579" s="46" t="str">
        <f>TEXT(Table1[[#This Row],[Order Date]],"mmm-yyyy")</f>
        <v>Mar-2015</v>
      </c>
    </row>
    <row r="580" spans="1:33" ht="12.75" hidden="1" customHeight="1" x14ac:dyDescent="0.25">
      <c r="A580" s="5">
        <v>24325</v>
      </c>
      <c r="B580" s="5" t="s">
        <v>56</v>
      </c>
      <c r="C580" s="5">
        <v>7.0000000000000007E-2</v>
      </c>
      <c r="D580" s="5">
        <v>7.08</v>
      </c>
      <c r="E580" s="5">
        <v>2.35</v>
      </c>
      <c r="F580" s="5">
        <v>1028</v>
      </c>
      <c r="G580" s="5" t="s">
        <v>1143</v>
      </c>
      <c r="H580" s="5" t="s">
        <v>27</v>
      </c>
      <c r="I580" s="5" t="s">
        <v>58</v>
      </c>
      <c r="J580" s="5" t="s">
        <v>29</v>
      </c>
      <c r="K580" s="5" t="s">
        <v>30</v>
      </c>
      <c r="L580" s="5" t="s">
        <v>31</v>
      </c>
      <c r="M580" s="5" t="s">
        <v>1144</v>
      </c>
      <c r="N580" s="5">
        <v>0.47</v>
      </c>
      <c r="O580" s="5" t="s">
        <v>33</v>
      </c>
      <c r="P580" s="5" t="s">
        <v>53</v>
      </c>
      <c r="Q580" s="5" t="s">
        <v>71</v>
      </c>
      <c r="R580" s="5" t="s">
        <v>1145</v>
      </c>
      <c r="S580" s="5">
        <v>11725</v>
      </c>
      <c r="T580" s="7">
        <v>42092</v>
      </c>
      <c r="U580" s="7">
        <v>42093</v>
      </c>
      <c r="V580" s="5">
        <v>30.49</v>
      </c>
      <c r="W580" s="5">
        <v>13</v>
      </c>
      <c r="X580" s="5">
        <v>93.82</v>
      </c>
      <c r="Y580" s="5">
        <v>89006</v>
      </c>
      <c r="Z580" s="5">
        <f>DATEDIF(Table1[[#This Row],[Order Date]], Table1[[#This Row],[Ship Date]], "D")</f>
        <v>1</v>
      </c>
      <c r="AA580" s="5">
        <f>IF(Table1[[#This Row],[Sales]]=0, 0, Table1[[#This Row],[Profit]] / Table1[[#This Row],[Sales]] * 100)</f>
        <v>32.498401193775315</v>
      </c>
      <c r="AB580" s="5">
        <f>Table1[[#This Row],[Sales]] / (1 - Table1[[#This Row],[Discount]])</f>
        <v>100.88172043010752</v>
      </c>
      <c r="AC580" s="5">
        <f>Table1[[#This Row],[Sales Before Discount]] - Table1[[#This Row],[Sales]]</f>
        <v>7.0617204301075276</v>
      </c>
      <c r="AD580" s="5" t="str">
        <f>IF(Table1[[#This Row],[Discount Impact Factor]]=0, "No Discount", IF(Table1[[#This Row],[Discount Impact Factor]]&lt;=0.1, "Low Discount", IF(Table1[[#This Row],[Discount Impact Factor]]&lt;=0.2, "Medium Discount", "High Discount")))</f>
        <v>High Discount</v>
      </c>
      <c r="AE580" s="5" t="str">
        <f>IF(Table1[[#This Row],[Discount]]=0,"0% (No Discount)",
 IF(Table1[[#This Row],[Discount]]&lt;=0.09,"10%",
 IF(Table1[[#This Row],[Discount]]&lt;=0.16,"15%",
 IF(Table1[[#This Row],[Discount]]&lt;=0.2,"20%",  IF(Table1[[#This Row],[Discount]]&lt;=0.25,"25%",
 "30%+")))))</f>
        <v>10%</v>
      </c>
      <c r="AF580" s="5" t="str">
        <f>IF(Table1[[#This Row],[Discount]]=0, "Full Price", "Discounted")</f>
        <v>Discounted</v>
      </c>
      <c r="AG580" s="46" t="str">
        <f>TEXT(Table1[[#This Row],[Order Date]],"mmm-yyyy")</f>
        <v>Mar-2015</v>
      </c>
    </row>
    <row r="581" spans="1:33" ht="12.75" hidden="1" customHeight="1" x14ac:dyDescent="0.25">
      <c r="A581" s="5">
        <v>23398</v>
      </c>
      <c r="B581" s="5" t="s">
        <v>37</v>
      </c>
      <c r="C581" s="5">
        <v>0.05</v>
      </c>
      <c r="D581" s="5">
        <v>83.1</v>
      </c>
      <c r="E581" s="5">
        <v>6.13</v>
      </c>
      <c r="F581" s="5">
        <v>1028</v>
      </c>
      <c r="G581" s="5" t="s">
        <v>1143</v>
      </c>
      <c r="H581" s="5" t="s">
        <v>27</v>
      </c>
      <c r="I581" s="5" t="s">
        <v>58</v>
      </c>
      <c r="J581" s="5" t="s">
        <v>77</v>
      </c>
      <c r="K581" s="5" t="s">
        <v>180</v>
      </c>
      <c r="L581" s="5" t="s">
        <v>59</v>
      </c>
      <c r="M581" s="5" t="s">
        <v>1146</v>
      </c>
      <c r="N581" s="5">
        <v>0.45</v>
      </c>
      <c r="O581" s="5" t="s">
        <v>33</v>
      </c>
      <c r="P581" s="5" t="s">
        <v>53</v>
      </c>
      <c r="Q581" s="5" t="s">
        <v>71</v>
      </c>
      <c r="R581" s="5" t="s">
        <v>1145</v>
      </c>
      <c r="S581" s="5">
        <v>11725</v>
      </c>
      <c r="T581" s="7">
        <v>42132</v>
      </c>
      <c r="U581" s="7">
        <v>42133</v>
      </c>
      <c r="V581" s="5">
        <v>1152.5276999999999</v>
      </c>
      <c r="W581" s="5">
        <v>20</v>
      </c>
      <c r="X581" s="5">
        <v>1670.33</v>
      </c>
      <c r="Y581" s="5">
        <v>89007</v>
      </c>
      <c r="Z581" s="5">
        <f>DATEDIF(Table1[[#This Row],[Order Date]], Table1[[#This Row],[Ship Date]], "D")</f>
        <v>1</v>
      </c>
      <c r="AA581" s="5">
        <f>IF(Table1[[#This Row],[Sales]]=0, 0, Table1[[#This Row],[Profit]] / Table1[[#This Row],[Sales]] * 100)</f>
        <v>69</v>
      </c>
      <c r="AB581" s="5">
        <f>Table1[[#This Row],[Sales]] / (1 - Table1[[#This Row],[Discount]])</f>
        <v>1758.242105263158</v>
      </c>
      <c r="AC581" s="5">
        <f>Table1[[#This Row],[Sales Before Discount]] - Table1[[#This Row],[Sales]]</f>
        <v>87.912105263158082</v>
      </c>
      <c r="AD581" s="5" t="str">
        <f>IF(Table1[[#This Row],[Discount Impact Factor]]=0, "No Discount", IF(Table1[[#This Row],[Discount Impact Factor]]&lt;=0.1, "Low Discount", IF(Table1[[#This Row],[Discount Impact Factor]]&lt;=0.2, "Medium Discount", "High Discount")))</f>
        <v>High Discount</v>
      </c>
      <c r="AE581" s="5" t="str">
        <f>IF(Table1[[#This Row],[Discount]]=0,"0% (No Discount)",
 IF(Table1[[#This Row],[Discount]]&lt;=0.09,"10%",
 IF(Table1[[#This Row],[Discount]]&lt;=0.16,"15%",
 IF(Table1[[#This Row],[Discount]]&lt;=0.2,"20%",  IF(Table1[[#This Row],[Discount]]&lt;=0.25,"25%",
 "30%+")))))</f>
        <v>10%</v>
      </c>
      <c r="AF581" s="5" t="str">
        <f>IF(Table1[[#This Row],[Discount]]=0, "Full Price", "Discounted")</f>
        <v>Discounted</v>
      </c>
      <c r="AG581" s="46" t="str">
        <f>TEXT(Table1[[#This Row],[Order Date]],"mmm-yyyy")</f>
        <v>May-2015</v>
      </c>
    </row>
    <row r="582" spans="1:33" ht="12.75" customHeight="1" x14ac:dyDescent="0.25">
      <c r="A582" s="5">
        <v>21959</v>
      </c>
      <c r="B582" s="5" t="s">
        <v>47</v>
      </c>
      <c r="C582" s="5">
        <v>7.0000000000000007E-2</v>
      </c>
      <c r="D582" s="5">
        <v>125.99</v>
      </c>
      <c r="E582" s="5">
        <v>2.5</v>
      </c>
      <c r="F582" s="5">
        <v>1035</v>
      </c>
      <c r="G582" s="5" t="s">
        <v>1147</v>
      </c>
      <c r="H582" s="5" t="s">
        <v>49</v>
      </c>
      <c r="I582" s="5" t="s">
        <v>40</v>
      </c>
      <c r="J582" s="5" t="s">
        <v>77</v>
      </c>
      <c r="K582" s="5" t="s">
        <v>78</v>
      </c>
      <c r="L582" s="5" t="s">
        <v>59</v>
      </c>
      <c r="M582" s="5" t="s">
        <v>1148</v>
      </c>
      <c r="N582" s="5">
        <v>0.6</v>
      </c>
      <c r="O582" s="5" t="s">
        <v>33</v>
      </c>
      <c r="P582" s="5" t="s">
        <v>53</v>
      </c>
      <c r="Q582" s="5" t="s">
        <v>154</v>
      </c>
      <c r="R582" s="5" t="s">
        <v>1149</v>
      </c>
      <c r="S582" s="5">
        <v>43015</v>
      </c>
      <c r="T582" s="7">
        <v>42076</v>
      </c>
      <c r="U582" s="7">
        <v>42076</v>
      </c>
      <c r="V582" s="5">
        <v>-604.40600000000006</v>
      </c>
      <c r="W582" s="5">
        <v>1</v>
      </c>
      <c r="X582" s="5">
        <v>100.59</v>
      </c>
      <c r="Y582" s="5">
        <v>90710</v>
      </c>
      <c r="Z582" s="5">
        <f>DATEDIF(Table1[[#This Row],[Order Date]], Table1[[#This Row],[Ship Date]], "D")</f>
        <v>0</v>
      </c>
      <c r="AA582" s="5">
        <f>IF(Table1[[#This Row],[Sales]]=0, 0, Table1[[#This Row],[Profit]] / Table1[[#This Row],[Sales]] * 100)</f>
        <v>-600.86092056864504</v>
      </c>
      <c r="AB582" s="5">
        <f>Table1[[#This Row],[Sales]] / (1 - Table1[[#This Row],[Discount]])</f>
        <v>108.16129032258065</v>
      </c>
      <c r="AC582" s="5">
        <f>Table1[[#This Row],[Sales Before Discount]] - Table1[[#This Row],[Sales]]</f>
        <v>7.5712903225806514</v>
      </c>
      <c r="AD582" s="5" t="str">
        <f>IF(Table1[[#This Row],[Discount Impact Factor]]=0, "No Discount", IF(Table1[[#This Row],[Discount Impact Factor]]&lt;=0.1, "Low Discount", IF(Table1[[#This Row],[Discount Impact Factor]]&lt;=0.2, "Medium Discount", "High Discount")))</f>
        <v>High Discount</v>
      </c>
      <c r="AE582" s="5" t="str">
        <f>IF(Table1[[#This Row],[Discount]]=0,"0% (No Discount)",
 IF(Table1[[#This Row],[Discount]]&lt;=0.09,"10%",
 IF(Table1[[#This Row],[Discount]]&lt;=0.16,"15%",
 IF(Table1[[#This Row],[Discount]]&lt;=0.2,"20%",  IF(Table1[[#This Row],[Discount]]&lt;=0.25,"25%",
 "30%+")))))</f>
        <v>10%</v>
      </c>
      <c r="AF582" s="5" t="str">
        <f>IF(Table1[[#This Row],[Discount]]=0, "Full Price", "Discounted")</f>
        <v>Discounted</v>
      </c>
      <c r="AG582" s="46" t="str">
        <f>TEXT(Table1[[#This Row],[Order Date]],"mmm-yyyy")</f>
        <v>Mar-2015</v>
      </c>
    </row>
    <row r="583" spans="1:33" ht="12.75" hidden="1" customHeight="1" x14ac:dyDescent="0.25">
      <c r="A583" s="5">
        <v>21960</v>
      </c>
      <c r="B583" s="5" t="s">
        <v>47</v>
      </c>
      <c r="C583" s="5">
        <v>0.03</v>
      </c>
      <c r="D583" s="5">
        <v>99.99</v>
      </c>
      <c r="E583" s="5">
        <v>19.989999999999998</v>
      </c>
      <c r="F583" s="5">
        <v>1036</v>
      </c>
      <c r="G583" s="5" t="s">
        <v>1150</v>
      </c>
      <c r="H583" s="5" t="s">
        <v>49</v>
      </c>
      <c r="I583" s="5" t="s">
        <v>40</v>
      </c>
      <c r="J583" s="5" t="s">
        <v>77</v>
      </c>
      <c r="K583" s="5" t="s">
        <v>180</v>
      </c>
      <c r="L583" s="5" t="s">
        <v>59</v>
      </c>
      <c r="M583" s="5" t="s">
        <v>1151</v>
      </c>
      <c r="N583" s="5">
        <v>0.52</v>
      </c>
      <c r="O583" s="5" t="s">
        <v>33</v>
      </c>
      <c r="P583" s="5" t="s">
        <v>53</v>
      </c>
      <c r="Q583" s="5" t="s">
        <v>154</v>
      </c>
      <c r="R583" s="5" t="s">
        <v>1152</v>
      </c>
      <c r="S583" s="5">
        <v>43017</v>
      </c>
      <c r="T583" s="7">
        <v>42076</v>
      </c>
      <c r="U583" s="7">
        <v>42077</v>
      </c>
      <c r="V583" s="5">
        <v>293.66000000000003</v>
      </c>
      <c r="W583" s="5">
        <v>6</v>
      </c>
      <c r="X583" s="5">
        <v>598.38</v>
      </c>
      <c r="Y583" s="5">
        <v>90710</v>
      </c>
      <c r="Z583" s="5">
        <f>DATEDIF(Table1[[#This Row],[Order Date]], Table1[[#This Row],[Ship Date]], "D")</f>
        <v>1</v>
      </c>
      <c r="AA583" s="5">
        <f>IF(Table1[[#This Row],[Sales]]=0, 0, Table1[[#This Row],[Profit]] / Table1[[#This Row],[Sales]] * 100)</f>
        <v>49.07583809619306</v>
      </c>
      <c r="AB583" s="5">
        <f>Table1[[#This Row],[Sales]] / (1 - Table1[[#This Row],[Discount]])</f>
        <v>616.88659793814429</v>
      </c>
      <c r="AC583" s="5">
        <f>Table1[[#This Row],[Sales Before Discount]] - Table1[[#This Row],[Sales]]</f>
        <v>18.506597938144296</v>
      </c>
      <c r="AD583" s="5" t="str">
        <f>IF(Table1[[#This Row],[Discount Impact Factor]]=0, "No Discount", IF(Table1[[#This Row],[Discount Impact Factor]]&lt;=0.1, "Low Discount", IF(Table1[[#This Row],[Discount Impact Factor]]&lt;=0.2, "Medium Discount", "High Discount")))</f>
        <v>High Discount</v>
      </c>
      <c r="AE583" s="5" t="str">
        <f>IF(Table1[[#This Row],[Discount]]=0,"0% (No Discount)",
 IF(Table1[[#This Row],[Discount]]&lt;=0.09,"10%",
 IF(Table1[[#This Row],[Discount]]&lt;=0.16,"15%",
 IF(Table1[[#This Row],[Discount]]&lt;=0.2,"20%",  IF(Table1[[#This Row],[Discount]]&lt;=0.25,"25%",
 "30%+")))))</f>
        <v>10%</v>
      </c>
      <c r="AF583" s="5" t="str">
        <f>IF(Table1[[#This Row],[Discount]]=0, "Full Price", "Discounted")</f>
        <v>Discounted</v>
      </c>
      <c r="AG583" s="46" t="str">
        <f>TEXT(Table1[[#This Row],[Order Date]],"mmm-yyyy")</f>
        <v>Mar-2015</v>
      </c>
    </row>
    <row r="584" spans="1:33" ht="12.75" customHeight="1" x14ac:dyDescent="0.25">
      <c r="A584" s="5">
        <v>20669</v>
      </c>
      <c r="B584" s="5" t="s">
        <v>47</v>
      </c>
      <c r="C584" s="5">
        <v>0.1</v>
      </c>
      <c r="D584" s="5">
        <v>7.64</v>
      </c>
      <c r="E584" s="5">
        <v>5.83</v>
      </c>
      <c r="F584" s="5">
        <v>1038</v>
      </c>
      <c r="G584" s="5" t="s">
        <v>1153</v>
      </c>
      <c r="H584" s="5" t="s">
        <v>49</v>
      </c>
      <c r="I584" s="5" t="s">
        <v>28</v>
      </c>
      <c r="J584" s="5" t="s">
        <v>29</v>
      </c>
      <c r="K584" s="5" t="s">
        <v>93</v>
      </c>
      <c r="L584" s="5" t="s">
        <v>31</v>
      </c>
      <c r="M584" s="5" t="s">
        <v>1026</v>
      </c>
      <c r="N584" s="5">
        <v>0.36</v>
      </c>
      <c r="O584" s="5" t="s">
        <v>33</v>
      </c>
      <c r="P584" s="5" t="s">
        <v>136</v>
      </c>
      <c r="Q584" s="5" t="s">
        <v>362</v>
      </c>
      <c r="R584" s="5" t="s">
        <v>1154</v>
      </c>
      <c r="S584" s="5">
        <v>33430</v>
      </c>
      <c r="T584" s="7">
        <v>42171</v>
      </c>
      <c r="U584" s="7">
        <v>42172</v>
      </c>
      <c r="V584" s="5">
        <v>-403.18739999999997</v>
      </c>
      <c r="W584" s="5">
        <v>5</v>
      </c>
      <c r="X584" s="5">
        <v>39.36</v>
      </c>
      <c r="Y584" s="5">
        <v>90641</v>
      </c>
      <c r="Z584" s="5">
        <f>DATEDIF(Table1[[#This Row],[Order Date]], Table1[[#This Row],[Ship Date]], "D")</f>
        <v>1</v>
      </c>
      <c r="AA584" s="5">
        <f>IF(Table1[[#This Row],[Sales]]=0, 0, Table1[[#This Row],[Profit]] / Table1[[#This Row],[Sales]] * 100)</f>
        <v>-1024.3582317073169</v>
      </c>
      <c r="AB584" s="5">
        <f>Table1[[#This Row],[Sales]] / (1 - Table1[[#This Row],[Discount]])</f>
        <v>43.733333333333334</v>
      </c>
      <c r="AC584" s="5">
        <f>Table1[[#This Row],[Sales Before Discount]] - Table1[[#This Row],[Sales]]</f>
        <v>4.3733333333333348</v>
      </c>
      <c r="AD584" s="5" t="str">
        <f>IF(Table1[[#This Row],[Discount Impact Factor]]=0, "No Discount", IF(Table1[[#This Row],[Discount Impact Factor]]&lt;=0.1, "Low Discount", IF(Table1[[#This Row],[Discount Impact Factor]]&lt;=0.2, "Medium Discount", "High Discount")))</f>
        <v>High Discount</v>
      </c>
      <c r="AE584" s="5" t="str">
        <f>IF(Table1[[#This Row],[Discount]]=0,"0% (No Discount)",
 IF(Table1[[#This Row],[Discount]]&lt;=0.09,"10%",
 IF(Table1[[#This Row],[Discount]]&lt;=0.16,"15%",
 IF(Table1[[#This Row],[Discount]]&lt;=0.2,"20%",  IF(Table1[[#This Row],[Discount]]&lt;=0.25,"25%",
 "30%+")))))</f>
        <v>15%</v>
      </c>
      <c r="AF584" s="5" t="str">
        <f>IF(Table1[[#This Row],[Discount]]=0, "Full Price", "Discounted")</f>
        <v>Discounted</v>
      </c>
      <c r="AG584" s="46" t="str">
        <f>TEXT(Table1[[#This Row],[Order Date]],"mmm-yyyy")</f>
        <v>Jun-2015</v>
      </c>
    </row>
    <row r="585" spans="1:33" ht="12.75" customHeight="1" x14ac:dyDescent="0.25">
      <c r="A585" s="5">
        <v>18404</v>
      </c>
      <c r="B585" s="5" t="s">
        <v>47</v>
      </c>
      <c r="C585" s="5">
        <v>0.06</v>
      </c>
      <c r="D585" s="5">
        <v>55.94</v>
      </c>
      <c r="E585" s="5">
        <v>4</v>
      </c>
      <c r="F585" s="5">
        <v>1041</v>
      </c>
      <c r="G585" s="5" t="s">
        <v>1155</v>
      </c>
      <c r="H585" s="5" t="s">
        <v>49</v>
      </c>
      <c r="I585" s="5" t="s">
        <v>58</v>
      </c>
      <c r="J585" s="5" t="s">
        <v>77</v>
      </c>
      <c r="K585" s="5" t="s">
        <v>180</v>
      </c>
      <c r="L585" s="5" t="s">
        <v>59</v>
      </c>
      <c r="M585" s="5" t="s">
        <v>1156</v>
      </c>
      <c r="N585" s="5">
        <v>0.74</v>
      </c>
      <c r="O585" s="5" t="s">
        <v>33</v>
      </c>
      <c r="P585" s="5" t="s">
        <v>34</v>
      </c>
      <c r="Q585" s="5" t="s">
        <v>45</v>
      </c>
      <c r="R585" s="5" t="s">
        <v>1157</v>
      </c>
      <c r="S585" s="5">
        <v>95695</v>
      </c>
      <c r="T585" s="7">
        <v>42111</v>
      </c>
      <c r="U585" s="7">
        <v>42112</v>
      </c>
      <c r="V585" s="5">
        <v>-13.77</v>
      </c>
      <c r="W585" s="5">
        <v>6</v>
      </c>
      <c r="X585" s="5">
        <v>322.77</v>
      </c>
      <c r="Y585" s="5">
        <v>87846</v>
      </c>
      <c r="Z585" s="5">
        <f>DATEDIF(Table1[[#This Row],[Order Date]], Table1[[#This Row],[Ship Date]], "D")</f>
        <v>1</v>
      </c>
      <c r="AA585" s="5">
        <f>IF(Table1[[#This Row],[Sales]]=0, 0, Table1[[#This Row],[Profit]] / Table1[[#This Row],[Sales]] * 100)</f>
        <v>-4.2661957430988009</v>
      </c>
      <c r="AB585" s="5">
        <f>Table1[[#This Row],[Sales]] / (1 - Table1[[#This Row],[Discount]])</f>
        <v>343.37234042553189</v>
      </c>
      <c r="AC585" s="5">
        <f>Table1[[#This Row],[Sales Before Discount]] - Table1[[#This Row],[Sales]]</f>
        <v>20.602340425531906</v>
      </c>
      <c r="AD585" s="5" t="str">
        <f>IF(Table1[[#This Row],[Discount Impact Factor]]=0, "No Discount", IF(Table1[[#This Row],[Discount Impact Factor]]&lt;=0.1, "Low Discount", IF(Table1[[#This Row],[Discount Impact Factor]]&lt;=0.2, "Medium Discount", "High Discount")))</f>
        <v>High Discount</v>
      </c>
      <c r="AE585" s="5" t="str">
        <f>IF(Table1[[#This Row],[Discount]]=0,"0% (No Discount)",
 IF(Table1[[#This Row],[Discount]]&lt;=0.09,"10%",
 IF(Table1[[#This Row],[Discount]]&lt;=0.16,"15%",
 IF(Table1[[#This Row],[Discount]]&lt;=0.2,"20%",  IF(Table1[[#This Row],[Discount]]&lt;=0.25,"25%",
 "30%+")))))</f>
        <v>10%</v>
      </c>
      <c r="AF585" s="5" t="str">
        <f>IF(Table1[[#This Row],[Discount]]=0, "Full Price", "Discounted")</f>
        <v>Discounted</v>
      </c>
      <c r="AG585" s="46" t="str">
        <f>TEXT(Table1[[#This Row],[Order Date]],"mmm-yyyy")</f>
        <v>Apr-2015</v>
      </c>
    </row>
    <row r="586" spans="1:33" ht="12.75" hidden="1" customHeight="1" x14ac:dyDescent="0.25">
      <c r="A586" s="5">
        <v>18405</v>
      </c>
      <c r="B586" s="5" t="s">
        <v>47</v>
      </c>
      <c r="C586" s="5">
        <v>7.0000000000000007E-2</v>
      </c>
      <c r="D586" s="5">
        <v>6.3</v>
      </c>
      <c r="E586" s="5">
        <v>0.5</v>
      </c>
      <c r="F586" s="5">
        <v>1041</v>
      </c>
      <c r="G586" s="5" t="s">
        <v>1155</v>
      </c>
      <c r="H586" s="5" t="s">
        <v>49</v>
      </c>
      <c r="I586" s="5" t="s">
        <v>58</v>
      </c>
      <c r="J586" s="5" t="s">
        <v>29</v>
      </c>
      <c r="K586" s="5" t="s">
        <v>134</v>
      </c>
      <c r="L586" s="5" t="s">
        <v>59</v>
      </c>
      <c r="M586" s="5" t="s">
        <v>1158</v>
      </c>
      <c r="N586" s="5">
        <v>0.39</v>
      </c>
      <c r="O586" s="5" t="s">
        <v>33</v>
      </c>
      <c r="P586" s="5" t="s">
        <v>34</v>
      </c>
      <c r="Q586" s="5" t="s">
        <v>45</v>
      </c>
      <c r="R586" s="5" t="s">
        <v>1157</v>
      </c>
      <c r="S586" s="5">
        <v>95695</v>
      </c>
      <c r="T586" s="7">
        <v>42111</v>
      </c>
      <c r="U586" s="7">
        <v>42111</v>
      </c>
      <c r="V586" s="5">
        <v>44.912100000000002</v>
      </c>
      <c r="W586" s="5">
        <v>11</v>
      </c>
      <c r="X586" s="5">
        <v>65.09</v>
      </c>
      <c r="Y586" s="5">
        <v>87846</v>
      </c>
      <c r="Z586" s="5">
        <f>DATEDIF(Table1[[#This Row],[Order Date]], Table1[[#This Row],[Ship Date]], "D")</f>
        <v>0</v>
      </c>
      <c r="AA586" s="5">
        <f>IF(Table1[[#This Row],[Sales]]=0, 0, Table1[[#This Row],[Profit]] / Table1[[#This Row],[Sales]] * 100)</f>
        <v>69</v>
      </c>
      <c r="AB586" s="5">
        <f>Table1[[#This Row],[Sales]] / (1 - Table1[[#This Row],[Discount]])</f>
        <v>69.989247311827967</v>
      </c>
      <c r="AC586" s="5">
        <f>Table1[[#This Row],[Sales Before Discount]] - Table1[[#This Row],[Sales]]</f>
        <v>4.8992473118279634</v>
      </c>
      <c r="AD586" s="5" t="str">
        <f>IF(Table1[[#This Row],[Discount Impact Factor]]=0, "No Discount", IF(Table1[[#This Row],[Discount Impact Factor]]&lt;=0.1, "Low Discount", IF(Table1[[#This Row],[Discount Impact Factor]]&lt;=0.2, "Medium Discount", "High Discount")))</f>
        <v>High Discount</v>
      </c>
      <c r="AE586" s="5" t="str">
        <f>IF(Table1[[#This Row],[Discount]]=0,"0% (No Discount)",
 IF(Table1[[#This Row],[Discount]]&lt;=0.09,"10%",
 IF(Table1[[#This Row],[Discount]]&lt;=0.16,"15%",
 IF(Table1[[#This Row],[Discount]]&lt;=0.2,"20%",  IF(Table1[[#This Row],[Discount]]&lt;=0.25,"25%",
 "30%+")))))</f>
        <v>10%</v>
      </c>
      <c r="AF586" s="5" t="str">
        <f>IF(Table1[[#This Row],[Discount]]=0, "Full Price", "Discounted")</f>
        <v>Discounted</v>
      </c>
      <c r="AG586" s="46" t="str">
        <f>TEXT(Table1[[#This Row],[Order Date]],"mmm-yyyy")</f>
        <v>Apr-2015</v>
      </c>
    </row>
    <row r="587" spans="1:33" ht="12.75" hidden="1" customHeight="1" x14ac:dyDescent="0.25">
      <c r="A587" s="5">
        <v>20937</v>
      </c>
      <c r="B587" s="5" t="s">
        <v>47</v>
      </c>
      <c r="C587" s="5">
        <v>0</v>
      </c>
      <c r="D587" s="5">
        <v>14.42</v>
      </c>
      <c r="E587" s="5">
        <v>6.75</v>
      </c>
      <c r="F587" s="5">
        <v>1042</v>
      </c>
      <c r="G587" s="5" t="s">
        <v>1159</v>
      </c>
      <c r="H587" s="5" t="s">
        <v>27</v>
      </c>
      <c r="I587" s="5" t="s">
        <v>58</v>
      </c>
      <c r="J587" s="5" t="s">
        <v>29</v>
      </c>
      <c r="K587" s="5" t="s">
        <v>257</v>
      </c>
      <c r="L587" s="5" t="s">
        <v>86</v>
      </c>
      <c r="M587" s="5" t="s">
        <v>571</v>
      </c>
      <c r="N587" s="5">
        <v>0.52</v>
      </c>
      <c r="O587" s="5" t="s">
        <v>33</v>
      </c>
      <c r="P587" s="5" t="s">
        <v>34</v>
      </c>
      <c r="Q587" s="5" t="s">
        <v>45</v>
      </c>
      <c r="R587" s="5" t="s">
        <v>1160</v>
      </c>
      <c r="S587" s="5">
        <v>95991</v>
      </c>
      <c r="T587" s="7">
        <v>42140</v>
      </c>
      <c r="U587" s="7">
        <v>42141</v>
      </c>
      <c r="V587" s="5">
        <v>9.33</v>
      </c>
      <c r="W587" s="5">
        <v>6</v>
      </c>
      <c r="X587" s="5">
        <v>98.96</v>
      </c>
      <c r="Y587" s="5">
        <v>87847</v>
      </c>
      <c r="Z587" s="5">
        <f>DATEDIF(Table1[[#This Row],[Order Date]], Table1[[#This Row],[Ship Date]], "D")</f>
        <v>1</v>
      </c>
      <c r="AA587" s="5">
        <f>IF(Table1[[#This Row],[Sales]]=0, 0, Table1[[#This Row],[Profit]] / Table1[[#This Row],[Sales]] * 100)</f>
        <v>9.4280517380759896</v>
      </c>
      <c r="AB587" s="5">
        <f>Table1[[#This Row],[Sales]] / (1 - Table1[[#This Row],[Discount]])</f>
        <v>98.96</v>
      </c>
      <c r="AC587" s="5">
        <f>Table1[[#This Row],[Sales Before Discount]] - Table1[[#This Row],[Sales]]</f>
        <v>0</v>
      </c>
      <c r="AD587" s="5" t="str">
        <f>IF(Table1[[#This Row],[Discount Impact Factor]]=0, "No Discount", IF(Table1[[#This Row],[Discount Impact Factor]]&lt;=0.1, "Low Discount", IF(Table1[[#This Row],[Discount Impact Factor]]&lt;=0.2, "Medium Discount", "High Discount")))</f>
        <v>No Discount</v>
      </c>
      <c r="AE587" s="5" t="str">
        <f>IF(Table1[[#This Row],[Discount]]=0,"0% (No Discount)",
 IF(Table1[[#This Row],[Discount]]&lt;=0.09,"10%",
 IF(Table1[[#This Row],[Discount]]&lt;=0.16,"15%",
 IF(Table1[[#This Row],[Discount]]&lt;=0.2,"20%",  IF(Table1[[#This Row],[Discount]]&lt;=0.25,"25%",
 "30%+")))))</f>
        <v>0% (No Discount)</v>
      </c>
      <c r="AF587" s="5" t="str">
        <f>IF(Table1[[#This Row],[Discount]]=0, "Full Price", "Discounted")</f>
        <v>Full Price</v>
      </c>
      <c r="AG587" s="46" t="str">
        <f>TEXT(Table1[[#This Row],[Order Date]],"mmm-yyyy")</f>
        <v>May-2015</v>
      </c>
    </row>
    <row r="588" spans="1:33" ht="12.75" hidden="1" customHeight="1" x14ac:dyDescent="0.25">
      <c r="A588" s="5">
        <v>3926</v>
      </c>
      <c r="B588" s="5" t="s">
        <v>47</v>
      </c>
      <c r="C588" s="5">
        <v>0.02</v>
      </c>
      <c r="D588" s="5">
        <v>209.84</v>
      </c>
      <c r="E588" s="5">
        <v>21.21</v>
      </c>
      <c r="F588" s="5">
        <v>1044</v>
      </c>
      <c r="G588" s="5" t="s">
        <v>1161</v>
      </c>
      <c r="H588" s="5" t="s">
        <v>49</v>
      </c>
      <c r="I588" s="5" t="s">
        <v>40</v>
      </c>
      <c r="J588" s="5" t="s">
        <v>41</v>
      </c>
      <c r="K588" s="5" t="s">
        <v>50</v>
      </c>
      <c r="L588" s="5" t="s">
        <v>236</v>
      </c>
      <c r="M588" s="5" t="s">
        <v>1162</v>
      </c>
      <c r="N588" s="5">
        <v>0.59</v>
      </c>
      <c r="O588" s="5" t="s">
        <v>33</v>
      </c>
      <c r="P588" s="5" t="s">
        <v>34</v>
      </c>
      <c r="Q588" s="5" t="s">
        <v>45</v>
      </c>
      <c r="R588" s="5" t="s">
        <v>663</v>
      </c>
      <c r="S588" s="5">
        <v>90004</v>
      </c>
      <c r="T588" s="7">
        <v>42169</v>
      </c>
      <c r="U588" s="7">
        <v>42169</v>
      </c>
      <c r="V588" s="5">
        <v>2593.14</v>
      </c>
      <c r="W588" s="5">
        <v>62</v>
      </c>
      <c r="X588" s="5">
        <v>13546.94</v>
      </c>
      <c r="Y588" s="5">
        <v>28001</v>
      </c>
      <c r="Z588" s="5">
        <f>DATEDIF(Table1[[#This Row],[Order Date]], Table1[[#This Row],[Ship Date]], "D")</f>
        <v>0</v>
      </c>
      <c r="AA588" s="5">
        <f>IF(Table1[[#This Row],[Sales]]=0, 0, Table1[[#This Row],[Profit]] / Table1[[#This Row],[Sales]] * 100)</f>
        <v>19.14188739302012</v>
      </c>
      <c r="AB588" s="5">
        <f>Table1[[#This Row],[Sales]] / (1 - Table1[[#This Row],[Discount]])</f>
        <v>13823.408163265307</v>
      </c>
      <c r="AC588" s="5">
        <f>Table1[[#This Row],[Sales Before Discount]] - Table1[[#This Row],[Sales]]</f>
        <v>276.46816326530643</v>
      </c>
      <c r="AD588" s="5" t="str">
        <f>IF(Table1[[#This Row],[Discount Impact Factor]]=0, "No Discount", IF(Table1[[#This Row],[Discount Impact Factor]]&lt;=0.1, "Low Discount", IF(Table1[[#This Row],[Discount Impact Factor]]&lt;=0.2, "Medium Discount", "High Discount")))</f>
        <v>High Discount</v>
      </c>
      <c r="AE588" s="5" t="str">
        <f>IF(Table1[[#This Row],[Discount]]=0,"0% (No Discount)",
 IF(Table1[[#This Row],[Discount]]&lt;=0.09,"10%",
 IF(Table1[[#This Row],[Discount]]&lt;=0.16,"15%",
 IF(Table1[[#This Row],[Discount]]&lt;=0.2,"20%",  IF(Table1[[#This Row],[Discount]]&lt;=0.25,"25%",
 "30%+")))))</f>
        <v>10%</v>
      </c>
      <c r="AF588" s="5" t="str">
        <f>IF(Table1[[#This Row],[Discount]]=0, "Full Price", "Discounted")</f>
        <v>Discounted</v>
      </c>
      <c r="AG588" s="46" t="str">
        <f>TEXT(Table1[[#This Row],[Order Date]],"mmm-yyyy")</f>
        <v>Jun-2015</v>
      </c>
    </row>
    <row r="589" spans="1:33" ht="12.75" hidden="1" customHeight="1" x14ac:dyDescent="0.25">
      <c r="A589" s="5">
        <v>3927</v>
      </c>
      <c r="B589" s="5" t="s">
        <v>47</v>
      </c>
      <c r="C589" s="5">
        <v>0.01</v>
      </c>
      <c r="D589" s="5">
        <v>194.3</v>
      </c>
      <c r="E589" s="5">
        <v>11.54</v>
      </c>
      <c r="F589" s="5">
        <v>1044</v>
      </c>
      <c r="G589" s="5" t="s">
        <v>1161</v>
      </c>
      <c r="H589" s="5" t="s">
        <v>49</v>
      </c>
      <c r="I589" s="5" t="s">
        <v>40</v>
      </c>
      <c r="J589" s="5" t="s">
        <v>41</v>
      </c>
      <c r="K589" s="5" t="s">
        <v>50</v>
      </c>
      <c r="L589" s="5" t="s">
        <v>236</v>
      </c>
      <c r="M589" s="5" t="s">
        <v>1163</v>
      </c>
      <c r="N589" s="5">
        <v>0.59</v>
      </c>
      <c r="O589" s="5" t="s">
        <v>33</v>
      </c>
      <c r="P589" s="5" t="s">
        <v>34</v>
      </c>
      <c r="Q589" s="5" t="s">
        <v>45</v>
      </c>
      <c r="R589" s="5" t="s">
        <v>663</v>
      </c>
      <c r="S589" s="5">
        <v>90004</v>
      </c>
      <c r="T589" s="7">
        <v>42169</v>
      </c>
      <c r="U589" s="7">
        <v>42171</v>
      </c>
      <c r="V589" s="5">
        <v>1162.76</v>
      </c>
      <c r="W589" s="5">
        <v>32</v>
      </c>
      <c r="X589" s="5">
        <v>6401.65</v>
      </c>
      <c r="Y589" s="5">
        <v>28001</v>
      </c>
      <c r="Z589" s="5">
        <f>DATEDIF(Table1[[#This Row],[Order Date]], Table1[[#This Row],[Ship Date]], "D")</f>
        <v>2</v>
      </c>
      <c r="AA589" s="5">
        <f>IF(Table1[[#This Row],[Sales]]=0, 0, Table1[[#This Row],[Profit]] / Table1[[#This Row],[Sales]] * 100)</f>
        <v>18.163442237548132</v>
      </c>
      <c r="AB589" s="5">
        <f>Table1[[#This Row],[Sales]] / (1 - Table1[[#This Row],[Discount]])</f>
        <v>6466.3131313131307</v>
      </c>
      <c r="AC589" s="5">
        <f>Table1[[#This Row],[Sales Before Discount]] - Table1[[#This Row],[Sales]]</f>
        <v>64.663131313131089</v>
      </c>
      <c r="AD589" s="5" t="str">
        <f>IF(Table1[[#This Row],[Discount Impact Factor]]=0, "No Discount", IF(Table1[[#This Row],[Discount Impact Factor]]&lt;=0.1, "Low Discount", IF(Table1[[#This Row],[Discount Impact Factor]]&lt;=0.2, "Medium Discount", "High Discount")))</f>
        <v>High Discount</v>
      </c>
      <c r="AE589" s="5" t="str">
        <f>IF(Table1[[#This Row],[Discount]]=0,"0% (No Discount)",
 IF(Table1[[#This Row],[Discount]]&lt;=0.09,"10%",
 IF(Table1[[#This Row],[Discount]]&lt;=0.16,"15%",
 IF(Table1[[#This Row],[Discount]]&lt;=0.2,"20%",  IF(Table1[[#This Row],[Discount]]&lt;=0.25,"25%",
 "30%+")))))</f>
        <v>10%</v>
      </c>
      <c r="AF589" s="5" t="str">
        <f>IF(Table1[[#This Row],[Discount]]=0, "Full Price", "Discounted")</f>
        <v>Discounted</v>
      </c>
      <c r="AG589" s="46" t="str">
        <f>TEXT(Table1[[#This Row],[Order Date]],"mmm-yyyy")</f>
        <v>Jun-2015</v>
      </c>
    </row>
    <row r="590" spans="1:33" ht="12.75" customHeight="1" x14ac:dyDescent="0.25">
      <c r="A590" s="5">
        <v>6711</v>
      </c>
      <c r="B590" s="5" t="s">
        <v>25</v>
      </c>
      <c r="C590" s="5">
        <v>0</v>
      </c>
      <c r="D590" s="5">
        <v>6.68</v>
      </c>
      <c r="E590" s="5">
        <v>5.66</v>
      </c>
      <c r="F590" s="5">
        <v>1044</v>
      </c>
      <c r="G590" s="5" t="s">
        <v>1161</v>
      </c>
      <c r="H590" s="5" t="s">
        <v>49</v>
      </c>
      <c r="I590" s="5" t="s">
        <v>40</v>
      </c>
      <c r="J590" s="5" t="s">
        <v>29</v>
      </c>
      <c r="K590" s="5" t="s">
        <v>93</v>
      </c>
      <c r="L590" s="5" t="s">
        <v>59</v>
      </c>
      <c r="M590" s="5" t="s">
        <v>1164</v>
      </c>
      <c r="N590" s="5">
        <v>0.37</v>
      </c>
      <c r="O590" s="5" t="s">
        <v>33</v>
      </c>
      <c r="P590" s="5" t="s">
        <v>34</v>
      </c>
      <c r="Q590" s="5" t="s">
        <v>45</v>
      </c>
      <c r="R590" s="5" t="s">
        <v>663</v>
      </c>
      <c r="S590" s="5">
        <v>90004</v>
      </c>
      <c r="T590" s="7">
        <v>42062</v>
      </c>
      <c r="U590" s="7">
        <v>42063</v>
      </c>
      <c r="V590" s="5">
        <v>-76.94</v>
      </c>
      <c r="W590" s="5">
        <v>90</v>
      </c>
      <c r="X590" s="5">
        <v>617.4</v>
      </c>
      <c r="Y590" s="5">
        <v>47813</v>
      </c>
      <c r="Z590" s="5">
        <f>DATEDIF(Table1[[#This Row],[Order Date]], Table1[[#This Row],[Ship Date]], "D")</f>
        <v>1</v>
      </c>
      <c r="AA590" s="5">
        <f>IF(Table1[[#This Row],[Sales]]=0, 0, Table1[[#This Row],[Profit]] / Table1[[#This Row],[Sales]] * 100)</f>
        <v>-12.461937155814706</v>
      </c>
      <c r="AB590" s="5">
        <f>Table1[[#This Row],[Sales]] / (1 - Table1[[#This Row],[Discount]])</f>
        <v>617.4</v>
      </c>
      <c r="AC590" s="5">
        <f>Table1[[#This Row],[Sales Before Discount]] - Table1[[#This Row],[Sales]]</f>
        <v>0</v>
      </c>
      <c r="AD590" s="5" t="str">
        <f>IF(Table1[[#This Row],[Discount Impact Factor]]=0, "No Discount", IF(Table1[[#This Row],[Discount Impact Factor]]&lt;=0.1, "Low Discount", IF(Table1[[#This Row],[Discount Impact Factor]]&lt;=0.2, "Medium Discount", "High Discount")))</f>
        <v>No Discount</v>
      </c>
      <c r="AE590" s="5" t="str">
        <f>IF(Table1[[#This Row],[Discount]]=0,"0% (No Discount)",
 IF(Table1[[#This Row],[Discount]]&lt;=0.09,"10%",
 IF(Table1[[#This Row],[Discount]]&lt;=0.16,"15%",
 IF(Table1[[#This Row],[Discount]]&lt;=0.2,"20%",  IF(Table1[[#This Row],[Discount]]&lt;=0.25,"25%",
 "30%+")))))</f>
        <v>0% (No Discount)</v>
      </c>
      <c r="AF590" s="5" t="str">
        <f>IF(Table1[[#This Row],[Discount]]=0, "Full Price", "Discounted")</f>
        <v>Full Price</v>
      </c>
      <c r="AG590" s="46" t="str">
        <f>TEXT(Table1[[#This Row],[Order Date]],"mmm-yyyy")</f>
        <v>Feb-2015</v>
      </c>
    </row>
    <row r="591" spans="1:33" ht="12.75" customHeight="1" x14ac:dyDescent="0.25">
      <c r="A591" s="5">
        <v>24711</v>
      </c>
      <c r="B591" s="5" t="s">
        <v>25</v>
      </c>
      <c r="C591" s="5">
        <v>0</v>
      </c>
      <c r="D591" s="5">
        <v>6.68</v>
      </c>
      <c r="E591" s="5">
        <v>5.66</v>
      </c>
      <c r="F591" s="5">
        <v>1047</v>
      </c>
      <c r="G591" s="5" t="s">
        <v>1165</v>
      </c>
      <c r="H591" s="5" t="s">
        <v>49</v>
      </c>
      <c r="I591" s="5" t="s">
        <v>40</v>
      </c>
      <c r="J591" s="5" t="s">
        <v>29</v>
      </c>
      <c r="K591" s="5" t="s">
        <v>93</v>
      </c>
      <c r="L591" s="5" t="s">
        <v>59</v>
      </c>
      <c r="M591" s="5" t="s">
        <v>1164</v>
      </c>
      <c r="N591" s="5">
        <v>0.37</v>
      </c>
      <c r="O591" s="5" t="s">
        <v>33</v>
      </c>
      <c r="P591" s="5" t="s">
        <v>53</v>
      </c>
      <c r="Q591" s="5" t="s">
        <v>193</v>
      </c>
      <c r="R591" s="5" t="s">
        <v>194</v>
      </c>
      <c r="S591" s="5">
        <v>2109</v>
      </c>
      <c r="T591" s="7">
        <v>42062</v>
      </c>
      <c r="U591" s="7">
        <v>42063</v>
      </c>
      <c r="V591" s="5">
        <v>-40.008800000000001</v>
      </c>
      <c r="W591" s="5">
        <v>23</v>
      </c>
      <c r="X591" s="5">
        <v>157.78</v>
      </c>
      <c r="Y591" s="5">
        <v>89389</v>
      </c>
      <c r="Z591" s="5">
        <f>DATEDIF(Table1[[#This Row],[Order Date]], Table1[[#This Row],[Ship Date]], "D")</f>
        <v>1</v>
      </c>
      <c r="AA591" s="5">
        <f>IF(Table1[[#This Row],[Sales]]=0, 0, Table1[[#This Row],[Profit]] / Table1[[#This Row],[Sales]] * 100)</f>
        <v>-25.357332995309928</v>
      </c>
      <c r="AB591" s="5">
        <f>Table1[[#This Row],[Sales]] / (1 - Table1[[#This Row],[Discount]])</f>
        <v>157.78</v>
      </c>
      <c r="AC591" s="5">
        <f>Table1[[#This Row],[Sales Before Discount]] - Table1[[#This Row],[Sales]]</f>
        <v>0</v>
      </c>
      <c r="AD591" s="5" t="str">
        <f>IF(Table1[[#This Row],[Discount Impact Factor]]=0, "No Discount", IF(Table1[[#This Row],[Discount Impact Factor]]&lt;=0.1, "Low Discount", IF(Table1[[#This Row],[Discount Impact Factor]]&lt;=0.2, "Medium Discount", "High Discount")))</f>
        <v>No Discount</v>
      </c>
      <c r="AE591" s="5" t="str">
        <f>IF(Table1[[#This Row],[Discount]]=0,"0% (No Discount)",
 IF(Table1[[#This Row],[Discount]]&lt;=0.09,"10%",
 IF(Table1[[#This Row],[Discount]]&lt;=0.16,"15%",
 IF(Table1[[#This Row],[Discount]]&lt;=0.2,"20%",  IF(Table1[[#This Row],[Discount]]&lt;=0.25,"25%",
 "30%+")))))</f>
        <v>0% (No Discount)</v>
      </c>
      <c r="AF591" s="5" t="str">
        <f>IF(Table1[[#This Row],[Discount]]=0, "Full Price", "Discounted")</f>
        <v>Full Price</v>
      </c>
      <c r="AG591" s="46" t="str">
        <f>TEXT(Table1[[#This Row],[Order Date]],"mmm-yyyy")</f>
        <v>Feb-2015</v>
      </c>
    </row>
    <row r="592" spans="1:33" ht="13.8" x14ac:dyDescent="0.25">
      <c r="A592" s="5">
        <v>26259</v>
      </c>
      <c r="B592" s="5" t="s">
        <v>37</v>
      </c>
      <c r="C592" s="5">
        <v>0.03</v>
      </c>
      <c r="D592" s="5">
        <v>5.44</v>
      </c>
      <c r="E592" s="5">
        <v>7.46</v>
      </c>
      <c r="F592" s="5">
        <v>1054</v>
      </c>
      <c r="G592" s="5" t="s">
        <v>1166</v>
      </c>
      <c r="H592" s="5" t="s">
        <v>27</v>
      </c>
      <c r="I592" s="5" t="s">
        <v>28</v>
      </c>
      <c r="J592" s="5" t="s">
        <v>29</v>
      </c>
      <c r="K592" s="5" t="s">
        <v>109</v>
      </c>
      <c r="L592" s="5" t="s">
        <v>59</v>
      </c>
      <c r="M592" s="5" t="s">
        <v>1167</v>
      </c>
      <c r="N592" s="5">
        <v>0.36</v>
      </c>
      <c r="O592" s="5" t="s">
        <v>33</v>
      </c>
      <c r="P592" s="5" t="s">
        <v>34</v>
      </c>
      <c r="Q592" s="5" t="s">
        <v>378</v>
      </c>
      <c r="R592" s="5" t="s">
        <v>1168</v>
      </c>
      <c r="S592" s="5">
        <v>85374</v>
      </c>
      <c r="T592" s="7">
        <v>42149</v>
      </c>
      <c r="U592" s="7">
        <v>42151</v>
      </c>
      <c r="V592" s="5">
        <v>-51.704000000000001</v>
      </c>
      <c r="W592" s="5">
        <v>4</v>
      </c>
      <c r="X592" s="5">
        <v>26.31</v>
      </c>
      <c r="Y592" s="5">
        <v>90069</v>
      </c>
      <c r="Z592" s="5">
        <f>DATEDIF(Table1[[#This Row],[Order Date]], Table1[[#This Row],[Ship Date]], "D")</f>
        <v>2</v>
      </c>
      <c r="AA592" s="5">
        <f>IF(Table1[[#This Row],[Sales]]=0, 0, Table1[[#This Row],[Profit]] / Table1[[#This Row],[Sales]] * 100)</f>
        <v>-196.51843405549224</v>
      </c>
      <c r="AB592" s="5">
        <f>Table1[[#This Row],[Sales]] / (1 - Table1[[#This Row],[Discount]])</f>
        <v>27.123711340206185</v>
      </c>
      <c r="AC592" s="5">
        <f>Table1[[#This Row],[Sales Before Discount]] - Table1[[#This Row],[Sales]]</f>
        <v>0.81371134020618641</v>
      </c>
      <c r="AD592" s="5" t="str">
        <f>IF(Table1[[#This Row],[Discount Impact Factor]]=0, "No Discount", IF(Table1[[#This Row],[Discount Impact Factor]]&lt;=0.1, "Low Discount", IF(Table1[[#This Row],[Discount Impact Factor]]&lt;=0.2, "Medium Discount", "High Discount")))</f>
        <v>High Discount</v>
      </c>
      <c r="AE592" s="5" t="str">
        <f>IF(Table1[[#This Row],[Discount]]=0,"0% (No Discount)",
 IF(Table1[[#This Row],[Discount]]&lt;=0.09,"10%",
 IF(Table1[[#This Row],[Discount]]&lt;=0.16,"15%",
 IF(Table1[[#This Row],[Discount]]&lt;=0.2,"20%",  IF(Table1[[#This Row],[Discount]]&lt;=0.25,"25%",
 "30%+")))))</f>
        <v>10%</v>
      </c>
      <c r="AF592" s="5" t="str">
        <f>IF(Table1[[#This Row],[Discount]]=0, "Full Price", "Discounted")</f>
        <v>Discounted</v>
      </c>
      <c r="AG592" s="46" t="str">
        <f>TEXT(Table1[[#This Row],[Order Date]],"mmm-yyyy")</f>
        <v>May-2015</v>
      </c>
    </row>
    <row r="593" spans="1:33" ht="13.8" hidden="1" x14ac:dyDescent="0.25">
      <c r="A593" s="5">
        <v>26260</v>
      </c>
      <c r="B593" s="5" t="s">
        <v>37</v>
      </c>
      <c r="C593" s="5">
        <v>0.08</v>
      </c>
      <c r="D593" s="5">
        <v>26.38</v>
      </c>
      <c r="E593" s="5">
        <v>5.58</v>
      </c>
      <c r="F593" s="5">
        <v>1054</v>
      </c>
      <c r="G593" s="5" t="s">
        <v>1166</v>
      </c>
      <c r="H593" s="5" t="s">
        <v>49</v>
      </c>
      <c r="I593" s="5" t="s">
        <v>28</v>
      </c>
      <c r="J593" s="5" t="s">
        <v>29</v>
      </c>
      <c r="K593" s="5" t="s">
        <v>93</v>
      </c>
      <c r="L593" s="5" t="s">
        <v>59</v>
      </c>
      <c r="M593" s="5" t="s">
        <v>1169</v>
      </c>
      <c r="N593" s="5">
        <v>0.39</v>
      </c>
      <c r="O593" s="5" t="s">
        <v>33</v>
      </c>
      <c r="P593" s="5" t="s">
        <v>34</v>
      </c>
      <c r="Q593" s="5" t="s">
        <v>378</v>
      </c>
      <c r="R593" s="5" t="s">
        <v>1168</v>
      </c>
      <c r="S593" s="5">
        <v>85374</v>
      </c>
      <c r="T593" s="7">
        <v>42149</v>
      </c>
      <c r="U593" s="7">
        <v>42150</v>
      </c>
      <c r="V593" s="5">
        <v>144.7482</v>
      </c>
      <c r="W593" s="5">
        <v>8</v>
      </c>
      <c r="X593" s="5">
        <v>209.78</v>
      </c>
      <c r="Y593" s="5">
        <v>90069</v>
      </c>
      <c r="Z593" s="5">
        <f>DATEDIF(Table1[[#This Row],[Order Date]], Table1[[#This Row],[Ship Date]], "D")</f>
        <v>1</v>
      </c>
      <c r="AA593" s="5">
        <f>IF(Table1[[#This Row],[Sales]]=0, 0, Table1[[#This Row],[Profit]] / Table1[[#This Row],[Sales]] * 100)</f>
        <v>69</v>
      </c>
      <c r="AB593" s="5">
        <f>Table1[[#This Row],[Sales]] / (1 - Table1[[#This Row],[Discount]])</f>
        <v>228.02173913043478</v>
      </c>
      <c r="AC593" s="5">
        <f>Table1[[#This Row],[Sales Before Discount]] - Table1[[#This Row],[Sales]]</f>
        <v>18.24173913043478</v>
      </c>
      <c r="AD593" s="5" t="str">
        <f>IF(Table1[[#This Row],[Discount Impact Factor]]=0, "No Discount", IF(Table1[[#This Row],[Discount Impact Factor]]&lt;=0.1, "Low Discount", IF(Table1[[#This Row],[Discount Impact Factor]]&lt;=0.2, "Medium Discount", "High Discount")))</f>
        <v>High Discount</v>
      </c>
      <c r="AE593" s="5" t="str">
        <f>IF(Table1[[#This Row],[Discount]]=0,"0% (No Discount)",
 IF(Table1[[#This Row],[Discount]]&lt;=0.09,"10%",
 IF(Table1[[#This Row],[Discount]]&lt;=0.16,"15%",
 IF(Table1[[#This Row],[Discount]]&lt;=0.2,"20%",  IF(Table1[[#This Row],[Discount]]&lt;=0.25,"25%",
 "30%+")))))</f>
        <v>10%</v>
      </c>
      <c r="AF593" s="5" t="str">
        <f>IF(Table1[[#This Row],[Discount]]=0, "Full Price", "Discounted")</f>
        <v>Discounted</v>
      </c>
      <c r="AG593" s="46" t="str">
        <f>TEXT(Table1[[#This Row],[Order Date]],"mmm-yyyy")</f>
        <v>May-2015</v>
      </c>
    </row>
    <row r="594" spans="1:33" ht="13.8" x14ac:dyDescent="0.25">
      <c r="A594" s="5">
        <v>26261</v>
      </c>
      <c r="B594" s="5" t="s">
        <v>37</v>
      </c>
      <c r="C594" s="5">
        <v>0.06</v>
      </c>
      <c r="D594" s="5">
        <v>20.99</v>
      </c>
      <c r="E594" s="5">
        <v>2.5</v>
      </c>
      <c r="F594" s="5">
        <v>1054</v>
      </c>
      <c r="G594" s="5" t="s">
        <v>1166</v>
      </c>
      <c r="H594" s="5" t="s">
        <v>49</v>
      </c>
      <c r="I594" s="5" t="s">
        <v>28</v>
      </c>
      <c r="J594" s="5" t="s">
        <v>77</v>
      </c>
      <c r="K594" s="5" t="s">
        <v>78</v>
      </c>
      <c r="L594" s="5" t="s">
        <v>31</v>
      </c>
      <c r="M594" s="5" t="s">
        <v>1170</v>
      </c>
      <c r="N594" s="5">
        <v>0.81</v>
      </c>
      <c r="O594" s="5" t="s">
        <v>33</v>
      </c>
      <c r="P594" s="5" t="s">
        <v>34</v>
      </c>
      <c r="Q594" s="5" t="s">
        <v>378</v>
      </c>
      <c r="R594" s="5" t="s">
        <v>1168</v>
      </c>
      <c r="S594" s="5">
        <v>85374</v>
      </c>
      <c r="T594" s="7">
        <v>42149</v>
      </c>
      <c r="U594" s="7">
        <v>42151</v>
      </c>
      <c r="V594" s="5">
        <v>-112.18899999999999</v>
      </c>
      <c r="W594" s="5">
        <v>1</v>
      </c>
      <c r="X594" s="5">
        <v>17.829999999999998</v>
      </c>
      <c r="Y594" s="5">
        <v>90069</v>
      </c>
      <c r="Z594" s="5">
        <f>DATEDIF(Table1[[#This Row],[Order Date]], Table1[[#This Row],[Ship Date]], "D")</f>
        <v>2</v>
      </c>
      <c r="AA594" s="5">
        <f>IF(Table1[[#This Row],[Sales]]=0, 0, Table1[[#This Row],[Profit]] / Table1[[#This Row],[Sales]] * 100)</f>
        <v>-629.21480650588899</v>
      </c>
      <c r="AB594" s="5">
        <f>Table1[[#This Row],[Sales]] / (1 - Table1[[#This Row],[Discount]])</f>
        <v>18.968085106382979</v>
      </c>
      <c r="AC594" s="5">
        <f>Table1[[#This Row],[Sales Before Discount]] - Table1[[#This Row],[Sales]]</f>
        <v>1.1380851063829809</v>
      </c>
      <c r="AD594" s="5" t="str">
        <f>IF(Table1[[#This Row],[Discount Impact Factor]]=0, "No Discount", IF(Table1[[#This Row],[Discount Impact Factor]]&lt;=0.1, "Low Discount", IF(Table1[[#This Row],[Discount Impact Factor]]&lt;=0.2, "Medium Discount", "High Discount")))</f>
        <v>High Discount</v>
      </c>
      <c r="AE594" s="5" t="str">
        <f>IF(Table1[[#This Row],[Discount]]=0,"0% (No Discount)",
 IF(Table1[[#This Row],[Discount]]&lt;=0.09,"10%",
 IF(Table1[[#This Row],[Discount]]&lt;=0.16,"15%",
 IF(Table1[[#This Row],[Discount]]&lt;=0.2,"20%",  IF(Table1[[#This Row],[Discount]]&lt;=0.25,"25%",
 "30%+")))))</f>
        <v>10%</v>
      </c>
      <c r="AF594" s="5" t="str">
        <f>IF(Table1[[#This Row],[Discount]]=0, "Full Price", "Discounted")</f>
        <v>Discounted</v>
      </c>
      <c r="AG594" s="46" t="str">
        <f>TEXT(Table1[[#This Row],[Order Date]],"mmm-yyyy")</f>
        <v>May-2015</v>
      </c>
    </row>
    <row r="595" spans="1:33" ht="12.75" customHeight="1" x14ac:dyDescent="0.25">
      <c r="A595" s="5">
        <v>8200</v>
      </c>
      <c r="B595" s="5" t="s">
        <v>56</v>
      </c>
      <c r="C595" s="5">
        <v>0.09</v>
      </c>
      <c r="D595" s="5">
        <v>138.75</v>
      </c>
      <c r="E595" s="5">
        <v>52.42</v>
      </c>
      <c r="F595" s="5">
        <v>1060</v>
      </c>
      <c r="G595" s="5" t="s">
        <v>1171</v>
      </c>
      <c r="H595" s="5" t="s">
        <v>39</v>
      </c>
      <c r="I595" s="5" t="s">
        <v>58</v>
      </c>
      <c r="J595" s="5" t="s">
        <v>41</v>
      </c>
      <c r="K595" s="5" t="s">
        <v>152</v>
      </c>
      <c r="L595" s="5" t="s">
        <v>121</v>
      </c>
      <c r="M595" s="5" t="s">
        <v>1172</v>
      </c>
      <c r="N595" s="5">
        <v>0.74</v>
      </c>
      <c r="O595" s="5" t="s">
        <v>33</v>
      </c>
      <c r="P595" s="5" t="s">
        <v>136</v>
      </c>
      <c r="Q595" s="5" t="s">
        <v>387</v>
      </c>
      <c r="R595" s="5" t="s">
        <v>580</v>
      </c>
      <c r="S595" s="5">
        <v>30318</v>
      </c>
      <c r="T595" s="7">
        <v>42087</v>
      </c>
      <c r="U595" s="7">
        <v>42088</v>
      </c>
      <c r="V595" s="5">
        <v>-445.97177625000006</v>
      </c>
      <c r="W595" s="5">
        <v>23</v>
      </c>
      <c r="X595" s="5">
        <v>2527.79</v>
      </c>
      <c r="Y595" s="5">
        <v>58628</v>
      </c>
      <c r="Z595" s="5">
        <f>DATEDIF(Table1[[#This Row],[Order Date]], Table1[[#This Row],[Ship Date]], "D")</f>
        <v>1</v>
      </c>
      <c r="AA595" s="5">
        <f>IF(Table1[[#This Row],[Sales]]=0, 0, Table1[[#This Row],[Profit]] / Table1[[#This Row],[Sales]] * 100)</f>
        <v>-17.642754194375325</v>
      </c>
      <c r="AB595" s="5">
        <f>Table1[[#This Row],[Sales]] / (1 - Table1[[#This Row],[Discount]])</f>
        <v>2777.7912087912086</v>
      </c>
      <c r="AC595" s="5">
        <f>Table1[[#This Row],[Sales Before Discount]] - Table1[[#This Row],[Sales]]</f>
        <v>250.00120879120868</v>
      </c>
      <c r="AD595" s="5" t="str">
        <f>IF(Table1[[#This Row],[Discount Impact Factor]]=0, "No Discount", IF(Table1[[#This Row],[Discount Impact Factor]]&lt;=0.1, "Low Discount", IF(Table1[[#This Row],[Discount Impact Factor]]&lt;=0.2, "Medium Discount", "High Discount")))</f>
        <v>High Discount</v>
      </c>
      <c r="AE595" s="5" t="str">
        <f>IF(Table1[[#This Row],[Discount]]=0,"0% (No Discount)",
 IF(Table1[[#This Row],[Discount]]&lt;=0.09,"10%",
 IF(Table1[[#This Row],[Discount]]&lt;=0.16,"15%",
 IF(Table1[[#This Row],[Discount]]&lt;=0.2,"20%",  IF(Table1[[#This Row],[Discount]]&lt;=0.25,"25%",
 "30%+")))))</f>
        <v>10%</v>
      </c>
      <c r="AF595" s="5" t="str">
        <f>IF(Table1[[#This Row],[Discount]]=0, "Full Price", "Discounted")</f>
        <v>Discounted</v>
      </c>
      <c r="AG595" s="46" t="str">
        <f>TEXT(Table1[[#This Row],[Order Date]],"mmm-yyyy")</f>
        <v>Mar-2015</v>
      </c>
    </row>
    <row r="596" spans="1:33" ht="12.75" hidden="1" customHeight="1" x14ac:dyDescent="0.25">
      <c r="A596" s="5">
        <v>7980</v>
      </c>
      <c r="B596" s="5" t="s">
        <v>106</v>
      </c>
      <c r="C596" s="5">
        <v>7.0000000000000007E-2</v>
      </c>
      <c r="D596" s="5">
        <v>6.3</v>
      </c>
      <c r="E596" s="5">
        <v>0.5</v>
      </c>
      <c r="F596" s="5">
        <v>1060</v>
      </c>
      <c r="G596" s="5" t="s">
        <v>1171</v>
      </c>
      <c r="H596" s="5" t="s">
        <v>49</v>
      </c>
      <c r="I596" s="5" t="s">
        <v>58</v>
      </c>
      <c r="J596" s="5" t="s">
        <v>29</v>
      </c>
      <c r="K596" s="5" t="s">
        <v>134</v>
      </c>
      <c r="L596" s="5" t="s">
        <v>59</v>
      </c>
      <c r="M596" s="5" t="s">
        <v>211</v>
      </c>
      <c r="N596" s="5">
        <v>0.39</v>
      </c>
      <c r="O596" s="5" t="s">
        <v>33</v>
      </c>
      <c r="P596" s="5" t="s">
        <v>136</v>
      </c>
      <c r="Q596" s="5" t="s">
        <v>387</v>
      </c>
      <c r="R596" s="5" t="s">
        <v>580</v>
      </c>
      <c r="S596" s="5">
        <v>30318</v>
      </c>
      <c r="T596" s="7">
        <v>42154</v>
      </c>
      <c r="U596" s="7">
        <v>42154</v>
      </c>
      <c r="V596" s="5">
        <v>4.1673999999999998</v>
      </c>
      <c r="W596" s="5">
        <v>20</v>
      </c>
      <c r="X596" s="5">
        <v>121.87</v>
      </c>
      <c r="Y596" s="5">
        <v>57061</v>
      </c>
      <c r="Z596" s="5">
        <f>DATEDIF(Table1[[#This Row],[Order Date]], Table1[[#This Row],[Ship Date]], "D")</f>
        <v>0</v>
      </c>
      <c r="AA596" s="5">
        <f>IF(Table1[[#This Row],[Sales]]=0, 0, Table1[[#This Row],[Profit]] / Table1[[#This Row],[Sales]] * 100)</f>
        <v>3.4195454172478863</v>
      </c>
      <c r="AB596" s="5">
        <f>Table1[[#This Row],[Sales]] / (1 - Table1[[#This Row],[Discount]])</f>
        <v>131.04301075268819</v>
      </c>
      <c r="AC596" s="5">
        <f>Table1[[#This Row],[Sales Before Discount]] - Table1[[#This Row],[Sales]]</f>
        <v>9.1730107526881852</v>
      </c>
      <c r="AD596" s="5" t="str">
        <f>IF(Table1[[#This Row],[Discount Impact Factor]]=0, "No Discount", IF(Table1[[#This Row],[Discount Impact Factor]]&lt;=0.1, "Low Discount", IF(Table1[[#This Row],[Discount Impact Factor]]&lt;=0.2, "Medium Discount", "High Discount")))</f>
        <v>High Discount</v>
      </c>
      <c r="AE596" s="5" t="str">
        <f>IF(Table1[[#This Row],[Discount]]=0,"0% (No Discount)",
 IF(Table1[[#This Row],[Discount]]&lt;=0.09,"10%",
 IF(Table1[[#This Row],[Discount]]&lt;=0.16,"15%",
 IF(Table1[[#This Row],[Discount]]&lt;=0.2,"20%",  IF(Table1[[#This Row],[Discount]]&lt;=0.25,"25%",
 "30%+")))))</f>
        <v>10%</v>
      </c>
      <c r="AF596" s="5" t="str">
        <f>IF(Table1[[#This Row],[Discount]]=0, "Full Price", "Discounted")</f>
        <v>Discounted</v>
      </c>
      <c r="AG596" s="46" t="str">
        <f>TEXT(Table1[[#This Row],[Order Date]],"mmm-yyyy")</f>
        <v>May-2015</v>
      </c>
    </row>
    <row r="597" spans="1:33" ht="12.75" customHeight="1" x14ac:dyDescent="0.25">
      <c r="A597" s="5">
        <v>26200</v>
      </c>
      <c r="B597" s="5" t="s">
        <v>56</v>
      </c>
      <c r="C597" s="5">
        <v>0.09</v>
      </c>
      <c r="D597" s="5">
        <v>138.75</v>
      </c>
      <c r="E597" s="5">
        <v>52.42</v>
      </c>
      <c r="F597" s="5">
        <v>1062</v>
      </c>
      <c r="G597" s="5" t="s">
        <v>1173</v>
      </c>
      <c r="H597" s="5" t="s">
        <v>39</v>
      </c>
      <c r="I597" s="5" t="s">
        <v>58</v>
      </c>
      <c r="J597" s="5" t="s">
        <v>41</v>
      </c>
      <c r="K597" s="5" t="s">
        <v>152</v>
      </c>
      <c r="L597" s="5" t="s">
        <v>121</v>
      </c>
      <c r="M597" s="5" t="s">
        <v>1172</v>
      </c>
      <c r="N597" s="5">
        <v>0.74</v>
      </c>
      <c r="O597" s="5" t="s">
        <v>33</v>
      </c>
      <c r="P597" s="5" t="s">
        <v>53</v>
      </c>
      <c r="Q597" s="5" t="s">
        <v>71</v>
      </c>
      <c r="R597" s="5" t="s">
        <v>1174</v>
      </c>
      <c r="S597" s="5">
        <v>11727</v>
      </c>
      <c r="T597" s="7">
        <v>42087</v>
      </c>
      <c r="U597" s="7">
        <v>42088</v>
      </c>
      <c r="V597" s="5">
        <v>-335.31712500000003</v>
      </c>
      <c r="W597" s="5">
        <v>6</v>
      </c>
      <c r="X597" s="5">
        <v>659.42</v>
      </c>
      <c r="Y597" s="5">
        <v>91354</v>
      </c>
      <c r="Z597" s="5">
        <f>DATEDIF(Table1[[#This Row],[Order Date]], Table1[[#This Row],[Ship Date]], "D")</f>
        <v>1</v>
      </c>
      <c r="AA597" s="5">
        <f>IF(Table1[[#This Row],[Sales]]=0, 0, Table1[[#This Row],[Profit]] / Table1[[#This Row],[Sales]] * 100)</f>
        <v>-50.850311637499637</v>
      </c>
      <c r="AB597" s="5">
        <f>Table1[[#This Row],[Sales]] / (1 - Table1[[#This Row],[Discount]])</f>
        <v>724.63736263736257</v>
      </c>
      <c r="AC597" s="5">
        <f>Table1[[#This Row],[Sales Before Discount]] - Table1[[#This Row],[Sales]]</f>
        <v>65.217362637362612</v>
      </c>
      <c r="AD597" s="5" t="str">
        <f>IF(Table1[[#This Row],[Discount Impact Factor]]=0, "No Discount", IF(Table1[[#This Row],[Discount Impact Factor]]&lt;=0.1, "Low Discount", IF(Table1[[#This Row],[Discount Impact Factor]]&lt;=0.2, "Medium Discount", "High Discount")))</f>
        <v>High Discount</v>
      </c>
      <c r="AE597" s="5" t="str">
        <f>IF(Table1[[#This Row],[Discount]]=0,"0% (No Discount)",
 IF(Table1[[#This Row],[Discount]]&lt;=0.09,"10%",
 IF(Table1[[#This Row],[Discount]]&lt;=0.16,"15%",
 IF(Table1[[#This Row],[Discount]]&lt;=0.2,"20%",  IF(Table1[[#This Row],[Discount]]&lt;=0.25,"25%",
 "30%+")))))</f>
        <v>10%</v>
      </c>
      <c r="AF597" s="5" t="str">
        <f>IF(Table1[[#This Row],[Discount]]=0, "Full Price", "Discounted")</f>
        <v>Discounted</v>
      </c>
      <c r="AG597" s="46" t="str">
        <f>TEXT(Table1[[#This Row],[Order Date]],"mmm-yyyy")</f>
        <v>Mar-2015</v>
      </c>
    </row>
    <row r="598" spans="1:33" ht="12.75" hidden="1" customHeight="1" x14ac:dyDescent="0.25">
      <c r="A598" s="5">
        <v>25979</v>
      </c>
      <c r="B598" s="5" t="s">
        <v>106</v>
      </c>
      <c r="C598" s="5">
        <v>0.04</v>
      </c>
      <c r="D598" s="5">
        <v>22.38</v>
      </c>
      <c r="E598" s="5">
        <v>15.1</v>
      </c>
      <c r="F598" s="5">
        <v>1062</v>
      </c>
      <c r="G598" s="5" t="s">
        <v>1173</v>
      </c>
      <c r="H598" s="5" t="s">
        <v>49</v>
      </c>
      <c r="I598" s="5" t="s">
        <v>58</v>
      </c>
      <c r="J598" s="5" t="s">
        <v>29</v>
      </c>
      <c r="K598" s="5" t="s">
        <v>109</v>
      </c>
      <c r="L598" s="5" t="s">
        <v>59</v>
      </c>
      <c r="M598" s="5" t="s">
        <v>1175</v>
      </c>
      <c r="N598" s="5">
        <v>0.38</v>
      </c>
      <c r="O598" s="5" t="s">
        <v>33</v>
      </c>
      <c r="P598" s="5" t="s">
        <v>53</v>
      </c>
      <c r="Q598" s="5" t="s">
        <v>71</v>
      </c>
      <c r="R598" s="5" t="s">
        <v>1174</v>
      </c>
      <c r="S598" s="5">
        <v>11727</v>
      </c>
      <c r="T598" s="7">
        <v>42154</v>
      </c>
      <c r="U598" s="7">
        <v>42162</v>
      </c>
      <c r="V598" s="5">
        <v>16.021800000000013</v>
      </c>
      <c r="W598" s="5">
        <v>18</v>
      </c>
      <c r="X598" s="5">
        <v>403.53</v>
      </c>
      <c r="Y598" s="5">
        <v>91355</v>
      </c>
      <c r="Z598" s="5">
        <f>DATEDIF(Table1[[#This Row],[Order Date]], Table1[[#This Row],[Ship Date]], "D")</f>
        <v>8</v>
      </c>
      <c r="AA598" s="5">
        <f>IF(Table1[[#This Row],[Sales]]=0, 0, Table1[[#This Row],[Profit]] / Table1[[#This Row],[Sales]] * 100)</f>
        <v>3.9704111218496805</v>
      </c>
      <c r="AB598" s="5">
        <f>Table1[[#This Row],[Sales]] / (1 - Table1[[#This Row],[Discount]])</f>
        <v>420.34375</v>
      </c>
      <c r="AC598" s="5">
        <f>Table1[[#This Row],[Sales Before Discount]] - Table1[[#This Row],[Sales]]</f>
        <v>16.813750000000027</v>
      </c>
      <c r="AD598" s="5" t="str">
        <f>IF(Table1[[#This Row],[Discount Impact Factor]]=0, "No Discount", IF(Table1[[#This Row],[Discount Impact Factor]]&lt;=0.1, "Low Discount", IF(Table1[[#This Row],[Discount Impact Factor]]&lt;=0.2, "Medium Discount", "High Discount")))</f>
        <v>High Discount</v>
      </c>
      <c r="AE598" s="5" t="str">
        <f>IF(Table1[[#This Row],[Discount]]=0,"0% (No Discount)",
 IF(Table1[[#This Row],[Discount]]&lt;=0.09,"10%",
 IF(Table1[[#This Row],[Discount]]&lt;=0.16,"15%",
 IF(Table1[[#This Row],[Discount]]&lt;=0.2,"20%",  IF(Table1[[#This Row],[Discount]]&lt;=0.25,"25%",
 "30%+")))))</f>
        <v>10%</v>
      </c>
      <c r="AF598" s="5" t="str">
        <f>IF(Table1[[#This Row],[Discount]]=0, "Full Price", "Discounted")</f>
        <v>Discounted</v>
      </c>
      <c r="AG598" s="46" t="str">
        <f>TEXT(Table1[[#This Row],[Order Date]],"mmm-yyyy")</f>
        <v>May-2015</v>
      </c>
    </row>
    <row r="599" spans="1:33" ht="12.75" hidden="1" customHeight="1" x14ac:dyDescent="0.25">
      <c r="A599" s="5">
        <v>25981</v>
      </c>
      <c r="B599" s="5" t="s">
        <v>106</v>
      </c>
      <c r="C599" s="5">
        <v>0.06</v>
      </c>
      <c r="D599" s="5">
        <v>17.78</v>
      </c>
      <c r="E599" s="5">
        <v>5.03</v>
      </c>
      <c r="F599" s="5">
        <v>1062</v>
      </c>
      <c r="G599" s="5" t="s">
        <v>1173</v>
      </c>
      <c r="H599" s="5" t="s">
        <v>49</v>
      </c>
      <c r="I599" s="5" t="s">
        <v>58</v>
      </c>
      <c r="J599" s="5" t="s">
        <v>41</v>
      </c>
      <c r="K599" s="5" t="s">
        <v>50</v>
      </c>
      <c r="L599" s="5" t="s">
        <v>59</v>
      </c>
      <c r="M599" s="5" t="s">
        <v>1176</v>
      </c>
      <c r="N599" s="5">
        <v>0.54</v>
      </c>
      <c r="O599" s="5" t="s">
        <v>33</v>
      </c>
      <c r="P599" s="5" t="s">
        <v>53</v>
      </c>
      <c r="Q599" s="5" t="s">
        <v>71</v>
      </c>
      <c r="R599" s="5" t="s">
        <v>1174</v>
      </c>
      <c r="S599" s="5">
        <v>11727</v>
      </c>
      <c r="T599" s="7">
        <v>42154</v>
      </c>
      <c r="U599" s="7">
        <v>42157</v>
      </c>
      <c r="V599" s="5">
        <v>38.067299999999996</v>
      </c>
      <c r="W599" s="5">
        <v>3</v>
      </c>
      <c r="X599" s="5">
        <v>55.17</v>
      </c>
      <c r="Y599" s="5">
        <v>91355</v>
      </c>
      <c r="Z599" s="5">
        <f>DATEDIF(Table1[[#This Row],[Order Date]], Table1[[#This Row],[Ship Date]], "D")</f>
        <v>3</v>
      </c>
      <c r="AA599" s="5">
        <f>IF(Table1[[#This Row],[Sales]]=0, 0, Table1[[#This Row],[Profit]] / Table1[[#This Row],[Sales]] * 100)</f>
        <v>69</v>
      </c>
      <c r="AB599" s="5">
        <f>Table1[[#This Row],[Sales]] / (1 - Table1[[#This Row],[Discount]])</f>
        <v>58.691489361702132</v>
      </c>
      <c r="AC599" s="5">
        <f>Table1[[#This Row],[Sales Before Discount]] - Table1[[#This Row],[Sales]]</f>
        <v>3.5214893617021303</v>
      </c>
      <c r="AD599" s="5" t="str">
        <f>IF(Table1[[#This Row],[Discount Impact Factor]]=0, "No Discount", IF(Table1[[#This Row],[Discount Impact Factor]]&lt;=0.1, "Low Discount", IF(Table1[[#This Row],[Discount Impact Factor]]&lt;=0.2, "Medium Discount", "High Discount")))</f>
        <v>High Discount</v>
      </c>
      <c r="AE599" s="5" t="str">
        <f>IF(Table1[[#This Row],[Discount]]=0,"0% (No Discount)",
 IF(Table1[[#This Row],[Discount]]&lt;=0.09,"10%",
 IF(Table1[[#This Row],[Discount]]&lt;=0.16,"15%",
 IF(Table1[[#This Row],[Discount]]&lt;=0.2,"20%",  IF(Table1[[#This Row],[Discount]]&lt;=0.25,"25%",
 "30%+")))))</f>
        <v>10%</v>
      </c>
      <c r="AF599" s="5" t="str">
        <f>IF(Table1[[#This Row],[Discount]]=0, "Full Price", "Discounted")</f>
        <v>Discounted</v>
      </c>
      <c r="AG599" s="46" t="str">
        <f>TEXT(Table1[[#This Row],[Order Date]],"mmm-yyyy")</f>
        <v>May-2015</v>
      </c>
    </row>
    <row r="600" spans="1:33" ht="12.75" customHeight="1" x14ac:dyDescent="0.25">
      <c r="A600" s="5">
        <v>19445</v>
      </c>
      <c r="B600" s="5" t="s">
        <v>47</v>
      </c>
      <c r="C600" s="5">
        <v>0.01</v>
      </c>
      <c r="D600" s="5">
        <v>15.99</v>
      </c>
      <c r="E600" s="5">
        <v>13.18</v>
      </c>
      <c r="F600" s="5">
        <v>1065</v>
      </c>
      <c r="G600" s="5" t="s">
        <v>1177</v>
      </c>
      <c r="H600" s="5" t="s">
        <v>49</v>
      </c>
      <c r="I600" s="5" t="s">
        <v>28</v>
      </c>
      <c r="J600" s="5" t="s">
        <v>29</v>
      </c>
      <c r="K600" s="5" t="s">
        <v>109</v>
      </c>
      <c r="L600" s="5" t="s">
        <v>59</v>
      </c>
      <c r="M600" s="5" t="s">
        <v>638</v>
      </c>
      <c r="N600" s="5">
        <v>0.37</v>
      </c>
      <c r="O600" s="5" t="s">
        <v>33</v>
      </c>
      <c r="P600" s="5" t="s">
        <v>61</v>
      </c>
      <c r="Q600" s="5" t="s">
        <v>178</v>
      </c>
      <c r="R600" s="5" t="s">
        <v>1178</v>
      </c>
      <c r="S600" s="5">
        <v>60459</v>
      </c>
      <c r="T600" s="7">
        <v>42053</v>
      </c>
      <c r="U600" s="7">
        <v>42055</v>
      </c>
      <c r="V600" s="5">
        <v>-99.435440000000014</v>
      </c>
      <c r="W600" s="5">
        <v>23</v>
      </c>
      <c r="X600" s="5">
        <v>377.44</v>
      </c>
      <c r="Y600" s="5">
        <v>88899</v>
      </c>
      <c r="Z600" s="5">
        <f>DATEDIF(Table1[[#This Row],[Order Date]], Table1[[#This Row],[Ship Date]], "D")</f>
        <v>2</v>
      </c>
      <c r="AA600" s="5">
        <f>IF(Table1[[#This Row],[Sales]]=0, 0, Table1[[#This Row],[Profit]] / Table1[[#This Row],[Sales]] * 100)</f>
        <v>-26.344701144552779</v>
      </c>
      <c r="AB600" s="5">
        <f>Table1[[#This Row],[Sales]] / (1 - Table1[[#This Row],[Discount]])</f>
        <v>381.25252525252523</v>
      </c>
      <c r="AC600" s="5">
        <f>Table1[[#This Row],[Sales Before Discount]] - Table1[[#This Row],[Sales]]</f>
        <v>3.8125252525252336</v>
      </c>
      <c r="AD600" s="5" t="str">
        <f>IF(Table1[[#This Row],[Discount Impact Factor]]=0, "No Discount", IF(Table1[[#This Row],[Discount Impact Factor]]&lt;=0.1, "Low Discount", IF(Table1[[#This Row],[Discount Impact Factor]]&lt;=0.2, "Medium Discount", "High Discount")))</f>
        <v>High Discount</v>
      </c>
      <c r="AE600" s="5" t="str">
        <f>IF(Table1[[#This Row],[Discount]]=0,"0% (No Discount)",
 IF(Table1[[#This Row],[Discount]]&lt;=0.09,"10%",
 IF(Table1[[#This Row],[Discount]]&lt;=0.16,"15%",
 IF(Table1[[#This Row],[Discount]]&lt;=0.2,"20%",  IF(Table1[[#This Row],[Discount]]&lt;=0.25,"25%",
 "30%+")))))</f>
        <v>10%</v>
      </c>
      <c r="AF600" s="5" t="str">
        <f>IF(Table1[[#This Row],[Discount]]=0, "Full Price", "Discounted")</f>
        <v>Discounted</v>
      </c>
      <c r="AG600" s="46" t="str">
        <f>TEXT(Table1[[#This Row],[Order Date]],"mmm-yyyy")</f>
        <v>Feb-2015</v>
      </c>
    </row>
    <row r="601" spans="1:33" ht="12.75" customHeight="1" x14ac:dyDescent="0.25">
      <c r="A601" s="5">
        <v>20445</v>
      </c>
      <c r="B601" s="5" t="s">
        <v>106</v>
      </c>
      <c r="C601" s="5">
        <v>0.04</v>
      </c>
      <c r="D601" s="5">
        <v>22.84</v>
      </c>
      <c r="E601" s="5">
        <v>16.87</v>
      </c>
      <c r="F601" s="5">
        <v>1068</v>
      </c>
      <c r="G601" s="5" t="s">
        <v>1179</v>
      </c>
      <c r="H601" s="5" t="s">
        <v>49</v>
      </c>
      <c r="I601" s="5" t="s">
        <v>40</v>
      </c>
      <c r="J601" s="5" t="s">
        <v>29</v>
      </c>
      <c r="K601" s="5" t="s">
        <v>93</v>
      </c>
      <c r="L601" s="5" t="s">
        <v>59</v>
      </c>
      <c r="M601" s="5" t="s">
        <v>1180</v>
      </c>
      <c r="N601" s="5">
        <v>0.39</v>
      </c>
      <c r="O601" s="5" t="s">
        <v>33</v>
      </c>
      <c r="P601" s="5" t="s">
        <v>61</v>
      </c>
      <c r="Q601" s="5" t="s">
        <v>178</v>
      </c>
      <c r="R601" s="5" t="s">
        <v>1181</v>
      </c>
      <c r="S601" s="5">
        <v>60409</v>
      </c>
      <c r="T601" s="7">
        <v>42079</v>
      </c>
      <c r="U601" s="7">
        <v>42079</v>
      </c>
      <c r="V601" s="5">
        <v>-97.28</v>
      </c>
      <c r="W601" s="5">
        <v>12</v>
      </c>
      <c r="X601" s="5">
        <v>286.39999999999998</v>
      </c>
      <c r="Y601" s="5">
        <v>87109</v>
      </c>
      <c r="Z601" s="5">
        <f>DATEDIF(Table1[[#This Row],[Order Date]], Table1[[#This Row],[Ship Date]], "D")</f>
        <v>0</v>
      </c>
      <c r="AA601" s="5">
        <f>IF(Table1[[#This Row],[Sales]]=0, 0, Table1[[#This Row],[Profit]] / Table1[[#This Row],[Sales]] * 100)</f>
        <v>-33.966480446927378</v>
      </c>
      <c r="AB601" s="5">
        <f>Table1[[#This Row],[Sales]] / (1 - Table1[[#This Row],[Discount]])</f>
        <v>298.33333333333331</v>
      </c>
      <c r="AC601" s="5">
        <f>Table1[[#This Row],[Sales Before Discount]] - Table1[[#This Row],[Sales]]</f>
        <v>11.933333333333337</v>
      </c>
      <c r="AD601" s="5" t="str">
        <f>IF(Table1[[#This Row],[Discount Impact Factor]]=0, "No Discount", IF(Table1[[#This Row],[Discount Impact Factor]]&lt;=0.1, "Low Discount", IF(Table1[[#This Row],[Discount Impact Factor]]&lt;=0.2, "Medium Discount", "High Discount")))</f>
        <v>High Discount</v>
      </c>
      <c r="AE601" s="5" t="str">
        <f>IF(Table1[[#This Row],[Discount]]=0,"0% (No Discount)",
 IF(Table1[[#This Row],[Discount]]&lt;=0.09,"10%",
 IF(Table1[[#This Row],[Discount]]&lt;=0.16,"15%",
 IF(Table1[[#This Row],[Discount]]&lt;=0.2,"20%",  IF(Table1[[#This Row],[Discount]]&lt;=0.25,"25%",
 "30%+")))))</f>
        <v>10%</v>
      </c>
      <c r="AF601" s="5" t="str">
        <f>IF(Table1[[#This Row],[Discount]]=0, "Full Price", "Discounted")</f>
        <v>Discounted</v>
      </c>
      <c r="AG601" s="46" t="str">
        <f>TEXT(Table1[[#This Row],[Order Date]],"mmm-yyyy")</f>
        <v>Mar-2015</v>
      </c>
    </row>
    <row r="602" spans="1:33" ht="12.75" hidden="1" customHeight="1" x14ac:dyDescent="0.25">
      <c r="A602" s="5">
        <v>24737</v>
      </c>
      <c r="B602" s="5" t="s">
        <v>56</v>
      </c>
      <c r="C602" s="5">
        <v>0.02</v>
      </c>
      <c r="D602" s="5">
        <v>15.94</v>
      </c>
      <c r="E602" s="5">
        <v>5.45</v>
      </c>
      <c r="F602" s="5">
        <v>1069</v>
      </c>
      <c r="G602" s="5" t="s">
        <v>1182</v>
      </c>
      <c r="H602" s="5" t="s">
        <v>49</v>
      </c>
      <c r="I602" s="5" t="s">
        <v>40</v>
      </c>
      <c r="J602" s="5" t="s">
        <v>29</v>
      </c>
      <c r="K602" s="5" t="s">
        <v>30</v>
      </c>
      <c r="L602" s="5" t="s">
        <v>51</v>
      </c>
      <c r="M602" s="5" t="s">
        <v>1183</v>
      </c>
      <c r="N602" s="5">
        <v>0.55000000000000004</v>
      </c>
      <c r="O602" s="5" t="s">
        <v>33</v>
      </c>
      <c r="P602" s="5" t="s">
        <v>61</v>
      </c>
      <c r="Q602" s="5" t="s">
        <v>178</v>
      </c>
      <c r="R602" s="5" t="s">
        <v>1184</v>
      </c>
      <c r="S602" s="5">
        <v>62901</v>
      </c>
      <c r="T602" s="7">
        <v>42138</v>
      </c>
      <c r="U602" s="7">
        <v>42139</v>
      </c>
      <c r="V602" s="5">
        <v>139.61200000000002</v>
      </c>
      <c r="W602" s="5">
        <v>41</v>
      </c>
      <c r="X602" s="5">
        <v>664.34</v>
      </c>
      <c r="Y602" s="5">
        <v>87110</v>
      </c>
      <c r="Z602" s="5">
        <f>DATEDIF(Table1[[#This Row],[Order Date]], Table1[[#This Row],[Ship Date]], "D")</f>
        <v>1</v>
      </c>
      <c r="AA602" s="5">
        <f>IF(Table1[[#This Row],[Sales]]=0, 0, Table1[[#This Row],[Profit]] / Table1[[#This Row],[Sales]] * 100)</f>
        <v>21.015142848541412</v>
      </c>
      <c r="AB602" s="5">
        <f>Table1[[#This Row],[Sales]] / (1 - Table1[[#This Row],[Discount]])</f>
        <v>677.89795918367349</v>
      </c>
      <c r="AC602" s="5">
        <f>Table1[[#This Row],[Sales Before Discount]] - Table1[[#This Row],[Sales]]</f>
        <v>13.557959183673461</v>
      </c>
      <c r="AD602" s="5" t="str">
        <f>IF(Table1[[#This Row],[Discount Impact Factor]]=0, "No Discount", IF(Table1[[#This Row],[Discount Impact Factor]]&lt;=0.1, "Low Discount", IF(Table1[[#This Row],[Discount Impact Factor]]&lt;=0.2, "Medium Discount", "High Discount")))</f>
        <v>High Discount</v>
      </c>
      <c r="AE602" s="5" t="str">
        <f>IF(Table1[[#This Row],[Discount]]=0,"0% (No Discount)",
 IF(Table1[[#This Row],[Discount]]&lt;=0.09,"10%",
 IF(Table1[[#This Row],[Discount]]&lt;=0.16,"15%",
 IF(Table1[[#This Row],[Discount]]&lt;=0.2,"20%",  IF(Table1[[#This Row],[Discount]]&lt;=0.25,"25%",
 "30%+")))))</f>
        <v>10%</v>
      </c>
      <c r="AF602" s="5" t="str">
        <f>IF(Table1[[#This Row],[Discount]]=0, "Full Price", "Discounted")</f>
        <v>Discounted</v>
      </c>
      <c r="AG602" s="46" t="str">
        <f>TEXT(Table1[[#This Row],[Order Date]],"mmm-yyyy")</f>
        <v>May-2015</v>
      </c>
    </row>
    <row r="603" spans="1:33" ht="12.75" customHeight="1" x14ac:dyDescent="0.25">
      <c r="A603" s="5">
        <v>22685</v>
      </c>
      <c r="B603" s="5" t="s">
        <v>37</v>
      </c>
      <c r="C603" s="5">
        <v>0.01</v>
      </c>
      <c r="D603" s="5">
        <v>150.88999999999999</v>
      </c>
      <c r="E603" s="5">
        <v>60.2</v>
      </c>
      <c r="F603" s="5">
        <v>1072</v>
      </c>
      <c r="G603" s="5" t="s">
        <v>1185</v>
      </c>
      <c r="H603" s="5" t="s">
        <v>39</v>
      </c>
      <c r="I603" s="5" t="s">
        <v>28</v>
      </c>
      <c r="J603" s="5" t="s">
        <v>41</v>
      </c>
      <c r="K603" s="5" t="s">
        <v>42</v>
      </c>
      <c r="L603" s="5" t="s">
        <v>43</v>
      </c>
      <c r="M603" s="5" t="s">
        <v>1186</v>
      </c>
      <c r="N603" s="5">
        <v>0.77</v>
      </c>
      <c r="O603" s="5" t="s">
        <v>33</v>
      </c>
      <c r="P603" s="5" t="s">
        <v>53</v>
      </c>
      <c r="Q603" s="5" t="s">
        <v>234</v>
      </c>
      <c r="R603" s="5" t="s">
        <v>1187</v>
      </c>
      <c r="S603" s="5">
        <v>18018</v>
      </c>
      <c r="T603" s="7">
        <v>42090</v>
      </c>
      <c r="U603" s="7">
        <v>42093</v>
      </c>
      <c r="V603" s="5">
        <v>-505.76</v>
      </c>
      <c r="W603" s="5">
        <v>3</v>
      </c>
      <c r="X603" s="5">
        <v>473.53</v>
      </c>
      <c r="Y603" s="5">
        <v>89631</v>
      </c>
      <c r="Z603" s="5">
        <f>DATEDIF(Table1[[#This Row],[Order Date]], Table1[[#This Row],[Ship Date]], "D")</f>
        <v>3</v>
      </c>
      <c r="AA603" s="5">
        <f>IF(Table1[[#This Row],[Sales]]=0, 0, Table1[[#This Row],[Profit]] / Table1[[#This Row],[Sales]] * 100)</f>
        <v>-106.80632694866219</v>
      </c>
      <c r="AB603" s="5">
        <f>Table1[[#This Row],[Sales]] / (1 - Table1[[#This Row],[Discount]])</f>
        <v>478.31313131313129</v>
      </c>
      <c r="AC603" s="5">
        <f>Table1[[#This Row],[Sales Before Discount]] - Table1[[#This Row],[Sales]]</f>
        <v>4.7831313131313209</v>
      </c>
      <c r="AD603" s="5" t="str">
        <f>IF(Table1[[#This Row],[Discount Impact Factor]]=0, "No Discount", IF(Table1[[#This Row],[Discount Impact Factor]]&lt;=0.1, "Low Discount", IF(Table1[[#This Row],[Discount Impact Factor]]&lt;=0.2, "Medium Discount", "High Discount")))</f>
        <v>High Discount</v>
      </c>
      <c r="AE603" s="5" t="str">
        <f>IF(Table1[[#This Row],[Discount]]=0,"0% (No Discount)",
 IF(Table1[[#This Row],[Discount]]&lt;=0.09,"10%",
 IF(Table1[[#This Row],[Discount]]&lt;=0.16,"15%",
 IF(Table1[[#This Row],[Discount]]&lt;=0.2,"20%",  IF(Table1[[#This Row],[Discount]]&lt;=0.25,"25%",
 "30%+")))))</f>
        <v>10%</v>
      </c>
      <c r="AF603" s="5" t="str">
        <f>IF(Table1[[#This Row],[Discount]]=0, "Full Price", "Discounted")</f>
        <v>Discounted</v>
      </c>
      <c r="AG603" s="46" t="str">
        <f>TEXT(Table1[[#This Row],[Order Date]],"mmm-yyyy")</f>
        <v>Mar-2015</v>
      </c>
    </row>
    <row r="604" spans="1:33" ht="12.75" hidden="1" customHeight="1" x14ac:dyDescent="0.25">
      <c r="A604" s="5">
        <v>26176</v>
      </c>
      <c r="B604" s="5" t="s">
        <v>25</v>
      </c>
      <c r="C604" s="5">
        <v>0.04</v>
      </c>
      <c r="D604" s="5">
        <v>19.23</v>
      </c>
      <c r="E604" s="5">
        <v>6.15</v>
      </c>
      <c r="F604" s="5">
        <v>1075</v>
      </c>
      <c r="G604" s="5" t="s">
        <v>1188</v>
      </c>
      <c r="H604" s="5" t="s">
        <v>49</v>
      </c>
      <c r="I604" s="5" t="s">
        <v>40</v>
      </c>
      <c r="J604" s="5" t="s">
        <v>41</v>
      </c>
      <c r="K604" s="5" t="s">
        <v>50</v>
      </c>
      <c r="L604" s="5" t="s">
        <v>51</v>
      </c>
      <c r="M604" s="5" t="s">
        <v>472</v>
      </c>
      <c r="N604" s="5">
        <v>0.44</v>
      </c>
      <c r="O604" s="5" t="s">
        <v>33</v>
      </c>
      <c r="P604" s="5" t="s">
        <v>61</v>
      </c>
      <c r="Q604" s="5" t="s">
        <v>178</v>
      </c>
      <c r="R604" s="5" t="s">
        <v>1189</v>
      </c>
      <c r="S604" s="5">
        <v>60441</v>
      </c>
      <c r="T604" s="7">
        <v>42072</v>
      </c>
      <c r="U604" s="7">
        <v>42073</v>
      </c>
      <c r="V604" s="5">
        <v>152.43479999999997</v>
      </c>
      <c r="W604" s="5">
        <v>11</v>
      </c>
      <c r="X604" s="5">
        <v>220.92</v>
      </c>
      <c r="Y604" s="5">
        <v>86422</v>
      </c>
      <c r="Z604" s="5">
        <f>DATEDIF(Table1[[#This Row],[Order Date]], Table1[[#This Row],[Ship Date]], "D")</f>
        <v>1</v>
      </c>
      <c r="AA604" s="5">
        <f>IF(Table1[[#This Row],[Sales]]=0, 0, Table1[[#This Row],[Profit]] / Table1[[#This Row],[Sales]] * 100)</f>
        <v>68.999999999999986</v>
      </c>
      <c r="AB604" s="5">
        <f>Table1[[#This Row],[Sales]] / (1 - Table1[[#This Row],[Discount]])</f>
        <v>230.125</v>
      </c>
      <c r="AC604" s="5">
        <f>Table1[[#This Row],[Sales Before Discount]] - Table1[[#This Row],[Sales]]</f>
        <v>9.2050000000000125</v>
      </c>
      <c r="AD604" s="5" t="str">
        <f>IF(Table1[[#This Row],[Discount Impact Factor]]=0, "No Discount", IF(Table1[[#This Row],[Discount Impact Factor]]&lt;=0.1, "Low Discount", IF(Table1[[#This Row],[Discount Impact Factor]]&lt;=0.2, "Medium Discount", "High Discount")))</f>
        <v>High Discount</v>
      </c>
      <c r="AE604" s="5" t="str">
        <f>IF(Table1[[#This Row],[Discount]]=0,"0% (No Discount)",
 IF(Table1[[#This Row],[Discount]]&lt;=0.09,"10%",
 IF(Table1[[#This Row],[Discount]]&lt;=0.16,"15%",
 IF(Table1[[#This Row],[Discount]]&lt;=0.2,"20%",  IF(Table1[[#This Row],[Discount]]&lt;=0.25,"25%",
 "30%+")))))</f>
        <v>10%</v>
      </c>
      <c r="AF604" s="5" t="str">
        <f>IF(Table1[[#This Row],[Discount]]=0, "Full Price", "Discounted")</f>
        <v>Discounted</v>
      </c>
      <c r="AG604" s="46" t="str">
        <f>TEXT(Table1[[#This Row],[Order Date]],"mmm-yyyy")</f>
        <v>Mar-2015</v>
      </c>
    </row>
    <row r="605" spans="1:33" ht="12.75" hidden="1" customHeight="1" x14ac:dyDescent="0.25">
      <c r="A605" s="5">
        <v>23312</v>
      </c>
      <c r="B605" s="5" t="s">
        <v>37</v>
      </c>
      <c r="C605" s="5">
        <v>0.08</v>
      </c>
      <c r="D605" s="5">
        <v>13.9</v>
      </c>
      <c r="E605" s="5">
        <v>7.59</v>
      </c>
      <c r="F605" s="5">
        <v>1080</v>
      </c>
      <c r="G605" s="5" t="s">
        <v>1190</v>
      </c>
      <c r="H605" s="5" t="s">
        <v>49</v>
      </c>
      <c r="I605" s="5" t="s">
        <v>28</v>
      </c>
      <c r="J605" s="5" t="s">
        <v>29</v>
      </c>
      <c r="K605" s="5" t="s">
        <v>174</v>
      </c>
      <c r="L605" s="5" t="s">
        <v>51</v>
      </c>
      <c r="M605" s="5" t="s">
        <v>694</v>
      </c>
      <c r="N605" s="5">
        <v>0.56000000000000005</v>
      </c>
      <c r="O605" s="5" t="s">
        <v>33</v>
      </c>
      <c r="P605" s="5" t="s">
        <v>61</v>
      </c>
      <c r="Q605" s="5" t="s">
        <v>178</v>
      </c>
      <c r="R605" s="5" t="s">
        <v>1191</v>
      </c>
      <c r="S605" s="5">
        <v>60174</v>
      </c>
      <c r="T605" s="7">
        <v>42132</v>
      </c>
      <c r="U605" s="7">
        <v>42133</v>
      </c>
      <c r="V605" s="5">
        <v>9.862000000000009</v>
      </c>
      <c r="W605" s="5">
        <v>14</v>
      </c>
      <c r="X605" s="5">
        <v>196.41</v>
      </c>
      <c r="Y605" s="5">
        <v>88461</v>
      </c>
      <c r="Z605" s="5">
        <f>DATEDIF(Table1[[#This Row],[Order Date]], Table1[[#This Row],[Ship Date]], "D")</f>
        <v>1</v>
      </c>
      <c r="AA605" s="5">
        <f>IF(Table1[[#This Row],[Sales]]=0, 0, Table1[[#This Row],[Profit]] / Table1[[#This Row],[Sales]] * 100)</f>
        <v>5.021129270403752</v>
      </c>
      <c r="AB605" s="5">
        <f>Table1[[#This Row],[Sales]] / (1 - Table1[[#This Row],[Discount]])</f>
        <v>213.4891304347826</v>
      </c>
      <c r="AC605" s="5">
        <f>Table1[[#This Row],[Sales Before Discount]] - Table1[[#This Row],[Sales]]</f>
        <v>17.079130434782599</v>
      </c>
      <c r="AD605" s="5" t="str">
        <f>IF(Table1[[#This Row],[Discount Impact Factor]]=0, "No Discount", IF(Table1[[#This Row],[Discount Impact Factor]]&lt;=0.1, "Low Discount", IF(Table1[[#This Row],[Discount Impact Factor]]&lt;=0.2, "Medium Discount", "High Discount")))</f>
        <v>High Discount</v>
      </c>
      <c r="AE605" s="5" t="str">
        <f>IF(Table1[[#This Row],[Discount]]=0,"0% (No Discount)",
 IF(Table1[[#This Row],[Discount]]&lt;=0.09,"10%",
 IF(Table1[[#This Row],[Discount]]&lt;=0.16,"15%",
 IF(Table1[[#This Row],[Discount]]&lt;=0.2,"20%",  IF(Table1[[#This Row],[Discount]]&lt;=0.25,"25%",
 "30%+")))))</f>
        <v>10%</v>
      </c>
      <c r="AF605" s="5" t="str">
        <f>IF(Table1[[#This Row],[Discount]]=0, "Full Price", "Discounted")</f>
        <v>Discounted</v>
      </c>
      <c r="AG605" s="46" t="str">
        <f>TEXT(Table1[[#This Row],[Order Date]],"mmm-yyyy")</f>
        <v>May-2015</v>
      </c>
    </row>
    <row r="606" spans="1:33" ht="12.75" customHeight="1" x14ac:dyDescent="0.25">
      <c r="A606" s="5">
        <v>24324</v>
      </c>
      <c r="B606" s="5" t="s">
        <v>37</v>
      </c>
      <c r="C606" s="5">
        <v>7.0000000000000007E-2</v>
      </c>
      <c r="D606" s="5">
        <v>55.99</v>
      </c>
      <c r="E606" s="5">
        <v>5</v>
      </c>
      <c r="F606" s="5">
        <v>1083</v>
      </c>
      <c r="G606" s="5" t="s">
        <v>1192</v>
      </c>
      <c r="H606" s="5" t="s">
        <v>27</v>
      </c>
      <c r="I606" s="5" t="s">
        <v>28</v>
      </c>
      <c r="J606" s="5" t="s">
        <v>77</v>
      </c>
      <c r="K606" s="5" t="s">
        <v>78</v>
      </c>
      <c r="L606" s="5" t="s">
        <v>51</v>
      </c>
      <c r="M606" s="5" t="s">
        <v>398</v>
      </c>
      <c r="N606" s="5">
        <v>0.83</v>
      </c>
      <c r="O606" s="5" t="s">
        <v>33</v>
      </c>
      <c r="P606" s="5" t="s">
        <v>61</v>
      </c>
      <c r="Q606" s="5" t="s">
        <v>178</v>
      </c>
      <c r="R606" s="5" t="s">
        <v>1193</v>
      </c>
      <c r="S606" s="5">
        <v>62701</v>
      </c>
      <c r="T606" s="7">
        <v>42094</v>
      </c>
      <c r="U606" s="7">
        <v>42096</v>
      </c>
      <c r="V606" s="5">
        <v>-232.99100000000001</v>
      </c>
      <c r="W606" s="5">
        <v>1</v>
      </c>
      <c r="X606" s="5">
        <v>54.08</v>
      </c>
      <c r="Y606" s="5">
        <v>88460</v>
      </c>
      <c r="Z606" s="5">
        <f>DATEDIF(Table1[[#This Row],[Order Date]], Table1[[#This Row],[Ship Date]], "D")</f>
        <v>2</v>
      </c>
      <c r="AA606" s="5">
        <f>IF(Table1[[#This Row],[Sales]]=0, 0, Table1[[#This Row],[Profit]] / Table1[[#This Row],[Sales]] * 100)</f>
        <v>-430.8265532544379</v>
      </c>
      <c r="AB606" s="5">
        <f>Table1[[#This Row],[Sales]] / (1 - Table1[[#This Row],[Discount]])</f>
        <v>58.150537634408607</v>
      </c>
      <c r="AC606" s="5">
        <f>Table1[[#This Row],[Sales Before Discount]] - Table1[[#This Row],[Sales]]</f>
        <v>4.0705376344086091</v>
      </c>
      <c r="AD606" s="5" t="str">
        <f>IF(Table1[[#This Row],[Discount Impact Factor]]=0, "No Discount", IF(Table1[[#This Row],[Discount Impact Factor]]&lt;=0.1, "Low Discount", IF(Table1[[#This Row],[Discount Impact Factor]]&lt;=0.2, "Medium Discount", "High Discount")))</f>
        <v>High Discount</v>
      </c>
      <c r="AE606" s="5" t="str">
        <f>IF(Table1[[#This Row],[Discount]]=0,"0% (No Discount)",
 IF(Table1[[#This Row],[Discount]]&lt;=0.09,"10%",
 IF(Table1[[#This Row],[Discount]]&lt;=0.16,"15%",
 IF(Table1[[#This Row],[Discount]]&lt;=0.2,"20%",  IF(Table1[[#This Row],[Discount]]&lt;=0.25,"25%",
 "30%+")))))</f>
        <v>10%</v>
      </c>
      <c r="AF606" s="5" t="str">
        <f>IF(Table1[[#This Row],[Discount]]=0, "Full Price", "Discounted")</f>
        <v>Discounted</v>
      </c>
      <c r="AG606" s="46" t="str">
        <f>TEXT(Table1[[#This Row],[Order Date]],"mmm-yyyy")</f>
        <v>Mar-2015</v>
      </c>
    </row>
    <row r="607" spans="1:33" ht="12.75" customHeight="1" x14ac:dyDescent="0.25">
      <c r="A607" s="5">
        <v>18047</v>
      </c>
      <c r="B607" s="5" t="s">
        <v>37</v>
      </c>
      <c r="C607" s="5">
        <v>0.05</v>
      </c>
      <c r="D607" s="5">
        <v>7.64</v>
      </c>
      <c r="E607" s="5">
        <v>5.83</v>
      </c>
      <c r="F607" s="5">
        <v>1085</v>
      </c>
      <c r="G607" s="5" t="s">
        <v>1194</v>
      </c>
      <c r="H607" s="5" t="s">
        <v>49</v>
      </c>
      <c r="I607" s="5" t="s">
        <v>40</v>
      </c>
      <c r="J607" s="5" t="s">
        <v>29</v>
      </c>
      <c r="K607" s="5" t="s">
        <v>93</v>
      </c>
      <c r="L607" s="5" t="s">
        <v>31</v>
      </c>
      <c r="M607" s="5" t="s">
        <v>1026</v>
      </c>
      <c r="N607" s="5">
        <v>0.36</v>
      </c>
      <c r="O607" s="5" t="s">
        <v>33</v>
      </c>
      <c r="P607" s="5" t="s">
        <v>53</v>
      </c>
      <c r="Q607" s="5" t="s">
        <v>71</v>
      </c>
      <c r="R607" s="5" t="s">
        <v>1195</v>
      </c>
      <c r="S607" s="5">
        <v>11729</v>
      </c>
      <c r="T607" s="7">
        <v>42009</v>
      </c>
      <c r="U607" s="7">
        <v>42010</v>
      </c>
      <c r="V607" s="5">
        <v>-40.275199999999998</v>
      </c>
      <c r="W607" s="5">
        <v>6</v>
      </c>
      <c r="X607" s="5">
        <v>47.18</v>
      </c>
      <c r="Y607" s="5">
        <v>86122</v>
      </c>
      <c r="Z607" s="5">
        <f>DATEDIF(Table1[[#This Row],[Order Date]], Table1[[#This Row],[Ship Date]], "D")</f>
        <v>1</v>
      </c>
      <c r="AA607" s="5">
        <f>IF(Table1[[#This Row],[Sales]]=0, 0, Table1[[#This Row],[Profit]] / Table1[[#This Row],[Sales]] * 100)</f>
        <v>-85.36498516320475</v>
      </c>
      <c r="AB607" s="5">
        <f>Table1[[#This Row],[Sales]] / (1 - Table1[[#This Row],[Discount]])</f>
        <v>49.663157894736841</v>
      </c>
      <c r="AC607" s="5">
        <f>Table1[[#This Row],[Sales Before Discount]] - Table1[[#This Row],[Sales]]</f>
        <v>2.4831578947368413</v>
      </c>
      <c r="AD607" s="5" t="str">
        <f>IF(Table1[[#This Row],[Discount Impact Factor]]=0, "No Discount", IF(Table1[[#This Row],[Discount Impact Factor]]&lt;=0.1, "Low Discount", IF(Table1[[#This Row],[Discount Impact Factor]]&lt;=0.2, "Medium Discount", "High Discount")))</f>
        <v>High Discount</v>
      </c>
      <c r="AE607" s="5" t="str">
        <f>IF(Table1[[#This Row],[Discount]]=0,"0% (No Discount)",
 IF(Table1[[#This Row],[Discount]]&lt;=0.09,"10%",
 IF(Table1[[#This Row],[Discount]]&lt;=0.16,"15%",
 IF(Table1[[#This Row],[Discount]]&lt;=0.2,"20%",  IF(Table1[[#This Row],[Discount]]&lt;=0.25,"25%",
 "30%+")))))</f>
        <v>10%</v>
      </c>
      <c r="AF607" s="5" t="str">
        <f>IF(Table1[[#This Row],[Discount]]=0, "Full Price", "Discounted")</f>
        <v>Discounted</v>
      </c>
      <c r="AG607" s="46" t="str">
        <f>TEXT(Table1[[#This Row],[Order Date]],"mmm-yyyy")</f>
        <v>Jan-2015</v>
      </c>
    </row>
    <row r="608" spans="1:33" ht="12.75" customHeight="1" x14ac:dyDescent="0.25">
      <c r="A608" s="5">
        <v>25279</v>
      </c>
      <c r="B608" s="5" t="s">
        <v>25</v>
      </c>
      <c r="C608" s="5">
        <v>0.04</v>
      </c>
      <c r="D608" s="5">
        <v>9.06</v>
      </c>
      <c r="E608" s="5">
        <v>9.86</v>
      </c>
      <c r="F608" s="5">
        <v>1085</v>
      </c>
      <c r="G608" s="5" t="s">
        <v>1194</v>
      </c>
      <c r="H608" s="5" t="s">
        <v>49</v>
      </c>
      <c r="I608" s="5" t="s">
        <v>40</v>
      </c>
      <c r="J608" s="5" t="s">
        <v>29</v>
      </c>
      <c r="K608" s="5" t="s">
        <v>93</v>
      </c>
      <c r="L608" s="5" t="s">
        <v>59</v>
      </c>
      <c r="M608" s="5" t="s">
        <v>601</v>
      </c>
      <c r="N608" s="5">
        <v>0.4</v>
      </c>
      <c r="O608" s="5" t="s">
        <v>33</v>
      </c>
      <c r="P608" s="5" t="s">
        <v>53</v>
      </c>
      <c r="Q608" s="5" t="s">
        <v>71</v>
      </c>
      <c r="R608" s="5" t="s">
        <v>1195</v>
      </c>
      <c r="S608" s="5">
        <v>11729</v>
      </c>
      <c r="T608" s="7">
        <v>42118</v>
      </c>
      <c r="U608" s="7">
        <v>42119</v>
      </c>
      <c r="V608" s="5">
        <v>-53.25</v>
      </c>
      <c r="W608" s="5">
        <v>3</v>
      </c>
      <c r="X608" s="5">
        <v>30.87</v>
      </c>
      <c r="Y608" s="5">
        <v>86123</v>
      </c>
      <c r="Z608" s="5">
        <f>DATEDIF(Table1[[#This Row],[Order Date]], Table1[[#This Row],[Ship Date]], "D")</f>
        <v>1</v>
      </c>
      <c r="AA608" s="5">
        <f>IF(Table1[[#This Row],[Sales]]=0, 0, Table1[[#This Row],[Profit]] / Table1[[#This Row],[Sales]] * 100)</f>
        <v>-172.49757045675415</v>
      </c>
      <c r="AB608" s="5">
        <f>Table1[[#This Row],[Sales]] / (1 - Table1[[#This Row],[Discount]])</f>
        <v>32.15625</v>
      </c>
      <c r="AC608" s="5">
        <f>Table1[[#This Row],[Sales Before Discount]] - Table1[[#This Row],[Sales]]</f>
        <v>1.286249999999999</v>
      </c>
      <c r="AD608" s="5" t="str">
        <f>IF(Table1[[#This Row],[Discount Impact Factor]]=0, "No Discount", IF(Table1[[#This Row],[Discount Impact Factor]]&lt;=0.1, "Low Discount", IF(Table1[[#This Row],[Discount Impact Factor]]&lt;=0.2, "Medium Discount", "High Discount")))</f>
        <v>High Discount</v>
      </c>
      <c r="AE608" s="5" t="str">
        <f>IF(Table1[[#This Row],[Discount]]=0,"0% (No Discount)",
 IF(Table1[[#This Row],[Discount]]&lt;=0.09,"10%",
 IF(Table1[[#This Row],[Discount]]&lt;=0.16,"15%",
 IF(Table1[[#This Row],[Discount]]&lt;=0.2,"20%",  IF(Table1[[#This Row],[Discount]]&lt;=0.25,"25%",
 "30%+")))))</f>
        <v>10%</v>
      </c>
      <c r="AF608" s="5" t="str">
        <f>IF(Table1[[#This Row],[Discount]]=0, "Full Price", "Discounted")</f>
        <v>Discounted</v>
      </c>
      <c r="AG608" s="46" t="str">
        <f>TEXT(Table1[[#This Row],[Order Date]],"mmm-yyyy")</f>
        <v>Apr-2015</v>
      </c>
    </row>
    <row r="609" spans="1:33" ht="12.75" customHeight="1" x14ac:dyDescent="0.25">
      <c r="A609" s="5">
        <v>23104</v>
      </c>
      <c r="B609" s="5" t="s">
        <v>37</v>
      </c>
      <c r="C609" s="5">
        <v>0.06</v>
      </c>
      <c r="D609" s="5">
        <v>30.42</v>
      </c>
      <c r="E609" s="5">
        <v>8.65</v>
      </c>
      <c r="F609" s="5">
        <v>1085</v>
      </c>
      <c r="G609" s="5" t="s">
        <v>1194</v>
      </c>
      <c r="H609" s="5" t="s">
        <v>49</v>
      </c>
      <c r="I609" s="5" t="s">
        <v>28</v>
      </c>
      <c r="J609" s="5" t="s">
        <v>77</v>
      </c>
      <c r="K609" s="5" t="s">
        <v>180</v>
      </c>
      <c r="L609" s="5" t="s">
        <v>59</v>
      </c>
      <c r="M609" s="5" t="s">
        <v>1196</v>
      </c>
      <c r="N609" s="5">
        <v>0.74</v>
      </c>
      <c r="O609" s="5" t="s">
        <v>33</v>
      </c>
      <c r="P609" s="5" t="s">
        <v>53</v>
      </c>
      <c r="Q609" s="5" t="s">
        <v>71</v>
      </c>
      <c r="R609" s="5" t="s">
        <v>1195</v>
      </c>
      <c r="S609" s="5">
        <v>11729</v>
      </c>
      <c r="T609" s="7">
        <v>42137</v>
      </c>
      <c r="U609" s="7">
        <v>42139</v>
      </c>
      <c r="V609" s="5">
        <v>-159.25</v>
      </c>
      <c r="W609" s="5">
        <v>10</v>
      </c>
      <c r="X609" s="5">
        <v>309.05</v>
      </c>
      <c r="Y609" s="5">
        <v>86124</v>
      </c>
      <c r="Z609" s="5">
        <f>DATEDIF(Table1[[#This Row],[Order Date]], Table1[[#This Row],[Ship Date]], "D")</f>
        <v>2</v>
      </c>
      <c r="AA609" s="5">
        <f>IF(Table1[[#This Row],[Sales]]=0, 0, Table1[[#This Row],[Profit]] / Table1[[#This Row],[Sales]] * 100)</f>
        <v>-51.528878822197058</v>
      </c>
      <c r="AB609" s="5">
        <f>Table1[[#This Row],[Sales]] / (1 - Table1[[#This Row],[Discount]])</f>
        <v>328.77659574468089</v>
      </c>
      <c r="AC609" s="5">
        <f>Table1[[#This Row],[Sales Before Discount]] - Table1[[#This Row],[Sales]]</f>
        <v>19.726595744680878</v>
      </c>
      <c r="AD609" s="5" t="str">
        <f>IF(Table1[[#This Row],[Discount Impact Factor]]=0, "No Discount", IF(Table1[[#This Row],[Discount Impact Factor]]&lt;=0.1, "Low Discount", IF(Table1[[#This Row],[Discount Impact Factor]]&lt;=0.2, "Medium Discount", "High Discount")))</f>
        <v>High Discount</v>
      </c>
      <c r="AE609" s="5" t="str">
        <f>IF(Table1[[#This Row],[Discount]]=0,"0% (No Discount)",
 IF(Table1[[#This Row],[Discount]]&lt;=0.09,"10%",
 IF(Table1[[#This Row],[Discount]]&lt;=0.16,"15%",
 IF(Table1[[#This Row],[Discount]]&lt;=0.2,"20%",  IF(Table1[[#This Row],[Discount]]&lt;=0.25,"25%",
 "30%+")))))</f>
        <v>10%</v>
      </c>
      <c r="AF609" s="5" t="str">
        <f>IF(Table1[[#This Row],[Discount]]=0, "Full Price", "Discounted")</f>
        <v>Discounted</v>
      </c>
      <c r="AG609" s="46" t="str">
        <f>TEXT(Table1[[#This Row],[Order Date]],"mmm-yyyy")</f>
        <v>May-2015</v>
      </c>
    </row>
    <row r="610" spans="1:33" ht="12.75" hidden="1" customHeight="1" x14ac:dyDescent="0.25">
      <c r="A610" s="5">
        <v>23105</v>
      </c>
      <c r="B610" s="5" t="s">
        <v>37</v>
      </c>
      <c r="C610" s="5">
        <v>0.02</v>
      </c>
      <c r="D610" s="5">
        <v>37.94</v>
      </c>
      <c r="E610" s="5">
        <v>5.08</v>
      </c>
      <c r="F610" s="5">
        <v>1085</v>
      </c>
      <c r="G610" s="5" t="s">
        <v>1194</v>
      </c>
      <c r="H610" s="5" t="s">
        <v>49</v>
      </c>
      <c r="I610" s="5" t="s">
        <v>28</v>
      </c>
      <c r="J610" s="5" t="s">
        <v>29</v>
      </c>
      <c r="K610" s="5" t="s">
        <v>93</v>
      </c>
      <c r="L610" s="5" t="s">
        <v>31</v>
      </c>
      <c r="M610" s="5" t="s">
        <v>892</v>
      </c>
      <c r="N610" s="5">
        <v>0.38</v>
      </c>
      <c r="O610" s="5" t="s">
        <v>33</v>
      </c>
      <c r="P610" s="5" t="s">
        <v>53</v>
      </c>
      <c r="Q610" s="5" t="s">
        <v>71</v>
      </c>
      <c r="R610" s="5" t="s">
        <v>1195</v>
      </c>
      <c r="S610" s="5">
        <v>11729</v>
      </c>
      <c r="T610" s="7">
        <v>42137</v>
      </c>
      <c r="U610" s="7">
        <v>42138</v>
      </c>
      <c r="V610" s="5">
        <v>206.517</v>
      </c>
      <c r="W610" s="5">
        <v>8</v>
      </c>
      <c r="X610" s="5">
        <v>299.3</v>
      </c>
      <c r="Y610" s="5">
        <v>86124</v>
      </c>
      <c r="Z610" s="5">
        <f>DATEDIF(Table1[[#This Row],[Order Date]], Table1[[#This Row],[Ship Date]], "D")</f>
        <v>1</v>
      </c>
      <c r="AA610" s="5">
        <f>IF(Table1[[#This Row],[Sales]]=0, 0, Table1[[#This Row],[Profit]] / Table1[[#This Row],[Sales]] * 100)</f>
        <v>69</v>
      </c>
      <c r="AB610" s="5">
        <f>Table1[[#This Row],[Sales]] / (1 - Table1[[#This Row],[Discount]])</f>
        <v>305.40816326530614</v>
      </c>
      <c r="AC610" s="5">
        <f>Table1[[#This Row],[Sales Before Discount]] - Table1[[#This Row],[Sales]]</f>
        <v>6.108163265306132</v>
      </c>
      <c r="AD610" s="5" t="str">
        <f>IF(Table1[[#This Row],[Discount Impact Factor]]=0, "No Discount", IF(Table1[[#This Row],[Discount Impact Factor]]&lt;=0.1, "Low Discount", IF(Table1[[#This Row],[Discount Impact Factor]]&lt;=0.2, "Medium Discount", "High Discount")))</f>
        <v>High Discount</v>
      </c>
      <c r="AE610" s="5" t="str">
        <f>IF(Table1[[#This Row],[Discount]]=0,"0% (No Discount)",
 IF(Table1[[#This Row],[Discount]]&lt;=0.09,"10%",
 IF(Table1[[#This Row],[Discount]]&lt;=0.16,"15%",
 IF(Table1[[#This Row],[Discount]]&lt;=0.2,"20%",  IF(Table1[[#This Row],[Discount]]&lt;=0.25,"25%",
 "30%+")))))</f>
        <v>10%</v>
      </c>
      <c r="AF610" s="5" t="str">
        <f>IF(Table1[[#This Row],[Discount]]=0, "Full Price", "Discounted")</f>
        <v>Discounted</v>
      </c>
      <c r="AG610" s="46" t="str">
        <f>TEXT(Table1[[#This Row],[Order Date]],"mmm-yyyy")</f>
        <v>May-2015</v>
      </c>
    </row>
    <row r="611" spans="1:33" ht="12.75" hidden="1" customHeight="1" x14ac:dyDescent="0.25">
      <c r="A611" s="5">
        <v>25280</v>
      </c>
      <c r="B611" s="5" t="s">
        <v>25</v>
      </c>
      <c r="C611" s="5">
        <v>0.04</v>
      </c>
      <c r="D611" s="5">
        <v>14.27</v>
      </c>
      <c r="E611" s="5">
        <v>7.27</v>
      </c>
      <c r="F611" s="5">
        <v>1086</v>
      </c>
      <c r="G611" s="5" t="s">
        <v>1197</v>
      </c>
      <c r="H611" s="5" t="s">
        <v>49</v>
      </c>
      <c r="I611" s="5" t="s">
        <v>40</v>
      </c>
      <c r="J611" s="5" t="s">
        <v>29</v>
      </c>
      <c r="K611" s="5" t="s">
        <v>109</v>
      </c>
      <c r="L611" s="5" t="s">
        <v>59</v>
      </c>
      <c r="M611" s="5" t="s">
        <v>1198</v>
      </c>
      <c r="N611" s="5">
        <v>0.38</v>
      </c>
      <c r="O611" s="5" t="s">
        <v>33</v>
      </c>
      <c r="P611" s="5" t="s">
        <v>53</v>
      </c>
      <c r="Q611" s="5" t="s">
        <v>71</v>
      </c>
      <c r="R611" s="5" t="s">
        <v>1199</v>
      </c>
      <c r="S611" s="5">
        <v>11746</v>
      </c>
      <c r="T611" s="7">
        <v>42118</v>
      </c>
      <c r="U611" s="7">
        <v>42119</v>
      </c>
      <c r="V611" s="5">
        <v>2.125</v>
      </c>
      <c r="W611" s="5">
        <v>3</v>
      </c>
      <c r="X611" s="5">
        <v>45.24</v>
      </c>
      <c r="Y611" s="5">
        <v>86123</v>
      </c>
      <c r="Z611" s="5">
        <f>DATEDIF(Table1[[#This Row],[Order Date]], Table1[[#This Row],[Ship Date]], "D")</f>
        <v>1</v>
      </c>
      <c r="AA611" s="5">
        <f>IF(Table1[[#This Row],[Sales]]=0, 0, Table1[[#This Row],[Profit]] / Table1[[#This Row],[Sales]] * 100)</f>
        <v>4.6971706454465068</v>
      </c>
      <c r="AB611" s="5">
        <f>Table1[[#This Row],[Sales]] / (1 - Table1[[#This Row],[Discount]])</f>
        <v>47.125000000000007</v>
      </c>
      <c r="AC611" s="5">
        <f>Table1[[#This Row],[Sales Before Discount]] - Table1[[#This Row],[Sales]]</f>
        <v>1.8850000000000051</v>
      </c>
      <c r="AD611" s="5" t="str">
        <f>IF(Table1[[#This Row],[Discount Impact Factor]]=0, "No Discount", IF(Table1[[#This Row],[Discount Impact Factor]]&lt;=0.1, "Low Discount", IF(Table1[[#This Row],[Discount Impact Factor]]&lt;=0.2, "Medium Discount", "High Discount")))</f>
        <v>High Discount</v>
      </c>
      <c r="AE611" s="5" t="str">
        <f>IF(Table1[[#This Row],[Discount]]=0,"0% (No Discount)",
 IF(Table1[[#This Row],[Discount]]&lt;=0.09,"10%",
 IF(Table1[[#This Row],[Discount]]&lt;=0.16,"15%",
 IF(Table1[[#This Row],[Discount]]&lt;=0.2,"20%",  IF(Table1[[#This Row],[Discount]]&lt;=0.25,"25%",
 "30%+")))))</f>
        <v>10%</v>
      </c>
      <c r="AF611" s="5" t="str">
        <f>IF(Table1[[#This Row],[Discount]]=0, "Full Price", "Discounted")</f>
        <v>Discounted</v>
      </c>
      <c r="AG611" s="46" t="str">
        <f>TEXT(Table1[[#This Row],[Order Date]],"mmm-yyyy")</f>
        <v>Apr-2015</v>
      </c>
    </row>
    <row r="612" spans="1:33" ht="12.75" hidden="1" customHeight="1" x14ac:dyDescent="0.25">
      <c r="A612" s="5">
        <v>22537</v>
      </c>
      <c r="B612" s="5" t="s">
        <v>56</v>
      </c>
      <c r="C612" s="5">
        <v>0.02</v>
      </c>
      <c r="D612" s="5">
        <v>15.14</v>
      </c>
      <c r="E612" s="5">
        <v>4.53</v>
      </c>
      <c r="F612" s="5">
        <v>1101</v>
      </c>
      <c r="G612" s="5" t="s">
        <v>1200</v>
      </c>
      <c r="H612" s="5" t="s">
        <v>49</v>
      </c>
      <c r="I612" s="5" t="s">
        <v>58</v>
      </c>
      <c r="J612" s="5" t="s">
        <v>29</v>
      </c>
      <c r="K612" s="5" t="s">
        <v>141</v>
      </c>
      <c r="L612" s="5" t="s">
        <v>59</v>
      </c>
      <c r="M612" s="5" t="s">
        <v>1201</v>
      </c>
      <c r="N612" s="5">
        <v>0.81</v>
      </c>
      <c r="O612" s="5" t="s">
        <v>33</v>
      </c>
      <c r="P612" s="5" t="s">
        <v>34</v>
      </c>
      <c r="Q612" s="5" t="s">
        <v>45</v>
      </c>
      <c r="R612" s="5" t="s">
        <v>1092</v>
      </c>
      <c r="S612" s="5">
        <v>93030</v>
      </c>
      <c r="T612" s="7">
        <v>42129</v>
      </c>
      <c r="U612" s="7">
        <v>42130</v>
      </c>
      <c r="V612" s="5">
        <v>5.8840000000000074</v>
      </c>
      <c r="W612" s="5">
        <v>3</v>
      </c>
      <c r="X612" s="5">
        <v>51.02</v>
      </c>
      <c r="Y612" s="5">
        <v>91488</v>
      </c>
      <c r="Z612" s="5">
        <f>DATEDIF(Table1[[#This Row],[Order Date]], Table1[[#This Row],[Ship Date]], "D")</f>
        <v>1</v>
      </c>
      <c r="AA612" s="5">
        <f>IF(Table1[[#This Row],[Sales]]=0, 0, Table1[[#This Row],[Profit]] / Table1[[#This Row],[Sales]] * 100)</f>
        <v>11.532732261858108</v>
      </c>
      <c r="AB612" s="5">
        <f>Table1[[#This Row],[Sales]] / (1 - Table1[[#This Row],[Discount]])</f>
        <v>52.061224489795926</v>
      </c>
      <c r="AC612" s="5">
        <f>Table1[[#This Row],[Sales Before Discount]] - Table1[[#This Row],[Sales]]</f>
        <v>1.0412244897959226</v>
      </c>
      <c r="AD612" s="5" t="str">
        <f>IF(Table1[[#This Row],[Discount Impact Factor]]=0, "No Discount", IF(Table1[[#This Row],[Discount Impact Factor]]&lt;=0.1, "Low Discount", IF(Table1[[#This Row],[Discount Impact Factor]]&lt;=0.2, "Medium Discount", "High Discount")))</f>
        <v>High Discount</v>
      </c>
      <c r="AE612" s="5" t="str">
        <f>IF(Table1[[#This Row],[Discount]]=0,"0% (No Discount)",
 IF(Table1[[#This Row],[Discount]]&lt;=0.09,"10%",
 IF(Table1[[#This Row],[Discount]]&lt;=0.16,"15%",
 IF(Table1[[#This Row],[Discount]]&lt;=0.2,"20%",  IF(Table1[[#This Row],[Discount]]&lt;=0.25,"25%",
 "30%+")))))</f>
        <v>10%</v>
      </c>
      <c r="AF612" s="5" t="str">
        <f>IF(Table1[[#This Row],[Discount]]=0, "Full Price", "Discounted")</f>
        <v>Discounted</v>
      </c>
      <c r="AG612" s="46" t="str">
        <f>TEXT(Table1[[#This Row],[Order Date]],"mmm-yyyy")</f>
        <v>May-2015</v>
      </c>
    </row>
    <row r="613" spans="1:33" ht="12.75" hidden="1" customHeight="1" x14ac:dyDescent="0.25">
      <c r="A613" s="5">
        <v>21847</v>
      </c>
      <c r="B613" s="5" t="s">
        <v>37</v>
      </c>
      <c r="C613" s="5">
        <v>0.05</v>
      </c>
      <c r="D613" s="5">
        <v>328.14</v>
      </c>
      <c r="E613" s="5">
        <v>91.05</v>
      </c>
      <c r="F613" s="5">
        <v>1103</v>
      </c>
      <c r="G613" s="5" t="s">
        <v>1202</v>
      </c>
      <c r="H613" s="5" t="s">
        <v>39</v>
      </c>
      <c r="I613" s="5" t="s">
        <v>40</v>
      </c>
      <c r="J613" s="5" t="s">
        <v>29</v>
      </c>
      <c r="K613" s="5" t="s">
        <v>257</v>
      </c>
      <c r="L613" s="5" t="s">
        <v>43</v>
      </c>
      <c r="M613" s="5" t="s">
        <v>468</v>
      </c>
      <c r="N613" s="5">
        <v>0.56999999999999995</v>
      </c>
      <c r="O613" s="5" t="s">
        <v>33</v>
      </c>
      <c r="P613" s="5" t="s">
        <v>61</v>
      </c>
      <c r="Q613" s="5" t="s">
        <v>496</v>
      </c>
      <c r="R613" s="5" t="s">
        <v>1203</v>
      </c>
      <c r="S613" s="5">
        <v>68046</v>
      </c>
      <c r="T613" s="7">
        <v>42104</v>
      </c>
      <c r="U613" s="7">
        <v>42105</v>
      </c>
      <c r="V613" s="5">
        <v>772.04</v>
      </c>
      <c r="W613" s="5">
        <v>7</v>
      </c>
      <c r="X613" s="5">
        <v>2291.39</v>
      </c>
      <c r="Y613" s="5">
        <v>90977</v>
      </c>
      <c r="Z613" s="5">
        <f>DATEDIF(Table1[[#This Row],[Order Date]], Table1[[#This Row],[Ship Date]], "D")</f>
        <v>1</v>
      </c>
      <c r="AA613" s="5">
        <f>IF(Table1[[#This Row],[Sales]]=0, 0, Table1[[#This Row],[Profit]] / Table1[[#This Row],[Sales]] * 100)</f>
        <v>33.693085856183366</v>
      </c>
      <c r="AB613" s="5">
        <f>Table1[[#This Row],[Sales]] / (1 - Table1[[#This Row],[Discount]])</f>
        <v>2411.9894736842107</v>
      </c>
      <c r="AC613" s="5">
        <f>Table1[[#This Row],[Sales Before Discount]] - Table1[[#This Row],[Sales]]</f>
        <v>120.59947368421081</v>
      </c>
      <c r="AD613" s="5" t="str">
        <f>IF(Table1[[#This Row],[Discount Impact Factor]]=0, "No Discount", IF(Table1[[#This Row],[Discount Impact Factor]]&lt;=0.1, "Low Discount", IF(Table1[[#This Row],[Discount Impact Factor]]&lt;=0.2, "Medium Discount", "High Discount")))</f>
        <v>High Discount</v>
      </c>
      <c r="AE613" s="5" t="str">
        <f>IF(Table1[[#This Row],[Discount]]=0,"0% (No Discount)",
 IF(Table1[[#This Row],[Discount]]&lt;=0.09,"10%",
 IF(Table1[[#This Row],[Discount]]&lt;=0.16,"15%",
 IF(Table1[[#This Row],[Discount]]&lt;=0.2,"20%",  IF(Table1[[#This Row],[Discount]]&lt;=0.25,"25%",
 "30%+")))))</f>
        <v>10%</v>
      </c>
      <c r="AF613" s="5" t="str">
        <f>IF(Table1[[#This Row],[Discount]]=0, "Full Price", "Discounted")</f>
        <v>Discounted</v>
      </c>
      <c r="AG613" s="46" t="str">
        <f>TEXT(Table1[[#This Row],[Order Date]],"mmm-yyyy")</f>
        <v>Apr-2015</v>
      </c>
    </row>
    <row r="614" spans="1:33" ht="12.75" hidden="1" customHeight="1" x14ac:dyDescent="0.25">
      <c r="A614" s="5">
        <v>3847</v>
      </c>
      <c r="B614" s="5" t="s">
        <v>37</v>
      </c>
      <c r="C614" s="5">
        <v>0.05</v>
      </c>
      <c r="D614" s="5">
        <v>328.14</v>
      </c>
      <c r="E614" s="5">
        <v>91.05</v>
      </c>
      <c r="F614" s="5">
        <v>1104</v>
      </c>
      <c r="G614" s="5" t="s">
        <v>1204</v>
      </c>
      <c r="H614" s="5" t="s">
        <v>39</v>
      </c>
      <c r="I614" s="5" t="s">
        <v>40</v>
      </c>
      <c r="J614" s="5" t="s">
        <v>29</v>
      </c>
      <c r="K614" s="5" t="s">
        <v>257</v>
      </c>
      <c r="L614" s="5" t="s">
        <v>43</v>
      </c>
      <c r="M614" s="5" t="s">
        <v>468</v>
      </c>
      <c r="N614" s="5">
        <v>0.56999999999999995</v>
      </c>
      <c r="O614" s="5" t="s">
        <v>33</v>
      </c>
      <c r="P614" s="5" t="s">
        <v>53</v>
      </c>
      <c r="Q614" s="5" t="s">
        <v>71</v>
      </c>
      <c r="R614" s="5" t="s">
        <v>90</v>
      </c>
      <c r="S614" s="5">
        <v>10282</v>
      </c>
      <c r="T614" s="7">
        <v>42104</v>
      </c>
      <c r="U614" s="7">
        <v>42105</v>
      </c>
      <c r="V614" s="5">
        <v>772.04</v>
      </c>
      <c r="W614" s="5">
        <v>29</v>
      </c>
      <c r="X614" s="5">
        <v>9492.92</v>
      </c>
      <c r="Y614" s="5">
        <v>27456</v>
      </c>
      <c r="Z614" s="5">
        <f>DATEDIF(Table1[[#This Row],[Order Date]], Table1[[#This Row],[Ship Date]], "D")</f>
        <v>1</v>
      </c>
      <c r="AA614" s="5">
        <f>IF(Table1[[#This Row],[Sales]]=0, 0, Table1[[#This Row],[Profit]] / Table1[[#This Row],[Sales]] * 100)</f>
        <v>8.1327979167632289</v>
      </c>
      <c r="AB614" s="5">
        <f>Table1[[#This Row],[Sales]] / (1 - Table1[[#This Row],[Discount]])</f>
        <v>9992.5473684210538</v>
      </c>
      <c r="AC614" s="5">
        <f>Table1[[#This Row],[Sales Before Discount]] - Table1[[#This Row],[Sales]]</f>
        <v>499.62736842105369</v>
      </c>
      <c r="AD614" s="5" t="str">
        <f>IF(Table1[[#This Row],[Discount Impact Factor]]=0, "No Discount", IF(Table1[[#This Row],[Discount Impact Factor]]&lt;=0.1, "Low Discount", IF(Table1[[#This Row],[Discount Impact Factor]]&lt;=0.2, "Medium Discount", "High Discount")))</f>
        <v>High Discount</v>
      </c>
      <c r="AE614" s="5" t="str">
        <f>IF(Table1[[#This Row],[Discount]]=0,"0% (No Discount)",
 IF(Table1[[#This Row],[Discount]]&lt;=0.09,"10%",
 IF(Table1[[#This Row],[Discount]]&lt;=0.16,"15%",
 IF(Table1[[#This Row],[Discount]]&lt;=0.2,"20%",  IF(Table1[[#This Row],[Discount]]&lt;=0.25,"25%",
 "30%+")))))</f>
        <v>10%</v>
      </c>
      <c r="AF614" s="5" t="str">
        <f>IF(Table1[[#This Row],[Discount]]=0, "Full Price", "Discounted")</f>
        <v>Discounted</v>
      </c>
      <c r="AG614" s="46" t="str">
        <f>TEXT(Table1[[#This Row],[Order Date]],"mmm-yyyy")</f>
        <v>Apr-2015</v>
      </c>
    </row>
    <row r="615" spans="1:33" ht="12.75" hidden="1" customHeight="1" x14ac:dyDescent="0.25">
      <c r="A615" s="5">
        <v>2808</v>
      </c>
      <c r="B615" s="5" t="s">
        <v>56</v>
      </c>
      <c r="C615" s="5">
        <v>0.04</v>
      </c>
      <c r="D615" s="5">
        <v>6.35</v>
      </c>
      <c r="E615" s="5">
        <v>1.02</v>
      </c>
      <c r="F615" s="5">
        <v>1106</v>
      </c>
      <c r="G615" s="5" t="s">
        <v>1205</v>
      </c>
      <c r="H615" s="5" t="s">
        <v>49</v>
      </c>
      <c r="I615" s="5" t="s">
        <v>58</v>
      </c>
      <c r="J615" s="5" t="s">
        <v>29</v>
      </c>
      <c r="K615" s="5" t="s">
        <v>93</v>
      </c>
      <c r="L615" s="5" t="s">
        <v>31</v>
      </c>
      <c r="M615" s="5" t="s">
        <v>887</v>
      </c>
      <c r="N615" s="5">
        <v>0.39</v>
      </c>
      <c r="O615" s="5" t="s">
        <v>33</v>
      </c>
      <c r="P615" s="5" t="s">
        <v>61</v>
      </c>
      <c r="Q615" s="5" t="s">
        <v>130</v>
      </c>
      <c r="R615" s="5" t="s">
        <v>787</v>
      </c>
      <c r="S615" s="5">
        <v>75220</v>
      </c>
      <c r="T615" s="7">
        <v>42144</v>
      </c>
      <c r="U615" s="7">
        <v>42147</v>
      </c>
      <c r="V615" s="5">
        <v>81.91</v>
      </c>
      <c r="W615" s="5">
        <v>52</v>
      </c>
      <c r="X615" s="5">
        <v>318.47000000000003</v>
      </c>
      <c r="Y615" s="5">
        <v>20261</v>
      </c>
      <c r="Z615" s="5">
        <f>DATEDIF(Table1[[#This Row],[Order Date]], Table1[[#This Row],[Ship Date]], "D")</f>
        <v>3</v>
      </c>
      <c r="AA615" s="5">
        <f>IF(Table1[[#This Row],[Sales]]=0, 0, Table1[[#This Row],[Profit]] / Table1[[#This Row],[Sales]] * 100)</f>
        <v>25.719848023361696</v>
      </c>
      <c r="AB615" s="5">
        <f>Table1[[#This Row],[Sales]] / (1 - Table1[[#This Row],[Discount]])</f>
        <v>331.73958333333337</v>
      </c>
      <c r="AC615" s="5">
        <f>Table1[[#This Row],[Sales Before Discount]] - Table1[[#This Row],[Sales]]</f>
        <v>13.269583333333344</v>
      </c>
      <c r="AD615" s="5" t="str">
        <f>IF(Table1[[#This Row],[Discount Impact Factor]]=0, "No Discount", IF(Table1[[#This Row],[Discount Impact Factor]]&lt;=0.1, "Low Discount", IF(Table1[[#This Row],[Discount Impact Factor]]&lt;=0.2, "Medium Discount", "High Discount")))</f>
        <v>High Discount</v>
      </c>
      <c r="AE615" s="5" t="str">
        <f>IF(Table1[[#This Row],[Discount]]=0,"0% (No Discount)",
 IF(Table1[[#This Row],[Discount]]&lt;=0.09,"10%",
 IF(Table1[[#This Row],[Discount]]&lt;=0.16,"15%",
 IF(Table1[[#This Row],[Discount]]&lt;=0.2,"20%",  IF(Table1[[#This Row],[Discount]]&lt;=0.25,"25%",
 "30%+")))))</f>
        <v>10%</v>
      </c>
      <c r="AF615" s="5" t="str">
        <f>IF(Table1[[#This Row],[Discount]]=0, "Full Price", "Discounted")</f>
        <v>Discounted</v>
      </c>
      <c r="AG615" s="46" t="str">
        <f>TEXT(Table1[[#This Row],[Order Date]],"mmm-yyyy")</f>
        <v>May-2015</v>
      </c>
    </row>
    <row r="616" spans="1:33" ht="12.75" customHeight="1" x14ac:dyDescent="0.25">
      <c r="A616" s="5">
        <v>106</v>
      </c>
      <c r="B616" s="5" t="s">
        <v>25</v>
      </c>
      <c r="C616" s="5">
        <v>0.01</v>
      </c>
      <c r="D616" s="5">
        <v>9.31</v>
      </c>
      <c r="E616" s="5">
        <v>3.98</v>
      </c>
      <c r="F616" s="5">
        <v>1106</v>
      </c>
      <c r="G616" s="5" t="s">
        <v>1205</v>
      </c>
      <c r="H616" s="5" t="s">
        <v>49</v>
      </c>
      <c r="I616" s="5" t="s">
        <v>58</v>
      </c>
      <c r="J616" s="5" t="s">
        <v>29</v>
      </c>
      <c r="K616" s="5" t="s">
        <v>174</v>
      </c>
      <c r="L616" s="5" t="s">
        <v>51</v>
      </c>
      <c r="M616" s="5" t="s">
        <v>1206</v>
      </c>
      <c r="N616" s="5">
        <v>0.56000000000000005</v>
      </c>
      <c r="O616" s="5" t="s">
        <v>33</v>
      </c>
      <c r="P616" s="5" t="s">
        <v>61</v>
      </c>
      <c r="Q616" s="5" t="s">
        <v>130</v>
      </c>
      <c r="R616" s="5" t="s">
        <v>787</v>
      </c>
      <c r="S616" s="5">
        <v>75220</v>
      </c>
      <c r="T616" s="7">
        <v>42145</v>
      </c>
      <c r="U616" s="7">
        <v>42146</v>
      </c>
      <c r="V616" s="5">
        <v>-10.9</v>
      </c>
      <c r="W616" s="5">
        <v>61</v>
      </c>
      <c r="X616" s="5">
        <v>586.96</v>
      </c>
      <c r="Y616" s="5">
        <v>646</v>
      </c>
      <c r="Z616" s="5">
        <f>DATEDIF(Table1[[#This Row],[Order Date]], Table1[[#This Row],[Ship Date]], "D")</f>
        <v>1</v>
      </c>
      <c r="AA616" s="5">
        <f>IF(Table1[[#This Row],[Sales]]=0, 0, Table1[[#This Row],[Profit]] / Table1[[#This Row],[Sales]] * 100)</f>
        <v>-1.8570260324383261</v>
      </c>
      <c r="AB616" s="5">
        <f>Table1[[#This Row],[Sales]] / (1 - Table1[[#This Row],[Discount]])</f>
        <v>592.88888888888891</v>
      </c>
      <c r="AC616" s="5">
        <f>Table1[[#This Row],[Sales Before Discount]] - Table1[[#This Row],[Sales]]</f>
        <v>5.9288888888888778</v>
      </c>
      <c r="AD616" s="5" t="str">
        <f>IF(Table1[[#This Row],[Discount Impact Factor]]=0, "No Discount", IF(Table1[[#This Row],[Discount Impact Factor]]&lt;=0.1, "Low Discount", IF(Table1[[#This Row],[Discount Impact Factor]]&lt;=0.2, "Medium Discount", "High Discount")))</f>
        <v>High Discount</v>
      </c>
      <c r="AE616" s="5" t="str">
        <f>IF(Table1[[#This Row],[Discount]]=0,"0% (No Discount)",
 IF(Table1[[#This Row],[Discount]]&lt;=0.09,"10%",
 IF(Table1[[#This Row],[Discount]]&lt;=0.16,"15%",
 IF(Table1[[#This Row],[Discount]]&lt;=0.2,"20%",  IF(Table1[[#This Row],[Discount]]&lt;=0.25,"25%",
 "30%+")))))</f>
        <v>10%</v>
      </c>
      <c r="AF616" s="5" t="str">
        <f>IF(Table1[[#This Row],[Discount]]=0, "Full Price", "Discounted")</f>
        <v>Discounted</v>
      </c>
      <c r="AG616" s="46" t="str">
        <f>TEXT(Table1[[#This Row],[Order Date]],"mmm-yyyy")</f>
        <v>May-2015</v>
      </c>
    </row>
    <row r="617" spans="1:33" ht="12.75" hidden="1" customHeight="1" x14ac:dyDescent="0.25">
      <c r="A617" s="5">
        <v>6443</v>
      </c>
      <c r="B617" s="5" t="s">
        <v>37</v>
      </c>
      <c r="C617" s="5">
        <v>0.08</v>
      </c>
      <c r="D617" s="5">
        <v>140.81</v>
      </c>
      <c r="E617" s="5">
        <v>24.49</v>
      </c>
      <c r="F617" s="5">
        <v>1106</v>
      </c>
      <c r="G617" s="5" t="s">
        <v>1205</v>
      </c>
      <c r="H617" s="5" t="s">
        <v>49</v>
      </c>
      <c r="I617" s="5" t="s">
        <v>114</v>
      </c>
      <c r="J617" s="5" t="s">
        <v>41</v>
      </c>
      <c r="K617" s="5" t="s">
        <v>42</v>
      </c>
      <c r="L617" s="5" t="s">
        <v>236</v>
      </c>
      <c r="M617" s="5" t="s">
        <v>1207</v>
      </c>
      <c r="N617" s="5">
        <v>0.56999999999999995</v>
      </c>
      <c r="O617" s="5" t="s">
        <v>33</v>
      </c>
      <c r="P617" s="5" t="s">
        <v>61</v>
      </c>
      <c r="Q617" s="5" t="s">
        <v>130</v>
      </c>
      <c r="R617" s="5" t="s">
        <v>787</v>
      </c>
      <c r="S617" s="5">
        <v>75220</v>
      </c>
      <c r="T617" s="7">
        <v>42161</v>
      </c>
      <c r="U617" s="7">
        <v>42163</v>
      </c>
      <c r="V617" s="5">
        <v>1232.79</v>
      </c>
      <c r="W617" s="5">
        <v>81</v>
      </c>
      <c r="X617" s="5">
        <v>11272.77</v>
      </c>
      <c r="Y617" s="5">
        <v>45824</v>
      </c>
      <c r="Z617" s="5">
        <f>DATEDIF(Table1[[#This Row],[Order Date]], Table1[[#This Row],[Ship Date]], "D")</f>
        <v>2</v>
      </c>
      <c r="AA617" s="5">
        <f>IF(Table1[[#This Row],[Sales]]=0, 0, Table1[[#This Row],[Profit]] / Table1[[#This Row],[Sales]] * 100)</f>
        <v>10.93599887161718</v>
      </c>
      <c r="AB617" s="5">
        <f>Table1[[#This Row],[Sales]] / (1 - Table1[[#This Row],[Discount]])</f>
        <v>12253.010869565218</v>
      </c>
      <c r="AC617" s="5">
        <f>Table1[[#This Row],[Sales Before Discount]] - Table1[[#This Row],[Sales]]</f>
        <v>980.24086956521751</v>
      </c>
      <c r="AD617" s="5" t="str">
        <f>IF(Table1[[#This Row],[Discount Impact Factor]]=0, "No Discount", IF(Table1[[#This Row],[Discount Impact Factor]]&lt;=0.1, "Low Discount", IF(Table1[[#This Row],[Discount Impact Factor]]&lt;=0.2, "Medium Discount", "High Discount")))</f>
        <v>High Discount</v>
      </c>
      <c r="AE617" s="5" t="str">
        <f>IF(Table1[[#This Row],[Discount]]=0,"0% (No Discount)",
 IF(Table1[[#This Row],[Discount]]&lt;=0.09,"10%",
 IF(Table1[[#This Row],[Discount]]&lt;=0.16,"15%",
 IF(Table1[[#This Row],[Discount]]&lt;=0.2,"20%",  IF(Table1[[#This Row],[Discount]]&lt;=0.25,"25%",
 "30%+")))))</f>
        <v>10%</v>
      </c>
      <c r="AF617" s="5" t="str">
        <f>IF(Table1[[#This Row],[Discount]]=0, "Full Price", "Discounted")</f>
        <v>Discounted</v>
      </c>
      <c r="AG617" s="46" t="str">
        <f>TEXT(Table1[[#This Row],[Order Date]],"mmm-yyyy")</f>
        <v>Jun-2015</v>
      </c>
    </row>
    <row r="618" spans="1:33" ht="12.75" hidden="1" customHeight="1" x14ac:dyDescent="0.25">
      <c r="A618" s="5">
        <v>18106</v>
      </c>
      <c r="B618" s="5" t="s">
        <v>25</v>
      </c>
      <c r="C618" s="5">
        <v>0.01</v>
      </c>
      <c r="D618" s="5">
        <v>9.31</v>
      </c>
      <c r="E618" s="5">
        <v>3.98</v>
      </c>
      <c r="F618" s="5">
        <v>1107</v>
      </c>
      <c r="G618" s="5" t="s">
        <v>1208</v>
      </c>
      <c r="H618" s="5" t="s">
        <v>49</v>
      </c>
      <c r="I618" s="5" t="s">
        <v>58</v>
      </c>
      <c r="J618" s="5" t="s">
        <v>29</v>
      </c>
      <c r="K618" s="5" t="s">
        <v>174</v>
      </c>
      <c r="L618" s="5" t="s">
        <v>51</v>
      </c>
      <c r="M618" s="5" t="s">
        <v>1206</v>
      </c>
      <c r="N618" s="5">
        <v>0.56000000000000005</v>
      </c>
      <c r="O618" s="5" t="s">
        <v>33</v>
      </c>
      <c r="P618" s="5" t="s">
        <v>61</v>
      </c>
      <c r="Q618" s="5" t="s">
        <v>130</v>
      </c>
      <c r="R618" s="5" t="s">
        <v>1209</v>
      </c>
      <c r="S618" s="5">
        <v>77566</v>
      </c>
      <c r="T618" s="7">
        <v>42145</v>
      </c>
      <c r="U618" s="7">
        <v>42146</v>
      </c>
      <c r="V618" s="5">
        <v>2.1800000000000015</v>
      </c>
      <c r="W618" s="5">
        <v>15</v>
      </c>
      <c r="X618" s="5">
        <v>144.33000000000001</v>
      </c>
      <c r="Y618" s="5">
        <v>86411</v>
      </c>
      <c r="Z618" s="5">
        <f>DATEDIF(Table1[[#This Row],[Order Date]], Table1[[#This Row],[Ship Date]], "D")</f>
        <v>1</v>
      </c>
      <c r="AA618" s="5">
        <f>IF(Table1[[#This Row],[Sales]]=0, 0, Table1[[#This Row],[Profit]] / Table1[[#This Row],[Sales]] * 100)</f>
        <v>1.510427492551792</v>
      </c>
      <c r="AB618" s="5">
        <f>Table1[[#This Row],[Sales]] / (1 - Table1[[#This Row],[Discount]])</f>
        <v>145.78787878787881</v>
      </c>
      <c r="AC618" s="5">
        <f>Table1[[#This Row],[Sales Before Discount]] - Table1[[#This Row],[Sales]]</f>
        <v>1.4578787878787978</v>
      </c>
      <c r="AD618" s="5" t="str">
        <f>IF(Table1[[#This Row],[Discount Impact Factor]]=0, "No Discount", IF(Table1[[#This Row],[Discount Impact Factor]]&lt;=0.1, "Low Discount", IF(Table1[[#This Row],[Discount Impact Factor]]&lt;=0.2, "Medium Discount", "High Discount")))</f>
        <v>High Discount</v>
      </c>
      <c r="AE618" s="5" t="str">
        <f>IF(Table1[[#This Row],[Discount]]=0,"0% (No Discount)",
 IF(Table1[[#This Row],[Discount]]&lt;=0.09,"10%",
 IF(Table1[[#This Row],[Discount]]&lt;=0.16,"15%",
 IF(Table1[[#This Row],[Discount]]&lt;=0.2,"20%",  IF(Table1[[#This Row],[Discount]]&lt;=0.25,"25%",
 "30%+")))))</f>
        <v>10%</v>
      </c>
      <c r="AF618" s="5" t="str">
        <f>IF(Table1[[#This Row],[Discount]]=0, "Full Price", "Discounted")</f>
        <v>Discounted</v>
      </c>
      <c r="AG618" s="46" t="str">
        <f>TEXT(Table1[[#This Row],[Order Date]],"mmm-yyyy")</f>
        <v>May-2015</v>
      </c>
    </row>
    <row r="619" spans="1:33" ht="12.75" hidden="1" customHeight="1" x14ac:dyDescent="0.25">
      <c r="A619" s="5">
        <v>20807</v>
      </c>
      <c r="B619" s="5" t="s">
        <v>56</v>
      </c>
      <c r="C619" s="5">
        <v>0.09</v>
      </c>
      <c r="D619" s="5">
        <v>31.74</v>
      </c>
      <c r="E619" s="5">
        <v>12.62</v>
      </c>
      <c r="F619" s="5">
        <v>1108</v>
      </c>
      <c r="G619" s="5" t="s">
        <v>1210</v>
      </c>
      <c r="H619" s="5" t="s">
        <v>27</v>
      </c>
      <c r="I619" s="5" t="s">
        <v>58</v>
      </c>
      <c r="J619" s="5" t="s">
        <v>29</v>
      </c>
      <c r="K619" s="5" t="s">
        <v>109</v>
      </c>
      <c r="L619" s="5" t="s">
        <v>59</v>
      </c>
      <c r="M619" s="5" t="s">
        <v>1058</v>
      </c>
      <c r="N619" s="5">
        <v>0.37</v>
      </c>
      <c r="O619" s="5" t="s">
        <v>33</v>
      </c>
      <c r="P619" s="5" t="s">
        <v>61</v>
      </c>
      <c r="Q619" s="5" t="s">
        <v>130</v>
      </c>
      <c r="R619" s="5" t="s">
        <v>1211</v>
      </c>
      <c r="S619" s="5">
        <v>75146</v>
      </c>
      <c r="T619" s="7">
        <v>42144</v>
      </c>
      <c r="U619" s="7">
        <v>42144</v>
      </c>
      <c r="V619" s="5">
        <v>67.107500000000002</v>
      </c>
      <c r="W619" s="5">
        <v>9</v>
      </c>
      <c r="X619" s="5">
        <v>270.55</v>
      </c>
      <c r="Y619" s="5">
        <v>86409</v>
      </c>
      <c r="Z619" s="5">
        <f>DATEDIF(Table1[[#This Row],[Order Date]], Table1[[#This Row],[Ship Date]], "D")</f>
        <v>0</v>
      </c>
      <c r="AA619" s="5">
        <f>IF(Table1[[#This Row],[Sales]]=0, 0, Table1[[#This Row],[Profit]] / Table1[[#This Row],[Sales]] * 100)</f>
        <v>24.804102753649975</v>
      </c>
      <c r="AB619" s="5">
        <f>Table1[[#This Row],[Sales]] / (1 - Table1[[#This Row],[Discount]])</f>
        <v>297.30769230769232</v>
      </c>
      <c r="AC619" s="5">
        <f>Table1[[#This Row],[Sales Before Discount]] - Table1[[#This Row],[Sales]]</f>
        <v>26.757692307692309</v>
      </c>
      <c r="AD619" s="5" t="str">
        <f>IF(Table1[[#This Row],[Discount Impact Factor]]=0, "No Discount", IF(Table1[[#This Row],[Discount Impact Factor]]&lt;=0.1, "Low Discount", IF(Table1[[#This Row],[Discount Impact Factor]]&lt;=0.2, "Medium Discount", "High Discount")))</f>
        <v>High Discount</v>
      </c>
      <c r="AE619" s="5" t="str">
        <f>IF(Table1[[#This Row],[Discount]]=0,"0% (No Discount)",
 IF(Table1[[#This Row],[Discount]]&lt;=0.09,"10%",
 IF(Table1[[#This Row],[Discount]]&lt;=0.16,"15%",
 IF(Table1[[#This Row],[Discount]]&lt;=0.2,"20%",  IF(Table1[[#This Row],[Discount]]&lt;=0.25,"25%",
 "30%+")))))</f>
        <v>10%</v>
      </c>
      <c r="AF619" s="5" t="str">
        <f>IF(Table1[[#This Row],[Discount]]=0, "Full Price", "Discounted")</f>
        <v>Discounted</v>
      </c>
      <c r="AG619" s="46" t="str">
        <f>TEXT(Table1[[#This Row],[Order Date]],"mmm-yyyy")</f>
        <v>May-2015</v>
      </c>
    </row>
    <row r="620" spans="1:33" ht="12.75" hidden="1" customHeight="1" x14ac:dyDescent="0.25">
      <c r="A620" s="5">
        <v>20808</v>
      </c>
      <c r="B620" s="5" t="s">
        <v>56</v>
      </c>
      <c r="C620" s="5">
        <v>0.04</v>
      </c>
      <c r="D620" s="5">
        <v>6.35</v>
      </c>
      <c r="E620" s="5">
        <v>1.02</v>
      </c>
      <c r="F620" s="5">
        <v>1108</v>
      </c>
      <c r="G620" s="5" t="s">
        <v>1210</v>
      </c>
      <c r="H620" s="5" t="s">
        <v>49</v>
      </c>
      <c r="I620" s="5" t="s">
        <v>58</v>
      </c>
      <c r="J620" s="5" t="s">
        <v>29</v>
      </c>
      <c r="K620" s="5" t="s">
        <v>93</v>
      </c>
      <c r="L620" s="5" t="s">
        <v>31</v>
      </c>
      <c r="M620" s="5" t="s">
        <v>887</v>
      </c>
      <c r="N620" s="5">
        <v>0.39</v>
      </c>
      <c r="O620" s="5" t="s">
        <v>33</v>
      </c>
      <c r="P620" s="5" t="s">
        <v>61</v>
      </c>
      <c r="Q620" s="5" t="s">
        <v>130</v>
      </c>
      <c r="R620" s="5" t="s">
        <v>1211</v>
      </c>
      <c r="S620" s="5">
        <v>75146</v>
      </c>
      <c r="T620" s="7">
        <v>42144</v>
      </c>
      <c r="U620" s="7">
        <v>42147</v>
      </c>
      <c r="V620" s="5">
        <v>54.937799999999996</v>
      </c>
      <c r="W620" s="5">
        <v>13</v>
      </c>
      <c r="X620" s="5">
        <v>79.62</v>
      </c>
      <c r="Y620" s="5">
        <v>86409</v>
      </c>
      <c r="Z620" s="5">
        <f>DATEDIF(Table1[[#This Row],[Order Date]], Table1[[#This Row],[Ship Date]], "D")</f>
        <v>3</v>
      </c>
      <c r="AA620" s="5">
        <f>IF(Table1[[#This Row],[Sales]]=0, 0, Table1[[#This Row],[Profit]] / Table1[[#This Row],[Sales]] * 100)</f>
        <v>69</v>
      </c>
      <c r="AB620" s="5">
        <f>Table1[[#This Row],[Sales]] / (1 - Table1[[#This Row],[Discount]])</f>
        <v>82.937500000000014</v>
      </c>
      <c r="AC620" s="5">
        <f>Table1[[#This Row],[Sales Before Discount]] - Table1[[#This Row],[Sales]]</f>
        <v>3.3175000000000097</v>
      </c>
      <c r="AD620" s="5" t="str">
        <f>IF(Table1[[#This Row],[Discount Impact Factor]]=0, "No Discount", IF(Table1[[#This Row],[Discount Impact Factor]]&lt;=0.1, "Low Discount", IF(Table1[[#This Row],[Discount Impact Factor]]&lt;=0.2, "Medium Discount", "High Discount")))</f>
        <v>High Discount</v>
      </c>
      <c r="AE620" s="5" t="str">
        <f>IF(Table1[[#This Row],[Discount]]=0,"0% (No Discount)",
 IF(Table1[[#This Row],[Discount]]&lt;=0.09,"10%",
 IF(Table1[[#This Row],[Discount]]&lt;=0.16,"15%",
 IF(Table1[[#This Row],[Discount]]&lt;=0.2,"20%",  IF(Table1[[#This Row],[Discount]]&lt;=0.25,"25%",
 "30%+")))))</f>
        <v>10%</v>
      </c>
      <c r="AF620" s="5" t="str">
        <f>IF(Table1[[#This Row],[Discount]]=0, "Full Price", "Discounted")</f>
        <v>Discounted</v>
      </c>
      <c r="AG620" s="46" t="str">
        <f>TEXT(Table1[[#This Row],[Order Date]],"mmm-yyyy")</f>
        <v>May-2015</v>
      </c>
    </row>
    <row r="621" spans="1:33" ht="12.75" hidden="1" customHeight="1" x14ac:dyDescent="0.25">
      <c r="A621" s="5">
        <v>20809</v>
      </c>
      <c r="B621" s="5" t="s">
        <v>56</v>
      </c>
      <c r="C621" s="5">
        <v>0.02</v>
      </c>
      <c r="D621" s="5">
        <v>65.989999999999995</v>
      </c>
      <c r="E621" s="5">
        <v>8.99</v>
      </c>
      <c r="F621" s="5">
        <v>1108</v>
      </c>
      <c r="G621" s="5" t="s">
        <v>1210</v>
      </c>
      <c r="H621" s="5" t="s">
        <v>27</v>
      </c>
      <c r="I621" s="5" t="s">
        <v>58</v>
      </c>
      <c r="J621" s="5" t="s">
        <v>77</v>
      </c>
      <c r="K621" s="5" t="s">
        <v>78</v>
      </c>
      <c r="L621" s="5" t="s">
        <v>59</v>
      </c>
      <c r="M621" s="5" t="s">
        <v>615</v>
      </c>
      <c r="N621" s="5">
        <v>0.56000000000000005</v>
      </c>
      <c r="O621" s="5" t="s">
        <v>33</v>
      </c>
      <c r="P621" s="5" t="s">
        <v>61</v>
      </c>
      <c r="Q621" s="5" t="s">
        <v>130</v>
      </c>
      <c r="R621" s="5" t="s">
        <v>1211</v>
      </c>
      <c r="S621" s="5">
        <v>75146</v>
      </c>
      <c r="T621" s="7">
        <v>42144</v>
      </c>
      <c r="U621" s="7">
        <v>42145</v>
      </c>
      <c r="V621" s="5">
        <v>168.23699999999999</v>
      </c>
      <c r="W621" s="5">
        <v>8</v>
      </c>
      <c r="X621" s="5">
        <v>479.79</v>
      </c>
      <c r="Y621" s="5">
        <v>86409</v>
      </c>
      <c r="Z621" s="5">
        <f>DATEDIF(Table1[[#This Row],[Order Date]], Table1[[#This Row],[Ship Date]], "D")</f>
        <v>1</v>
      </c>
      <c r="AA621" s="5">
        <f>IF(Table1[[#This Row],[Sales]]=0, 0, Table1[[#This Row],[Profit]] / Table1[[#This Row],[Sales]] * 100)</f>
        <v>35.064715813168256</v>
      </c>
      <c r="AB621" s="5">
        <f>Table1[[#This Row],[Sales]] / (1 - Table1[[#This Row],[Discount]])</f>
        <v>489.58163265306126</v>
      </c>
      <c r="AC621" s="5">
        <f>Table1[[#This Row],[Sales Before Discount]] - Table1[[#This Row],[Sales]]</f>
        <v>9.7916326530612423</v>
      </c>
      <c r="AD621" s="5" t="str">
        <f>IF(Table1[[#This Row],[Discount Impact Factor]]=0, "No Discount", IF(Table1[[#This Row],[Discount Impact Factor]]&lt;=0.1, "Low Discount", IF(Table1[[#This Row],[Discount Impact Factor]]&lt;=0.2, "Medium Discount", "High Discount")))</f>
        <v>High Discount</v>
      </c>
      <c r="AE621" s="5" t="str">
        <f>IF(Table1[[#This Row],[Discount]]=0,"0% (No Discount)",
 IF(Table1[[#This Row],[Discount]]&lt;=0.09,"10%",
 IF(Table1[[#This Row],[Discount]]&lt;=0.16,"15%",
 IF(Table1[[#This Row],[Discount]]&lt;=0.2,"20%",  IF(Table1[[#This Row],[Discount]]&lt;=0.25,"25%",
 "30%+")))))</f>
        <v>10%</v>
      </c>
      <c r="AF621" s="5" t="str">
        <f>IF(Table1[[#This Row],[Discount]]=0, "Full Price", "Discounted")</f>
        <v>Discounted</v>
      </c>
      <c r="AG621" s="46" t="str">
        <f>TEXT(Table1[[#This Row],[Order Date]],"mmm-yyyy")</f>
        <v>May-2015</v>
      </c>
    </row>
    <row r="622" spans="1:33" ht="12.75" customHeight="1" x14ac:dyDescent="0.25">
      <c r="A622" s="5">
        <v>22480</v>
      </c>
      <c r="B622" s="5" t="s">
        <v>56</v>
      </c>
      <c r="C622" s="5">
        <v>0.08</v>
      </c>
      <c r="D622" s="5">
        <v>8.3699999999999992</v>
      </c>
      <c r="E622" s="5">
        <v>10.16</v>
      </c>
      <c r="F622" s="5">
        <v>1109</v>
      </c>
      <c r="G622" s="5" t="s">
        <v>1212</v>
      </c>
      <c r="H622" s="5" t="s">
        <v>49</v>
      </c>
      <c r="I622" s="5" t="s">
        <v>114</v>
      </c>
      <c r="J622" s="5" t="s">
        <v>41</v>
      </c>
      <c r="K622" s="5" t="s">
        <v>50</v>
      </c>
      <c r="L622" s="5" t="s">
        <v>236</v>
      </c>
      <c r="M622" s="5" t="s">
        <v>1213</v>
      </c>
      <c r="N622" s="5">
        <v>0.59</v>
      </c>
      <c r="O622" s="5" t="s">
        <v>33</v>
      </c>
      <c r="P622" s="5" t="s">
        <v>61</v>
      </c>
      <c r="Q622" s="5" t="s">
        <v>130</v>
      </c>
      <c r="R622" s="5" t="s">
        <v>1214</v>
      </c>
      <c r="S622" s="5">
        <v>78041</v>
      </c>
      <c r="T622" s="7">
        <v>42184</v>
      </c>
      <c r="U622" s="7">
        <v>42184</v>
      </c>
      <c r="V622" s="5">
        <v>-169.232</v>
      </c>
      <c r="W622" s="5">
        <v>13</v>
      </c>
      <c r="X622" s="5">
        <v>108.99</v>
      </c>
      <c r="Y622" s="5">
        <v>86410</v>
      </c>
      <c r="Z622" s="5">
        <f>DATEDIF(Table1[[#This Row],[Order Date]], Table1[[#This Row],[Ship Date]], "D")</f>
        <v>0</v>
      </c>
      <c r="AA622" s="5">
        <f>IF(Table1[[#This Row],[Sales]]=0, 0, Table1[[#This Row],[Profit]] / Table1[[#This Row],[Sales]] * 100)</f>
        <v>-155.27296082209378</v>
      </c>
      <c r="AB622" s="5">
        <f>Table1[[#This Row],[Sales]] / (1 - Table1[[#This Row],[Discount]])</f>
        <v>118.46739130434781</v>
      </c>
      <c r="AC622" s="5">
        <f>Table1[[#This Row],[Sales Before Discount]] - Table1[[#This Row],[Sales]]</f>
        <v>9.4773913043478188</v>
      </c>
      <c r="AD622" s="5" t="str">
        <f>IF(Table1[[#This Row],[Discount Impact Factor]]=0, "No Discount", IF(Table1[[#This Row],[Discount Impact Factor]]&lt;=0.1, "Low Discount", IF(Table1[[#This Row],[Discount Impact Factor]]&lt;=0.2, "Medium Discount", "High Discount")))</f>
        <v>High Discount</v>
      </c>
      <c r="AE622" s="5" t="str">
        <f>IF(Table1[[#This Row],[Discount]]=0,"0% (No Discount)",
 IF(Table1[[#This Row],[Discount]]&lt;=0.09,"10%",
 IF(Table1[[#This Row],[Discount]]&lt;=0.16,"15%",
 IF(Table1[[#This Row],[Discount]]&lt;=0.2,"20%",  IF(Table1[[#This Row],[Discount]]&lt;=0.25,"25%",
 "30%+")))))</f>
        <v>10%</v>
      </c>
      <c r="AF622" s="5" t="str">
        <f>IF(Table1[[#This Row],[Discount]]=0, "Full Price", "Discounted")</f>
        <v>Discounted</v>
      </c>
      <c r="AG622" s="46" t="str">
        <f>TEXT(Table1[[#This Row],[Order Date]],"mmm-yyyy")</f>
        <v>Jun-2015</v>
      </c>
    </row>
    <row r="623" spans="1:33" ht="12.75" hidden="1" customHeight="1" x14ac:dyDescent="0.25">
      <c r="A623" s="5">
        <v>20176</v>
      </c>
      <c r="B623" s="5" t="s">
        <v>37</v>
      </c>
      <c r="C623" s="5">
        <v>0.03</v>
      </c>
      <c r="D623" s="5">
        <v>300.98</v>
      </c>
      <c r="E623" s="5">
        <v>54.92</v>
      </c>
      <c r="F623" s="5">
        <v>1112</v>
      </c>
      <c r="G623" s="5" t="s">
        <v>1215</v>
      </c>
      <c r="H623" s="5" t="s">
        <v>39</v>
      </c>
      <c r="I623" s="5" t="s">
        <v>28</v>
      </c>
      <c r="J623" s="5" t="s">
        <v>41</v>
      </c>
      <c r="K623" s="5" t="s">
        <v>191</v>
      </c>
      <c r="L623" s="5" t="s">
        <v>121</v>
      </c>
      <c r="M623" s="5" t="s">
        <v>192</v>
      </c>
      <c r="N623" s="5">
        <v>0.55000000000000004</v>
      </c>
      <c r="O623" s="5" t="s">
        <v>33</v>
      </c>
      <c r="P623" s="5" t="s">
        <v>34</v>
      </c>
      <c r="Q623" s="5" t="s">
        <v>45</v>
      </c>
      <c r="R623" s="5" t="s">
        <v>1216</v>
      </c>
      <c r="S623" s="5">
        <v>92399</v>
      </c>
      <c r="T623" s="7">
        <v>42096</v>
      </c>
      <c r="U623" s="7">
        <v>42098</v>
      </c>
      <c r="V623" s="5">
        <v>1272.5808</v>
      </c>
      <c r="W623" s="5">
        <v>12</v>
      </c>
      <c r="X623" s="5">
        <v>3527.82</v>
      </c>
      <c r="Y623" s="5">
        <v>90832</v>
      </c>
      <c r="Z623" s="5">
        <f>DATEDIF(Table1[[#This Row],[Order Date]], Table1[[#This Row],[Ship Date]], "D")</f>
        <v>2</v>
      </c>
      <c r="AA623" s="5">
        <f>IF(Table1[[#This Row],[Sales]]=0, 0, Table1[[#This Row],[Profit]] / Table1[[#This Row],[Sales]] * 100)</f>
        <v>36.072724798884295</v>
      </c>
      <c r="AB623" s="5">
        <f>Table1[[#This Row],[Sales]] / (1 - Table1[[#This Row],[Discount]])</f>
        <v>3636.9278350515465</v>
      </c>
      <c r="AC623" s="5">
        <f>Table1[[#This Row],[Sales Before Discount]] - Table1[[#This Row],[Sales]]</f>
        <v>109.10783505154632</v>
      </c>
      <c r="AD623" s="5" t="str">
        <f>IF(Table1[[#This Row],[Discount Impact Factor]]=0, "No Discount", IF(Table1[[#This Row],[Discount Impact Factor]]&lt;=0.1, "Low Discount", IF(Table1[[#This Row],[Discount Impact Factor]]&lt;=0.2, "Medium Discount", "High Discount")))</f>
        <v>High Discount</v>
      </c>
      <c r="AE623" s="5" t="str">
        <f>IF(Table1[[#This Row],[Discount]]=0,"0% (No Discount)",
 IF(Table1[[#This Row],[Discount]]&lt;=0.09,"10%",
 IF(Table1[[#This Row],[Discount]]&lt;=0.16,"15%",
 IF(Table1[[#This Row],[Discount]]&lt;=0.2,"20%",  IF(Table1[[#This Row],[Discount]]&lt;=0.25,"25%",
 "30%+")))))</f>
        <v>10%</v>
      </c>
      <c r="AF623" s="5" t="str">
        <f>IF(Table1[[#This Row],[Discount]]=0, "Full Price", "Discounted")</f>
        <v>Discounted</v>
      </c>
      <c r="AG623" s="46" t="str">
        <f>TEXT(Table1[[#This Row],[Order Date]],"mmm-yyyy")</f>
        <v>Apr-2015</v>
      </c>
    </row>
    <row r="624" spans="1:33" ht="12.75" customHeight="1" x14ac:dyDescent="0.25">
      <c r="A624" s="5">
        <v>20177</v>
      </c>
      <c r="B624" s="5" t="s">
        <v>37</v>
      </c>
      <c r="C624" s="5">
        <v>0.02</v>
      </c>
      <c r="D624" s="5">
        <v>2550.14</v>
      </c>
      <c r="E624" s="5">
        <v>29.7</v>
      </c>
      <c r="F624" s="5">
        <v>1112</v>
      </c>
      <c r="G624" s="5" t="s">
        <v>1215</v>
      </c>
      <c r="H624" s="5" t="s">
        <v>39</v>
      </c>
      <c r="I624" s="5" t="s">
        <v>28</v>
      </c>
      <c r="J624" s="5" t="s">
        <v>77</v>
      </c>
      <c r="K624" s="5" t="s">
        <v>85</v>
      </c>
      <c r="L624" s="5" t="s">
        <v>43</v>
      </c>
      <c r="M624" s="5" t="s">
        <v>1217</v>
      </c>
      <c r="N624" s="5">
        <v>0.56999999999999995</v>
      </c>
      <c r="O624" s="5" t="s">
        <v>33</v>
      </c>
      <c r="P624" s="5" t="s">
        <v>34</v>
      </c>
      <c r="Q624" s="5" t="s">
        <v>45</v>
      </c>
      <c r="R624" s="5" t="s">
        <v>1216</v>
      </c>
      <c r="S624" s="5">
        <v>92399</v>
      </c>
      <c r="T624" s="7">
        <v>42096</v>
      </c>
      <c r="U624" s="7">
        <v>42098</v>
      </c>
      <c r="V624" s="5">
        <v>-5390.7388920000003</v>
      </c>
      <c r="W624" s="5">
        <v>2</v>
      </c>
      <c r="X624" s="5">
        <v>4698.21</v>
      </c>
      <c r="Y624" s="5">
        <v>90832</v>
      </c>
      <c r="Z624" s="5">
        <f>DATEDIF(Table1[[#This Row],[Order Date]], Table1[[#This Row],[Ship Date]], "D")</f>
        <v>2</v>
      </c>
      <c r="AA624" s="5">
        <f>IF(Table1[[#This Row],[Sales]]=0, 0, Table1[[#This Row],[Profit]] / Table1[[#This Row],[Sales]] * 100)</f>
        <v>-114.74027112453467</v>
      </c>
      <c r="AB624" s="5">
        <f>Table1[[#This Row],[Sales]] / (1 - Table1[[#This Row],[Discount]])</f>
        <v>4794.091836734694</v>
      </c>
      <c r="AC624" s="5">
        <f>Table1[[#This Row],[Sales Before Discount]] - Table1[[#This Row],[Sales]]</f>
        <v>95.881836734693934</v>
      </c>
      <c r="AD624" s="5" t="str">
        <f>IF(Table1[[#This Row],[Discount Impact Factor]]=0, "No Discount", IF(Table1[[#This Row],[Discount Impact Factor]]&lt;=0.1, "Low Discount", IF(Table1[[#This Row],[Discount Impact Factor]]&lt;=0.2, "Medium Discount", "High Discount")))</f>
        <v>High Discount</v>
      </c>
      <c r="AE624" s="5" t="str">
        <f>IF(Table1[[#This Row],[Discount]]=0,"0% (No Discount)",
 IF(Table1[[#This Row],[Discount]]&lt;=0.09,"10%",
 IF(Table1[[#This Row],[Discount]]&lt;=0.16,"15%",
 IF(Table1[[#This Row],[Discount]]&lt;=0.2,"20%",  IF(Table1[[#This Row],[Discount]]&lt;=0.25,"25%",
 "30%+")))))</f>
        <v>10%</v>
      </c>
      <c r="AF624" s="5" t="str">
        <f>IF(Table1[[#This Row],[Discount]]=0, "Full Price", "Discounted")</f>
        <v>Discounted</v>
      </c>
      <c r="AG624" s="46" t="str">
        <f>TEXT(Table1[[#This Row],[Order Date]],"mmm-yyyy")</f>
        <v>Apr-2015</v>
      </c>
    </row>
    <row r="625" spans="1:33" ht="12.75" hidden="1" customHeight="1" x14ac:dyDescent="0.25">
      <c r="A625" s="5">
        <v>26060</v>
      </c>
      <c r="B625" s="5" t="s">
        <v>47</v>
      </c>
      <c r="C625" s="5">
        <v>0.01</v>
      </c>
      <c r="D625" s="5">
        <v>2.89</v>
      </c>
      <c r="E625" s="5">
        <v>0.5</v>
      </c>
      <c r="F625" s="5">
        <v>1113</v>
      </c>
      <c r="G625" s="5" t="s">
        <v>1218</v>
      </c>
      <c r="H625" s="5" t="s">
        <v>49</v>
      </c>
      <c r="I625" s="5" t="s">
        <v>28</v>
      </c>
      <c r="J625" s="5" t="s">
        <v>29</v>
      </c>
      <c r="K625" s="5" t="s">
        <v>134</v>
      </c>
      <c r="L625" s="5" t="s">
        <v>59</v>
      </c>
      <c r="M625" s="5" t="s">
        <v>789</v>
      </c>
      <c r="N625" s="5">
        <v>0.38</v>
      </c>
      <c r="O625" s="5" t="s">
        <v>33</v>
      </c>
      <c r="P625" s="5" t="s">
        <v>34</v>
      </c>
      <c r="Q625" s="5" t="s">
        <v>255</v>
      </c>
      <c r="R625" s="5" t="s">
        <v>1219</v>
      </c>
      <c r="S625" s="5">
        <v>80004</v>
      </c>
      <c r="T625" s="7">
        <v>42100</v>
      </c>
      <c r="U625" s="7">
        <v>42101</v>
      </c>
      <c r="V625" s="5">
        <v>29.725199999999997</v>
      </c>
      <c r="W625" s="5">
        <v>14</v>
      </c>
      <c r="X625" s="5">
        <v>43.08</v>
      </c>
      <c r="Y625" s="5">
        <v>90833</v>
      </c>
      <c r="Z625" s="5">
        <f>DATEDIF(Table1[[#This Row],[Order Date]], Table1[[#This Row],[Ship Date]], "D")</f>
        <v>1</v>
      </c>
      <c r="AA625" s="5">
        <f>IF(Table1[[#This Row],[Sales]]=0, 0, Table1[[#This Row],[Profit]] / Table1[[#This Row],[Sales]] * 100)</f>
        <v>69</v>
      </c>
      <c r="AB625" s="5">
        <f>Table1[[#This Row],[Sales]] / (1 - Table1[[#This Row],[Discount]])</f>
        <v>43.515151515151516</v>
      </c>
      <c r="AC625" s="5">
        <f>Table1[[#This Row],[Sales Before Discount]] - Table1[[#This Row],[Sales]]</f>
        <v>0.43515151515151729</v>
      </c>
      <c r="AD625" s="5" t="str">
        <f>IF(Table1[[#This Row],[Discount Impact Factor]]=0, "No Discount", IF(Table1[[#This Row],[Discount Impact Factor]]&lt;=0.1, "Low Discount", IF(Table1[[#This Row],[Discount Impact Factor]]&lt;=0.2, "Medium Discount", "High Discount")))</f>
        <v>High Discount</v>
      </c>
      <c r="AE625" s="5" t="str">
        <f>IF(Table1[[#This Row],[Discount]]=0,"0% (No Discount)",
 IF(Table1[[#This Row],[Discount]]&lt;=0.09,"10%",
 IF(Table1[[#This Row],[Discount]]&lt;=0.16,"15%",
 IF(Table1[[#This Row],[Discount]]&lt;=0.2,"20%",  IF(Table1[[#This Row],[Discount]]&lt;=0.25,"25%",
 "30%+")))))</f>
        <v>10%</v>
      </c>
      <c r="AF625" s="5" t="str">
        <f>IF(Table1[[#This Row],[Discount]]=0, "Full Price", "Discounted")</f>
        <v>Discounted</v>
      </c>
      <c r="AG625" s="46" t="str">
        <f>TEXT(Table1[[#This Row],[Order Date]],"mmm-yyyy")</f>
        <v>Apr-2015</v>
      </c>
    </row>
    <row r="626" spans="1:33" ht="12.75" customHeight="1" x14ac:dyDescent="0.25">
      <c r="A626" s="5">
        <v>26061</v>
      </c>
      <c r="B626" s="5" t="s">
        <v>47</v>
      </c>
      <c r="C626" s="5">
        <v>0</v>
      </c>
      <c r="D626" s="5">
        <v>55.99</v>
      </c>
      <c r="E626" s="5">
        <v>5</v>
      </c>
      <c r="F626" s="5">
        <v>1113</v>
      </c>
      <c r="G626" s="5" t="s">
        <v>1218</v>
      </c>
      <c r="H626" s="5" t="s">
        <v>49</v>
      </c>
      <c r="I626" s="5" t="s">
        <v>28</v>
      </c>
      <c r="J626" s="5" t="s">
        <v>77</v>
      </c>
      <c r="K626" s="5" t="s">
        <v>78</v>
      </c>
      <c r="L626" s="5" t="s">
        <v>51</v>
      </c>
      <c r="M626" s="5" t="s">
        <v>689</v>
      </c>
      <c r="N626" s="5">
        <v>0.8</v>
      </c>
      <c r="O626" s="5" t="s">
        <v>33</v>
      </c>
      <c r="P626" s="5" t="s">
        <v>34</v>
      </c>
      <c r="Q626" s="5" t="s">
        <v>255</v>
      </c>
      <c r="R626" s="5" t="s">
        <v>1219</v>
      </c>
      <c r="S626" s="5">
        <v>80004</v>
      </c>
      <c r="T626" s="7">
        <v>42100</v>
      </c>
      <c r="U626" s="7">
        <v>42102</v>
      </c>
      <c r="V626" s="5">
        <v>-187.11</v>
      </c>
      <c r="W626" s="5">
        <v>5</v>
      </c>
      <c r="X626" s="5">
        <v>258.93</v>
      </c>
      <c r="Y626" s="5">
        <v>90833</v>
      </c>
      <c r="Z626" s="5">
        <f>DATEDIF(Table1[[#This Row],[Order Date]], Table1[[#This Row],[Ship Date]], "D")</f>
        <v>2</v>
      </c>
      <c r="AA626" s="5">
        <f>IF(Table1[[#This Row],[Sales]]=0, 0, Table1[[#This Row],[Profit]] / Table1[[#This Row],[Sales]] * 100)</f>
        <v>-72.262773722627742</v>
      </c>
      <c r="AB626" s="5">
        <f>Table1[[#This Row],[Sales]] / (1 - Table1[[#This Row],[Discount]])</f>
        <v>258.93</v>
      </c>
      <c r="AC626" s="5">
        <f>Table1[[#This Row],[Sales Before Discount]] - Table1[[#This Row],[Sales]]</f>
        <v>0</v>
      </c>
      <c r="AD626" s="5" t="str">
        <f>IF(Table1[[#This Row],[Discount Impact Factor]]=0, "No Discount", IF(Table1[[#This Row],[Discount Impact Factor]]&lt;=0.1, "Low Discount", IF(Table1[[#This Row],[Discount Impact Factor]]&lt;=0.2, "Medium Discount", "High Discount")))</f>
        <v>No Discount</v>
      </c>
      <c r="AE626" s="5" t="str">
        <f>IF(Table1[[#This Row],[Discount]]=0,"0% (No Discount)",
 IF(Table1[[#This Row],[Discount]]&lt;=0.09,"10%",
 IF(Table1[[#This Row],[Discount]]&lt;=0.16,"15%",
 IF(Table1[[#This Row],[Discount]]&lt;=0.2,"20%",  IF(Table1[[#This Row],[Discount]]&lt;=0.25,"25%",
 "30%+")))))</f>
        <v>0% (No Discount)</v>
      </c>
      <c r="AF626" s="5" t="str">
        <f>IF(Table1[[#This Row],[Discount]]=0, "Full Price", "Discounted")</f>
        <v>Full Price</v>
      </c>
      <c r="AG626" s="46" t="str">
        <f>TEXT(Table1[[#This Row],[Order Date]],"mmm-yyyy")</f>
        <v>Apr-2015</v>
      </c>
    </row>
    <row r="627" spans="1:33" ht="13.8" x14ac:dyDescent="0.25">
      <c r="A627" s="5">
        <v>21579</v>
      </c>
      <c r="B627" s="5" t="s">
        <v>37</v>
      </c>
      <c r="C627" s="5">
        <v>0.06</v>
      </c>
      <c r="D627" s="5">
        <v>64.650000000000006</v>
      </c>
      <c r="E627" s="5">
        <v>35</v>
      </c>
      <c r="F627" s="5">
        <v>1117</v>
      </c>
      <c r="G627" s="5" t="s">
        <v>1220</v>
      </c>
      <c r="H627" s="5" t="s">
        <v>49</v>
      </c>
      <c r="I627" s="5" t="s">
        <v>40</v>
      </c>
      <c r="J627" s="5" t="s">
        <v>29</v>
      </c>
      <c r="K627" s="5" t="s">
        <v>141</v>
      </c>
      <c r="L627" s="5" t="s">
        <v>236</v>
      </c>
      <c r="M627" s="5" t="s">
        <v>928</v>
      </c>
      <c r="N627" s="5">
        <v>0.8</v>
      </c>
      <c r="O627" s="5" t="s">
        <v>33</v>
      </c>
      <c r="P627" s="5" t="s">
        <v>34</v>
      </c>
      <c r="Q627" s="5" t="s">
        <v>378</v>
      </c>
      <c r="R627" s="5" t="s">
        <v>1221</v>
      </c>
      <c r="S627" s="5">
        <v>85705</v>
      </c>
      <c r="T627" s="7">
        <v>42040</v>
      </c>
      <c r="U627" s="7">
        <v>42041</v>
      </c>
      <c r="V627" s="5">
        <v>-139.28720000000001</v>
      </c>
      <c r="W627" s="5">
        <v>4</v>
      </c>
      <c r="X627" s="5">
        <v>277.60000000000002</v>
      </c>
      <c r="Y627" s="5">
        <v>86768</v>
      </c>
      <c r="Z627" s="5">
        <f>DATEDIF(Table1[[#This Row],[Order Date]], Table1[[#This Row],[Ship Date]], "D")</f>
        <v>1</v>
      </c>
      <c r="AA627" s="5">
        <f>IF(Table1[[#This Row],[Sales]]=0, 0, Table1[[#This Row],[Profit]] / Table1[[#This Row],[Sales]] * 100)</f>
        <v>-50.175504322766571</v>
      </c>
      <c r="AB627" s="5">
        <f>Table1[[#This Row],[Sales]] / (1 - Table1[[#This Row],[Discount]])</f>
        <v>295.31914893617028</v>
      </c>
      <c r="AC627" s="5">
        <f>Table1[[#This Row],[Sales Before Discount]] - Table1[[#This Row],[Sales]]</f>
        <v>17.719148936170257</v>
      </c>
      <c r="AD627" s="5" t="str">
        <f>IF(Table1[[#This Row],[Discount Impact Factor]]=0, "No Discount", IF(Table1[[#This Row],[Discount Impact Factor]]&lt;=0.1, "Low Discount", IF(Table1[[#This Row],[Discount Impact Factor]]&lt;=0.2, "Medium Discount", "High Discount")))</f>
        <v>High Discount</v>
      </c>
      <c r="AE627" s="5" t="str">
        <f>IF(Table1[[#This Row],[Discount]]=0,"0% (No Discount)",
 IF(Table1[[#This Row],[Discount]]&lt;=0.09,"10%",
 IF(Table1[[#This Row],[Discount]]&lt;=0.16,"15%",
 IF(Table1[[#This Row],[Discount]]&lt;=0.2,"20%",  IF(Table1[[#This Row],[Discount]]&lt;=0.25,"25%",
 "30%+")))))</f>
        <v>10%</v>
      </c>
      <c r="AF627" s="5" t="str">
        <f>IF(Table1[[#This Row],[Discount]]=0, "Full Price", "Discounted")</f>
        <v>Discounted</v>
      </c>
      <c r="AG627" s="46" t="str">
        <f>TEXT(Table1[[#This Row],[Order Date]],"mmm-yyyy")</f>
        <v>Feb-2015</v>
      </c>
    </row>
    <row r="628" spans="1:33" ht="12.75" hidden="1" customHeight="1" x14ac:dyDescent="0.25">
      <c r="A628" s="5">
        <v>21329</v>
      </c>
      <c r="B628" s="5" t="s">
        <v>106</v>
      </c>
      <c r="C628" s="5">
        <v>0.04</v>
      </c>
      <c r="D628" s="5">
        <v>19.98</v>
      </c>
      <c r="E628" s="5">
        <v>8.68</v>
      </c>
      <c r="F628" s="5">
        <v>1121</v>
      </c>
      <c r="G628" s="5" t="s">
        <v>1222</v>
      </c>
      <c r="H628" s="5" t="s">
        <v>49</v>
      </c>
      <c r="I628" s="5" t="s">
        <v>114</v>
      </c>
      <c r="J628" s="5" t="s">
        <v>29</v>
      </c>
      <c r="K628" s="5" t="s">
        <v>93</v>
      </c>
      <c r="L628" s="5" t="s">
        <v>59</v>
      </c>
      <c r="M628" s="5" t="s">
        <v>1223</v>
      </c>
      <c r="N628" s="5">
        <v>0.37</v>
      </c>
      <c r="O628" s="5" t="s">
        <v>33</v>
      </c>
      <c r="P628" s="5" t="s">
        <v>34</v>
      </c>
      <c r="Q628" s="5" t="s">
        <v>45</v>
      </c>
      <c r="R628" s="5" t="s">
        <v>1224</v>
      </c>
      <c r="S628" s="5">
        <v>92592</v>
      </c>
      <c r="T628" s="7">
        <v>42042</v>
      </c>
      <c r="U628" s="7">
        <v>42049</v>
      </c>
      <c r="V628" s="5">
        <v>108</v>
      </c>
      <c r="W628" s="5">
        <v>8</v>
      </c>
      <c r="X628" s="5">
        <v>168.04</v>
      </c>
      <c r="Y628" s="5">
        <v>86767</v>
      </c>
      <c r="Z628" s="5">
        <f>DATEDIF(Table1[[#This Row],[Order Date]], Table1[[#This Row],[Ship Date]], "D")</f>
        <v>7</v>
      </c>
      <c r="AA628" s="5">
        <f>IF(Table1[[#This Row],[Sales]]=0, 0, Table1[[#This Row],[Profit]] / Table1[[#This Row],[Sales]] * 100)</f>
        <v>64.270411806712687</v>
      </c>
      <c r="AB628" s="5">
        <f>Table1[[#This Row],[Sales]] / (1 - Table1[[#This Row],[Discount]])</f>
        <v>175.04166666666666</v>
      </c>
      <c r="AC628" s="5">
        <f>Table1[[#This Row],[Sales Before Discount]] - Table1[[#This Row],[Sales]]</f>
        <v>7.0016666666666652</v>
      </c>
      <c r="AD628" s="5" t="str">
        <f>IF(Table1[[#This Row],[Discount Impact Factor]]=0, "No Discount", IF(Table1[[#This Row],[Discount Impact Factor]]&lt;=0.1, "Low Discount", IF(Table1[[#This Row],[Discount Impact Factor]]&lt;=0.2, "Medium Discount", "High Discount")))</f>
        <v>High Discount</v>
      </c>
      <c r="AE628" s="5" t="str">
        <f>IF(Table1[[#This Row],[Discount]]=0,"0% (No Discount)",
 IF(Table1[[#This Row],[Discount]]&lt;=0.09,"10%",
 IF(Table1[[#This Row],[Discount]]&lt;=0.16,"15%",
 IF(Table1[[#This Row],[Discount]]&lt;=0.2,"20%",  IF(Table1[[#This Row],[Discount]]&lt;=0.25,"25%",
 "30%+")))))</f>
        <v>10%</v>
      </c>
      <c r="AF628" s="5" t="str">
        <f>IF(Table1[[#This Row],[Discount]]=0, "Full Price", "Discounted")</f>
        <v>Discounted</v>
      </c>
      <c r="AG628" s="46" t="str">
        <f>TEXT(Table1[[#This Row],[Order Date]],"mmm-yyyy")</f>
        <v>Feb-2015</v>
      </c>
    </row>
    <row r="629" spans="1:33" ht="12.75" hidden="1" customHeight="1" x14ac:dyDescent="0.25">
      <c r="A629" s="5">
        <v>21330</v>
      </c>
      <c r="B629" s="5" t="s">
        <v>106</v>
      </c>
      <c r="C629" s="5">
        <v>0.08</v>
      </c>
      <c r="D629" s="5">
        <v>125.99</v>
      </c>
      <c r="E629" s="5">
        <v>7.69</v>
      </c>
      <c r="F629" s="5">
        <v>1121</v>
      </c>
      <c r="G629" s="5" t="s">
        <v>1222</v>
      </c>
      <c r="H629" s="5" t="s">
        <v>49</v>
      </c>
      <c r="I629" s="5" t="s">
        <v>114</v>
      </c>
      <c r="J629" s="5" t="s">
        <v>77</v>
      </c>
      <c r="K629" s="5" t="s">
        <v>78</v>
      </c>
      <c r="L629" s="5" t="s">
        <v>59</v>
      </c>
      <c r="M629" s="5" t="s">
        <v>1225</v>
      </c>
      <c r="N629" s="5">
        <v>0.57999999999999996</v>
      </c>
      <c r="O629" s="5" t="s">
        <v>33</v>
      </c>
      <c r="P629" s="5" t="s">
        <v>34</v>
      </c>
      <c r="Q629" s="5" t="s">
        <v>45</v>
      </c>
      <c r="R629" s="5" t="s">
        <v>1224</v>
      </c>
      <c r="S629" s="5">
        <v>92592</v>
      </c>
      <c r="T629" s="7">
        <v>42042</v>
      </c>
      <c r="U629" s="7">
        <v>42044</v>
      </c>
      <c r="V629" s="5">
        <v>377.154</v>
      </c>
      <c r="W629" s="5">
        <v>7</v>
      </c>
      <c r="X629" s="5">
        <v>703.46</v>
      </c>
      <c r="Y629" s="5">
        <v>86767</v>
      </c>
      <c r="Z629" s="5">
        <f>DATEDIF(Table1[[#This Row],[Order Date]], Table1[[#This Row],[Ship Date]], "D")</f>
        <v>2</v>
      </c>
      <c r="AA629" s="5">
        <f>IF(Table1[[#This Row],[Sales]]=0, 0, Table1[[#This Row],[Profit]] / Table1[[#This Row],[Sales]] * 100)</f>
        <v>53.614135842833988</v>
      </c>
      <c r="AB629" s="5">
        <f>Table1[[#This Row],[Sales]] / (1 - Table1[[#This Row],[Discount]])</f>
        <v>764.63043478260875</v>
      </c>
      <c r="AC629" s="5">
        <f>Table1[[#This Row],[Sales Before Discount]] - Table1[[#This Row],[Sales]]</f>
        <v>61.170434782608709</v>
      </c>
      <c r="AD629" s="5" t="str">
        <f>IF(Table1[[#This Row],[Discount Impact Factor]]=0, "No Discount", IF(Table1[[#This Row],[Discount Impact Factor]]&lt;=0.1, "Low Discount", IF(Table1[[#This Row],[Discount Impact Factor]]&lt;=0.2, "Medium Discount", "High Discount")))</f>
        <v>High Discount</v>
      </c>
      <c r="AE629" s="5" t="str">
        <f>IF(Table1[[#This Row],[Discount]]=0,"0% (No Discount)",
 IF(Table1[[#This Row],[Discount]]&lt;=0.09,"10%",
 IF(Table1[[#This Row],[Discount]]&lt;=0.16,"15%",
 IF(Table1[[#This Row],[Discount]]&lt;=0.2,"20%",  IF(Table1[[#This Row],[Discount]]&lt;=0.25,"25%",
 "30%+")))))</f>
        <v>10%</v>
      </c>
      <c r="AF629" s="5" t="str">
        <f>IF(Table1[[#This Row],[Discount]]=0, "Full Price", "Discounted")</f>
        <v>Discounted</v>
      </c>
      <c r="AG629" s="46" t="str">
        <f>TEXT(Table1[[#This Row],[Order Date]],"mmm-yyyy")</f>
        <v>Feb-2015</v>
      </c>
    </row>
    <row r="630" spans="1:33" ht="12.75" customHeight="1" x14ac:dyDescent="0.25">
      <c r="A630" s="5">
        <v>20612</v>
      </c>
      <c r="B630" s="5" t="s">
        <v>25</v>
      </c>
      <c r="C630" s="5">
        <v>0.03</v>
      </c>
      <c r="D630" s="5">
        <v>7.3</v>
      </c>
      <c r="E630" s="5">
        <v>7.72</v>
      </c>
      <c r="F630" s="5">
        <v>1123</v>
      </c>
      <c r="G630" s="5" t="s">
        <v>1226</v>
      </c>
      <c r="H630" s="5" t="s">
        <v>49</v>
      </c>
      <c r="I630" s="5" t="s">
        <v>58</v>
      </c>
      <c r="J630" s="5" t="s">
        <v>29</v>
      </c>
      <c r="K630" s="5" t="s">
        <v>109</v>
      </c>
      <c r="L630" s="5" t="s">
        <v>59</v>
      </c>
      <c r="M630" s="5" t="s">
        <v>1227</v>
      </c>
      <c r="N630" s="5">
        <v>0.38</v>
      </c>
      <c r="O630" s="5" t="s">
        <v>33</v>
      </c>
      <c r="P630" s="5" t="s">
        <v>34</v>
      </c>
      <c r="Q630" s="5" t="s">
        <v>45</v>
      </c>
      <c r="R630" s="5" t="s">
        <v>547</v>
      </c>
      <c r="S630" s="5">
        <v>95661</v>
      </c>
      <c r="T630" s="7">
        <v>42078</v>
      </c>
      <c r="U630" s="7">
        <v>42081</v>
      </c>
      <c r="V630" s="5">
        <v>-127.05200000000001</v>
      </c>
      <c r="W630" s="5">
        <v>14</v>
      </c>
      <c r="X630" s="5">
        <v>103.61</v>
      </c>
      <c r="Y630" s="5">
        <v>87015</v>
      </c>
      <c r="Z630" s="5">
        <f>DATEDIF(Table1[[#This Row],[Order Date]], Table1[[#This Row],[Ship Date]], "D")</f>
        <v>3</v>
      </c>
      <c r="AA630" s="5">
        <f>IF(Table1[[#This Row],[Sales]]=0, 0, Table1[[#This Row],[Profit]] / Table1[[#This Row],[Sales]] * 100)</f>
        <v>-122.6252292249783</v>
      </c>
      <c r="AB630" s="5">
        <f>Table1[[#This Row],[Sales]] / (1 - Table1[[#This Row],[Discount]])</f>
        <v>106.81443298969073</v>
      </c>
      <c r="AC630" s="5">
        <f>Table1[[#This Row],[Sales Before Discount]] - Table1[[#This Row],[Sales]]</f>
        <v>3.20443298969073</v>
      </c>
      <c r="AD630" s="5" t="str">
        <f>IF(Table1[[#This Row],[Discount Impact Factor]]=0, "No Discount", IF(Table1[[#This Row],[Discount Impact Factor]]&lt;=0.1, "Low Discount", IF(Table1[[#This Row],[Discount Impact Factor]]&lt;=0.2, "Medium Discount", "High Discount")))</f>
        <v>High Discount</v>
      </c>
      <c r="AE630" s="5" t="str">
        <f>IF(Table1[[#This Row],[Discount]]=0,"0% (No Discount)",
 IF(Table1[[#This Row],[Discount]]&lt;=0.09,"10%",
 IF(Table1[[#This Row],[Discount]]&lt;=0.16,"15%",
 IF(Table1[[#This Row],[Discount]]&lt;=0.2,"20%",  IF(Table1[[#This Row],[Discount]]&lt;=0.25,"25%",
 "30%+")))))</f>
        <v>10%</v>
      </c>
      <c r="AF630" s="5" t="str">
        <f>IF(Table1[[#This Row],[Discount]]=0, "Full Price", "Discounted")</f>
        <v>Discounted</v>
      </c>
      <c r="AG630" s="46" t="str">
        <f>TEXT(Table1[[#This Row],[Order Date]],"mmm-yyyy")</f>
        <v>Mar-2015</v>
      </c>
    </row>
    <row r="631" spans="1:33" ht="12.75" hidden="1" customHeight="1" x14ac:dyDescent="0.25">
      <c r="A631" s="5">
        <v>18212</v>
      </c>
      <c r="B631" s="5" t="s">
        <v>25</v>
      </c>
      <c r="C631" s="5">
        <v>0.09</v>
      </c>
      <c r="D631" s="5">
        <v>175.99</v>
      </c>
      <c r="E631" s="5">
        <v>4.99</v>
      </c>
      <c r="F631" s="5">
        <v>1123</v>
      </c>
      <c r="G631" s="5" t="s">
        <v>1226</v>
      </c>
      <c r="H631" s="5" t="s">
        <v>49</v>
      </c>
      <c r="I631" s="5" t="s">
        <v>58</v>
      </c>
      <c r="J631" s="5" t="s">
        <v>77</v>
      </c>
      <c r="K631" s="5" t="s">
        <v>78</v>
      </c>
      <c r="L631" s="5" t="s">
        <v>59</v>
      </c>
      <c r="M631" s="5" t="s">
        <v>139</v>
      </c>
      <c r="N631" s="5">
        <v>0.59</v>
      </c>
      <c r="O631" s="5" t="s">
        <v>33</v>
      </c>
      <c r="P631" s="5" t="s">
        <v>34</v>
      </c>
      <c r="Q631" s="5" t="s">
        <v>45</v>
      </c>
      <c r="R631" s="5" t="s">
        <v>547</v>
      </c>
      <c r="S631" s="5">
        <v>95661</v>
      </c>
      <c r="T631" s="7">
        <v>42175</v>
      </c>
      <c r="U631" s="7">
        <v>42177</v>
      </c>
      <c r="V631" s="5">
        <v>2169.7464</v>
      </c>
      <c r="W631" s="5">
        <v>22</v>
      </c>
      <c r="X631" s="5">
        <v>3144.56</v>
      </c>
      <c r="Y631" s="5">
        <v>87016</v>
      </c>
      <c r="Z631" s="5">
        <f>DATEDIF(Table1[[#This Row],[Order Date]], Table1[[#This Row],[Ship Date]], "D")</f>
        <v>2</v>
      </c>
      <c r="AA631" s="5">
        <f>IF(Table1[[#This Row],[Sales]]=0, 0, Table1[[#This Row],[Profit]] / Table1[[#This Row],[Sales]] * 100)</f>
        <v>69</v>
      </c>
      <c r="AB631" s="5">
        <f>Table1[[#This Row],[Sales]] / (1 - Table1[[#This Row],[Discount]])</f>
        <v>3455.5604395604396</v>
      </c>
      <c r="AC631" s="5">
        <f>Table1[[#This Row],[Sales Before Discount]] - Table1[[#This Row],[Sales]]</f>
        <v>311.00043956043964</v>
      </c>
      <c r="AD631" s="5" t="str">
        <f>IF(Table1[[#This Row],[Discount Impact Factor]]=0, "No Discount", IF(Table1[[#This Row],[Discount Impact Factor]]&lt;=0.1, "Low Discount", IF(Table1[[#This Row],[Discount Impact Factor]]&lt;=0.2, "Medium Discount", "High Discount")))</f>
        <v>High Discount</v>
      </c>
      <c r="AE631" s="5" t="str">
        <f>IF(Table1[[#This Row],[Discount]]=0,"0% (No Discount)",
 IF(Table1[[#This Row],[Discount]]&lt;=0.09,"10%",
 IF(Table1[[#This Row],[Discount]]&lt;=0.16,"15%",
 IF(Table1[[#This Row],[Discount]]&lt;=0.2,"20%",  IF(Table1[[#This Row],[Discount]]&lt;=0.25,"25%",
 "30%+")))))</f>
        <v>10%</v>
      </c>
      <c r="AF631" s="5" t="str">
        <f>IF(Table1[[#This Row],[Discount]]=0, "Full Price", "Discounted")</f>
        <v>Discounted</v>
      </c>
      <c r="AG631" s="46" t="str">
        <f>TEXT(Table1[[#This Row],[Order Date]],"mmm-yyyy")</f>
        <v>Jun-2015</v>
      </c>
    </row>
    <row r="632" spans="1:33" ht="12.75" customHeight="1" x14ac:dyDescent="0.25">
      <c r="A632" s="5">
        <v>18211</v>
      </c>
      <c r="B632" s="5" t="s">
        <v>25</v>
      </c>
      <c r="C632" s="5">
        <v>0.09</v>
      </c>
      <c r="D632" s="5">
        <v>160.97999999999999</v>
      </c>
      <c r="E632" s="5">
        <v>35.020000000000003</v>
      </c>
      <c r="F632" s="5">
        <v>1124</v>
      </c>
      <c r="G632" s="5" t="s">
        <v>1228</v>
      </c>
      <c r="H632" s="5" t="s">
        <v>39</v>
      </c>
      <c r="I632" s="5" t="s">
        <v>58</v>
      </c>
      <c r="J632" s="5" t="s">
        <v>41</v>
      </c>
      <c r="K632" s="5" t="s">
        <v>191</v>
      </c>
      <c r="L632" s="5" t="s">
        <v>121</v>
      </c>
      <c r="M632" s="5" t="s">
        <v>748</v>
      </c>
      <c r="N632" s="5">
        <v>0.72</v>
      </c>
      <c r="O632" s="5" t="s">
        <v>33</v>
      </c>
      <c r="P632" s="5" t="s">
        <v>53</v>
      </c>
      <c r="Q632" s="5" t="s">
        <v>228</v>
      </c>
      <c r="R632" s="5" t="s">
        <v>1229</v>
      </c>
      <c r="S632" s="5">
        <v>6360</v>
      </c>
      <c r="T632" s="7">
        <v>42175</v>
      </c>
      <c r="U632" s="7">
        <v>42176</v>
      </c>
      <c r="V632" s="5">
        <v>-229.93</v>
      </c>
      <c r="W632" s="5">
        <v>18</v>
      </c>
      <c r="X632" s="5">
        <v>2653.02</v>
      </c>
      <c r="Y632" s="5">
        <v>87016</v>
      </c>
      <c r="Z632" s="5">
        <f>DATEDIF(Table1[[#This Row],[Order Date]], Table1[[#This Row],[Ship Date]], "D")</f>
        <v>1</v>
      </c>
      <c r="AA632" s="5">
        <f>IF(Table1[[#This Row],[Sales]]=0, 0, Table1[[#This Row],[Profit]] / Table1[[#This Row],[Sales]] * 100)</f>
        <v>-8.6667269752960774</v>
      </c>
      <c r="AB632" s="5">
        <f>Table1[[#This Row],[Sales]] / (1 - Table1[[#This Row],[Discount]])</f>
        <v>2915.4065934065934</v>
      </c>
      <c r="AC632" s="5">
        <f>Table1[[#This Row],[Sales Before Discount]] - Table1[[#This Row],[Sales]]</f>
        <v>262.38659340659342</v>
      </c>
      <c r="AD632" s="5" t="str">
        <f>IF(Table1[[#This Row],[Discount Impact Factor]]=0, "No Discount", IF(Table1[[#This Row],[Discount Impact Factor]]&lt;=0.1, "Low Discount", IF(Table1[[#This Row],[Discount Impact Factor]]&lt;=0.2, "Medium Discount", "High Discount")))</f>
        <v>High Discount</v>
      </c>
      <c r="AE632" s="5" t="str">
        <f>IF(Table1[[#This Row],[Discount]]=0,"0% (No Discount)",
 IF(Table1[[#This Row],[Discount]]&lt;=0.09,"10%",
 IF(Table1[[#This Row],[Discount]]&lt;=0.16,"15%",
 IF(Table1[[#This Row],[Discount]]&lt;=0.2,"20%",  IF(Table1[[#This Row],[Discount]]&lt;=0.25,"25%",
 "30%+")))))</f>
        <v>10%</v>
      </c>
      <c r="AF632" s="5" t="str">
        <f>IF(Table1[[#This Row],[Discount]]=0, "Full Price", "Discounted")</f>
        <v>Discounted</v>
      </c>
      <c r="AG632" s="46" t="str">
        <f>TEXT(Table1[[#This Row],[Order Date]],"mmm-yyyy")</f>
        <v>Jun-2015</v>
      </c>
    </row>
    <row r="633" spans="1:33" ht="12.75" customHeight="1" x14ac:dyDescent="0.25">
      <c r="A633" s="5">
        <v>22052</v>
      </c>
      <c r="B633" s="5" t="s">
        <v>56</v>
      </c>
      <c r="C633" s="5">
        <v>0.02</v>
      </c>
      <c r="D633" s="5">
        <v>4.0599999999999996</v>
      </c>
      <c r="E633" s="5">
        <v>6.89</v>
      </c>
      <c r="F633" s="5">
        <v>1127</v>
      </c>
      <c r="G633" s="5" t="s">
        <v>1230</v>
      </c>
      <c r="H633" s="5" t="s">
        <v>49</v>
      </c>
      <c r="I633" s="5" t="s">
        <v>114</v>
      </c>
      <c r="J633" s="5" t="s">
        <v>29</v>
      </c>
      <c r="K633" s="5" t="s">
        <v>257</v>
      </c>
      <c r="L633" s="5" t="s">
        <v>59</v>
      </c>
      <c r="M633" s="5" t="s">
        <v>910</v>
      </c>
      <c r="N633" s="5">
        <v>0.6</v>
      </c>
      <c r="O633" s="5" t="s">
        <v>33</v>
      </c>
      <c r="P633" s="5" t="s">
        <v>61</v>
      </c>
      <c r="Q633" s="5" t="s">
        <v>130</v>
      </c>
      <c r="R633" s="5" t="s">
        <v>1231</v>
      </c>
      <c r="S633" s="5">
        <v>78852</v>
      </c>
      <c r="T633" s="7">
        <v>42059</v>
      </c>
      <c r="U633" s="7">
        <v>42061</v>
      </c>
      <c r="V633" s="5">
        <v>-93.735199999999992</v>
      </c>
      <c r="W633" s="5">
        <v>16</v>
      </c>
      <c r="X633" s="5">
        <v>66.81</v>
      </c>
      <c r="Y633" s="5">
        <v>87221</v>
      </c>
      <c r="Z633" s="5">
        <f>DATEDIF(Table1[[#This Row],[Order Date]], Table1[[#This Row],[Ship Date]], "D")</f>
        <v>2</v>
      </c>
      <c r="AA633" s="5">
        <f>IF(Table1[[#This Row],[Sales]]=0, 0, Table1[[#This Row],[Profit]] / Table1[[#This Row],[Sales]] * 100)</f>
        <v>-140.3011525220775</v>
      </c>
      <c r="AB633" s="5">
        <f>Table1[[#This Row],[Sales]] / (1 - Table1[[#This Row],[Discount]])</f>
        <v>68.173469387755105</v>
      </c>
      <c r="AC633" s="5">
        <f>Table1[[#This Row],[Sales Before Discount]] - Table1[[#This Row],[Sales]]</f>
        <v>1.363469387755103</v>
      </c>
      <c r="AD633" s="5" t="str">
        <f>IF(Table1[[#This Row],[Discount Impact Factor]]=0, "No Discount", IF(Table1[[#This Row],[Discount Impact Factor]]&lt;=0.1, "Low Discount", IF(Table1[[#This Row],[Discount Impact Factor]]&lt;=0.2, "Medium Discount", "High Discount")))</f>
        <v>High Discount</v>
      </c>
      <c r="AE633" s="5" t="str">
        <f>IF(Table1[[#This Row],[Discount]]=0,"0% (No Discount)",
 IF(Table1[[#This Row],[Discount]]&lt;=0.09,"10%",
 IF(Table1[[#This Row],[Discount]]&lt;=0.16,"15%",
 IF(Table1[[#This Row],[Discount]]&lt;=0.2,"20%",  IF(Table1[[#This Row],[Discount]]&lt;=0.25,"25%",
 "30%+")))))</f>
        <v>10%</v>
      </c>
      <c r="AF633" s="5" t="str">
        <f>IF(Table1[[#This Row],[Discount]]=0, "Full Price", "Discounted")</f>
        <v>Discounted</v>
      </c>
      <c r="AG633" s="46" t="str">
        <f>TEXT(Table1[[#This Row],[Order Date]],"mmm-yyyy")</f>
        <v>Feb-2015</v>
      </c>
    </row>
    <row r="634" spans="1:33" ht="12.75" hidden="1" customHeight="1" x14ac:dyDescent="0.25">
      <c r="A634" s="5">
        <v>26377</v>
      </c>
      <c r="B634" s="5" t="s">
        <v>106</v>
      </c>
      <c r="C634" s="5">
        <v>0.04</v>
      </c>
      <c r="D634" s="5">
        <v>4.71</v>
      </c>
      <c r="E634" s="5">
        <v>0.7</v>
      </c>
      <c r="F634" s="5">
        <v>1127</v>
      </c>
      <c r="G634" s="5" t="s">
        <v>1230</v>
      </c>
      <c r="H634" s="5" t="s">
        <v>49</v>
      </c>
      <c r="I634" s="5" t="s">
        <v>114</v>
      </c>
      <c r="J634" s="5" t="s">
        <v>29</v>
      </c>
      <c r="K634" s="5" t="s">
        <v>66</v>
      </c>
      <c r="L634" s="5" t="s">
        <v>31</v>
      </c>
      <c r="M634" s="5" t="s">
        <v>1232</v>
      </c>
      <c r="N634" s="5">
        <v>0.8</v>
      </c>
      <c r="O634" s="5" t="s">
        <v>33</v>
      </c>
      <c r="P634" s="5" t="s">
        <v>61</v>
      </c>
      <c r="Q634" s="5" t="s">
        <v>130</v>
      </c>
      <c r="R634" s="5" t="s">
        <v>1231</v>
      </c>
      <c r="S634" s="5">
        <v>78852</v>
      </c>
      <c r="T634" s="7">
        <v>42177</v>
      </c>
      <c r="U634" s="7">
        <v>42181</v>
      </c>
      <c r="V634" s="5">
        <v>4.53</v>
      </c>
      <c r="W634" s="5">
        <v>19</v>
      </c>
      <c r="X634" s="5">
        <v>90.52</v>
      </c>
      <c r="Y634" s="5">
        <v>87222</v>
      </c>
      <c r="Z634" s="5">
        <f>DATEDIF(Table1[[#This Row],[Order Date]], Table1[[#This Row],[Ship Date]], "D")</f>
        <v>4</v>
      </c>
      <c r="AA634" s="5">
        <f>IF(Table1[[#This Row],[Sales]]=0, 0, Table1[[#This Row],[Profit]] / Table1[[#This Row],[Sales]] * 100)</f>
        <v>5.0044189129474157</v>
      </c>
      <c r="AB634" s="5">
        <f>Table1[[#This Row],[Sales]] / (1 - Table1[[#This Row],[Discount]])</f>
        <v>94.291666666666671</v>
      </c>
      <c r="AC634" s="5">
        <f>Table1[[#This Row],[Sales Before Discount]] - Table1[[#This Row],[Sales]]</f>
        <v>3.7716666666666754</v>
      </c>
      <c r="AD634" s="5" t="str">
        <f>IF(Table1[[#This Row],[Discount Impact Factor]]=0, "No Discount", IF(Table1[[#This Row],[Discount Impact Factor]]&lt;=0.1, "Low Discount", IF(Table1[[#This Row],[Discount Impact Factor]]&lt;=0.2, "Medium Discount", "High Discount")))</f>
        <v>High Discount</v>
      </c>
      <c r="AE634" s="5" t="str">
        <f>IF(Table1[[#This Row],[Discount]]=0,"0% (No Discount)",
 IF(Table1[[#This Row],[Discount]]&lt;=0.09,"10%",
 IF(Table1[[#This Row],[Discount]]&lt;=0.16,"15%",
 IF(Table1[[#This Row],[Discount]]&lt;=0.2,"20%",  IF(Table1[[#This Row],[Discount]]&lt;=0.25,"25%",
 "30%+")))))</f>
        <v>10%</v>
      </c>
      <c r="AF634" s="5" t="str">
        <f>IF(Table1[[#This Row],[Discount]]=0, "Full Price", "Discounted")</f>
        <v>Discounted</v>
      </c>
      <c r="AG634" s="46" t="str">
        <f>TEXT(Table1[[#This Row],[Order Date]],"mmm-yyyy")</f>
        <v>Jun-2015</v>
      </c>
    </row>
    <row r="635" spans="1:33" ht="12.75" hidden="1" customHeight="1" x14ac:dyDescent="0.25">
      <c r="A635" s="5">
        <v>26378</v>
      </c>
      <c r="B635" s="5" t="s">
        <v>106</v>
      </c>
      <c r="C635" s="5">
        <v>0.06</v>
      </c>
      <c r="D635" s="5">
        <v>4.2</v>
      </c>
      <c r="E635" s="5">
        <v>2.2599999999999998</v>
      </c>
      <c r="F635" s="5">
        <v>1128</v>
      </c>
      <c r="G635" s="5" t="s">
        <v>1233</v>
      </c>
      <c r="H635" s="5" t="s">
        <v>49</v>
      </c>
      <c r="I635" s="5" t="s">
        <v>114</v>
      </c>
      <c r="J635" s="5" t="s">
        <v>29</v>
      </c>
      <c r="K635" s="5" t="s">
        <v>93</v>
      </c>
      <c r="L635" s="5" t="s">
        <v>31</v>
      </c>
      <c r="M635" s="5" t="s">
        <v>1234</v>
      </c>
      <c r="N635" s="5">
        <v>0.36</v>
      </c>
      <c r="O635" s="5" t="s">
        <v>33</v>
      </c>
      <c r="P635" s="5" t="s">
        <v>61</v>
      </c>
      <c r="Q635" s="5" t="s">
        <v>130</v>
      </c>
      <c r="R635" s="5" t="s">
        <v>1235</v>
      </c>
      <c r="S635" s="5">
        <v>78539</v>
      </c>
      <c r="T635" s="7">
        <v>42177</v>
      </c>
      <c r="U635" s="7">
        <v>42182</v>
      </c>
      <c r="V635" s="5">
        <v>9.7799999999999994</v>
      </c>
      <c r="W635" s="5">
        <v>13</v>
      </c>
      <c r="X635" s="5">
        <v>55.97</v>
      </c>
      <c r="Y635" s="5">
        <v>87222</v>
      </c>
      <c r="Z635" s="5">
        <f>DATEDIF(Table1[[#This Row],[Order Date]], Table1[[#This Row],[Ship Date]], "D")</f>
        <v>5</v>
      </c>
      <c r="AA635" s="5">
        <f>IF(Table1[[#This Row],[Sales]]=0, 0, Table1[[#This Row],[Profit]] / Table1[[#This Row],[Sales]] * 100)</f>
        <v>17.473646596390925</v>
      </c>
      <c r="AB635" s="5">
        <f>Table1[[#This Row],[Sales]] / (1 - Table1[[#This Row],[Discount]])</f>
        <v>59.542553191489361</v>
      </c>
      <c r="AC635" s="5">
        <f>Table1[[#This Row],[Sales Before Discount]] - Table1[[#This Row],[Sales]]</f>
        <v>3.5725531914893622</v>
      </c>
      <c r="AD635" s="5" t="str">
        <f>IF(Table1[[#This Row],[Discount Impact Factor]]=0, "No Discount", IF(Table1[[#This Row],[Discount Impact Factor]]&lt;=0.1, "Low Discount", IF(Table1[[#This Row],[Discount Impact Factor]]&lt;=0.2, "Medium Discount", "High Discount")))</f>
        <v>High Discount</v>
      </c>
      <c r="AE635" s="5" t="str">
        <f>IF(Table1[[#This Row],[Discount]]=0,"0% (No Discount)",
 IF(Table1[[#This Row],[Discount]]&lt;=0.09,"10%",
 IF(Table1[[#This Row],[Discount]]&lt;=0.16,"15%",
 IF(Table1[[#This Row],[Discount]]&lt;=0.2,"20%",  IF(Table1[[#This Row],[Discount]]&lt;=0.25,"25%",
 "30%+")))))</f>
        <v>10%</v>
      </c>
      <c r="AF635" s="5" t="str">
        <f>IF(Table1[[#This Row],[Discount]]=0, "Full Price", "Discounted")</f>
        <v>Discounted</v>
      </c>
      <c r="AG635" s="46" t="str">
        <f>TEXT(Table1[[#This Row],[Order Date]],"mmm-yyyy")</f>
        <v>Jun-2015</v>
      </c>
    </row>
    <row r="636" spans="1:33" ht="12.75" customHeight="1" x14ac:dyDescent="0.25">
      <c r="A636" s="5">
        <v>4501</v>
      </c>
      <c r="B636" s="5" t="s">
        <v>106</v>
      </c>
      <c r="C636" s="5">
        <v>0.04</v>
      </c>
      <c r="D636" s="5">
        <v>8.6</v>
      </c>
      <c r="E636" s="5">
        <v>6.19</v>
      </c>
      <c r="F636" s="5">
        <v>1129</v>
      </c>
      <c r="G636" s="5" t="s">
        <v>1236</v>
      </c>
      <c r="H636" s="5" t="s">
        <v>49</v>
      </c>
      <c r="I636" s="5" t="s">
        <v>40</v>
      </c>
      <c r="J636" s="5" t="s">
        <v>29</v>
      </c>
      <c r="K636" s="5" t="s">
        <v>109</v>
      </c>
      <c r="L636" s="5" t="s">
        <v>59</v>
      </c>
      <c r="M636" s="5" t="s">
        <v>924</v>
      </c>
      <c r="N636" s="5">
        <v>0.38</v>
      </c>
      <c r="O636" s="5" t="s">
        <v>33</v>
      </c>
      <c r="P636" s="5" t="s">
        <v>53</v>
      </c>
      <c r="Q636" s="5" t="s">
        <v>193</v>
      </c>
      <c r="R636" s="5" t="s">
        <v>194</v>
      </c>
      <c r="S636" s="5">
        <v>2118</v>
      </c>
      <c r="T636" s="7">
        <v>42051</v>
      </c>
      <c r="U636" s="7">
        <v>42058</v>
      </c>
      <c r="V636" s="5">
        <v>-63.813500000000005</v>
      </c>
      <c r="W636" s="5">
        <v>37</v>
      </c>
      <c r="X636" s="5">
        <v>311.66000000000003</v>
      </c>
      <c r="Y636" s="5">
        <v>32037</v>
      </c>
      <c r="Z636" s="5">
        <f>DATEDIF(Table1[[#This Row],[Order Date]], Table1[[#This Row],[Ship Date]], "D")</f>
        <v>7</v>
      </c>
      <c r="AA636" s="5">
        <f>IF(Table1[[#This Row],[Sales]]=0, 0, Table1[[#This Row],[Profit]] / Table1[[#This Row],[Sales]] * 100)</f>
        <v>-20.47535776166335</v>
      </c>
      <c r="AB636" s="5">
        <f>Table1[[#This Row],[Sales]] / (1 - Table1[[#This Row],[Discount]])</f>
        <v>324.64583333333337</v>
      </c>
      <c r="AC636" s="5">
        <f>Table1[[#This Row],[Sales Before Discount]] - Table1[[#This Row],[Sales]]</f>
        <v>12.985833333333346</v>
      </c>
      <c r="AD636" s="5" t="str">
        <f>IF(Table1[[#This Row],[Discount Impact Factor]]=0, "No Discount", IF(Table1[[#This Row],[Discount Impact Factor]]&lt;=0.1, "Low Discount", IF(Table1[[#This Row],[Discount Impact Factor]]&lt;=0.2, "Medium Discount", "High Discount")))</f>
        <v>High Discount</v>
      </c>
      <c r="AE636" s="5" t="str">
        <f>IF(Table1[[#This Row],[Discount]]=0,"0% (No Discount)",
 IF(Table1[[#This Row],[Discount]]&lt;=0.09,"10%",
 IF(Table1[[#This Row],[Discount]]&lt;=0.16,"15%",
 IF(Table1[[#This Row],[Discount]]&lt;=0.2,"20%",  IF(Table1[[#This Row],[Discount]]&lt;=0.25,"25%",
 "30%+")))))</f>
        <v>10%</v>
      </c>
      <c r="AF636" s="5" t="str">
        <f>IF(Table1[[#This Row],[Discount]]=0, "Full Price", "Discounted")</f>
        <v>Discounted</v>
      </c>
      <c r="AG636" s="46" t="str">
        <f>TEXT(Table1[[#This Row],[Order Date]],"mmm-yyyy")</f>
        <v>Feb-2015</v>
      </c>
    </row>
    <row r="637" spans="1:33" ht="12.75" hidden="1" customHeight="1" x14ac:dyDescent="0.25">
      <c r="A637" s="5">
        <v>4502</v>
      </c>
      <c r="B637" s="5" t="s">
        <v>106</v>
      </c>
      <c r="C637" s="5">
        <v>7.0000000000000007E-2</v>
      </c>
      <c r="D637" s="5">
        <v>699.99</v>
      </c>
      <c r="E637" s="5">
        <v>24.49</v>
      </c>
      <c r="F637" s="5">
        <v>1129</v>
      </c>
      <c r="G637" s="5" t="s">
        <v>1236</v>
      </c>
      <c r="H637" s="5" t="s">
        <v>49</v>
      </c>
      <c r="I637" s="5" t="s">
        <v>40</v>
      </c>
      <c r="J637" s="5" t="s">
        <v>77</v>
      </c>
      <c r="K637" s="5" t="s">
        <v>587</v>
      </c>
      <c r="L637" s="5" t="s">
        <v>236</v>
      </c>
      <c r="M637" s="5" t="s">
        <v>1237</v>
      </c>
      <c r="N637" s="5">
        <v>0.54</v>
      </c>
      <c r="O637" s="5" t="s">
        <v>33</v>
      </c>
      <c r="P637" s="5" t="s">
        <v>53</v>
      </c>
      <c r="Q637" s="5" t="s">
        <v>193</v>
      </c>
      <c r="R637" s="5" t="s">
        <v>194</v>
      </c>
      <c r="S637" s="5">
        <v>2118</v>
      </c>
      <c r="T637" s="7">
        <v>42051</v>
      </c>
      <c r="U637" s="7">
        <v>42055</v>
      </c>
      <c r="V637" s="5">
        <v>325.29000000000002</v>
      </c>
      <c r="W637" s="5">
        <v>15</v>
      </c>
      <c r="X637" s="5">
        <v>9862.51</v>
      </c>
      <c r="Y637" s="5">
        <v>32037</v>
      </c>
      <c r="Z637" s="5">
        <f>DATEDIF(Table1[[#This Row],[Order Date]], Table1[[#This Row],[Ship Date]], "D")</f>
        <v>4</v>
      </c>
      <c r="AA637" s="5">
        <f>IF(Table1[[#This Row],[Sales]]=0, 0, Table1[[#This Row],[Profit]] / Table1[[#This Row],[Sales]] * 100)</f>
        <v>3.2982476063395625</v>
      </c>
      <c r="AB637" s="5">
        <f>Table1[[#This Row],[Sales]] / (1 - Table1[[#This Row],[Discount]])</f>
        <v>10604.849462365592</v>
      </c>
      <c r="AC637" s="5">
        <f>Table1[[#This Row],[Sales Before Discount]] - Table1[[#This Row],[Sales]]</f>
        <v>742.33946236559132</v>
      </c>
      <c r="AD637" s="5" t="str">
        <f>IF(Table1[[#This Row],[Discount Impact Factor]]=0, "No Discount", IF(Table1[[#This Row],[Discount Impact Factor]]&lt;=0.1, "Low Discount", IF(Table1[[#This Row],[Discount Impact Factor]]&lt;=0.2, "Medium Discount", "High Discount")))</f>
        <v>High Discount</v>
      </c>
      <c r="AE637" s="5" t="str">
        <f>IF(Table1[[#This Row],[Discount]]=0,"0% (No Discount)",
 IF(Table1[[#This Row],[Discount]]&lt;=0.09,"10%",
 IF(Table1[[#This Row],[Discount]]&lt;=0.16,"15%",
 IF(Table1[[#This Row],[Discount]]&lt;=0.2,"20%",  IF(Table1[[#This Row],[Discount]]&lt;=0.25,"25%",
 "30%+")))))</f>
        <v>10%</v>
      </c>
      <c r="AF637" s="5" t="str">
        <f>IF(Table1[[#This Row],[Discount]]=0, "Full Price", "Discounted")</f>
        <v>Discounted</v>
      </c>
      <c r="AG637" s="46" t="str">
        <f>TEXT(Table1[[#This Row],[Order Date]],"mmm-yyyy")</f>
        <v>Feb-2015</v>
      </c>
    </row>
    <row r="638" spans="1:33" ht="12.75" customHeight="1" x14ac:dyDescent="0.25">
      <c r="A638" s="5">
        <v>6891</v>
      </c>
      <c r="B638" s="5" t="s">
        <v>37</v>
      </c>
      <c r="C638" s="5">
        <v>0.05</v>
      </c>
      <c r="D638" s="5">
        <v>5.78</v>
      </c>
      <c r="E638" s="5">
        <v>7.64</v>
      </c>
      <c r="F638" s="5">
        <v>1129</v>
      </c>
      <c r="G638" s="5" t="s">
        <v>1236</v>
      </c>
      <c r="H638" s="5" t="s">
        <v>27</v>
      </c>
      <c r="I638" s="5" t="s">
        <v>28</v>
      </c>
      <c r="J638" s="5" t="s">
        <v>29</v>
      </c>
      <c r="K638" s="5" t="s">
        <v>93</v>
      </c>
      <c r="L638" s="5" t="s">
        <v>59</v>
      </c>
      <c r="M638" s="5" t="s">
        <v>1238</v>
      </c>
      <c r="N638" s="5">
        <v>0.36</v>
      </c>
      <c r="O638" s="5" t="s">
        <v>33</v>
      </c>
      <c r="P638" s="5" t="s">
        <v>53</v>
      </c>
      <c r="Q638" s="5" t="s">
        <v>193</v>
      </c>
      <c r="R638" s="5" t="s">
        <v>194</v>
      </c>
      <c r="S638" s="5">
        <v>2118</v>
      </c>
      <c r="T638" s="7">
        <v>42092</v>
      </c>
      <c r="U638" s="7">
        <v>42094</v>
      </c>
      <c r="V638" s="5">
        <v>-116.05</v>
      </c>
      <c r="W638" s="5">
        <v>29</v>
      </c>
      <c r="X638" s="5">
        <v>177.41</v>
      </c>
      <c r="Y638" s="5">
        <v>49125</v>
      </c>
      <c r="Z638" s="5">
        <f>DATEDIF(Table1[[#This Row],[Order Date]], Table1[[#This Row],[Ship Date]], "D")</f>
        <v>2</v>
      </c>
      <c r="AA638" s="5">
        <f>IF(Table1[[#This Row],[Sales]]=0, 0, Table1[[#This Row],[Profit]] / Table1[[#This Row],[Sales]] * 100)</f>
        <v>-65.413449072769296</v>
      </c>
      <c r="AB638" s="5">
        <f>Table1[[#This Row],[Sales]] / (1 - Table1[[#This Row],[Discount]])</f>
        <v>186.74736842105264</v>
      </c>
      <c r="AC638" s="5">
        <f>Table1[[#This Row],[Sales Before Discount]] - Table1[[#This Row],[Sales]]</f>
        <v>9.3373684210526449</v>
      </c>
      <c r="AD638" s="5" t="str">
        <f>IF(Table1[[#This Row],[Discount Impact Factor]]=0, "No Discount", IF(Table1[[#This Row],[Discount Impact Factor]]&lt;=0.1, "Low Discount", IF(Table1[[#This Row],[Discount Impact Factor]]&lt;=0.2, "Medium Discount", "High Discount")))</f>
        <v>High Discount</v>
      </c>
      <c r="AE638" s="5" t="str">
        <f>IF(Table1[[#This Row],[Discount]]=0,"0% (No Discount)",
 IF(Table1[[#This Row],[Discount]]&lt;=0.09,"10%",
 IF(Table1[[#This Row],[Discount]]&lt;=0.16,"15%",
 IF(Table1[[#This Row],[Discount]]&lt;=0.2,"20%",  IF(Table1[[#This Row],[Discount]]&lt;=0.25,"25%",
 "30%+")))))</f>
        <v>10%</v>
      </c>
      <c r="AF638" s="5" t="str">
        <f>IF(Table1[[#This Row],[Discount]]=0, "Full Price", "Discounted")</f>
        <v>Discounted</v>
      </c>
      <c r="AG638" s="46" t="str">
        <f>TEXT(Table1[[#This Row],[Order Date]],"mmm-yyyy")</f>
        <v>Mar-2015</v>
      </c>
    </row>
    <row r="639" spans="1:33" ht="12.75" hidden="1" customHeight="1" x14ac:dyDescent="0.25">
      <c r="A639" s="5">
        <v>1917</v>
      </c>
      <c r="B639" s="5" t="s">
        <v>56</v>
      </c>
      <c r="C639" s="5">
        <v>0.02</v>
      </c>
      <c r="D639" s="5">
        <v>7.64</v>
      </c>
      <c r="E639" s="5">
        <v>1.39</v>
      </c>
      <c r="F639" s="5">
        <v>1129</v>
      </c>
      <c r="G639" s="5" t="s">
        <v>1236</v>
      </c>
      <c r="H639" s="5" t="s">
        <v>49</v>
      </c>
      <c r="I639" s="5" t="s">
        <v>40</v>
      </c>
      <c r="J639" s="5" t="s">
        <v>29</v>
      </c>
      <c r="K639" s="5" t="s">
        <v>69</v>
      </c>
      <c r="L639" s="5" t="s">
        <v>59</v>
      </c>
      <c r="M639" s="5" t="s">
        <v>1239</v>
      </c>
      <c r="N639" s="5">
        <v>0.36</v>
      </c>
      <c r="O639" s="5" t="s">
        <v>33</v>
      </c>
      <c r="P639" s="5" t="s">
        <v>53</v>
      </c>
      <c r="Q639" s="5" t="s">
        <v>193</v>
      </c>
      <c r="R639" s="5" t="s">
        <v>194</v>
      </c>
      <c r="S639" s="5">
        <v>2118</v>
      </c>
      <c r="T639" s="7">
        <v>42145</v>
      </c>
      <c r="U639" s="7">
        <v>42147</v>
      </c>
      <c r="V639" s="5">
        <v>117.38</v>
      </c>
      <c r="W639" s="5">
        <v>52</v>
      </c>
      <c r="X639" s="5">
        <v>406.91</v>
      </c>
      <c r="Y639" s="5">
        <v>13735</v>
      </c>
      <c r="Z639" s="5">
        <f>DATEDIF(Table1[[#This Row],[Order Date]], Table1[[#This Row],[Ship Date]], "D")</f>
        <v>2</v>
      </c>
      <c r="AA639" s="5">
        <f>IF(Table1[[#This Row],[Sales]]=0, 0, Table1[[#This Row],[Profit]] / Table1[[#This Row],[Sales]] * 100)</f>
        <v>28.84667371163156</v>
      </c>
      <c r="AB639" s="5">
        <f>Table1[[#This Row],[Sales]] / (1 - Table1[[#This Row],[Discount]])</f>
        <v>415.21428571428572</v>
      </c>
      <c r="AC639" s="5">
        <f>Table1[[#This Row],[Sales Before Discount]] - Table1[[#This Row],[Sales]]</f>
        <v>8.3042857142856974</v>
      </c>
      <c r="AD639" s="5" t="str">
        <f>IF(Table1[[#This Row],[Discount Impact Factor]]=0, "No Discount", IF(Table1[[#This Row],[Discount Impact Factor]]&lt;=0.1, "Low Discount", IF(Table1[[#This Row],[Discount Impact Factor]]&lt;=0.2, "Medium Discount", "High Discount")))</f>
        <v>High Discount</v>
      </c>
      <c r="AE639" s="5" t="str">
        <f>IF(Table1[[#This Row],[Discount]]=0,"0% (No Discount)",
 IF(Table1[[#This Row],[Discount]]&lt;=0.09,"10%",
 IF(Table1[[#This Row],[Discount]]&lt;=0.16,"15%",
 IF(Table1[[#This Row],[Discount]]&lt;=0.2,"20%",  IF(Table1[[#This Row],[Discount]]&lt;=0.25,"25%",
 "30%+")))))</f>
        <v>10%</v>
      </c>
      <c r="AF639" s="5" t="str">
        <f>IF(Table1[[#This Row],[Discount]]=0, "Full Price", "Discounted")</f>
        <v>Discounted</v>
      </c>
      <c r="AG639" s="46" t="str">
        <f>TEXT(Table1[[#This Row],[Order Date]],"mmm-yyyy")</f>
        <v>May-2015</v>
      </c>
    </row>
    <row r="640" spans="1:33" ht="12.75" customHeight="1" x14ac:dyDescent="0.25">
      <c r="A640" s="5">
        <v>5568</v>
      </c>
      <c r="B640" s="5" t="s">
        <v>106</v>
      </c>
      <c r="C640" s="5">
        <v>0.03</v>
      </c>
      <c r="D640" s="5">
        <v>30.98</v>
      </c>
      <c r="E640" s="5">
        <v>6.5</v>
      </c>
      <c r="F640" s="5">
        <v>1129</v>
      </c>
      <c r="G640" s="5" t="s">
        <v>1236</v>
      </c>
      <c r="H640" s="5" t="s">
        <v>49</v>
      </c>
      <c r="I640" s="5" t="s">
        <v>28</v>
      </c>
      <c r="J640" s="5" t="s">
        <v>77</v>
      </c>
      <c r="K640" s="5" t="s">
        <v>180</v>
      </c>
      <c r="L640" s="5" t="s">
        <v>59</v>
      </c>
      <c r="M640" s="5" t="s">
        <v>1240</v>
      </c>
      <c r="N640" s="5">
        <v>0.79</v>
      </c>
      <c r="O640" s="5" t="s">
        <v>33</v>
      </c>
      <c r="P640" s="5" t="s">
        <v>53</v>
      </c>
      <c r="Q640" s="5" t="s">
        <v>193</v>
      </c>
      <c r="R640" s="5" t="s">
        <v>194</v>
      </c>
      <c r="S640" s="5">
        <v>2118</v>
      </c>
      <c r="T640" s="7">
        <v>42168</v>
      </c>
      <c r="U640" s="7">
        <v>42172</v>
      </c>
      <c r="V640" s="5">
        <v>-144.19999999999999</v>
      </c>
      <c r="W640" s="5">
        <v>44</v>
      </c>
      <c r="X640" s="5">
        <v>1332.09</v>
      </c>
      <c r="Y640" s="5">
        <v>39430</v>
      </c>
      <c r="Z640" s="5">
        <f>DATEDIF(Table1[[#This Row],[Order Date]], Table1[[#This Row],[Ship Date]], "D")</f>
        <v>4</v>
      </c>
      <c r="AA640" s="5">
        <f>IF(Table1[[#This Row],[Sales]]=0, 0, Table1[[#This Row],[Profit]] / Table1[[#This Row],[Sales]] * 100)</f>
        <v>-10.825094400528492</v>
      </c>
      <c r="AB640" s="5">
        <f>Table1[[#This Row],[Sales]] / (1 - Table1[[#This Row],[Discount]])</f>
        <v>1373.2886597938143</v>
      </c>
      <c r="AC640" s="5">
        <f>Table1[[#This Row],[Sales Before Discount]] - Table1[[#This Row],[Sales]]</f>
        <v>41.198659793814386</v>
      </c>
      <c r="AD640" s="5" t="str">
        <f>IF(Table1[[#This Row],[Discount Impact Factor]]=0, "No Discount", IF(Table1[[#This Row],[Discount Impact Factor]]&lt;=0.1, "Low Discount", IF(Table1[[#This Row],[Discount Impact Factor]]&lt;=0.2, "Medium Discount", "High Discount")))</f>
        <v>High Discount</v>
      </c>
      <c r="AE640" s="5" t="str">
        <f>IF(Table1[[#This Row],[Discount]]=0,"0% (No Discount)",
 IF(Table1[[#This Row],[Discount]]&lt;=0.09,"10%",
 IF(Table1[[#This Row],[Discount]]&lt;=0.16,"15%",
 IF(Table1[[#This Row],[Discount]]&lt;=0.2,"20%",  IF(Table1[[#This Row],[Discount]]&lt;=0.25,"25%",
 "30%+")))))</f>
        <v>10%</v>
      </c>
      <c r="AF640" s="5" t="str">
        <f>IF(Table1[[#This Row],[Discount]]=0, "Full Price", "Discounted")</f>
        <v>Discounted</v>
      </c>
      <c r="AG640" s="46" t="str">
        <f>TEXT(Table1[[#This Row],[Order Date]],"mmm-yyyy")</f>
        <v>Jun-2015</v>
      </c>
    </row>
    <row r="641" spans="1:33" ht="12.75" customHeight="1" x14ac:dyDescent="0.25">
      <c r="A641" s="5">
        <v>8099</v>
      </c>
      <c r="B641" s="5" t="s">
        <v>106</v>
      </c>
      <c r="C641" s="5">
        <v>0.02</v>
      </c>
      <c r="D641" s="5">
        <v>4.9800000000000004</v>
      </c>
      <c r="E641" s="5">
        <v>6.07</v>
      </c>
      <c r="F641" s="5">
        <v>1129</v>
      </c>
      <c r="G641" s="5" t="s">
        <v>1236</v>
      </c>
      <c r="H641" s="5" t="s">
        <v>49</v>
      </c>
      <c r="I641" s="5" t="s">
        <v>40</v>
      </c>
      <c r="J641" s="5" t="s">
        <v>29</v>
      </c>
      <c r="K641" s="5" t="s">
        <v>93</v>
      </c>
      <c r="L641" s="5" t="s">
        <v>59</v>
      </c>
      <c r="M641" s="5" t="s">
        <v>173</v>
      </c>
      <c r="N641" s="5">
        <v>0.36</v>
      </c>
      <c r="O641" s="5" t="s">
        <v>33</v>
      </c>
      <c r="P641" s="5" t="s">
        <v>53</v>
      </c>
      <c r="Q641" s="5" t="s">
        <v>193</v>
      </c>
      <c r="R641" s="5" t="s">
        <v>194</v>
      </c>
      <c r="S641" s="5">
        <v>2118</v>
      </c>
      <c r="T641" s="7">
        <v>42030</v>
      </c>
      <c r="U641" s="7">
        <v>42032</v>
      </c>
      <c r="V641" s="5">
        <v>-46.92</v>
      </c>
      <c r="W641" s="5">
        <v>19</v>
      </c>
      <c r="X641" s="5">
        <v>105.5</v>
      </c>
      <c r="Y641" s="5">
        <v>57794</v>
      </c>
      <c r="Z641" s="5">
        <f>DATEDIF(Table1[[#This Row],[Order Date]], Table1[[#This Row],[Ship Date]], "D")</f>
        <v>2</v>
      </c>
      <c r="AA641" s="5">
        <f>IF(Table1[[#This Row],[Sales]]=0, 0, Table1[[#This Row],[Profit]] / Table1[[#This Row],[Sales]] * 100)</f>
        <v>-44.473933649289101</v>
      </c>
      <c r="AB641" s="5">
        <f>Table1[[#This Row],[Sales]] / (1 - Table1[[#This Row],[Discount]])</f>
        <v>107.6530612244898</v>
      </c>
      <c r="AC641" s="5">
        <f>Table1[[#This Row],[Sales Before Discount]] - Table1[[#This Row],[Sales]]</f>
        <v>2.1530612244898037</v>
      </c>
      <c r="AD641" s="5" t="str">
        <f>IF(Table1[[#This Row],[Discount Impact Factor]]=0, "No Discount", IF(Table1[[#This Row],[Discount Impact Factor]]&lt;=0.1, "Low Discount", IF(Table1[[#This Row],[Discount Impact Factor]]&lt;=0.2, "Medium Discount", "High Discount")))</f>
        <v>High Discount</v>
      </c>
      <c r="AE641" s="5" t="str">
        <f>IF(Table1[[#This Row],[Discount]]=0,"0% (No Discount)",
 IF(Table1[[#This Row],[Discount]]&lt;=0.09,"10%",
 IF(Table1[[#This Row],[Discount]]&lt;=0.16,"15%",
 IF(Table1[[#This Row],[Discount]]&lt;=0.2,"20%",  IF(Table1[[#This Row],[Discount]]&lt;=0.25,"25%",
 "30%+")))))</f>
        <v>10%</v>
      </c>
      <c r="AF641" s="5" t="str">
        <f>IF(Table1[[#This Row],[Discount]]=0, "Full Price", "Discounted")</f>
        <v>Discounted</v>
      </c>
      <c r="AG641" s="46" t="str">
        <f>TEXT(Table1[[#This Row],[Order Date]],"mmm-yyyy")</f>
        <v>Jan-2015</v>
      </c>
    </row>
    <row r="642" spans="1:33" ht="12.75" hidden="1" customHeight="1" x14ac:dyDescent="0.25">
      <c r="A642" s="5">
        <v>19917</v>
      </c>
      <c r="B642" s="5" t="s">
        <v>56</v>
      </c>
      <c r="C642" s="5">
        <v>0.02</v>
      </c>
      <c r="D642" s="5">
        <v>7.64</v>
      </c>
      <c r="E642" s="5">
        <v>1.39</v>
      </c>
      <c r="F642" s="5">
        <v>1131</v>
      </c>
      <c r="G642" s="5" t="s">
        <v>1241</v>
      </c>
      <c r="H642" s="5" t="s">
        <v>49</v>
      </c>
      <c r="I642" s="5" t="s">
        <v>40</v>
      </c>
      <c r="J642" s="5" t="s">
        <v>29</v>
      </c>
      <c r="K642" s="5" t="s">
        <v>69</v>
      </c>
      <c r="L642" s="5" t="s">
        <v>59</v>
      </c>
      <c r="M642" s="5" t="s">
        <v>1239</v>
      </c>
      <c r="N642" s="5">
        <v>0.36</v>
      </c>
      <c r="O642" s="5" t="s">
        <v>33</v>
      </c>
      <c r="P642" s="5" t="s">
        <v>61</v>
      </c>
      <c r="Q642" s="5" t="s">
        <v>130</v>
      </c>
      <c r="R642" s="5" t="s">
        <v>1242</v>
      </c>
      <c r="S642" s="5">
        <v>79907</v>
      </c>
      <c r="T642" s="7">
        <v>42145</v>
      </c>
      <c r="U642" s="7">
        <v>42147</v>
      </c>
      <c r="V642" s="5">
        <v>70.193699999999993</v>
      </c>
      <c r="W642" s="5">
        <v>13</v>
      </c>
      <c r="X642" s="5">
        <v>101.73</v>
      </c>
      <c r="Y642" s="5">
        <v>88103</v>
      </c>
      <c r="Z642" s="5">
        <f>DATEDIF(Table1[[#This Row],[Order Date]], Table1[[#This Row],[Ship Date]], "D")</f>
        <v>2</v>
      </c>
      <c r="AA642" s="5">
        <f>IF(Table1[[#This Row],[Sales]]=0, 0, Table1[[#This Row],[Profit]] / Table1[[#This Row],[Sales]] * 100)</f>
        <v>69</v>
      </c>
      <c r="AB642" s="5">
        <f>Table1[[#This Row],[Sales]] / (1 - Table1[[#This Row],[Discount]])</f>
        <v>103.80612244897959</v>
      </c>
      <c r="AC642" s="5">
        <f>Table1[[#This Row],[Sales Before Discount]] - Table1[[#This Row],[Sales]]</f>
        <v>2.0761224489795893</v>
      </c>
      <c r="AD642" s="5" t="str">
        <f>IF(Table1[[#This Row],[Discount Impact Factor]]=0, "No Discount", IF(Table1[[#This Row],[Discount Impact Factor]]&lt;=0.1, "Low Discount", IF(Table1[[#This Row],[Discount Impact Factor]]&lt;=0.2, "Medium Discount", "High Discount")))</f>
        <v>High Discount</v>
      </c>
      <c r="AE642" s="5" t="str">
        <f>IF(Table1[[#This Row],[Discount]]=0,"0% (No Discount)",
 IF(Table1[[#This Row],[Discount]]&lt;=0.09,"10%",
 IF(Table1[[#This Row],[Discount]]&lt;=0.16,"15%",
 IF(Table1[[#This Row],[Discount]]&lt;=0.2,"20%",  IF(Table1[[#This Row],[Discount]]&lt;=0.25,"25%",
 "30%+")))))</f>
        <v>10%</v>
      </c>
      <c r="AF642" s="5" t="str">
        <f>IF(Table1[[#This Row],[Discount]]=0, "Full Price", "Discounted")</f>
        <v>Discounted</v>
      </c>
      <c r="AG642" s="46" t="str">
        <f>TEXT(Table1[[#This Row],[Order Date]],"mmm-yyyy")</f>
        <v>May-2015</v>
      </c>
    </row>
    <row r="643" spans="1:33" ht="12.75" customHeight="1" x14ac:dyDescent="0.25">
      <c r="A643" s="5">
        <v>23860</v>
      </c>
      <c r="B643" s="5" t="s">
        <v>56</v>
      </c>
      <c r="C643" s="5">
        <v>0.06</v>
      </c>
      <c r="D643" s="5">
        <v>6.37</v>
      </c>
      <c r="E643" s="5">
        <v>5.19</v>
      </c>
      <c r="F643" s="5">
        <v>1132</v>
      </c>
      <c r="G643" s="5" t="s">
        <v>1243</v>
      </c>
      <c r="H643" s="5" t="s">
        <v>49</v>
      </c>
      <c r="I643" s="5" t="s">
        <v>28</v>
      </c>
      <c r="J643" s="5" t="s">
        <v>29</v>
      </c>
      <c r="K643" s="5" t="s">
        <v>109</v>
      </c>
      <c r="L643" s="5" t="s">
        <v>59</v>
      </c>
      <c r="M643" s="5" t="s">
        <v>623</v>
      </c>
      <c r="N643" s="5">
        <v>0.38</v>
      </c>
      <c r="O643" s="5" t="s">
        <v>33</v>
      </c>
      <c r="P643" s="5" t="s">
        <v>61</v>
      </c>
      <c r="Q643" s="5" t="s">
        <v>130</v>
      </c>
      <c r="R643" s="5" t="s">
        <v>1244</v>
      </c>
      <c r="S643" s="5">
        <v>76039</v>
      </c>
      <c r="T643" s="7">
        <v>42045</v>
      </c>
      <c r="U643" s="7">
        <v>42046</v>
      </c>
      <c r="V643" s="5">
        <v>-48.219499999999996</v>
      </c>
      <c r="W643" s="5">
        <v>6</v>
      </c>
      <c r="X643" s="5">
        <v>37.700000000000003</v>
      </c>
      <c r="Y643" s="5">
        <v>88101</v>
      </c>
      <c r="Z643" s="5">
        <f>DATEDIF(Table1[[#This Row],[Order Date]], Table1[[#This Row],[Ship Date]], "D")</f>
        <v>1</v>
      </c>
      <c r="AA643" s="5">
        <f>IF(Table1[[#This Row],[Sales]]=0, 0, Table1[[#This Row],[Profit]] / Table1[[#This Row],[Sales]] * 100)</f>
        <v>-127.90318302387267</v>
      </c>
      <c r="AB643" s="5">
        <f>Table1[[#This Row],[Sales]] / (1 - Table1[[#This Row],[Discount]])</f>
        <v>40.10638297872341</v>
      </c>
      <c r="AC643" s="5">
        <f>Table1[[#This Row],[Sales Before Discount]] - Table1[[#This Row],[Sales]]</f>
        <v>2.406382978723407</v>
      </c>
      <c r="AD643" s="5" t="str">
        <f>IF(Table1[[#This Row],[Discount Impact Factor]]=0, "No Discount", IF(Table1[[#This Row],[Discount Impact Factor]]&lt;=0.1, "Low Discount", IF(Table1[[#This Row],[Discount Impact Factor]]&lt;=0.2, "Medium Discount", "High Discount")))</f>
        <v>High Discount</v>
      </c>
      <c r="AE643" s="5" t="str">
        <f>IF(Table1[[#This Row],[Discount]]=0,"0% (No Discount)",
 IF(Table1[[#This Row],[Discount]]&lt;=0.09,"10%",
 IF(Table1[[#This Row],[Discount]]&lt;=0.16,"15%",
 IF(Table1[[#This Row],[Discount]]&lt;=0.2,"20%",  IF(Table1[[#This Row],[Discount]]&lt;=0.25,"25%",
 "30%+")))))</f>
        <v>10%</v>
      </c>
      <c r="AF643" s="5" t="str">
        <f>IF(Table1[[#This Row],[Discount]]=0, "Full Price", "Discounted")</f>
        <v>Discounted</v>
      </c>
      <c r="AG643" s="46" t="str">
        <f>TEXT(Table1[[#This Row],[Order Date]],"mmm-yyyy")</f>
        <v>Feb-2015</v>
      </c>
    </row>
    <row r="644" spans="1:33" ht="12.75" customHeight="1" x14ac:dyDescent="0.25">
      <c r="A644" s="5">
        <v>22501</v>
      </c>
      <c r="B644" s="5" t="s">
        <v>106</v>
      </c>
      <c r="C644" s="5">
        <v>0.04</v>
      </c>
      <c r="D644" s="5">
        <v>8.6</v>
      </c>
      <c r="E644" s="5">
        <v>6.19</v>
      </c>
      <c r="F644" s="5">
        <v>1132</v>
      </c>
      <c r="G644" s="5" t="s">
        <v>1243</v>
      </c>
      <c r="H644" s="5" t="s">
        <v>49</v>
      </c>
      <c r="I644" s="5" t="s">
        <v>40</v>
      </c>
      <c r="J644" s="5" t="s">
        <v>29</v>
      </c>
      <c r="K644" s="5" t="s">
        <v>109</v>
      </c>
      <c r="L644" s="5" t="s">
        <v>59</v>
      </c>
      <c r="M644" s="5" t="s">
        <v>924</v>
      </c>
      <c r="N644" s="5">
        <v>0.38</v>
      </c>
      <c r="O644" s="5" t="s">
        <v>33</v>
      </c>
      <c r="P644" s="5" t="s">
        <v>61</v>
      </c>
      <c r="Q644" s="5" t="s">
        <v>130</v>
      </c>
      <c r="R644" s="5" t="s">
        <v>1244</v>
      </c>
      <c r="S644" s="5">
        <v>76039</v>
      </c>
      <c r="T644" s="7">
        <v>42051</v>
      </c>
      <c r="U644" s="7">
        <v>42058</v>
      </c>
      <c r="V644" s="5">
        <v>-63.813500000000005</v>
      </c>
      <c r="W644" s="5">
        <v>9</v>
      </c>
      <c r="X644" s="5">
        <v>75.81</v>
      </c>
      <c r="Y644" s="5">
        <v>88102</v>
      </c>
      <c r="Z644" s="5">
        <f>DATEDIF(Table1[[#This Row],[Order Date]], Table1[[#This Row],[Ship Date]], "D")</f>
        <v>7</v>
      </c>
      <c r="AA644" s="5">
        <f>IF(Table1[[#This Row],[Sales]]=0, 0, Table1[[#This Row],[Profit]] / Table1[[#This Row],[Sales]] * 100)</f>
        <v>-84.175570505210402</v>
      </c>
      <c r="AB644" s="5">
        <f>Table1[[#This Row],[Sales]] / (1 - Table1[[#This Row],[Discount]])</f>
        <v>78.96875</v>
      </c>
      <c r="AC644" s="5">
        <f>Table1[[#This Row],[Sales Before Discount]] - Table1[[#This Row],[Sales]]</f>
        <v>3.1587499999999977</v>
      </c>
      <c r="AD644" s="5" t="str">
        <f>IF(Table1[[#This Row],[Discount Impact Factor]]=0, "No Discount", IF(Table1[[#This Row],[Discount Impact Factor]]&lt;=0.1, "Low Discount", IF(Table1[[#This Row],[Discount Impact Factor]]&lt;=0.2, "Medium Discount", "High Discount")))</f>
        <v>High Discount</v>
      </c>
      <c r="AE644" s="5" t="str">
        <f>IF(Table1[[#This Row],[Discount]]=0,"0% (No Discount)",
 IF(Table1[[#This Row],[Discount]]&lt;=0.09,"10%",
 IF(Table1[[#This Row],[Discount]]&lt;=0.16,"15%",
 IF(Table1[[#This Row],[Discount]]&lt;=0.2,"20%",  IF(Table1[[#This Row],[Discount]]&lt;=0.25,"25%",
 "30%+")))))</f>
        <v>10%</v>
      </c>
      <c r="AF644" s="5" t="str">
        <f>IF(Table1[[#This Row],[Discount]]=0, "Full Price", "Discounted")</f>
        <v>Discounted</v>
      </c>
      <c r="AG644" s="46" t="str">
        <f>TEXT(Table1[[#This Row],[Order Date]],"mmm-yyyy")</f>
        <v>Feb-2015</v>
      </c>
    </row>
    <row r="645" spans="1:33" ht="12.75" hidden="1" customHeight="1" x14ac:dyDescent="0.25">
      <c r="A645" s="5">
        <v>22502</v>
      </c>
      <c r="B645" s="5" t="s">
        <v>106</v>
      </c>
      <c r="C645" s="5">
        <v>7.0000000000000007E-2</v>
      </c>
      <c r="D645" s="5">
        <v>699.99</v>
      </c>
      <c r="E645" s="5">
        <v>24.49</v>
      </c>
      <c r="F645" s="5">
        <v>1132</v>
      </c>
      <c r="G645" s="5" t="s">
        <v>1243</v>
      </c>
      <c r="H645" s="5" t="s">
        <v>49</v>
      </c>
      <c r="I645" s="5" t="s">
        <v>40</v>
      </c>
      <c r="J645" s="5" t="s">
        <v>77</v>
      </c>
      <c r="K645" s="5" t="s">
        <v>587</v>
      </c>
      <c r="L645" s="5" t="s">
        <v>236</v>
      </c>
      <c r="M645" s="5" t="s">
        <v>1237</v>
      </c>
      <c r="N645" s="5">
        <v>0.54</v>
      </c>
      <c r="O645" s="5" t="s">
        <v>33</v>
      </c>
      <c r="P645" s="5" t="s">
        <v>61</v>
      </c>
      <c r="Q645" s="5" t="s">
        <v>130</v>
      </c>
      <c r="R645" s="5" t="s">
        <v>1244</v>
      </c>
      <c r="S645" s="5">
        <v>76039</v>
      </c>
      <c r="T645" s="7">
        <v>42051</v>
      </c>
      <c r="U645" s="7">
        <v>42055</v>
      </c>
      <c r="V645" s="5">
        <v>325.29000000000002</v>
      </c>
      <c r="W645" s="5">
        <v>4</v>
      </c>
      <c r="X645" s="5">
        <v>2630</v>
      </c>
      <c r="Y645" s="5">
        <v>88102</v>
      </c>
      <c r="Z645" s="5">
        <f>DATEDIF(Table1[[#This Row],[Order Date]], Table1[[#This Row],[Ship Date]], "D")</f>
        <v>4</v>
      </c>
      <c r="AA645" s="5">
        <f>IF(Table1[[#This Row],[Sales]]=0, 0, Table1[[#This Row],[Profit]] / Table1[[#This Row],[Sales]] * 100)</f>
        <v>12.368441064638784</v>
      </c>
      <c r="AB645" s="5">
        <f>Table1[[#This Row],[Sales]] / (1 - Table1[[#This Row],[Discount]])</f>
        <v>2827.9569892473119</v>
      </c>
      <c r="AC645" s="5">
        <f>Table1[[#This Row],[Sales Before Discount]] - Table1[[#This Row],[Sales]]</f>
        <v>197.95698924731187</v>
      </c>
      <c r="AD645" s="5" t="str">
        <f>IF(Table1[[#This Row],[Discount Impact Factor]]=0, "No Discount", IF(Table1[[#This Row],[Discount Impact Factor]]&lt;=0.1, "Low Discount", IF(Table1[[#This Row],[Discount Impact Factor]]&lt;=0.2, "Medium Discount", "High Discount")))</f>
        <v>High Discount</v>
      </c>
      <c r="AE645" s="5" t="str">
        <f>IF(Table1[[#This Row],[Discount]]=0,"0% (No Discount)",
 IF(Table1[[#This Row],[Discount]]&lt;=0.09,"10%",
 IF(Table1[[#This Row],[Discount]]&lt;=0.16,"15%",
 IF(Table1[[#This Row],[Discount]]&lt;=0.2,"20%",  IF(Table1[[#This Row],[Discount]]&lt;=0.25,"25%",
 "30%+")))))</f>
        <v>10%</v>
      </c>
      <c r="AF645" s="5" t="str">
        <f>IF(Table1[[#This Row],[Discount]]=0, "Full Price", "Discounted")</f>
        <v>Discounted</v>
      </c>
      <c r="AG645" s="46" t="str">
        <f>TEXT(Table1[[#This Row],[Order Date]],"mmm-yyyy")</f>
        <v>Feb-2015</v>
      </c>
    </row>
    <row r="646" spans="1:33" ht="12.75" customHeight="1" x14ac:dyDescent="0.25">
      <c r="A646" s="5">
        <v>23568</v>
      </c>
      <c r="B646" s="5" t="s">
        <v>106</v>
      </c>
      <c r="C646" s="5">
        <v>0.03</v>
      </c>
      <c r="D646" s="5">
        <v>30.98</v>
      </c>
      <c r="E646" s="5">
        <v>6.5</v>
      </c>
      <c r="F646" s="5">
        <v>1132</v>
      </c>
      <c r="G646" s="5" t="s">
        <v>1243</v>
      </c>
      <c r="H646" s="5" t="s">
        <v>49</v>
      </c>
      <c r="I646" s="5" t="s">
        <v>28</v>
      </c>
      <c r="J646" s="5" t="s">
        <v>77</v>
      </c>
      <c r="K646" s="5" t="s">
        <v>180</v>
      </c>
      <c r="L646" s="5" t="s">
        <v>59</v>
      </c>
      <c r="M646" s="5" t="s">
        <v>1240</v>
      </c>
      <c r="N646" s="5">
        <v>0.79</v>
      </c>
      <c r="O646" s="5" t="s">
        <v>33</v>
      </c>
      <c r="P646" s="5" t="s">
        <v>61</v>
      </c>
      <c r="Q646" s="5" t="s">
        <v>130</v>
      </c>
      <c r="R646" s="5" t="s">
        <v>1244</v>
      </c>
      <c r="S646" s="5">
        <v>76039</v>
      </c>
      <c r="T646" s="7">
        <v>42168</v>
      </c>
      <c r="U646" s="7">
        <v>42172</v>
      </c>
      <c r="V646" s="5">
        <v>-115.35999999999999</v>
      </c>
      <c r="W646" s="5">
        <v>11</v>
      </c>
      <c r="X646" s="5">
        <v>333.02</v>
      </c>
      <c r="Y646" s="5">
        <v>88104</v>
      </c>
      <c r="Z646" s="5">
        <f>DATEDIF(Table1[[#This Row],[Order Date]], Table1[[#This Row],[Ship Date]], "D")</f>
        <v>4</v>
      </c>
      <c r="AA646" s="5">
        <f>IF(Table1[[#This Row],[Sales]]=0, 0, Table1[[#This Row],[Profit]] / Table1[[#This Row],[Sales]] * 100)</f>
        <v>-34.640562128400695</v>
      </c>
      <c r="AB646" s="5">
        <f>Table1[[#This Row],[Sales]] / (1 - Table1[[#This Row],[Discount]])</f>
        <v>343.31958762886597</v>
      </c>
      <c r="AC646" s="5">
        <f>Table1[[#This Row],[Sales Before Discount]] - Table1[[#This Row],[Sales]]</f>
        <v>10.299587628865993</v>
      </c>
      <c r="AD646" s="5" t="str">
        <f>IF(Table1[[#This Row],[Discount Impact Factor]]=0, "No Discount", IF(Table1[[#This Row],[Discount Impact Factor]]&lt;=0.1, "Low Discount", IF(Table1[[#This Row],[Discount Impact Factor]]&lt;=0.2, "Medium Discount", "High Discount")))</f>
        <v>High Discount</v>
      </c>
      <c r="AE646" s="5" t="str">
        <f>IF(Table1[[#This Row],[Discount]]=0,"0% (No Discount)",
 IF(Table1[[#This Row],[Discount]]&lt;=0.09,"10%",
 IF(Table1[[#This Row],[Discount]]&lt;=0.16,"15%",
 IF(Table1[[#This Row],[Discount]]&lt;=0.2,"20%",  IF(Table1[[#This Row],[Discount]]&lt;=0.25,"25%",
 "30%+")))))</f>
        <v>10%</v>
      </c>
      <c r="AF646" s="5" t="str">
        <f>IF(Table1[[#This Row],[Discount]]=0, "Full Price", "Discounted")</f>
        <v>Discounted</v>
      </c>
      <c r="AG646" s="46" t="str">
        <f>TEXT(Table1[[#This Row],[Order Date]],"mmm-yyyy")</f>
        <v>Jun-2015</v>
      </c>
    </row>
    <row r="647" spans="1:33" ht="12.75" customHeight="1" x14ac:dyDescent="0.25">
      <c r="A647" s="5">
        <v>26099</v>
      </c>
      <c r="B647" s="5" t="s">
        <v>106</v>
      </c>
      <c r="C647" s="5">
        <v>0.02</v>
      </c>
      <c r="D647" s="5">
        <v>4.9800000000000004</v>
      </c>
      <c r="E647" s="5">
        <v>6.07</v>
      </c>
      <c r="F647" s="5">
        <v>1133</v>
      </c>
      <c r="G647" s="5" t="s">
        <v>1245</v>
      </c>
      <c r="H647" s="5" t="s">
        <v>49</v>
      </c>
      <c r="I647" s="5" t="s">
        <v>40</v>
      </c>
      <c r="J647" s="5" t="s">
        <v>29</v>
      </c>
      <c r="K647" s="5" t="s">
        <v>93</v>
      </c>
      <c r="L647" s="5" t="s">
        <v>59</v>
      </c>
      <c r="M647" s="5" t="s">
        <v>173</v>
      </c>
      <c r="N647" s="5">
        <v>0.36</v>
      </c>
      <c r="O647" s="5" t="s">
        <v>33</v>
      </c>
      <c r="P647" s="5" t="s">
        <v>61</v>
      </c>
      <c r="Q647" s="5" t="s">
        <v>130</v>
      </c>
      <c r="R647" s="5" t="s">
        <v>1246</v>
      </c>
      <c r="S647" s="5">
        <v>75234</v>
      </c>
      <c r="T647" s="7">
        <v>42030</v>
      </c>
      <c r="U647" s="7">
        <v>42032</v>
      </c>
      <c r="V647" s="5">
        <v>-46.92</v>
      </c>
      <c r="W647" s="5">
        <v>5</v>
      </c>
      <c r="X647" s="5">
        <v>27.76</v>
      </c>
      <c r="Y647" s="5">
        <v>88105</v>
      </c>
      <c r="Z647" s="5">
        <f>DATEDIF(Table1[[#This Row],[Order Date]], Table1[[#This Row],[Ship Date]], "D")</f>
        <v>2</v>
      </c>
      <c r="AA647" s="5">
        <f>IF(Table1[[#This Row],[Sales]]=0, 0, Table1[[#This Row],[Profit]] / Table1[[#This Row],[Sales]] * 100)</f>
        <v>-169.02017291066284</v>
      </c>
      <c r="AB647" s="5">
        <f>Table1[[#This Row],[Sales]] / (1 - Table1[[#This Row],[Discount]])</f>
        <v>28.326530612244898</v>
      </c>
      <c r="AC647" s="5">
        <f>Table1[[#This Row],[Sales Before Discount]] - Table1[[#This Row],[Sales]]</f>
        <v>0.56653061224489676</v>
      </c>
      <c r="AD647" s="5" t="str">
        <f>IF(Table1[[#This Row],[Discount Impact Factor]]=0, "No Discount", IF(Table1[[#This Row],[Discount Impact Factor]]&lt;=0.1, "Low Discount", IF(Table1[[#This Row],[Discount Impact Factor]]&lt;=0.2, "Medium Discount", "High Discount")))</f>
        <v>High Discount</v>
      </c>
      <c r="AE647" s="5" t="str">
        <f>IF(Table1[[#This Row],[Discount]]=0,"0% (No Discount)",
 IF(Table1[[#This Row],[Discount]]&lt;=0.09,"10%",
 IF(Table1[[#This Row],[Discount]]&lt;=0.16,"15%",
 IF(Table1[[#This Row],[Discount]]&lt;=0.2,"20%",  IF(Table1[[#This Row],[Discount]]&lt;=0.25,"25%",
 "30%+")))))</f>
        <v>10%</v>
      </c>
      <c r="AF647" s="5" t="str">
        <f>IF(Table1[[#This Row],[Discount]]=0, "Full Price", "Discounted")</f>
        <v>Discounted</v>
      </c>
      <c r="AG647" s="46" t="str">
        <f>TEXT(Table1[[#This Row],[Order Date]],"mmm-yyyy")</f>
        <v>Jan-2015</v>
      </c>
    </row>
    <row r="648" spans="1:33" ht="12.75" hidden="1" customHeight="1" x14ac:dyDescent="0.25">
      <c r="A648" s="5">
        <v>22119</v>
      </c>
      <c r="B648" s="5" t="s">
        <v>25</v>
      </c>
      <c r="C648" s="5">
        <v>0.09</v>
      </c>
      <c r="D648" s="5">
        <v>270.97000000000003</v>
      </c>
      <c r="E648" s="5">
        <v>28.06</v>
      </c>
      <c r="F648" s="5">
        <v>1136</v>
      </c>
      <c r="G648" s="5" t="s">
        <v>1247</v>
      </c>
      <c r="H648" s="5" t="s">
        <v>39</v>
      </c>
      <c r="I648" s="5" t="s">
        <v>114</v>
      </c>
      <c r="J648" s="5" t="s">
        <v>77</v>
      </c>
      <c r="K648" s="5" t="s">
        <v>85</v>
      </c>
      <c r="L648" s="5" t="s">
        <v>43</v>
      </c>
      <c r="M648" s="5" t="s">
        <v>1248</v>
      </c>
      <c r="N648" s="5">
        <v>0.56000000000000005</v>
      </c>
      <c r="O648" s="5" t="s">
        <v>33</v>
      </c>
      <c r="P648" s="5" t="s">
        <v>61</v>
      </c>
      <c r="Q648" s="5" t="s">
        <v>178</v>
      </c>
      <c r="R648" s="5" t="s">
        <v>1249</v>
      </c>
      <c r="S648" s="5">
        <v>60188</v>
      </c>
      <c r="T648" s="7">
        <v>42006</v>
      </c>
      <c r="U648" s="7">
        <v>42008</v>
      </c>
      <c r="V648" s="5">
        <v>2660.1432</v>
      </c>
      <c r="W648" s="5">
        <v>15</v>
      </c>
      <c r="X648" s="5">
        <v>3855.28</v>
      </c>
      <c r="Y648" s="5">
        <v>87940</v>
      </c>
      <c r="Z648" s="5">
        <f>DATEDIF(Table1[[#This Row],[Order Date]], Table1[[#This Row],[Ship Date]], "D")</f>
        <v>2</v>
      </c>
      <c r="AA648" s="5">
        <f>IF(Table1[[#This Row],[Sales]]=0, 0, Table1[[#This Row],[Profit]] / Table1[[#This Row],[Sales]] * 100)</f>
        <v>69</v>
      </c>
      <c r="AB648" s="5">
        <f>Table1[[#This Row],[Sales]] / (1 - Table1[[#This Row],[Discount]])</f>
        <v>4236.5714285714284</v>
      </c>
      <c r="AC648" s="5">
        <f>Table1[[#This Row],[Sales Before Discount]] - Table1[[#This Row],[Sales]]</f>
        <v>381.29142857142824</v>
      </c>
      <c r="AD648" s="5" t="str">
        <f>IF(Table1[[#This Row],[Discount Impact Factor]]=0, "No Discount", IF(Table1[[#This Row],[Discount Impact Factor]]&lt;=0.1, "Low Discount", IF(Table1[[#This Row],[Discount Impact Factor]]&lt;=0.2, "Medium Discount", "High Discount")))</f>
        <v>High Discount</v>
      </c>
      <c r="AE648" s="5" t="str">
        <f>IF(Table1[[#This Row],[Discount]]=0,"0% (No Discount)",
 IF(Table1[[#This Row],[Discount]]&lt;=0.09,"10%",
 IF(Table1[[#This Row],[Discount]]&lt;=0.16,"15%",
 IF(Table1[[#This Row],[Discount]]&lt;=0.2,"20%",  IF(Table1[[#This Row],[Discount]]&lt;=0.25,"25%",
 "30%+")))))</f>
        <v>10%</v>
      </c>
      <c r="AF648" s="5" t="str">
        <f>IF(Table1[[#This Row],[Discount]]=0, "Full Price", "Discounted")</f>
        <v>Discounted</v>
      </c>
      <c r="AG648" s="46" t="str">
        <f>TEXT(Table1[[#This Row],[Order Date]],"mmm-yyyy")</f>
        <v>Jan-2015</v>
      </c>
    </row>
    <row r="649" spans="1:33" ht="12.75" customHeight="1" x14ac:dyDescent="0.25">
      <c r="A649" s="5">
        <v>19357</v>
      </c>
      <c r="B649" s="5" t="s">
        <v>56</v>
      </c>
      <c r="C649" s="5">
        <v>0.02</v>
      </c>
      <c r="D649" s="5">
        <v>160.97999999999999</v>
      </c>
      <c r="E649" s="5">
        <v>30</v>
      </c>
      <c r="F649" s="5">
        <v>1138</v>
      </c>
      <c r="G649" s="5" t="s">
        <v>1250</v>
      </c>
      <c r="H649" s="5" t="s">
        <v>39</v>
      </c>
      <c r="I649" s="5" t="s">
        <v>40</v>
      </c>
      <c r="J649" s="5" t="s">
        <v>41</v>
      </c>
      <c r="K649" s="5" t="s">
        <v>42</v>
      </c>
      <c r="L649" s="5" t="s">
        <v>43</v>
      </c>
      <c r="M649" s="5" t="s">
        <v>177</v>
      </c>
      <c r="N649" s="5">
        <v>0.62</v>
      </c>
      <c r="O649" s="5" t="s">
        <v>33</v>
      </c>
      <c r="P649" s="5" t="s">
        <v>61</v>
      </c>
      <c r="Q649" s="5" t="s">
        <v>130</v>
      </c>
      <c r="R649" s="5" t="s">
        <v>1251</v>
      </c>
      <c r="S649" s="5">
        <v>75056</v>
      </c>
      <c r="T649" s="7">
        <v>42051</v>
      </c>
      <c r="U649" s="7">
        <v>42054</v>
      </c>
      <c r="V649" s="5">
        <v>-51.116</v>
      </c>
      <c r="W649" s="5">
        <v>1</v>
      </c>
      <c r="X649" s="5">
        <v>192.49</v>
      </c>
      <c r="Y649" s="5">
        <v>86574</v>
      </c>
      <c r="Z649" s="5">
        <f>DATEDIF(Table1[[#This Row],[Order Date]], Table1[[#This Row],[Ship Date]], "D")</f>
        <v>3</v>
      </c>
      <c r="AA649" s="5">
        <f>IF(Table1[[#This Row],[Sales]]=0, 0, Table1[[#This Row],[Profit]] / Table1[[#This Row],[Sales]] * 100)</f>
        <v>-26.555145721855677</v>
      </c>
      <c r="AB649" s="5">
        <f>Table1[[#This Row],[Sales]] / (1 - Table1[[#This Row],[Discount]])</f>
        <v>196.41836734693879</v>
      </c>
      <c r="AC649" s="5">
        <f>Table1[[#This Row],[Sales Before Discount]] - Table1[[#This Row],[Sales]]</f>
        <v>3.928367346938785</v>
      </c>
      <c r="AD649" s="5" t="str">
        <f>IF(Table1[[#This Row],[Discount Impact Factor]]=0, "No Discount", IF(Table1[[#This Row],[Discount Impact Factor]]&lt;=0.1, "Low Discount", IF(Table1[[#This Row],[Discount Impact Factor]]&lt;=0.2, "Medium Discount", "High Discount")))</f>
        <v>High Discount</v>
      </c>
      <c r="AE649" s="5" t="str">
        <f>IF(Table1[[#This Row],[Discount]]=0,"0% (No Discount)",
 IF(Table1[[#This Row],[Discount]]&lt;=0.09,"10%",
 IF(Table1[[#This Row],[Discount]]&lt;=0.16,"15%",
 IF(Table1[[#This Row],[Discount]]&lt;=0.2,"20%",  IF(Table1[[#This Row],[Discount]]&lt;=0.25,"25%",
 "30%+")))))</f>
        <v>10%</v>
      </c>
      <c r="AF649" s="5" t="str">
        <f>IF(Table1[[#This Row],[Discount]]=0, "Full Price", "Discounted")</f>
        <v>Discounted</v>
      </c>
      <c r="AG649" s="46" t="str">
        <f>TEXT(Table1[[#This Row],[Order Date]],"mmm-yyyy")</f>
        <v>Feb-2015</v>
      </c>
    </row>
    <row r="650" spans="1:33" ht="12.75" hidden="1" customHeight="1" x14ac:dyDescent="0.25">
      <c r="A650" s="5">
        <v>25467</v>
      </c>
      <c r="B650" s="5" t="s">
        <v>56</v>
      </c>
      <c r="C650" s="5">
        <v>0.05</v>
      </c>
      <c r="D650" s="5">
        <v>363.25</v>
      </c>
      <c r="E650" s="5">
        <v>19.989999999999998</v>
      </c>
      <c r="F650" s="5">
        <v>1142</v>
      </c>
      <c r="G650" s="5" t="s">
        <v>1252</v>
      </c>
      <c r="H650" s="5" t="s">
        <v>49</v>
      </c>
      <c r="I650" s="5" t="s">
        <v>40</v>
      </c>
      <c r="J650" s="5" t="s">
        <v>29</v>
      </c>
      <c r="K650" s="5" t="s">
        <v>257</v>
      </c>
      <c r="L650" s="5" t="s">
        <v>59</v>
      </c>
      <c r="M650" s="5" t="s">
        <v>1253</v>
      </c>
      <c r="N650" s="5">
        <v>0.56999999999999995</v>
      </c>
      <c r="O650" s="5" t="s">
        <v>33</v>
      </c>
      <c r="P650" s="5" t="s">
        <v>61</v>
      </c>
      <c r="Q650" s="5" t="s">
        <v>130</v>
      </c>
      <c r="R650" s="5" t="s">
        <v>1254</v>
      </c>
      <c r="S650" s="5">
        <v>76706</v>
      </c>
      <c r="T650" s="7">
        <v>42008</v>
      </c>
      <c r="U650" s="7">
        <v>42010</v>
      </c>
      <c r="V650" s="5">
        <v>1766.7795000000001</v>
      </c>
      <c r="W650" s="5">
        <v>7</v>
      </c>
      <c r="X650" s="5">
        <v>2560.5500000000002</v>
      </c>
      <c r="Y650" s="5">
        <v>86573</v>
      </c>
      <c r="Z650" s="5">
        <f>DATEDIF(Table1[[#This Row],[Order Date]], Table1[[#This Row],[Ship Date]], "D")</f>
        <v>2</v>
      </c>
      <c r="AA650" s="5">
        <f>IF(Table1[[#This Row],[Sales]]=0, 0, Table1[[#This Row],[Profit]] / Table1[[#This Row],[Sales]] * 100)</f>
        <v>69</v>
      </c>
      <c r="AB650" s="5">
        <f>Table1[[#This Row],[Sales]] / (1 - Table1[[#This Row],[Discount]])</f>
        <v>2695.3157894736846</v>
      </c>
      <c r="AC650" s="5">
        <f>Table1[[#This Row],[Sales Before Discount]] - Table1[[#This Row],[Sales]]</f>
        <v>134.76578947368444</v>
      </c>
      <c r="AD650" s="5" t="str">
        <f>IF(Table1[[#This Row],[Discount Impact Factor]]=0, "No Discount", IF(Table1[[#This Row],[Discount Impact Factor]]&lt;=0.1, "Low Discount", IF(Table1[[#This Row],[Discount Impact Factor]]&lt;=0.2, "Medium Discount", "High Discount")))</f>
        <v>High Discount</v>
      </c>
      <c r="AE650" s="5" t="str">
        <f>IF(Table1[[#This Row],[Discount]]=0,"0% (No Discount)",
 IF(Table1[[#This Row],[Discount]]&lt;=0.09,"10%",
 IF(Table1[[#This Row],[Discount]]&lt;=0.16,"15%",
 IF(Table1[[#This Row],[Discount]]&lt;=0.2,"20%",  IF(Table1[[#This Row],[Discount]]&lt;=0.25,"25%",
 "30%+")))))</f>
        <v>10%</v>
      </c>
      <c r="AF650" s="5" t="str">
        <f>IF(Table1[[#This Row],[Discount]]=0, "Full Price", "Discounted")</f>
        <v>Discounted</v>
      </c>
      <c r="AG650" s="46" t="str">
        <f>TEXT(Table1[[#This Row],[Order Date]],"mmm-yyyy")</f>
        <v>Jan-2015</v>
      </c>
    </row>
    <row r="651" spans="1:33" ht="12.75" hidden="1" customHeight="1" x14ac:dyDescent="0.25">
      <c r="A651" s="5">
        <v>24539</v>
      </c>
      <c r="B651" s="5" t="s">
        <v>56</v>
      </c>
      <c r="C651" s="5">
        <v>0.01</v>
      </c>
      <c r="D651" s="5">
        <v>18.97</v>
      </c>
      <c r="E651" s="5">
        <v>9.5399999999999991</v>
      </c>
      <c r="F651" s="5">
        <v>1142</v>
      </c>
      <c r="G651" s="5" t="s">
        <v>1252</v>
      </c>
      <c r="H651" s="5" t="s">
        <v>49</v>
      </c>
      <c r="I651" s="5" t="s">
        <v>40</v>
      </c>
      <c r="J651" s="5" t="s">
        <v>29</v>
      </c>
      <c r="K651" s="5" t="s">
        <v>93</v>
      </c>
      <c r="L651" s="5" t="s">
        <v>59</v>
      </c>
      <c r="M651" s="5" t="s">
        <v>223</v>
      </c>
      <c r="N651" s="5">
        <v>0.37</v>
      </c>
      <c r="O651" s="5" t="s">
        <v>33</v>
      </c>
      <c r="P651" s="5" t="s">
        <v>61</v>
      </c>
      <c r="Q651" s="5" t="s">
        <v>130</v>
      </c>
      <c r="R651" s="5" t="s">
        <v>1254</v>
      </c>
      <c r="S651" s="5">
        <v>76706</v>
      </c>
      <c r="T651" s="7">
        <v>42161</v>
      </c>
      <c r="U651" s="7">
        <v>42164</v>
      </c>
      <c r="V651" s="5">
        <v>85.875</v>
      </c>
      <c r="W651" s="5">
        <v>11</v>
      </c>
      <c r="X651" s="5">
        <v>227.67</v>
      </c>
      <c r="Y651" s="5">
        <v>86575</v>
      </c>
      <c r="Z651" s="5">
        <f>DATEDIF(Table1[[#This Row],[Order Date]], Table1[[#This Row],[Ship Date]], "D")</f>
        <v>3</v>
      </c>
      <c r="AA651" s="5">
        <f>IF(Table1[[#This Row],[Sales]]=0, 0, Table1[[#This Row],[Profit]] / Table1[[#This Row],[Sales]] * 100)</f>
        <v>37.719067070760318</v>
      </c>
      <c r="AB651" s="5">
        <f>Table1[[#This Row],[Sales]] / (1 - Table1[[#This Row],[Discount]])</f>
        <v>229.96969696969697</v>
      </c>
      <c r="AC651" s="5">
        <f>Table1[[#This Row],[Sales Before Discount]] - Table1[[#This Row],[Sales]]</f>
        <v>2.2996969696969813</v>
      </c>
      <c r="AD651" s="5" t="str">
        <f>IF(Table1[[#This Row],[Discount Impact Factor]]=0, "No Discount", IF(Table1[[#This Row],[Discount Impact Factor]]&lt;=0.1, "Low Discount", IF(Table1[[#This Row],[Discount Impact Factor]]&lt;=0.2, "Medium Discount", "High Discount")))</f>
        <v>High Discount</v>
      </c>
      <c r="AE651" s="5" t="str">
        <f>IF(Table1[[#This Row],[Discount]]=0,"0% (No Discount)",
 IF(Table1[[#This Row],[Discount]]&lt;=0.09,"10%",
 IF(Table1[[#This Row],[Discount]]&lt;=0.16,"15%",
 IF(Table1[[#This Row],[Discount]]&lt;=0.2,"20%",  IF(Table1[[#This Row],[Discount]]&lt;=0.25,"25%",
 "30%+")))))</f>
        <v>10%</v>
      </c>
      <c r="AF651" s="5" t="str">
        <f>IF(Table1[[#This Row],[Discount]]=0, "Full Price", "Discounted")</f>
        <v>Discounted</v>
      </c>
      <c r="AG651" s="46" t="str">
        <f>TEXT(Table1[[#This Row],[Order Date]],"mmm-yyyy")</f>
        <v>Jun-2015</v>
      </c>
    </row>
    <row r="652" spans="1:33" ht="12.75" hidden="1" customHeight="1" x14ac:dyDescent="0.25">
      <c r="A652" s="5">
        <v>25179</v>
      </c>
      <c r="B652" s="5" t="s">
        <v>106</v>
      </c>
      <c r="C652" s="5">
        <v>0.05</v>
      </c>
      <c r="D652" s="5">
        <v>7.59</v>
      </c>
      <c r="E652" s="5">
        <v>4</v>
      </c>
      <c r="F652" s="5">
        <v>1151</v>
      </c>
      <c r="G652" s="5" t="s">
        <v>1255</v>
      </c>
      <c r="H652" s="5" t="s">
        <v>49</v>
      </c>
      <c r="I652" s="5" t="s">
        <v>28</v>
      </c>
      <c r="J652" s="5" t="s">
        <v>41</v>
      </c>
      <c r="K652" s="5" t="s">
        <v>50</v>
      </c>
      <c r="L652" s="5" t="s">
        <v>31</v>
      </c>
      <c r="M652" s="5" t="s">
        <v>444</v>
      </c>
      <c r="N652" s="5">
        <v>0.42</v>
      </c>
      <c r="O652" s="5" t="s">
        <v>33</v>
      </c>
      <c r="P652" s="5" t="s">
        <v>53</v>
      </c>
      <c r="Q652" s="5" t="s">
        <v>193</v>
      </c>
      <c r="R652" s="5" t="s">
        <v>1256</v>
      </c>
      <c r="S652" s="5">
        <v>1075</v>
      </c>
      <c r="T652" s="7">
        <v>42164</v>
      </c>
      <c r="U652" s="7">
        <v>42164</v>
      </c>
      <c r="V652" s="5">
        <v>6.0926999999999998</v>
      </c>
      <c r="W652" s="5">
        <v>1</v>
      </c>
      <c r="X652" s="5">
        <v>8.83</v>
      </c>
      <c r="Y652" s="5">
        <v>91344</v>
      </c>
      <c r="Z652" s="5">
        <f>DATEDIF(Table1[[#This Row],[Order Date]], Table1[[#This Row],[Ship Date]], "D")</f>
        <v>0</v>
      </c>
      <c r="AA652" s="5">
        <f>IF(Table1[[#This Row],[Sales]]=0, 0, Table1[[#This Row],[Profit]] / Table1[[#This Row],[Sales]] * 100)</f>
        <v>69</v>
      </c>
      <c r="AB652" s="5">
        <f>Table1[[#This Row],[Sales]] / (1 - Table1[[#This Row],[Discount]])</f>
        <v>9.2947368421052641</v>
      </c>
      <c r="AC652" s="5">
        <f>Table1[[#This Row],[Sales Before Discount]] - Table1[[#This Row],[Sales]]</f>
        <v>0.464736842105264</v>
      </c>
      <c r="AD652" s="5" t="str">
        <f>IF(Table1[[#This Row],[Discount Impact Factor]]=0, "No Discount", IF(Table1[[#This Row],[Discount Impact Factor]]&lt;=0.1, "Low Discount", IF(Table1[[#This Row],[Discount Impact Factor]]&lt;=0.2, "Medium Discount", "High Discount")))</f>
        <v>High Discount</v>
      </c>
      <c r="AE652" s="5" t="str">
        <f>IF(Table1[[#This Row],[Discount]]=0,"0% (No Discount)",
 IF(Table1[[#This Row],[Discount]]&lt;=0.09,"10%",
 IF(Table1[[#This Row],[Discount]]&lt;=0.16,"15%",
 IF(Table1[[#This Row],[Discount]]&lt;=0.2,"20%",  IF(Table1[[#This Row],[Discount]]&lt;=0.25,"25%",
 "30%+")))))</f>
        <v>10%</v>
      </c>
      <c r="AF652" s="5" t="str">
        <f>IF(Table1[[#This Row],[Discount]]=0, "Full Price", "Discounted")</f>
        <v>Discounted</v>
      </c>
      <c r="AG652" s="46" t="str">
        <f>TEXT(Table1[[#This Row],[Order Date]],"mmm-yyyy")</f>
        <v>Jun-2015</v>
      </c>
    </row>
    <row r="653" spans="1:33" ht="12.75" hidden="1" customHeight="1" x14ac:dyDescent="0.25">
      <c r="A653" s="5">
        <v>24224</v>
      </c>
      <c r="B653" s="5" t="s">
        <v>47</v>
      </c>
      <c r="C653" s="5">
        <v>0.09</v>
      </c>
      <c r="D653" s="5">
        <v>9.11</v>
      </c>
      <c r="E653" s="5">
        <v>2.15</v>
      </c>
      <c r="F653" s="5">
        <v>1155</v>
      </c>
      <c r="G653" s="5" t="s">
        <v>1257</v>
      </c>
      <c r="H653" s="5" t="s">
        <v>27</v>
      </c>
      <c r="I653" s="5" t="s">
        <v>114</v>
      </c>
      <c r="J653" s="5" t="s">
        <v>29</v>
      </c>
      <c r="K653" s="5" t="s">
        <v>93</v>
      </c>
      <c r="L653" s="5" t="s">
        <v>31</v>
      </c>
      <c r="M653" s="5" t="s">
        <v>1258</v>
      </c>
      <c r="N653" s="5">
        <v>0.4</v>
      </c>
      <c r="O653" s="5" t="s">
        <v>33</v>
      </c>
      <c r="P653" s="5" t="s">
        <v>34</v>
      </c>
      <c r="Q653" s="5" t="s">
        <v>45</v>
      </c>
      <c r="R653" s="5" t="s">
        <v>1259</v>
      </c>
      <c r="S653" s="5">
        <v>90640</v>
      </c>
      <c r="T653" s="7">
        <v>42006</v>
      </c>
      <c r="U653" s="7">
        <v>42008</v>
      </c>
      <c r="V653" s="5">
        <v>20.299600000000002</v>
      </c>
      <c r="W653" s="5">
        <v>4</v>
      </c>
      <c r="X653" s="5">
        <v>34.409999999999997</v>
      </c>
      <c r="Y653" s="5">
        <v>90853</v>
      </c>
      <c r="Z653" s="5">
        <f>DATEDIF(Table1[[#This Row],[Order Date]], Table1[[#This Row],[Ship Date]], "D")</f>
        <v>2</v>
      </c>
      <c r="AA653" s="5">
        <f>IF(Table1[[#This Row],[Sales]]=0, 0, Table1[[#This Row],[Profit]] / Table1[[#This Row],[Sales]] * 100)</f>
        <v>58.993315896541709</v>
      </c>
      <c r="AB653" s="5">
        <f>Table1[[#This Row],[Sales]] / (1 - Table1[[#This Row],[Discount]])</f>
        <v>37.81318681318681</v>
      </c>
      <c r="AC653" s="5">
        <f>Table1[[#This Row],[Sales Before Discount]] - Table1[[#This Row],[Sales]]</f>
        <v>3.4031868131868137</v>
      </c>
      <c r="AD653" s="5" t="str">
        <f>IF(Table1[[#This Row],[Discount Impact Factor]]=0, "No Discount", IF(Table1[[#This Row],[Discount Impact Factor]]&lt;=0.1, "Low Discount", IF(Table1[[#This Row],[Discount Impact Factor]]&lt;=0.2, "Medium Discount", "High Discount")))</f>
        <v>High Discount</v>
      </c>
      <c r="AE653" s="5" t="str">
        <f>IF(Table1[[#This Row],[Discount]]=0,"0% (No Discount)",
 IF(Table1[[#This Row],[Discount]]&lt;=0.09,"10%",
 IF(Table1[[#This Row],[Discount]]&lt;=0.16,"15%",
 IF(Table1[[#This Row],[Discount]]&lt;=0.2,"20%",  IF(Table1[[#This Row],[Discount]]&lt;=0.25,"25%",
 "30%+")))))</f>
        <v>10%</v>
      </c>
      <c r="AF653" s="5" t="str">
        <f>IF(Table1[[#This Row],[Discount]]=0, "Full Price", "Discounted")</f>
        <v>Discounted</v>
      </c>
      <c r="AG653" s="46" t="str">
        <f>TEXT(Table1[[#This Row],[Order Date]],"mmm-yyyy")</f>
        <v>Jan-2015</v>
      </c>
    </row>
    <row r="654" spans="1:33" ht="12.75" hidden="1" customHeight="1" x14ac:dyDescent="0.25">
      <c r="A654" s="5">
        <v>24225</v>
      </c>
      <c r="B654" s="5" t="s">
        <v>47</v>
      </c>
      <c r="C654" s="5">
        <v>0.08</v>
      </c>
      <c r="D654" s="5">
        <v>15.04</v>
      </c>
      <c r="E654" s="5">
        <v>1.97</v>
      </c>
      <c r="F654" s="5">
        <v>1155</v>
      </c>
      <c r="G654" s="5" t="s">
        <v>1257</v>
      </c>
      <c r="H654" s="5" t="s">
        <v>49</v>
      </c>
      <c r="I654" s="5" t="s">
        <v>114</v>
      </c>
      <c r="J654" s="5" t="s">
        <v>29</v>
      </c>
      <c r="K654" s="5" t="s">
        <v>93</v>
      </c>
      <c r="L654" s="5" t="s">
        <v>31</v>
      </c>
      <c r="M654" s="5" t="s">
        <v>659</v>
      </c>
      <c r="N654" s="5">
        <v>0.39</v>
      </c>
      <c r="O654" s="5" t="s">
        <v>33</v>
      </c>
      <c r="P654" s="5" t="s">
        <v>34</v>
      </c>
      <c r="Q654" s="5" t="s">
        <v>45</v>
      </c>
      <c r="R654" s="5" t="s">
        <v>1259</v>
      </c>
      <c r="S654" s="5">
        <v>90640</v>
      </c>
      <c r="T654" s="7">
        <v>42006</v>
      </c>
      <c r="U654" s="7">
        <v>42006</v>
      </c>
      <c r="V654" s="5">
        <v>108.5163</v>
      </c>
      <c r="W654" s="5">
        <v>11</v>
      </c>
      <c r="X654" s="5">
        <v>157.27000000000001</v>
      </c>
      <c r="Y654" s="5">
        <v>90853</v>
      </c>
      <c r="Z654" s="5">
        <f>DATEDIF(Table1[[#This Row],[Order Date]], Table1[[#This Row],[Ship Date]], "D")</f>
        <v>0</v>
      </c>
      <c r="AA654" s="5">
        <f>IF(Table1[[#This Row],[Sales]]=0, 0, Table1[[#This Row],[Profit]] / Table1[[#This Row],[Sales]] * 100)</f>
        <v>69</v>
      </c>
      <c r="AB654" s="5">
        <f>Table1[[#This Row],[Sales]] / (1 - Table1[[#This Row],[Discount]])</f>
        <v>170.94565217391306</v>
      </c>
      <c r="AC654" s="5">
        <f>Table1[[#This Row],[Sales Before Discount]] - Table1[[#This Row],[Sales]]</f>
        <v>13.675652173913051</v>
      </c>
      <c r="AD654" s="5" t="str">
        <f>IF(Table1[[#This Row],[Discount Impact Factor]]=0, "No Discount", IF(Table1[[#This Row],[Discount Impact Factor]]&lt;=0.1, "Low Discount", IF(Table1[[#This Row],[Discount Impact Factor]]&lt;=0.2, "Medium Discount", "High Discount")))</f>
        <v>High Discount</v>
      </c>
      <c r="AE654" s="5" t="str">
        <f>IF(Table1[[#This Row],[Discount]]=0,"0% (No Discount)",
 IF(Table1[[#This Row],[Discount]]&lt;=0.09,"10%",
 IF(Table1[[#This Row],[Discount]]&lt;=0.16,"15%",
 IF(Table1[[#This Row],[Discount]]&lt;=0.2,"20%",  IF(Table1[[#This Row],[Discount]]&lt;=0.25,"25%",
 "30%+")))))</f>
        <v>10%</v>
      </c>
      <c r="AF654" s="5" t="str">
        <f>IF(Table1[[#This Row],[Discount]]=0, "Full Price", "Discounted")</f>
        <v>Discounted</v>
      </c>
      <c r="AG654" s="46" t="str">
        <f>TEXT(Table1[[#This Row],[Order Date]],"mmm-yyyy")</f>
        <v>Jan-2015</v>
      </c>
    </row>
    <row r="655" spans="1:33" ht="12.75" hidden="1" customHeight="1" x14ac:dyDescent="0.25">
      <c r="A655" s="5">
        <v>20212</v>
      </c>
      <c r="B655" s="5" t="s">
        <v>25</v>
      </c>
      <c r="C655" s="5">
        <v>0.06</v>
      </c>
      <c r="D655" s="5">
        <v>175.99</v>
      </c>
      <c r="E655" s="5">
        <v>8.99</v>
      </c>
      <c r="F655" s="5">
        <v>1156</v>
      </c>
      <c r="G655" s="5" t="s">
        <v>1260</v>
      </c>
      <c r="H655" s="5" t="s">
        <v>49</v>
      </c>
      <c r="I655" s="5" t="s">
        <v>114</v>
      </c>
      <c r="J655" s="5" t="s">
        <v>77</v>
      </c>
      <c r="K655" s="5" t="s">
        <v>78</v>
      </c>
      <c r="L655" s="5" t="s">
        <v>59</v>
      </c>
      <c r="M655" s="5" t="s">
        <v>168</v>
      </c>
      <c r="N655" s="5">
        <v>0.56999999999999995</v>
      </c>
      <c r="O655" s="5" t="s">
        <v>33</v>
      </c>
      <c r="P655" s="5" t="s">
        <v>53</v>
      </c>
      <c r="Q655" s="5" t="s">
        <v>193</v>
      </c>
      <c r="R655" s="5" t="s">
        <v>1261</v>
      </c>
      <c r="S655" s="5">
        <v>1876</v>
      </c>
      <c r="T655" s="7">
        <v>42049</v>
      </c>
      <c r="U655" s="7">
        <v>42050</v>
      </c>
      <c r="V655" s="5">
        <v>48.47148</v>
      </c>
      <c r="W655" s="5">
        <v>7</v>
      </c>
      <c r="X655" s="5">
        <v>1013.84</v>
      </c>
      <c r="Y655" s="5">
        <v>90855</v>
      </c>
      <c r="Z655" s="5">
        <f>DATEDIF(Table1[[#This Row],[Order Date]], Table1[[#This Row],[Ship Date]], "D")</f>
        <v>1</v>
      </c>
      <c r="AA655" s="5">
        <f>IF(Table1[[#This Row],[Sales]]=0, 0, Table1[[#This Row],[Profit]] / Table1[[#This Row],[Sales]] * 100)</f>
        <v>4.7809792472184958</v>
      </c>
      <c r="AB655" s="5">
        <f>Table1[[#This Row],[Sales]] / (1 - Table1[[#This Row],[Discount]])</f>
        <v>1078.5531914893618</v>
      </c>
      <c r="AC655" s="5">
        <f>Table1[[#This Row],[Sales Before Discount]] - Table1[[#This Row],[Sales]]</f>
        <v>64.713191489361748</v>
      </c>
      <c r="AD655" s="5" t="str">
        <f>IF(Table1[[#This Row],[Discount Impact Factor]]=0, "No Discount", IF(Table1[[#This Row],[Discount Impact Factor]]&lt;=0.1, "Low Discount", IF(Table1[[#This Row],[Discount Impact Factor]]&lt;=0.2, "Medium Discount", "High Discount")))</f>
        <v>High Discount</v>
      </c>
      <c r="AE655" s="5" t="str">
        <f>IF(Table1[[#This Row],[Discount]]=0,"0% (No Discount)",
 IF(Table1[[#This Row],[Discount]]&lt;=0.09,"10%",
 IF(Table1[[#This Row],[Discount]]&lt;=0.16,"15%",
 IF(Table1[[#This Row],[Discount]]&lt;=0.2,"20%",  IF(Table1[[#This Row],[Discount]]&lt;=0.25,"25%",
 "30%+")))))</f>
        <v>10%</v>
      </c>
      <c r="AF655" s="5" t="str">
        <f>IF(Table1[[#This Row],[Discount]]=0, "Full Price", "Discounted")</f>
        <v>Discounted</v>
      </c>
      <c r="AG655" s="46" t="str">
        <f>TEXT(Table1[[#This Row],[Order Date]],"mmm-yyyy")</f>
        <v>Feb-2015</v>
      </c>
    </row>
    <row r="656" spans="1:33" ht="12.75" customHeight="1" x14ac:dyDescent="0.25">
      <c r="A656" s="5">
        <v>20897</v>
      </c>
      <c r="B656" s="5" t="s">
        <v>25</v>
      </c>
      <c r="C656" s="5">
        <v>0.04</v>
      </c>
      <c r="D656" s="5">
        <v>100.98</v>
      </c>
      <c r="E656" s="5">
        <v>35.840000000000003</v>
      </c>
      <c r="F656" s="5">
        <v>1159</v>
      </c>
      <c r="G656" s="5" t="s">
        <v>1262</v>
      </c>
      <c r="H656" s="5" t="s">
        <v>39</v>
      </c>
      <c r="I656" s="5" t="s">
        <v>114</v>
      </c>
      <c r="J656" s="5" t="s">
        <v>41</v>
      </c>
      <c r="K656" s="5" t="s">
        <v>191</v>
      </c>
      <c r="L656" s="5" t="s">
        <v>121</v>
      </c>
      <c r="M656" s="5" t="s">
        <v>260</v>
      </c>
      <c r="N656" s="5">
        <v>0.62</v>
      </c>
      <c r="O656" s="5" t="s">
        <v>33</v>
      </c>
      <c r="P656" s="5" t="s">
        <v>53</v>
      </c>
      <c r="Q656" s="5" t="s">
        <v>54</v>
      </c>
      <c r="R656" s="5" t="s">
        <v>1263</v>
      </c>
      <c r="S656" s="5">
        <v>7086</v>
      </c>
      <c r="T656" s="7">
        <v>42144</v>
      </c>
      <c r="U656" s="7">
        <v>42145</v>
      </c>
      <c r="V656" s="5">
        <v>-152.76</v>
      </c>
      <c r="W656" s="5">
        <v>1</v>
      </c>
      <c r="X656" s="5">
        <v>110.75</v>
      </c>
      <c r="Y656" s="5">
        <v>90854</v>
      </c>
      <c r="Z656" s="5">
        <f>DATEDIF(Table1[[#This Row],[Order Date]], Table1[[#This Row],[Ship Date]], "D")</f>
        <v>1</v>
      </c>
      <c r="AA656" s="5">
        <f>IF(Table1[[#This Row],[Sales]]=0, 0, Table1[[#This Row],[Profit]] / Table1[[#This Row],[Sales]] * 100)</f>
        <v>-137.93227990970652</v>
      </c>
      <c r="AB656" s="5">
        <f>Table1[[#This Row],[Sales]] / (1 - Table1[[#This Row],[Discount]])</f>
        <v>115.36458333333334</v>
      </c>
      <c r="AC656" s="5">
        <f>Table1[[#This Row],[Sales Before Discount]] - Table1[[#This Row],[Sales]]</f>
        <v>4.6145833333333428</v>
      </c>
      <c r="AD656" s="5" t="str">
        <f>IF(Table1[[#This Row],[Discount Impact Factor]]=0, "No Discount", IF(Table1[[#This Row],[Discount Impact Factor]]&lt;=0.1, "Low Discount", IF(Table1[[#This Row],[Discount Impact Factor]]&lt;=0.2, "Medium Discount", "High Discount")))</f>
        <v>High Discount</v>
      </c>
      <c r="AE656" s="5" t="str">
        <f>IF(Table1[[#This Row],[Discount]]=0,"0% (No Discount)",
 IF(Table1[[#This Row],[Discount]]&lt;=0.09,"10%",
 IF(Table1[[#This Row],[Discount]]&lt;=0.16,"15%",
 IF(Table1[[#This Row],[Discount]]&lt;=0.2,"20%",  IF(Table1[[#This Row],[Discount]]&lt;=0.25,"25%",
 "30%+")))))</f>
        <v>10%</v>
      </c>
      <c r="AF656" s="5" t="str">
        <f>IF(Table1[[#This Row],[Discount]]=0, "Full Price", "Discounted")</f>
        <v>Discounted</v>
      </c>
      <c r="AG656" s="46" t="str">
        <f>TEXT(Table1[[#This Row],[Order Date]],"mmm-yyyy")</f>
        <v>May-2015</v>
      </c>
    </row>
    <row r="657" spans="1:33" ht="12.75" hidden="1" customHeight="1" x14ac:dyDescent="0.25">
      <c r="A657" s="5">
        <v>18860</v>
      </c>
      <c r="B657" s="5" t="s">
        <v>37</v>
      </c>
      <c r="C657" s="5">
        <v>0.09</v>
      </c>
      <c r="D657" s="5">
        <v>9.7799999999999994</v>
      </c>
      <c r="E657" s="5">
        <v>1.39</v>
      </c>
      <c r="F657" s="5">
        <v>1170</v>
      </c>
      <c r="G657" s="5" t="s">
        <v>1264</v>
      </c>
      <c r="H657" s="5" t="s">
        <v>49</v>
      </c>
      <c r="I657" s="5" t="s">
        <v>114</v>
      </c>
      <c r="J657" s="5" t="s">
        <v>29</v>
      </c>
      <c r="K657" s="5" t="s">
        <v>69</v>
      </c>
      <c r="L657" s="5" t="s">
        <v>59</v>
      </c>
      <c r="M657" s="5" t="s">
        <v>1265</v>
      </c>
      <c r="N657" s="5">
        <v>0.39</v>
      </c>
      <c r="O657" s="5" t="s">
        <v>33</v>
      </c>
      <c r="P657" s="5" t="s">
        <v>53</v>
      </c>
      <c r="Q657" s="5" t="s">
        <v>1149</v>
      </c>
      <c r="R657" s="5" t="s">
        <v>401</v>
      </c>
      <c r="S657" s="5">
        <v>19711</v>
      </c>
      <c r="T657" s="7">
        <v>42157</v>
      </c>
      <c r="U657" s="7">
        <v>42158</v>
      </c>
      <c r="V657" s="5">
        <v>125.20739999999999</v>
      </c>
      <c r="W657" s="5">
        <v>19</v>
      </c>
      <c r="X657" s="5">
        <v>181.46</v>
      </c>
      <c r="Y657" s="5">
        <v>87520</v>
      </c>
      <c r="Z657" s="5">
        <f>DATEDIF(Table1[[#This Row],[Order Date]], Table1[[#This Row],[Ship Date]], "D")</f>
        <v>1</v>
      </c>
      <c r="AA657" s="5">
        <f>IF(Table1[[#This Row],[Sales]]=0, 0, Table1[[#This Row],[Profit]] / Table1[[#This Row],[Sales]] * 100)</f>
        <v>69</v>
      </c>
      <c r="AB657" s="5">
        <f>Table1[[#This Row],[Sales]] / (1 - Table1[[#This Row],[Discount]])</f>
        <v>199.4065934065934</v>
      </c>
      <c r="AC657" s="5">
        <f>Table1[[#This Row],[Sales Before Discount]] - Table1[[#This Row],[Sales]]</f>
        <v>17.946593406593394</v>
      </c>
      <c r="AD657" s="5" t="str">
        <f>IF(Table1[[#This Row],[Discount Impact Factor]]=0, "No Discount", IF(Table1[[#This Row],[Discount Impact Factor]]&lt;=0.1, "Low Discount", IF(Table1[[#This Row],[Discount Impact Factor]]&lt;=0.2, "Medium Discount", "High Discount")))</f>
        <v>High Discount</v>
      </c>
      <c r="AE657" s="5" t="str">
        <f>IF(Table1[[#This Row],[Discount]]=0,"0% (No Discount)",
 IF(Table1[[#This Row],[Discount]]&lt;=0.09,"10%",
 IF(Table1[[#This Row],[Discount]]&lt;=0.16,"15%",
 IF(Table1[[#This Row],[Discount]]&lt;=0.2,"20%",  IF(Table1[[#This Row],[Discount]]&lt;=0.25,"25%",
 "30%+")))))</f>
        <v>10%</v>
      </c>
      <c r="AF657" s="5" t="str">
        <f>IF(Table1[[#This Row],[Discount]]=0, "Full Price", "Discounted")</f>
        <v>Discounted</v>
      </c>
      <c r="AG657" s="46" t="str">
        <f>TEXT(Table1[[#This Row],[Order Date]],"mmm-yyyy")</f>
        <v>Jun-2015</v>
      </c>
    </row>
    <row r="658" spans="1:33" ht="12.75" hidden="1" customHeight="1" x14ac:dyDescent="0.25">
      <c r="A658" s="5">
        <v>18861</v>
      </c>
      <c r="B658" s="5" t="s">
        <v>37</v>
      </c>
      <c r="C658" s="5">
        <v>0</v>
      </c>
      <c r="D658" s="5">
        <v>200.99</v>
      </c>
      <c r="E658" s="5">
        <v>8.08</v>
      </c>
      <c r="F658" s="5">
        <v>1170</v>
      </c>
      <c r="G658" s="5" t="s">
        <v>1264</v>
      </c>
      <c r="H658" s="5" t="s">
        <v>49</v>
      </c>
      <c r="I658" s="5" t="s">
        <v>114</v>
      </c>
      <c r="J658" s="5" t="s">
        <v>77</v>
      </c>
      <c r="K658" s="5" t="s">
        <v>78</v>
      </c>
      <c r="L658" s="5" t="s">
        <v>59</v>
      </c>
      <c r="M658" s="5" t="s">
        <v>1266</v>
      </c>
      <c r="N658" s="5">
        <v>0.59</v>
      </c>
      <c r="O658" s="5" t="s">
        <v>33</v>
      </c>
      <c r="P658" s="5" t="s">
        <v>53</v>
      </c>
      <c r="Q658" s="5" t="s">
        <v>1149</v>
      </c>
      <c r="R658" s="5" t="s">
        <v>401</v>
      </c>
      <c r="S658" s="5">
        <v>19711</v>
      </c>
      <c r="T658" s="7">
        <v>42157</v>
      </c>
      <c r="U658" s="7">
        <v>42159</v>
      </c>
      <c r="V658" s="5">
        <v>281.53440000000001</v>
      </c>
      <c r="W658" s="5">
        <v>6</v>
      </c>
      <c r="X658" s="5">
        <v>1076.3</v>
      </c>
      <c r="Y658" s="5">
        <v>87520</v>
      </c>
      <c r="Z658" s="5">
        <f>DATEDIF(Table1[[#This Row],[Order Date]], Table1[[#This Row],[Ship Date]], "D")</f>
        <v>2</v>
      </c>
      <c r="AA658" s="5">
        <f>IF(Table1[[#This Row],[Sales]]=0, 0, Table1[[#This Row],[Profit]] / Table1[[#This Row],[Sales]] * 100)</f>
        <v>26.157614048127847</v>
      </c>
      <c r="AB658" s="5">
        <f>Table1[[#This Row],[Sales]] / (1 - Table1[[#This Row],[Discount]])</f>
        <v>1076.3</v>
      </c>
      <c r="AC658" s="5">
        <f>Table1[[#This Row],[Sales Before Discount]] - Table1[[#This Row],[Sales]]</f>
        <v>0</v>
      </c>
      <c r="AD658" s="5" t="str">
        <f>IF(Table1[[#This Row],[Discount Impact Factor]]=0, "No Discount", IF(Table1[[#This Row],[Discount Impact Factor]]&lt;=0.1, "Low Discount", IF(Table1[[#This Row],[Discount Impact Factor]]&lt;=0.2, "Medium Discount", "High Discount")))</f>
        <v>No Discount</v>
      </c>
      <c r="AE658" s="5" t="str">
        <f>IF(Table1[[#This Row],[Discount]]=0,"0% (No Discount)",
 IF(Table1[[#This Row],[Discount]]&lt;=0.09,"10%",
 IF(Table1[[#This Row],[Discount]]&lt;=0.16,"15%",
 IF(Table1[[#This Row],[Discount]]&lt;=0.2,"20%",  IF(Table1[[#This Row],[Discount]]&lt;=0.25,"25%",
 "30%+")))))</f>
        <v>0% (No Discount)</v>
      </c>
      <c r="AF658" s="5" t="str">
        <f>IF(Table1[[#This Row],[Discount]]=0, "Full Price", "Discounted")</f>
        <v>Full Price</v>
      </c>
      <c r="AG658" s="46" t="str">
        <f>TEXT(Table1[[#This Row],[Order Date]],"mmm-yyyy")</f>
        <v>Jun-2015</v>
      </c>
    </row>
    <row r="659" spans="1:33" ht="12.75" hidden="1" customHeight="1" x14ac:dyDescent="0.25">
      <c r="A659" s="5">
        <v>19182</v>
      </c>
      <c r="B659" s="5" t="s">
        <v>25</v>
      </c>
      <c r="C659" s="5">
        <v>0.03</v>
      </c>
      <c r="D659" s="5">
        <v>4.4800000000000004</v>
      </c>
      <c r="E659" s="5">
        <v>49</v>
      </c>
      <c r="F659" s="5">
        <v>1178</v>
      </c>
      <c r="G659" s="5" t="s">
        <v>1267</v>
      </c>
      <c r="H659" s="5" t="s">
        <v>49</v>
      </c>
      <c r="I659" s="5" t="s">
        <v>114</v>
      </c>
      <c r="J659" s="5" t="s">
        <v>29</v>
      </c>
      <c r="K659" s="5" t="s">
        <v>257</v>
      </c>
      <c r="L659" s="5" t="s">
        <v>236</v>
      </c>
      <c r="M659" s="5" t="s">
        <v>680</v>
      </c>
      <c r="N659" s="5">
        <v>0.6</v>
      </c>
      <c r="O659" s="5" t="s">
        <v>33</v>
      </c>
      <c r="P659" s="5" t="s">
        <v>136</v>
      </c>
      <c r="Q659" s="5" t="s">
        <v>362</v>
      </c>
      <c r="R659" s="5" t="s">
        <v>1268</v>
      </c>
      <c r="S659" s="5">
        <v>32701</v>
      </c>
      <c r="T659" s="7">
        <v>42103</v>
      </c>
      <c r="U659" s="7">
        <v>42105</v>
      </c>
      <c r="V659" s="5">
        <v>64.265999999999991</v>
      </c>
      <c r="W659" s="5">
        <v>2</v>
      </c>
      <c r="X659" s="5">
        <v>21.46</v>
      </c>
      <c r="Y659" s="5">
        <v>89787</v>
      </c>
      <c r="Z659" s="5">
        <f>DATEDIF(Table1[[#This Row],[Order Date]], Table1[[#This Row],[Ship Date]], "D")</f>
        <v>2</v>
      </c>
      <c r="AA659" s="5">
        <f>IF(Table1[[#This Row],[Sales]]=0, 0, Table1[[#This Row],[Profit]] / Table1[[#This Row],[Sales]] * 100)</f>
        <v>299.46877912395149</v>
      </c>
      <c r="AB659" s="5">
        <f>Table1[[#This Row],[Sales]] / (1 - Table1[[#This Row],[Discount]])</f>
        <v>22.123711340206189</v>
      </c>
      <c r="AC659" s="5">
        <f>Table1[[#This Row],[Sales Before Discount]] - Table1[[#This Row],[Sales]]</f>
        <v>0.66371134020618783</v>
      </c>
      <c r="AD659" s="5" t="str">
        <f>IF(Table1[[#This Row],[Discount Impact Factor]]=0, "No Discount", IF(Table1[[#This Row],[Discount Impact Factor]]&lt;=0.1, "Low Discount", IF(Table1[[#This Row],[Discount Impact Factor]]&lt;=0.2, "Medium Discount", "High Discount")))</f>
        <v>High Discount</v>
      </c>
      <c r="AE659" s="5" t="str">
        <f>IF(Table1[[#This Row],[Discount]]=0,"0% (No Discount)",
 IF(Table1[[#This Row],[Discount]]&lt;=0.09,"10%",
 IF(Table1[[#This Row],[Discount]]&lt;=0.16,"15%",
 IF(Table1[[#This Row],[Discount]]&lt;=0.2,"20%",  IF(Table1[[#This Row],[Discount]]&lt;=0.25,"25%",
 "30%+")))))</f>
        <v>10%</v>
      </c>
      <c r="AF659" s="5" t="str">
        <f>IF(Table1[[#This Row],[Discount]]=0, "Full Price", "Discounted")</f>
        <v>Discounted</v>
      </c>
      <c r="AG659" s="46" t="str">
        <f>TEXT(Table1[[#This Row],[Order Date]],"mmm-yyyy")</f>
        <v>Apr-2015</v>
      </c>
    </row>
    <row r="660" spans="1:33" ht="12.75" customHeight="1" x14ac:dyDescent="0.25">
      <c r="A660" s="5">
        <v>19183</v>
      </c>
      <c r="B660" s="5" t="s">
        <v>25</v>
      </c>
      <c r="C660" s="5">
        <v>0.06</v>
      </c>
      <c r="D660" s="5">
        <v>350.99</v>
      </c>
      <c r="E660" s="5">
        <v>39</v>
      </c>
      <c r="F660" s="5">
        <v>1178</v>
      </c>
      <c r="G660" s="5" t="s">
        <v>1267</v>
      </c>
      <c r="H660" s="5" t="s">
        <v>39</v>
      </c>
      <c r="I660" s="5" t="s">
        <v>114</v>
      </c>
      <c r="J660" s="5" t="s">
        <v>41</v>
      </c>
      <c r="K660" s="5" t="s">
        <v>42</v>
      </c>
      <c r="L660" s="5" t="s">
        <v>43</v>
      </c>
      <c r="M660" s="5" t="s">
        <v>1269</v>
      </c>
      <c r="N660" s="5">
        <v>0.55000000000000004</v>
      </c>
      <c r="O660" s="5" t="s">
        <v>33</v>
      </c>
      <c r="P660" s="5" t="s">
        <v>136</v>
      </c>
      <c r="Q660" s="5" t="s">
        <v>362</v>
      </c>
      <c r="R660" s="5" t="s">
        <v>1268</v>
      </c>
      <c r="S660" s="5">
        <v>32701</v>
      </c>
      <c r="T660" s="7">
        <v>42103</v>
      </c>
      <c r="U660" s="7">
        <v>42105</v>
      </c>
      <c r="V660" s="5">
        <v>-302.61559999999997</v>
      </c>
      <c r="W660" s="5">
        <v>10</v>
      </c>
      <c r="X660" s="5">
        <v>3506.78</v>
      </c>
      <c r="Y660" s="5">
        <v>89787</v>
      </c>
      <c r="Z660" s="5">
        <f>DATEDIF(Table1[[#This Row],[Order Date]], Table1[[#This Row],[Ship Date]], "D")</f>
        <v>2</v>
      </c>
      <c r="AA660" s="5">
        <f>IF(Table1[[#This Row],[Sales]]=0, 0, Table1[[#This Row],[Profit]] / Table1[[#This Row],[Sales]] * 100)</f>
        <v>-8.6294435350948717</v>
      </c>
      <c r="AB660" s="5">
        <f>Table1[[#This Row],[Sales]] / (1 - Table1[[#This Row],[Discount]])</f>
        <v>3730.617021276596</v>
      </c>
      <c r="AC660" s="5">
        <f>Table1[[#This Row],[Sales Before Discount]] - Table1[[#This Row],[Sales]]</f>
        <v>223.83702127659581</v>
      </c>
      <c r="AD660" s="5" t="str">
        <f>IF(Table1[[#This Row],[Discount Impact Factor]]=0, "No Discount", IF(Table1[[#This Row],[Discount Impact Factor]]&lt;=0.1, "Low Discount", IF(Table1[[#This Row],[Discount Impact Factor]]&lt;=0.2, "Medium Discount", "High Discount")))</f>
        <v>High Discount</v>
      </c>
      <c r="AE660" s="5" t="str">
        <f>IF(Table1[[#This Row],[Discount]]=0,"0% (No Discount)",
 IF(Table1[[#This Row],[Discount]]&lt;=0.09,"10%",
 IF(Table1[[#This Row],[Discount]]&lt;=0.16,"15%",
 IF(Table1[[#This Row],[Discount]]&lt;=0.2,"20%",  IF(Table1[[#This Row],[Discount]]&lt;=0.25,"25%",
 "30%+")))))</f>
        <v>10%</v>
      </c>
      <c r="AF660" s="5" t="str">
        <f>IF(Table1[[#This Row],[Discount]]=0, "Full Price", "Discounted")</f>
        <v>Discounted</v>
      </c>
      <c r="AG660" s="46" t="str">
        <f>TEXT(Table1[[#This Row],[Order Date]],"mmm-yyyy")</f>
        <v>Apr-2015</v>
      </c>
    </row>
    <row r="661" spans="1:33" ht="12.75" hidden="1" customHeight="1" x14ac:dyDescent="0.25">
      <c r="A661" s="5">
        <v>19184</v>
      </c>
      <c r="B661" s="5" t="s">
        <v>25</v>
      </c>
      <c r="C661" s="5">
        <v>0.09</v>
      </c>
      <c r="D661" s="5">
        <v>40.98</v>
      </c>
      <c r="E661" s="5">
        <v>6.5</v>
      </c>
      <c r="F661" s="5">
        <v>1178</v>
      </c>
      <c r="G661" s="5" t="s">
        <v>1267</v>
      </c>
      <c r="H661" s="5" t="s">
        <v>27</v>
      </c>
      <c r="I661" s="5" t="s">
        <v>114</v>
      </c>
      <c r="J661" s="5" t="s">
        <v>77</v>
      </c>
      <c r="K661" s="5" t="s">
        <v>180</v>
      </c>
      <c r="L661" s="5" t="s">
        <v>59</v>
      </c>
      <c r="M661" s="5" t="s">
        <v>1270</v>
      </c>
      <c r="N661" s="5">
        <v>0.74</v>
      </c>
      <c r="O661" s="5" t="s">
        <v>33</v>
      </c>
      <c r="P661" s="5" t="s">
        <v>136</v>
      </c>
      <c r="Q661" s="5" t="s">
        <v>362</v>
      </c>
      <c r="R661" s="5" t="s">
        <v>1268</v>
      </c>
      <c r="S661" s="5">
        <v>32701</v>
      </c>
      <c r="T661" s="7">
        <v>42103</v>
      </c>
      <c r="U661" s="7">
        <v>42105</v>
      </c>
      <c r="V661" s="5">
        <v>5.6916000000000002</v>
      </c>
      <c r="W661" s="5">
        <v>7</v>
      </c>
      <c r="X661" s="5">
        <v>267.69</v>
      </c>
      <c r="Y661" s="5">
        <v>89787</v>
      </c>
      <c r="Z661" s="5">
        <f>DATEDIF(Table1[[#This Row],[Order Date]], Table1[[#This Row],[Ship Date]], "D")</f>
        <v>2</v>
      </c>
      <c r="AA661" s="5">
        <f>IF(Table1[[#This Row],[Sales]]=0, 0, Table1[[#This Row],[Profit]] / Table1[[#This Row],[Sales]] * 100)</f>
        <v>2.1261907430236469</v>
      </c>
      <c r="AB661" s="5">
        <f>Table1[[#This Row],[Sales]] / (1 - Table1[[#This Row],[Discount]])</f>
        <v>294.16483516483515</v>
      </c>
      <c r="AC661" s="5">
        <f>Table1[[#This Row],[Sales Before Discount]] - Table1[[#This Row],[Sales]]</f>
        <v>26.474835164835156</v>
      </c>
      <c r="AD661" s="5" t="str">
        <f>IF(Table1[[#This Row],[Discount Impact Factor]]=0, "No Discount", IF(Table1[[#This Row],[Discount Impact Factor]]&lt;=0.1, "Low Discount", IF(Table1[[#This Row],[Discount Impact Factor]]&lt;=0.2, "Medium Discount", "High Discount")))</f>
        <v>High Discount</v>
      </c>
      <c r="AE661" s="5" t="str">
        <f>IF(Table1[[#This Row],[Discount]]=0,"0% (No Discount)",
 IF(Table1[[#This Row],[Discount]]&lt;=0.09,"10%",
 IF(Table1[[#This Row],[Discount]]&lt;=0.16,"15%",
 IF(Table1[[#This Row],[Discount]]&lt;=0.2,"20%",  IF(Table1[[#This Row],[Discount]]&lt;=0.25,"25%",
 "30%+")))))</f>
        <v>10%</v>
      </c>
      <c r="AF661" s="5" t="str">
        <f>IF(Table1[[#This Row],[Discount]]=0, "Full Price", "Discounted")</f>
        <v>Discounted</v>
      </c>
      <c r="AG661" s="46" t="str">
        <f>TEXT(Table1[[#This Row],[Order Date]],"mmm-yyyy")</f>
        <v>Apr-2015</v>
      </c>
    </row>
    <row r="662" spans="1:33" ht="12.75" customHeight="1" x14ac:dyDescent="0.25">
      <c r="A662" s="5">
        <v>19185</v>
      </c>
      <c r="B662" s="5" t="s">
        <v>25</v>
      </c>
      <c r="C662" s="5">
        <v>0.09</v>
      </c>
      <c r="D662" s="5">
        <v>349.45</v>
      </c>
      <c r="E662" s="5">
        <v>60</v>
      </c>
      <c r="F662" s="5">
        <v>1178</v>
      </c>
      <c r="G662" s="5" t="s">
        <v>1267</v>
      </c>
      <c r="H662" s="5" t="s">
        <v>39</v>
      </c>
      <c r="I662" s="5" t="s">
        <v>114</v>
      </c>
      <c r="J662" s="5" t="s">
        <v>41</v>
      </c>
      <c r="K662" s="5" t="s">
        <v>152</v>
      </c>
      <c r="L662" s="5" t="s">
        <v>43</v>
      </c>
      <c r="M662" s="5" t="s">
        <v>989</v>
      </c>
      <c r="N662" s="5">
        <v>0.52</v>
      </c>
      <c r="O662" s="5" t="s">
        <v>33</v>
      </c>
      <c r="P662" s="5" t="s">
        <v>136</v>
      </c>
      <c r="Q662" s="5" t="s">
        <v>362</v>
      </c>
      <c r="R662" s="5" t="s">
        <v>1268</v>
      </c>
      <c r="S662" s="5">
        <v>32701</v>
      </c>
      <c r="T662" s="7">
        <v>42103</v>
      </c>
      <c r="U662" s="7">
        <v>42104</v>
      </c>
      <c r="V662" s="5">
        <v>-369.10999999999996</v>
      </c>
      <c r="W662" s="5">
        <v>7</v>
      </c>
      <c r="X662" s="5">
        <v>2307.2600000000002</v>
      </c>
      <c r="Y662" s="5">
        <v>89787</v>
      </c>
      <c r="Z662" s="5">
        <f>DATEDIF(Table1[[#This Row],[Order Date]], Table1[[#This Row],[Ship Date]], "D")</f>
        <v>1</v>
      </c>
      <c r="AA662" s="5">
        <f>IF(Table1[[#This Row],[Sales]]=0, 0, Table1[[#This Row],[Profit]] / Table1[[#This Row],[Sales]] * 100)</f>
        <v>-15.997763581044177</v>
      </c>
      <c r="AB662" s="5">
        <f>Table1[[#This Row],[Sales]] / (1 - Table1[[#This Row],[Discount]])</f>
        <v>2535.4505494505497</v>
      </c>
      <c r="AC662" s="5">
        <f>Table1[[#This Row],[Sales Before Discount]] - Table1[[#This Row],[Sales]]</f>
        <v>228.1905494505495</v>
      </c>
      <c r="AD662" s="5" t="str">
        <f>IF(Table1[[#This Row],[Discount Impact Factor]]=0, "No Discount", IF(Table1[[#This Row],[Discount Impact Factor]]&lt;=0.1, "Low Discount", IF(Table1[[#This Row],[Discount Impact Factor]]&lt;=0.2, "Medium Discount", "High Discount")))</f>
        <v>High Discount</v>
      </c>
      <c r="AE662" s="5" t="str">
        <f>IF(Table1[[#This Row],[Discount]]=0,"0% (No Discount)",
 IF(Table1[[#This Row],[Discount]]&lt;=0.09,"10%",
 IF(Table1[[#This Row],[Discount]]&lt;=0.16,"15%",
 IF(Table1[[#This Row],[Discount]]&lt;=0.2,"20%",  IF(Table1[[#This Row],[Discount]]&lt;=0.25,"25%",
 "30%+")))))</f>
        <v>10%</v>
      </c>
      <c r="AF662" s="5" t="str">
        <f>IF(Table1[[#This Row],[Discount]]=0, "Full Price", "Discounted")</f>
        <v>Discounted</v>
      </c>
      <c r="AG662" s="46" t="str">
        <f>TEXT(Table1[[#This Row],[Order Date]],"mmm-yyyy")</f>
        <v>Apr-2015</v>
      </c>
    </row>
    <row r="663" spans="1:33" ht="12.75" hidden="1" customHeight="1" x14ac:dyDescent="0.25">
      <c r="A663" s="5">
        <v>19484</v>
      </c>
      <c r="B663" s="5" t="s">
        <v>25</v>
      </c>
      <c r="C663" s="5">
        <v>7.0000000000000007E-2</v>
      </c>
      <c r="D663" s="5">
        <v>2.61</v>
      </c>
      <c r="E663" s="5">
        <v>0.5</v>
      </c>
      <c r="F663" s="5">
        <v>1182</v>
      </c>
      <c r="G663" s="5" t="s">
        <v>1271</v>
      </c>
      <c r="H663" s="5" t="s">
        <v>49</v>
      </c>
      <c r="I663" s="5" t="s">
        <v>40</v>
      </c>
      <c r="J663" s="5" t="s">
        <v>29</v>
      </c>
      <c r="K663" s="5" t="s">
        <v>134</v>
      </c>
      <c r="L663" s="5" t="s">
        <v>59</v>
      </c>
      <c r="M663" s="5" t="s">
        <v>1138</v>
      </c>
      <c r="N663" s="5">
        <v>0.39</v>
      </c>
      <c r="O663" s="5" t="s">
        <v>33</v>
      </c>
      <c r="P663" s="5" t="s">
        <v>34</v>
      </c>
      <c r="Q663" s="5" t="s">
        <v>212</v>
      </c>
      <c r="R663" s="5" t="s">
        <v>1272</v>
      </c>
      <c r="S663" s="5">
        <v>84660</v>
      </c>
      <c r="T663" s="7">
        <v>42147</v>
      </c>
      <c r="U663" s="7">
        <v>42147</v>
      </c>
      <c r="V663" s="5">
        <v>27.013499999999997</v>
      </c>
      <c r="W663" s="5">
        <v>15</v>
      </c>
      <c r="X663" s="5">
        <v>39.15</v>
      </c>
      <c r="Y663" s="5">
        <v>86913</v>
      </c>
      <c r="Z663" s="5">
        <f>DATEDIF(Table1[[#This Row],[Order Date]], Table1[[#This Row],[Ship Date]], "D")</f>
        <v>0</v>
      </c>
      <c r="AA663" s="5">
        <f>IF(Table1[[#This Row],[Sales]]=0, 0, Table1[[#This Row],[Profit]] / Table1[[#This Row],[Sales]] * 100)</f>
        <v>69</v>
      </c>
      <c r="AB663" s="5">
        <f>Table1[[#This Row],[Sales]] / (1 - Table1[[#This Row],[Discount]])</f>
        <v>42.096774193548391</v>
      </c>
      <c r="AC663" s="5">
        <f>Table1[[#This Row],[Sales Before Discount]] - Table1[[#This Row],[Sales]]</f>
        <v>2.9467741935483929</v>
      </c>
      <c r="AD663" s="5" t="str">
        <f>IF(Table1[[#This Row],[Discount Impact Factor]]=0, "No Discount", IF(Table1[[#This Row],[Discount Impact Factor]]&lt;=0.1, "Low Discount", IF(Table1[[#This Row],[Discount Impact Factor]]&lt;=0.2, "Medium Discount", "High Discount")))</f>
        <v>High Discount</v>
      </c>
      <c r="AE663" s="5" t="str">
        <f>IF(Table1[[#This Row],[Discount]]=0,"0% (No Discount)",
 IF(Table1[[#This Row],[Discount]]&lt;=0.09,"10%",
 IF(Table1[[#This Row],[Discount]]&lt;=0.16,"15%",
 IF(Table1[[#This Row],[Discount]]&lt;=0.2,"20%",  IF(Table1[[#This Row],[Discount]]&lt;=0.25,"25%",
 "30%+")))))</f>
        <v>10%</v>
      </c>
      <c r="AF663" s="5" t="str">
        <f>IF(Table1[[#This Row],[Discount]]=0, "Full Price", "Discounted")</f>
        <v>Discounted</v>
      </c>
      <c r="AG663" s="46" t="str">
        <f>TEXT(Table1[[#This Row],[Order Date]],"mmm-yyyy")</f>
        <v>May-2015</v>
      </c>
    </row>
    <row r="664" spans="1:33" ht="12.75" hidden="1" customHeight="1" x14ac:dyDescent="0.25">
      <c r="A664" s="5">
        <v>21522</v>
      </c>
      <c r="B664" s="5" t="s">
        <v>37</v>
      </c>
      <c r="C664" s="5">
        <v>0.04</v>
      </c>
      <c r="D664" s="5">
        <v>35.99</v>
      </c>
      <c r="E664" s="5">
        <v>3.3</v>
      </c>
      <c r="F664" s="5">
        <v>1183</v>
      </c>
      <c r="G664" s="5" t="s">
        <v>1273</v>
      </c>
      <c r="H664" s="5" t="s">
        <v>49</v>
      </c>
      <c r="I664" s="5" t="s">
        <v>40</v>
      </c>
      <c r="J664" s="5" t="s">
        <v>77</v>
      </c>
      <c r="K664" s="5" t="s">
        <v>78</v>
      </c>
      <c r="L664" s="5" t="s">
        <v>51</v>
      </c>
      <c r="M664" s="5" t="s">
        <v>1274</v>
      </c>
      <c r="N664" s="5">
        <v>0.39</v>
      </c>
      <c r="O664" s="5" t="s">
        <v>33</v>
      </c>
      <c r="P664" s="5" t="s">
        <v>34</v>
      </c>
      <c r="Q664" s="5" t="s">
        <v>212</v>
      </c>
      <c r="R664" s="5" t="s">
        <v>1275</v>
      </c>
      <c r="S664" s="5">
        <v>84663</v>
      </c>
      <c r="T664" s="7">
        <v>42184</v>
      </c>
      <c r="U664" s="7">
        <v>42184</v>
      </c>
      <c r="V664" s="5">
        <v>184.19549999999998</v>
      </c>
      <c r="W664" s="5">
        <v>9</v>
      </c>
      <c r="X664" s="5">
        <v>266.95</v>
      </c>
      <c r="Y664" s="5">
        <v>86914</v>
      </c>
      <c r="Z664" s="5">
        <f>DATEDIF(Table1[[#This Row],[Order Date]], Table1[[#This Row],[Ship Date]], "D")</f>
        <v>0</v>
      </c>
      <c r="AA664" s="5">
        <f>IF(Table1[[#This Row],[Sales]]=0, 0, Table1[[#This Row],[Profit]] / Table1[[#This Row],[Sales]] * 100)</f>
        <v>69</v>
      </c>
      <c r="AB664" s="5">
        <f>Table1[[#This Row],[Sales]] / (1 - Table1[[#This Row],[Discount]])</f>
        <v>278.07291666666669</v>
      </c>
      <c r="AC664" s="5">
        <f>Table1[[#This Row],[Sales Before Discount]] - Table1[[#This Row],[Sales]]</f>
        <v>11.122916666666697</v>
      </c>
      <c r="AD664" s="5" t="str">
        <f>IF(Table1[[#This Row],[Discount Impact Factor]]=0, "No Discount", IF(Table1[[#This Row],[Discount Impact Factor]]&lt;=0.1, "Low Discount", IF(Table1[[#This Row],[Discount Impact Factor]]&lt;=0.2, "Medium Discount", "High Discount")))</f>
        <v>High Discount</v>
      </c>
      <c r="AE664" s="5" t="str">
        <f>IF(Table1[[#This Row],[Discount]]=0,"0% (No Discount)",
 IF(Table1[[#This Row],[Discount]]&lt;=0.09,"10%",
 IF(Table1[[#This Row],[Discount]]&lt;=0.16,"15%",
 IF(Table1[[#This Row],[Discount]]&lt;=0.2,"20%",  IF(Table1[[#This Row],[Discount]]&lt;=0.25,"25%",
 "30%+")))))</f>
        <v>10%</v>
      </c>
      <c r="AF664" s="5" t="str">
        <f>IF(Table1[[#This Row],[Discount]]=0, "Full Price", "Discounted")</f>
        <v>Discounted</v>
      </c>
      <c r="AG664" s="46" t="str">
        <f>TEXT(Table1[[#This Row],[Order Date]],"mmm-yyyy")</f>
        <v>Jun-2015</v>
      </c>
    </row>
    <row r="665" spans="1:33" ht="12.75" hidden="1" customHeight="1" x14ac:dyDescent="0.25">
      <c r="A665" s="5">
        <v>22190</v>
      </c>
      <c r="B665" s="5" t="s">
        <v>56</v>
      </c>
      <c r="C665" s="5">
        <v>0</v>
      </c>
      <c r="D665" s="5">
        <v>6783.02</v>
      </c>
      <c r="E665" s="5">
        <v>24.49</v>
      </c>
      <c r="F665" s="5">
        <v>1185</v>
      </c>
      <c r="G665" s="5" t="s">
        <v>1276</v>
      </c>
      <c r="H665" s="5" t="s">
        <v>49</v>
      </c>
      <c r="I665" s="5" t="s">
        <v>114</v>
      </c>
      <c r="J665" s="5" t="s">
        <v>77</v>
      </c>
      <c r="K665" s="5" t="s">
        <v>85</v>
      </c>
      <c r="L665" s="5" t="s">
        <v>236</v>
      </c>
      <c r="M665" s="5" t="s">
        <v>1277</v>
      </c>
      <c r="N665" s="5">
        <v>0.39</v>
      </c>
      <c r="O665" s="5" t="s">
        <v>33</v>
      </c>
      <c r="P665" s="5" t="s">
        <v>136</v>
      </c>
      <c r="Q665" s="5" t="s">
        <v>1278</v>
      </c>
      <c r="R665" s="5" t="s">
        <v>1279</v>
      </c>
      <c r="S665" s="5">
        <v>35756</v>
      </c>
      <c r="T665" s="7">
        <v>42084</v>
      </c>
      <c r="U665" s="7">
        <v>42085</v>
      </c>
      <c r="V665" s="5">
        <v>4.1099999999999994</v>
      </c>
      <c r="W665" s="5">
        <v>3</v>
      </c>
      <c r="X665" s="5">
        <v>20552.55</v>
      </c>
      <c r="Y665" s="5">
        <v>85938</v>
      </c>
      <c r="Z665" s="5">
        <f>DATEDIF(Table1[[#This Row],[Order Date]], Table1[[#This Row],[Ship Date]], "D")</f>
        <v>1</v>
      </c>
      <c r="AA665" s="5">
        <f>IF(Table1[[#This Row],[Sales]]=0, 0, Table1[[#This Row],[Profit]] / Table1[[#This Row],[Sales]] * 100)</f>
        <v>1.9997518556091578E-2</v>
      </c>
      <c r="AB665" s="5">
        <f>Table1[[#This Row],[Sales]] / (1 - Table1[[#This Row],[Discount]])</f>
        <v>20552.55</v>
      </c>
      <c r="AC665" s="5">
        <f>Table1[[#This Row],[Sales Before Discount]] - Table1[[#This Row],[Sales]]</f>
        <v>0</v>
      </c>
      <c r="AD665" s="5" t="str">
        <f>IF(Table1[[#This Row],[Discount Impact Factor]]=0, "No Discount", IF(Table1[[#This Row],[Discount Impact Factor]]&lt;=0.1, "Low Discount", IF(Table1[[#This Row],[Discount Impact Factor]]&lt;=0.2, "Medium Discount", "High Discount")))</f>
        <v>No Discount</v>
      </c>
      <c r="AE665" s="5" t="str">
        <f>IF(Table1[[#This Row],[Discount]]=0,"0% (No Discount)",
 IF(Table1[[#This Row],[Discount]]&lt;=0.09,"10%",
 IF(Table1[[#This Row],[Discount]]&lt;=0.16,"15%",
 IF(Table1[[#This Row],[Discount]]&lt;=0.2,"20%",  IF(Table1[[#This Row],[Discount]]&lt;=0.25,"25%",
 "30%+")))))</f>
        <v>0% (No Discount)</v>
      </c>
      <c r="AF665" s="5" t="str">
        <f>IF(Table1[[#This Row],[Discount]]=0, "Full Price", "Discounted")</f>
        <v>Full Price</v>
      </c>
      <c r="AG665" s="46" t="str">
        <f>TEXT(Table1[[#This Row],[Order Date]],"mmm-yyyy")</f>
        <v>Mar-2015</v>
      </c>
    </row>
    <row r="666" spans="1:33" ht="12.75" hidden="1" customHeight="1" x14ac:dyDescent="0.25">
      <c r="A666" s="5">
        <v>20764</v>
      </c>
      <c r="B666" s="5" t="s">
        <v>37</v>
      </c>
      <c r="C666" s="5">
        <v>0.08</v>
      </c>
      <c r="D666" s="5">
        <v>11.7</v>
      </c>
      <c r="E666" s="5">
        <v>6.96</v>
      </c>
      <c r="F666" s="5">
        <v>1185</v>
      </c>
      <c r="G666" s="5" t="s">
        <v>1276</v>
      </c>
      <c r="H666" s="5" t="s">
        <v>49</v>
      </c>
      <c r="I666" s="5" t="s">
        <v>114</v>
      </c>
      <c r="J666" s="5" t="s">
        <v>29</v>
      </c>
      <c r="K666" s="5" t="s">
        <v>257</v>
      </c>
      <c r="L666" s="5" t="s">
        <v>86</v>
      </c>
      <c r="M666" s="5" t="s">
        <v>1280</v>
      </c>
      <c r="N666" s="5">
        <v>0.5</v>
      </c>
      <c r="O666" s="5" t="s">
        <v>33</v>
      </c>
      <c r="P666" s="5" t="s">
        <v>136</v>
      </c>
      <c r="Q666" s="5" t="s">
        <v>1278</v>
      </c>
      <c r="R666" s="5" t="s">
        <v>1279</v>
      </c>
      <c r="S666" s="5">
        <v>35756</v>
      </c>
      <c r="T666" s="7">
        <v>42104</v>
      </c>
      <c r="U666" s="7">
        <v>42107</v>
      </c>
      <c r="V666" s="5">
        <v>28.565999999999999</v>
      </c>
      <c r="W666" s="5">
        <v>8</v>
      </c>
      <c r="X666" s="5">
        <v>87.8</v>
      </c>
      <c r="Y666" s="5">
        <v>85940</v>
      </c>
      <c r="Z666" s="5">
        <f>DATEDIF(Table1[[#This Row],[Order Date]], Table1[[#This Row],[Ship Date]], "D")</f>
        <v>3</v>
      </c>
      <c r="AA666" s="5">
        <f>IF(Table1[[#This Row],[Sales]]=0, 0, Table1[[#This Row],[Profit]] / Table1[[#This Row],[Sales]] * 100)</f>
        <v>32.535307517084284</v>
      </c>
      <c r="AB666" s="5">
        <f>Table1[[#This Row],[Sales]] / (1 - Table1[[#This Row],[Discount]])</f>
        <v>95.434782608695642</v>
      </c>
      <c r="AC666" s="5">
        <f>Table1[[#This Row],[Sales Before Discount]] - Table1[[#This Row],[Sales]]</f>
        <v>7.6347826086956445</v>
      </c>
      <c r="AD666" s="5" t="str">
        <f>IF(Table1[[#This Row],[Discount Impact Factor]]=0, "No Discount", IF(Table1[[#This Row],[Discount Impact Factor]]&lt;=0.1, "Low Discount", IF(Table1[[#This Row],[Discount Impact Factor]]&lt;=0.2, "Medium Discount", "High Discount")))</f>
        <v>High Discount</v>
      </c>
      <c r="AE666" s="5" t="str">
        <f>IF(Table1[[#This Row],[Discount]]=0,"0% (No Discount)",
 IF(Table1[[#This Row],[Discount]]&lt;=0.09,"10%",
 IF(Table1[[#This Row],[Discount]]&lt;=0.16,"15%",
 IF(Table1[[#This Row],[Discount]]&lt;=0.2,"20%",  IF(Table1[[#This Row],[Discount]]&lt;=0.25,"25%",
 "30%+")))))</f>
        <v>10%</v>
      </c>
      <c r="AF666" s="5" t="str">
        <f>IF(Table1[[#This Row],[Discount]]=0, "Full Price", "Discounted")</f>
        <v>Discounted</v>
      </c>
      <c r="AG666" s="46" t="str">
        <f>TEXT(Table1[[#This Row],[Order Date]],"mmm-yyyy")</f>
        <v>Apr-2015</v>
      </c>
    </row>
    <row r="667" spans="1:33" ht="12.75" hidden="1" customHeight="1" x14ac:dyDescent="0.25">
      <c r="A667" s="5">
        <v>24358</v>
      </c>
      <c r="B667" s="5" t="s">
        <v>47</v>
      </c>
      <c r="C667" s="5">
        <v>7.0000000000000007E-2</v>
      </c>
      <c r="D667" s="5">
        <v>400.97</v>
      </c>
      <c r="E667" s="5">
        <v>48.26</v>
      </c>
      <c r="F667" s="5">
        <v>1186</v>
      </c>
      <c r="G667" s="5" t="s">
        <v>1281</v>
      </c>
      <c r="H667" s="5" t="s">
        <v>39</v>
      </c>
      <c r="I667" s="5" t="s">
        <v>114</v>
      </c>
      <c r="J667" s="5" t="s">
        <v>77</v>
      </c>
      <c r="K667" s="5" t="s">
        <v>85</v>
      </c>
      <c r="L667" s="5" t="s">
        <v>121</v>
      </c>
      <c r="M667" s="5" t="s">
        <v>1282</v>
      </c>
      <c r="N667" s="5">
        <v>0.36</v>
      </c>
      <c r="O667" s="5" t="s">
        <v>33</v>
      </c>
      <c r="P667" s="5" t="s">
        <v>34</v>
      </c>
      <c r="Q667" s="5" t="s">
        <v>45</v>
      </c>
      <c r="R667" s="5" t="s">
        <v>1283</v>
      </c>
      <c r="S667" s="5">
        <v>92646</v>
      </c>
      <c r="T667" s="7">
        <v>42103</v>
      </c>
      <c r="U667" s="7">
        <v>42104</v>
      </c>
      <c r="V667" s="5">
        <v>2581.5590999999995</v>
      </c>
      <c r="W667" s="5">
        <v>10</v>
      </c>
      <c r="X667" s="5">
        <v>3741.39</v>
      </c>
      <c r="Y667" s="5">
        <v>85939</v>
      </c>
      <c r="Z667" s="5">
        <f>DATEDIF(Table1[[#This Row],[Order Date]], Table1[[#This Row],[Ship Date]], "D")</f>
        <v>1</v>
      </c>
      <c r="AA667" s="5">
        <f>IF(Table1[[#This Row],[Sales]]=0, 0, Table1[[#This Row],[Profit]] / Table1[[#This Row],[Sales]] * 100)</f>
        <v>68.999999999999986</v>
      </c>
      <c r="AB667" s="5">
        <f>Table1[[#This Row],[Sales]] / (1 - Table1[[#This Row],[Discount]])</f>
        <v>4023</v>
      </c>
      <c r="AC667" s="5">
        <f>Table1[[#This Row],[Sales Before Discount]] - Table1[[#This Row],[Sales]]</f>
        <v>281.61000000000013</v>
      </c>
      <c r="AD667" s="5" t="str">
        <f>IF(Table1[[#This Row],[Discount Impact Factor]]=0, "No Discount", IF(Table1[[#This Row],[Discount Impact Factor]]&lt;=0.1, "Low Discount", IF(Table1[[#This Row],[Discount Impact Factor]]&lt;=0.2, "Medium Discount", "High Discount")))</f>
        <v>High Discount</v>
      </c>
      <c r="AE667" s="5" t="str">
        <f>IF(Table1[[#This Row],[Discount]]=0,"0% (No Discount)",
 IF(Table1[[#This Row],[Discount]]&lt;=0.09,"10%",
 IF(Table1[[#This Row],[Discount]]&lt;=0.16,"15%",
 IF(Table1[[#This Row],[Discount]]&lt;=0.2,"20%",  IF(Table1[[#This Row],[Discount]]&lt;=0.25,"25%",
 "30%+")))))</f>
        <v>10%</v>
      </c>
      <c r="AF667" s="5" t="str">
        <f>IF(Table1[[#This Row],[Discount]]=0, "Full Price", "Discounted")</f>
        <v>Discounted</v>
      </c>
      <c r="AG667" s="46" t="str">
        <f>TEXT(Table1[[#This Row],[Order Date]],"mmm-yyyy")</f>
        <v>Apr-2015</v>
      </c>
    </row>
    <row r="668" spans="1:33" ht="12.75" customHeight="1" x14ac:dyDescent="0.25">
      <c r="A668" s="5">
        <v>18829</v>
      </c>
      <c r="B668" s="5" t="s">
        <v>106</v>
      </c>
      <c r="C668" s="5">
        <v>0.06</v>
      </c>
      <c r="D668" s="5">
        <v>10.89</v>
      </c>
      <c r="E668" s="5">
        <v>4.5</v>
      </c>
      <c r="F668" s="5">
        <v>1189</v>
      </c>
      <c r="G668" s="5" t="s">
        <v>1284</v>
      </c>
      <c r="H668" s="5" t="s">
        <v>49</v>
      </c>
      <c r="I668" s="5" t="s">
        <v>114</v>
      </c>
      <c r="J668" s="5" t="s">
        <v>29</v>
      </c>
      <c r="K668" s="5" t="s">
        <v>257</v>
      </c>
      <c r="L668" s="5" t="s">
        <v>59</v>
      </c>
      <c r="M668" s="5" t="s">
        <v>258</v>
      </c>
      <c r="N668" s="5">
        <v>0.59</v>
      </c>
      <c r="O668" s="5" t="s">
        <v>33</v>
      </c>
      <c r="P668" s="5" t="s">
        <v>34</v>
      </c>
      <c r="Q668" s="5" t="s">
        <v>45</v>
      </c>
      <c r="R668" s="5" t="s">
        <v>1283</v>
      </c>
      <c r="S668" s="5">
        <v>92646</v>
      </c>
      <c r="T668" s="7">
        <v>42172</v>
      </c>
      <c r="U668" s="7">
        <v>42177</v>
      </c>
      <c r="V668" s="5">
        <v>-25.112000000000002</v>
      </c>
      <c r="W668" s="5">
        <v>14</v>
      </c>
      <c r="X668" s="5">
        <v>149.32</v>
      </c>
      <c r="Y668" s="5">
        <v>87584</v>
      </c>
      <c r="Z668" s="5">
        <f>DATEDIF(Table1[[#This Row],[Order Date]], Table1[[#This Row],[Ship Date]], "D")</f>
        <v>5</v>
      </c>
      <c r="AA668" s="5">
        <f>IF(Table1[[#This Row],[Sales]]=0, 0, Table1[[#This Row],[Profit]] / Table1[[#This Row],[Sales]] * 100)</f>
        <v>-16.817572997589071</v>
      </c>
      <c r="AB668" s="5">
        <f>Table1[[#This Row],[Sales]] / (1 - Table1[[#This Row],[Discount]])</f>
        <v>158.85106382978722</v>
      </c>
      <c r="AC668" s="5">
        <f>Table1[[#This Row],[Sales Before Discount]] - Table1[[#This Row],[Sales]]</f>
        <v>9.5310638297872288</v>
      </c>
      <c r="AD668" s="5" t="str">
        <f>IF(Table1[[#This Row],[Discount Impact Factor]]=0, "No Discount", IF(Table1[[#This Row],[Discount Impact Factor]]&lt;=0.1, "Low Discount", IF(Table1[[#This Row],[Discount Impact Factor]]&lt;=0.2, "Medium Discount", "High Discount")))</f>
        <v>High Discount</v>
      </c>
      <c r="AE668" s="5" t="str">
        <f>IF(Table1[[#This Row],[Discount]]=0,"0% (No Discount)",
 IF(Table1[[#This Row],[Discount]]&lt;=0.09,"10%",
 IF(Table1[[#This Row],[Discount]]&lt;=0.16,"15%",
 IF(Table1[[#This Row],[Discount]]&lt;=0.2,"20%",  IF(Table1[[#This Row],[Discount]]&lt;=0.25,"25%",
 "30%+")))))</f>
        <v>10%</v>
      </c>
      <c r="AF668" s="5" t="str">
        <f>IF(Table1[[#This Row],[Discount]]=0, "Full Price", "Discounted")</f>
        <v>Discounted</v>
      </c>
      <c r="AG668" s="46" t="str">
        <f>TEXT(Table1[[#This Row],[Order Date]],"mmm-yyyy")</f>
        <v>Jun-2015</v>
      </c>
    </row>
    <row r="669" spans="1:33" ht="12.75" hidden="1" customHeight="1" x14ac:dyDescent="0.25">
      <c r="A669" s="5">
        <v>18830</v>
      </c>
      <c r="B669" s="5" t="s">
        <v>106</v>
      </c>
      <c r="C669" s="5">
        <v>0.03</v>
      </c>
      <c r="D669" s="5">
        <v>10.64</v>
      </c>
      <c r="E669" s="5">
        <v>5.16</v>
      </c>
      <c r="F669" s="5">
        <v>1189</v>
      </c>
      <c r="G669" s="5" t="s">
        <v>1284</v>
      </c>
      <c r="H669" s="5" t="s">
        <v>49</v>
      </c>
      <c r="I669" s="5" t="s">
        <v>114</v>
      </c>
      <c r="J669" s="5" t="s">
        <v>41</v>
      </c>
      <c r="K669" s="5" t="s">
        <v>50</v>
      </c>
      <c r="L669" s="5" t="s">
        <v>59</v>
      </c>
      <c r="M669" s="5" t="s">
        <v>851</v>
      </c>
      <c r="N669" s="5">
        <v>0.56999999999999995</v>
      </c>
      <c r="O669" s="5" t="s">
        <v>33</v>
      </c>
      <c r="P669" s="5" t="s">
        <v>34</v>
      </c>
      <c r="Q669" s="5" t="s">
        <v>45</v>
      </c>
      <c r="R669" s="5" t="s">
        <v>1283</v>
      </c>
      <c r="S669" s="5">
        <v>92646</v>
      </c>
      <c r="T669" s="7">
        <v>42172</v>
      </c>
      <c r="U669" s="7">
        <v>42177</v>
      </c>
      <c r="V669" s="5">
        <v>17.376000000000001</v>
      </c>
      <c r="W669" s="5">
        <v>16</v>
      </c>
      <c r="X669" s="5">
        <v>177.01</v>
      </c>
      <c r="Y669" s="5">
        <v>87584</v>
      </c>
      <c r="Z669" s="5">
        <f>DATEDIF(Table1[[#This Row],[Order Date]], Table1[[#This Row],[Ship Date]], "D")</f>
        <v>5</v>
      </c>
      <c r="AA669" s="5">
        <f>IF(Table1[[#This Row],[Sales]]=0, 0, Table1[[#This Row],[Profit]] / Table1[[#This Row],[Sales]] * 100)</f>
        <v>9.8163945539800022</v>
      </c>
      <c r="AB669" s="5">
        <f>Table1[[#This Row],[Sales]] / (1 - Table1[[#This Row],[Discount]])</f>
        <v>182.48453608247422</v>
      </c>
      <c r="AC669" s="5">
        <f>Table1[[#This Row],[Sales Before Discount]] - Table1[[#This Row],[Sales]]</f>
        <v>5.4745360824742306</v>
      </c>
      <c r="AD669" s="5" t="str">
        <f>IF(Table1[[#This Row],[Discount Impact Factor]]=0, "No Discount", IF(Table1[[#This Row],[Discount Impact Factor]]&lt;=0.1, "Low Discount", IF(Table1[[#This Row],[Discount Impact Factor]]&lt;=0.2, "Medium Discount", "High Discount")))</f>
        <v>High Discount</v>
      </c>
      <c r="AE669" s="5" t="str">
        <f>IF(Table1[[#This Row],[Discount]]=0,"0% (No Discount)",
 IF(Table1[[#This Row],[Discount]]&lt;=0.09,"10%",
 IF(Table1[[#This Row],[Discount]]&lt;=0.16,"15%",
 IF(Table1[[#This Row],[Discount]]&lt;=0.2,"20%",  IF(Table1[[#This Row],[Discount]]&lt;=0.25,"25%",
 "30%+")))))</f>
        <v>10%</v>
      </c>
      <c r="AF669" s="5" t="str">
        <f>IF(Table1[[#This Row],[Discount]]=0, "Full Price", "Discounted")</f>
        <v>Discounted</v>
      </c>
      <c r="AG669" s="46" t="str">
        <f>TEXT(Table1[[#This Row],[Order Date]],"mmm-yyyy")</f>
        <v>Jun-2015</v>
      </c>
    </row>
    <row r="670" spans="1:33" ht="12.75" hidden="1" customHeight="1" x14ac:dyDescent="0.25">
      <c r="A670" s="5">
        <v>18831</v>
      </c>
      <c r="B670" s="5" t="s">
        <v>106</v>
      </c>
      <c r="C670" s="5">
        <v>0.03</v>
      </c>
      <c r="D670" s="5">
        <v>7.96</v>
      </c>
      <c r="E670" s="5">
        <v>4.95</v>
      </c>
      <c r="F670" s="5">
        <v>1189</v>
      </c>
      <c r="G670" s="5" t="s">
        <v>1284</v>
      </c>
      <c r="H670" s="5" t="s">
        <v>49</v>
      </c>
      <c r="I670" s="5" t="s">
        <v>114</v>
      </c>
      <c r="J670" s="5" t="s">
        <v>41</v>
      </c>
      <c r="K670" s="5" t="s">
        <v>50</v>
      </c>
      <c r="L670" s="5" t="s">
        <v>59</v>
      </c>
      <c r="M670" s="5" t="s">
        <v>1285</v>
      </c>
      <c r="N670" s="5">
        <v>0.41</v>
      </c>
      <c r="O670" s="5" t="s">
        <v>33</v>
      </c>
      <c r="P670" s="5" t="s">
        <v>34</v>
      </c>
      <c r="Q670" s="5" t="s">
        <v>45</v>
      </c>
      <c r="R670" s="5" t="s">
        <v>1283</v>
      </c>
      <c r="S670" s="5">
        <v>92646</v>
      </c>
      <c r="T670" s="7">
        <v>42172</v>
      </c>
      <c r="U670" s="7">
        <v>42174</v>
      </c>
      <c r="V670" s="5">
        <v>24.260399999999997</v>
      </c>
      <c r="W670" s="5">
        <v>4</v>
      </c>
      <c r="X670" s="5">
        <v>35.159999999999997</v>
      </c>
      <c r="Y670" s="5">
        <v>87584</v>
      </c>
      <c r="Z670" s="5">
        <f>DATEDIF(Table1[[#This Row],[Order Date]], Table1[[#This Row],[Ship Date]], "D")</f>
        <v>2</v>
      </c>
      <c r="AA670" s="5">
        <f>IF(Table1[[#This Row],[Sales]]=0, 0, Table1[[#This Row],[Profit]] / Table1[[#This Row],[Sales]] * 100)</f>
        <v>69</v>
      </c>
      <c r="AB670" s="5">
        <f>Table1[[#This Row],[Sales]] / (1 - Table1[[#This Row],[Discount]])</f>
        <v>36.24742268041237</v>
      </c>
      <c r="AC670" s="5">
        <f>Table1[[#This Row],[Sales Before Discount]] - Table1[[#This Row],[Sales]]</f>
        <v>1.0874226804123737</v>
      </c>
      <c r="AD670" s="5" t="str">
        <f>IF(Table1[[#This Row],[Discount Impact Factor]]=0, "No Discount", IF(Table1[[#This Row],[Discount Impact Factor]]&lt;=0.1, "Low Discount", IF(Table1[[#This Row],[Discount Impact Factor]]&lt;=0.2, "Medium Discount", "High Discount")))</f>
        <v>High Discount</v>
      </c>
      <c r="AE670" s="5" t="str">
        <f>IF(Table1[[#This Row],[Discount]]=0,"0% (No Discount)",
 IF(Table1[[#This Row],[Discount]]&lt;=0.09,"10%",
 IF(Table1[[#This Row],[Discount]]&lt;=0.16,"15%",
 IF(Table1[[#This Row],[Discount]]&lt;=0.2,"20%",  IF(Table1[[#This Row],[Discount]]&lt;=0.25,"25%",
 "30%+")))))</f>
        <v>10%</v>
      </c>
      <c r="AF670" s="5" t="str">
        <f>IF(Table1[[#This Row],[Discount]]=0, "Full Price", "Discounted")</f>
        <v>Discounted</v>
      </c>
      <c r="AG670" s="46" t="str">
        <f>TEXT(Table1[[#This Row],[Order Date]],"mmm-yyyy")</f>
        <v>Jun-2015</v>
      </c>
    </row>
    <row r="671" spans="1:33" ht="12.75" hidden="1" customHeight="1" x14ac:dyDescent="0.25">
      <c r="A671" s="5">
        <v>19553</v>
      </c>
      <c r="B671" s="5" t="s">
        <v>106</v>
      </c>
      <c r="C671" s="5">
        <v>0.03</v>
      </c>
      <c r="D671" s="5">
        <v>28.53</v>
      </c>
      <c r="E671" s="5">
        <v>1.49</v>
      </c>
      <c r="F671" s="5">
        <v>1191</v>
      </c>
      <c r="G671" s="5" t="s">
        <v>1286</v>
      </c>
      <c r="H671" s="5" t="s">
        <v>49</v>
      </c>
      <c r="I671" s="5" t="s">
        <v>58</v>
      </c>
      <c r="J671" s="5" t="s">
        <v>29</v>
      </c>
      <c r="K671" s="5" t="s">
        <v>109</v>
      </c>
      <c r="L671" s="5" t="s">
        <v>59</v>
      </c>
      <c r="M671" s="5" t="s">
        <v>332</v>
      </c>
      <c r="N671" s="5">
        <v>0.38</v>
      </c>
      <c r="O671" s="5" t="s">
        <v>33</v>
      </c>
      <c r="P671" s="5" t="s">
        <v>53</v>
      </c>
      <c r="Q671" s="5" t="s">
        <v>228</v>
      </c>
      <c r="R671" s="5" t="s">
        <v>1287</v>
      </c>
      <c r="S671" s="5">
        <v>6050</v>
      </c>
      <c r="T671" s="7">
        <v>42183</v>
      </c>
      <c r="U671" s="7">
        <v>42186</v>
      </c>
      <c r="V671" s="5">
        <v>59.440499999999993</v>
      </c>
      <c r="W671" s="5">
        <v>3</v>
      </c>
      <c r="X671" s="5">
        <v>88.84</v>
      </c>
      <c r="Y671" s="5">
        <v>87587</v>
      </c>
      <c r="Z671" s="5">
        <f>DATEDIF(Table1[[#This Row],[Order Date]], Table1[[#This Row],[Ship Date]], "D")</f>
        <v>3</v>
      </c>
      <c r="AA671" s="5">
        <f>IF(Table1[[#This Row],[Sales]]=0, 0, Table1[[#This Row],[Profit]] / Table1[[#This Row],[Sales]] * 100)</f>
        <v>66.907361548851867</v>
      </c>
      <c r="AB671" s="5">
        <f>Table1[[#This Row],[Sales]] / (1 - Table1[[#This Row],[Discount]])</f>
        <v>91.587628865979383</v>
      </c>
      <c r="AC671" s="5">
        <f>Table1[[#This Row],[Sales Before Discount]] - Table1[[#This Row],[Sales]]</f>
        <v>2.7476288659793795</v>
      </c>
      <c r="AD671" s="5" t="str">
        <f>IF(Table1[[#This Row],[Discount Impact Factor]]=0, "No Discount", IF(Table1[[#This Row],[Discount Impact Factor]]&lt;=0.1, "Low Discount", IF(Table1[[#This Row],[Discount Impact Factor]]&lt;=0.2, "Medium Discount", "High Discount")))</f>
        <v>High Discount</v>
      </c>
      <c r="AE671" s="5" t="str">
        <f>IF(Table1[[#This Row],[Discount]]=0,"0% (No Discount)",
 IF(Table1[[#This Row],[Discount]]&lt;=0.09,"10%",
 IF(Table1[[#This Row],[Discount]]&lt;=0.16,"15%",
 IF(Table1[[#This Row],[Discount]]&lt;=0.2,"20%",  IF(Table1[[#This Row],[Discount]]&lt;=0.25,"25%",
 "30%+")))))</f>
        <v>10%</v>
      </c>
      <c r="AF671" s="5" t="str">
        <f>IF(Table1[[#This Row],[Discount]]=0, "Full Price", "Discounted")</f>
        <v>Discounted</v>
      </c>
      <c r="AG671" s="46" t="str">
        <f>TEXT(Table1[[#This Row],[Order Date]],"mmm-yyyy")</f>
        <v>Jun-2015</v>
      </c>
    </row>
    <row r="672" spans="1:33" ht="12.75" hidden="1" customHeight="1" x14ac:dyDescent="0.25">
      <c r="A672" s="5">
        <v>830</v>
      </c>
      <c r="B672" s="5" t="s">
        <v>106</v>
      </c>
      <c r="C672" s="5">
        <v>0.03</v>
      </c>
      <c r="D672" s="5">
        <v>10.64</v>
      </c>
      <c r="E672" s="5">
        <v>5.16</v>
      </c>
      <c r="F672" s="5">
        <v>1193</v>
      </c>
      <c r="G672" s="5" t="s">
        <v>1288</v>
      </c>
      <c r="H672" s="5" t="s">
        <v>49</v>
      </c>
      <c r="I672" s="5" t="s">
        <v>114</v>
      </c>
      <c r="J672" s="5" t="s">
        <v>41</v>
      </c>
      <c r="K672" s="5" t="s">
        <v>50</v>
      </c>
      <c r="L672" s="5" t="s">
        <v>59</v>
      </c>
      <c r="M672" s="5" t="s">
        <v>851</v>
      </c>
      <c r="N672" s="5">
        <v>0.56999999999999995</v>
      </c>
      <c r="O672" s="5" t="s">
        <v>33</v>
      </c>
      <c r="P672" s="5" t="s">
        <v>53</v>
      </c>
      <c r="Q672" s="5" t="s">
        <v>1008</v>
      </c>
      <c r="R672" s="5" t="s">
        <v>35</v>
      </c>
      <c r="S672" s="5">
        <v>20016</v>
      </c>
      <c r="T672" s="7">
        <v>42172</v>
      </c>
      <c r="U672" s="7">
        <v>42177</v>
      </c>
      <c r="V672" s="5">
        <v>14.48</v>
      </c>
      <c r="W672" s="5">
        <v>63</v>
      </c>
      <c r="X672" s="5">
        <v>696.96</v>
      </c>
      <c r="Y672" s="5">
        <v>5984</v>
      </c>
      <c r="Z672" s="5">
        <f>DATEDIF(Table1[[#This Row],[Order Date]], Table1[[#This Row],[Ship Date]], "D")</f>
        <v>5</v>
      </c>
      <c r="AA672" s="5">
        <f>IF(Table1[[#This Row],[Sales]]=0, 0, Table1[[#This Row],[Profit]] / Table1[[#This Row],[Sales]] * 100)</f>
        <v>2.0775941230486685</v>
      </c>
      <c r="AB672" s="5">
        <f>Table1[[#This Row],[Sales]] / (1 - Table1[[#This Row],[Discount]])</f>
        <v>718.51546391752584</v>
      </c>
      <c r="AC672" s="5">
        <f>Table1[[#This Row],[Sales Before Discount]] - Table1[[#This Row],[Sales]]</f>
        <v>21.555463917525799</v>
      </c>
      <c r="AD672" s="5" t="str">
        <f>IF(Table1[[#This Row],[Discount Impact Factor]]=0, "No Discount", IF(Table1[[#This Row],[Discount Impact Factor]]&lt;=0.1, "Low Discount", IF(Table1[[#This Row],[Discount Impact Factor]]&lt;=0.2, "Medium Discount", "High Discount")))</f>
        <v>High Discount</v>
      </c>
      <c r="AE672" s="5" t="str">
        <f>IF(Table1[[#This Row],[Discount]]=0,"0% (No Discount)",
 IF(Table1[[#This Row],[Discount]]&lt;=0.09,"10%",
 IF(Table1[[#This Row],[Discount]]&lt;=0.16,"15%",
 IF(Table1[[#This Row],[Discount]]&lt;=0.2,"20%",  IF(Table1[[#This Row],[Discount]]&lt;=0.25,"25%",
 "30%+")))))</f>
        <v>10%</v>
      </c>
      <c r="AF672" s="5" t="str">
        <f>IF(Table1[[#This Row],[Discount]]=0, "Full Price", "Discounted")</f>
        <v>Discounted</v>
      </c>
      <c r="AG672" s="46" t="str">
        <f>TEXT(Table1[[#This Row],[Order Date]],"mmm-yyyy")</f>
        <v>Jun-2015</v>
      </c>
    </row>
    <row r="673" spans="1:33" ht="12.75" hidden="1" customHeight="1" x14ac:dyDescent="0.25">
      <c r="A673" s="5">
        <v>831</v>
      </c>
      <c r="B673" s="5" t="s">
        <v>106</v>
      </c>
      <c r="C673" s="5">
        <v>0.03</v>
      </c>
      <c r="D673" s="5">
        <v>7.96</v>
      </c>
      <c r="E673" s="5">
        <v>4.95</v>
      </c>
      <c r="F673" s="5">
        <v>1193</v>
      </c>
      <c r="G673" s="5" t="s">
        <v>1288</v>
      </c>
      <c r="H673" s="5" t="s">
        <v>49</v>
      </c>
      <c r="I673" s="5" t="s">
        <v>114</v>
      </c>
      <c r="J673" s="5" t="s">
        <v>41</v>
      </c>
      <c r="K673" s="5" t="s">
        <v>50</v>
      </c>
      <c r="L673" s="5" t="s">
        <v>59</v>
      </c>
      <c r="M673" s="5" t="s">
        <v>1285</v>
      </c>
      <c r="N673" s="5">
        <v>0.41</v>
      </c>
      <c r="O673" s="5" t="s">
        <v>33</v>
      </c>
      <c r="P673" s="5" t="s">
        <v>53</v>
      </c>
      <c r="Q673" s="5" t="s">
        <v>1008</v>
      </c>
      <c r="R673" s="5" t="s">
        <v>35</v>
      </c>
      <c r="S673" s="5">
        <v>20016</v>
      </c>
      <c r="T673" s="7">
        <v>42172</v>
      </c>
      <c r="U673" s="7">
        <v>42174</v>
      </c>
      <c r="V673" s="5">
        <v>22.25</v>
      </c>
      <c r="W673" s="5">
        <v>17</v>
      </c>
      <c r="X673" s="5">
        <v>149.41</v>
      </c>
      <c r="Y673" s="5">
        <v>5984</v>
      </c>
      <c r="Z673" s="5">
        <f>DATEDIF(Table1[[#This Row],[Order Date]], Table1[[#This Row],[Ship Date]], "D")</f>
        <v>2</v>
      </c>
      <c r="AA673" s="5">
        <f>IF(Table1[[#This Row],[Sales]]=0, 0, Table1[[#This Row],[Profit]] / Table1[[#This Row],[Sales]] * 100)</f>
        <v>14.891908172143767</v>
      </c>
      <c r="AB673" s="5">
        <f>Table1[[#This Row],[Sales]] / (1 - Table1[[#This Row],[Discount]])</f>
        <v>154.03092783505156</v>
      </c>
      <c r="AC673" s="5">
        <f>Table1[[#This Row],[Sales Before Discount]] - Table1[[#This Row],[Sales]]</f>
        <v>4.6209278350515604</v>
      </c>
      <c r="AD673" s="5" t="str">
        <f>IF(Table1[[#This Row],[Discount Impact Factor]]=0, "No Discount", IF(Table1[[#This Row],[Discount Impact Factor]]&lt;=0.1, "Low Discount", IF(Table1[[#This Row],[Discount Impact Factor]]&lt;=0.2, "Medium Discount", "High Discount")))</f>
        <v>High Discount</v>
      </c>
      <c r="AE673" s="5" t="str">
        <f>IF(Table1[[#This Row],[Discount]]=0,"0% (No Discount)",
 IF(Table1[[#This Row],[Discount]]&lt;=0.09,"10%",
 IF(Table1[[#This Row],[Discount]]&lt;=0.16,"15%",
 IF(Table1[[#This Row],[Discount]]&lt;=0.2,"20%",  IF(Table1[[#This Row],[Discount]]&lt;=0.25,"25%",
 "30%+")))))</f>
        <v>10%</v>
      </c>
      <c r="AF673" s="5" t="str">
        <f>IF(Table1[[#This Row],[Discount]]=0, "Full Price", "Discounted")</f>
        <v>Discounted</v>
      </c>
      <c r="AG673" s="46" t="str">
        <f>TEXT(Table1[[#This Row],[Order Date]],"mmm-yyyy")</f>
        <v>Jun-2015</v>
      </c>
    </row>
    <row r="674" spans="1:33" ht="12.75" hidden="1" customHeight="1" x14ac:dyDescent="0.25">
      <c r="A674" s="5">
        <v>4131</v>
      </c>
      <c r="B674" s="5" t="s">
        <v>25</v>
      </c>
      <c r="C674" s="5">
        <v>0.05</v>
      </c>
      <c r="D674" s="5">
        <v>52.4</v>
      </c>
      <c r="E674" s="5">
        <v>16.11</v>
      </c>
      <c r="F674" s="5">
        <v>1193</v>
      </c>
      <c r="G674" s="5" t="s">
        <v>1288</v>
      </c>
      <c r="H674" s="5" t="s">
        <v>49</v>
      </c>
      <c r="I674" s="5" t="s">
        <v>114</v>
      </c>
      <c r="J674" s="5" t="s">
        <v>29</v>
      </c>
      <c r="K674" s="5" t="s">
        <v>109</v>
      </c>
      <c r="L674" s="5" t="s">
        <v>59</v>
      </c>
      <c r="M674" s="5" t="s">
        <v>1289</v>
      </c>
      <c r="N674" s="5">
        <v>0.39</v>
      </c>
      <c r="O674" s="5" t="s">
        <v>33</v>
      </c>
      <c r="P674" s="5" t="s">
        <v>53</v>
      </c>
      <c r="Q674" s="5" t="s">
        <v>1008</v>
      </c>
      <c r="R674" s="5" t="s">
        <v>35</v>
      </c>
      <c r="S674" s="5">
        <v>20016</v>
      </c>
      <c r="T674" s="7">
        <v>42060</v>
      </c>
      <c r="U674" s="7">
        <v>42062</v>
      </c>
      <c r="V674" s="5">
        <v>592.52650000000006</v>
      </c>
      <c r="W674" s="5">
        <v>85</v>
      </c>
      <c r="X674" s="5">
        <v>4556.63</v>
      </c>
      <c r="Y674" s="5">
        <v>29350</v>
      </c>
      <c r="Z674" s="5">
        <f>DATEDIF(Table1[[#This Row],[Order Date]], Table1[[#This Row],[Ship Date]], "D")</f>
        <v>2</v>
      </c>
      <c r="AA674" s="5">
        <f>IF(Table1[[#This Row],[Sales]]=0, 0, Table1[[#This Row],[Profit]] / Table1[[#This Row],[Sales]] * 100)</f>
        <v>13.003612318753113</v>
      </c>
      <c r="AB674" s="5">
        <f>Table1[[#This Row],[Sales]] / (1 - Table1[[#This Row],[Discount]])</f>
        <v>4796.4526315789481</v>
      </c>
      <c r="AC674" s="5">
        <f>Table1[[#This Row],[Sales Before Discount]] - Table1[[#This Row],[Sales]]</f>
        <v>239.82263157894795</v>
      </c>
      <c r="AD674" s="5" t="str">
        <f>IF(Table1[[#This Row],[Discount Impact Factor]]=0, "No Discount", IF(Table1[[#This Row],[Discount Impact Factor]]&lt;=0.1, "Low Discount", IF(Table1[[#This Row],[Discount Impact Factor]]&lt;=0.2, "Medium Discount", "High Discount")))</f>
        <v>High Discount</v>
      </c>
      <c r="AE674" s="5" t="str">
        <f>IF(Table1[[#This Row],[Discount]]=0,"0% (No Discount)",
 IF(Table1[[#This Row],[Discount]]&lt;=0.09,"10%",
 IF(Table1[[#This Row],[Discount]]&lt;=0.16,"15%",
 IF(Table1[[#This Row],[Discount]]&lt;=0.2,"20%",  IF(Table1[[#This Row],[Discount]]&lt;=0.25,"25%",
 "30%+")))))</f>
        <v>10%</v>
      </c>
      <c r="AF674" s="5" t="str">
        <f>IF(Table1[[#This Row],[Discount]]=0, "Full Price", "Discounted")</f>
        <v>Discounted</v>
      </c>
      <c r="AG674" s="46" t="str">
        <f>TEXT(Table1[[#This Row],[Order Date]],"mmm-yyyy")</f>
        <v>Feb-2015</v>
      </c>
    </row>
    <row r="675" spans="1:33" ht="12.75" hidden="1" customHeight="1" x14ac:dyDescent="0.25">
      <c r="A675" s="5">
        <v>4133</v>
      </c>
      <c r="B675" s="5" t="s">
        <v>25</v>
      </c>
      <c r="C675" s="5">
        <v>0.05</v>
      </c>
      <c r="D675" s="5">
        <v>36.549999999999997</v>
      </c>
      <c r="E675" s="5">
        <v>13.89</v>
      </c>
      <c r="F675" s="5">
        <v>1193</v>
      </c>
      <c r="G675" s="5" t="s">
        <v>1288</v>
      </c>
      <c r="H675" s="5" t="s">
        <v>27</v>
      </c>
      <c r="I675" s="5" t="s">
        <v>114</v>
      </c>
      <c r="J675" s="5" t="s">
        <v>29</v>
      </c>
      <c r="K675" s="5" t="s">
        <v>30</v>
      </c>
      <c r="L675" s="5" t="s">
        <v>31</v>
      </c>
      <c r="M675" s="5" t="s">
        <v>1290</v>
      </c>
      <c r="N675" s="5">
        <v>0.41</v>
      </c>
      <c r="O675" s="5" t="s">
        <v>33</v>
      </c>
      <c r="P675" s="5" t="s">
        <v>53</v>
      </c>
      <c r="Q675" s="5" t="s">
        <v>1008</v>
      </c>
      <c r="R675" s="5" t="s">
        <v>35</v>
      </c>
      <c r="S675" s="5">
        <v>20016</v>
      </c>
      <c r="T675" s="7">
        <v>42060</v>
      </c>
      <c r="U675" s="7">
        <v>42061</v>
      </c>
      <c r="V675" s="5">
        <v>232.8</v>
      </c>
      <c r="W675" s="5">
        <v>83</v>
      </c>
      <c r="X675" s="5">
        <v>2948.61</v>
      </c>
      <c r="Y675" s="5">
        <v>29350</v>
      </c>
      <c r="Z675" s="5">
        <f>DATEDIF(Table1[[#This Row],[Order Date]], Table1[[#This Row],[Ship Date]], "D")</f>
        <v>1</v>
      </c>
      <c r="AA675" s="5">
        <f>IF(Table1[[#This Row],[Sales]]=0, 0, Table1[[#This Row],[Profit]] / Table1[[#This Row],[Sales]] * 100)</f>
        <v>7.8952455563808037</v>
      </c>
      <c r="AB675" s="5">
        <f>Table1[[#This Row],[Sales]] / (1 - Table1[[#This Row],[Discount]])</f>
        <v>3103.8</v>
      </c>
      <c r="AC675" s="5">
        <f>Table1[[#This Row],[Sales Before Discount]] - Table1[[#This Row],[Sales]]</f>
        <v>155.19000000000005</v>
      </c>
      <c r="AD675" s="5" t="str">
        <f>IF(Table1[[#This Row],[Discount Impact Factor]]=0, "No Discount", IF(Table1[[#This Row],[Discount Impact Factor]]&lt;=0.1, "Low Discount", IF(Table1[[#This Row],[Discount Impact Factor]]&lt;=0.2, "Medium Discount", "High Discount")))</f>
        <v>High Discount</v>
      </c>
      <c r="AE675" s="5" t="str">
        <f>IF(Table1[[#This Row],[Discount]]=0,"0% (No Discount)",
 IF(Table1[[#This Row],[Discount]]&lt;=0.09,"10%",
 IF(Table1[[#This Row],[Discount]]&lt;=0.16,"15%",
 IF(Table1[[#This Row],[Discount]]&lt;=0.2,"20%",  IF(Table1[[#This Row],[Discount]]&lt;=0.25,"25%",
 "30%+")))))</f>
        <v>10%</v>
      </c>
      <c r="AF675" s="5" t="str">
        <f>IF(Table1[[#This Row],[Discount]]=0, "Full Price", "Discounted")</f>
        <v>Discounted</v>
      </c>
      <c r="AG675" s="46" t="str">
        <f>TEXT(Table1[[#This Row],[Order Date]],"mmm-yyyy")</f>
        <v>Feb-2015</v>
      </c>
    </row>
    <row r="676" spans="1:33" ht="12.75" hidden="1" customHeight="1" x14ac:dyDescent="0.25">
      <c r="A676" s="5">
        <v>5468</v>
      </c>
      <c r="B676" s="5" t="s">
        <v>37</v>
      </c>
      <c r="C676" s="5">
        <v>0.03</v>
      </c>
      <c r="D676" s="5">
        <v>5.98</v>
      </c>
      <c r="E676" s="5">
        <v>1.49</v>
      </c>
      <c r="F676" s="5">
        <v>1193</v>
      </c>
      <c r="G676" s="5" t="s">
        <v>1288</v>
      </c>
      <c r="H676" s="5" t="s">
        <v>49</v>
      </c>
      <c r="I676" s="5" t="s">
        <v>58</v>
      </c>
      <c r="J676" s="5" t="s">
        <v>29</v>
      </c>
      <c r="K676" s="5" t="s">
        <v>109</v>
      </c>
      <c r="L676" s="5" t="s">
        <v>59</v>
      </c>
      <c r="M676" s="5" t="s">
        <v>1020</v>
      </c>
      <c r="N676" s="5">
        <v>0.39</v>
      </c>
      <c r="O676" s="5" t="s">
        <v>33</v>
      </c>
      <c r="P676" s="5" t="s">
        <v>53</v>
      </c>
      <c r="Q676" s="5" t="s">
        <v>1008</v>
      </c>
      <c r="R676" s="5" t="s">
        <v>35</v>
      </c>
      <c r="S676" s="5">
        <v>20016</v>
      </c>
      <c r="T676" s="7">
        <v>42125</v>
      </c>
      <c r="U676" s="7">
        <v>42127</v>
      </c>
      <c r="V676" s="5">
        <v>38.08</v>
      </c>
      <c r="W676" s="5">
        <v>85</v>
      </c>
      <c r="X676" s="5">
        <v>517.85</v>
      </c>
      <c r="Y676" s="5">
        <v>38852</v>
      </c>
      <c r="Z676" s="5">
        <f>DATEDIF(Table1[[#This Row],[Order Date]], Table1[[#This Row],[Ship Date]], "D")</f>
        <v>2</v>
      </c>
      <c r="AA676" s="5">
        <f>IF(Table1[[#This Row],[Sales]]=0, 0, Table1[[#This Row],[Profit]] / Table1[[#This Row],[Sales]] * 100)</f>
        <v>7.3534807376653468</v>
      </c>
      <c r="AB676" s="5">
        <f>Table1[[#This Row],[Sales]] / (1 - Table1[[#This Row],[Discount]])</f>
        <v>533.86597938144337</v>
      </c>
      <c r="AC676" s="5">
        <f>Table1[[#This Row],[Sales Before Discount]] - Table1[[#This Row],[Sales]]</f>
        <v>16.015979381443344</v>
      </c>
      <c r="AD676" s="5" t="str">
        <f>IF(Table1[[#This Row],[Discount Impact Factor]]=0, "No Discount", IF(Table1[[#This Row],[Discount Impact Factor]]&lt;=0.1, "Low Discount", IF(Table1[[#This Row],[Discount Impact Factor]]&lt;=0.2, "Medium Discount", "High Discount")))</f>
        <v>High Discount</v>
      </c>
      <c r="AE676" s="5" t="str">
        <f>IF(Table1[[#This Row],[Discount]]=0,"0% (No Discount)",
 IF(Table1[[#This Row],[Discount]]&lt;=0.09,"10%",
 IF(Table1[[#This Row],[Discount]]&lt;=0.16,"15%",
 IF(Table1[[#This Row],[Discount]]&lt;=0.2,"20%",  IF(Table1[[#This Row],[Discount]]&lt;=0.25,"25%",
 "30%+")))))</f>
        <v>10%</v>
      </c>
      <c r="AF676" s="5" t="str">
        <f>IF(Table1[[#This Row],[Discount]]=0, "Full Price", "Discounted")</f>
        <v>Discounted</v>
      </c>
      <c r="AG676" s="46" t="str">
        <f>TEXT(Table1[[#This Row],[Order Date]],"mmm-yyyy")</f>
        <v>May-2015</v>
      </c>
    </row>
    <row r="677" spans="1:33" ht="12.75" customHeight="1" x14ac:dyDescent="0.25">
      <c r="A677" s="5">
        <v>1552</v>
      </c>
      <c r="B677" s="5" t="s">
        <v>106</v>
      </c>
      <c r="C677" s="5">
        <v>0.09</v>
      </c>
      <c r="D677" s="5">
        <v>49.99</v>
      </c>
      <c r="E677" s="5">
        <v>19.989999999999998</v>
      </c>
      <c r="F677" s="5">
        <v>1193</v>
      </c>
      <c r="G677" s="5" t="s">
        <v>1288</v>
      </c>
      <c r="H677" s="5" t="s">
        <v>49</v>
      </c>
      <c r="I677" s="5" t="s">
        <v>58</v>
      </c>
      <c r="J677" s="5" t="s">
        <v>77</v>
      </c>
      <c r="K677" s="5" t="s">
        <v>180</v>
      </c>
      <c r="L677" s="5" t="s">
        <v>59</v>
      </c>
      <c r="M677" s="5" t="s">
        <v>275</v>
      </c>
      <c r="N677" s="5">
        <v>0.41</v>
      </c>
      <c r="O677" s="5" t="s">
        <v>33</v>
      </c>
      <c r="P677" s="5" t="s">
        <v>53</v>
      </c>
      <c r="Q677" s="5" t="s">
        <v>1008</v>
      </c>
      <c r="R677" s="5" t="s">
        <v>35</v>
      </c>
      <c r="S677" s="5">
        <v>20016</v>
      </c>
      <c r="T677" s="7">
        <v>42183</v>
      </c>
      <c r="U677" s="7">
        <v>42185</v>
      </c>
      <c r="V677" s="5">
        <v>-17.03</v>
      </c>
      <c r="W677" s="5">
        <v>48</v>
      </c>
      <c r="X677" s="5">
        <v>2373.3200000000002</v>
      </c>
      <c r="Y677" s="5">
        <v>11206</v>
      </c>
      <c r="Z677" s="5">
        <f>DATEDIF(Table1[[#This Row],[Order Date]], Table1[[#This Row],[Ship Date]], "D")</f>
        <v>2</v>
      </c>
      <c r="AA677" s="5">
        <f>IF(Table1[[#This Row],[Sales]]=0, 0, Table1[[#This Row],[Profit]] / Table1[[#This Row],[Sales]] * 100)</f>
        <v>-0.7175602110124214</v>
      </c>
      <c r="AB677" s="5">
        <f>Table1[[#This Row],[Sales]] / (1 - Table1[[#This Row],[Discount]])</f>
        <v>2608.0439560439563</v>
      </c>
      <c r="AC677" s="5">
        <f>Table1[[#This Row],[Sales Before Discount]] - Table1[[#This Row],[Sales]]</f>
        <v>234.72395604395615</v>
      </c>
      <c r="AD677" s="5" t="str">
        <f>IF(Table1[[#This Row],[Discount Impact Factor]]=0, "No Discount", IF(Table1[[#This Row],[Discount Impact Factor]]&lt;=0.1, "Low Discount", IF(Table1[[#This Row],[Discount Impact Factor]]&lt;=0.2, "Medium Discount", "High Discount")))</f>
        <v>High Discount</v>
      </c>
      <c r="AE677" s="5" t="str">
        <f>IF(Table1[[#This Row],[Discount]]=0,"0% (No Discount)",
 IF(Table1[[#This Row],[Discount]]&lt;=0.09,"10%",
 IF(Table1[[#This Row],[Discount]]&lt;=0.16,"15%",
 IF(Table1[[#This Row],[Discount]]&lt;=0.2,"20%",  IF(Table1[[#This Row],[Discount]]&lt;=0.25,"25%",
 "30%+")))))</f>
        <v>10%</v>
      </c>
      <c r="AF677" s="5" t="str">
        <f>IF(Table1[[#This Row],[Discount]]=0, "Full Price", "Discounted")</f>
        <v>Discounted</v>
      </c>
      <c r="AG677" s="46" t="str">
        <f>TEXT(Table1[[#This Row],[Order Date]],"mmm-yyyy")</f>
        <v>Jun-2015</v>
      </c>
    </row>
    <row r="678" spans="1:33" ht="12.75" hidden="1" customHeight="1" x14ac:dyDescent="0.25">
      <c r="A678" s="5">
        <v>1553</v>
      </c>
      <c r="B678" s="5" t="s">
        <v>106</v>
      </c>
      <c r="C678" s="5">
        <v>0.03</v>
      </c>
      <c r="D678" s="5">
        <v>28.53</v>
      </c>
      <c r="E678" s="5">
        <v>1.49</v>
      </c>
      <c r="F678" s="5">
        <v>1193</v>
      </c>
      <c r="G678" s="5" t="s">
        <v>1288</v>
      </c>
      <c r="H678" s="5" t="s">
        <v>49</v>
      </c>
      <c r="I678" s="5" t="s">
        <v>58</v>
      </c>
      <c r="J678" s="5" t="s">
        <v>29</v>
      </c>
      <c r="K678" s="5" t="s">
        <v>109</v>
      </c>
      <c r="L678" s="5" t="s">
        <v>59</v>
      </c>
      <c r="M678" s="5" t="s">
        <v>332</v>
      </c>
      <c r="N678" s="5">
        <v>0.38</v>
      </c>
      <c r="O678" s="5" t="s">
        <v>33</v>
      </c>
      <c r="P678" s="5" t="s">
        <v>53</v>
      </c>
      <c r="Q678" s="5" t="s">
        <v>1008</v>
      </c>
      <c r="R678" s="5" t="s">
        <v>35</v>
      </c>
      <c r="S678" s="5">
        <v>20016</v>
      </c>
      <c r="T678" s="7">
        <v>42183</v>
      </c>
      <c r="U678" s="7">
        <v>42186</v>
      </c>
      <c r="V678" s="5">
        <v>39.626999999999995</v>
      </c>
      <c r="W678" s="5">
        <v>11</v>
      </c>
      <c r="X678" s="5">
        <v>325.73</v>
      </c>
      <c r="Y678" s="5">
        <v>11206</v>
      </c>
      <c r="Z678" s="5">
        <f>DATEDIF(Table1[[#This Row],[Order Date]], Table1[[#This Row],[Ship Date]], "D")</f>
        <v>3</v>
      </c>
      <c r="AA678" s="5">
        <f>IF(Table1[[#This Row],[Sales]]=0, 0, Table1[[#This Row],[Profit]] / Table1[[#This Row],[Sales]] * 100)</f>
        <v>12.165597273815735</v>
      </c>
      <c r="AB678" s="5">
        <f>Table1[[#This Row],[Sales]] / (1 - Table1[[#This Row],[Discount]])</f>
        <v>335.80412371134025</v>
      </c>
      <c r="AC678" s="5">
        <f>Table1[[#This Row],[Sales Before Discount]] - Table1[[#This Row],[Sales]]</f>
        <v>10.074123711340235</v>
      </c>
      <c r="AD678" s="5" t="str">
        <f>IF(Table1[[#This Row],[Discount Impact Factor]]=0, "No Discount", IF(Table1[[#This Row],[Discount Impact Factor]]&lt;=0.1, "Low Discount", IF(Table1[[#This Row],[Discount Impact Factor]]&lt;=0.2, "Medium Discount", "High Discount")))</f>
        <v>High Discount</v>
      </c>
      <c r="AE678" s="5" t="str">
        <f>IF(Table1[[#This Row],[Discount]]=0,"0% (No Discount)",
 IF(Table1[[#This Row],[Discount]]&lt;=0.09,"10%",
 IF(Table1[[#This Row],[Discount]]&lt;=0.16,"15%",
 IF(Table1[[#This Row],[Discount]]&lt;=0.2,"20%",  IF(Table1[[#This Row],[Discount]]&lt;=0.25,"25%",
 "30%+")))))</f>
        <v>10%</v>
      </c>
      <c r="AF678" s="5" t="str">
        <f>IF(Table1[[#This Row],[Discount]]=0, "Full Price", "Discounted")</f>
        <v>Discounted</v>
      </c>
      <c r="AG678" s="46" t="str">
        <f>TEXT(Table1[[#This Row],[Order Date]],"mmm-yyyy")</f>
        <v>Jun-2015</v>
      </c>
    </row>
    <row r="679" spans="1:33" ht="12.75" hidden="1" customHeight="1" x14ac:dyDescent="0.25">
      <c r="A679" s="5">
        <v>23468</v>
      </c>
      <c r="B679" s="5" t="s">
        <v>37</v>
      </c>
      <c r="C679" s="5">
        <v>0.03</v>
      </c>
      <c r="D679" s="5">
        <v>5.98</v>
      </c>
      <c r="E679" s="5">
        <v>1.49</v>
      </c>
      <c r="F679" s="5">
        <v>1194</v>
      </c>
      <c r="G679" s="5" t="s">
        <v>1291</v>
      </c>
      <c r="H679" s="5" t="s">
        <v>49</v>
      </c>
      <c r="I679" s="5" t="s">
        <v>58</v>
      </c>
      <c r="J679" s="5" t="s">
        <v>29</v>
      </c>
      <c r="K679" s="5" t="s">
        <v>109</v>
      </c>
      <c r="L679" s="5" t="s">
        <v>59</v>
      </c>
      <c r="M679" s="5" t="s">
        <v>1020</v>
      </c>
      <c r="N679" s="5">
        <v>0.39</v>
      </c>
      <c r="O679" s="5" t="s">
        <v>33</v>
      </c>
      <c r="P679" s="5" t="s">
        <v>136</v>
      </c>
      <c r="Q679" s="5" t="s">
        <v>362</v>
      </c>
      <c r="R679" s="5" t="s">
        <v>1292</v>
      </c>
      <c r="S679" s="5">
        <v>34142</v>
      </c>
      <c r="T679" s="7">
        <v>42125</v>
      </c>
      <c r="U679" s="7">
        <v>42127</v>
      </c>
      <c r="V679" s="5">
        <v>20.495999999999995</v>
      </c>
      <c r="W679" s="5">
        <v>21</v>
      </c>
      <c r="X679" s="5">
        <v>127.94</v>
      </c>
      <c r="Y679" s="5">
        <v>87586</v>
      </c>
      <c r="Z679" s="5">
        <f>DATEDIF(Table1[[#This Row],[Order Date]], Table1[[#This Row],[Ship Date]], "D")</f>
        <v>2</v>
      </c>
      <c r="AA679" s="5">
        <f>IF(Table1[[#This Row],[Sales]]=0, 0, Table1[[#This Row],[Profit]] / Table1[[#This Row],[Sales]] * 100)</f>
        <v>16.020009379396587</v>
      </c>
      <c r="AB679" s="5">
        <f>Table1[[#This Row],[Sales]] / (1 - Table1[[#This Row],[Discount]])</f>
        <v>131.89690721649484</v>
      </c>
      <c r="AC679" s="5">
        <f>Table1[[#This Row],[Sales Before Discount]] - Table1[[#This Row],[Sales]]</f>
        <v>3.9569072164948409</v>
      </c>
      <c r="AD679" s="5" t="str">
        <f>IF(Table1[[#This Row],[Discount Impact Factor]]=0, "No Discount", IF(Table1[[#This Row],[Discount Impact Factor]]&lt;=0.1, "Low Discount", IF(Table1[[#This Row],[Discount Impact Factor]]&lt;=0.2, "Medium Discount", "High Discount")))</f>
        <v>High Discount</v>
      </c>
      <c r="AE679" s="5" t="str">
        <f>IF(Table1[[#This Row],[Discount]]=0,"0% (No Discount)",
 IF(Table1[[#This Row],[Discount]]&lt;=0.09,"10%",
 IF(Table1[[#This Row],[Discount]]&lt;=0.16,"15%",
 IF(Table1[[#This Row],[Discount]]&lt;=0.2,"20%",  IF(Table1[[#This Row],[Discount]]&lt;=0.25,"25%",
 "30%+")))))</f>
        <v>10%</v>
      </c>
      <c r="AF679" s="5" t="str">
        <f>IF(Table1[[#This Row],[Discount]]=0, "Full Price", "Discounted")</f>
        <v>Discounted</v>
      </c>
      <c r="AG679" s="46" t="str">
        <f>TEXT(Table1[[#This Row],[Order Date]],"mmm-yyyy")</f>
        <v>May-2015</v>
      </c>
    </row>
    <row r="680" spans="1:33" ht="12.75" hidden="1" customHeight="1" x14ac:dyDescent="0.25">
      <c r="A680" s="5">
        <v>19358</v>
      </c>
      <c r="B680" s="5" t="s">
        <v>25</v>
      </c>
      <c r="C680" s="5">
        <v>0.08</v>
      </c>
      <c r="D680" s="5">
        <v>355.98</v>
      </c>
      <c r="E680" s="5">
        <v>58.92</v>
      </c>
      <c r="F680" s="5">
        <v>1197</v>
      </c>
      <c r="G680" s="5" t="s">
        <v>1293</v>
      </c>
      <c r="H680" s="5" t="s">
        <v>39</v>
      </c>
      <c r="I680" s="5" t="s">
        <v>58</v>
      </c>
      <c r="J680" s="5" t="s">
        <v>41</v>
      </c>
      <c r="K680" s="5" t="s">
        <v>42</v>
      </c>
      <c r="L680" s="5" t="s">
        <v>43</v>
      </c>
      <c r="M680" s="5" t="s">
        <v>1294</v>
      </c>
      <c r="N680" s="5">
        <v>0.64</v>
      </c>
      <c r="O680" s="5" t="s">
        <v>33</v>
      </c>
      <c r="P680" s="5" t="s">
        <v>53</v>
      </c>
      <c r="Q680" s="5" t="s">
        <v>193</v>
      </c>
      <c r="R680" s="5" t="s">
        <v>1295</v>
      </c>
      <c r="S680" s="5">
        <v>1776</v>
      </c>
      <c r="T680" s="7">
        <v>42081</v>
      </c>
      <c r="U680" s="7">
        <v>42083</v>
      </c>
      <c r="V680" s="5">
        <v>103.83</v>
      </c>
      <c r="W680" s="5">
        <v>4</v>
      </c>
      <c r="X680" s="5">
        <v>1350.94</v>
      </c>
      <c r="Y680" s="5">
        <v>87583</v>
      </c>
      <c r="Z680" s="5">
        <f>DATEDIF(Table1[[#This Row],[Order Date]], Table1[[#This Row],[Ship Date]], "D")</f>
        <v>2</v>
      </c>
      <c r="AA680" s="5">
        <f>IF(Table1[[#This Row],[Sales]]=0, 0, Table1[[#This Row],[Profit]] / Table1[[#This Row],[Sales]] * 100)</f>
        <v>7.6857595452055598</v>
      </c>
      <c r="AB680" s="5">
        <f>Table1[[#This Row],[Sales]] / (1 - Table1[[#This Row],[Discount]])</f>
        <v>1468.4130434782608</v>
      </c>
      <c r="AC680" s="5">
        <f>Table1[[#This Row],[Sales Before Discount]] - Table1[[#This Row],[Sales]]</f>
        <v>117.47304347826071</v>
      </c>
      <c r="AD680" s="5" t="str">
        <f>IF(Table1[[#This Row],[Discount Impact Factor]]=0, "No Discount", IF(Table1[[#This Row],[Discount Impact Factor]]&lt;=0.1, "Low Discount", IF(Table1[[#This Row],[Discount Impact Factor]]&lt;=0.2, "Medium Discount", "High Discount")))</f>
        <v>High Discount</v>
      </c>
      <c r="AE680" s="5" t="str">
        <f>IF(Table1[[#This Row],[Discount]]=0,"0% (No Discount)",
 IF(Table1[[#This Row],[Discount]]&lt;=0.09,"10%",
 IF(Table1[[#This Row],[Discount]]&lt;=0.16,"15%",
 IF(Table1[[#This Row],[Discount]]&lt;=0.2,"20%",  IF(Table1[[#This Row],[Discount]]&lt;=0.25,"25%",
 "30%+")))))</f>
        <v>10%</v>
      </c>
      <c r="AF680" s="5" t="str">
        <f>IF(Table1[[#This Row],[Discount]]=0, "Full Price", "Discounted")</f>
        <v>Discounted</v>
      </c>
      <c r="AG680" s="46" t="str">
        <f>TEXT(Table1[[#This Row],[Order Date]],"mmm-yyyy")</f>
        <v>Mar-2015</v>
      </c>
    </row>
    <row r="681" spans="1:33" ht="12.75" customHeight="1" x14ac:dyDescent="0.25">
      <c r="A681" s="5">
        <v>22132</v>
      </c>
      <c r="B681" s="5" t="s">
        <v>25</v>
      </c>
      <c r="C681" s="5">
        <v>0.1</v>
      </c>
      <c r="D681" s="5">
        <v>15.14</v>
      </c>
      <c r="E681" s="5">
        <v>4.53</v>
      </c>
      <c r="F681" s="5">
        <v>1199</v>
      </c>
      <c r="G681" s="5" t="s">
        <v>1296</v>
      </c>
      <c r="H681" s="5" t="s">
        <v>49</v>
      </c>
      <c r="I681" s="5" t="s">
        <v>114</v>
      </c>
      <c r="J681" s="5" t="s">
        <v>29</v>
      </c>
      <c r="K681" s="5" t="s">
        <v>141</v>
      </c>
      <c r="L681" s="5" t="s">
        <v>59</v>
      </c>
      <c r="M681" s="5" t="s">
        <v>1201</v>
      </c>
      <c r="N681" s="5">
        <v>0.81</v>
      </c>
      <c r="O681" s="5" t="s">
        <v>33</v>
      </c>
      <c r="P681" s="5" t="s">
        <v>53</v>
      </c>
      <c r="Q681" s="5" t="s">
        <v>197</v>
      </c>
      <c r="R681" s="5" t="s">
        <v>1297</v>
      </c>
      <c r="S681" s="5">
        <v>3060</v>
      </c>
      <c r="T681" s="7">
        <v>42060</v>
      </c>
      <c r="U681" s="7">
        <v>42063</v>
      </c>
      <c r="V681" s="5">
        <v>-24.897600000000001</v>
      </c>
      <c r="W681" s="5">
        <v>5</v>
      </c>
      <c r="X681" s="5">
        <v>75.17</v>
      </c>
      <c r="Y681" s="5">
        <v>87585</v>
      </c>
      <c r="Z681" s="5">
        <f>DATEDIF(Table1[[#This Row],[Order Date]], Table1[[#This Row],[Ship Date]], "D")</f>
        <v>3</v>
      </c>
      <c r="AA681" s="5">
        <f>IF(Table1[[#This Row],[Sales]]=0, 0, Table1[[#This Row],[Profit]] / Table1[[#This Row],[Sales]] * 100)</f>
        <v>-33.121724092058002</v>
      </c>
      <c r="AB681" s="5">
        <f>Table1[[#This Row],[Sales]] / (1 - Table1[[#This Row],[Discount]])</f>
        <v>83.522222222222226</v>
      </c>
      <c r="AC681" s="5">
        <f>Table1[[#This Row],[Sales Before Discount]] - Table1[[#This Row],[Sales]]</f>
        <v>8.352222222222224</v>
      </c>
      <c r="AD681" s="5" t="str">
        <f>IF(Table1[[#This Row],[Discount Impact Factor]]=0, "No Discount", IF(Table1[[#This Row],[Discount Impact Factor]]&lt;=0.1, "Low Discount", IF(Table1[[#This Row],[Discount Impact Factor]]&lt;=0.2, "Medium Discount", "High Discount")))</f>
        <v>High Discount</v>
      </c>
      <c r="AE681" s="5" t="str">
        <f>IF(Table1[[#This Row],[Discount]]=0,"0% (No Discount)",
 IF(Table1[[#This Row],[Discount]]&lt;=0.09,"10%",
 IF(Table1[[#This Row],[Discount]]&lt;=0.16,"15%",
 IF(Table1[[#This Row],[Discount]]&lt;=0.2,"20%",  IF(Table1[[#This Row],[Discount]]&lt;=0.25,"25%",
 "30%+")))))</f>
        <v>15%</v>
      </c>
      <c r="AF681" s="5" t="str">
        <f>IF(Table1[[#This Row],[Discount]]=0, "Full Price", "Discounted")</f>
        <v>Discounted</v>
      </c>
      <c r="AG681" s="46" t="str">
        <f>TEXT(Table1[[#This Row],[Order Date]],"mmm-yyyy")</f>
        <v>Feb-2015</v>
      </c>
    </row>
    <row r="682" spans="1:33" ht="12.75" hidden="1" customHeight="1" x14ac:dyDescent="0.25">
      <c r="A682" s="5">
        <v>22131</v>
      </c>
      <c r="B682" s="5" t="s">
        <v>25</v>
      </c>
      <c r="C682" s="5">
        <v>0.05</v>
      </c>
      <c r="D682" s="5">
        <v>52.4</v>
      </c>
      <c r="E682" s="5">
        <v>16.11</v>
      </c>
      <c r="F682" s="5">
        <v>1200</v>
      </c>
      <c r="G682" s="5" t="s">
        <v>1298</v>
      </c>
      <c r="H682" s="5" t="s">
        <v>49</v>
      </c>
      <c r="I682" s="5" t="s">
        <v>114</v>
      </c>
      <c r="J682" s="5" t="s">
        <v>29</v>
      </c>
      <c r="K682" s="5" t="s">
        <v>109</v>
      </c>
      <c r="L682" s="5" t="s">
        <v>59</v>
      </c>
      <c r="M682" s="5" t="s">
        <v>1289</v>
      </c>
      <c r="N682" s="5">
        <v>0.39</v>
      </c>
      <c r="O682" s="5" t="s">
        <v>33</v>
      </c>
      <c r="P682" s="5" t="s">
        <v>53</v>
      </c>
      <c r="Q682" s="5" t="s">
        <v>54</v>
      </c>
      <c r="R682" s="5" t="s">
        <v>1299</v>
      </c>
      <c r="S682" s="5">
        <v>7407</v>
      </c>
      <c r="T682" s="7">
        <v>42060</v>
      </c>
      <c r="U682" s="7">
        <v>42062</v>
      </c>
      <c r="V682" s="5">
        <v>776.7743999999999</v>
      </c>
      <c r="W682" s="5">
        <v>21</v>
      </c>
      <c r="X682" s="5">
        <v>1125.76</v>
      </c>
      <c r="Y682" s="5">
        <v>87585</v>
      </c>
      <c r="Z682" s="5">
        <f>DATEDIF(Table1[[#This Row],[Order Date]], Table1[[#This Row],[Ship Date]], "D")</f>
        <v>2</v>
      </c>
      <c r="AA682" s="5">
        <f>IF(Table1[[#This Row],[Sales]]=0, 0, Table1[[#This Row],[Profit]] / Table1[[#This Row],[Sales]] * 100)</f>
        <v>69</v>
      </c>
      <c r="AB682" s="5">
        <f>Table1[[#This Row],[Sales]] / (1 - Table1[[#This Row],[Discount]])</f>
        <v>1185.0105263157895</v>
      </c>
      <c r="AC682" s="5">
        <f>Table1[[#This Row],[Sales Before Discount]] - Table1[[#This Row],[Sales]]</f>
        <v>59.250526315789557</v>
      </c>
      <c r="AD682" s="5" t="str">
        <f>IF(Table1[[#This Row],[Discount Impact Factor]]=0, "No Discount", IF(Table1[[#This Row],[Discount Impact Factor]]&lt;=0.1, "Low Discount", IF(Table1[[#This Row],[Discount Impact Factor]]&lt;=0.2, "Medium Discount", "High Discount")))</f>
        <v>High Discount</v>
      </c>
      <c r="AE682" s="5" t="str">
        <f>IF(Table1[[#This Row],[Discount]]=0,"0% (No Discount)",
 IF(Table1[[#This Row],[Discount]]&lt;=0.09,"10%",
 IF(Table1[[#This Row],[Discount]]&lt;=0.16,"15%",
 IF(Table1[[#This Row],[Discount]]&lt;=0.2,"20%",  IF(Table1[[#This Row],[Discount]]&lt;=0.25,"25%",
 "30%+")))))</f>
        <v>10%</v>
      </c>
      <c r="AF682" s="5" t="str">
        <f>IF(Table1[[#This Row],[Discount]]=0, "Full Price", "Discounted")</f>
        <v>Discounted</v>
      </c>
      <c r="AG682" s="46" t="str">
        <f>TEXT(Table1[[#This Row],[Order Date]],"mmm-yyyy")</f>
        <v>Feb-2015</v>
      </c>
    </row>
    <row r="683" spans="1:33" ht="12.75" hidden="1" customHeight="1" x14ac:dyDescent="0.25">
      <c r="A683" s="5">
        <v>22133</v>
      </c>
      <c r="B683" s="5" t="s">
        <v>25</v>
      </c>
      <c r="C683" s="5">
        <v>0.05</v>
      </c>
      <c r="D683" s="5">
        <v>36.549999999999997</v>
      </c>
      <c r="E683" s="5">
        <v>13.89</v>
      </c>
      <c r="F683" s="5">
        <v>1202</v>
      </c>
      <c r="G683" s="5" t="s">
        <v>1300</v>
      </c>
      <c r="H683" s="5" t="s">
        <v>27</v>
      </c>
      <c r="I683" s="5" t="s">
        <v>114</v>
      </c>
      <c r="J683" s="5" t="s">
        <v>29</v>
      </c>
      <c r="K683" s="5" t="s">
        <v>30</v>
      </c>
      <c r="L683" s="5" t="s">
        <v>31</v>
      </c>
      <c r="M683" s="5" t="s">
        <v>1290</v>
      </c>
      <c r="N683" s="5">
        <v>0.41</v>
      </c>
      <c r="O683" s="5" t="s">
        <v>33</v>
      </c>
      <c r="P683" s="5" t="s">
        <v>53</v>
      </c>
      <c r="Q683" s="5" t="s">
        <v>54</v>
      </c>
      <c r="R683" s="5" t="s">
        <v>1301</v>
      </c>
      <c r="S683" s="5">
        <v>7079</v>
      </c>
      <c r="T683" s="7">
        <v>42060</v>
      </c>
      <c r="U683" s="7">
        <v>42061</v>
      </c>
      <c r="V683" s="5">
        <v>344.54399999999998</v>
      </c>
      <c r="W683" s="5">
        <v>21</v>
      </c>
      <c r="X683" s="5">
        <v>746.03</v>
      </c>
      <c r="Y683" s="5">
        <v>87585</v>
      </c>
      <c r="Z683" s="5">
        <f>DATEDIF(Table1[[#This Row],[Order Date]], Table1[[#This Row],[Ship Date]], "D")</f>
        <v>1</v>
      </c>
      <c r="AA683" s="5">
        <f>IF(Table1[[#This Row],[Sales]]=0, 0, Table1[[#This Row],[Profit]] / Table1[[#This Row],[Sales]] * 100)</f>
        <v>46.183665536238486</v>
      </c>
      <c r="AB683" s="5">
        <f>Table1[[#This Row],[Sales]] / (1 - Table1[[#This Row],[Discount]])</f>
        <v>785.29473684210529</v>
      </c>
      <c r="AC683" s="5">
        <f>Table1[[#This Row],[Sales Before Discount]] - Table1[[#This Row],[Sales]]</f>
        <v>39.264736842105322</v>
      </c>
      <c r="AD683" s="5" t="str">
        <f>IF(Table1[[#This Row],[Discount Impact Factor]]=0, "No Discount", IF(Table1[[#This Row],[Discount Impact Factor]]&lt;=0.1, "Low Discount", IF(Table1[[#This Row],[Discount Impact Factor]]&lt;=0.2, "Medium Discount", "High Discount")))</f>
        <v>High Discount</v>
      </c>
      <c r="AE683" s="5" t="str">
        <f>IF(Table1[[#This Row],[Discount]]=0,"0% (No Discount)",
 IF(Table1[[#This Row],[Discount]]&lt;=0.09,"10%",
 IF(Table1[[#This Row],[Discount]]&lt;=0.16,"15%",
 IF(Table1[[#This Row],[Discount]]&lt;=0.2,"20%",  IF(Table1[[#This Row],[Discount]]&lt;=0.25,"25%",
 "30%+")))))</f>
        <v>10%</v>
      </c>
      <c r="AF683" s="5" t="str">
        <f>IF(Table1[[#This Row],[Discount]]=0, "Full Price", "Discounted")</f>
        <v>Discounted</v>
      </c>
      <c r="AG683" s="46" t="str">
        <f>TEXT(Table1[[#This Row],[Order Date]],"mmm-yyyy")</f>
        <v>Feb-2015</v>
      </c>
    </row>
    <row r="684" spans="1:33" ht="12.75" customHeight="1" x14ac:dyDescent="0.25">
      <c r="A684" s="5">
        <v>19552</v>
      </c>
      <c r="B684" s="5" t="s">
        <v>106</v>
      </c>
      <c r="C684" s="5">
        <v>0.09</v>
      </c>
      <c r="D684" s="5">
        <v>49.99</v>
      </c>
      <c r="E684" s="5">
        <v>19.989999999999998</v>
      </c>
      <c r="F684" s="5">
        <v>1203</v>
      </c>
      <c r="G684" s="5" t="s">
        <v>1302</v>
      </c>
      <c r="H684" s="5" t="s">
        <v>49</v>
      </c>
      <c r="I684" s="5" t="s">
        <v>58</v>
      </c>
      <c r="J684" s="5" t="s">
        <v>77</v>
      </c>
      <c r="K684" s="5" t="s">
        <v>180</v>
      </c>
      <c r="L684" s="5" t="s">
        <v>59</v>
      </c>
      <c r="M684" s="5" t="s">
        <v>275</v>
      </c>
      <c r="N684" s="5">
        <v>0.41</v>
      </c>
      <c r="O684" s="5" t="s">
        <v>33</v>
      </c>
      <c r="P684" s="5" t="s">
        <v>53</v>
      </c>
      <c r="Q684" s="5" t="s">
        <v>469</v>
      </c>
      <c r="R684" s="5" t="s">
        <v>470</v>
      </c>
      <c r="S684" s="5">
        <v>2920</v>
      </c>
      <c r="T684" s="7">
        <v>42183</v>
      </c>
      <c r="U684" s="7">
        <v>42185</v>
      </c>
      <c r="V684" s="5">
        <v>-8.5150000000000006</v>
      </c>
      <c r="W684" s="5">
        <v>12</v>
      </c>
      <c r="X684" s="5">
        <v>593.33000000000004</v>
      </c>
      <c r="Y684" s="5">
        <v>87587</v>
      </c>
      <c r="Z684" s="5">
        <f>DATEDIF(Table1[[#This Row],[Order Date]], Table1[[#This Row],[Ship Date]], "D")</f>
        <v>2</v>
      </c>
      <c r="AA684" s="5">
        <f>IF(Table1[[#This Row],[Sales]]=0, 0, Table1[[#This Row],[Profit]] / Table1[[#This Row],[Sales]] * 100)</f>
        <v>-1.4351204220248428</v>
      </c>
      <c r="AB684" s="5">
        <f>Table1[[#This Row],[Sales]] / (1 - Table1[[#This Row],[Discount]])</f>
        <v>652.01098901098908</v>
      </c>
      <c r="AC684" s="5">
        <f>Table1[[#This Row],[Sales Before Discount]] - Table1[[#This Row],[Sales]]</f>
        <v>58.680989010989038</v>
      </c>
      <c r="AD684" s="5" t="str">
        <f>IF(Table1[[#This Row],[Discount Impact Factor]]=0, "No Discount", IF(Table1[[#This Row],[Discount Impact Factor]]&lt;=0.1, "Low Discount", IF(Table1[[#This Row],[Discount Impact Factor]]&lt;=0.2, "Medium Discount", "High Discount")))</f>
        <v>High Discount</v>
      </c>
      <c r="AE684" s="5" t="str">
        <f>IF(Table1[[#This Row],[Discount]]=0,"0% (No Discount)",
 IF(Table1[[#This Row],[Discount]]&lt;=0.09,"10%",
 IF(Table1[[#This Row],[Discount]]&lt;=0.16,"15%",
 IF(Table1[[#This Row],[Discount]]&lt;=0.2,"20%",  IF(Table1[[#This Row],[Discount]]&lt;=0.25,"25%",
 "30%+")))))</f>
        <v>10%</v>
      </c>
      <c r="AF684" s="5" t="str">
        <f>IF(Table1[[#This Row],[Discount]]=0, "Full Price", "Discounted")</f>
        <v>Discounted</v>
      </c>
      <c r="AG684" s="46" t="str">
        <f>TEXT(Table1[[#This Row],[Order Date]],"mmm-yyyy")</f>
        <v>Jun-2015</v>
      </c>
    </row>
    <row r="685" spans="1:33" ht="12.75" hidden="1" customHeight="1" x14ac:dyDescent="0.25">
      <c r="A685" s="5">
        <v>18636</v>
      </c>
      <c r="B685" s="5" t="s">
        <v>106</v>
      </c>
      <c r="C685" s="5">
        <v>0.01</v>
      </c>
      <c r="D685" s="5">
        <v>3.08</v>
      </c>
      <c r="E685" s="5">
        <v>0.5</v>
      </c>
      <c r="F685" s="5">
        <v>1211</v>
      </c>
      <c r="G685" s="5" t="s">
        <v>1303</v>
      </c>
      <c r="H685" s="5" t="s">
        <v>49</v>
      </c>
      <c r="I685" s="5" t="s">
        <v>28</v>
      </c>
      <c r="J685" s="5" t="s">
        <v>29</v>
      </c>
      <c r="K685" s="5" t="s">
        <v>134</v>
      </c>
      <c r="L685" s="5" t="s">
        <v>59</v>
      </c>
      <c r="M685" s="5" t="s">
        <v>1304</v>
      </c>
      <c r="N685" s="5">
        <v>0.37</v>
      </c>
      <c r="O685" s="5" t="s">
        <v>33</v>
      </c>
      <c r="P685" s="5" t="s">
        <v>61</v>
      </c>
      <c r="Q685" s="5" t="s">
        <v>703</v>
      </c>
      <c r="R685" s="5" t="s">
        <v>1305</v>
      </c>
      <c r="S685" s="5">
        <v>46806</v>
      </c>
      <c r="T685" s="7">
        <v>42036</v>
      </c>
      <c r="U685" s="7">
        <v>42041</v>
      </c>
      <c r="V685" s="5">
        <v>9.0045000000000002</v>
      </c>
      <c r="W685" s="5">
        <v>4</v>
      </c>
      <c r="X685" s="5">
        <v>13.05</v>
      </c>
      <c r="Y685" s="5">
        <v>88598</v>
      </c>
      <c r="Z685" s="5">
        <f>DATEDIF(Table1[[#This Row],[Order Date]], Table1[[#This Row],[Ship Date]], "D")</f>
        <v>5</v>
      </c>
      <c r="AA685" s="5">
        <f>IF(Table1[[#This Row],[Sales]]=0, 0, Table1[[#This Row],[Profit]] / Table1[[#This Row],[Sales]] * 100)</f>
        <v>69</v>
      </c>
      <c r="AB685" s="5">
        <f>Table1[[#This Row],[Sales]] / (1 - Table1[[#This Row],[Discount]])</f>
        <v>13.181818181818183</v>
      </c>
      <c r="AC685" s="5">
        <f>Table1[[#This Row],[Sales Before Discount]] - Table1[[#This Row],[Sales]]</f>
        <v>0.13181818181818272</v>
      </c>
      <c r="AD685" s="5" t="str">
        <f>IF(Table1[[#This Row],[Discount Impact Factor]]=0, "No Discount", IF(Table1[[#This Row],[Discount Impact Factor]]&lt;=0.1, "Low Discount", IF(Table1[[#This Row],[Discount Impact Factor]]&lt;=0.2, "Medium Discount", "High Discount")))</f>
        <v>Medium Discount</v>
      </c>
      <c r="AE685" s="5" t="str">
        <f>IF(Table1[[#This Row],[Discount]]=0,"0% (No Discount)",
 IF(Table1[[#This Row],[Discount]]&lt;=0.09,"10%",
 IF(Table1[[#This Row],[Discount]]&lt;=0.16,"15%",
 IF(Table1[[#This Row],[Discount]]&lt;=0.2,"20%",  IF(Table1[[#This Row],[Discount]]&lt;=0.25,"25%",
 "30%+")))))</f>
        <v>10%</v>
      </c>
      <c r="AF685" s="5" t="str">
        <f>IF(Table1[[#This Row],[Discount]]=0, "Full Price", "Discounted")</f>
        <v>Discounted</v>
      </c>
      <c r="AG685" s="46" t="str">
        <f>TEXT(Table1[[#This Row],[Order Date]],"mmm-yyyy")</f>
        <v>Feb-2015</v>
      </c>
    </row>
    <row r="686" spans="1:33" ht="12.75" customHeight="1" x14ac:dyDescent="0.25">
      <c r="A686" s="5">
        <v>22528</v>
      </c>
      <c r="B686" s="5" t="s">
        <v>25</v>
      </c>
      <c r="C686" s="5">
        <v>0.08</v>
      </c>
      <c r="D686" s="5">
        <v>4.91</v>
      </c>
      <c r="E686" s="5">
        <v>4.97</v>
      </c>
      <c r="F686" s="5">
        <v>1212</v>
      </c>
      <c r="G686" s="5" t="s">
        <v>1306</v>
      </c>
      <c r="H686" s="5" t="s">
        <v>49</v>
      </c>
      <c r="I686" s="5" t="s">
        <v>28</v>
      </c>
      <c r="J686" s="5" t="s">
        <v>29</v>
      </c>
      <c r="K686" s="5" t="s">
        <v>109</v>
      </c>
      <c r="L686" s="5" t="s">
        <v>59</v>
      </c>
      <c r="M686" s="5" t="s">
        <v>1307</v>
      </c>
      <c r="N686" s="5">
        <v>0.38</v>
      </c>
      <c r="O686" s="5" t="s">
        <v>33</v>
      </c>
      <c r="P686" s="5" t="s">
        <v>61</v>
      </c>
      <c r="Q686" s="5" t="s">
        <v>703</v>
      </c>
      <c r="R686" s="5" t="s">
        <v>1308</v>
      </c>
      <c r="S686" s="5">
        <v>46404</v>
      </c>
      <c r="T686" s="7">
        <v>42019</v>
      </c>
      <c r="U686" s="7">
        <v>42020</v>
      </c>
      <c r="V686" s="5">
        <v>-99.762500000000003</v>
      </c>
      <c r="W686" s="5">
        <v>12</v>
      </c>
      <c r="X686" s="5">
        <v>58.95</v>
      </c>
      <c r="Y686" s="5">
        <v>88600</v>
      </c>
      <c r="Z686" s="5">
        <f>DATEDIF(Table1[[#This Row],[Order Date]], Table1[[#This Row],[Ship Date]], "D")</f>
        <v>1</v>
      </c>
      <c r="AA686" s="5">
        <f>IF(Table1[[#This Row],[Sales]]=0, 0, Table1[[#This Row],[Profit]] / Table1[[#This Row],[Sales]] * 100)</f>
        <v>-169.23240033927055</v>
      </c>
      <c r="AB686" s="5">
        <f>Table1[[#This Row],[Sales]] / (1 - Table1[[#This Row],[Discount]])</f>
        <v>64.076086956521735</v>
      </c>
      <c r="AC686" s="5">
        <f>Table1[[#This Row],[Sales Before Discount]] - Table1[[#This Row],[Sales]]</f>
        <v>5.126086956521732</v>
      </c>
      <c r="AD686" s="5" t="str">
        <f>IF(Table1[[#This Row],[Discount Impact Factor]]=0, "No Discount", IF(Table1[[#This Row],[Discount Impact Factor]]&lt;=0.1, "Low Discount", IF(Table1[[#This Row],[Discount Impact Factor]]&lt;=0.2, "Medium Discount", "High Discount")))</f>
        <v>High Discount</v>
      </c>
      <c r="AE686" s="5" t="str">
        <f>IF(Table1[[#This Row],[Discount]]=0,"0% (No Discount)",
 IF(Table1[[#This Row],[Discount]]&lt;=0.09,"10%",
 IF(Table1[[#This Row],[Discount]]&lt;=0.16,"15%",
 IF(Table1[[#This Row],[Discount]]&lt;=0.2,"20%",  IF(Table1[[#This Row],[Discount]]&lt;=0.25,"25%",
 "30%+")))))</f>
        <v>10%</v>
      </c>
      <c r="AF686" s="5" t="str">
        <f>IF(Table1[[#This Row],[Discount]]=0, "Full Price", "Discounted")</f>
        <v>Discounted</v>
      </c>
      <c r="AG686" s="46" t="str">
        <f>TEXT(Table1[[#This Row],[Order Date]],"mmm-yyyy")</f>
        <v>Jan-2015</v>
      </c>
    </row>
    <row r="687" spans="1:33" ht="12.75" customHeight="1" x14ac:dyDescent="0.25">
      <c r="A687" s="5">
        <v>22529</v>
      </c>
      <c r="B687" s="5" t="s">
        <v>25</v>
      </c>
      <c r="C687" s="5">
        <v>0.01</v>
      </c>
      <c r="D687" s="5">
        <v>3499.99</v>
      </c>
      <c r="E687" s="5">
        <v>24.49</v>
      </c>
      <c r="F687" s="5">
        <v>1212</v>
      </c>
      <c r="G687" s="5" t="s">
        <v>1306</v>
      </c>
      <c r="H687" s="5" t="s">
        <v>49</v>
      </c>
      <c r="I687" s="5" t="s">
        <v>28</v>
      </c>
      <c r="J687" s="5" t="s">
        <v>77</v>
      </c>
      <c r="K687" s="5" t="s">
        <v>587</v>
      </c>
      <c r="L687" s="5" t="s">
        <v>236</v>
      </c>
      <c r="M687" s="5" t="s">
        <v>1309</v>
      </c>
      <c r="N687" s="5">
        <v>0.37</v>
      </c>
      <c r="O687" s="5" t="s">
        <v>33</v>
      </c>
      <c r="P687" s="5" t="s">
        <v>61</v>
      </c>
      <c r="Q687" s="5" t="s">
        <v>703</v>
      </c>
      <c r="R687" s="5" t="s">
        <v>1308</v>
      </c>
      <c r="S687" s="5">
        <v>46404</v>
      </c>
      <c r="T687" s="7">
        <v>42019</v>
      </c>
      <c r="U687" s="7">
        <v>42020</v>
      </c>
      <c r="V687" s="5">
        <v>-3061.82</v>
      </c>
      <c r="W687" s="5">
        <v>1</v>
      </c>
      <c r="X687" s="5">
        <v>3672.89</v>
      </c>
      <c r="Y687" s="5">
        <v>88600</v>
      </c>
      <c r="Z687" s="5">
        <f>DATEDIF(Table1[[#This Row],[Order Date]], Table1[[#This Row],[Ship Date]], "D")</f>
        <v>1</v>
      </c>
      <c r="AA687" s="5">
        <f>IF(Table1[[#This Row],[Sales]]=0, 0, Table1[[#This Row],[Profit]] / Table1[[#This Row],[Sales]] * 100)</f>
        <v>-83.362692593570742</v>
      </c>
      <c r="AB687" s="5">
        <f>Table1[[#This Row],[Sales]] / (1 - Table1[[#This Row],[Discount]])</f>
        <v>3709.9898989898988</v>
      </c>
      <c r="AC687" s="5">
        <f>Table1[[#This Row],[Sales Before Discount]] - Table1[[#This Row],[Sales]]</f>
        <v>37.099898989898975</v>
      </c>
      <c r="AD687" s="5" t="str">
        <f>IF(Table1[[#This Row],[Discount Impact Factor]]=0, "No Discount", IF(Table1[[#This Row],[Discount Impact Factor]]&lt;=0.1, "Low Discount", IF(Table1[[#This Row],[Discount Impact Factor]]&lt;=0.2, "Medium Discount", "High Discount")))</f>
        <v>High Discount</v>
      </c>
      <c r="AE687" s="5" t="str">
        <f>IF(Table1[[#This Row],[Discount]]=0,"0% (No Discount)",
 IF(Table1[[#This Row],[Discount]]&lt;=0.09,"10%",
 IF(Table1[[#This Row],[Discount]]&lt;=0.16,"15%",
 IF(Table1[[#This Row],[Discount]]&lt;=0.2,"20%",  IF(Table1[[#This Row],[Discount]]&lt;=0.25,"25%",
 "30%+")))))</f>
        <v>10%</v>
      </c>
      <c r="AF687" s="5" t="str">
        <f>IF(Table1[[#This Row],[Discount]]=0, "Full Price", "Discounted")</f>
        <v>Discounted</v>
      </c>
      <c r="AG687" s="46" t="str">
        <f>TEXT(Table1[[#This Row],[Order Date]],"mmm-yyyy")</f>
        <v>Jan-2015</v>
      </c>
    </row>
    <row r="688" spans="1:33" ht="12.75" hidden="1" customHeight="1" x14ac:dyDescent="0.25">
      <c r="A688" s="5">
        <v>24270</v>
      </c>
      <c r="B688" s="5" t="s">
        <v>106</v>
      </c>
      <c r="C688" s="5">
        <v>7.0000000000000007E-2</v>
      </c>
      <c r="D688" s="5">
        <v>29.89</v>
      </c>
      <c r="E688" s="5">
        <v>1.99</v>
      </c>
      <c r="F688" s="5">
        <v>1213</v>
      </c>
      <c r="G688" s="5" t="s">
        <v>1310</v>
      </c>
      <c r="H688" s="5" t="s">
        <v>27</v>
      </c>
      <c r="I688" s="5" t="s">
        <v>28</v>
      </c>
      <c r="J688" s="5" t="s">
        <v>77</v>
      </c>
      <c r="K688" s="5" t="s">
        <v>180</v>
      </c>
      <c r="L688" s="5" t="s">
        <v>51</v>
      </c>
      <c r="M688" s="5" t="s">
        <v>1311</v>
      </c>
      <c r="N688" s="5">
        <v>0.5</v>
      </c>
      <c r="O688" s="5" t="s">
        <v>33</v>
      </c>
      <c r="P688" s="5" t="s">
        <v>61</v>
      </c>
      <c r="Q688" s="5" t="s">
        <v>703</v>
      </c>
      <c r="R688" s="5" t="s">
        <v>1312</v>
      </c>
      <c r="S688" s="5">
        <v>46530</v>
      </c>
      <c r="T688" s="7">
        <v>42039</v>
      </c>
      <c r="U688" s="7">
        <v>42044</v>
      </c>
      <c r="V688" s="5">
        <v>258.6189</v>
      </c>
      <c r="W688" s="5">
        <v>13</v>
      </c>
      <c r="X688" s="5">
        <v>374.81</v>
      </c>
      <c r="Y688" s="5">
        <v>88599</v>
      </c>
      <c r="Z688" s="5">
        <f>DATEDIF(Table1[[#This Row],[Order Date]], Table1[[#This Row],[Ship Date]], "D")</f>
        <v>5</v>
      </c>
      <c r="AA688" s="5">
        <f>IF(Table1[[#This Row],[Sales]]=0, 0, Table1[[#This Row],[Profit]] / Table1[[#This Row],[Sales]] * 100)</f>
        <v>69</v>
      </c>
      <c r="AB688" s="5">
        <f>Table1[[#This Row],[Sales]] / (1 - Table1[[#This Row],[Discount]])</f>
        <v>403.02150537634412</v>
      </c>
      <c r="AC688" s="5">
        <f>Table1[[#This Row],[Sales Before Discount]] - Table1[[#This Row],[Sales]]</f>
        <v>28.211505376344121</v>
      </c>
      <c r="AD688" s="5" t="str">
        <f>IF(Table1[[#This Row],[Discount Impact Factor]]=0, "No Discount", IF(Table1[[#This Row],[Discount Impact Factor]]&lt;=0.1, "Low Discount", IF(Table1[[#This Row],[Discount Impact Factor]]&lt;=0.2, "Medium Discount", "High Discount")))</f>
        <v>High Discount</v>
      </c>
      <c r="AE688" s="5" t="str">
        <f>IF(Table1[[#This Row],[Discount]]=0,"0% (No Discount)",
 IF(Table1[[#This Row],[Discount]]&lt;=0.09,"10%",
 IF(Table1[[#This Row],[Discount]]&lt;=0.16,"15%",
 IF(Table1[[#This Row],[Discount]]&lt;=0.2,"20%",  IF(Table1[[#This Row],[Discount]]&lt;=0.25,"25%",
 "30%+")))))</f>
        <v>10%</v>
      </c>
      <c r="AF688" s="5" t="str">
        <f>IF(Table1[[#This Row],[Discount]]=0, "Full Price", "Discounted")</f>
        <v>Discounted</v>
      </c>
      <c r="AG688" s="46" t="str">
        <f>TEXT(Table1[[#This Row],[Order Date]],"mmm-yyyy")</f>
        <v>Feb-2015</v>
      </c>
    </row>
    <row r="689" spans="1:33" ht="12.75" customHeight="1" x14ac:dyDescent="0.25">
      <c r="A689" s="5">
        <v>24271</v>
      </c>
      <c r="B689" s="5" t="s">
        <v>106</v>
      </c>
      <c r="C689" s="5">
        <v>0.03</v>
      </c>
      <c r="D689" s="5">
        <v>8.34</v>
      </c>
      <c r="E689" s="5">
        <v>4.82</v>
      </c>
      <c r="F689" s="5">
        <v>1213</v>
      </c>
      <c r="G689" s="5" t="s">
        <v>1310</v>
      </c>
      <c r="H689" s="5" t="s">
        <v>49</v>
      </c>
      <c r="I689" s="5" t="s">
        <v>28</v>
      </c>
      <c r="J689" s="5" t="s">
        <v>29</v>
      </c>
      <c r="K689" s="5" t="s">
        <v>93</v>
      </c>
      <c r="L689" s="5" t="s">
        <v>59</v>
      </c>
      <c r="M689" s="5" t="s">
        <v>918</v>
      </c>
      <c r="N689" s="5">
        <v>0.4</v>
      </c>
      <c r="O689" s="5" t="s">
        <v>33</v>
      </c>
      <c r="P689" s="5" t="s">
        <v>61</v>
      </c>
      <c r="Q689" s="5" t="s">
        <v>703</v>
      </c>
      <c r="R689" s="5" t="s">
        <v>1312</v>
      </c>
      <c r="S689" s="5">
        <v>46530</v>
      </c>
      <c r="T689" s="7">
        <v>42039</v>
      </c>
      <c r="U689" s="7">
        <v>42043</v>
      </c>
      <c r="V689" s="5">
        <v>-6.71</v>
      </c>
      <c r="W689" s="5">
        <v>5</v>
      </c>
      <c r="X689" s="5">
        <v>43.27</v>
      </c>
      <c r="Y689" s="5">
        <v>88599</v>
      </c>
      <c r="Z689" s="5">
        <f>DATEDIF(Table1[[#This Row],[Order Date]], Table1[[#This Row],[Ship Date]], "D")</f>
        <v>4</v>
      </c>
      <c r="AA689" s="5">
        <f>IF(Table1[[#This Row],[Sales]]=0, 0, Table1[[#This Row],[Profit]] / Table1[[#This Row],[Sales]] * 100)</f>
        <v>-15.507279870580076</v>
      </c>
      <c r="AB689" s="5">
        <f>Table1[[#This Row],[Sales]] / (1 - Table1[[#This Row],[Discount]])</f>
        <v>44.608247422680414</v>
      </c>
      <c r="AC689" s="5">
        <f>Table1[[#This Row],[Sales Before Discount]] - Table1[[#This Row],[Sales]]</f>
        <v>1.3382474226804106</v>
      </c>
      <c r="AD689" s="5" t="str">
        <f>IF(Table1[[#This Row],[Discount Impact Factor]]=0, "No Discount", IF(Table1[[#This Row],[Discount Impact Factor]]&lt;=0.1, "Low Discount", IF(Table1[[#This Row],[Discount Impact Factor]]&lt;=0.2, "Medium Discount", "High Discount")))</f>
        <v>High Discount</v>
      </c>
      <c r="AE689" s="5" t="str">
        <f>IF(Table1[[#This Row],[Discount]]=0,"0% (No Discount)",
 IF(Table1[[#This Row],[Discount]]&lt;=0.09,"10%",
 IF(Table1[[#This Row],[Discount]]&lt;=0.16,"15%",
 IF(Table1[[#This Row],[Discount]]&lt;=0.2,"20%",  IF(Table1[[#This Row],[Discount]]&lt;=0.25,"25%",
 "30%+")))))</f>
        <v>10%</v>
      </c>
      <c r="AF689" s="5" t="str">
        <f>IF(Table1[[#This Row],[Discount]]=0, "Full Price", "Discounted")</f>
        <v>Discounted</v>
      </c>
      <c r="AG689" s="46" t="str">
        <f>TEXT(Table1[[#This Row],[Order Date]],"mmm-yyyy")</f>
        <v>Feb-2015</v>
      </c>
    </row>
    <row r="690" spans="1:33" ht="12.75" customHeight="1" x14ac:dyDescent="0.25">
      <c r="A690" s="5">
        <v>22530</v>
      </c>
      <c r="B690" s="5" t="s">
        <v>25</v>
      </c>
      <c r="C690" s="5">
        <v>0.03</v>
      </c>
      <c r="D690" s="5">
        <v>5.84</v>
      </c>
      <c r="E690" s="5">
        <v>1.2</v>
      </c>
      <c r="F690" s="5">
        <v>1213</v>
      </c>
      <c r="G690" s="5" t="s">
        <v>1310</v>
      </c>
      <c r="H690" s="5" t="s">
        <v>49</v>
      </c>
      <c r="I690" s="5" t="s">
        <v>28</v>
      </c>
      <c r="J690" s="5" t="s">
        <v>29</v>
      </c>
      <c r="K690" s="5" t="s">
        <v>30</v>
      </c>
      <c r="L690" s="5" t="s">
        <v>31</v>
      </c>
      <c r="M690" s="5" t="s">
        <v>1313</v>
      </c>
      <c r="N690" s="5">
        <v>0.55000000000000004</v>
      </c>
      <c r="O690" s="5" t="s">
        <v>33</v>
      </c>
      <c r="P690" s="5" t="s">
        <v>61</v>
      </c>
      <c r="Q690" s="5" t="s">
        <v>703</v>
      </c>
      <c r="R690" s="5" t="s">
        <v>1312</v>
      </c>
      <c r="S690" s="5">
        <v>46530</v>
      </c>
      <c r="T690" s="7">
        <v>42019</v>
      </c>
      <c r="U690" s="7">
        <v>42021</v>
      </c>
      <c r="V690" s="5">
        <v>-9.9999999999997868E-3</v>
      </c>
      <c r="W690" s="5">
        <v>2</v>
      </c>
      <c r="X690" s="5">
        <v>11.74</v>
      </c>
      <c r="Y690" s="5">
        <v>88600</v>
      </c>
      <c r="Z690" s="5">
        <f>DATEDIF(Table1[[#This Row],[Order Date]], Table1[[#This Row],[Ship Date]], "D")</f>
        <v>2</v>
      </c>
      <c r="AA690" s="5">
        <f>IF(Table1[[#This Row],[Sales]]=0, 0, Table1[[#This Row],[Profit]] / Table1[[#This Row],[Sales]] * 100)</f>
        <v>-8.5178875638839746E-2</v>
      </c>
      <c r="AB690" s="5">
        <f>Table1[[#This Row],[Sales]] / (1 - Table1[[#This Row],[Discount]])</f>
        <v>12.103092783505156</v>
      </c>
      <c r="AC690" s="5">
        <f>Table1[[#This Row],[Sales Before Discount]] - Table1[[#This Row],[Sales]]</f>
        <v>0.36309278350515584</v>
      </c>
      <c r="AD690" s="5" t="str">
        <f>IF(Table1[[#This Row],[Discount Impact Factor]]=0, "No Discount", IF(Table1[[#This Row],[Discount Impact Factor]]&lt;=0.1, "Low Discount", IF(Table1[[#This Row],[Discount Impact Factor]]&lt;=0.2, "Medium Discount", "High Discount")))</f>
        <v>High Discount</v>
      </c>
      <c r="AE690" s="5" t="str">
        <f>IF(Table1[[#This Row],[Discount]]=0,"0% (No Discount)",
 IF(Table1[[#This Row],[Discount]]&lt;=0.09,"10%",
 IF(Table1[[#This Row],[Discount]]&lt;=0.16,"15%",
 IF(Table1[[#This Row],[Discount]]&lt;=0.2,"20%",  IF(Table1[[#This Row],[Discount]]&lt;=0.25,"25%",
 "30%+")))))</f>
        <v>10%</v>
      </c>
      <c r="AF690" s="5" t="str">
        <f>IF(Table1[[#This Row],[Discount]]=0, "Full Price", "Discounted")</f>
        <v>Discounted</v>
      </c>
      <c r="AG690" s="46" t="str">
        <f>TEXT(Table1[[#This Row],[Order Date]],"mmm-yyyy")</f>
        <v>Jan-2015</v>
      </c>
    </row>
    <row r="691" spans="1:33" ht="12.75" customHeight="1" x14ac:dyDescent="0.25">
      <c r="A691" s="5">
        <v>7632</v>
      </c>
      <c r="B691" s="5" t="s">
        <v>56</v>
      </c>
      <c r="C691" s="5">
        <v>0.09</v>
      </c>
      <c r="D691" s="5">
        <v>130.97999999999999</v>
      </c>
      <c r="E691" s="5">
        <v>30</v>
      </c>
      <c r="F691" s="5">
        <v>1217</v>
      </c>
      <c r="G691" s="5" t="s">
        <v>1314</v>
      </c>
      <c r="H691" s="5" t="s">
        <v>39</v>
      </c>
      <c r="I691" s="5" t="s">
        <v>58</v>
      </c>
      <c r="J691" s="5" t="s">
        <v>41</v>
      </c>
      <c r="K691" s="5" t="s">
        <v>42</v>
      </c>
      <c r="L691" s="5" t="s">
        <v>43</v>
      </c>
      <c r="M691" s="5" t="s">
        <v>546</v>
      </c>
      <c r="N691" s="5">
        <v>0.78</v>
      </c>
      <c r="O691" s="5" t="s">
        <v>33</v>
      </c>
      <c r="P691" s="5" t="s">
        <v>53</v>
      </c>
      <c r="Q691" s="5" t="s">
        <v>193</v>
      </c>
      <c r="R691" s="5" t="s">
        <v>194</v>
      </c>
      <c r="S691" s="5">
        <v>2112</v>
      </c>
      <c r="T691" s="7">
        <v>42122</v>
      </c>
      <c r="U691" s="7">
        <v>42125</v>
      </c>
      <c r="V691" s="5">
        <v>-421.76</v>
      </c>
      <c r="W691" s="5">
        <v>41</v>
      </c>
      <c r="X691" s="5">
        <v>5258.94</v>
      </c>
      <c r="Y691" s="5">
        <v>54595</v>
      </c>
      <c r="Z691" s="5">
        <f>DATEDIF(Table1[[#This Row],[Order Date]], Table1[[#This Row],[Ship Date]], "D")</f>
        <v>3</v>
      </c>
      <c r="AA691" s="5">
        <f>IF(Table1[[#This Row],[Sales]]=0, 0, Table1[[#This Row],[Profit]] / Table1[[#This Row],[Sales]] * 100)</f>
        <v>-8.0198671215111794</v>
      </c>
      <c r="AB691" s="5">
        <f>Table1[[#This Row],[Sales]] / (1 - Table1[[#This Row],[Discount]])</f>
        <v>5779.0549450549443</v>
      </c>
      <c r="AC691" s="5">
        <f>Table1[[#This Row],[Sales Before Discount]] - Table1[[#This Row],[Sales]]</f>
        <v>520.11494505494466</v>
      </c>
      <c r="AD691" s="5" t="str">
        <f>IF(Table1[[#This Row],[Discount Impact Factor]]=0, "No Discount", IF(Table1[[#This Row],[Discount Impact Factor]]&lt;=0.1, "Low Discount", IF(Table1[[#This Row],[Discount Impact Factor]]&lt;=0.2, "Medium Discount", "High Discount")))</f>
        <v>High Discount</v>
      </c>
      <c r="AE691" s="5" t="str">
        <f>IF(Table1[[#This Row],[Discount]]=0,"0% (No Discount)",
 IF(Table1[[#This Row],[Discount]]&lt;=0.09,"10%",
 IF(Table1[[#This Row],[Discount]]&lt;=0.16,"15%",
 IF(Table1[[#This Row],[Discount]]&lt;=0.2,"20%",  IF(Table1[[#This Row],[Discount]]&lt;=0.25,"25%",
 "30%+")))))</f>
        <v>10%</v>
      </c>
      <c r="AF691" s="5" t="str">
        <f>IF(Table1[[#This Row],[Discount]]=0, "Full Price", "Discounted")</f>
        <v>Discounted</v>
      </c>
      <c r="AG691" s="46" t="str">
        <f>TEXT(Table1[[#This Row],[Order Date]],"mmm-yyyy")</f>
        <v>Apr-2015</v>
      </c>
    </row>
    <row r="692" spans="1:33" ht="12.75" hidden="1" customHeight="1" x14ac:dyDescent="0.25">
      <c r="A692" s="5">
        <v>25631</v>
      </c>
      <c r="B692" s="5" t="s">
        <v>56</v>
      </c>
      <c r="C692" s="5">
        <v>0.02</v>
      </c>
      <c r="D692" s="5">
        <v>8.34</v>
      </c>
      <c r="E692" s="5">
        <v>2.64</v>
      </c>
      <c r="F692" s="5">
        <v>1226</v>
      </c>
      <c r="G692" s="5" t="s">
        <v>1315</v>
      </c>
      <c r="H692" s="5" t="s">
        <v>49</v>
      </c>
      <c r="I692" s="5" t="s">
        <v>58</v>
      </c>
      <c r="J692" s="5" t="s">
        <v>29</v>
      </c>
      <c r="K692" s="5" t="s">
        <v>174</v>
      </c>
      <c r="L692" s="5" t="s">
        <v>51</v>
      </c>
      <c r="M692" s="5" t="s">
        <v>358</v>
      </c>
      <c r="N692" s="5">
        <v>0.59</v>
      </c>
      <c r="O692" s="5" t="s">
        <v>33</v>
      </c>
      <c r="P692" s="5" t="s">
        <v>53</v>
      </c>
      <c r="Q692" s="5" t="s">
        <v>469</v>
      </c>
      <c r="R692" s="5" t="s">
        <v>1316</v>
      </c>
      <c r="S692" s="5">
        <v>2861</v>
      </c>
      <c r="T692" s="7">
        <v>42122</v>
      </c>
      <c r="U692" s="7">
        <v>42124</v>
      </c>
      <c r="V692" s="5">
        <v>6.79</v>
      </c>
      <c r="W692" s="5">
        <v>8</v>
      </c>
      <c r="X692" s="5">
        <v>66.739999999999995</v>
      </c>
      <c r="Y692" s="5">
        <v>90800</v>
      </c>
      <c r="Z692" s="5">
        <f>DATEDIF(Table1[[#This Row],[Order Date]], Table1[[#This Row],[Ship Date]], "D")</f>
        <v>2</v>
      </c>
      <c r="AA692" s="5">
        <f>IF(Table1[[#This Row],[Sales]]=0, 0, Table1[[#This Row],[Profit]] / Table1[[#This Row],[Sales]] * 100)</f>
        <v>10.173808810308662</v>
      </c>
      <c r="AB692" s="5">
        <f>Table1[[#This Row],[Sales]] / (1 - Table1[[#This Row],[Discount]])</f>
        <v>68.102040816326522</v>
      </c>
      <c r="AC692" s="5">
        <f>Table1[[#This Row],[Sales Before Discount]] - Table1[[#This Row],[Sales]]</f>
        <v>1.3620408163265267</v>
      </c>
      <c r="AD692" s="5" t="str">
        <f>IF(Table1[[#This Row],[Discount Impact Factor]]=0, "No Discount", IF(Table1[[#This Row],[Discount Impact Factor]]&lt;=0.1, "Low Discount", IF(Table1[[#This Row],[Discount Impact Factor]]&lt;=0.2, "Medium Discount", "High Discount")))</f>
        <v>High Discount</v>
      </c>
      <c r="AE692" s="5" t="str">
        <f>IF(Table1[[#This Row],[Discount]]=0,"0% (No Discount)",
 IF(Table1[[#This Row],[Discount]]&lt;=0.09,"10%",
 IF(Table1[[#This Row],[Discount]]&lt;=0.16,"15%",
 IF(Table1[[#This Row],[Discount]]&lt;=0.2,"20%",  IF(Table1[[#This Row],[Discount]]&lt;=0.25,"25%",
 "30%+")))))</f>
        <v>10%</v>
      </c>
      <c r="AF692" s="5" t="str">
        <f>IF(Table1[[#This Row],[Discount]]=0, "Full Price", "Discounted")</f>
        <v>Discounted</v>
      </c>
      <c r="AG692" s="46" t="str">
        <f>TEXT(Table1[[#This Row],[Order Date]],"mmm-yyyy")</f>
        <v>Apr-2015</v>
      </c>
    </row>
    <row r="693" spans="1:33" ht="12.75" customHeight="1" x14ac:dyDescent="0.25">
      <c r="A693" s="5">
        <v>25632</v>
      </c>
      <c r="B693" s="5" t="s">
        <v>56</v>
      </c>
      <c r="C693" s="5">
        <v>0.09</v>
      </c>
      <c r="D693" s="5">
        <v>130.97999999999999</v>
      </c>
      <c r="E693" s="5">
        <v>30</v>
      </c>
      <c r="F693" s="5">
        <v>1227</v>
      </c>
      <c r="G693" s="5" t="s">
        <v>1317</v>
      </c>
      <c r="H693" s="5" t="s">
        <v>39</v>
      </c>
      <c r="I693" s="5" t="s">
        <v>58</v>
      </c>
      <c r="J693" s="5" t="s">
        <v>41</v>
      </c>
      <c r="K693" s="5" t="s">
        <v>42</v>
      </c>
      <c r="L693" s="5" t="s">
        <v>43</v>
      </c>
      <c r="M693" s="5" t="s">
        <v>546</v>
      </c>
      <c r="N693" s="5">
        <v>0.78</v>
      </c>
      <c r="O693" s="5" t="s">
        <v>33</v>
      </c>
      <c r="P693" s="5" t="s">
        <v>53</v>
      </c>
      <c r="Q693" s="5" t="s">
        <v>149</v>
      </c>
      <c r="R693" s="5" t="s">
        <v>778</v>
      </c>
      <c r="S693" s="5">
        <v>5403</v>
      </c>
      <c r="T693" s="7">
        <v>42122</v>
      </c>
      <c r="U693" s="7">
        <v>42125</v>
      </c>
      <c r="V693" s="5">
        <v>-421.76</v>
      </c>
      <c r="W693" s="5">
        <v>10</v>
      </c>
      <c r="X693" s="5">
        <v>1282.67</v>
      </c>
      <c r="Y693" s="5">
        <v>90800</v>
      </c>
      <c r="Z693" s="5">
        <f>DATEDIF(Table1[[#This Row],[Order Date]], Table1[[#This Row],[Ship Date]], "D")</f>
        <v>3</v>
      </c>
      <c r="AA693" s="5">
        <f>IF(Table1[[#This Row],[Sales]]=0, 0, Table1[[#This Row],[Profit]] / Table1[[#This Row],[Sales]] * 100)</f>
        <v>-32.881411430843471</v>
      </c>
      <c r="AB693" s="5">
        <f>Table1[[#This Row],[Sales]] / (1 - Table1[[#This Row],[Discount]])</f>
        <v>1409.5274725274726</v>
      </c>
      <c r="AC693" s="5">
        <f>Table1[[#This Row],[Sales Before Discount]] - Table1[[#This Row],[Sales]]</f>
        <v>126.85747252747251</v>
      </c>
      <c r="AD693" s="5" t="str">
        <f>IF(Table1[[#This Row],[Discount Impact Factor]]=0, "No Discount", IF(Table1[[#This Row],[Discount Impact Factor]]&lt;=0.1, "Low Discount", IF(Table1[[#This Row],[Discount Impact Factor]]&lt;=0.2, "Medium Discount", "High Discount")))</f>
        <v>High Discount</v>
      </c>
      <c r="AE693" s="5" t="str">
        <f>IF(Table1[[#This Row],[Discount]]=0,"0% (No Discount)",
 IF(Table1[[#This Row],[Discount]]&lt;=0.09,"10%",
 IF(Table1[[#This Row],[Discount]]&lt;=0.16,"15%",
 IF(Table1[[#This Row],[Discount]]&lt;=0.2,"20%",  IF(Table1[[#This Row],[Discount]]&lt;=0.25,"25%",
 "30%+")))))</f>
        <v>10%</v>
      </c>
      <c r="AF693" s="5" t="str">
        <f>IF(Table1[[#This Row],[Discount]]=0, "Full Price", "Discounted")</f>
        <v>Discounted</v>
      </c>
      <c r="AG693" s="46" t="str">
        <f>TEXT(Table1[[#This Row],[Order Date]],"mmm-yyyy")</f>
        <v>Apr-2015</v>
      </c>
    </row>
    <row r="694" spans="1:33" ht="12.75" customHeight="1" x14ac:dyDescent="0.25">
      <c r="A694" s="5">
        <v>7810</v>
      </c>
      <c r="B694" s="5" t="s">
        <v>56</v>
      </c>
      <c r="C694" s="5">
        <v>0</v>
      </c>
      <c r="D694" s="5">
        <v>7.1</v>
      </c>
      <c r="E694" s="5">
        <v>6.05</v>
      </c>
      <c r="F694" s="5">
        <v>1228</v>
      </c>
      <c r="G694" s="5" t="s">
        <v>1318</v>
      </c>
      <c r="H694" s="5" t="s">
        <v>49</v>
      </c>
      <c r="I694" s="5" t="s">
        <v>58</v>
      </c>
      <c r="J694" s="5" t="s">
        <v>29</v>
      </c>
      <c r="K694" s="5" t="s">
        <v>109</v>
      </c>
      <c r="L694" s="5" t="s">
        <v>59</v>
      </c>
      <c r="M694" s="5" t="s">
        <v>651</v>
      </c>
      <c r="N694" s="5">
        <v>0.39</v>
      </c>
      <c r="O694" s="5" t="s">
        <v>33</v>
      </c>
      <c r="P694" s="5" t="s">
        <v>53</v>
      </c>
      <c r="Q694" s="5" t="s">
        <v>234</v>
      </c>
      <c r="R694" s="5" t="s">
        <v>1319</v>
      </c>
      <c r="S694" s="5">
        <v>19140</v>
      </c>
      <c r="T694" s="7">
        <v>42051</v>
      </c>
      <c r="U694" s="7">
        <v>42052</v>
      </c>
      <c r="V694" s="5">
        <v>-60.145000000000003</v>
      </c>
      <c r="W694" s="5">
        <v>28</v>
      </c>
      <c r="X694" s="5">
        <v>208.83</v>
      </c>
      <c r="Y694" s="5">
        <v>55874</v>
      </c>
      <c r="Z694" s="5">
        <f>DATEDIF(Table1[[#This Row],[Order Date]], Table1[[#This Row],[Ship Date]], "D")</f>
        <v>1</v>
      </c>
      <c r="AA694" s="5">
        <f>IF(Table1[[#This Row],[Sales]]=0, 0, Table1[[#This Row],[Profit]] / Table1[[#This Row],[Sales]] * 100)</f>
        <v>-28.800938562467078</v>
      </c>
      <c r="AB694" s="5">
        <f>Table1[[#This Row],[Sales]] / (1 - Table1[[#This Row],[Discount]])</f>
        <v>208.83</v>
      </c>
      <c r="AC694" s="5">
        <f>Table1[[#This Row],[Sales Before Discount]] - Table1[[#This Row],[Sales]]</f>
        <v>0</v>
      </c>
      <c r="AD694" s="5" t="str">
        <f>IF(Table1[[#This Row],[Discount Impact Factor]]=0, "No Discount", IF(Table1[[#This Row],[Discount Impact Factor]]&lt;=0.1, "Low Discount", IF(Table1[[#This Row],[Discount Impact Factor]]&lt;=0.2, "Medium Discount", "High Discount")))</f>
        <v>No Discount</v>
      </c>
      <c r="AE694" s="5" t="str">
        <f>IF(Table1[[#This Row],[Discount]]=0,"0% (No Discount)",
 IF(Table1[[#This Row],[Discount]]&lt;=0.09,"10%",
 IF(Table1[[#This Row],[Discount]]&lt;=0.16,"15%",
 IF(Table1[[#This Row],[Discount]]&lt;=0.2,"20%",  IF(Table1[[#This Row],[Discount]]&lt;=0.25,"25%",
 "30%+")))))</f>
        <v>0% (No Discount)</v>
      </c>
      <c r="AF694" s="5" t="str">
        <f>IF(Table1[[#This Row],[Discount]]=0, "Full Price", "Discounted")</f>
        <v>Full Price</v>
      </c>
      <c r="AG694" s="46" t="str">
        <f>TEXT(Table1[[#This Row],[Order Date]],"mmm-yyyy")</f>
        <v>Feb-2015</v>
      </c>
    </row>
    <row r="695" spans="1:33" ht="12.75" customHeight="1" x14ac:dyDescent="0.25">
      <c r="A695" s="5">
        <v>7811</v>
      </c>
      <c r="B695" s="5" t="s">
        <v>56</v>
      </c>
      <c r="C695" s="5">
        <v>0.01</v>
      </c>
      <c r="D695" s="5">
        <v>4.9800000000000004</v>
      </c>
      <c r="E695" s="5">
        <v>4.62</v>
      </c>
      <c r="F695" s="5">
        <v>1228</v>
      </c>
      <c r="G695" s="5" t="s">
        <v>1318</v>
      </c>
      <c r="H695" s="5" t="s">
        <v>27</v>
      </c>
      <c r="I695" s="5" t="s">
        <v>58</v>
      </c>
      <c r="J695" s="5" t="s">
        <v>77</v>
      </c>
      <c r="K695" s="5" t="s">
        <v>180</v>
      </c>
      <c r="L695" s="5" t="s">
        <v>51</v>
      </c>
      <c r="M695" s="5" t="s">
        <v>411</v>
      </c>
      <c r="N695" s="5">
        <v>0.64</v>
      </c>
      <c r="O695" s="5" t="s">
        <v>33</v>
      </c>
      <c r="P695" s="5" t="s">
        <v>53</v>
      </c>
      <c r="Q695" s="5" t="s">
        <v>234</v>
      </c>
      <c r="R695" s="5" t="s">
        <v>1319</v>
      </c>
      <c r="S695" s="5">
        <v>19140</v>
      </c>
      <c r="T695" s="7">
        <v>42051</v>
      </c>
      <c r="U695" s="7">
        <v>42053</v>
      </c>
      <c r="V695" s="5">
        <v>-111.72</v>
      </c>
      <c r="W695" s="5">
        <v>41</v>
      </c>
      <c r="X695" s="5">
        <v>228.3</v>
      </c>
      <c r="Y695" s="5">
        <v>55874</v>
      </c>
      <c r="Z695" s="5">
        <f>DATEDIF(Table1[[#This Row],[Order Date]], Table1[[#This Row],[Ship Date]], "D")</f>
        <v>2</v>
      </c>
      <c r="AA695" s="5">
        <f>IF(Table1[[#This Row],[Sales]]=0, 0, Table1[[#This Row],[Profit]] / Table1[[#This Row],[Sales]] * 100)</f>
        <v>-48.935611038107751</v>
      </c>
      <c r="AB695" s="5">
        <f>Table1[[#This Row],[Sales]] / (1 - Table1[[#This Row],[Discount]])</f>
        <v>230.60606060606062</v>
      </c>
      <c r="AC695" s="5">
        <f>Table1[[#This Row],[Sales Before Discount]] - Table1[[#This Row],[Sales]]</f>
        <v>2.3060606060606119</v>
      </c>
      <c r="AD695" s="5" t="str">
        <f>IF(Table1[[#This Row],[Discount Impact Factor]]=0, "No Discount", IF(Table1[[#This Row],[Discount Impact Factor]]&lt;=0.1, "Low Discount", IF(Table1[[#This Row],[Discount Impact Factor]]&lt;=0.2, "Medium Discount", "High Discount")))</f>
        <v>High Discount</v>
      </c>
      <c r="AE695" s="5" t="str">
        <f>IF(Table1[[#This Row],[Discount]]=0,"0% (No Discount)",
 IF(Table1[[#This Row],[Discount]]&lt;=0.09,"10%",
 IF(Table1[[#This Row],[Discount]]&lt;=0.16,"15%",
 IF(Table1[[#This Row],[Discount]]&lt;=0.2,"20%",  IF(Table1[[#This Row],[Discount]]&lt;=0.25,"25%",
 "30%+")))))</f>
        <v>10%</v>
      </c>
      <c r="AF695" s="5" t="str">
        <f>IF(Table1[[#This Row],[Discount]]=0, "Full Price", "Discounted")</f>
        <v>Discounted</v>
      </c>
      <c r="AG695" s="46" t="str">
        <f>TEXT(Table1[[#This Row],[Order Date]],"mmm-yyyy")</f>
        <v>Feb-2015</v>
      </c>
    </row>
    <row r="696" spans="1:33" ht="12.75" hidden="1" customHeight="1" x14ac:dyDescent="0.25">
      <c r="A696" s="5">
        <v>7812</v>
      </c>
      <c r="B696" s="5" t="s">
        <v>56</v>
      </c>
      <c r="C696" s="5">
        <v>0.06</v>
      </c>
      <c r="D696" s="5">
        <v>5.68</v>
      </c>
      <c r="E696" s="5">
        <v>1.39</v>
      </c>
      <c r="F696" s="5">
        <v>1228</v>
      </c>
      <c r="G696" s="5" t="s">
        <v>1318</v>
      </c>
      <c r="H696" s="5" t="s">
        <v>49</v>
      </c>
      <c r="I696" s="5" t="s">
        <v>58</v>
      </c>
      <c r="J696" s="5" t="s">
        <v>29</v>
      </c>
      <c r="K696" s="5" t="s">
        <v>69</v>
      </c>
      <c r="L696" s="5" t="s">
        <v>59</v>
      </c>
      <c r="M696" s="5" t="s">
        <v>998</v>
      </c>
      <c r="N696" s="5">
        <v>0.38</v>
      </c>
      <c r="O696" s="5" t="s">
        <v>33</v>
      </c>
      <c r="P696" s="5" t="s">
        <v>53</v>
      </c>
      <c r="Q696" s="5" t="s">
        <v>234</v>
      </c>
      <c r="R696" s="5" t="s">
        <v>1319</v>
      </c>
      <c r="S696" s="5">
        <v>19140</v>
      </c>
      <c r="T696" s="7">
        <v>42051</v>
      </c>
      <c r="U696" s="7">
        <v>42051</v>
      </c>
      <c r="V696" s="5">
        <v>33.01</v>
      </c>
      <c r="W696" s="5">
        <v>24</v>
      </c>
      <c r="X696" s="5">
        <v>129.53</v>
      </c>
      <c r="Y696" s="5">
        <v>55874</v>
      </c>
      <c r="Z696" s="5">
        <f>DATEDIF(Table1[[#This Row],[Order Date]], Table1[[#This Row],[Ship Date]], "D")</f>
        <v>0</v>
      </c>
      <c r="AA696" s="5">
        <f>IF(Table1[[#This Row],[Sales]]=0, 0, Table1[[#This Row],[Profit]] / Table1[[#This Row],[Sales]] * 100)</f>
        <v>25.48444375820273</v>
      </c>
      <c r="AB696" s="5">
        <f>Table1[[#This Row],[Sales]] / (1 - Table1[[#This Row],[Discount]])</f>
        <v>137.79787234042553</v>
      </c>
      <c r="AC696" s="5">
        <f>Table1[[#This Row],[Sales Before Discount]] - Table1[[#This Row],[Sales]]</f>
        <v>8.2678723404255265</v>
      </c>
      <c r="AD696" s="5" t="str">
        <f>IF(Table1[[#This Row],[Discount Impact Factor]]=0, "No Discount", IF(Table1[[#This Row],[Discount Impact Factor]]&lt;=0.1, "Low Discount", IF(Table1[[#This Row],[Discount Impact Factor]]&lt;=0.2, "Medium Discount", "High Discount")))</f>
        <v>High Discount</v>
      </c>
      <c r="AE696" s="5" t="str">
        <f>IF(Table1[[#This Row],[Discount]]=0,"0% (No Discount)",
 IF(Table1[[#This Row],[Discount]]&lt;=0.09,"10%",
 IF(Table1[[#This Row],[Discount]]&lt;=0.16,"15%",
 IF(Table1[[#This Row],[Discount]]&lt;=0.2,"20%",  IF(Table1[[#This Row],[Discount]]&lt;=0.25,"25%",
 "30%+")))))</f>
        <v>10%</v>
      </c>
      <c r="AF696" s="5" t="str">
        <f>IF(Table1[[#This Row],[Discount]]=0, "Full Price", "Discounted")</f>
        <v>Discounted</v>
      </c>
      <c r="AG696" s="46" t="str">
        <f>TEXT(Table1[[#This Row],[Order Date]],"mmm-yyyy")</f>
        <v>Feb-2015</v>
      </c>
    </row>
    <row r="697" spans="1:33" ht="12.75" customHeight="1" x14ac:dyDescent="0.25">
      <c r="A697" s="5">
        <v>25811</v>
      </c>
      <c r="B697" s="5" t="s">
        <v>56</v>
      </c>
      <c r="C697" s="5">
        <v>0.01</v>
      </c>
      <c r="D697" s="5">
        <v>4.9800000000000004</v>
      </c>
      <c r="E697" s="5">
        <v>4.62</v>
      </c>
      <c r="F697" s="5">
        <v>1229</v>
      </c>
      <c r="G697" s="5" t="s">
        <v>1320</v>
      </c>
      <c r="H697" s="5" t="s">
        <v>27</v>
      </c>
      <c r="I697" s="5" t="s">
        <v>58</v>
      </c>
      <c r="J697" s="5" t="s">
        <v>77</v>
      </c>
      <c r="K697" s="5" t="s">
        <v>180</v>
      </c>
      <c r="L697" s="5" t="s">
        <v>51</v>
      </c>
      <c r="M697" s="5" t="s">
        <v>411</v>
      </c>
      <c r="N697" s="5">
        <v>0.64</v>
      </c>
      <c r="O697" s="5" t="s">
        <v>33</v>
      </c>
      <c r="P697" s="5" t="s">
        <v>61</v>
      </c>
      <c r="Q697" s="5" t="s">
        <v>130</v>
      </c>
      <c r="R697" s="5" t="s">
        <v>1321</v>
      </c>
      <c r="S697" s="5">
        <v>75482</v>
      </c>
      <c r="T697" s="7">
        <v>42051</v>
      </c>
      <c r="U697" s="7">
        <v>42053</v>
      </c>
      <c r="V697" s="5">
        <v>-111.72</v>
      </c>
      <c r="W697" s="5">
        <v>10</v>
      </c>
      <c r="X697" s="5">
        <v>55.68</v>
      </c>
      <c r="Y697" s="5">
        <v>90378</v>
      </c>
      <c r="Z697" s="5">
        <f>DATEDIF(Table1[[#This Row],[Order Date]], Table1[[#This Row],[Ship Date]], "D")</f>
        <v>2</v>
      </c>
      <c r="AA697" s="5">
        <f>IF(Table1[[#This Row],[Sales]]=0, 0, Table1[[#This Row],[Profit]] / Table1[[#This Row],[Sales]] * 100)</f>
        <v>-200.64655172413794</v>
      </c>
      <c r="AB697" s="5">
        <f>Table1[[#This Row],[Sales]] / (1 - Table1[[#This Row],[Discount]])</f>
        <v>56.242424242424242</v>
      </c>
      <c r="AC697" s="5">
        <f>Table1[[#This Row],[Sales Before Discount]] - Table1[[#This Row],[Sales]]</f>
        <v>0.56242424242424249</v>
      </c>
      <c r="AD697" s="5" t="str">
        <f>IF(Table1[[#This Row],[Discount Impact Factor]]=0, "No Discount", IF(Table1[[#This Row],[Discount Impact Factor]]&lt;=0.1, "Low Discount", IF(Table1[[#This Row],[Discount Impact Factor]]&lt;=0.2, "Medium Discount", "High Discount")))</f>
        <v>High Discount</v>
      </c>
      <c r="AE697" s="5" t="str">
        <f>IF(Table1[[#This Row],[Discount]]=0,"0% (No Discount)",
 IF(Table1[[#This Row],[Discount]]&lt;=0.09,"10%",
 IF(Table1[[#This Row],[Discount]]&lt;=0.16,"15%",
 IF(Table1[[#This Row],[Discount]]&lt;=0.2,"20%",  IF(Table1[[#This Row],[Discount]]&lt;=0.25,"25%",
 "30%+")))))</f>
        <v>10%</v>
      </c>
      <c r="AF697" s="5" t="str">
        <f>IF(Table1[[#This Row],[Discount]]=0, "Full Price", "Discounted")</f>
        <v>Discounted</v>
      </c>
      <c r="AG697" s="46" t="str">
        <f>TEXT(Table1[[#This Row],[Order Date]],"mmm-yyyy")</f>
        <v>Feb-2015</v>
      </c>
    </row>
    <row r="698" spans="1:33" ht="12.75" hidden="1" customHeight="1" x14ac:dyDescent="0.25">
      <c r="A698" s="5">
        <v>21206</v>
      </c>
      <c r="B698" s="5" t="s">
        <v>47</v>
      </c>
      <c r="C698" s="5">
        <v>0.1</v>
      </c>
      <c r="D698" s="5">
        <v>120.98</v>
      </c>
      <c r="E698" s="5">
        <v>9.07</v>
      </c>
      <c r="F698" s="5">
        <v>1233</v>
      </c>
      <c r="G698" s="5" t="s">
        <v>1322</v>
      </c>
      <c r="H698" s="5" t="s">
        <v>27</v>
      </c>
      <c r="I698" s="5" t="s">
        <v>114</v>
      </c>
      <c r="J698" s="5" t="s">
        <v>29</v>
      </c>
      <c r="K698" s="5" t="s">
        <v>109</v>
      </c>
      <c r="L698" s="5" t="s">
        <v>59</v>
      </c>
      <c r="M698" s="5" t="s">
        <v>1323</v>
      </c>
      <c r="N698" s="5">
        <v>0.35</v>
      </c>
      <c r="O698" s="5" t="s">
        <v>33</v>
      </c>
      <c r="P698" s="5" t="s">
        <v>61</v>
      </c>
      <c r="Q698" s="5" t="s">
        <v>130</v>
      </c>
      <c r="R698" s="5" t="s">
        <v>1324</v>
      </c>
      <c r="S698" s="5">
        <v>75028</v>
      </c>
      <c r="T698" s="7">
        <v>42103</v>
      </c>
      <c r="U698" s="7">
        <v>42105</v>
      </c>
      <c r="V698" s="5">
        <v>297.45715999999999</v>
      </c>
      <c r="W698" s="5">
        <v>5</v>
      </c>
      <c r="X698" s="5">
        <v>568.24</v>
      </c>
      <c r="Y698" s="5">
        <v>89375</v>
      </c>
      <c r="Z698" s="5">
        <f>DATEDIF(Table1[[#This Row],[Order Date]], Table1[[#This Row],[Ship Date]], "D")</f>
        <v>2</v>
      </c>
      <c r="AA698" s="5">
        <f>IF(Table1[[#This Row],[Sales]]=0, 0, Table1[[#This Row],[Profit]] / Table1[[#This Row],[Sales]] * 100)</f>
        <v>52.347099816978741</v>
      </c>
      <c r="AB698" s="5">
        <f>Table1[[#This Row],[Sales]] / (1 - Table1[[#This Row],[Discount]])</f>
        <v>631.37777777777774</v>
      </c>
      <c r="AC698" s="5">
        <f>Table1[[#This Row],[Sales Before Discount]] - Table1[[#This Row],[Sales]]</f>
        <v>63.137777777777728</v>
      </c>
      <c r="AD698" s="5" t="str">
        <f>IF(Table1[[#This Row],[Discount Impact Factor]]=0, "No Discount", IF(Table1[[#This Row],[Discount Impact Factor]]&lt;=0.1, "Low Discount", IF(Table1[[#This Row],[Discount Impact Factor]]&lt;=0.2, "Medium Discount", "High Discount")))</f>
        <v>High Discount</v>
      </c>
      <c r="AE698" s="5" t="str">
        <f>IF(Table1[[#This Row],[Discount]]=0,"0% (No Discount)",
 IF(Table1[[#This Row],[Discount]]&lt;=0.09,"10%",
 IF(Table1[[#This Row],[Discount]]&lt;=0.16,"15%",
 IF(Table1[[#This Row],[Discount]]&lt;=0.2,"20%",  IF(Table1[[#This Row],[Discount]]&lt;=0.25,"25%",
 "30%+")))))</f>
        <v>15%</v>
      </c>
      <c r="AF698" s="5" t="str">
        <f>IF(Table1[[#This Row],[Discount]]=0, "Full Price", "Discounted")</f>
        <v>Discounted</v>
      </c>
      <c r="AG698" s="46" t="str">
        <f>TEXT(Table1[[#This Row],[Order Date]],"mmm-yyyy")</f>
        <v>Apr-2015</v>
      </c>
    </row>
    <row r="699" spans="1:33" ht="12.75" customHeight="1" x14ac:dyDescent="0.25">
      <c r="A699" s="5">
        <v>21207</v>
      </c>
      <c r="B699" s="5" t="s">
        <v>47</v>
      </c>
      <c r="C699" s="5">
        <v>0.02</v>
      </c>
      <c r="D699" s="5">
        <v>152.47999999999999</v>
      </c>
      <c r="E699" s="5">
        <v>6.5</v>
      </c>
      <c r="F699" s="5">
        <v>1233</v>
      </c>
      <c r="G699" s="5" t="s">
        <v>1322</v>
      </c>
      <c r="H699" s="5" t="s">
        <v>27</v>
      </c>
      <c r="I699" s="5" t="s">
        <v>114</v>
      </c>
      <c r="J699" s="5" t="s">
        <v>77</v>
      </c>
      <c r="K699" s="5" t="s">
        <v>180</v>
      </c>
      <c r="L699" s="5" t="s">
        <v>59</v>
      </c>
      <c r="M699" s="5" t="s">
        <v>609</v>
      </c>
      <c r="N699" s="5">
        <v>0.74</v>
      </c>
      <c r="O699" s="5" t="s">
        <v>33</v>
      </c>
      <c r="P699" s="5" t="s">
        <v>61</v>
      </c>
      <c r="Q699" s="5" t="s">
        <v>130</v>
      </c>
      <c r="R699" s="5" t="s">
        <v>1324</v>
      </c>
      <c r="S699" s="5">
        <v>75028</v>
      </c>
      <c r="T699" s="7">
        <v>42103</v>
      </c>
      <c r="U699" s="7">
        <v>42105</v>
      </c>
      <c r="V699" s="5">
        <v>-564.60239999999999</v>
      </c>
      <c r="W699" s="5">
        <v>1</v>
      </c>
      <c r="X699" s="5">
        <v>162.91</v>
      </c>
      <c r="Y699" s="5">
        <v>89375</v>
      </c>
      <c r="Z699" s="5">
        <f>DATEDIF(Table1[[#This Row],[Order Date]], Table1[[#This Row],[Ship Date]], "D")</f>
        <v>2</v>
      </c>
      <c r="AA699" s="5">
        <f>IF(Table1[[#This Row],[Sales]]=0, 0, Table1[[#This Row],[Profit]] / Table1[[#This Row],[Sales]] * 100)</f>
        <v>-346.57319992633967</v>
      </c>
      <c r="AB699" s="5">
        <f>Table1[[#This Row],[Sales]] / (1 - Table1[[#This Row],[Discount]])</f>
        <v>166.23469387755102</v>
      </c>
      <c r="AC699" s="5">
        <f>Table1[[#This Row],[Sales Before Discount]] - Table1[[#This Row],[Sales]]</f>
        <v>3.3246938775510273</v>
      </c>
      <c r="AD699" s="5" t="str">
        <f>IF(Table1[[#This Row],[Discount Impact Factor]]=0, "No Discount", IF(Table1[[#This Row],[Discount Impact Factor]]&lt;=0.1, "Low Discount", IF(Table1[[#This Row],[Discount Impact Factor]]&lt;=0.2, "Medium Discount", "High Discount")))</f>
        <v>High Discount</v>
      </c>
      <c r="AE699" s="5" t="str">
        <f>IF(Table1[[#This Row],[Discount]]=0,"0% (No Discount)",
 IF(Table1[[#This Row],[Discount]]&lt;=0.09,"10%",
 IF(Table1[[#This Row],[Discount]]&lt;=0.16,"15%",
 IF(Table1[[#This Row],[Discount]]&lt;=0.2,"20%",  IF(Table1[[#This Row],[Discount]]&lt;=0.25,"25%",
 "30%+")))))</f>
        <v>10%</v>
      </c>
      <c r="AF699" s="5" t="str">
        <f>IF(Table1[[#This Row],[Discount]]=0, "Full Price", "Discounted")</f>
        <v>Discounted</v>
      </c>
      <c r="AG699" s="46" t="str">
        <f>TEXT(Table1[[#This Row],[Order Date]],"mmm-yyyy")</f>
        <v>Apr-2015</v>
      </c>
    </row>
    <row r="700" spans="1:33" ht="12.75" customHeight="1" x14ac:dyDescent="0.25">
      <c r="A700" s="5">
        <v>19874</v>
      </c>
      <c r="B700" s="5" t="s">
        <v>25</v>
      </c>
      <c r="C700" s="5">
        <v>0.09</v>
      </c>
      <c r="D700" s="5">
        <v>99.99</v>
      </c>
      <c r="E700" s="5">
        <v>19.989999999999998</v>
      </c>
      <c r="F700" s="5">
        <v>1233</v>
      </c>
      <c r="G700" s="5" t="s">
        <v>1322</v>
      </c>
      <c r="H700" s="5" t="s">
        <v>49</v>
      </c>
      <c r="I700" s="5" t="s">
        <v>114</v>
      </c>
      <c r="J700" s="5" t="s">
        <v>77</v>
      </c>
      <c r="K700" s="5" t="s">
        <v>180</v>
      </c>
      <c r="L700" s="5" t="s">
        <v>59</v>
      </c>
      <c r="M700" s="5" t="s">
        <v>1151</v>
      </c>
      <c r="N700" s="5">
        <v>0.52</v>
      </c>
      <c r="O700" s="5" t="s">
        <v>33</v>
      </c>
      <c r="P700" s="5" t="s">
        <v>61</v>
      </c>
      <c r="Q700" s="5" t="s">
        <v>130</v>
      </c>
      <c r="R700" s="5" t="s">
        <v>1324</v>
      </c>
      <c r="S700" s="5">
        <v>75028</v>
      </c>
      <c r="T700" s="7">
        <v>42159</v>
      </c>
      <c r="U700" s="7">
        <v>42161</v>
      </c>
      <c r="V700" s="5">
        <v>-161.47499999999999</v>
      </c>
      <c r="W700" s="5">
        <v>1</v>
      </c>
      <c r="X700" s="5">
        <v>97.65</v>
      </c>
      <c r="Y700" s="5">
        <v>89376</v>
      </c>
      <c r="Z700" s="5">
        <f>DATEDIF(Table1[[#This Row],[Order Date]], Table1[[#This Row],[Ship Date]], "D")</f>
        <v>2</v>
      </c>
      <c r="AA700" s="5">
        <f>IF(Table1[[#This Row],[Sales]]=0, 0, Table1[[#This Row],[Profit]] / Table1[[#This Row],[Sales]] * 100)</f>
        <v>-165.36098310291857</v>
      </c>
      <c r="AB700" s="5">
        <f>Table1[[#This Row],[Sales]] / (1 - Table1[[#This Row],[Discount]])</f>
        <v>107.30769230769231</v>
      </c>
      <c r="AC700" s="5">
        <f>Table1[[#This Row],[Sales Before Discount]] - Table1[[#This Row],[Sales]]</f>
        <v>9.6576923076923009</v>
      </c>
      <c r="AD700" s="5" t="str">
        <f>IF(Table1[[#This Row],[Discount Impact Factor]]=0, "No Discount", IF(Table1[[#This Row],[Discount Impact Factor]]&lt;=0.1, "Low Discount", IF(Table1[[#This Row],[Discount Impact Factor]]&lt;=0.2, "Medium Discount", "High Discount")))</f>
        <v>High Discount</v>
      </c>
      <c r="AE700" s="5" t="str">
        <f>IF(Table1[[#This Row],[Discount]]=0,"0% (No Discount)",
 IF(Table1[[#This Row],[Discount]]&lt;=0.09,"10%",
 IF(Table1[[#This Row],[Discount]]&lt;=0.16,"15%",
 IF(Table1[[#This Row],[Discount]]&lt;=0.2,"20%",  IF(Table1[[#This Row],[Discount]]&lt;=0.25,"25%",
 "30%+")))))</f>
        <v>10%</v>
      </c>
      <c r="AF700" s="5" t="str">
        <f>IF(Table1[[#This Row],[Discount]]=0, "Full Price", "Discounted")</f>
        <v>Discounted</v>
      </c>
      <c r="AG700" s="46" t="str">
        <f>TEXT(Table1[[#This Row],[Order Date]],"mmm-yyyy")</f>
        <v>Jun-2015</v>
      </c>
    </row>
    <row r="701" spans="1:33" ht="12.75" customHeight="1" x14ac:dyDescent="0.25">
      <c r="A701" s="5">
        <v>19875</v>
      </c>
      <c r="B701" s="5" t="s">
        <v>25</v>
      </c>
      <c r="C701" s="5">
        <v>0.04</v>
      </c>
      <c r="D701" s="5">
        <v>205.99</v>
      </c>
      <c r="E701" s="5">
        <v>5.26</v>
      </c>
      <c r="F701" s="5">
        <v>1233</v>
      </c>
      <c r="G701" s="5" t="s">
        <v>1322</v>
      </c>
      <c r="H701" s="5" t="s">
        <v>49</v>
      </c>
      <c r="I701" s="5" t="s">
        <v>114</v>
      </c>
      <c r="J701" s="5" t="s">
        <v>77</v>
      </c>
      <c r="K701" s="5" t="s">
        <v>78</v>
      </c>
      <c r="L701" s="5" t="s">
        <v>59</v>
      </c>
      <c r="M701" s="5" t="s">
        <v>824</v>
      </c>
      <c r="N701" s="5">
        <v>0.56000000000000005</v>
      </c>
      <c r="O701" s="5" t="s">
        <v>33</v>
      </c>
      <c r="P701" s="5" t="s">
        <v>61</v>
      </c>
      <c r="Q701" s="5" t="s">
        <v>130</v>
      </c>
      <c r="R701" s="5" t="s">
        <v>1324</v>
      </c>
      <c r="S701" s="5">
        <v>75028</v>
      </c>
      <c r="T701" s="7">
        <v>42159</v>
      </c>
      <c r="U701" s="7">
        <v>42160</v>
      </c>
      <c r="V701" s="5">
        <v>-0.81400000000001005</v>
      </c>
      <c r="W701" s="5">
        <v>6</v>
      </c>
      <c r="X701" s="5">
        <v>1018.61</v>
      </c>
      <c r="Y701" s="5">
        <v>89376</v>
      </c>
      <c r="Z701" s="5">
        <f>DATEDIF(Table1[[#This Row],[Order Date]], Table1[[#This Row],[Ship Date]], "D")</f>
        <v>1</v>
      </c>
      <c r="AA701" s="5">
        <f>IF(Table1[[#This Row],[Sales]]=0, 0, Table1[[#This Row],[Profit]] / Table1[[#This Row],[Sales]] * 100)</f>
        <v>-7.9912822375591247E-2</v>
      </c>
      <c r="AB701" s="5">
        <f>Table1[[#This Row],[Sales]] / (1 - Table1[[#This Row],[Discount]])</f>
        <v>1061.0520833333335</v>
      </c>
      <c r="AC701" s="5">
        <f>Table1[[#This Row],[Sales Before Discount]] - Table1[[#This Row],[Sales]]</f>
        <v>42.442083333333471</v>
      </c>
      <c r="AD701" s="5" t="str">
        <f>IF(Table1[[#This Row],[Discount Impact Factor]]=0, "No Discount", IF(Table1[[#This Row],[Discount Impact Factor]]&lt;=0.1, "Low Discount", IF(Table1[[#This Row],[Discount Impact Factor]]&lt;=0.2, "Medium Discount", "High Discount")))</f>
        <v>High Discount</v>
      </c>
      <c r="AE701" s="5" t="str">
        <f>IF(Table1[[#This Row],[Discount]]=0,"0% (No Discount)",
 IF(Table1[[#This Row],[Discount]]&lt;=0.09,"10%",
 IF(Table1[[#This Row],[Discount]]&lt;=0.16,"15%",
 IF(Table1[[#This Row],[Discount]]&lt;=0.2,"20%",  IF(Table1[[#This Row],[Discount]]&lt;=0.25,"25%",
 "30%+")))))</f>
        <v>10%</v>
      </c>
      <c r="AF701" s="5" t="str">
        <f>IF(Table1[[#This Row],[Discount]]=0, "Full Price", "Discounted")</f>
        <v>Discounted</v>
      </c>
      <c r="AG701" s="46" t="str">
        <f>TEXT(Table1[[#This Row],[Order Date]],"mmm-yyyy")</f>
        <v>Jun-2015</v>
      </c>
    </row>
    <row r="702" spans="1:33" ht="12.75" hidden="1" customHeight="1" x14ac:dyDescent="0.25">
      <c r="A702" s="5">
        <v>20592</v>
      </c>
      <c r="B702" s="5" t="s">
        <v>56</v>
      </c>
      <c r="C702" s="5">
        <v>0.03</v>
      </c>
      <c r="D702" s="5">
        <v>128.24</v>
      </c>
      <c r="E702" s="5">
        <v>12.65</v>
      </c>
      <c r="F702" s="5">
        <v>1237</v>
      </c>
      <c r="G702" s="5" t="s">
        <v>1325</v>
      </c>
      <c r="H702" s="5" t="s">
        <v>49</v>
      </c>
      <c r="I702" s="5" t="s">
        <v>28</v>
      </c>
      <c r="J702" s="5" t="s">
        <v>41</v>
      </c>
      <c r="K702" s="5" t="s">
        <v>42</v>
      </c>
      <c r="L702" s="5" t="s">
        <v>86</v>
      </c>
      <c r="M702" s="5" t="s">
        <v>619</v>
      </c>
      <c r="N702" s="5">
        <v>0.52</v>
      </c>
      <c r="O702" s="5" t="s">
        <v>33</v>
      </c>
      <c r="P702" s="5" t="s">
        <v>61</v>
      </c>
      <c r="Q702" s="5" t="s">
        <v>130</v>
      </c>
      <c r="R702" s="5" t="s">
        <v>1326</v>
      </c>
      <c r="S702" s="5">
        <v>75007</v>
      </c>
      <c r="T702" s="7">
        <v>42035</v>
      </c>
      <c r="U702" s="7">
        <v>42037</v>
      </c>
      <c r="V702" s="5">
        <v>790.46399999999983</v>
      </c>
      <c r="W702" s="5">
        <v>9</v>
      </c>
      <c r="X702" s="5">
        <v>1145.5999999999999</v>
      </c>
      <c r="Y702" s="5">
        <v>86075</v>
      </c>
      <c r="Z702" s="5">
        <f>DATEDIF(Table1[[#This Row],[Order Date]], Table1[[#This Row],[Ship Date]], "D")</f>
        <v>2</v>
      </c>
      <c r="AA702" s="5">
        <f>IF(Table1[[#This Row],[Sales]]=0, 0, Table1[[#This Row],[Profit]] / Table1[[#This Row],[Sales]] * 100)</f>
        <v>69</v>
      </c>
      <c r="AB702" s="5">
        <f>Table1[[#This Row],[Sales]] / (1 - Table1[[#This Row],[Discount]])</f>
        <v>1181.0309278350514</v>
      </c>
      <c r="AC702" s="5">
        <f>Table1[[#This Row],[Sales Before Discount]] - Table1[[#This Row],[Sales]]</f>
        <v>35.430927835051534</v>
      </c>
      <c r="AD702" s="5" t="str">
        <f>IF(Table1[[#This Row],[Discount Impact Factor]]=0, "No Discount", IF(Table1[[#This Row],[Discount Impact Factor]]&lt;=0.1, "Low Discount", IF(Table1[[#This Row],[Discount Impact Factor]]&lt;=0.2, "Medium Discount", "High Discount")))</f>
        <v>High Discount</v>
      </c>
      <c r="AE702" s="5" t="str">
        <f>IF(Table1[[#This Row],[Discount]]=0,"0% (No Discount)",
 IF(Table1[[#This Row],[Discount]]&lt;=0.09,"10%",
 IF(Table1[[#This Row],[Discount]]&lt;=0.16,"15%",
 IF(Table1[[#This Row],[Discount]]&lt;=0.2,"20%",  IF(Table1[[#This Row],[Discount]]&lt;=0.25,"25%",
 "30%+")))))</f>
        <v>10%</v>
      </c>
      <c r="AF702" s="5" t="str">
        <f>IF(Table1[[#This Row],[Discount]]=0, "Full Price", "Discounted")</f>
        <v>Discounted</v>
      </c>
      <c r="AG702" s="46" t="str">
        <f>TEXT(Table1[[#This Row],[Order Date]],"mmm-yyyy")</f>
        <v>Jan-2015</v>
      </c>
    </row>
    <row r="703" spans="1:33" ht="12.75" hidden="1" customHeight="1" x14ac:dyDescent="0.25">
      <c r="A703" s="5">
        <v>18625</v>
      </c>
      <c r="B703" s="5" t="s">
        <v>37</v>
      </c>
      <c r="C703" s="5">
        <v>0.02</v>
      </c>
      <c r="D703" s="5">
        <v>7.38</v>
      </c>
      <c r="E703" s="5">
        <v>5.21</v>
      </c>
      <c r="F703" s="5">
        <v>1237</v>
      </c>
      <c r="G703" s="5" t="s">
        <v>1325</v>
      </c>
      <c r="H703" s="5" t="s">
        <v>49</v>
      </c>
      <c r="I703" s="5" t="s">
        <v>28</v>
      </c>
      <c r="J703" s="5" t="s">
        <v>41</v>
      </c>
      <c r="K703" s="5" t="s">
        <v>50</v>
      </c>
      <c r="L703" s="5" t="s">
        <v>59</v>
      </c>
      <c r="M703" s="5" t="s">
        <v>424</v>
      </c>
      <c r="N703" s="5">
        <v>0.56000000000000005</v>
      </c>
      <c r="O703" s="5" t="s">
        <v>33</v>
      </c>
      <c r="P703" s="5" t="s">
        <v>61</v>
      </c>
      <c r="Q703" s="5" t="s">
        <v>130</v>
      </c>
      <c r="R703" s="5" t="s">
        <v>1326</v>
      </c>
      <c r="S703" s="5">
        <v>75007</v>
      </c>
      <c r="T703" s="7">
        <v>42092</v>
      </c>
      <c r="U703" s="7">
        <v>42093</v>
      </c>
      <c r="V703" s="5">
        <v>7.74</v>
      </c>
      <c r="W703" s="5">
        <v>3</v>
      </c>
      <c r="X703" s="5">
        <v>24.52</v>
      </c>
      <c r="Y703" s="5">
        <v>86076</v>
      </c>
      <c r="Z703" s="5">
        <f>DATEDIF(Table1[[#This Row],[Order Date]], Table1[[#This Row],[Ship Date]], "D")</f>
        <v>1</v>
      </c>
      <c r="AA703" s="5">
        <f>IF(Table1[[#This Row],[Sales]]=0, 0, Table1[[#This Row],[Profit]] / Table1[[#This Row],[Sales]] * 100)</f>
        <v>31.566068515497552</v>
      </c>
      <c r="AB703" s="5">
        <f>Table1[[#This Row],[Sales]] / (1 - Table1[[#This Row],[Discount]])</f>
        <v>25.020408163265305</v>
      </c>
      <c r="AC703" s="5">
        <f>Table1[[#This Row],[Sales Before Discount]] - Table1[[#This Row],[Sales]]</f>
        <v>0.50040816326530546</v>
      </c>
      <c r="AD703" s="5" t="str">
        <f>IF(Table1[[#This Row],[Discount Impact Factor]]=0, "No Discount", IF(Table1[[#This Row],[Discount Impact Factor]]&lt;=0.1, "Low Discount", IF(Table1[[#This Row],[Discount Impact Factor]]&lt;=0.2, "Medium Discount", "High Discount")))</f>
        <v>High Discount</v>
      </c>
      <c r="AE703" s="5" t="str">
        <f>IF(Table1[[#This Row],[Discount]]=0,"0% (No Discount)",
 IF(Table1[[#This Row],[Discount]]&lt;=0.09,"10%",
 IF(Table1[[#This Row],[Discount]]&lt;=0.16,"15%",
 IF(Table1[[#This Row],[Discount]]&lt;=0.2,"20%",  IF(Table1[[#This Row],[Discount]]&lt;=0.25,"25%",
 "30%+")))))</f>
        <v>10%</v>
      </c>
      <c r="AF703" s="5" t="str">
        <f>IF(Table1[[#This Row],[Discount]]=0, "Full Price", "Discounted")</f>
        <v>Discounted</v>
      </c>
      <c r="AG703" s="46" t="str">
        <f>TEXT(Table1[[#This Row],[Order Date]],"mmm-yyyy")</f>
        <v>Mar-2015</v>
      </c>
    </row>
    <row r="704" spans="1:33" ht="12.75" hidden="1" customHeight="1" x14ac:dyDescent="0.25">
      <c r="A704" s="5">
        <v>20432</v>
      </c>
      <c r="B704" s="5" t="s">
        <v>56</v>
      </c>
      <c r="C704" s="5">
        <v>0.05</v>
      </c>
      <c r="D704" s="5">
        <v>300.98</v>
      </c>
      <c r="E704" s="5">
        <v>13.99</v>
      </c>
      <c r="F704" s="5">
        <v>1237</v>
      </c>
      <c r="G704" s="5" t="s">
        <v>1325</v>
      </c>
      <c r="H704" s="5" t="s">
        <v>49</v>
      </c>
      <c r="I704" s="5" t="s">
        <v>28</v>
      </c>
      <c r="J704" s="5" t="s">
        <v>77</v>
      </c>
      <c r="K704" s="5" t="s">
        <v>85</v>
      </c>
      <c r="L704" s="5" t="s">
        <v>86</v>
      </c>
      <c r="M704" s="5" t="s">
        <v>1327</v>
      </c>
      <c r="N704" s="5">
        <v>0.39</v>
      </c>
      <c r="O704" s="5" t="s">
        <v>33</v>
      </c>
      <c r="P704" s="5" t="s">
        <v>61</v>
      </c>
      <c r="Q704" s="5" t="s">
        <v>130</v>
      </c>
      <c r="R704" s="5" t="s">
        <v>1326</v>
      </c>
      <c r="S704" s="5">
        <v>75007</v>
      </c>
      <c r="T704" s="7">
        <v>42149</v>
      </c>
      <c r="U704" s="7">
        <v>42150</v>
      </c>
      <c r="V704" s="5">
        <v>3985.3089</v>
      </c>
      <c r="W704" s="5">
        <v>20</v>
      </c>
      <c r="X704" s="5">
        <v>5775.81</v>
      </c>
      <c r="Y704" s="5">
        <v>86077</v>
      </c>
      <c r="Z704" s="5">
        <f>DATEDIF(Table1[[#This Row],[Order Date]], Table1[[#This Row],[Ship Date]], "D")</f>
        <v>1</v>
      </c>
      <c r="AA704" s="5">
        <f>IF(Table1[[#This Row],[Sales]]=0, 0, Table1[[#This Row],[Profit]] / Table1[[#This Row],[Sales]] * 100)</f>
        <v>69</v>
      </c>
      <c r="AB704" s="5">
        <f>Table1[[#This Row],[Sales]] / (1 - Table1[[#This Row],[Discount]])</f>
        <v>6079.8000000000011</v>
      </c>
      <c r="AC704" s="5">
        <f>Table1[[#This Row],[Sales Before Discount]] - Table1[[#This Row],[Sales]]</f>
        <v>303.99000000000069</v>
      </c>
      <c r="AD704" s="5" t="str">
        <f>IF(Table1[[#This Row],[Discount Impact Factor]]=0, "No Discount", IF(Table1[[#This Row],[Discount Impact Factor]]&lt;=0.1, "Low Discount", IF(Table1[[#This Row],[Discount Impact Factor]]&lt;=0.2, "Medium Discount", "High Discount")))</f>
        <v>High Discount</v>
      </c>
      <c r="AE704" s="5" t="str">
        <f>IF(Table1[[#This Row],[Discount]]=0,"0% (No Discount)",
 IF(Table1[[#This Row],[Discount]]&lt;=0.09,"10%",
 IF(Table1[[#This Row],[Discount]]&lt;=0.16,"15%",
 IF(Table1[[#This Row],[Discount]]&lt;=0.2,"20%",  IF(Table1[[#This Row],[Discount]]&lt;=0.25,"25%",
 "30%+")))))</f>
        <v>10%</v>
      </c>
      <c r="AF704" s="5" t="str">
        <f>IF(Table1[[#This Row],[Discount]]=0, "Full Price", "Discounted")</f>
        <v>Discounted</v>
      </c>
      <c r="AG704" s="46" t="str">
        <f>TEXT(Table1[[#This Row],[Order Date]],"mmm-yyyy")</f>
        <v>May-2015</v>
      </c>
    </row>
    <row r="705" spans="1:33" ht="12.75" hidden="1" customHeight="1" x14ac:dyDescent="0.25">
      <c r="A705" s="5">
        <v>20433</v>
      </c>
      <c r="B705" s="5" t="s">
        <v>56</v>
      </c>
      <c r="C705" s="5">
        <v>0.04</v>
      </c>
      <c r="D705" s="5">
        <v>205.99</v>
      </c>
      <c r="E705" s="5">
        <v>5</v>
      </c>
      <c r="F705" s="5">
        <v>1237</v>
      </c>
      <c r="G705" s="5" t="s">
        <v>1325</v>
      </c>
      <c r="H705" s="5" t="s">
        <v>27</v>
      </c>
      <c r="I705" s="5" t="s">
        <v>28</v>
      </c>
      <c r="J705" s="5" t="s">
        <v>77</v>
      </c>
      <c r="K705" s="5" t="s">
        <v>78</v>
      </c>
      <c r="L705" s="5" t="s">
        <v>59</v>
      </c>
      <c r="M705" s="5" t="s">
        <v>1328</v>
      </c>
      <c r="N705" s="5">
        <v>0.59</v>
      </c>
      <c r="O705" s="5" t="s">
        <v>33</v>
      </c>
      <c r="P705" s="5" t="s">
        <v>61</v>
      </c>
      <c r="Q705" s="5" t="s">
        <v>130</v>
      </c>
      <c r="R705" s="5" t="s">
        <v>1326</v>
      </c>
      <c r="S705" s="5">
        <v>75007</v>
      </c>
      <c r="T705" s="7">
        <v>42149</v>
      </c>
      <c r="U705" s="7">
        <v>42150</v>
      </c>
      <c r="V705" s="5">
        <v>13.956800000000015</v>
      </c>
      <c r="W705" s="5">
        <v>11</v>
      </c>
      <c r="X705" s="5">
        <v>1878.24</v>
      </c>
      <c r="Y705" s="5">
        <v>86077</v>
      </c>
      <c r="Z705" s="5">
        <f>DATEDIF(Table1[[#This Row],[Order Date]], Table1[[#This Row],[Ship Date]], "D")</f>
        <v>1</v>
      </c>
      <c r="AA705" s="5">
        <f>IF(Table1[[#This Row],[Sales]]=0, 0, Table1[[#This Row],[Profit]] / Table1[[#This Row],[Sales]] * 100)</f>
        <v>0.74307862679955794</v>
      </c>
      <c r="AB705" s="5">
        <f>Table1[[#This Row],[Sales]] / (1 - Table1[[#This Row],[Discount]])</f>
        <v>1956.5</v>
      </c>
      <c r="AC705" s="5">
        <f>Table1[[#This Row],[Sales Before Discount]] - Table1[[#This Row],[Sales]]</f>
        <v>78.259999999999991</v>
      </c>
      <c r="AD705" s="5" t="str">
        <f>IF(Table1[[#This Row],[Discount Impact Factor]]=0, "No Discount", IF(Table1[[#This Row],[Discount Impact Factor]]&lt;=0.1, "Low Discount", IF(Table1[[#This Row],[Discount Impact Factor]]&lt;=0.2, "Medium Discount", "High Discount")))</f>
        <v>High Discount</v>
      </c>
      <c r="AE705" s="5" t="str">
        <f>IF(Table1[[#This Row],[Discount]]=0,"0% (No Discount)",
 IF(Table1[[#This Row],[Discount]]&lt;=0.09,"10%",
 IF(Table1[[#This Row],[Discount]]&lt;=0.16,"15%",
 IF(Table1[[#This Row],[Discount]]&lt;=0.2,"20%",  IF(Table1[[#This Row],[Discount]]&lt;=0.25,"25%",
 "30%+")))))</f>
        <v>10%</v>
      </c>
      <c r="AF705" s="5" t="str">
        <f>IF(Table1[[#This Row],[Discount]]=0, "Full Price", "Discounted")</f>
        <v>Discounted</v>
      </c>
      <c r="AG705" s="46" t="str">
        <f>TEXT(Table1[[#This Row],[Order Date]],"mmm-yyyy")</f>
        <v>May-2015</v>
      </c>
    </row>
    <row r="706" spans="1:33" ht="12.75" hidden="1" customHeight="1" x14ac:dyDescent="0.25">
      <c r="A706" s="5">
        <v>20593</v>
      </c>
      <c r="B706" s="5" t="s">
        <v>56</v>
      </c>
      <c r="C706" s="5">
        <v>0.01</v>
      </c>
      <c r="D706" s="5">
        <v>160.97999999999999</v>
      </c>
      <c r="E706" s="5">
        <v>30</v>
      </c>
      <c r="F706" s="5">
        <v>1238</v>
      </c>
      <c r="G706" s="5" t="s">
        <v>1329</v>
      </c>
      <c r="H706" s="5" t="s">
        <v>39</v>
      </c>
      <c r="I706" s="5" t="s">
        <v>28</v>
      </c>
      <c r="J706" s="5" t="s">
        <v>41</v>
      </c>
      <c r="K706" s="5" t="s">
        <v>42</v>
      </c>
      <c r="L706" s="5" t="s">
        <v>43</v>
      </c>
      <c r="M706" s="5" t="s">
        <v>177</v>
      </c>
      <c r="N706" s="5">
        <v>0.62</v>
      </c>
      <c r="O706" s="5" t="s">
        <v>33</v>
      </c>
      <c r="P706" s="5" t="s">
        <v>61</v>
      </c>
      <c r="Q706" s="5" t="s">
        <v>130</v>
      </c>
      <c r="R706" s="5" t="s">
        <v>1330</v>
      </c>
      <c r="S706" s="5">
        <v>75104</v>
      </c>
      <c r="T706" s="7">
        <v>42035</v>
      </c>
      <c r="U706" s="7">
        <v>42037</v>
      </c>
      <c r="V706" s="5">
        <v>788.79</v>
      </c>
      <c r="W706" s="5">
        <v>10</v>
      </c>
      <c r="X706" s="5">
        <v>1634.67</v>
      </c>
      <c r="Y706" s="5">
        <v>86075</v>
      </c>
      <c r="Z706" s="5">
        <f>DATEDIF(Table1[[#This Row],[Order Date]], Table1[[#This Row],[Ship Date]], "D")</f>
        <v>2</v>
      </c>
      <c r="AA706" s="5">
        <f>IF(Table1[[#This Row],[Sales]]=0, 0, Table1[[#This Row],[Profit]] / Table1[[#This Row],[Sales]] * 100)</f>
        <v>48.253775991484517</v>
      </c>
      <c r="AB706" s="5">
        <f>Table1[[#This Row],[Sales]] / (1 - Table1[[#This Row],[Discount]])</f>
        <v>1651.1818181818182</v>
      </c>
      <c r="AC706" s="5">
        <f>Table1[[#This Row],[Sales Before Discount]] - Table1[[#This Row],[Sales]]</f>
        <v>16.511818181818171</v>
      </c>
      <c r="AD706" s="5" t="str">
        <f>IF(Table1[[#This Row],[Discount Impact Factor]]=0, "No Discount", IF(Table1[[#This Row],[Discount Impact Factor]]&lt;=0.1, "Low Discount", IF(Table1[[#This Row],[Discount Impact Factor]]&lt;=0.2, "Medium Discount", "High Discount")))</f>
        <v>High Discount</v>
      </c>
      <c r="AE706" s="5" t="str">
        <f>IF(Table1[[#This Row],[Discount]]=0,"0% (No Discount)",
 IF(Table1[[#This Row],[Discount]]&lt;=0.09,"10%",
 IF(Table1[[#This Row],[Discount]]&lt;=0.16,"15%",
 IF(Table1[[#This Row],[Discount]]&lt;=0.2,"20%",  IF(Table1[[#This Row],[Discount]]&lt;=0.25,"25%",
 "30%+")))))</f>
        <v>10%</v>
      </c>
      <c r="AF706" s="5" t="str">
        <f>IF(Table1[[#This Row],[Discount]]=0, "Full Price", "Discounted")</f>
        <v>Discounted</v>
      </c>
      <c r="AG706" s="46" t="str">
        <f>TEXT(Table1[[#This Row],[Order Date]],"mmm-yyyy")</f>
        <v>Jan-2015</v>
      </c>
    </row>
    <row r="707" spans="1:33" ht="12.75" customHeight="1" x14ac:dyDescent="0.25">
      <c r="A707" s="5">
        <v>20920</v>
      </c>
      <c r="B707" s="5" t="s">
        <v>37</v>
      </c>
      <c r="C707" s="5">
        <v>0</v>
      </c>
      <c r="D707" s="5">
        <v>387.99</v>
      </c>
      <c r="E707" s="5">
        <v>19.989999999999998</v>
      </c>
      <c r="F707" s="5">
        <v>1241</v>
      </c>
      <c r="G707" s="5" t="s">
        <v>1331</v>
      </c>
      <c r="H707" s="5" t="s">
        <v>49</v>
      </c>
      <c r="I707" s="5" t="s">
        <v>28</v>
      </c>
      <c r="J707" s="5" t="s">
        <v>29</v>
      </c>
      <c r="K707" s="5" t="s">
        <v>109</v>
      </c>
      <c r="L707" s="5" t="s">
        <v>59</v>
      </c>
      <c r="M707" s="5" t="s">
        <v>1332</v>
      </c>
      <c r="N707" s="5">
        <v>0.38</v>
      </c>
      <c r="O707" s="5" t="s">
        <v>33</v>
      </c>
      <c r="P707" s="5" t="s">
        <v>136</v>
      </c>
      <c r="Q707" s="5" t="s">
        <v>1278</v>
      </c>
      <c r="R707" s="5" t="s">
        <v>511</v>
      </c>
      <c r="S707" s="5">
        <v>36830</v>
      </c>
      <c r="T707" s="7">
        <v>42079</v>
      </c>
      <c r="U707" s="7">
        <v>42080</v>
      </c>
      <c r="V707" s="5">
        <v>-70.14</v>
      </c>
      <c r="W707" s="5">
        <v>23</v>
      </c>
      <c r="X707" s="5">
        <v>9280.7199999999993</v>
      </c>
      <c r="Y707" s="5">
        <v>90880</v>
      </c>
      <c r="Z707" s="5">
        <f>DATEDIF(Table1[[#This Row],[Order Date]], Table1[[#This Row],[Ship Date]], "D")</f>
        <v>1</v>
      </c>
      <c r="AA707" s="5">
        <f>IF(Table1[[#This Row],[Sales]]=0, 0, Table1[[#This Row],[Profit]] / Table1[[#This Row],[Sales]] * 100)</f>
        <v>-0.75576032893999612</v>
      </c>
      <c r="AB707" s="5">
        <f>Table1[[#This Row],[Sales]] / (1 - Table1[[#This Row],[Discount]])</f>
        <v>9280.7199999999993</v>
      </c>
      <c r="AC707" s="5">
        <f>Table1[[#This Row],[Sales Before Discount]] - Table1[[#This Row],[Sales]]</f>
        <v>0</v>
      </c>
      <c r="AD707" s="5" t="str">
        <f>IF(Table1[[#This Row],[Discount Impact Factor]]=0, "No Discount", IF(Table1[[#This Row],[Discount Impact Factor]]&lt;=0.1, "Low Discount", IF(Table1[[#This Row],[Discount Impact Factor]]&lt;=0.2, "Medium Discount", "High Discount")))</f>
        <v>No Discount</v>
      </c>
      <c r="AE707" s="5" t="str">
        <f>IF(Table1[[#This Row],[Discount]]=0,"0% (No Discount)",
 IF(Table1[[#This Row],[Discount]]&lt;=0.09,"10%",
 IF(Table1[[#This Row],[Discount]]&lt;=0.16,"15%",
 IF(Table1[[#This Row],[Discount]]&lt;=0.2,"20%",  IF(Table1[[#This Row],[Discount]]&lt;=0.25,"25%",
 "30%+")))))</f>
        <v>0% (No Discount)</v>
      </c>
      <c r="AF707" s="5" t="str">
        <f>IF(Table1[[#This Row],[Discount]]=0, "Full Price", "Discounted")</f>
        <v>Full Price</v>
      </c>
      <c r="AG707" s="46" t="str">
        <f>TEXT(Table1[[#This Row],[Order Date]],"mmm-yyyy")</f>
        <v>Mar-2015</v>
      </c>
    </row>
    <row r="708" spans="1:33" ht="12.75" hidden="1" customHeight="1" x14ac:dyDescent="0.25">
      <c r="A708" s="5">
        <v>20233</v>
      </c>
      <c r="B708" s="5" t="s">
        <v>47</v>
      </c>
      <c r="C708" s="5">
        <v>0.06</v>
      </c>
      <c r="D708" s="5">
        <v>200.97</v>
      </c>
      <c r="E708" s="5">
        <v>15.59</v>
      </c>
      <c r="F708" s="5">
        <v>1241</v>
      </c>
      <c r="G708" s="5" t="s">
        <v>1331</v>
      </c>
      <c r="H708" s="5" t="s">
        <v>39</v>
      </c>
      <c r="I708" s="5" t="s">
        <v>58</v>
      </c>
      <c r="J708" s="5" t="s">
        <v>77</v>
      </c>
      <c r="K708" s="5" t="s">
        <v>85</v>
      </c>
      <c r="L708" s="5" t="s">
        <v>43</v>
      </c>
      <c r="M708" s="5" t="s">
        <v>1333</v>
      </c>
      <c r="N708" s="5">
        <v>0.36</v>
      </c>
      <c r="O708" s="5" t="s">
        <v>33</v>
      </c>
      <c r="P708" s="5" t="s">
        <v>136</v>
      </c>
      <c r="Q708" s="5" t="s">
        <v>1278</v>
      </c>
      <c r="R708" s="5" t="s">
        <v>511</v>
      </c>
      <c r="S708" s="5">
        <v>36830</v>
      </c>
      <c r="T708" s="7">
        <v>42088</v>
      </c>
      <c r="U708" s="7">
        <v>42088</v>
      </c>
      <c r="V708" s="5">
        <v>531.61799999999994</v>
      </c>
      <c r="W708" s="5">
        <v>7</v>
      </c>
      <c r="X708" s="5">
        <v>1348.83</v>
      </c>
      <c r="Y708" s="5">
        <v>90881</v>
      </c>
      <c r="Z708" s="5">
        <f>DATEDIF(Table1[[#This Row],[Order Date]], Table1[[#This Row],[Ship Date]], "D")</f>
        <v>0</v>
      </c>
      <c r="AA708" s="5">
        <f>IF(Table1[[#This Row],[Sales]]=0, 0, Table1[[#This Row],[Profit]] / Table1[[#This Row],[Sales]] * 100)</f>
        <v>39.41326927781855</v>
      </c>
      <c r="AB708" s="5">
        <f>Table1[[#This Row],[Sales]] / (1 - Table1[[#This Row],[Discount]])</f>
        <v>1434.9255319148936</v>
      </c>
      <c r="AC708" s="5">
        <f>Table1[[#This Row],[Sales Before Discount]] - Table1[[#This Row],[Sales]]</f>
        <v>86.095531914893627</v>
      </c>
      <c r="AD708" s="5" t="str">
        <f>IF(Table1[[#This Row],[Discount Impact Factor]]=0, "No Discount", IF(Table1[[#This Row],[Discount Impact Factor]]&lt;=0.1, "Low Discount", IF(Table1[[#This Row],[Discount Impact Factor]]&lt;=0.2, "Medium Discount", "High Discount")))</f>
        <v>High Discount</v>
      </c>
      <c r="AE708" s="5" t="str">
        <f>IF(Table1[[#This Row],[Discount]]=0,"0% (No Discount)",
 IF(Table1[[#This Row],[Discount]]&lt;=0.09,"10%",
 IF(Table1[[#This Row],[Discount]]&lt;=0.16,"15%",
 IF(Table1[[#This Row],[Discount]]&lt;=0.2,"20%",  IF(Table1[[#This Row],[Discount]]&lt;=0.25,"25%",
 "30%+")))))</f>
        <v>10%</v>
      </c>
      <c r="AF708" s="5" t="str">
        <f>IF(Table1[[#This Row],[Discount]]=0, "Full Price", "Discounted")</f>
        <v>Discounted</v>
      </c>
      <c r="AG708" s="46" t="str">
        <f>TEXT(Table1[[#This Row],[Order Date]],"mmm-yyyy")</f>
        <v>Mar-2015</v>
      </c>
    </row>
    <row r="709" spans="1:33" ht="12.75" customHeight="1" x14ac:dyDescent="0.25">
      <c r="A709" s="5">
        <v>5117</v>
      </c>
      <c r="B709" s="5" t="s">
        <v>25</v>
      </c>
      <c r="C709" s="5">
        <v>0.1</v>
      </c>
      <c r="D709" s="5">
        <v>22.38</v>
      </c>
      <c r="E709" s="5">
        <v>15.1</v>
      </c>
      <c r="F709" s="5">
        <v>1246</v>
      </c>
      <c r="G709" s="5" t="s">
        <v>1334</v>
      </c>
      <c r="H709" s="5" t="s">
        <v>49</v>
      </c>
      <c r="I709" s="5" t="s">
        <v>40</v>
      </c>
      <c r="J709" s="5" t="s">
        <v>29</v>
      </c>
      <c r="K709" s="5" t="s">
        <v>109</v>
      </c>
      <c r="L709" s="5" t="s">
        <v>59</v>
      </c>
      <c r="M709" s="5" t="s">
        <v>1175</v>
      </c>
      <c r="N709" s="5">
        <v>0.38</v>
      </c>
      <c r="O709" s="5" t="s">
        <v>33</v>
      </c>
      <c r="P709" s="5" t="s">
        <v>53</v>
      </c>
      <c r="Q709" s="5" t="s">
        <v>71</v>
      </c>
      <c r="R709" s="5" t="s">
        <v>90</v>
      </c>
      <c r="S709" s="5">
        <v>10009</v>
      </c>
      <c r="T709" s="7">
        <v>42099</v>
      </c>
      <c r="U709" s="7">
        <v>42100</v>
      </c>
      <c r="V709" s="5">
        <v>-107.51349999999999</v>
      </c>
      <c r="W709" s="5">
        <v>26</v>
      </c>
      <c r="X709" s="5">
        <v>564.98</v>
      </c>
      <c r="Y709" s="5">
        <v>36452</v>
      </c>
      <c r="Z709" s="5">
        <f>DATEDIF(Table1[[#This Row],[Order Date]], Table1[[#This Row],[Ship Date]], "D")</f>
        <v>1</v>
      </c>
      <c r="AA709" s="5">
        <f>IF(Table1[[#This Row],[Sales]]=0, 0, Table1[[#This Row],[Profit]] / Table1[[#This Row],[Sales]] * 100)</f>
        <v>-19.029611667669649</v>
      </c>
      <c r="AB709" s="5">
        <f>Table1[[#This Row],[Sales]] / (1 - Table1[[#This Row],[Discount]])</f>
        <v>627.75555555555559</v>
      </c>
      <c r="AC709" s="5">
        <f>Table1[[#This Row],[Sales Before Discount]] - Table1[[#This Row],[Sales]]</f>
        <v>62.77555555555557</v>
      </c>
      <c r="AD709" s="5" t="str">
        <f>IF(Table1[[#This Row],[Discount Impact Factor]]=0, "No Discount", IF(Table1[[#This Row],[Discount Impact Factor]]&lt;=0.1, "Low Discount", IF(Table1[[#This Row],[Discount Impact Factor]]&lt;=0.2, "Medium Discount", "High Discount")))</f>
        <v>High Discount</v>
      </c>
      <c r="AE709" s="5" t="str">
        <f>IF(Table1[[#This Row],[Discount]]=0,"0% (No Discount)",
 IF(Table1[[#This Row],[Discount]]&lt;=0.09,"10%",
 IF(Table1[[#This Row],[Discount]]&lt;=0.16,"15%",
 IF(Table1[[#This Row],[Discount]]&lt;=0.2,"20%",  IF(Table1[[#This Row],[Discount]]&lt;=0.25,"25%",
 "30%+")))))</f>
        <v>15%</v>
      </c>
      <c r="AF709" s="5" t="str">
        <f>IF(Table1[[#This Row],[Discount]]=0, "Full Price", "Discounted")</f>
        <v>Discounted</v>
      </c>
      <c r="AG709" s="46" t="str">
        <f>TEXT(Table1[[#This Row],[Order Date]],"mmm-yyyy")</f>
        <v>Apr-2015</v>
      </c>
    </row>
    <row r="710" spans="1:33" ht="12.75" hidden="1" customHeight="1" x14ac:dyDescent="0.25">
      <c r="A710" s="5">
        <v>5118</v>
      </c>
      <c r="B710" s="5" t="s">
        <v>25</v>
      </c>
      <c r="C710" s="5">
        <v>0.04</v>
      </c>
      <c r="D710" s="5">
        <v>6.98</v>
      </c>
      <c r="E710" s="5">
        <v>2.83</v>
      </c>
      <c r="F710" s="5">
        <v>1246</v>
      </c>
      <c r="G710" s="5" t="s">
        <v>1334</v>
      </c>
      <c r="H710" s="5" t="s">
        <v>49</v>
      </c>
      <c r="I710" s="5" t="s">
        <v>40</v>
      </c>
      <c r="J710" s="5" t="s">
        <v>41</v>
      </c>
      <c r="K710" s="5" t="s">
        <v>50</v>
      </c>
      <c r="L710" s="5" t="s">
        <v>51</v>
      </c>
      <c r="M710" s="5" t="s">
        <v>1335</v>
      </c>
      <c r="N710" s="5">
        <v>0.37</v>
      </c>
      <c r="O710" s="5" t="s">
        <v>33</v>
      </c>
      <c r="P710" s="5" t="s">
        <v>53</v>
      </c>
      <c r="Q710" s="5" t="s">
        <v>71</v>
      </c>
      <c r="R710" s="5" t="s">
        <v>90</v>
      </c>
      <c r="S710" s="5">
        <v>10009</v>
      </c>
      <c r="T710" s="7">
        <v>42099</v>
      </c>
      <c r="U710" s="7">
        <v>42101</v>
      </c>
      <c r="V710" s="5">
        <v>46.01</v>
      </c>
      <c r="W710" s="5">
        <v>18</v>
      </c>
      <c r="X710" s="5">
        <v>129.47999999999999</v>
      </c>
      <c r="Y710" s="5">
        <v>36452</v>
      </c>
      <c r="Z710" s="5">
        <f>DATEDIF(Table1[[#This Row],[Order Date]], Table1[[#This Row],[Ship Date]], "D")</f>
        <v>2</v>
      </c>
      <c r="AA710" s="5">
        <f>IF(Table1[[#This Row],[Sales]]=0, 0, Table1[[#This Row],[Profit]] / Table1[[#This Row],[Sales]] * 100)</f>
        <v>35.53444547420451</v>
      </c>
      <c r="AB710" s="5">
        <f>Table1[[#This Row],[Sales]] / (1 - Table1[[#This Row],[Discount]])</f>
        <v>134.875</v>
      </c>
      <c r="AC710" s="5">
        <f>Table1[[#This Row],[Sales Before Discount]] - Table1[[#This Row],[Sales]]</f>
        <v>5.3950000000000102</v>
      </c>
      <c r="AD710" s="5" t="str">
        <f>IF(Table1[[#This Row],[Discount Impact Factor]]=0, "No Discount", IF(Table1[[#This Row],[Discount Impact Factor]]&lt;=0.1, "Low Discount", IF(Table1[[#This Row],[Discount Impact Factor]]&lt;=0.2, "Medium Discount", "High Discount")))</f>
        <v>High Discount</v>
      </c>
      <c r="AE710" s="5" t="str">
        <f>IF(Table1[[#This Row],[Discount]]=0,"0% (No Discount)",
 IF(Table1[[#This Row],[Discount]]&lt;=0.09,"10%",
 IF(Table1[[#This Row],[Discount]]&lt;=0.16,"15%",
 IF(Table1[[#This Row],[Discount]]&lt;=0.2,"20%",  IF(Table1[[#This Row],[Discount]]&lt;=0.25,"25%",
 "30%+")))))</f>
        <v>10%</v>
      </c>
      <c r="AF710" s="5" t="str">
        <f>IF(Table1[[#This Row],[Discount]]=0, "Full Price", "Discounted")</f>
        <v>Discounted</v>
      </c>
      <c r="AG710" s="46" t="str">
        <f>TEXT(Table1[[#This Row],[Order Date]],"mmm-yyyy")</f>
        <v>Apr-2015</v>
      </c>
    </row>
    <row r="711" spans="1:33" ht="12.75" hidden="1" customHeight="1" x14ac:dyDescent="0.25">
      <c r="A711" s="5">
        <v>6581</v>
      </c>
      <c r="B711" s="5" t="s">
        <v>106</v>
      </c>
      <c r="C711" s="5">
        <v>0.03</v>
      </c>
      <c r="D711" s="5">
        <v>256.99</v>
      </c>
      <c r="E711" s="5">
        <v>11.25</v>
      </c>
      <c r="F711" s="5">
        <v>1246</v>
      </c>
      <c r="G711" s="5" t="s">
        <v>1334</v>
      </c>
      <c r="H711" s="5" t="s">
        <v>49</v>
      </c>
      <c r="I711" s="5" t="s">
        <v>40</v>
      </c>
      <c r="J711" s="5" t="s">
        <v>77</v>
      </c>
      <c r="K711" s="5" t="s">
        <v>180</v>
      </c>
      <c r="L711" s="5" t="s">
        <v>59</v>
      </c>
      <c r="M711" s="5" t="s">
        <v>1336</v>
      </c>
      <c r="N711" s="5">
        <v>0.51</v>
      </c>
      <c r="O711" s="5" t="s">
        <v>33</v>
      </c>
      <c r="P711" s="5" t="s">
        <v>53</v>
      </c>
      <c r="Q711" s="5" t="s">
        <v>71</v>
      </c>
      <c r="R711" s="5" t="s">
        <v>90</v>
      </c>
      <c r="S711" s="5">
        <v>10009</v>
      </c>
      <c r="T711" s="7">
        <v>42146</v>
      </c>
      <c r="U711" s="7">
        <v>42146</v>
      </c>
      <c r="V711" s="5">
        <v>1489.8</v>
      </c>
      <c r="W711" s="5">
        <v>32</v>
      </c>
      <c r="X711" s="5">
        <v>8216.2800000000007</v>
      </c>
      <c r="Y711" s="5">
        <v>46853</v>
      </c>
      <c r="Z711" s="5">
        <f>DATEDIF(Table1[[#This Row],[Order Date]], Table1[[#This Row],[Ship Date]], "D")</f>
        <v>0</v>
      </c>
      <c r="AA711" s="5">
        <f>IF(Table1[[#This Row],[Sales]]=0, 0, Table1[[#This Row],[Profit]] / Table1[[#This Row],[Sales]] * 100)</f>
        <v>18.132293446669294</v>
      </c>
      <c r="AB711" s="5">
        <f>Table1[[#This Row],[Sales]] / (1 - Table1[[#This Row],[Discount]])</f>
        <v>8470.3917525773213</v>
      </c>
      <c r="AC711" s="5">
        <f>Table1[[#This Row],[Sales Before Discount]] - Table1[[#This Row],[Sales]]</f>
        <v>254.11175257732066</v>
      </c>
      <c r="AD711" s="5" t="str">
        <f>IF(Table1[[#This Row],[Discount Impact Factor]]=0, "No Discount", IF(Table1[[#This Row],[Discount Impact Factor]]&lt;=0.1, "Low Discount", IF(Table1[[#This Row],[Discount Impact Factor]]&lt;=0.2, "Medium Discount", "High Discount")))</f>
        <v>High Discount</v>
      </c>
      <c r="AE711" s="5" t="str">
        <f>IF(Table1[[#This Row],[Discount]]=0,"0% (No Discount)",
 IF(Table1[[#This Row],[Discount]]&lt;=0.09,"10%",
 IF(Table1[[#This Row],[Discount]]&lt;=0.16,"15%",
 IF(Table1[[#This Row],[Discount]]&lt;=0.2,"20%",  IF(Table1[[#This Row],[Discount]]&lt;=0.25,"25%",
 "30%+")))))</f>
        <v>10%</v>
      </c>
      <c r="AF711" s="5" t="str">
        <f>IF(Table1[[#This Row],[Discount]]=0, "Full Price", "Discounted")</f>
        <v>Discounted</v>
      </c>
      <c r="AG711" s="46" t="str">
        <f>TEXT(Table1[[#This Row],[Order Date]],"mmm-yyyy")</f>
        <v>May-2015</v>
      </c>
    </row>
    <row r="712" spans="1:33" ht="12.75" customHeight="1" x14ac:dyDescent="0.25">
      <c r="A712" s="5">
        <v>23117</v>
      </c>
      <c r="B712" s="5" t="s">
        <v>25</v>
      </c>
      <c r="C712" s="5">
        <v>0.1</v>
      </c>
      <c r="D712" s="5">
        <v>22.38</v>
      </c>
      <c r="E712" s="5">
        <v>15.1</v>
      </c>
      <c r="F712" s="5">
        <v>1247</v>
      </c>
      <c r="G712" s="5" t="s">
        <v>1337</v>
      </c>
      <c r="H712" s="5" t="s">
        <v>49</v>
      </c>
      <c r="I712" s="5" t="s">
        <v>40</v>
      </c>
      <c r="J712" s="5" t="s">
        <v>29</v>
      </c>
      <c r="K712" s="5" t="s">
        <v>109</v>
      </c>
      <c r="L712" s="5" t="s">
        <v>59</v>
      </c>
      <c r="M712" s="5" t="s">
        <v>1175</v>
      </c>
      <c r="N712" s="5">
        <v>0.38</v>
      </c>
      <c r="O712" s="5" t="s">
        <v>33</v>
      </c>
      <c r="P712" s="5" t="s">
        <v>61</v>
      </c>
      <c r="Q712" s="5" t="s">
        <v>130</v>
      </c>
      <c r="R712" s="5" t="s">
        <v>1338</v>
      </c>
      <c r="S712" s="5">
        <v>78641</v>
      </c>
      <c r="T712" s="7">
        <v>42099</v>
      </c>
      <c r="U712" s="7">
        <v>42100</v>
      </c>
      <c r="V712" s="5">
        <v>-107.51349999999999</v>
      </c>
      <c r="W712" s="5">
        <v>7</v>
      </c>
      <c r="X712" s="5">
        <v>152.11000000000001</v>
      </c>
      <c r="Y712" s="5">
        <v>91555</v>
      </c>
      <c r="Z712" s="5">
        <f>DATEDIF(Table1[[#This Row],[Order Date]], Table1[[#This Row],[Ship Date]], "D")</f>
        <v>1</v>
      </c>
      <c r="AA712" s="5">
        <f>IF(Table1[[#This Row],[Sales]]=0, 0, Table1[[#This Row],[Profit]] / Table1[[#This Row],[Sales]] * 100)</f>
        <v>-70.681414765630123</v>
      </c>
      <c r="AB712" s="5">
        <f>Table1[[#This Row],[Sales]] / (1 - Table1[[#This Row],[Discount]])</f>
        <v>169.01111111111112</v>
      </c>
      <c r="AC712" s="5">
        <f>Table1[[#This Row],[Sales Before Discount]] - Table1[[#This Row],[Sales]]</f>
        <v>16.901111111111106</v>
      </c>
      <c r="AD712" s="5" t="str">
        <f>IF(Table1[[#This Row],[Discount Impact Factor]]=0, "No Discount", IF(Table1[[#This Row],[Discount Impact Factor]]&lt;=0.1, "Low Discount", IF(Table1[[#This Row],[Discount Impact Factor]]&lt;=0.2, "Medium Discount", "High Discount")))</f>
        <v>High Discount</v>
      </c>
      <c r="AE712" s="5" t="str">
        <f>IF(Table1[[#This Row],[Discount]]=0,"0% (No Discount)",
 IF(Table1[[#This Row],[Discount]]&lt;=0.09,"10%",
 IF(Table1[[#This Row],[Discount]]&lt;=0.16,"15%",
 IF(Table1[[#This Row],[Discount]]&lt;=0.2,"20%",  IF(Table1[[#This Row],[Discount]]&lt;=0.25,"25%",
 "30%+")))))</f>
        <v>15%</v>
      </c>
      <c r="AF712" s="5" t="str">
        <f>IF(Table1[[#This Row],[Discount]]=0, "Full Price", "Discounted")</f>
        <v>Discounted</v>
      </c>
      <c r="AG712" s="46" t="str">
        <f>TEXT(Table1[[#This Row],[Order Date]],"mmm-yyyy")</f>
        <v>Apr-2015</v>
      </c>
    </row>
    <row r="713" spans="1:33" ht="12.75" hidden="1" customHeight="1" x14ac:dyDescent="0.25">
      <c r="A713" s="5">
        <v>23118</v>
      </c>
      <c r="B713" s="5" t="s">
        <v>25</v>
      </c>
      <c r="C713" s="5">
        <v>0.04</v>
      </c>
      <c r="D713" s="5">
        <v>6.98</v>
      </c>
      <c r="E713" s="5">
        <v>2.83</v>
      </c>
      <c r="F713" s="5">
        <v>1247</v>
      </c>
      <c r="G713" s="5" t="s">
        <v>1337</v>
      </c>
      <c r="H713" s="5" t="s">
        <v>49</v>
      </c>
      <c r="I713" s="5" t="s">
        <v>40</v>
      </c>
      <c r="J713" s="5" t="s">
        <v>41</v>
      </c>
      <c r="K713" s="5" t="s">
        <v>50</v>
      </c>
      <c r="L713" s="5" t="s">
        <v>51</v>
      </c>
      <c r="M713" s="5" t="s">
        <v>1335</v>
      </c>
      <c r="N713" s="5">
        <v>0.37</v>
      </c>
      <c r="O713" s="5" t="s">
        <v>33</v>
      </c>
      <c r="P713" s="5" t="s">
        <v>61</v>
      </c>
      <c r="Q713" s="5" t="s">
        <v>130</v>
      </c>
      <c r="R713" s="5" t="s">
        <v>1338</v>
      </c>
      <c r="S713" s="5">
        <v>78641</v>
      </c>
      <c r="T713" s="7">
        <v>42099</v>
      </c>
      <c r="U713" s="7">
        <v>42101</v>
      </c>
      <c r="V713" s="5">
        <v>24.819299999999998</v>
      </c>
      <c r="W713" s="5">
        <v>5</v>
      </c>
      <c r="X713" s="5">
        <v>35.97</v>
      </c>
      <c r="Y713" s="5">
        <v>91555</v>
      </c>
      <c r="Z713" s="5">
        <f>DATEDIF(Table1[[#This Row],[Order Date]], Table1[[#This Row],[Ship Date]], "D")</f>
        <v>2</v>
      </c>
      <c r="AA713" s="5">
        <f>IF(Table1[[#This Row],[Sales]]=0, 0, Table1[[#This Row],[Profit]] / Table1[[#This Row],[Sales]] * 100)</f>
        <v>69</v>
      </c>
      <c r="AB713" s="5">
        <f>Table1[[#This Row],[Sales]] / (1 - Table1[[#This Row],[Discount]])</f>
        <v>37.46875</v>
      </c>
      <c r="AC713" s="5">
        <f>Table1[[#This Row],[Sales Before Discount]] - Table1[[#This Row],[Sales]]</f>
        <v>1.4987500000000011</v>
      </c>
      <c r="AD713" s="5" t="str">
        <f>IF(Table1[[#This Row],[Discount Impact Factor]]=0, "No Discount", IF(Table1[[#This Row],[Discount Impact Factor]]&lt;=0.1, "Low Discount", IF(Table1[[#This Row],[Discount Impact Factor]]&lt;=0.2, "Medium Discount", "High Discount")))</f>
        <v>High Discount</v>
      </c>
      <c r="AE713" s="5" t="str">
        <f>IF(Table1[[#This Row],[Discount]]=0,"0% (No Discount)",
 IF(Table1[[#This Row],[Discount]]&lt;=0.09,"10%",
 IF(Table1[[#This Row],[Discount]]&lt;=0.16,"15%",
 IF(Table1[[#This Row],[Discount]]&lt;=0.2,"20%",  IF(Table1[[#This Row],[Discount]]&lt;=0.25,"25%",
 "30%+")))))</f>
        <v>10%</v>
      </c>
      <c r="AF713" s="5" t="str">
        <f>IF(Table1[[#This Row],[Discount]]=0, "Full Price", "Discounted")</f>
        <v>Discounted</v>
      </c>
      <c r="AG713" s="46" t="str">
        <f>TEXT(Table1[[#This Row],[Order Date]],"mmm-yyyy")</f>
        <v>Apr-2015</v>
      </c>
    </row>
    <row r="714" spans="1:33" ht="12.75" customHeight="1" x14ac:dyDescent="0.25">
      <c r="A714" s="5">
        <v>18413</v>
      </c>
      <c r="B714" s="5" t="s">
        <v>25</v>
      </c>
      <c r="C714" s="5">
        <v>0</v>
      </c>
      <c r="D714" s="5">
        <v>3.89</v>
      </c>
      <c r="E714" s="5">
        <v>7.01</v>
      </c>
      <c r="F714" s="5">
        <v>1250</v>
      </c>
      <c r="G714" s="5" t="s">
        <v>1339</v>
      </c>
      <c r="H714" s="5" t="s">
        <v>49</v>
      </c>
      <c r="I714" s="5" t="s">
        <v>28</v>
      </c>
      <c r="J714" s="5" t="s">
        <v>29</v>
      </c>
      <c r="K714" s="5" t="s">
        <v>109</v>
      </c>
      <c r="L714" s="5" t="s">
        <v>59</v>
      </c>
      <c r="M714" s="5" t="s">
        <v>1340</v>
      </c>
      <c r="N714" s="5">
        <v>0.37</v>
      </c>
      <c r="O714" s="5" t="s">
        <v>33</v>
      </c>
      <c r="P714" s="5" t="s">
        <v>61</v>
      </c>
      <c r="Q714" s="5" t="s">
        <v>178</v>
      </c>
      <c r="R714" s="5" t="s">
        <v>1341</v>
      </c>
      <c r="S714" s="5">
        <v>60110</v>
      </c>
      <c r="T714" s="7">
        <v>42103</v>
      </c>
      <c r="U714" s="7">
        <v>42103</v>
      </c>
      <c r="V714" s="5">
        <v>-255.16890000000001</v>
      </c>
      <c r="W714" s="5">
        <v>21</v>
      </c>
      <c r="X714" s="5">
        <v>85.64</v>
      </c>
      <c r="Y714" s="5">
        <v>87877</v>
      </c>
      <c r="Z714" s="5">
        <f>DATEDIF(Table1[[#This Row],[Order Date]], Table1[[#This Row],[Ship Date]], "D")</f>
        <v>0</v>
      </c>
      <c r="AA714" s="5">
        <f>IF(Table1[[#This Row],[Sales]]=0, 0, Table1[[#This Row],[Profit]] / Table1[[#This Row],[Sales]] * 100)</f>
        <v>-297.95527790751987</v>
      </c>
      <c r="AB714" s="5">
        <f>Table1[[#This Row],[Sales]] / (1 - Table1[[#This Row],[Discount]])</f>
        <v>85.64</v>
      </c>
      <c r="AC714" s="5">
        <f>Table1[[#This Row],[Sales Before Discount]] - Table1[[#This Row],[Sales]]</f>
        <v>0</v>
      </c>
      <c r="AD714" s="5" t="str">
        <f>IF(Table1[[#This Row],[Discount Impact Factor]]=0, "No Discount", IF(Table1[[#This Row],[Discount Impact Factor]]&lt;=0.1, "Low Discount", IF(Table1[[#This Row],[Discount Impact Factor]]&lt;=0.2, "Medium Discount", "High Discount")))</f>
        <v>No Discount</v>
      </c>
      <c r="AE714" s="5" t="str">
        <f>IF(Table1[[#This Row],[Discount]]=0,"0% (No Discount)",
 IF(Table1[[#This Row],[Discount]]&lt;=0.09,"10%",
 IF(Table1[[#This Row],[Discount]]&lt;=0.16,"15%",
 IF(Table1[[#This Row],[Discount]]&lt;=0.2,"20%",  IF(Table1[[#This Row],[Discount]]&lt;=0.25,"25%",
 "30%+")))))</f>
        <v>0% (No Discount)</v>
      </c>
      <c r="AF714" s="5" t="str">
        <f>IF(Table1[[#This Row],[Discount]]=0, "Full Price", "Discounted")</f>
        <v>Full Price</v>
      </c>
      <c r="AG714" s="46" t="str">
        <f>TEXT(Table1[[#This Row],[Order Date]],"mmm-yyyy")</f>
        <v>Apr-2015</v>
      </c>
    </row>
    <row r="715" spans="1:33" ht="12.75" hidden="1" customHeight="1" x14ac:dyDescent="0.25">
      <c r="A715" s="5">
        <v>18414</v>
      </c>
      <c r="B715" s="5" t="s">
        <v>25</v>
      </c>
      <c r="C715" s="5">
        <v>0.09</v>
      </c>
      <c r="D715" s="5">
        <v>120.98</v>
      </c>
      <c r="E715" s="5">
        <v>30</v>
      </c>
      <c r="F715" s="5">
        <v>1250</v>
      </c>
      <c r="G715" s="5" t="s">
        <v>1339</v>
      </c>
      <c r="H715" s="5" t="s">
        <v>39</v>
      </c>
      <c r="I715" s="5" t="s">
        <v>28</v>
      </c>
      <c r="J715" s="5" t="s">
        <v>41</v>
      </c>
      <c r="K715" s="5" t="s">
        <v>42</v>
      </c>
      <c r="L715" s="5" t="s">
        <v>43</v>
      </c>
      <c r="M715" s="5" t="s">
        <v>1342</v>
      </c>
      <c r="N715" s="5">
        <v>0.64</v>
      </c>
      <c r="O715" s="5" t="s">
        <v>33</v>
      </c>
      <c r="P715" s="5" t="s">
        <v>61</v>
      </c>
      <c r="Q715" s="5" t="s">
        <v>178</v>
      </c>
      <c r="R715" s="5" t="s">
        <v>1341</v>
      </c>
      <c r="S715" s="5">
        <v>60110</v>
      </c>
      <c r="T715" s="7">
        <v>42103</v>
      </c>
      <c r="U715" s="7">
        <v>42105</v>
      </c>
      <c r="V715" s="5">
        <v>74.004800000000003</v>
      </c>
      <c r="W715" s="5">
        <v>22</v>
      </c>
      <c r="X715" s="5">
        <v>2508.15</v>
      </c>
      <c r="Y715" s="5">
        <v>87877</v>
      </c>
      <c r="Z715" s="5">
        <f>DATEDIF(Table1[[#This Row],[Order Date]], Table1[[#This Row],[Ship Date]], "D")</f>
        <v>2</v>
      </c>
      <c r="AA715" s="5">
        <f>IF(Table1[[#This Row],[Sales]]=0, 0, Table1[[#This Row],[Profit]] / Table1[[#This Row],[Sales]] * 100)</f>
        <v>2.9505731315910131</v>
      </c>
      <c r="AB715" s="5">
        <f>Table1[[#This Row],[Sales]] / (1 - Table1[[#This Row],[Discount]])</f>
        <v>2756.2087912087914</v>
      </c>
      <c r="AC715" s="5">
        <f>Table1[[#This Row],[Sales Before Discount]] - Table1[[#This Row],[Sales]]</f>
        <v>248.05879120879126</v>
      </c>
      <c r="AD715" s="5" t="str">
        <f>IF(Table1[[#This Row],[Discount Impact Factor]]=0, "No Discount", IF(Table1[[#This Row],[Discount Impact Factor]]&lt;=0.1, "Low Discount", IF(Table1[[#This Row],[Discount Impact Factor]]&lt;=0.2, "Medium Discount", "High Discount")))</f>
        <v>High Discount</v>
      </c>
      <c r="AE715" s="5" t="str">
        <f>IF(Table1[[#This Row],[Discount]]=0,"0% (No Discount)",
 IF(Table1[[#This Row],[Discount]]&lt;=0.09,"10%",
 IF(Table1[[#This Row],[Discount]]&lt;=0.16,"15%",
 IF(Table1[[#This Row],[Discount]]&lt;=0.2,"20%",  IF(Table1[[#This Row],[Discount]]&lt;=0.25,"25%",
 "30%+")))))</f>
        <v>10%</v>
      </c>
      <c r="AF715" s="5" t="str">
        <f>IF(Table1[[#This Row],[Discount]]=0, "Full Price", "Discounted")</f>
        <v>Discounted</v>
      </c>
      <c r="AG715" s="46" t="str">
        <f>TEXT(Table1[[#This Row],[Order Date]],"mmm-yyyy")</f>
        <v>Apr-2015</v>
      </c>
    </row>
    <row r="716" spans="1:33" ht="12.75" hidden="1" customHeight="1" x14ac:dyDescent="0.25">
      <c r="A716" s="5">
        <v>18415</v>
      </c>
      <c r="B716" s="5" t="s">
        <v>25</v>
      </c>
      <c r="C716" s="5">
        <v>0.1</v>
      </c>
      <c r="D716" s="5">
        <v>30.98</v>
      </c>
      <c r="E716" s="5">
        <v>5.76</v>
      </c>
      <c r="F716" s="5">
        <v>1250</v>
      </c>
      <c r="G716" s="5" t="s">
        <v>1339</v>
      </c>
      <c r="H716" s="5" t="s">
        <v>49</v>
      </c>
      <c r="I716" s="5" t="s">
        <v>28</v>
      </c>
      <c r="J716" s="5" t="s">
        <v>29</v>
      </c>
      <c r="K716" s="5" t="s">
        <v>93</v>
      </c>
      <c r="L716" s="5" t="s">
        <v>59</v>
      </c>
      <c r="M716" s="5" t="s">
        <v>1343</v>
      </c>
      <c r="N716" s="5">
        <v>0.4</v>
      </c>
      <c r="O716" s="5" t="s">
        <v>33</v>
      </c>
      <c r="P716" s="5" t="s">
        <v>61</v>
      </c>
      <c r="Q716" s="5" t="s">
        <v>178</v>
      </c>
      <c r="R716" s="5" t="s">
        <v>1341</v>
      </c>
      <c r="S716" s="5">
        <v>60110</v>
      </c>
      <c r="T716" s="7">
        <v>42103</v>
      </c>
      <c r="U716" s="7">
        <v>42104</v>
      </c>
      <c r="V716" s="5">
        <v>109.42479999999999</v>
      </c>
      <c r="W716" s="5">
        <v>8</v>
      </c>
      <c r="X716" s="5">
        <v>225.62</v>
      </c>
      <c r="Y716" s="5">
        <v>87877</v>
      </c>
      <c r="Z716" s="5">
        <f>DATEDIF(Table1[[#This Row],[Order Date]], Table1[[#This Row],[Ship Date]], "D")</f>
        <v>1</v>
      </c>
      <c r="AA716" s="5">
        <f>IF(Table1[[#This Row],[Sales]]=0, 0, Table1[[#This Row],[Profit]] / Table1[[#This Row],[Sales]] * 100)</f>
        <v>48.499601099193328</v>
      </c>
      <c r="AB716" s="5">
        <f>Table1[[#This Row],[Sales]] / (1 - Table1[[#This Row],[Discount]])</f>
        <v>250.6888888888889</v>
      </c>
      <c r="AC716" s="5">
        <f>Table1[[#This Row],[Sales Before Discount]] - Table1[[#This Row],[Sales]]</f>
        <v>25.068888888888893</v>
      </c>
      <c r="AD716" s="5" t="str">
        <f>IF(Table1[[#This Row],[Discount Impact Factor]]=0, "No Discount", IF(Table1[[#This Row],[Discount Impact Factor]]&lt;=0.1, "Low Discount", IF(Table1[[#This Row],[Discount Impact Factor]]&lt;=0.2, "Medium Discount", "High Discount")))</f>
        <v>High Discount</v>
      </c>
      <c r="AE716" s="5" t="str">
        <f>IF(Table1[[#This Row],[Discount]]=0,"0% (No Discount)",
 IF(Table1[[#This Row],[Discount]]&lt;=0.09,"10%",
 IF(Table1[[#This Row],[Discount]]&lt;=0.16,"15%",
 IF(Table1[[#This Row],[Discount]]&lt;=0.2,"20%",  IF(Table1[[#This Row],[Discount]]&lt;=0.25,"25%",
 "30%+")))))</f>
        <v>15%</v>
      </c>
      <c r="AF716" s="5" t="str">
        <f>IF(Table1[[#This Row],[Discount]]=0, "Full Price", "Discounted")</f>
        <v>Discounted</v>
      </c>
      <c r="AG716" s="46" t="str">
        <f>TEXT(Table1[[#This Row],[Order Date]],"mmm-yyyy")</f>
        <v>Apr-2015</v>
      </c>
    </row>
    <row r="717" spans="1:33" ht="12.75" hidden="1" customHeight="1" x14ac:dyDescent="0.25">
      <c r="A717" s="5">
        <v>19322</v>
      </c>
      <c r="B717" s="5" t="s">
        <v>106</v>
      </c>
      <c r="C717" s="5">
        <v>0.02</v>
      </c>
      <c r="D717" s="5">
        <v>46.89</v>
      </c>
      <c r="E717" s="5">
        <v>5.0999999999999996</v>
      </c>
      <c r="F717" s="5">
        <v>1253</v>
      </c>
      <c r="G717" s="5" t="s">
        <v>1344</v>
      </c>
      <c r="H717" s="5" t="s">
        <v>49</v>
      </c>
      <c r="I717" s="5" t="s">
        <v>40</v>
      </c>
      <c r="J717" s="5" t="s">
        <v>29</v>
      </c>
      <c r="K717" s="5" t="s">
        <v>257</v>
      </c>
      <c r="L717" s="5" t="s">
        <v>86</v>
      </c>
      <c r="M717" s="5" t="s">
        <v>1345</v>
      </c>
      <c r="N717" s="5">
        <v>0.46</v>
      </c>
      <c r="O717" s="5" t="s">
        <v>33</v>
      </c>
      <c r="P717" s="5" t="s">
        <v>61</v>
      </c>
      <c r="Q717" s="5" t="s">
        <v>130</v>
      </c>
      <c r="R717" s="5" t="s">
        <v>1346</v>
      </c>
      <c r="S717" s="5">
        <v>78613</v>
      </c>
      <c r="T717" s="7">
        <v>42117</v>
      </c>
      <c r="U717" s="7">
        <v>42117</v>
      </c>
      <c r="V717" s="5">
        <v>421.34849999999994</v>
      </c>
      <c r="W717" s="5">
        <v>13</v>
      </c>
      <c r="X717" s="5">
        <v>610.65</v>
      </c>
      <c r="Y717" s="5">
        <v>89981</v>
      </c>
      <c r="Z717" s="5">
        <f>DATEDIF(Table1[[#This Row],[Order Date]], Table1[[#This Row],[Ship Date]], "D")</f>
        <v>0</v>
      </c>
      <c r="AA717" s="5">
        <f>IF(Table1[[#This Row],[Sales]]=0, 0, Table1[[#This Row],[Profit]] / Table1[[#This Row],[Sales]] * 100)</f>
        <v>69</v>
      </c>
      <c r="AB717" s="5">
        <f>Table1[[#This Row],[Sales]] / (1 - Table1[[#This Row],[Discount]])</f>
        <v>623.11224489795916</v>
      </c>
      <c r="AC717" s="5">
        <f>Table1[[#This Row],[Sales Before Discount]] - Table1[[#This Row],[Sales]]</f>
        <v>12.462244897959181</v>
      </c>
      <c r="AD717" s="5" t="str">
        <f>IF(Table1[[#This Row],[Discount Impact Factor]]=0, "No Discount", IF(Table1[[#This Row],[Discount Impact Factor]]&lt;=0.1, "Low Discount", IF(Table1[[#This Row],[Discount Impact Factor]]&lt;=0.2, "Medium Discount", "High Discount")))</f>
        <v>High Discount</v>
      </c>
      <c r="AE717" s="5" t="str">
        <f>IF(Table1[[#This Row],[Discount]]=0,"0% (No Discount)",
 IF(Table1[[#This Row],[Discount]]&lt;=0.09,"10%",
 IF(Table1[[#This Row],[Discount]]&lt;=0.16,"15%",
 IF(Table1[[#This Row],[Discount]]&lt;=0.2,"20%",  IF(Table1[[#This Row],[Discount]]&lt;=0.25,"25%",
 "30%+")))))</f>
        <v>10%</v>
      </c>
      <c r="AF717" s="5" t="str">
        <f>IF(Table1[[#This Row],[Discount]]=0, "Full Price", "Discounted")</f>
        <v>Discounted</v>
      </c>
      <c r="AG717" s="46" t="str">
        <f>TEXT(Table1[[#This Row],[Order Date]],"mmm-yyyy")</f>
        <v>Apr-2015</v>
      </c>
    </row>
    <row r="718" spans="1:33" ht="12.75" customHeight="1" x14ac:dyDescent="0.25">
      <c r="A718" s="5">
        <v>19323</v>
      </c>
      <c r="B718" s="5" t="s">
        <v>106</v>
      </c>
      <c r="C718" s="5">
        <v>0.05</v>
      </c>
      <c r="D718" s="5">
        <v>140.97999999999999</v>
      </c>
      <c r="E718" s="5">
        <v>36.090000000000003</v>
      </c>
      <c r="F718" s="5">
        <v>1253</v>
      </c>
      <c r="G718" s="5" t="s">
        <v>1344</v>
      </c>
      <c r="H718" s="5" t="s">
        <v>39</v>
      </c>
      <c r="I718" s="5" t="s">
        <v>40</v>
      </c>
      <c r="J718" s="5" t="s">
        <v>41</v>
      </c>
      <c r="K718" s="5" t="s">
        <v>191</v>
      </c>
      <c r="L718" s="5" t="s">
        <v>121</v>
      </c>
      <c r="M718" s="5" t="s">
        <v>1347</v>
      </c>
      <c r="N718" s="5">
        <v>0.77</v>
      </c>
      <c r="O718" s="5" t="s">
        <v>33</v>
      </c>
      <c r="P718" s="5" t="s">
        <v>61</v>
      </c>
      <c r="Q718" s="5" t="s">
        <v>130</v>
      </c>
      <c r="R718" s="5" t="s">
        <v>1346</v>
      </c>
      <c r="S718" s="5">
        <v>78613</v>
      </c>
      <c r="T718" s="7">
        <v>42117</v>
      </c>
      <c r="U718" s="7">
        <v>42119</v>
      </c>
      <c r="V718" s="5">
        <v>-373.09</v>
      </c>
      <c r="W718" s="5">
        <v>5</v>
      </c>
      <c r="X718" s="5">
        <v>699.24</v>
      </c>
      <c r="Y718" s="5">
        <v>89981</v>
      </c>
      <c r="Z718" s="5">
        <f>DATEDIF(Table1[[#This Row],[Order Date]], Table1[[#This Row],[Ship Date]], "D")</f>
        <v>2</v>
      </c>
      <c r="AA718" s="5">
        <f>IF(Table1[[#This Row],[Sales]]=0, 0, Table1[[#This Row],[Profit]] / Table1[[#This Row],[Sales]] * 100)</f>
        <v>-53.356501344316683</v>
      </c>
      <c r="AB718" s="5">
        <f>Table1[[#This Row],[Sales]] / (1 - Table1[[#This Row],[Discount]])</f>
        <v>736.04210526315796</v>
      </c>
      <c r="AC718" s="5">
        <f>Table1[[#This Row],[Sales Before Discount]] - Table1[[#This Row],[Sales]]</f>
        <v>36.802105263157955</v>
      </c>
      <c r="AD718" s="5" t="str">
        <f>IF(Table1[[#This Row],[Discount Impact Factor]]=0, "No Discount", IF(Table1[[#This Row],[Discount Impact Factor]]&lt;=0.1, "Low Discount", IF(Table1[[#This Row],[Discount Impact Factor]]&lt;=0.2, "Medium Discount", "High Discount")))</f>
        <v>High Discount</v>
      </c>
      <c r="AE718" s="5" t="str">
        <f>IF(Table1[[#This Row],[Discount]]=0,"0% (No Discount)",
 IF(Table1[[#This Row],[Discount]]&lt;=0.09,"10%",
 IF(Table1[[#This Row],[Discount]]&lt;=0.16,"15%",
 IF(Table1[[#This Row],[Discount]]&lt;=0.2,"20%",  IF(Table1[[#This Row],[Discount]]&lt;=0.25,"25%",
 "30%+")))))</f>
        <v>10%</v>
      </c>
      <c r="AF718" s="5" t="str">
        <f>IF(Table1[[#This Row],[Discount]]=0, "Full Price", "Discounted")</f>
        <v>Discounted</v>
      </c>
      <c r="AG718" s="46" t="str">
        <f>TEXT(Table1[[#This Row],[Order Date]],"mmm-yyyy")</f>
        <v>Apr-2015</v>
      </c>
    </row>
    <row r="719" spans="1:33" ht="12.75" customHeight="1" x14ac:dyDescent="0.25">
      <c r="A719" s="5">
        <v>19324</v>
      </c>
      <c r="B719" s="5" t="s">
        <v>106</v>
      </c>
      <c r="C719" s="5">
        <v>0.1</v>
      </c>
      <c r="D719" s="5">
        <v>212.6</v>
      </c>
      <c r="E719" s="5">
        <v>110.2</v>
      </c>
      <c r="F719" s="5">
        <v>1253</v>
      </c>
      <c r="G719" s="5" t="s">
        <v>1344</v>
      </c>
      <c r="H719" s="5" t="s">
        <v>39</v>
      </c>
      <c r="I719" s="5" t="s">
        <v>40</v>
      </c>
      <c r="J719" s="5" t="s">
        <v>41</v>
      </c>
      <c r="K719" s="5" t="s">
        <v>152</v>
      </c>
      <c r="L719" s="5" t="s">
        <v>121</v>
      </c>
      <c r="M719" s="5" t="s">
        <v>1348</v>
      </c>
      <c r="N719" s="5">
        <v>0.73</v>
      </c>
      <c r="O719" s="5" t="s">
        <v>33</v>
      </c>
      <c r="P719" s="5" t="s">
        <v>61</v>
      </c>
      <c r="Q719" s="5" t="s">
        <v>130</v>
      </c>
      <c r="R719" s="5" t="s">
        <v>1346</v>
      </c>
      <c r="S719" s="5">
        <v>78613</v>
      </c>
      <c r="T719" s="7">
        <v>42117</v>
      </c>
      <c r="U719" s="7">
        <v>42119</v>
      </c>
      <c r="V719" s="5">
        <v>-3465.0720000000001</v>
      </c>
      <c r="W719" s="5">
        <v>12</v>
      </c>
      <c r="X719" s="5">
        <v>2346.0300000000002</v>
      </c>
      <c r="Y719" s="5">
        <v>89981</v>
      </c>
      <c r="Z719" s="5">
        <f>DATEDIF(Table1[[#This Row],[Order Date]], Table1[[#This Row],[Ship Date]], "D")</f>
        <v>2</v>
      </c>
      <c r="AA719" s="5">
        <f>IF(Table1[[#This Row],[Sales]]=0, 0, Table1[[#This Row],[Profit]] / Table1[[#This Row],[Sales]] * 100)</f>
        <v>-147.69939003337552</v>
      </c>
      <c r="AB719" s="5">
        <f>Table1[[#This Row],[Sales]] / (1 - Table1[[#This Row],[Discount]])</f>
        <v>2606.7000000000003</v>
      </c>
      <c r="AC719" s="5">
        <f>Table1[[#This Row],[Sales Before Discount]] - Table1[[#This Row],[Sales]]</f>
        <v>260.67000000000007</v>
      </c>
      <c r="AD719" s="5" t="str">
        <f>IF(Table1[[#This Row],[Discount Impact Factor]]=0, "No Discount", IF(Table1[[#This Row],[Discount Impact Factor]]&lt;=0.1, "Low Discount", IF(Table1[[#This Row],[Discount Impact Factor]]&lt;=0.2, "Medium Discount", "High Discount")))</f>
        <v>High Discount</v>
      </c>
      <c r="AE719" s="5" t="str">
        <f>IF(Table1[[#This Row],[Discount]]=0,"0% (No Discount)",
 IF(Table1[[#This Row],[Discount]]&lt;=0.09,"10%",
 IF(Table1[[#This Row],[Discount]]&lt;=0.16,"15%",
 IF(Table1[[#This Row],[Discount]]&lt;=0.2,"20%",  IF(Table1[[#This Row],[Discount]]&lt;=0.25,"25%",
 "30%+")))))</f>
        <v>15%</v>
      </c>
      <c r="AF719" s="5" t="str">
        <f>IF(Table1[[#This Row],[Discount]]=0, "Full Price", "Discounted")</f>
        <v>Discounted</v>
      </c>
      <c r="AG719" s="46" t="str">
        <f>TEXT(Table1[[#This Row],[Order Date]],"mmm-yyyy")</f>
        <v>Apr-2015</v>
      </c>
    </row>
    <row r="720" spans="1:33" ht="12.75" customHeight="1" x14ac:dyDescent="0.25">
      <c r="A720" s="5">
        <v>23455</v>
      </c>
      <c r="B720" s="5" t="s">
        <v>56</v>
      </c>
      <c r="C720" s="5">
        <v>0.04</v>
      </c>
      <c r="D720" s="5">
        <v>2.08</v>
      </c>
      <c r="E720" s="5">
        <v>1.49</v>
      </c>
      <c r="F720" s="5">
        <v>1254</v>
      </c>
      <c r="G720" s="5" t="s">
        <v>1349</v>
      </c>
      <c r="H720" s="5" t="s">
        <v>49</v>
      </c>
      <c r="I720" s="5" t="s">
        <v>40</v>
      </c>
      <c r="J720" s="5" t="s">
        <v>29</v>
      </c>
      <c r="K720" s="5" t="s">
        <v>109</v>
      </c>
      <c r="L720" s="5" t="s">
        <v>59</v>
      </c>
      <c r="M720" s="5" t="s">
        <v>1350</v>
      </c>
      <c r="N720" s="5">
        <v>0.36</v>
      </c>
      <c r="O720" s="5" t="s">
        <v>33</v>
      </c>
      <c r="P720" s="5" t="s">
        <v>61</v>
      </c>
      <c r="Q720" s="5" t="s">
        <v>130</v>
      </c>
      <c r="R720" s="5" t="s">
        <v>1351</v>
      </c>
      <c r="S720" s="5">
        <v>77530</v>
      </c>
      <c r="T720" s="7">
        <v>42145</v>
      </c>
      <c r="U720" s="7">
        <v>42147</v>
      </c>
      <c r="V720" s="5">
        <v>-11.281500000000001</v>
      </c>
      <c r="W720" s="5">
        <v>16</v>
      </c>
      <c r="X720" s="5">
        <v>33.770000000000003</v>
      </c>
      <c r="Y720" s="5">
        <v>89982</v>
      </c>
      <c r="Z720" s="5">
        <f>DATEDIF(Table1[[#This Row],[Order Date]], Table1[[#This Row],[Ship Date]], "D")</f>
        <v>2</v>
      </c>
      <c r="AA720" s="5">
        <f>IF(Table1[[#This Row],[Sales]]=0, 0, Table1[[#This Row],[Profit]] / Table1[[#This Row],[Sales]] * 100)</f>
        <v>-33.406870002961206</v>
      </c>
      <c r="AB720" s="5">
        <f>Table1[[#This Row],[Sales]] / (1 - Table1[[#This Row],[Discount]])</f>
        <v>35.177083333333336</v>
      </c>
      <c r="AC720" s="5">
        <f>Table1[[#This Row],[Sales Before Discount]] - Table1[[#This Row],[Sales]]</f>
        <v>1.4070833333333326</v>
      </c>
      <c r="AD720" s="5" t="str">
        <f>IF(Table1[[#This Row],[Discount Impact Factor]]=0, "No Discount", IF(Table1[[#This Row],[Discount Impact Factor]]&lt;=0.1, "Low Discount", IF(Table1[[#This Row],[Discount Impact Factor]]&lt;=0.2, "Medium Discount", "High Discount")))</f>
        <v>High Discount</v>
      </c>
      <c r="AE720" s="5" t="str">
        <f>IF(Table1[[#This Row],[Discount]]=0,"0% (No Discount)",
 IF(Table1[[#This Row],[Discount]]&lt;=0.09,"10%",
 IF(Table1[[#This Row],[Discount]]&lt;=0.16,"15%",
 IF(Table1[[#This Row],[Discount]]&lt;=0.2,"20%",  IF(Table1[[#This Row],[Discount]]&lt;=0.25,"25%",
 "30%+")))))</f>
        <v>10%</v>
      </c>
      <c r="AF720" s="5" t="str">
        <f>IF(Table1[[#This Row],[Discount]]=0, "Full Price", "Discounted")</f>
        <v>Discounted</v>
      </c>
      <c r="AG720" s="46" t="str">
        <f>TEXT(Table1[[#This Row],[Order Date]],"mmm-yyyy")</f>
        <v>May-2015</v>
      </c>
    </row>
    <row r="721" spans="1:33" ht="12.75" customHeight="1" x14ac:dyDescent="0.25">
      <c r="A721" s="5">
        <v>23815</v>
      </c>
      <c r="B721" s="5" t="s">
        <v>47</v>
      </c>
      <c r="C721" s="5">
        <v>0.06</v>
      </c>
      <c r="D721" s="5">
        <v>80.98</v>
      </c>
      <c r="E721" s="5">
        <v>35</v>
      </c>
      <c r="F721" s="5">
        <v>1254</v>
      </c>
      <c r="G721" s="5" t="s">
        <v>1349</v>
      </c>
      <c r="H721" s="5" t="s">
        <v>49</v>
      </c>
      <c r="I721" s="5" t="s">
        <v>40</v>
      </c>
      <c r="J721" s="5" t="s">
        <v>29</v>
      </c>
      <c r="K721" s="5" t="s">
        <v>141</v>
      </c>
      <c r="L721" s="5" t="s">
        <v>236</v>
      </c>
      <c r="M721" s="5" t="s">
        <v>1352</v>
      </c>
      <c r="N721" s="5">
        <v>0.81</v>
      </c>
      <c r="O721" s="5" t="s">
        <v>33</v>
      </c>
      <c r="P721" s="5" t="s">
        <v>61</v>
      </c>
      <c r="Q721" s="5" t="s">
        <v>130</v>
      </c>
      <c r="R721" s="5" t="s">
        <v>1351</v>
      </c>
      <c r="S721" s="5">
        <v>77530</v>
      </c>
      <c r="T721" s="7">
        <v>42075</v>
      </c>
      <c r="U721" s="7">
        <v>42076</v>
      </c>
      <c r="V721" s="5">
        <v>-218.77</v>
      </c>
      <c r="W721" s="5">
        <v>2</v>
      </c>
      <c r="X721" s="5">
        <v>172.79</v>
      </c>
      <c r="Y721" s="5">
        <v>89983</v>
      </c>
      <c r="Z721" s="5">
        <f>DATEDIF(Table1[[#This Row],[Order Date]], Table1[[#This Row],[Ship Date]], "D")</f>
        <v>1</v>
      </c>
      <c r="AA721" s="5">
        <f>IF(Table1[[#This Row],[Sales]]=0, 0, Table1[[#This Row],[Profit]] / Table1[[#This Row],[Sales]] * 100)</f>
        <v>-126.61033624631057</v>
      </c>
      <c r="AB721" s="5">
        <f>Table1[[#This Row],[Sales]] / (1 - Table1[[#This Row],[Discount]])</f>
        <v>183.81914893617022</v>
      </c>
      <c r="AC721" s="5">
        <f>Table1[[#This Row],[Sales Before Discount]] - Table1[[#This Row],[Sales]]</f>
        <v>11.02914893617023</v>
      </c>
      <c r="AD721" s="5" t="str">
        <f>IF(Table1[[#This Row],[Discount Impact Factor]]=0, "No Discount", IF(Table1[[#This Row],[Discount Impact Factor]]&lt;=0.1, "Low Discount", IF(Table1[[#This Row],[Discount Impact Factor]]&lt;=0.2, "Medium Discount", "High Discount")))</f>
        <v>High Discount</v>
      </c>
      <c r="AE721" s="5" t="str">
        <f>IF(Table1[[#This Row],[Discount]]=0,"0% (No Discount)",
 IF(Table1[[#This Row],[Discount]]&lt;=0.09,"10%",
 IF(Table1[[#This Row],[Discount]]&lt;=0.16,"15%",
 IF(Table1[[#This Row],[Discount]]&lt;=0.2,"20%",  IF(Table1[[#This Row],[Discount]]&lt;=0.25,"25%",
 "30%+")))))</f>
        <v>10%</v>
      </c>
      <c r="AF721" s="5" t="str">
        <f>IF(Table1[[#This Row],[Discount]]=0, "Full Price", "Discounted")</f>
        <v>Discounted</v>
      </c>
      <c r="AG721" s="46" t="str">
        <f>TEXT(Table1[[#This Row],[Order Date]],"mmm-yyyy")</f>
        <v>Mar-2015</v>
      </c>
    </row>
    <row r="722" spans="1:33" ht="12.75" customHeight="1" x14ac:dyDescent="0.25">
      <c r="A722" s="5">
        <v>23926</v>
      </c>
      <c r="B722" s="5" t="s">
        <v>56</v>
      </c>
      <c r="C722" s="5">
        <v>0.06</v>
      </c>
      <c r="D722" s="5">
        <v>3.95</v>
      </c>
      <c r="E722" s="5">
        <v>2</v>
      </c>
      <c r="F722" s="5">
        <v>1254</v>
      </c>
      <c r="G722" s="5" t="s">
        <v>1349</v>
      </c>
      <c r="H722" s="5" t="s">
        <v>49</v>
      </c>
      <c r="I722" s="5" t="s">
        <v>40</v>
      </c>
      <c r="J722" s="5" t="s">
        <v>29</v>
      </c>
      <c r="K722" s="5" t="s">
        <v>66</v>
      </c>
      <c r="L722" s="5" t="s">
        <v>31</v>
      </c>
      <c r="M722" s="5" t="s">
        <v>1353</v>
      </c>
      <c r="N722" s="5">
        <v>0.53</v>
      </c>
      <c r="O722" s="5" t="s">
        <v>33</v>
      </c>
      <c r="P722" s="5" t="s">
        <v>61</v>
      </c>
      <c r="Q722" s="5" t="s">
        <v>130</v>
      </c>
      <c r="R722" s="5" t="s">
        <v>1351</v>
      </c>
      <c r="S722" s="5">
        <v>77530</v>
      </c>
      <c r="T722" s="7">
        <v>42087</v>
      </c>
      <c r="U722" s="7">
        <v>42088</v>
      </c>
      <c r="V722" s="5">
        <v>-9.68</v>
      </c>
      <c r="W722" s="5">
        <v>5</v>
      </c>
      <c r="X722" s="5">
        <v>19.66</v>
      </c>
      <c r="Y722" s="5">
        <v>89984</v>
      </c>
      <c r="Z722" s="5">
        <f>DATEDIF(Table1[[#This Row],[Order Date]], Table1[[#This Row],[Ship Date]], "D")</f>
        <v>1</v>
      </c>
      <c r="AA722" s="5">
        <f>IF(Table1[[#This Row],[Sales]]=0, 0, Table1[[#This Row],[Profit]] / Table1[[#This Row],[Sales]] * 100)</f>
        <v>-49.237029501525939</v>
      </c>
      <c r="AB722" s="5">
        <f>Table1[[#This Row],[Sales]] / (1 - Table1[[#This Row],[Discount]])</f>
        <v>20.914893617021278</v>
      </c>
      <c r="AC722" s="5">
        <f>Table1[[#This Row],[Sales Before Discount]] - Table1[[#This Row],[Sales]]</f>
        <v>1.2548936170212777</v>
      </c>
      <c r="AD722" s="5" t="str">
        <f>IF(Table1[[#This Row],[Discount Impact Factor]]=0, "No Discount", IF(Table1[[#This Row],[Discount Impact Factor]]&lt;=0.1, "Low Discount", IF(Table1[[#This Row],[Discount Impact Factor]]&lt;=0.2, "Medium Discount", "High Discount")))</f>
        <v>High Discount</v>
      </c>
      <c r="AE722" s="5" t="str">
        <f>IF(Table1[[#This Row],[Discount]]=0,"0% (No Discount)",
 IF(Table1[[#This Row],[Discount]]&lt;=0.09,"10%",
 IF(Table1[[#This Row],[Discount]]&lt;=0.16,"15%",
 IF(Table1[[#This Row],[Discount]]&lt;=0.2,"20%",  IF(Table1[[#This Row],[Discount]]&lt;=0.25,"25%",
 "30%+")))))</f>
        <v>10%</v>
      </c>
      <c r="AF722" s="5" t="str">
        <f>IF(Table1[[#This Row],[Discount]]=0, "Full Price", "Discounted")</f>
        <v>Discounted</v>
      </c>
      <c r="AG722" s="46" t="str">
        <f>TEXT(Table1[[#This Row],[Order Date]],"mmm-yyyy")</f>
        <v>Mar-2015</v>
      </c>
    </row>
    <row r="723" spans="1:33" ht="12.75" customHeight="1" x14ac:dyDescent="0.25">
      <c r="A723" s="5">
        <v>18131</v>
      </c>
      <c r="B723" s="5" t="s">
        <v>56</v>
      </c>
      <c r="C723" s="5">
        <v>0.01</v>
      </c>
      <c r="D723" s="5">
        <v>115.99</v>
      </c>
      <c r="E723" s="5">
        <v>56.14</v>
      </c>
      <c r="F723" s="5">
        <v>1257</v>
      </c>
      <c r="G723" s="5" t="s">
        <v>1354</v>
      </c>
      <c r="H723" s="5" t="s">
        <v>39</v>
      </c>
      <c r="I723" s="5" t="s">
        <v>40</v>
      </c>
      <c r="J723" s="5" t="s">
        <v>77</v>
      </c>
      <c r="K723" s="5" t="s">
        <v>85</v>
      </c>
      <c r="L723" s="5" t="s">
        <v>43</v>
      </c>
      <c r="M723" s="5" t="s">
        <v>1355</v>
      </c>
      <c r="N723" s="5">
        <v>0.4</v>
      </c>
      <c r="O723" s="5" t="s">
        <v>33</v>
      </c>
      <c r="P723" s="5" t="s">
        <v>34</v>
      </c>
      <c r="Q723" s="5" t="s">
        <v>255</v>
      </c>
      <c r="R723" s="5" t="s">
        <v>287</v>
      </c>
      <c r="S723" s="5">
        <v>80013</v>
      </c>
      <c r="T723" s="7">
        <v>42146</v>
      </c>
      <c r="U723" s="7">
        <v>42147</v>
      </c>
      <c r="V723" s="5">
        <v>-164.39520000000002</v>
      </c>
      <c r="W723" s="5">
        <v>5</v>
      </c>
      <c r="X723" s="5">
        <v>604.35</v>
      </c>
      <c r="Y723" s="5">
        <v>86535</v>
      </c>
      <c r="Z723" s="5">
        <f>DATEDIF(Table1[[#This Row],[Order Date]], Table1[[#This Row],[Ship Date]], "D")</f>
        <v>1</v>
      </c>
      <c r="AA723" s="5">
        <f>IF(Table1[[#This Row],[Sales]]=0, 0, Table1[[#This Row],[Profit]] / Table1[[#This Row],[Sales]] * 100)</f>
        <v>-27.201985604368335</v>
      </c>
      <c r="AB723" s="5">
        <f>Table1[[#This Row],[Sales]] / (1 - Table1[[#This Row],[Discount]])</f>
        <v>610.4545454545455</v>
      </c>
      <c r="AC723" s="5">
        <f>Table1[[#This Row],[Sales Before Discount]] - Table1[[#This Row],[Sales]]</f>
        <v>6.1045454545454731</v>
      </c>
      <c r="AD723" s="5" t="str">
        <f>IF(Table1[[#This Row],[Discount Impact Factor]]=0, "No Discount", IF(Table1[[#This Row],[Discount Impact Factor]]&lt;=0.1, "Low Discount", IF(Table1[[#This Row],[Discount Impact Factor]]&lt;=0.2, "Medium Discount", "High Discount")))</f>
        <v>High Discount</v>
      </c>
      <c r="AE723" s="5" t="str">
        <f>IF(Table1[[#This Row],[Discount]]=0,"0% (No Discount)",
 IF(Table1[[#This Row],[Discount]]&lt;=0.09,"10%",
 IF(Table1[[#This Row],[Discount]]&lt;=0.16,"15%",
 IF(Table1[[#This Row],[Discount]]&lt;=0.2,"20%",  IF(Table1[[#This Row],[Discount]]&lt;=0.25,"25%",
 "30%+")))))</f>
        <v>10%</v>
      </c>
      <c r="AF723" s="5" t="str">
        <f>IF(Table1[[#This Row],[Discount]]=0, "Full Price", "Discounted")</f>
        <v>Discounted</v>
      </c>
      <c r="AG723" s="46" t="str">
        <f>TEXT(Table1[[#This Row],[Order Date]],"mmm-yyyy")</f>
        <v>May-2015</v>
      </c>
    </row>
    <row r="724" spans="1:33" ht="12.75" customHeight="1" x14ac:dyDescent="0.25">
      <c r="A724" s="5">
        <v>18693</v>
      </c>
      <c r="B724" s="5" t="s">
        <v>47</v>
      </c>
      <c r="C724" s="5">
        <v>0.04</v>
      </c>
      <c r="D724" s="5">
        <v>2.52</v>
      </c>
      <c r="E724" s="5">
        <v>1.92</v>
      </c>
      <c r="F724" s="5">
        <v>1257</v>
      </c>
      <c r="G724" s="5" t="s">
        <v>1354</v>
      </c>
      <c r="H724" s="5" t="s">
        <v>49</v>
      </c>
      <c r="I724" s="5" t="s">
        <v>40</v>
      </c>
      <c r="J724" s="5" t="s">
        <v>29</v>
      </c>
      <c r="K724" s="5" t="s">
        <v>174</v>
      </c>
      <c r="L724" s="5" t="s">
        <v>31</v>
      </c>
      <c r="M724" s="5" t="s">
        <v>1356</v>
      </c>
      <c r="N724" s="5">
        <v>0.82</v>
      </c>
      <c r="O724" s="5" t="s">
        <v>33</v>
      </c>
      <c r="P724" s="5" t="s">
        <v>34</v>
      </c>
      <c r="Q724" s="5" t="s">
        <v>255</v>
      </c>
      <c r="R724" s="5" t="s">
        <v>287</v>
      </c>
      <c r="S724" s="5">
        <v>80013</v>
      </c>
      <c r="T724" s="7">
        <v>42118</v>
      </c>
      <c r="U724" s="7">
        <v>42118</v>
      </c>
      <c r="V724" s="5">
        <v>-8.2080000000000002</v>
      </c>
      <c r="W724" s="5">
        <v>1</v>
      </c>
      <c r="X724" s="5">
        <v>3.13</v>
      </c>
      <c r="Y724" s="5">
        <v>86536</v>
      </c>
      <c r="Z724" s="5">
        <f>DATEDIF(Table1[[#This Row],[Order Date]], Table1[[#This Row],[Ship Date]], "D")</f>
        <v>0</v>
      </c>
      <c r="AA724" s="5">
        <f>IF(Table1[[#This Row],[Sales]]=0, 0, Table1[[#This Row],[Profit]] / Table1[[#This Row],[Sales]] * 100)</f>
        <v>-262.23642172523961</v>
      </c>
      <c r="AB724" s="5">
        <f>Table1[[#This Row],[Sales]] / (1 - Table1[[#This Row],[Discount]])</f>
        <v>3.2604166666666665</v>
      </c>
      <c r="AC724" s="5">
        <f>Table1[[#This Row],[Sales Before Discount]] - Table1[[#This Row],[Sales]]</f>
        <v>0.13041666666666663</v>
      </c>
      <c r="AD724" s="5" t="str">
        <f>IF(Table1[[#This Row],[Discount Impact Factor]]=0, "No Discount", IF(Table1[[#This Row],[Discount Impact Factor]]&lt;=0.1, "Low Discount", IF(Table1[[#This Row],[Discount Impact Factor]]&lt;=0.2, "Medium Discount", "High Discount")))</f>
        <v>Medium Discount</v>
      </c>
      <c r="AE724" s="5" t="str">
        <f>IF(Table1[[#This Row],[Discount]]=0,"0% (No Discount)",
 IF(Table1[[#This Row],[Discount]]&lt;=0.09,"10%",
 IF(Table1[[#This Row],[Discount]]&lt;=0.16,"15%",
 IF(Table1[[#This Row],[Discount]]&lt;=0.2,"20%",  IF(Table1[[#This Row],[Discount]]&lt;=0.25,"25%",
 "30%+")))))</f>
        <v>10%</v>
      </c>
      <c r="AF724" s="5" t="str">
        <f>IF(Table1[[#This Row],[Discount]]=0, "Full Price", "Discounted")</f>
        <v>Discounted</v>
      </c>
      <c r="AG724" s="46" t="str">
        <f>TEXT(Table1[[#This Row],[Order Date]],"mmm-yyyy")</f>
        <v>Apr-2015</v>
      </c>
    </row>
    <row r="725" spans="1:33" ht="12.75" customHeight="1" x14ac:dyDescent="0.25">
      <c r="A725" s="5">
        <v>24939</v>
      </c>
      <c r="B725" s="5" t="s">
        <v>25</v>
      </c>
      <c r="C725" s="5">
        <v>0.03</v>
      </c>
      <c r="D725" s="5">
        <v>3.69</v>
      </c>
      <c r="E725" s="5">
        <v>2.5</v>
      </c>
      <c r="F725" s="5">
        <v>1259</v>
      </c>
      <c r="G725" s="5" t="s">
        <v>1357</v>
      </c>
      <c r="H725" s="5" t="s">
        <v>27</v>
      </c>
      <c r="I725" s="5" t="s">
        <v>40</v>
      </c>
      <c r="J725" s="5" t="s">
        <v>29</v>
      </c>
      <c r="K725" s="5" t="s">
        <v>69</v>
      </c>
      <c r="L725" s="5" t="s">
        <v>59</v>
      </c>
      <c r="M725" s="5" t="s">
        <v>1358</v>
      </c>
      <c r="N725" s="5">
        <v>0.39</v>
      </c>
      <c r="O725" s="5" t="s">
        <v>33</v>
      </c>
      <c r="P725" s="5" t="s">
        <v>136</v>
      </c>
      <c r="Q725" s="5" t="s">
        <v>613</v>
      </c>
      <c r="R725" s="5" t="s">
        <v>1359</v>
      </c>
      <c r="S725" s="5">
        <v>40422</v>
      </c>
      <c r="T725" s="7">
        <v>42114</v>
      </c>
      <c r="U725" s="7">
        <v>42114</v>
      </c>
      <c r="V725" s="5">
        <v>-2196.6840000000002</v>
      </c>
      <c r="W725" s="5">
        <v>9</v>
      </c>
      <c r="X725" s="5">
        <v>38.65</v>
      </c>
      <c r="Y725" s="5">
        <v>86534</v>
      </c>
      <c r="Z725" s="5">
        <f>DATEDIF(Table1[[#This Row],[Order Date]], Table1[[#This Row],[Ship Date]], "D")</f>
        <v>0</v>
      </c>
      <c r="AA725" s="5">
        <f>IF(Table1[[#This Row],[Sales]]=0, 0, Table1[[#This Row],[Profit]] / Table1[[#This Row],[Sales]] * 100)</f>
        <v>-5683.529107373869</v>
      </c>
      <c r="AB725" s="5">
        <f>Table1[[#This Row],[Sales]] / (1 - Table1[[#This Row],[Discount]])</f>
        <v>39.845360824742265</v>
      </c>
      <c r="AC725" s="5">
        <f>Table1[[#This Row],[Sales Before Discount]] - Table1[[#This Row],[Sales]]</f>
        <v>1.1953608247422665</v>
      </c>
      <c r="AD725" s="5" t="str">
        <f>IF(Table1[[#This Row],[Discount Impact Factor]]=0, "No Discount", IF(Table1[[#This Row],[Discount Impact Factor]]&lt;=0.1, "Low Discount", IF(Table1[[#This Row],[Discount Impact Factor]]&lt;=0.2, "Medium Discount", "High Discount")))</f>
        <v>High Discount</v>
      </c>
      <c r="AE725" s="5" t="str">
        <f>IF(Table1[[#This Row],[Discount]]=0,"0% (No Discount)",
 IF(Table1[[#This Row],[Discount]]&lt;=0.09,"10%",
 IF(Table1[[#This Row],[Discount]]&lt;=0.16,"15%",
 IF(Table1[[#This Row],[Discount]]&lt;=0.2,"20%",  IF(Table1[[#This Row],[Discount]]&lt;=0.25,"25%",
 "30%+")))))</f>
        <v>10%</v>
      </c>
      <c r="AF725" s="5" t="str">
        <f>IF(Table1[[#This Row],[Discount]]=0, "Full Price", "Discounted")</f>
        <v>Discounted</v>
      </c>
      <c r="AG725" s="46" t="str">
        <f>TEXT(Table1[[#This Row],[Order Date]],"mmm-yyyy")</f>
        <v>Apr-2015</v>
      </c>
    </row>
    <row r="726" spans="1:33" ht="12.75" hidden="1" customHeight="1" x14ac:dyDescent="0.25">
      <c r="A726" s="5">
        <v>21771</v>
      </c>
      <c r="B726" s="5" t="s">
        <v>47</v>
      </c>
      <c r="C726" s="5">
        <v>0.02</v>
      </c>
      <c r="D726" s="5">
        <v>73.98</v>
      </c>
      <c r="E726" s="5">
        <v>14.52</v>
      </c>
      <c r="F726" s="5">
        <v>1261</v>
      </c>
      <c r="G726" s="5" t="s">
        <v>1360</v>
      </c>
      <c r="H726" s="5" t="s">
        <v>49</v>
      </c>
      <c r="I726" s="5" t="s">
        <v>40</v>
      </c>
      <c r="J726" s="5" t="s">
        <v>77</v>
      </c>
      <c r="K726" s="5" t="s">
        <v>180</v>
      </c>
      <c r="L726" s="5" t="s">
        <v>59</v>
      </c>
      <c r="M726" s="5" t="s">
        <v>1140</v>
      </c>
      <c r="N726" s="5">
        <v>0.65</v>
      </c>
      <c r="O726" s="5" t="s">
        <v>33</v>
      </c>
      <c r="P726" s="5" t="s">
        <v>34</v>
      </c>
      <c r="Q726" s="5" t="s">
        <v>255</v>
      </c>
      <c r="R726" s="5" t="s">
        <v>1361</v>
      </c>
      <c r="S726" s="5">
        <v>80020</v>
      </c>
      <c r="T726" s="7">
        <v>42131</v>
      </c>
      <c r="U726" s="7">
        <v>42134</v>
      </c>
      <c r="V726" s="5">
        <v>43.538000000000011</v>
      </c>
      <c r="W726" s="5">
        <v>5</v>
      </c>
      <c r="X726" s="5">
        <v>378.23</v>
      </c>
      <c r="Y726" s="5">
        <v>89730</v>
      </c>
      <c r="Z726" s="5">
        <f>DATEDIF(Table1[[#This Row],[Order Date]], Table1[[#This Row],[Ship Date]], "D")</f>
        <v>3</v>
      </c>
      <c r="AA726" s="5">
        <f>IF(Table1[[#This Row],[Sales]]=0, 0, Table1[[#This Row],[Profit]] / Table1[[#This Row],[Sales]] * 100)</f>
        <v>11.510985379266586</v>
      </c>
      <c r="AB726" s="5">
        <f>Table1[[#This Row],[Sales]] / (1 - Table1[[#This Row],[Discount]])</f>
        <v>385.94897959183675</v>
      </c>
      <c r="AC726" s="5">
        <f>Table1[[#This Row],[Sales Before Discount]] - Table1[[#This Row],[Sales]]</f>
        <v>7.7189795918367281</v>
      </c>
      <c r="AD726" s="5" t="str">
        <f>IF(Table1[[#This Row],[Discount Impact Factor]]=0, "No Discount", IF(Table1[[#This Row],[Discount Impact Factor]]&lt;=0.1, "Low Discount", IF(Table1[[#This Row],[Discount Impact Factor]]&lt;=0.2, "Medium Discount", "High Discount")))</f>
        <v>High Discount</v>
      </c>
      <c r="AE726" s="5" t="str">
        <f>IF(Table1[[#This Row],[Discount]]=0,"0% (No Discount)",
 IF(Table1[[#This Row],[Discount]]&lt;=0.09,"10%",
 IF(Table1[[#This Row],[Discount]]&lt;=0.16,"15%",
 IF(Table1[[#This Row],[Discount]]&lt;=0.2,"20%",  IF(Table1[[#This Row],[Discount]]&lt;=0.25,"25%",
 "30%+")))))</f>
        <v>10%</v>
      </c>
      <c r="AF726" s="5" t="str">
        <f>IF(Table1[[#This Row],[Discount]]=0, "Full Price", "Discounted")</f>
        <v>Discounted</v>
      </c>
      <c r="AG726" s="46" t="str">
        <f>TEXT(Table1[[#This Row],[Order Date]],"mmm-yyyy")</f>
        <v>May-2015</v>
      </c>
    </row>
    <row r="727" spans="1:33" ht="12.75" customHeight="1" x14ac:dyDescent="0.25">
      <c r="A727" s="5">
        <v>24559</v>
      </c>
      <c r="B727" s="5" t="s">
        <v>47</v>
      </c>
      <c r="C727" s="5">
        <v>0.05</v>
      </c>
      <c r="D727" s="5">
        <v>5.28</v>
      </c>
      <c r="E727" s="5">
        <v>6.26</v>
      </c>
      <c r="F727" s="5">
        <v>1265</v>
      </c>
      <c r="G727" s="5" t="s">
        <v>1362</v>
      </c>
      <c r="H727" s="5" t="s">
        <v>49</v>
      </c>
      <c r="I727" s="5" t="s">
        <v>40</v>
      </c>
      <c r="J727" s="5" t="s">
        <v>29</v>
      </c>
      <c r="K727" s="5" t="s">
        <v>93</v>
      </c>
      <c r="L727" s="5" t="s">
        <v>59</v>
      </c>
      <c r="M727" s="5" t="s">
        <v>1363</v>
      </c>
      <c r="N727" s="5">
        <v>0.4</v>
      </c>
      <c r="O727" s="5" t="s">
        <v>33</v>
      </c>
      <c r="P727" s="5" t="s">
        <v>61</v>
      </c>
      <c r="Q727" s="5" t="s">
        <v>304</v>
      </c>
      <c r="R727" s="5" t="s">
        <v>1364</v>
      </c>
      <c r="S727" s="5">
        <v>73521</v>
      </c>
      <c r="T727" s="7">
        <v>42166</v>
      </c>
      <c r="U727" s="7">
        <v>42167</v>
      </c>
      <c r="V727" s="5">
        <v>-11.376000000000001</v>
      </c>
      <c r="W727" s="5">
        <v>1</v>
      </c>
      <c r="X727" s="5">
        <v>7.15</v>
      </c>
      <c r="Y727" s="5">
        <v>89729</v>
      </c>
      <c r="Z727" s="5">
        <f>DATEDIF(Table1[[#This Row],[Order Date]], Table1[[#This Row],[Ship Date]], "D")</f>
        <v>1</v>
      </c>
      <c r="AA727" s="5">
        <f>IF(Table1[[#This Row],[Sales]]=0, 0, Table1[[#This Row],[Profit]] / Table1[[#This Row],[Sales]] * 100)</f>
        <v>-159.10489510489512</v>
      </c>
      <c r="AB727" s="5">
        <f>Table1[[#This Row],[Sales]] / (1 - Table1[[#This Row],[Discount]])</f>
        <v>7.526315789473685</v>
      </c>
      <c r="AC727" s="5">
        <f>Table1[[#This Row],[Sales Before Discount]] - Table1[[#This Row],[Sales]]</f>
        <v>0.3763157894736846</v>
      </c>
      <c r="AD727" s="5" t="str">
        <f>IF(Table1[[#This Row],[Discount Impact Factor]]=0, "No Discount", IF(Table1[[#This Row],[Discount Impact Factor]]&lt;=0.1, "Low Discount", IF(Table1[[#This Row],[Discount Impact Factor]]&lt;=0.2, "Medium Discount", "High Discount")))</f>
        <v>High Discount</v>
      </c>
      <c r="AE727" s="5" t="str">
        <f>IF(Table1[[#This Row],[Discount]]=0,"0% (No Discount)",
 IF(Table1[[#This Row],[Discount]]&lt;=0.09,"10%",
 IF(Table1[[#This Row],[Discount]]&lt;=0.16,"15%",
 IF(Table1[[#This Row],[Discount]]&lt;=0.2,"20%",  IF(Table1[[#This Row],[Discount]]&lt;=0.25,"25%",
 "30%+")))))</f>
        <v>10%</v>
      </c>
      <c r="AF727" s="5" t="str">
        <f>IF(Table1[[#This Row],[Discount]]=0, "Full Price", "Discounted")</f>
        <v>Discounted</v>
      </c>
      <c r="AG727" s="46" t="str">
        <f>TEXT(Table1[[#This Row],[Order Date]],"mmm-yyyy")</f>
        <v>Jun-2015</v>
      </c>
    </row>
    <row r="728" spans="1:33" ht="12.75" hidden="1" customHeight="1" x14ac:dyDescent="0.25">
      <c r="A728" s="5">
        <v>22363</v>
      </c>
      <c r="B728" s="5" t="s">
        <v>47</v>
      </c>
      <c r="C728" s="5">
        <v>0.01</v>
      </c>
      <c r="D728" s="5">
        <v>13.99</v>
      </c>
      <c r="E728" s="5">
        <v>7.51</v>
      </c>
      <c r="F728" s="5">
        <v>1267</v>
      </c>
      <c r="G728" s="5" t="s">
        <v>1365</v>
      </c>
      <c r="H728" s="5" t="s">
        <v>49</v>
      </c>
      <c r="I728" s="5" t="s">
        <v>28</v>
      </c>
      <c r="J728" s="5" t="s">
        <v>77</v>
      </c>
      <c r="K728" s="5" t="s">
        <v>85</v>
      </c>
      <c r="L728" s="5" t="s">
        <v>86</v>
      </c>
      <c r="M728" s="5" t="s">
        <v>1366</v>
      </c>
      <c r="N728" s="5">
        <v>0.39</v>
      </c>
      <c r="O728" s="5" t="s">
        <v>33</v>
      </c>
      <c r="P728" s="5" t="s">
        <v>136</v>
      </c>
      <c r="Q728" s="5" t="s">
        <v>362</v>
      </c>
      <c r="R728" s="5" t="s">
        <v>1367</v>
      </c>
      <c r="S728" s="5">
        <v>33433</v>
      </c>
      <c r="T728" s="7">
        <v>42045</v>
      </c>
      <c r="U728" s="7">
        <v>42046</v>
      </c>
      <c r="V728" s="5">
        <v>533.74199999999996</v>
      </c>
      <c r="W728" s="5">
        <v>2</v>
      </c>
      <c r="X728" s="5">
        <v>29.85</v>
      </c>
      <c r="Y728" s="5">
        <v>89514</v>
      </c>
      <c r="Z728" s="5">
        <f>DATEDIF(Table1[[#This Row],[Order Date]], Table1[[#This Row],[Ship Date]], "D")</f>
        <v>1</v>
      </c>
      <c r="AA728" s="5">
        <f>IF(Table1[[#This Row],[Sales]]=0, 0, Table1[[#This Row],[Profit]] / Table1[[#This Row],[Sales]] * 100)</f>
        <v>1788.0804020100502</v>
      </c>
      <c r="AB728" s="5">
        <f>Table1[[#This Row],[Sales]] / (1 - Table1[[#This Row],[Discount]])</f>
        <v>30.151515151515152</v>
      </c>
      <c r="AC728" s="5">
        <f>Table1[[#This Row],[Sales Before Discount]] - Table1[[#This Row],[Sales]]</f>
        <v>0.30151515151515085</v>
      </c>
      <c r="AD728" s="5" t="str">
        <f>IF(Table1[[#This Row],[Discount Impact Factor]]=0, "No Discount", IF(Table1[[#This Row],[Discount Impact Factor]]&lt;=0.1, "Low Discount", IF(Table1[[#This Row],[Discount Impact Factor]]&lt;=0.2, "Medium Discount", "High Discount")))</f>
        <v>High Discount</v>
      </c>
      <c r="AE728" s="5" t="str">
        <f>IF(Table1[[#This Row],[Discount]]=0,"0% (No Discount)",
 IF(Table1[[#This Row],[Discount]]&lt;=0.09,"10%",
 IF(Table1[[#This Row],[Discount]]&lt;=0.16,"15%",
 IF(Table1[[#This Row],[Discount]]&lt;=0.2,"20%",  IF(Table1[[#This Row],[Discount]]&lt;=0.25,"25%",
 "30%+")))))</f>
        <v>10%</v>
      </c>
      <c r="AF728" s="5" t="str">
        <f>IF(Table1[[#This Row],[Discount]]=0, "Full Price", "Discounted")</f>
        <v>Discounted</v>
      </c>
      <c r="AG728" s="46" t="str">
        <f>TEXT(Table1[[#This Row],[Order Date]],"mmm-yyyy")</f>
        <v>Feb-2015</v>
      </c>
    </row>
    <row r="729" spans="1:33" ht="12.75" customHeight="1" x14ac:dyDescent="0.25">
      <c r="A729" s="5">
        <v>21848</v>
      </c>
      <c r="B729" s="5" t="s">
        <v>37</v>
      </c>
      <c r="C729" s="5">
        <v>0.08</v>
      </c>
      <c r="D729" s="5">
        <v>128.24</v>
      </c>
      <c r="E729" s="5">
        <v>12.65</v>
      </c>
      <c r="F729" s="5">
        <v>1267</v>
      </c>
      <c r="G729" s="5" t="s">
        <v>1365</v>
      </c>
      <c r="H729" s="5" t="s">
        <v>49</v>
      </c>
      <c r="I729" s="5" t="s">
        <v>28</v>
      </c>
      <c r="J729" s="5" t="s">
        <v>41</v>
      </c>
      <c r="K729" s="5" t="s">
        <v>42</v>
      </c>
      <c r="L729" s="5" t="s">
        <v>86</v>
      </c>
      <c r="M729" s="5" t="s">
        <v>619</v>
      </c>
      <c r="N729" s="5">
        <v>0.52</v>
      </c>
      <c r="O729" s="5" t="s">
        <v>33</v>
      </c>
      <c r="P729" s="5" t="s">
        <v>136</v>
      </c>
      <c r="Q729" s="5" t="s">
        <v>362</v>
      </c>
      <c r="R729" s="5" t="s">
        <v>1367</v>
      </c>
      <c r="S729" s="5">
        <v>33433</v>
      </c>
      <c r="T729" s="7">
        <v>42136</v>
      </c>
      <c r="U729" s="7">
        <v>42137</v>
      </c>
      <c r="V729" s="5">
        <v>-379.34399999999999</v>
      </c>
      <c r="W729" s="5">
        <v>3</v>
      </c>
      <c r="X729" s="5">
        <v>366.44</v>
      </c>
      <c r="Y729" s="5">
        <v>89515</v>
      </c>
      <c r="Z729" s="5">
        <f>DATEDIF(Table1[[#This Row],[Order Date]], Table1[[#This Row],[Ship Date]], "D")</f>
        <v>1</v>
      </c>
      <c r="AA729" s="5">
        <f>IF(Table1[[#This Row],[Sales]]=0, 0, Table1[[#This Row],[Profit]] / Table1[[#This Row],[Sales]] * 100)</f>
        <v>-103.52144962340356</v>
      </c>
      <c r="AB729" s="5">
        <f>Table1[[#This Row],[Sales]] / (1 - Table1[[#This Row],[Discount]])</f>
        <v>398.30434782608694</v>
      </c>
      <c r="AC729" s="5">
        <f>Table1[[#This Row],[Sales Before Discount]] - Table1[[#This Row],[Sales]]</f>
        <v>31.864347826086941</v>
      </c>
      <c r="AD729" s="5" t="str">
        <f>IF(Table1[[#This Row],[Discount Impact Factor]]=0, "No Discount", IF(Table1[[#This Row],[Discount Impact Factor]]&lt;=0.1, "Low Discount", IF(Table1[[#This Row],[Discount Impact Factor]]&lt;=0.2, "Medium Discount", "High Discount")))</f>
        <v>High Discount</v>
      </c>
      <c r="AE729" s="5" t="str">
        <f>IF(Table1[[#This Row],[Discount]]=0,"0% (No Discount)",
 IF(Table1[[#This Row],[Discount]]&lt;=0.09,"10%",
 IF(Table1[[#This Row],[Discount]]&lt;=0.16,"15%",
 IF(Table1[[#This Row],[Discount]]&lt;=0.2,"20%",  IF(Table1[[#This Row],[Discount]]&lt;=0.25,"25%",
 "30%+")))))</f>
        <v>10%</v>
      </c>
      <c r="AF729" s="5" t="str">
        <f>IF(Table1[[#This Row],[Discount]]=0, "Full Price", "Discounted")</f>
        <v>Discounted</v>
      </c>
      <c r="AG729" s="46" t="str">
        <f>TEXT(Table1[[#This Row],[Order Date]],"mmm-yyyy")</f>
        <v>May-2015</v>
      </c>
    </row>
    <row r="730" spans="1:33" ht="12.75" customHeight="1" x14ac:dyDescent="0.25">
      <c r="A730" s="5">
        <v>21849</v>
      </c>
      <c r="B730" s="5" t="s">
        <v>37</v>
      </c>
      <c r="C730" s="5">
        <v>0.04</v>
      </c>
      <c r="D730" s="5">
        <v>5.98</v>
      </c>
      <c r="E730" s="5">
        <v>4.38</v>
      </c>
      <c r="F730" s="5">
        <v>1267</v>
      </c>
      <c r="G730" s="5" t="s">
        <v>1365</v>
      </c>
      <c r="H730" s="5" t="s">
        <v>49</v>
      </c>
      <c r="I730" s="5" t="s">
        <v>28</v>
      </c>
      <c r="J730" s="5" t="s">
        <v>77</v>
      </c>
      <c r="K730" s="5" t="s">
        <v>180</v>
      </c>
      <c r="L730" s="5" t="s">
        <v>51</v>
      </c>
      <c r="M730" s="5" t="s">
        <v>1368</v>
      </c>
      <c r="N730" s="5">
        <v>0.75</v>
      </c>
      <c r="O730" s="5" t="s">
        <v>33</v>
      </c>
      <c r="P730" s="5" t="s">
        <v>136</v>
      </c>
      <c r="Q730" s="5" t="s">
        <v>362</v>
      </c>
      <c r="R730" s="5" t="s">
        <v>1367</v>
      </c>
      <c r="S730" s="5">
        <v>33433</v>
      </c>
      <c r="T730" s="7">
        <v>42136</v>
      </c>
      <c r="U730" s="7">
        <v>42138</v>
      </c>
      <c r="V730" s="5">
        <v>-1522.3039999999999</v>
      </c>
      <c r="W730" s="5">
        <v>11</v>
      </c>
      <c r="X730" s="5">
        <v>69.75</v>
      </c>
      <c r="Y730" s="5">
        <v>89515</v>
      </c>
      <c r="Z730" s="5">
        <f>DATEDIF(Table1[[#This Row],[Order Date]], Table1[[#This Row],[Ship Date]], "D")</f>
        <v>2</v>
      </c>
      <c r="AA730" s="5">
        <f>IF(Table1[[#This Row],[Sales]]=0, 0, Table1[[#This Row],[Profit]] / Table1[[#This Row],[Sales]] * 100)</f>
        <v>-2182.5146953405019</v>
      </c>
      <c r="AB730" s="5">
        <f>Table1[[#This Row],[Sales]] / (1 - Table1[[#This Row],[Discount]])</f>
        <v>72.65625</v>
      </c>
      <c r="AC730" s="5">
        <f>Table1[[#This Row],[Sales Before Discount]] - Table1[[#This Row],[Sales]]</f>
        <v>2.90625</v>
      </c>
      <c r="AD730" s="5" t="str">
        <f>IF(Table1[[#This Row],[Discount Impact Factor]]=0, "No Discount", IF(Table1[[#This Row],[Discount Impact Factor]]&lt;=0.1, "Low Discount", IF(Table1[[#This Row],[Discount Impact Factor]]&lt;=0.2, "Medium Discount", "High Discount")))</f>
        <v>High Discount</v>
      </c>
      <c r="AE730" s="5" t="str">
        <f>IF(Table1[[#This Row],[Discount]]=0,"0% (No Discount)",
 IF(Table1[[#This Row],[Discount]]&lt;=0.09,"10%",
 IF(Table1[[#This Row],[Discount]]&lt;=0.16,"15%",
 IF(Table1[[#This Row],[Discount]]&lt;=0.2,"20%",  IF(Table1[[#This Row],[Discount]]&lt;=0.25,"25%",
 "30%+")))))</f>
        <v>10%</v>
      </c>
      <c r="AF730" s="5" t="str">
        <f>IF(Table1[[#This Row],[Discount]]=0, "Full Price", "Discounted")</f>
        <v>Discounted</v>
      </c>
      <c r="AG730" s="46" t="str">
        <f>TEXT(Table1[[#This Row],[Order Date]],"mmm-yyyy")</f>
        <v>May-2015</v>
      </c>
    </row>
    <row r="731" spans="1:33" ht="12.75" hidden="1" customHeight="1" x14ac:dyDescent="0.25">
      <c r="A731" s="5">
        <v>19550</v>
      </c>
      <c r="B731" s="5" t="s">
        <v>56</v>
      </c>
      <c r="C731" s="5">
        <v>7.0000000000000007E-2</v>
      </c>
      <c r="D731" s="5">
        <v>125.99</v>
      </c>
      <c r="E731" s="5">
        <v>7.69</v>
      </c>
      <c r="F731" s="5">
        <v>1271</v>
      </c>
      <c r="G731" s="5" t="s">
        <v>1369</v>
      </c>
      <c r="H731" s="5" t="s">
        <v>49</v>
      </c>
      <c r="I731" s="5" t="s">
        <v>28</v>
      </c>
      <c r="J731" s="5" t="s">
        <v>77</v>
      </c>
      <c r="K731" s="5" t="s">
        <v>78</v>
      </c>
      <c r="L731" s="5" t="s">
        <v>59</v>
      </c>
      <c r="M731" s="5" t="s">
        <v>105</v>
      </c>
      <c r="N731" s="5">
        <v>0.59</v>
      </c>
      <c r="O731" s="5" t="s">
        <v>33</v>
      </c>
      <c r="P731" s="5" t="s">
        <v>34</v>
      </c>
      <c r="Q731" s="5" t="s">
        <v>45</v>
      </c>
      <c r="R731" s="5" t="s">
        <v>1370</v>
      </c>
      <c r="S731" s="5">
        <v>91941</v>
      </c>
      <c r="T731" s="7">
        <v>42103</v>
      </c>
      <c r="U731" s="7">
        <v>42104</v>
      </c>
      <c r="V731" s="5">
        <v>588.24569999999994</v>
      </c>
      <c r="W731" s="5">
        <v>8</v>
      </c>
      <c r="X731" s="5">
        <v>852.53</v>
      </c>
      <c r="Y731" s="5">
        <v>88410</v>
      </c>
      <c r="Z731" s="5">
        <f>DATEDIF(Table1[[#This Row],[Order Date]], Table1[[#This Row],[Ship Date]], "D")</f>
        <v>1</v>
      </c>
      <c r="AA731" s="5">
        <f>IF(Table1[[#This Row],[Sales]]=0, 0, Table1[[#This Row],[Profit]] / Table1[[#This Row],[Sales]] * 100)</f>
        <v>69</v>
      </c>
      <c r="AB731" s="5">
        <f>Table1[[#This Row],[Sales]] / (1 - Table1[[#This Row],[Discount]])</f>
        <v>916.69892473118284</v>
      </c>
      <c r="AC731" s="5">
        <f>Table1[[#This Row],[Sales Before Discount]] - Table1[[#This Row],[Sales]]</f>
        <v>64.168924731182869</v>
      </c>
      <c r="AD731" s="5" t="str">
        <f>IF(Table1[[#This Row],[Discount Impact Factor]]=0, "No Discount", IF(Table1[[#This Row],[Discount Impact Factor]]&lt;=0.1, "Low Discount", IF(Table1[[#This Row],[Discount Impact Factor]]&lt;=0.2, "Medium Discount", "High Discount")))</f>
        <v>High Discount</v>
      </c>
      <c r="AE731" s="5" t="str">
        <f>IF(Table1[[#This Row],[Discount]]=0,"0% (No Discount)",
 IF(Table1[[#This Row],[Discount]]&lt;=0.09,"10%",
 IF(Table1[[#This Row],[Discount]]&lt;=0.16,"15%",
 IF(Table1[[#This Row],[Discount]]&lt;=0.2,"20%",  IF(Table1[[#This Row],[Discount]]&lt;=0.25,"25%",
 "30%+")))))</f>
        <v>10%</v>
      </c>
      <c r="AF731" s="5" t="str">
        <f>IF(Table1[[#This Row],[Discount]]=0, "Full Price", "Discounted")</f>
        <v>Discounted</v>
      </c>
      <c r="AG731" s="46" t="str">
        <f>TEXT(Table1[[#This Row],[Order Date]],"mmm-yyyy")</f>
        <v>Apr-2015</v>
      </c>
    </row>
    <row r="732" spans="1:33" ht="12.75" hidden="1" customHeight="1" x14ac:dyDescent="0.25">
      <c r="A732" s="5">
        <v>19398</v>
      </c>
      <c r="B732" s="5" t="s">
        <v>106</v>
      </c>
      <c r="C732" s="5">
        <v>0.1</v>
      </c>
      <c r="D732" s="5">
        <v>34.229999999999997</v>
      </c>
      <c r="E732" s="5">
        <v>5.0199999999999996</v>
      </c>
      <c r="F732" s="5">
        <v>1271</v>
      </c>
      <c r="G732" s="5" t="s">
        <v>1369</v>
      </c>
      <c r="H732" s="5" t="s">
        <v>49</v>
      </c>
      <c r="I732" s="5" t="s">
        <v>28</v>
      </c>
      <c r="J732" s="5" t="s">
        <v>41</v>
      </c>
      <c r="K732" s="5" t="s">
        <v>50</v>
      </c>
      <c r="L732" s="5" t="s">
        <v>59</v>
      </c>
      <c r="M732" s="5" t="s">
        <v>1371</v>
      </c>
      <c r="N732" s="5">
        <v>0.55000000000000004</v>
      </c>
      <c r="O732" s="5" t="s">
        <v>33</v>
      </c>
      <c r="P732" s="5" t="s">
        <v>34</v>
      </c>
      <c r="Q732" s="5" t="s">
        <v>45</v>
      </c>
      <c r="R732" s="5" t="s">
        <v>1370</v>
      </c>
      <c r="S732" s="5">
        <v>91941</v>
      </c>
      <c r="T732" s="7">
        <v>42125</v>
      </c>
      <c r="U732" s="7">
        <v>42130</v>
      </c>
      <c r="V732" s="5">
        <v>151.56539999999998</v>
      </c>
      <c r="W732" s="5">
        <v>7</v>
      </c>
      <c r="X732" s="5">
        <v>219.66</v>
      </c>
      <c r="Y732" s="5">
        <v>88411</v>
      </c>
      <c r="Z732" s="5">
        <f>DATEDIF(Table1[[#This Row],[Order Date]], Table1[[#This Row],[Ship Date]], "D")</f>
        <v>5</v>
      </c>
      <c r="AA732" s="5">
        <f>IF(Table1[[#This Row],[Sales]]=0, 0, Table1[[#This Row],[Profit]] / Table1[[#This Row],[Sales]] * 100)</f>
        <v>69</v>
      </c>
      <c r="AB732" s="5">
        <f>Table1[[#This Row],[Sales]] / (1 - Table1[[#This Row],[Discount]])</f>
        <v>244.06666666666666</v>
      </c>
      <c r="AC732" s="5">
        <f>Table1[[#This Row],[Sales Before Discount]] - Table1[[#This Row],[Sales]]</f>
        <v>24.406666666666666</v>
      </c>
      <c r="AD732" s="5" t="str">
        <f>IF(Table1[[#This Row],[Discount Impact Factor]]=0, "No Discount", IF(Table1[[#This Row],[Discount Impact Factor]]&lt;=0.1, "Low Discount", IF(Table1[[#This Row],[Discount Impact Factor]]&lt;=0.2, "Medium Discount", "High Discount")))</f>
        <v>High Discount</v>
      </c>
      <c r="AE732" s="5" t="str">
        <f>IF(Table1[[#This Row],[Discount]]=0,"0% (No Discount)",
 IF(Table1[[#This Row],[Discount]]&lt;=0.09,"10%",
 IF(Table1[[#This Row],[Discount]]&lt;=0.16,"15%",
 IF(Table1[[#This Row],[Discount]]&lt;=0.2,"20%",  IF(Table1[[#This Row],[Discount]]&lt;=0.25,"25%",
 "30%+")))))</f>
        <v>15%</v>
      </c>
      <c r="AF732" s="5" t="str">
        <f>IF(Table1[[#This Row],[Discount]]=0, "Full Price", "Discounted")</f>
        <v>Discounted</v>
      </c>
      <c r="AG732" s="46" t="str">
        <f>TEXT(Table1[[#This Row],[Order Date]],"mmm-yyyy")</f>
        <v>May-2015</v>
      </c>
    </row>
    <row r="733" spans="1:33" ht="12.75" hidden="1" customHeight="1" x14ac:dyDescent="0.25">
      <c r="A733" s="5">
        <v>20628</v>
      </c>
      <c r="B733" s="5" t="s">
        <v>47</v>
      </c>
      <c r="C733" s="5">
        <v>7.0000000000000007E-2</v>
      </c>
      <c r="D733" s="5">
        <v>40.98</v>
      </c>
      <c r="E733" s="5">
        <v>7.47</v>
      </c>
      <c r="F733" s="5">
        <v>1279</v>
      </c>
      <c r="G733" s="5" t="s">
        <v>1372</v>
      </c>
      <c r="H733" s="5" t="s">
        <v>49</v>
      </c>
      <c r="I733" s="5" t="s">
        <v>28</v>
      </c>
      <c r="J733" s="5" t="s">
        <v>29</v>
      </c>
      <c r="K733" s="5" t="s">
        <v>109</v>
      </c>
      <c r="L733" s="5" t="s">
        <v>59</v>
      </c>
      <c r="M733" s="5" t="s">
        <v>1373</v>
      </c>
      <c r="N733" s="5">
        <v>0.37</v>
      </c>
      <c r="O733" s="5" t="s">
        <v>33</v>
      </c>
      <c r="P733" s="5" t="s">
        <v>61</v>
      </c>
      <c r="Q733" s="5" t="s">
        <v>703</v>
      </c>
      <c r="R733" s="5" t="s">
        <v>1374</v>
      </c>
      <c r="S733" s="5">
        <v>46324</v>
      </c>
      <c r="T733" s="7">
        <v>42064</v>
      </c>
      <c r="U733" s="7">
        <v>42065</v>
      </c>
      <c r="V733" s="5">
        <v>54.901500000000006</v>
      </c>
      <c r="W733" s="5">
        <v>2</v>
      </c>
      <c r="X733" s="5">
        <v>81.900000000000006</v>
      </c>
      <c r="Y733" s="5">
        <v>90114</v>
      </c>
      <c r="Z733" s="5">
        <f>DATEDIF(Table1[[#This Row],[Order Date]], Table1[[#This Row],[Ship Date]], "D")</f>
        <v>1</v>
      </c>
      <c r="AA733" s="5">
        <f>IF(Table1[[#This Row],[Sales]]=0, 0, Table1[[#This Row],[Profit]] / Table1[[#This Row],[Sales]] * 100)</f>
        <v>67.03479853479854</v>
      </c>
      <c r="AB733" s="5">
        <f>Table1[[#This Row],[Sales]] / (1 - Table1[[#This Row],[Discount]])</f>
        <v>88.06451612903227</v>
      </c>
      <c r="AC733" s="5">
        <f>Table1[[#This Row],[Sales Before Discount]] - Table1[[#This Row],[Sales]]</f>
        <v>6.1645161290322648</v>
      </c>
      <c r="AD733" s="5" t="str">
        <f>IF(Table1[[#This Row],[Discount Impact Factor]]=0, "No Discount", IF(Table1[[#This Row],[Discount Impact Factor]]&lt;=0.1, "Low Discount", IF(Table1[[#This Row],[Discount Impact Factor]]&lt;=0.2, "Medium Discount", "High Discount")))</f>
        <v>High Discount</v>
      </c>
      <c r="AE733" s="5" t="str">
        <f>IF(Table1[[#This Row],[Discount]]=0,"0% (No Discount)",
 IF(Table1[[#This Row],[Discount]]&lt;=0.09,"10%",
 IF(Table1[[#This Row],[Discount]]&lt;=0.16,"15%",
 IF(Table1[[#This Row],[Discount]]&lt;=0.2,"20%",  IF(Table1[[#This Row],[Discount]]&lt;=0.25,"25%",
 "30%+")))))</f>
        <v>10%</v>
      </c>
      <c r="AF733" s="5" t="str">
        <f>IF(Table1[[#This Row],[Discount]]=0, "Full Price", "Discounted")</f>
        <v>Discounted</v>
      </c>
      <c r="AG733" s="46" t="str">
        <f>TEXT(Table1[[#This Row],[Order Date]],"mmm-yyyy")</f>
        <v>Mar-2015</v>
      </c>
    </row>
    <row r="734" spans="1:33" ht="12.75" hidden="1" customHeight="1" x14ac:dyDescent="0.25">
      <c r="A734" s="5">
        <v>25005</v>
      </c>
      <c r="B734" s="5" t="s">
        <v>37</v>
      </c>
      <c r="C734" s="5">
        <v>0</v>
      </c>
      <c r="D734" s="5">
        <v>442.14</v>
      </c>
      <c r="E734" s="5">
        <v>14.7</v>
      </c>
      <c r="F734" s="5">
        <v>1279</v>
      </c>
      <c r="G734" s="5" t="s">
        <v>1372</v>
      </c>
      <c r="H734" s="5" t="s">
        <v>39</v>
      </c>
      <c r="I734" s="5" t="s">
        <v>28</v>
      </c>
      <c r="J734" s="5" t="s">
        <v>77</v>
      </c>
      <c r="K734" s="5" t="s">
        <v>85</v>
      </c>
      <c r="L734" s="5" t="s">
        <v>43</v>
      </c>
      <c r="M734" s="5" t="s">
        <v>336</v>
      </c>
      <c r="N734" s="5">
        <v>0.56000000000000005</v>
      </c>
      <c r="O734" s="5" t="s">
        <v>33</v>
      </c>
      <c r="P734" s="5" t="s">
        <v>61</v>
      </c>
      <c r="Q734" s="5" t="s">
        <v>703</v>
      </c>
      <c r="R734" s="5" t="s">
        <v>1374</v>
      </c>
      <c r="S734" s="5">
        <v>46324</v>
      </c>
      <c r="T734" s="7">
        <v>42068</v>
      </c>
      <c r="U734" s="7">
        <v>42068</v>
      </c>
      <c r="V734" s="5">
        <v>501.51</v>
      </c>
      <c r="W734" s="5">
        <v>5</v>
      </c>
      <c r="X734" s="5">
        <v>2343.34</v>
      </c>
      <c r="Y734" s="5">
        <v>90115</v>
      </c>
      <c r="Z734" s="5">
        <f>DATEDIF(Table1[[#This Row],[Order Date]], Table1[[#This Row],[Ship Date]], "D")</f>
        <v>0</v>
      </c>
      <c r="AA734" s="5">
        <f>IF(Table1[[#This Row],[Sales]]=0, 0, Table1[[#This Row],[Profit]] / Table1[[#This Row],[Sales]] * 100)</f>
        <v>21.401503836404448</v>
      </c>
      <c r="AB734" s="5">
        <f>Table1[[#This Row],[Sales]] / (1 - Table1[[#This Row],[Discount]])</f>
        <v>2343.34</v>
      </c>
      <c r="AC734" s="5">
        <f>Table1[[#This Row],[Sales Before Discount]] - Table1[[#This Row],[Sales]]</f>
        <v>0</v>
      </c>
      <c r="AD734" s="5" t="str">
        <f>IF(Table1[[#This Row],[Discount Impact Factor]]=0, "No Discount", IF(Table1[[#This Row],[Discount Impact Factor]]&lt;=0.1, "Low Discount", IF(Table1[[#This Row],[Discount Impact Factor]]&lt;=0.2, "Medium Discount", "High Discount")))</f>
        <v>No Discount</v>
      </c>
      <c r="AE734" s="5" t="str">
        <f>IF(Table1[[#This Row],[Discount]]=0,"0% (No Discount)",
 IF(Table1[[#This Row],[Discount]]&lt;=0.09,"10%",
 IF(Table1[[#This Row],[Discount]]&lt;=0.16,"15%",
 IF(Table1[[#This Row],[Discount]]&lt;=0.2,"20%",  IF(Table1[[#This Row],[Discount]]&lt;=0.25,"25%",
 "30%+")))))</f>
        <v>0% (No Discount)</v>
      </c>
      <c r="AF734" s="5" t="str">
        <f>IF(Table1[[#This Row],[Discount]]=0, "Full Price", "Discounted")</f>
        <v>Full Price</v>
      </c>
      <c r="AG734" s="46" t="str">
        <f>TEXT(Table1[[#This Row],[Order Date]],"mmm-yyyy")</f>
        <v>Mar-2015</v>
      </c>
    </row>
    <row r="735" spans="1:33" ht="12.75" hidden="1" customHeight="1" x14ac:dyDescent="0.25">
      <c r="A735" s="5">
        <v>2628</v>
      </c>
      <c r="B735" s="5" t="s">
        <v>47</v>
      </c>
      <c r="C735" s="5">
        <v>7.0000000000000007E-2</v>
      </c>
      <c r="D735" s="5">
        <v>40.98</v>
      </c>
      <c r="E735" s="5">
        <v>7.47</v>
      </c>
      <c r="F735" s="5">
        <v>1280</v>
      </c>
      <c r="G735" s="5" t="s">
        <v>1375</v>
      </c>
      <c r="H735" s="5" t="s">
        <v>49</v>
      </c>
      <c r="I735" s="5" t="s">
        <v>28</v>
      </c>
      <c r="J735" s="5" t="s">
        <v>29</v>
      </c>
      <c r="K735" s="5" t="s">
        <v>109</v>
      </c>
      <c r="L735" s="5" t="s">
        <v>59</v>
      </c>
      <c r="M735" s="5" t="s">
        <v>1373</v>
      </c>
      <c r="N735" s="5">
        <v>0.37</v>
      </c>
      <c r="O735" s="5" t="s">
        <v>33</v>
      </c>
      <c r="P735" s="5" t="s">
        <v>34</v>
      </c>
      <c r="Q735" s="5" t="s">
        <v>35</v>
      </c>
      <c r="R735" s="5" t="s">
        <v>209</v>
      </c>
      <c r="S735" s="5">
        <v>98119</v>
      </c>
      <c r="T735" s="7">
        <v>42064</v>
      </c>
      <c r="U735" s="7">
        <v>42065</v>
      </c>
      <c r="V735" s="5">
        <v>54.901500000000006</v>
      </c>
      <c r="W735" s="5">
        <v>8</v>
      </c>
      <c r="X735" s="5">
        <v>327.61</v>
      </c>
      <c r="Y735" s="5">
        <v>19042</v>
      </c>
      <c r="Z735" s="5">
        <f>DATEDIF(Table1[[#This Row],[Order Date]], Table1[[#This Row],[Ship Date]], "D")</f>
        <v>1</v>
      </c>
      <c r="AA735" s="5">
        <f>IF(Table1[[#This Row],[Sales]]=0, 0, Table1[[#This Row],[Profit]] / Table1[[#This Row],[Sales]] * 100)</f>
        <v>16.75818808949666</v>
      </c>
      <c r="AB735" s="5">
        <f>Table1[[#This Row],[Sales]] / (1 - Table1[[#This Row],[Discount]])</f>
        <v>352.26881720430111</v>
      </c>
      <c r="AC735" s="5">
        <f>Table1[[#This Row],[Sales Before Discount]] - Table1[[#This Row],[Sales]]</f>
        <v>24.658817204301101</v>
      </c>
      <c r="AD735" s="5" t="str">
        <f>IF(Table1[[#This Row],[Discount Impact Factor]]=0, "No Discount", IF(Table1[[#This Row],[Discount Impact Factor]]&lt;=0.1, "Low Discount", IF(Table1[[#This Row],[Discount Impact Factor]]&lt;=0.2, "Medium Discount", "High Discount")))</f>
        <v>High Discount</v>
      </c>
      <c r="AE735" s="5" t="str">
        <f>IF(Table1[[#This Row],[Discount]]=0,"0% (No Discount)",
 IF(Table1[[#This Row],[Discount]]&lt;=0.09,"10%",
 IF(Table1[[#This Row],[Discount]]&lt;=0.16,"15%",
 IF(Table1[[#This Row],[Discount]]&lt;=0.2,"20%",  IF(Table1[[#This Row],[Discount]]&lt;=0.25,"25%",
 "30%+")))))</f>
        <v>10%</v>
      </c>
      <c r="AF735" s="5" t="str">
        <f>IF(Table1[[#This Row],[Discount]]=0, "Full Price", "Discounted")</f>
        <v>Discounted</v>
      </c>
      <c r="AG735" s="46" t="str">
        <f>TEXT(Table1[[#This Row],[Order Date]],"mmm-yyyy")</f>
        <v>Mar-2015</v>
      </c>
    </row>
    <row r="736" spans="1:33" ht="12.75" hidden="1" customHeight="1" x14ac:dyDescent="0.25">
      <c r="A736" s="5">
        <v>22125</v>
      </c>
      <c r="B736" s="5" t="s">
        <v>106</v>
      </c>
      <c r="C736" s="5">
        <v>0.1</v>
      </c>
      <c r="D736" s="5">
        <v>238.4</v>
      </c>
      <c r="E736" s="5">
        <v>24.49</v>
      </c>
      <c r="F736" s="5">
        <v>1281</v>
      </c>
      <c r="G736" s="5" t="s">
        <v>1376</v>
      </c>
      <c r="H736" s="5" t="s">
        <v>49</v>
      </c>
      <c r="I736" s="5" t="s">
        <v>58</v>
      </c>
      <c r="J736" s="5" t="s">
        <v>41</v>
      </c>
      <c r="K736" s="5" t="s">
        <v>42</v>
      </c>
      <c r="L736" s="5" t="s">
        <v>236</v>
      </c>
      <c r="M736" s="5" t="s">
        <v>1377</v>
      </c>
      <c r="N736" s="5">
        <v>0.52</v>
      </c>
      <c r="O736" s="5" t="s">
        <v>33</v>
      </c>
      <c r="P736" s="5" t="s">
        <v>61</v>
      </c>
      <c r="Q736" s="5" t="s">
        <v>703</v>
      </c>
      <c r="R736" s="5" t="s">
        <v>1378</v>
      </c>
      <c r="S736" s="5">
        <v>47591</v>
      </c>
      <c r="T736" s="7">
        <v>42028</v>
      </c>
      <c r="U736" s="7">
        <v>42030</v>
      </c>
      <c r="V736" s="5">
        <v>875.28440000000001</v>
      </c>
      <c r="W736" s="5">
        <v>8</v>
      </c>
      <c r="X736" s="5">
        <v>1774.5</v>
      </c>
      <c r="Y736" s="5">
        <v>89112</v>
      </c>
      <c r="Z736" s="5">
        <f>DATEDIF(Table1[[#This Row],[Order Date]], Table1[[#This Row],[Ship Date]], "D")</f>
        <v>2</v>
      </c>
      <c r="AA736" s="5">
        <f>IF(Table1[[#This Row],[Sales]]=0, 0, Table1[[#This Row],[Profit]] / Table1[[#This Row],[Sales]] * 100)</f>
        <v>49.325691744153282</v>
      </c>
      <c r="AB736" s="5">
        <f>Table1[[#This Row],[Sales]] / (1 - Table1[[#This Row],[Discount]])</f>
        <v>1971.6666666666665</v>
      </c>
      <c r="AC736" s="5">
        <f>Table1[[#This Row],[Sales Before Discount]] - Table1[[#This Row],[Sales]]</f>
        <v>197.16666666666652</v>
      </c>
      <c r="AD736" s="5" t="str">
        <f>IF(Table1[[#This Row],[Discount Impact Factor]]=0, "No Discount", IF(Table1[[#This Row],[Discount Impact Factor]]&lt;=0.1, "Low Discount", IF(Table1[[#This Row],[Discount Impact Factor]]&lt;=0.2, "Medium Discount", "High Discount")))</f>
        <v>High Discount</v>
      </c>
      <c r="AE736" s="5" t="str">
        <f>IF(Table1[[#This Row],[Discount]]=0,"0% (No Discount)",
 IF(Table1[[#This Row],[Discount]]&lt;=0.09,"10%",
 IF(Table1[[#This Row],[Discount]]&lt;=0.16,"15%",
 IF(Table1[[#This Row],[Discount]]&lt;=0.2,"20%",  IF(Table1[[#This Row],[Discount]]&lt;=0.25,"25%",
 "30%+")))))</f>
        <v>15%</v>
      </c>
      <c r="AF736" s="5" t="str">
        <f>IF(Table1[[#This Row],[Discount]]=0, "Full Price", "Discounted")</f>
        <v>Discounted</v>
      </c>
      <c r="AG736" s="46" t="str">
        <f>TEXT(Table1[[#This Row],[Order Date]],"mmm-yyyy")</f>
        <v>Jan-2015</v>
      </c>
    </row>
    <row r="737" spans="1:33" ht="12.75" hidden="1" customHeight="1" x14ac:dyDescent="0.25">
      <c r="A737" s="5">
        <v>22126</v>
      </c>
      <c r="B737" s="5" t="s">
        <v>106</v>
      </c>
      <c r="C737" s="5">
        <v>0.03</v>
      </c>
      <c r="D737" s="5">
        <v>199.99</v>
      </c>
      <c r="E737" s="5">
        <v>24.49</v>
      </c>
      <c r="F737" s="5">
        <v>1281</v>
      </c>
      <c r="G737" s="5" t="s">
        <v>1376</v>
      </c>
      <c r="H737" s="5" t="s">
        <v>27</v>
      </c>
      <c r="I737" s="5" t="s">
        <v>58</v>
      </c>
      <c r="J737" s="5" t="s">
        <v>77</v>
      </c>
      <c r="K737" s="5" t="s">
        <v>587</v>
      </c>
      <c r="L737" s="5" t="s">
        <v>236</v>
      </c>
      <c r="M737" s="5" t="s">
        <v>1379</v>
      </c>
      <c r="N737" s="5">
        <v>0.46</v>
      </c>
      <c r="O737" s="5" t="s">
        <v>33</v>
      </c>
      <c r="P737" s="5" t="s">
        <v>61</v>
      </c>
      <c r="Q737" s="5" t="s">
        <v>703</v>
      </c>
      <c r="R737" s="5" t="s">
        <v>1378</v>
      </c>
      <c r="S737" s="5">
        <v>47591</v>
      </c>
      <c r="T737" s="7">
        <v>42028</v>
      </c>
      <c r="U737" s="7">
        <v>42030</v>
      </c>
      <c r="V737" s="5">
        <v>727.73609999999996</v>
      </c>
      <c r="W737" s="5">
        <v>5</v>
      </c>
      <c r="X737" s="5">
        <v>1054.69</v>
      </c>
      <c r="Y737" s="5">
        <v>89112</v>
      </c>
      <c r="Z737" s="5">
        <f>DATEDIF(Table1[[#This Row],[Order Date]], Table1[[#This Row],[Ship Date]], "D")</f>
        <v>2</v>
      </c>
      <c r="AA737" s="5">
        <f>IF(Table1[[#This Row],[Sales]]=0, 0, Table1[[#This Row],[Profit]] / Table1[[#This Row],[Sales]] * 100)</f>
        <v>69</v>
      </c>
      <c r="AB737" s="5">
        <f>Table1[[#This Row],[Sales]] / (1 - Table1[[#This Row],[Discount]])</f>
        <v>1087.3092783505156</v>
      </c>
      <c r="AC737" s="5">
        <f>Table1[[#This Row],[Sales Before Discount]] - Table1[[#This Row],[Sales]]</f>
        <v>32.619278350515515</v>
      </c>
      <c r="AD737" s="5" t="str">
        <f>IF(Table1[[#This Row],[Discount Impact Factor]]=0, "No Discount", IF(Table1[[#This Row],[Discount Impact Factor]]&lt;=0.1, "Low Discount", IF(Table1[[#This Row],[Discount Impact Factor]]&lt;=0.2, "Medium Discount", "High Discount")))</f>
        <v>High Discount</v>
      </c>
      <c r="AE737" s="5" t="str">
        <f>IF(Table1[[#This Row],[Discount]]=0,"0% (No Discount)",
 IF(Table1[[#This Row],[Discount]]&lt;=0.09,"10%",
 IF(Table1[[#This Row],[Discount]]&lt;=0.16,"15%",
 IF(Table1[[#This Row],[Discount]]&lt;=0.2,"20%",  IF(Table1[[#This Row],[Discount]]&lt;=0.25,"25%",
 "30%+")))))</f>
        <v>10%</v>
      </c>
      <c r="AF737" s="5" t="str">
        <f>IF(Table1[[#This Row],[Discount]]=0, "Full Price", "Discounted")</f>
        <v>Discounted</v>
      </c>
      <c r="AG737" s="46" t="str">
        <f>TEXT(Table1[[#This Row],[Order Date]],"mmm-yyyy")</f>
        <v>Jan-2015</v>
      </c>
    </row>
    <row r="738" spans="1:33" ht="12.75" hidden="1" customHeight="1" x14ac:dyDescent="0.25">
      <c r="A738" s="5">
        <v>4125</v>
      </c>
      <c r="B738" s="5" t="s">
        <v>106</v>
      </c>
      <c r="C738" s="5">
        <v>0.1</v>
      </c>
      <c r="D738" s="5">
        <v>238.4</v>
      </c>
      <c r="E738" s="5">
        <v>24.49</v>
      </c>
      <c r="F738" s="5">
        <v>1282</v>
      </c>
      <c r="G738" s="5" t="s">
        <v>1380</v>
      </c>
      <c r="H738" s="5" t="s">
        <v>49</v>
      </c>
      <c r="I738" s="5" t="s">
        <v>58</v>
      </c>
      <c r="J738" s="5" t="s">
        <v>41</v>
      </c>
      <c r="K738" s="5" t="s">
        <v>42</v>
      </c>
      <c r="L738" s="5" t="s">
        <v>236</v>
      </c>
      <c r="M738" s="5" t="s">
        <v>1377</v>
      </c>
      <c r="N738" s="5">
        <v>0.52</v>
      </c>
      <c r="O738" s="5" t="s">
        <v>33</v>
      </c>
      <c r="P738" s="5" t="s">
        <v>53</v>
      </c>
      <c r="Q738" s="5" t="s">
        <v>234</v>
      </c>
      <c r="R738" s="5" t="s">
        <v>1319</v>
      </c>
      <c r="S738" s="5">
        <v>19134</v>
      </c>
      <c r="T738" s="7">
        <v>42028</v>
      </c>
      <c r="U738" s="7">
        <v>42030</v>
      </c>
      <c r="V738" s="5">
        <v>460.67600000000004</v>
      </c>
      <c r="W738" s="5">
        <v>30</v>
      </c>
      <c r="X738" s="5">
        <v>6654.39</v>
      </c>
      <c r="Y738" s="5">
        <v>29319</v>
      </c>
      <c r="Z738" s="5">
        <f>DATEDIF(Table1[[#This Row],[Order Date]], Table1[[#This Row],[Ship Date]], "D")</f>
        <v>2</v>
      </c>
      <c r="AA738" s="5">
        <f>IF(Table1[[#This Row],[Sales]]=0, 0, Table1[[#This Row],[Profit]] / Table1[[#This Row],[Sales]] * 100)</f>
        <v>6.9228884991712247</v>
      </c>
      <c r="AB738" s="5">
        <f>Table1[[#This Row],[Sales]] / (1 - Table1[[#This Row],[Discount]])</f>
        <v>7393.7666666666664</v>
      </c>
      <c r="AC738" s="5">
        <f>Table1[[#This Row],[Sales Before Discount]] - Table1[[#This Row],[Sales]]</f>
        <v>739.3766666666661</v>
      </c>
      <c r="AD738" s="5" t="str">
        <f>IF(Table1[[#This Row],[Discount Impact Factor]]=0, "No Discount", IF(Table1[[#This Row],[Discount Impact Factor]]&lt;=0.1, "Low Discount", IF(Table1[[#This Row],[Discount Impact Factor]]&lt;=0.2, "Medium Discount", "High Discount")))</f>
        <v>High Discount</v>
      </c>
      <c r="AE738" s="5" t="str">
        <f>IF(Table1[[#This Row],[Discount]]=0,"0% (No Discount)",
 IF(Table1[[#This Row],[Discount]]&lt;=0.09,"10%",
 IF(Table1[[#This Row],[Discount]]&lt;=0.16,"15%",
 IF(Table1[[#This Row],[Discount]]&lt;=0.2,"20%",  IF(Table1[[#This Row],[Discount]]&lt;=0.25,"25%",
 "30%+")))))</f>
        <v>15%</v>
      </c>
      <c r="AF738" s="5" t="str">
        <f>IF(Table1[[#This Row],[Discount]]=0, "Full Price", "Discounted")</f>
        <v>Discounted</v>
      </c>
      <c r="AG738" s="46" t="str">
        <f>TEXT(Table1[[#This Row],[Order Date]],"mmm-yyyy")</f>
        <v>Jan-2015</v>
      </c>
    </row>
    <row r="739" spans="1:33" ht="12.75" hidden="1" customHeight="1" x14ac:dyDescent="0.25">
      <c r="A739" s="5">
        <v>4126</v>
      </c>
      <c r="B739" s="5" t="s">
        <v>106</v>
      </c>
      <c r="C739" s="5">
        <v>0.03</v>
      </c>
      <c r="D739" s="5">
        <v>199.99</v>
      </c>
      <c r="E739" s="5">
        <v>24.49</v>
      </c>
      <c r="F739" s="5">
        <v>1282</v>
      </c>
      <c r="G739" s="5" t="s">
        <v>1380</v>
      </c>
      <c r="H739" s="5" t="s">
        <v>27</v>
      </c>
      <c r="I739" s="5" t="s">
        <v>58</v>
      </c>
      <c r="J739" s="5" t="s">
        <v>77</v>
      </c>
      <c r="K739" s="5" t="s">
        <v>587</v>
      </c>
      <c r="L739" s="5" t="s">
        <v>236</v>
      </c>
      <c r="M739" s="5" t="s">
        <v>1379</v>
      </c>
      <c r="N739" s="5">
        <v>0.46</v>
      </c>
      <c r="O739" s="5" t="s">
        <v>33</v>
      </c>
      <c r="P739" s="5" t="s">
        <v>53</v>
      </c>
      <c r="Q739" s="5" t="s">
        <v>234</v>
      </c>
      <c r="R739" s="5" t="s">
        <v>1319</v>
      </c>
      <c r="S739" s="5">
        <v>19134</v>
      </c>
      <c r="T739" s="7">
        <v>42028</v>
      </c>
      <c r="U739" s="7">
        <v>42030</v>
      </c>
      <c r="V739" s="5">
        <v>393.41999999999996</v>
      </c>
      <c r="W739" s="5">
        <v>21</v>
      </c>
      <c r="X739" s="5">
        <v>4429.6899999999996</v>
      </c>
      <c r="Y739" s="5">
        <v>29319</v>
      </c>
      <c r="Z739" s="5">
        <f>DATEDIF(Table1[[#This Row],[Order Date]], Table1[[#This Row],[Ship Date]], "D")</f>
        <v>2</v>
      </c>
      <c r="AA739" s="5">
        <f>IF(Table1[[#This Row],[Sales]]=0, 0, Table1[[#This Row],[Profit]] / Table1[[#This Row],[Sales]] * 100)</f>
        <v>8.8814341409895494</v>
      </c>
      <c r="AB739" s="5">
        <f>Table1[[#This Row],[Sales]] / (1 - Table1[[#This Row],[Discount]])</f>
        <v>4566.6907216494847</v>
      </c>
      <c r="AC739" s="5">
        <f>Table1[[#This Row],[Sales Before Discount]] - Table1[[#This Row],[Sales]]</f>
        <v>137.00072164948506</v>
      </c>
      <c r="AD739" s="5" t="str">
        <f>IF(Table1[[#This Row],[Discount Impact Factor]]=0, "No Discount", IF(Table1[[#This Row],[Discount Impact Factor]]&lt;=0.1, "Low Discount", IF(Table1[[#This Row],[Discount Impact Factor]]&lt;=0.2, "Medium Discount", "High Discount")))</f>
        <v>High Discount</v>
      </c>
      <c r="AE739" s="5" t="str">
        <f>IF(Table1[[#This Row],[Discount]]=0,"0% (No Discount)",
 IF(Table1[[#This Row],[Discount]]&lt;=0.09,"10%",
 IF(Table1[[#This Row],[Discount]]&lt;=0.16,"15%",
 IF(Table1[[#This Row],[Discount]]&lt;=0.2,"20%",  IF(Table1[[#This Row],[Discount]]&lt;=0.25,"25%",
 "30%+")))))</f>
        <v>10%</v>
      </c>
      <c r="AF739" s="5" t="str">
        <f>IF(Table1[[#This Row],[Discount]]=0, "Full Price", "Discounted")</f>
        <v>Discounted</v>
      </c>
      <c r="AG739" s="46" t="str">
        <f>TEXT(Table1[[#This Row],[Order Date]],"mmm-yyyy")</f>
        <v>Jan-2015</v>
      </c>
    </row>
    <row r="740" spans="1:33" ht="12.75" hidden="1" customHeight="1" x14ac:dyDescent="0.25">
      <c r="A740" s="5">
        <v>19990</v>
      </c>
      <c r="B740" s="5" t="s">
        <v>37</v>
      </c>
      <c r="C740" s="5">
        <v>0.04</v>
      </c>
      <c r="D740" s="5">
        <v>150.97999999999999</v>
      </c>
      <c r="E740" s="5">
        <v>13.99</v>
      </c>
      <c r="F740" s="5">
        <v>1298</v>
      </c>
      <c r="G740" s="5" t="s">
        <v>1381</v>
      </c>
      <c r="H740" s="5" t="s">
        <v>49</v>
      </c>
      <c r="I740" s="5" t="s">
        <v>40</v>
      </c>
      <c r="J740" s="5" t="s">
        <v>77</v>
      </c>
      <c r="K740" s="5" t="s">
        <v>85</v>
      </c>
      <c r="L740" s="5" t="s">
        <v>86</v>
      </c>
      <c r="M740" s="5" t="s">
        <v>627</v>
      </c>
      <c r="N740" s="5">
        <v>0.38</v>
      </c>
      <c r="O740" s="5" t="s">
        <v>33</v>
      </c>
      <c r="P740" s="5" t="s">
        <v>61</v>
      </c>
      <c r="Q740" s="5" t="s">
        <v>130</v>
      </c>
      <c r="R740" s="5" t="s">
        <v>1321</v>
      </c>
      <c r="S740" s="5">
        <v>75482</v>
      </c>
      <c r="T740" s="7">
        <v>42047</v>
      </c>
      <c r="U740" s="7">
        <v>42050</v>
      </c>
      <c r="V740" s="5">
        <v>606.05459999999994</v>
      </c>
      <c r="W740" s="5">
        <v>6</v>
      </c>
      <c r="X740" s="5">
        <v>878.34</v>
      </c>
      <c r="Y740" s="5">
        <v>90662</v>
      </c>
      <c r="Z740" s="5">
        <f>DATEDIF(Table1[[#This Row],[Order Date]], Table1[[#This Row],[Ship Date]], "D")</f>
        <v>3</v>
      </c>
      <c r="AA740" s="5">
        <f>IF(Table1[[#This Row],[Sales]]=0, 0, Table1[[#This Row],[Profit]] / Table1[[#This Row],[Sales]] * 100)</f>
        <v>69</v>
      </c>
      <c r="AB740" s="5">
        <f>Table1[[#This Row],[Sales]] / (1 - Table1[[#This Row],[Discount]])</f>
        <v>914.93750000000011</v>
      </c>
      <c r="AC740" s="5">
        <f>Table1[[#This Row],[Sales Before Discount]] - Table1[[#This Row],[Sales]]</f>
        <v>36.597500000000082</v>
      </c>
      <c r="AD740" s="5" t="str">
        <f>IF(Table1[[#This Row],[Discount Impact Factor]]=0, "No Discount", IF(Table1[[#This Row],[Discount Impact Factor]]&lt;=0.1, "Low Discount", IF(Table1[[#This Row],[Discount Impact Factor]]&lt;=0.2, "Medium Discount", "High Discount")))</f>
        <v>High Discount</v>
      </c>
      <c r="AE740" s="5" t="str">
        <f>IF(Table1[[#This Row],[Discount]]=0,"0% (No Discount)",
 IF(Table1[[#This Row],[Discount]]&lt;=0.09,"10%",
 IF(Table1[[#This Row],[Discount]]&lt;=0.16,"15%",
 IF(Table1[[#This Row],[Discount]]&lt;=0.2,"20%",  IF(Table1[[#This Row],[Discount]]&lt;=0.25,"25%",
 "30%+")))))</f>
        <v>10%</v>
      </c>
      <c r="AF740" s="5" t="str">
        <f>IF(Table1[[#This Row],[Discount]]=0, "Full Price", "Discounted")</f>
        <v>Discounted</v>
      </c>
      <c r="AG740" s="46" t="str">
        <f>TEXT(Table1[[#This Row],[Order Date]],"mmm-yyyy")</f>
        <v>Feb-2015</v>
      </c>
    </row>
    <row r="741" spans="1:33" ht="12.75" hidden="1" customHeight="1" x14ac:dyDescent="0.25">
      <c r="A741" s="5">
        <v>19991</v>
      </c>
      <c r="B741" s="5" t="s">
        <v>37</v>
      </c>
      <c r="C741" s="5">
        <v>0.04</v>
      </c>
      <c r="D741" s="5">
        <v>176.19</v>
      </c>
      <c r="E741" s="5">
        <v>11.87</v>
      </c>
      <c r="F741" s="5">
        <v>1298</v>
      </c>
      <c r="G741" s="5" t="s">
        <v>1381</v>
      </c>
      <c r="H741" s="5" t="s">
        <v>49</v>
      </c>
      <c r="I741" s="5" t="s">
        <v>40</v>
      </c>
      <c r="J741" s="5" t="s">
        <v>29</v>
      </c>
      <c r="K741" s="5" t="s">
        <v>141</v>
      </c>
      <c r="L741" s="5" t="s">
        <v>59</v>
      </c>
      <c r="M741" s="5" t="s">
        <v>1382</v>
      </c>
      <c r="N741" s="5">
        <v>0.62</v>
      </c>
      <c r="O741" s="5" t="s">
        <v>33</v>
      </c>
      <c r="P741" s="5" t="s">
        <v>61</v>
      </c>
      <c r="Q741" s="5" t="s">
        <v>130</v>
      </c>
      <c r="R741" s="5" t="s">
        <v>1321</v>
      </c>
      <c r="S741" s="5">
        <v>75482</v>
      </c>
      <c r="T741" s="7">
        <v>42047</v>
      </c>
      <c r="U741" s="7">
        <v>42049</v>
      </c>
      <c r="V741" s="5">
        <v>320.10000000000002</v>
      </c>
      <c r="W741" s="5">
        <v>4</v>
      </c>
      <c r="X741" s="5">
        <v>676.57</v>
      </c>
      <c r="Y741" s="5">
        <v>90662</v>
      </c>
      <c r="Z741" s="5">
        <f>DATEDIF(Table1[[#This Row],[Order Date]], Table1[[#This Row],[Ship Date]], "D")</f>
        <v>2</v>
      </c>
      <c r="AA741" s="5">
        <f>IF(Table1[[#This Row],[Sales]]=0, 0, Table1[[#This Row],[Profit]] / Table1[[#This Row],[Sales]] * 100)</f>
        <v>47.312177601726354</v>
      </c>
      <c r="AB741" s="5">
        <f>Table1[[#This Row],[Sales]] / (1 - Table1[[#This Row],[Discount]])</f>
        <v>704.76041666666674</v>
      </c>
      <c r="AC741" s="5">
        <f>Table1[[#This Row],[Sales Before Discount]] - Table1[[#This Row],[Sales]]</f>
        <v>28.190416666666692</v>
      </c>
      <c r="AD741" s="5" t="str">
        <f>IF(Table1[[#This Row],[Discount Impact Factor]]=0, "No Discount", IF(Table1[[#This Row],[Discount Impact Factor]]&lt;=0.1, "Low Discount", IF(Table1[[#This Row],[Discount Impact Factor]]&lt;=0.2, "Medium Discount", "High Discount")))</f>
        <v>High Discount</v>
      </c>
      <c r="AE741" s="5" t="str">
        <f>IF(Table1[[#This Row],[Discount]]=0,"0% (No Discount)",
 IF(Table1[[#This Row],[Discount]]&lt;=0.09,"10%",
 IF(Table1[[#This Row],[Discount]]&lt;=0.16,"15%",
 IF(Table1[[#This Row],[Discount]]&lt;=0.2,"20%",  IF(Table1[[#This Row],[Discount]]&lt;=0.25,"25%",
 "30%+")))))</f>
        <v>10%</v>
      </c>
      <c r="AF741" s="5" t="str">
        <f>IF(Table1[[#This Row],[Discount]]=0, "Full Price", "Discounted")</f>
        <v>Discounted</v>
      </c>
      <c r="AG741" s="46" t="str">
        <f>TEXT(Table1[[#This Row],[Order Date]],"mmm-yyyy")</f>
        <v>Feb-2015</v>
      </c>
    </row>
    <row r="742" spans="1:33" ht="12.75" hidden="1" customHeight="1" x14ac:dyDescent="0.25">
      <c r="A742" s="5">
        <v>23120</v>
      </c>
      <c r="B742" s="5" t="s">
        <v>25</v>
      </c>
      <c r="C742" s="5">
        <v>0.03</v>
      </c>
      <c r="D742" s="5">
        <v>39.479999999999997</v>
      </c>
      <c r="E742" s="5">
        <v>1.99</v>
      </c>
      <c r="F742" s="5">
        <v>1303</v>
      </c>
      <c r="G742" s="5" t="s">
        <v>1383</v>
      </c>
      <c r="H742" s="5" t="s">
        <v>49</v>
      </c>
      <c r="I742" s="5" t="s">
        <v>114</v>
      </c>
      <c r="J742" s="5" t="s">
        <v>77</v>
      </c>
      <c r="K742" s="5" t="s">
        <v>180</v>
      </c>
      <c r="L742" s="5" t="s">
        <v>51</v>
      </c>
      <c r="M742" s="5" t="s">
        <v>705</v>
      </c>
      <c r="N742" s="5">
        <v>0.54</v>
      </c>
      <c r="O742" s="5" t="s">
        <v>33</v>
      </c>
      <c r="P742" s="5" t="s">
        <v>34</v>
      </c>
      <c r="Q742" s="5" t="s">
        <v>212</v>
      </c>
      <c r="R742" s="5" t="s">
        <v>1384</v>
      </c>
      <c r="S742" s="5">
        <v>84074</v>
      </c>
      <c r="T742" s="7">
        <v>42054</v>
      </c>
      <c r="U742" s="7">
        <v>42056</v>
      </c>
      <c r="V742" s="5">
        <v>317.08949999999999</v>
      </c>
      <c r="W742" s="5">
        <v>12</v>
      </c>
      <c r="X742" s="5">
        <v>459.55</v>
      </c>
      <c r="Y742" s="5">
        <v>87003</v>
      </c>
      <c r="Z742" s="5">
        <f>DATEDIF(Table1[[#This Row],[Order Date]], Table1[[#This Row],[Ship Date]], "D")</f>
        <v>2</v>
      </c>
      <c r="AA742" s="5">
        <f>IF(Table1[[#This Row],[Sales]]=0, 0, Table1[[#This Row],[Profit]] / Table1[[#This Row],[Sales]] * 100)</f>
        <v>69</v>
      </c>
      <c r="AB742" s="5">
        <f>Table1[[#This Row],[Sales]] / (1 - Table1[[#This Row],[Discount]])</f>
        <v>473.76288659793818</v>
      </c>
      <c r="AC742" s="5">
        <f>Table1[[#This Row],[Sales Before Discount]] - Table1[[#This Row],[Sales]]</f>
        <v>14.212886597938166</v>
      </c>
      <c r="AD742" s="5" t="str">
        <f>IF(Table1[[#This Row],[Discount Impact Factor]]=0, "No Discount", IF(Table1[[#This Row],[Discount Impact Factor]]&lt;=0.1, "Low Discount", IF(Table1[[#This Row],[Discount Impact Factor]]&lt;=0.2, "Medium Discount", "High Discount")))</f>
        <v>High Discount</v>
      </c>
      <c r="AE742" s="5" t="str">
        <f>IF(Table1[[#This Row],[Discount]]=0,"0% (No Discount)",
 IF(Table1[[#This Row],[Discount]]&lt;=0.09,"10%",
 IF(Table1[[#This Row],[Discount]]&lt;=0.16,"15%",
 IF(Table1[[#This Row],[Discount]]&lt;=0.2,"20%",  IF(Table1[[#This Row],[Discount]]&lt;=0.25,"25%",
 "30%+")))))</f>
        <v>10%</v>
      </c>
      <c r="AF742" s="5" t="str">
        <f>IF(Table1[[#This Row],[Discount]]=0, "Full Price", "Discounted")</f>
        <v>Discounted</v>
      </c>
      <c r="AG742" s="46" t="str">
        <f>TEXT(Table1[[#This Row],[Order Date]],"mmm-yyyy")</f>
        <v>Feb-2015</v>
      </c>
    </row>
    <row r="743" spans="1:33" ht="12.75" hidden="1" customHeight="1" x14ac:dyDescent="0.25">
      <c r="A743" s="5">
        <v>20652</v>
      </c>
      <c r="B743" s="5" t="s">
        <v>106</v>
      </c>
      <c r="C743" s="5">
        <v>0.01</v>
      </c>
      <c r="D743" s="5">
        <v>65.989999999999995</v>
      </c>
      <c r="E743" s="5">
        <v>5.31</v>
      </c>
      <c r="F743" s="5">
        <v>1303</v>
      </c>
      <c r="G743" s="5" t="s">
        <v>1383</v>
      </c>
      <c r="H743" s="5" t="s">
        <v>49</v>
      </c>
      <c r="I743" s="5" t="s">
        <v>114</v>
      </c>
      <c r="J743" s="5" t="s">
        <v>77</v>
      </c>
      <c r="K743" s="5" t="s">
        <v>78</v>
      </c>
      <c r="L743" s="5" t="s">
        <v>59</v>
      </c>
      <c r="M743" s="5" t="s">
        <v>1385</v>
      </c>
      <c r="N743" s="5">
        <v>0.56999999999999995</v>
      </c>
      <c r="O743" s="5" t="s">
        <v>33</v>
      </c>
      <c r="P743" s="5" t="s">
        <v>34</v>
      </c>
      <c r="Q743" s="5" t="s">
        <v>212</v>
      </c>
      <c r="R743" s="5" t="s">
        <v>1384</v>
      </c>
      <c r="S743" s="5">
        <v>84074</v>
      </c>
      <c r="T743" s="7">
        <v>42054</v>
      </c>
      <c r="U743" s="7">
        <v>42061</v>
      </c>
      <c r="V743" s="5">
        <v>250.36272000000002</v>
      </c>
      <c r="W743" s="5">
        <v>9</v>
      </c>
      <c r="X743" s="5">
        <v>536.9</v>
      </c>
      <c r="Y743" s="5">
        <v>87005</v>
      </c>
      <c r="Z743" s="5">
        <f>DATEDIF(Table1[[#This Row],[Order Date]], Table1[[#This Row],[Ship Date]], "D")</f>
        <v>7</v>
      </c>
      <c r="AA743" s="5">
        <f>IF(Table1[[#This Row],[Sales]]=0, 0, Table1[[#This Row],[Profit]] / Table1[[#This Row],[Sales]] * 100)</f>
        <v>46.631164090147145</v>
      </c>
      <c r="AB743" s="5">
        <f>Table1[[#This Row],[Sales]] / (1 - Table1[[#This Row],[Discount]])</f>
        <v>542.32323232323233</v>
      </c>
      <c r="AC743" s="5">
        <f>Table1[[#This Row],[Sales Before Discount]] - Table1[[#This Row],[Sales]]</f>
        <v>5.4232323232323552</v>
      </c>
      <c r="AD743" s="5" t="str">
        <f>IF(Table1[[#This Row],[Discount Impact Factor]]=0, "No Discount", IF(Table1[[#This Row],[Discount Impact Factor]]&lt;=0.1, "Low Discount", IF(Table1[[#This Row],[Discount Impact Factor]]&lt;=0.2, "Medium Discount", "High Discount")))</f>
        <v>High Discount</v>
      </c>
      <c r="AE743" s="5" t="str">
        <f>IF(Table1[[#This Row],[Discount]]=0,"0% (No Discount)",
 IF(Table1[[#This Row],[Discount]]&lt;=0.09,"10%",
 IF(Table1[[#This Row],[Discount]]&lt;=0.16,"15%",
 IF(Table1[[#This Row],[Discount]]&lt;=0.2,"20%",  IF(Table1[[#This Row],[Discount]]&lt;=0.25,"25%",
 "30%+")))))</f>
        <v>10%</v>
      </c>
      <c r="AF743" s="5" t="str">
        <f>IF(Table1[[#This Row],[Discount]]=0, "Full Price", "Discounted")</f>
        <v>Discounted</v>
      </c>
      <c r="AG743" s="46" t="str">
        <f>TEXT(Table1[[#This Row],[Order Date]],"mmm-yyyy")</f>
        <v>Feb-2015</v>
      </c>
    </row>
    <row r="744" spans="1:33" ht="12.75" hidden="1" customHeight="1" x14ac:dyDescent="0.25">
      <c r="A744" s="5">
        <v>25092</v>
      </c>
      <c r="B744" s="5" t="s">
        <v>56</v>
      </c>
      <c r="C744" s="5">
        <v>0.08</v>
      </c>
      <c r="D744" s="5">
        <v>2.88</v>
      </c>
      <c r="E744" s="5">
        <v>0.5</v>
      </c>
      <c r="F744" s="5">
        <v>1304</v>
      </c>
      <c r="G744" s="5" t="s">
        <v>1386</v>
      </c>
      <c r="H744" s="5" t="s">
        <v>49</v>
      </c>
      <c r="I744" s="5" t="s">
        <v>114</v>
      </c>
      <c r="J744" s="5" t="s">
        <v>29</v>
      </c>
      <c r="K744" s="5" t="s">
        <v>134</v>
      </c>
      <c r="L744" s="5" t="s">
        <v>59</v>
      </c>
      <c r="M744" s="5" t="s">
        <v>1387</v>
      </c>
      <c r="N744" s="5">
        <v>0.39</v>
      </c>
      <c r="O744" s="5" t="s">
        <v>33</v>
      </c>
      <c r="P744" s="5" t="s">
        <v>34</v>
      </c>
      <c r="Q744" s="5" t="s">
        <v>212</v>
      </c>
      <c r="R744" s="5" t="s">
        <v>1388</v>
      </c>
      <c r="S744" s="5">
        <v>84084</v>
      </c>
      <c r="T744" s="7">
        <v>42117</v>
      </c>
      <c r="U744" s="7">
        <v>42118</v>
      </c>
      <c r="V744" s="5">
        <v>6.0305999999999997</v>
      </c>
      <c r="W744" s="5">
        <v>3</v>
      </c>
      <c r="X744" s="5">
        <v>8.74</v>
      </c>
      <c r="Y744" s="5">
        <v>87004</v>
      </c>
      <c r="Z744" s="5">
        <f>DATEDIF(Table1[[#This Row],[Order Date]], Table1[[#This Row],[Ship Date]], "D")</f>
        <v>1</v>
      </c>
      <c r="AA744" s="5">
        <f>IF(Table1[[#This Row],[Sales]]=0, 0, Table1[[#This Row],[Profit]] / Table1[[#This Row],[Sales]] * 100)</f>
        <v>69</v>
      </c>
      <c r="AB744" s="5">
        <f>Table1[[#This Row],[Sales]] / (1 - Table1[[#This Row],[Discount]])</f>
        <v>9.5</v>
      </c>
      <c r="AC744" s="5">
        <f>Table1[[#This Row],[Sales Before Discount]] - Table1[[#This Row],[Sales]]</f>
        <v>0.75999999999999979</v>
      </c>
      <c r="AD744" s="5" t="str">
        <f>IF(Table1[[#This Row],[Discount Impact Factor]]=0, "No Discount", IF(Table1[[#This Row],[Discount Impact Factor]]&lt;=0.1, "Low Discount", IF(Table1[[#This Row],[Discount Impact Factor]]&lt;=0.2, "Medium Discount", "High Discount")))</f>
        <v>High Discount</v>
      </c>
      <c r="AE744" s="5" t="str">
        <f>IF(Table1[[#This Row],[Discount]]=0,"0% (No Discount)",
 IF(Table1[[#This Row],[Discount]]&lt;=0.09,"10%",
 IF(Table1[[#This Row],[Discount]]&lt;=0.16,"15%",
 IF(Table1[[#This Row],[Discount]]&lt;=0.2,"20%",  IF(Table1[[#This Row],[Discount]]&lt;=0.25,"25%",
 "30%+")))))</f>
        <v>10%</v>
      </c>
      <c r="AF744" s="5" t="str">
        <f>IF(Table1[[#This Row],[Discount]]=0, "Full Price", "Discounted")</f>
        <v>Discounted</v>
      </c>
      <c r="AG744" s="46" t="str">
        <f>TEXT(Table1[[#This Row],[Order Date]],"mmm-yyyy")</f>
        <v>Apr-2015</v>
      </c>
    </row>
    <row r="745" spans="1:33" ht="12.75" hidden="1" customHeight="1" x14ac:dyDescent="0.25">
      <c r="A745" s="5">
        <v>26274</v>
      </c>
      <c r="B745" s="5" t="s">
        <v>25</v>
      </c>
      <c r="C745" s="5">
        <v>0.04</v>
      </c>
      <c r="D745" s="5">
        <v>62.18</v>
      </c>
      <c r="E745" s="5">
        <v>10.84</v>
      </c>
      <c r="F745" s="5">
        <v>1305</v>
      </c>
      <c r="G745" s="5" t="s">
        <v>1389</v>
      </c>
      <c r="H745" s="5" t="s">
        <v>49</v>
      </c>
      <c r="I745" s="5" t="s">
        <v>114</v>
      </c>
      <c r="J745" s="5" t="s">
        <v>41</v>
      </c>
      <c r="K745" s="5" t="s">
        <v>50</v>
      </c>
      <c r="L745" s="5" t="s">
        <v>86</v>
      </c>
      <c r="M745" s="5" t="s">
        <v>1390</v>
      </c>
      <c r="N745" s="5">
        <v>0.63</v>
      </c>
      <c r="O745" s="5" t="s">
        <v>33</v>
      </c>
      <c r="P745" s="5" t="s">
        <v>34</v>
      </c>
      <c r="Q745" s="5" t="s">
        <v>212</v>
      </c>
      <c r="R745" s="5" t="s">
        <v>1391</v>
      </c>
      <c r="S745" s="5">
        <v>84120</v>
      </c>
      <c r="T745" s="7">
        <v>42052</v>
      </c>
      <c r="U745" s="7">
        <v>42054</v>
      </c>
      <c r="V745" s="5">
        <v>125.8077</v>
      </c>
      <c r="W745" s="5">
        <v>3</v>
      </c>
      <c r="X745" s="5">
        <v>182.33</v>
      </c>
      <c r="Y745" s="5">
        <v>87002</v>
      </c>
      <c r="Z745" s="5">
        <f>DATEDIF(Table1[[#This Row],[Order Date]], Table1[[#This Row],[Ship Date]], "D")</f>
        <v>2</v>
      </c>
      <c r="AA745" s="5">
        <f>IF(Table1[[#This Row],[Sales]]=0, 0, Table1[[#This Row],[Profit]] / Table1[[#This Row],[Sales]] * 100)</f>
        <v>69</v>
      </c>
      <c r="AB745" s="5">
        <f>Table1[[#This Row],[Sales]] / (1 - Table1[[#This Row],[Discount]])</f>
        <v>189.92708333333334</v>
      </c>
      <c r="AC745" s="5">
        <f>Table1[[#This Row],[Sales Before Discount]] - Table1[[#This Row],[Sales]]</f>
        <v>7.5970833333333303</v>
      </c>
      <c r="AD745" s="5" t="str">
        <f>IF(Table1[[#This Row],[Discount Impact Factor]]=0, "No Discount", IF(Table1[[#This Row],[Discount Impact Factor]]&lt;=0.1, "Low Discount", IF(Table1[[#This Row],[Discount Impact Factor]]&lt;=0.2, "Medium Discount", "High Discount")))</f>
        <v>High Discount</v>
      </c>
      <c r="AE745" s="5" t="str">
        <f>IF(Table1[[#This Row],[Discount]]=0,"0% (No Discount)",
 IF(Table1[[#This Row],[Discount]]&lt;=0.09,"10%",
 IF(Table1[[#This Row],[Discount]]&lt;=0.16,"15%",
 IF(Table1[[#This Row],[Discount]]&lt;=0.2,"20%",  IF(Table1[[#This Row],[Discount]]&lt;=0.25,"25%",
 "30%+")))))</f>
        <v>10%</v>
      </c>
      <c r="AF745" s="5" t="str">
        <f>IF(Table1[[#This Row],[Discount]]=0, "Full Price", "Discounted")</f>
        <v>Discounted</v>
      </c>
      <c r="AG745" s="46" t="str">
        <f>TEXT(Table1[[#This Row],[Order Date]],"mmm-yyyy")</f>
        <v>Feb-2015</v>
      </c>
    </row>
    <row r="746" spans="1:33" ht="12.75" hidden="1" customHeight="1" x14ac:dyDescent="0.25">
      <c r="A746" s="5">
        <v>22832</v>
      </c>
      <c r="B746" s="5" t="s">
        <v>106</v>
      </c>
      <c r="C746" s="5">
        <v>0.04</v>
      </c>
      <c r="D746" s="5">
        <v>8.33</v>
      </c>
      <c r="E746" s="5">
        <v>1.99</v>
      </c>
      <c r="F746" s="5">
        <v>1307</v>
      </c>
      <c r="G746" s="5" t="s">
        <v>1392</v>
      </c>
      <c r="H746" s="5" t="s">
        <v>49</v>
      </c>
      <c r="I746" s="5" t="s">
        <v>58</v>
      </c>
      <c r="J746" s="5" t="s">
        <v>77</v>
      </c>
      <c r="K746" s="5" t="s">
        <v>180</v>
      </c>
      <c r="L746" s="5" t="s">
        <v>51</v>
      </c>
      <c r="M746" s="5" t="s">
        <v>414</v>
      </c>
      <c r="N746" s="5">
        <v>0.52</v>
      </c>
      <c r="O746" s="5" t="s">
        <v>33</v>
      </c>
      <c r="P746" s="5" t="s">
        <v>34</v>
      </c>
      <c r="Q746" s="5" t="s">
        <v>102</v>
      </c>
      <c r="R746" s="5" t="s">
        <v>1393</v>
      </c>
      <c r="S746" s="5">
        <v>97420</v>
      </c>
      <c r="T746" s="7">
        <v>42185</v>
      </c>
      <c r="U746" s="7">
        <v>42192</v>
      </c>
      <c r="V746" s="5">
        <v>44.891999999999996</v>
      </c>
      <c r="W746" s="5">
        <v>16</v>
      </c>
      <c r="X746" s="5">
        <v>131.26</v>
      </c>
      <c r="Y746" s="5">
        <v>91451</v>
      </c>
      <c r="Z746" s="5">
        <f>DATEDIF(Table1[[#This Row],[Order Date]], Table1[[#This Row],[Ship Date]], "D")</f>
        <v>7</v>
      </c>
      <c r="AA746" s="5">
        <f>IF(Table1[[#This Row],[Sales]]=0, 0, Table1[[#This Row],[Profit]] / Table1[[#This Row],[Sales]] * 100)</f>
        <v>34.200822794453757</v>
      </c>
      <c r="AB746" s="5">
        <f>Table1[[#This Row],[Sales]] / (1 - Table1[[#This Row],[Discount]])</f>
        <v>136.72916666666666</v>
      </c>
      <c r="AC746" s="5">
        <f>Table1[[#This Row],[Sales Before Discount]] - Table1[[#This Row],[Sales]]</f>
        <v>5.4691666666666663</v>
      </c>
      <c r="AD746" s="5" t="str">
        <f>IF(Table1[[#This Row],[Discount Impact Factor]]=0, "No Discount", IF(Table1[[#This Row],[Discount Impact Factor]]&lt;=0.1, "Low Discount", IF(Table1[[#This Row],[Discount Impact Factor]]&lt;=0.2, "Medium Discount", "High Discount")))</f>
        <v>High Discount</v>
      </c>
      <c r="AE746" s="5" t="str">
        <f>IF(Table1[[#This Row],[Discount]]=0,"0% (No Discount)",
 IF(Table1[[#This Row],[Discount]]&lt;=0.09,"10%",
 IF(Table1[[#This Row],[Discount]]&lt;=0.16,"15%",
 IF(Table1[[#This Row],[Discount]]&lt;=0.2,"20%",  IF(Table1[[#This Row],[Discount]]&lt;=0.25,"25%",
 "30%+")))))</f>
        <v>10%</v>
      </c>
      <c r="AF746" s="5" t="str">
        <f>IF(Table1[[#This Row],[Discount]]=0, "Full Price", "Discounted")</f>
        <v>Discounted</v>
      </c>
      <c r="AG746" s="46" t="str">
        <f>TEXT(Table1[[#This Row],[Order Date]],"mmm-yyyy")</f>
        <v>Jun-2015</v>
      </c>
    </row>
    <row r="747" spans="1:33" ht="12.75" hidden="1" customHeight="1" x14ac:dyDescent="0.25">
      <c r="A747" s="5">
        <v>3167</v>
      </c>
      <c r="B747" s="5" t="s">
        <v>56</v>
      </c>
      <c r="C747" s="5">
        <v>0.04</v>
      </c>
      <c r="D747" s="5">
        <v>5.34</v>
      </c>
      <c r="E747" s="5">
        <v>2.99</v>
      </c>
      <c r="F747" s="5">
        <v>1314</v>
      </c>
      <c r="G747" s="5" t="s">
        <v>1394</v>
      </c>
      <c r="H747" s="5" t="s">
        <v>49</v>
      </c>
      <c r="I747" s="5" t="s">
        <v>40</v>
      </c>
      <c r="J747" s="5" t="s">
        <v>29</v>
      </c>
      <c r="K747" s="5" t="s">
        <v>109</v>
      </c>
      <c r="L747" s="5" t="s">
        <v>59</v>
      </c>
      <c r="M747" s="5" t="s">
        <v>822</v>
      </c>
      <c r="N747" s="5">
        <v>0.38</v>
      </c>
      <c r="O747" s="5" t="s">
        <v>33</v>
      </c>
      <c r="P747" s="5" t="s">
        <v>34</v>
      </c>
      <c r="Q747" s="5" t="s">
        <v>45</v>
      </c>
      <c r="R747" s="5" t="s">
        <v>663</v>
      </c>
      <c r="S747" s="5">
        <v>90058</v>
      </c>
      <c r="T747" s="7">
        <v>42093</v>
      </c>
      <c r="U747" s="7">
        <v>42095</v>
      </c>
      <c r="V747" s="5">
        <v>3.4509999999999996</v>
      </c>
      <c r="W747" s="5">
        <v>45</v>
      </c>
      <c r="X747" s="5">
        <v>240.6</v>
      </c>
      <c r="Y747" s="5">
        <v>22755</v>
      </c>
      <c r="Z747" s="5">
        <f>DATEDIF(Table1[[#This Row],[Order Date]], Table1[[#This Row],[Ship Date]], "D")</f>
        <v>2</v>
      </c>
      <c r="AA747" s="5">
        <f>IF(Table1[[#This Row],[Sales]]=0, 0, Table1[[#This Row],[Profit]] / Table1[[#This Row],[Sales]] * 100)</f>
        <v>1.4343308395677472</v>
      </c>
      <c r="AB747" s="5">
        <f>Table1[[#This Row],[Sales]] / (1 - Table1[[#This Row],[Discount]])</f>
        <v>250.625</v>
      </c>
      <c r="AC747" s="5">
        <f>Table1[[#This Row],[Sales Before Discount]] - Table1[[#This Row],[Sales]]</f>
        <v>10.025000000000006</v>
      </c>
      <c r="AD747" s="5" t="str">
        <f>IF(Table1[[#This Row],[Discount Impact Factor]]=0, "No Discount", IF(Table1[[#This Row],[Discount Impact Factor]]&lt;=0.1, "Low Discount", IF(Table1[[#This Row],[Discount Impact Factor]]&lt;=0.2, "Medium Discount", "High Discount")))</f>
        <v>High Discount</v>
      </c>
      <c r="AE747" s="5" t="str">
        <f>IF(Table1[[#This Row],[Discount]]=0,"0% (No Discount)",
 IF(Table1[[#This Row],[Discount]]&lt;=0.09,"10%",
 IF(Table1[[#This Row],[Discount]]&lt;=0.16,"15%",
 IF(Table1[[#This Row],[Discount]]&lt;=0.2,"20%",  IF(Table1[[#This Row],[Discount]]&lt;=0.25,"25%",
 "30%+")))))</f>
        <v>10%</v>
      </c>
      <c r="AF747" s="5" t="str">
        <f>IF(Table1[[#This Row],[Discount]]=0, "Full Price", "Discounted")</f>
        <v>Discounted</v>
      </c>
      <c r="AG747" s="46" t="str">
        <f>TEXT(Table1[[#This Row],[Order Date]],"mmm-yyyy")</f>
        <v>Mar-2015</v>
      </c>
    </row>
    <row r="748" spans="1:33" ht="12.75" customHeight="1" x14ac:dyDescent="0.25">
      <c r="A748" s="5">
        <v>3168</v>
      </c>
      <c r="B748" s="5" t="s">
        <v>56</v>
      </c>
      <c r="C748" s="5">
        <v>0.06</v>
      </c>
      <c r="D748" s="5">
        <v>55.99</v>
      </c>
      <c r="E748" s="5">
        <v>5</v>
      </c>
      <c r="F748" s="5">
        <v>1314</v>
      </c>
      <c r="G748" s="5" t="s">
        <v>1394</v>
      </c>
      <c r="H748" s="5" t="s">
        <v>49</v>
      </c>
      <c r="I748" s="5" t="s">
        <v>40</v>
      </c>
      <c r="J748" s="5" t="s">
        <v>77</v>
      </c>
      <c r="K748" s="5" t="s">
        <v>78</v>
      </c>
      <c r="L748" s="5" t="s">
        <v>51</v>
      </c>
      <c r="M748" s="5" t="s">
        <v>689</v>
      </c>
      <c r="N748" s="5">
        <v>0.8</v>
      </c>
      <c r="O748" s="5" t="s">
        <v>33</v>
      </c>
      <c r="P748" s="5" t="s">
        <v>34</v>
      </c>
      <c r="Q748" s="5" t="s">
        <v>45</v>
      </c>
      <c r="R748" s="5" t="s">
        <v>663</v>
      </c>
      <c r="S748" s="5">
        <v>90058</v>
      </c>
      <c r="T748" s="7">
        <v>42093</v>
      </c>
      <c r="U748" s="7">
        <v>42095</v>
      </c>
      <c r="V748" s="5">
        <v>-275.25299999999999</v>
      </c>
      <c r="W748" s="5">
        <v>5</v>
      </c>
      <c r="X748" s="5">
        <v>236.88</v>
      </c>
      <c r="Y748" s="5">
        <v>22755</v>
      </c>
      <c r="Z748" s="5">
        <f>DATEDIF(Table1[[#This Row],[Order Date]], Table1[[#This Row],[Ship Date]], "D")</f>
        <v>2</v>
      </c>
      <c r="AA748" s="5">
        <f>IF(Table1[[#This Row],[Sales]]=0, 0, Table1[[#This Row],[Profit]] / Table1[[#This Row],[Sales]] * 100)</f>
        <v>-116.19934143870314</v>
      </c>
      <c r="AB748" s="5">
        <f>Table1[[#This Row],[Sales]] / (1 - Table1[[#This Row],[Discount]])</f>
        <v>252</v>
      </c>
      <c r="AC748" s="5">
        <f>Table1[[#This Row],[Sales Before Discount]] - Table1[[#This Row],[Sales]]</f>
        <v>15.120000000000005</v>
      </c>
      <c r="AD748" s="5" t="str">
        <f>IF(Table1[[#This Row],[Discount Impact Factor]]=0, "No Discount", IF(Table1[[#This Row],[Discount Impact Factor]]&lt;=0.1, "Low Discount", IF(Table1[[#This Row],[Discount Impact Factor]]&lt;=0.2, "Medium Discount", "High Discount")))</f>
        <v>High Discount</v>
      </c>
      <c r="AE748" s="5" t="str">
        <f>IF(Table1[[#This Row],[Discount]]=0,"0% (No Discount)",
 IF(Table1[[#This Row],[Discount]]&lt;=0.09,"10%",
 IF(Table1[[#This Row],[Discount]]&lt;=0.16,"15%",
 IF(Table1[[#This Row],[Discount]]&lt;=0.2,"20%",  IF(Table1[[#This Row],[Discount]]&lt;=0.25,"25%",
 "30%+")))))</f>
        <v>10%</v>
      </c>
      <c r="AF748" s="5" t="str">
        <f>IF(Table1[[#This Row],[Discount]]=0, "Full Price", "Discounted")</f>
        <v>Discounted</v>
      </c>
      <c r="AG748" s="46" t="str">
        <f>TEXT(Table1[[#This Row],[Order Date]],"mmm-yyyy")</f>
        <v>Mar-2015</v>
      </c>
    </row>
    <row r="749" spans="1:33" ht="12.75" customHeight="1" x14ac:dyDescent="0.25">
      <c r="A749" s="5">
        <v>3791</v>
      </c>
      <c r="B749" s="5" t="s">
        <v>106</v>
      </c>
      <c r="C749" s="5">
        <v>0.05</v>
      </c>
      <c r="D749" s="5">
        <v>80.98</v>
      </c>
      <c r="E749" s="5">
        <v>35</v>
      </c>
      <c r="F749" s="5">
        <v>1314</v>
      </c>
      <c r="G749" s="5" t="s">
        <v>1394</v>
      </c>
      <c r="H749" s="5" t="s">
        <v>49</v>
      </c>
      <c r="I749" s="5" t="s">
        <v>40</v>
      </c>
      <c r="J749" s="5" t="s">
        <v>29</v>
      </c>
      <c r="K749" s="5" t="s">
        <v>141</v>
      </c>
      <c r="L749" s="5" t="s">
        <v>236</v>
      </c>
      <c r="M749" s="5" t="s">
        <v>1352</v>
      </c>
      <c r="N749" s="5">
        <v>0.81</v>
      </c>
      <c r="O749" s="5" t="s">
        <v>33</v>
      </c>
      <c r="P749" s="5" t="s">
        <v>34</v>
      </c>
      <c r="Q749" s="5" t="s">
        <v>45</v>
      </c>
      <c r="R749" s="5" t="s">
        <v>663</v>
      </c>
      <c r="S749" s="5">
        <v>90058</v>
      </c>
      <c r="T749" s="7">
        <v>42009</v>
      </c>
      <c r="U749" s="7">
        <v>42013</v>
      </c>
      <c r="V749" s="5">
        <v>-746.44</v>
      </c>
      <c r="W749" s="5">
        <v>34</v>
      </c>
      <c r="X749" s="5">
        <v>2710.47</v>
      </c>
      <c r="Y749" s="5">
        <v>27013</v>
      </c>
      <c r="Z749" s="5">
        <f>DATEDIF(Table1[[#This Row],[Order Date]], Table1[[#This Row],[Ship Date]], "D")</f>
        <v>4</v>
      </c>
      <c r="AA749" s="5">
        <f>IF(Table1[[#This Row],[Sales]]=0, 0, Table1[[#This Row],[Profit]] / Table1[[#This Row],[Sales]] * 100)</f>
        <v>-27.539135279121336</v>
      </c>
      <c r="AB749" s="5">
        <f>Table1[[#This Row],[Sales]] / (1 - Table1[[#This Row],[Discount]])</f>
        <v>2853.1263157894737</v>
      </c>
      <c r="AC749" s="5">
        <f>Table1[[#This Row],[Sales Before Discount]] - Table1[[#This Row],[Sales]]</f>
        <v>142.65631578947387</v>
      </c>
      <c r="AD749" s="5" t="str">
        <f>IF(Table1[[#This Row],[Discount Impact Factor]]=0, "No Discount", IF(Table1[[#This Row],[Discount Impact Factor]]&lt;=0.1, "Low Discount", IF(Table1[[#This Row],[Discount Impact Factor]]&lt;=0.2, "Medium Discount", "High Discount")))</f>
        <v>High Discount</v>
      </c>
      <c r="AE749" s="5" t="str">
        <f>IF(Table1[[#This Row],[Discount]]=0,"0% (No Discount)",
 IF(Table1[[#This Row],[Discount]]&lt;=0.09,"10%",
 IF(Table1[[#This Row],[Discount]]&lt;=0.16,"15%",
 IF(Table1[[#This Row],[Discount]]&lt;=0.2,"20%",  IF(Table1[[#This Row],[Discount]]&lt;=0.25,"25%",
 "30%+")))))</f>
        <v>10%</v>
      </c>
      <c r="AF749" s="5" t="str">
        <f>IF(Table1[[#This Row],[Discount]]=0, "Full Price", "Discounted")</f>
        <v>Discounted</v>
      </c>
      <c r="AG749" s="46" t="str">
        <f>TEXT(Table1[[#This Row],[Order Date]],"mmm-yyyy")</f>
        <v>Jan-2015</v>
      </c>
    </row>
    <row r="750" spans="1:33" ht="12.75" customHeight="1" x14ac:dyDescent="0.25">
      <c r="A750" s="5">
        <v>3792</v>
      </c>
      <c r="B750" s="5" t="s">
        <v>106</v>
      </c>
      <c r="C750" s="5">
        <v>0.05</v>
      </c>
      <c r="D750" s="5">
        <v>279.48</v>
      </c>
      <c r="E750" s="5">
        <v>35</v>
      </c>
      <c r="F750" s="5">
        <v>1314</v>
      </c>
      <c r="G750" s="5" t="s">
        <v>1394</v>
      </c>
      <c r="H750" s="5" t="s">
        <v>49</v>
      </c>
      <c r="I750" s="5" t="s">
        <v>40</v>
      </c>
      <c r="J750" s="5" t="s">
        <v>29</v>
      </c>
      <c r="K750" s="5" t="s">
        <v>141</v>
      </c>
      <c r="L750" s="5" t="s">
        <v>236</v>
      </c>
      <c r="M750" s="5" t="s">
        <v>810</v>
      </c>
      <c r="N750" s="5">
        <v>0.8</v>
      </c>
      <c r="O750" s="5" t="s">
        <v>33</v>
      </c>
      <c r="P750" s="5" t="s">
        <v>34</v>
      </c>
      <c r="Q750" s="5" t="s">
        <v>45</v>
      </c>
      <c r="R750" s="5" t="s">
        <v>663</v>
      </c>
      <c r="S750" s="5">
        <v>90058</v>
      </c>
      <c r="T750" s="7">
        <v>42009</v>
      </c>
      <c r="U750" s="7">
        <v>42009</v>
      </c>
      <c r="V750" s="5">
        <v>-274.95</v>
      </c>
      <c r="W750" s="5">
        <v>31</v>
      </c>
      <c r="X750" s="5">
        <v>8354.73</v>
      </c>
      <c r="Y750" s="5">
        <v>27013</v>
      </c>
      <c r="Z750" s="5">
        <f>DATEDIF(Table1[[#This Row],[Order Date]], Table1[[#This Row],[Ship Date]], "D")</f>
        <v>0</v>
      </c>
      <c r="AA750" s="5">
        <f>IF(Table1[[#This Row],[Sales]]=0, 0, Table1[[#This Row],[Profit]] / Table1[[#This Row],[Sales]] * 100)</f>
        <v>-3.2909501563784826</v>
      </c>
      <c r="AB750" s="5">
        <f>Table1[[#This Row],[Sales]] / (1 - Table1[[#This Row],[Discount]])</f>
        <v>8794.4526315789481</v>
      </c>
      <c r="AC750" s="5">
        <f>Table1[[#This Row],[Sales Before Discount]] - Table1[[#This Row],[Sales]]</f>
        <v>439.72263157894849</v>
      </c>
      <c r="AD750" s="5" t="str">
        <f>IF(Table1[[#This Row],[Discount Impact Factor]]=0, "No Discount", IF(Table1[[#This Row],[Discount Impact Factor]]&lt;=0.1, "Low Discount", IF(Table1[[#This Row],[Discount Impact Factor]]&lt;=0.2, "Medium Discount", "High Discount")))</f>
        <v>High Discount</v>
      </c>
      <c r="AE750" s="5" t="str">
        <f>IF(Table1[[#This Row],[Discount]]=0,"0% (No Discount)",
 IF(Table1[[#This Row],[Discount]]&lt;=0.09,"10%",
 IF(Table1[[#This Row],[Discount]]&lt;=0.16,"15%",
 IF(Table1[[#This Row],[Discount]]&lt;=0.2,"20%",  IF(Table1[[#This Row],[Discount]]&lt;=0.25,"25%",
 "30%+")))))</f>
        <v>10%</v>
      </c>
      <c r="AF750" s="5" t="str">
        <f>IF(Table1[[#This Row],[Discount]]=0, "Full Price", "Discounted")</f>
        <v>Discounted</v>
      </c>
      <c r="AG750" s="46" t="str">
        <f>TEXT(Table1[[#This Row],[Order Date]],"mmm-yyyy")</f>
        <v>Jan-2015</v>
      </c>
    </row>
    <row r="751" spans="1:33" ht="12.75" customHeight="1" x14ac:dyDescent="0.25">
      <c r="A751" s="5">
        <v>21166</v>
      </c>
      <c r="B751" s="5" t="s">
        <v>56</v>
      </c>
      <c r="C751" s="5">
        <v>0</v>
      </c>
      <c r="D751" s="5">
        <v>4.91</v>
      </c>
      <c r="E751" s="5">
        <v>5.68</v>
      </c>
      <c r="F751" s="5">
        <v>1315</v>
      </c>
      <c r="G751" s="5" t="s">
        <v>1395</v>
      </c>
      <c r="H751" s="5" t="s">
        <v>49</v>
      </c>
      <c r="I751" s="5" t="s">
        <v>40</v>
      </c>
      <c r="J751" s="5" t="s">
        <v>29</v>
      </c>
      <c r="K751" s="5" t="s">
        <v>109</v>
      </c>
      <c r="L751" s="5" t="s">
        <v>59</v>
      </c>
      <c r="M751" s="5" t="s">
        <v>1396</v>
      </c>
      <c r="N751" s="5">
        <v>0.36</v>
      </c>
      <c r="O751" s="5" t="s">
        <v>33</v>
      </c>
      <c r="P751" s="5" t="s">
        <v>34</v>
      </c>
      <c r="Q751" s="5" t="s">
        <v>255</v>
      </c>
      <c r="R751" s="5" t="s">
        <v>1397</v>
      </c>
      <c r="S751" s="5">
        <v>80906</v>
      </c>
      <c r="T751" s="7">
        <v>42093</v>
      </c>
      <c r="U751" s="7">
        <v>42094</v>
      </c>
      <c r="V751" s="5">
        <v>-95.047499999999999</v>
      </c>
      <c r="W751" s="5">
        <v>9</v>
      </c>
      <c r="X751" s="5">
        <v>48.3</v>
      </c>
      <c r="Y751" s="5">
        <v>87602</v>
      </c>
      <c r="Z751" s="5">
        <f>DATEDIF(Table1[[#This Row],[Order Date]], Table1[[#This Row],[Ship Date]], "D")</f>
        <v>1</v>
      </c>
      <c r="AA751" s="5">
        <f>IF(Table1[[#This Row],[Sales]]=0, 0, Table1[[#This Row],[Profit]] / Table1[[#This Row],[Sales]] * 100)</f>
        <v>-196.78571428571431</v>
      </c>
      <c r="AB751" s="5">
        <f>Table1[[#This Row],[Sales]] / (1 - Table1[[#This Row],[Discount]])</f>
        <v>48.3</v>
      </c>
      <c r="AC751" s="5">
        <f>Table1[[#This Row],[Sales Before Discount]] - Table1[[#This Row],[Sales]]</f>
        <v>0</v>
      </c>
      <c r="AD751" s="5" t="str">
        <f>IF(Table1[[#This Row],[Discount Impact Factor]]=0, "No Discount", IF(Table1[[#This Row],[Discount Impact Factor]]&lt;=0.1, "Low Discount", IF(Table1[[#This Row],[Discount Impact Factor]]&lt;=0.2, "Medium Discount", "High Discount")))</f>
        <v>No Discount</v>
      </c>
      <c r="AE751" s="5" t="str">
        <f>IF(Table1[[#This Row],[Discount]]=0,"0% (No Discount)",
 IF(Table1[[#This Row],[Discount]]&lt;=0.09,"10%",
 IF(Table1[[#This Row],[Discount]]&lt;=0.16,"15%",
 IF(Table1[[#This Row],[Discount]]&lt;=0.2,"20%",  IF(Table1[[#This Row],[Discount]]&lt;=0.25,"25%",
 "30%+")))))</f>
        <v>0% (No Discount)</v>
      </c>
      <c r="AF751" s="5" t="str">
        <f>IF(Table1[[#This Row],[Discount]]=0, "Full Price", "Discounted")</f>
        <v>Full Price</v>
      </c>
      <c r="AG751" s="46" t="str">
        <f>TEXT(Table1[[#This Row],[Order Date]],"mmm-yyyy")</f>
        <v>Mar-2015</v>
      </c>
    </row>
    <row r="752" spans="1:33" ht="12.75" hidden="1" customHeight="1" x14ac:dyDescent="0.25">
      <c r="A752" s="5">
        <v>21167</v>
      </c>
      <c r="B752" s="5" t="s">
        <v>56</v>
      </c>
      <c r="C752" s="5">
        <v>0.04</v>
      </c>
      <c r="D752" s="5">
        <v>5.34</v>
      </c>
      <c r="E752" s="5">
        <v>2.99</v>
      </c>
      <c r="F752" s="5">
        <v>1316</v>
      </c>
      <c r="G752" s="5" t="s">
        <v>1398</v>
      </c>
      <c r="H752" s="5" t="s">
        <v>49</v>
      </c>
      <c r="I752" s="5" t="s">
        <v>40</v>
      </c>
      <c r="J752" s="5" t="s">
        <v>29</v>
      </c>
      <c r="K752" s="5" t="s">
        <v>109</v>
      </c>
      <c r="L752" s="5" t="s">
        <v>59</v>
      </c>
      <c r="M752" s="5" t="s">
        <v>822</v>
      </c>
      <c r="N752" s="5">
        <v>0.38</v>
      </c>
      <c r="O752" s="5" t="s">
        <v>33</v>
      </c>
      <c r="P752" s="5" t="s">
        <v>34</v>
      </c>
      <c r="Q752" s="5" t="s">
        <v>255</v>
      </c>
      <c r="R752" s="5" t="s">
        <v>1399</v>
      </c>
      <c r="S752" s="5">
        <v>80022</v>
      </c>
      <c r="T752" s="7">
        <v>42093</v>
      </c>
      <c r="U752" s="7">
        <v>42095</v>
      </c>
      <c r="V752" s="5">
        <v>3.4509999999999996</v>
      </c>
      <c r="W752" s="5">
        <v>11</v>
      </c>
      <c r="X752" s="5">
        <v>58.81</v>
      </c>
      <c r="Y752" s="5">
        <v>87602</v>
      </c>
      <c r="Z752" s="5">
        <f>DATEDIF(Table1[[#This Row],[Order Date]], Table1[[#This Row],[Ship Date]], "D")</f>
        <v>2</v>
      </c>
      <c r="AA752" s="5">
        <f>IF(Table1[[#This Row],[Sales]]=0, 0, Table1[[#This Row],[Profit]] / Table1[[#This Row],[Sales]] * 100)</f>
        <v>5.8680496514198257</v>
      </c>
      <c r="AB752" s="5">
        <f>Table1[[#This Row],[Sales]] / (1 - Table1[[#This Row],[Discount]])</f>
        <v>61.260416666666671</v>
      </c>
      <c r="AC752" s="5">
        <f>Table1[[#This Row],[Sales Before Discount]] - Table1[[#This Row],[Sales]]</f>
        <v>2.4504166666666691</v>
      </c>
      <c r="AD752" s="5" t="str">
        <f>IF(Table1[[#This Row],[Discount Impact Factor]]=0, "No Discount", IF(Table1[[#This Row],[Discount Impact Factor]]&lt;=0.1, "Low Discount", IF(Table1[[#This Row],[Discount Impact Factor]]&lt;=0.2, "Medium Discount", "High Discount")))</f>
        <v>High Discount</v>
      </c>
      <c r="AE752" s="5" t="str">
        <f>IF(Table1[[#This Row],[Discount]]=0,"0% (No Discount)",
 IF(Table1[[#This Row],[Discount]]&lt;=0.09,"10%",
 IF(Table1[[#This Row],[Discount]]&lt;=0.16,"15%",
 IF(Table1[[#This Row],[Discount]]&lt;=0.2,"20%",  IF(Table1[[#This Row],[Discount]]&lt;=0.25,"25%",
 "30%+")))))</f>
        <v>10%</v>
      </c>
      <c r="AF752" s="5" t="str">
        <f>IF(Table1[[#This Row],[Discount]]=0, "Full Price", "Discounted")</f>
        <v>Discounted</v>
      </c>
      <c r="AG752" s="46" t="str">
        <f>TEXT(Table1[[#This Row],[Order Date]],"mmm-yyyy")</f>
        <v>Mar-2015</v>
      </c>
    </row>
    <row r="753" spans="1:33" ht="12.75" customHeight="1" x14ac:dyDescent="0.25">
      <c r="A753" s="5">
        <v>21168</v>
      </c>
      <c r="B753" s="5" t="s">
        <v>56</v>
      </c>
      <c r="C753" s="5">
        <v>0.06</v>
      </c>
      <c r="D753" s="5">
        <v>55.99</v>
      </c>
      <c r="E753" s="5">
        <v>5</v>
      </c>
      <c r="F753" s="5">
        <v>1316</v>
      </c>
      <c r="G753" s="5" t="s">
        <v>1398</v>
      </c>
      <c r="H753" s="5" t="s">
        <v>49</v>
      </c>
      <c r="I753" s="5" t="s">
        <v>40</v>
      </c>
      <c r="J753" s="5" t="s">
        <v>77</v>
      </c>
      <c r="K753" s="5" t="s">
        <v>78</v>
      </c>
      <c r="L753" s="5" t="s">
        <v>51</v>
      </c>
      <c r="M753" s="5" t="s">
        <v>689</v>
      </c>
      <c r="N753" s="5">
        <v>0.8</v>
      </c>
      <c r="O753" s="5" t="s">
        <v>33</v>
      </c>
      <c r="P753" s="5" t="s">
        <v>34</v>
      </c>
      <c r="Q753" s="5" t="s">
        <v>255</v>
      </c>
      <c r="R753" s="5" t="s">
        <v>1399</v>
      </c>
      <c r="S753" s="5">
        <v>80022</v>
      </c>
      <c r="T753" s="7">
        <v>42093</v>
      </c>
      <c r="U753" s="7">
        <v>42095</v>
      </c>
      <c r="V753" s="5">
        <v>-275.25299999999999</v>
      </c>
      <c r="W753" s="5">
        <v>1</v>
      </c>
      <c r="X753" s="5">
        <v>47.38</v>
      </c>
      <c r="Y753" s="5">
        <v>87602</v>
      </c>
      <c r="Z753" s="5">
        <f>DATEDIF(Table1[[#This Row],[Order Date]], Table1[[#This Row],[Ship Date]], "D")</f>
        <v>2</v>
      </c>
      <c r="AA753" s="5">
        <f>IF(Table1[[#This Row],[Sales]]=0, 0, Table1[[#This Row],[Profit]] / Table1[[#This Row],[Sales]] * 100)</f>
        <v>-580.94765723934142</v>
      </c>
      <c r="AB753" s="5">
        <f>Table1[[#This Row],[Sales]] / (1 - Table1[[#This Row],[Discount]])</f>
        <v>50.404255319148945</v>
      </c>
      <c r="AC753" s="5">
        <f>Table1[[#This Row],[Sales Before Discount]] - Table1[[#This Row],[Sales]]</f>
        <v>3.0242553191489421</v>
      </c>
      <c r="AD753" s="5" t="str">
        <f>IF(Table1[[#This Row],[Discount Impact Factor]]=0, "No Discount", IF(Table1[[#This Row],[Discount Impact Factor]]&lt;=0.1, "Low Discount", IF(Table1[[#This Row],[Discount Impact Factor]]&lt;=0.2, "Medium Discount", "High Discount")))</f>
        <v>High Discount</v>
      </c>
      <c r="AE753" s="5" t="str">
        <f>IF(Table1[[#This Row],[Discount]]=0,"0% (No Discount)",
 IF(Table1[[#This Row],[Discount]]&lt;=0.09,"10%",
 IF(Table1[[#This Row],[Discount]]&lt;=0.16,"15%",
 IF(Table1[[#This Row],[Discount]]&lt;=0.2,"20%",  IF(Table1[[#This Row],[Discount]]&lt;=0.25,"25%",
 "30%+")))))</f>
        <v>10%</v>
      </c>
      <c r="AF753" s="5" t="str">
        <f>IF(Table1[[#This Row],[Discount]]=0, "Full Price", "Discounted")</f>
        <v>Discounted</v>
      </c>
      <c r="AG753" s="46" t="str">
        <f>TEXT(Table1[[#This Row],[Order Date]],"mmm-yyyy")</f>
        <v>Mar-2015</v>
      </c>
    </row>
    <row r="754" spans="1:33" ht="12.75" customHeight="1" x14ac:dyDescent="0.25">
      <c r="A754" s="5">
        <v>21791</v>
      </c>
      <c r="B754" s="5" t="s">
        <v>106</v>
      </c>
      <c r="C754" s="5">
        <v>0.05</v>
      </c>
      <c r="D754" s="5">
        <v>80.98</v>
      </c>
      <c r="E754" s="5">
        <v>35</v>
      </c>
      <c r="F754" s="5">
        <v>1316</v>
      </c>
      <c r="G754" s="5" t="s">
        <v>1398</v>
      </c>
      <c r="H754" s="5" t="s">
        <v>49</v>
      </c>
      <c r="I754" s="5" t="s">
        <v>40</v>
      </c>
      <c r="J754" s="5" t="s">
        <v>29</v>
      </c>
      <c r="K754" s="5" t="s">
        <v>141</v>
      </c>
      <c r="L754" s="5" t="s">
        <v>236</v>
      </c>
      <c r="M754" s="5" t="s">
        <v>1352</v>
      </c>
      <c r="N754" s="5">
        <v>0.81</v>
      </c>
      <c r="O754" s="5" t="s">
        <v>33</v>
      </c>
      <c r="P754" s="5" t="s">
        <v>34</v>
      </c>
      <c r="Q754" s="5" t="s">
        <v>255</v>
      </c>
      <c r="R754" s="5" t="s">
        <v>1399</v>
      </c>
      <c r="S754" s="5">
        <v>80022</v>
      </c>
      <c r="T754" s="7">
        <v>42009</v>
      </c>
      <c r="U754" s="7">
        <v>42013</v>
      </c>
      <c r="V754" s="5">
        <v>-746.44</v>
      </c>
      <c r="W754" s="5">
        <v>8</v>
      </c>
      <c r="X754" s="5">
        <v>637.76</v>
      </c>
      <c r="Y754" s="5">
        <v>87603</v>
      </c>
      <c r="Z754" s="5">
        <f>DATEDIF(Table1[[#This Row],[Order Date]], Table1[[#This Row],[Ship Date]], "D")</f>
        <v>4</v>
      </c>
      <c r="AA754" s="5">
        <f>IF(Table1[[#This Row],[Sales]]=0, 0, Table1[[#This Row],[Profit]] / Table1[[#This Row],[Sales]] * 100)</f>
        <v>-117.0408931259408</v>
      </c>
      <c r="AB754" s="5">
        <f>Table1[[#This Row],[Sales]] / (1 - Table1[[#This Row],[Discount]])</f>
        <v>671.32631578947371</v>
      </c>
      <c r="AC754" s="5">
        <f>Table1[[#This Row],[Sales Before Discount]] - Table1[[#This Row],[Sales]]</f>
        <v>33.56631578947372</v>
      </c>
      <c r="AD754" s="5" t="str">
        <f>IF(Table1[[#This Row],[Discount Impact Factor]]=0, "No Discount", IF(Table1[[#This Row],[Discount Impact Factor]]&lt;=0.1, "Low Discount", IF(Table1[[#This Row],[Discount Impact Factor]]&lt;=0.2, "Medium Discount", "High Discount")))</f>
        <v>High Discount</v>
      </c>
      <c r="AE754" s="5" t="str">
        <f>IF(Table1[[#This Row],[Discount]]=0,"0% (No Discount)",
 IF(Table1[[#This Row],[Discount]]&lt;=0.09,"10%",
 IF(Table1[[#This Row],[Discount]]&lt;=0.16,"15%",
 IF(Table1[[#This Row],[Discount]]&lt;=0.2,"20%",  IF(Table1[[#This Row],[Discount]]&lt;=0.25,"25%",
 "30%+")))))</f>
        <v>10%</v>
      </c>
      <c r="AF754" s="5" t="str">
        <f>IF(Table1[[#This Row],[Discount]]=0, "Full Price", "Discounted")</f>
        <v>Discounted</v>
      </c>
      <c r="AG754" s="46" t="str">
        <f>TEXT(Table1[[#This Row],[Order Date]],"mmm-yyyy")</f>
        <v>Jan-2015</v>
      </c>
    </row>
    <row r="755" spans="1:33" ht="12.75" customHeight="1" x14ac:dyDescent="0.25">
      <c r="A755" s="5">
        <v>21792</v>
      </c>
      <c r="B755" s="5" t="s">
        <v>106</v>
      </c>
      <c r="C755" s="5">
        <v>0.05</v>
      </c>
      <c r="D755" s="5">
        <v>279.48</v>
      </c>
      <c r="E755" s="5">
        <v>35</v>
      </c>
      <c r="F755" s="5">
        <v>1316</v>
      </c>
      <c r="G755" s="5" t="s">
        <v>1398</v>
      </c>
      <c r="H755" s="5" t="s">
        <v>49</v>
      </c>
      <c r="I755" s="5" t="s">
        <v>40</v>
      </c>
      <c r="J755" s="5" t="s">
        <v>29</v>
      </c>
      <c r="K755" s="5" t="s">
        <v>141</v>
      </c>
      <c r="L755" s="5" t="s">
        <v>236</v>
      </c>
      <c r="M755" s="5" t="s">
        <v>810</v>
      </c>
      <c r="N755" s="5">
        <v>0.8</v>
      </c>
      <c r="O755" s="5" t="s">
        <v>33</v>
      </c>
      <c r="P755" s="5" t="s">
        <v>34</v>
      </c>
      <c r="Q755" s="5" t="s">
        <v>255</v>
      </c>
      <c r="R755" s="5" t="s">
        <v>1399</v>
      </c>
      <c r="S755" s="5">
        <v>80022</v>
      </c>
      <c r="T755" s="7">
        <v>42009</v>
      </c>
      <c r="U755" s="7">
        <v>42009</v>
      </c>
      <c r="V755" s="5">
        <v>-274.95</v>
      </c>
      <c r="W755" s="5">
        <v>8</v>
      </c>
      <c r="X755" s="5">
        <v>2156.06</v>
      </c>
      <c r="Y755" s="5">
        <v>87603</v>
      </c>
      <c r="Z755" s="5">
        <f>DATEDIF(Table1[[#This Row],[Order Date]], Table1[[#This Row],[Ship Date]], "D")</f>
        <v>0</v>
      </c>
      <c r="AA755" s="5">
        <f>IF(Table1[[#This Row],[Sales]]=0, 0, Table1[[#This Row],[Profit]] / Table1[[#This Row],[Sales]] * 100)</f>
        <v>-12.752428040035991</v>
      </c>
      <c r="AB755" s="5">
        <f>Table1[[#This Row],[Sales]] / (1 - Table1[[#This Row],[Discount]])</f>
        <v>2269.5368421052631</v>
      </c>
      <c r="AC755" s="5">
        <f>Table1[[#This Row],[Sales Before Discount]] - Table1[[#This Row],[Sales]]</f>
        <v>113.47684210526313</v>
      </c>
      <c r="AD755" s="5" t="str">
        <f>IF(Table1[[#This Row],[Discount Impact Factor]]=0, "No Discount", IF(Table1[[#This Row],[Discount Impact Factor]]&lt;=0.1, "Low Discount", IF(Table1[[#This Row],[Discount Impact Factor]]&lt;=0.2, "Medium Discount", "High Discount")))</f>
        <v>High Discount</v>
      </c>
      <c r="AE755" s="5" t="str">
        <f>IF(Table1[[#This Row],[Discount]]=0,"0% (No Discount)",
 IF(Table1[[#This Row],[Discount]]&lt;=0.09,"10%",
 IF(Table1[[#This Row],[Discount]]&lt;=0.16,"15%",
 IF(Table1[[#This Row],[Discount]]&lt;=0.2,"20%",  IF(Table1[[#This Row],[Discount]]&lt;=0.25,"25%",
 "30%+")))))</f>
        <v>10%</v>
      </c>
      <c r="AF755" s="5" t="str">
        <f>IF(Table1[[#This Row],[Discount]]=0, "Full Price", "Discounted")</f>
        <v>Discounted</v>
      </c>
      <c r="AG755" s="46" t="str">
        <f>TEXT(Table1[[#This Row],[Order Date]],"mmm-yyyy")</f>
        <v>Jan-2015</v>
      </c>
    </row>
    <row r="756" spans="1:33" ht="12.75" hidden="1" customHeight="1" x14ac:dyDescent="0.25">
      <c r="A756" s="5">
        <v>21006</v>
      </c>
      <c r="B756" s="5" t="s">
        <v>106</v>
      </c>
      <c r="C756" s="5">
        <v>0.02</v>
      </c>
      <c r="D756" s="5">
        <v>55.99</v>
      </c>
      <c r="E756" s="5">
        <v>3.3</v>
      </c>
      <c r="F756" s="5">
        <v>1338</v>
      </c>
      <c r="G756" s="5" t="s">
        <v>1400</v>
      </c>
      <c r="H756" s="5" t="s">
        <v>49</v>
      </c>
      <c r="I756" s="5" t="s">
        <v>40</v>
      </c>
      <c r="J756" s="5" t="s">
        <v>77</v>
      </c>
      <c r="K756" s="5" t="s">
        <v>78</v>
      </c>
      <c r="L756" s="5" t="s">
        <v>51</v>
      </c>
      <c r="M756" s="5" t="s">
        <v>1401</v>
      </c>
      <c r="N756" s="5">
        <v>0.59</v>
      </c>
      <c r="O756" s="5" t="s">
        <v>33</v>
      </c>
      <c r="P756" s="5" t="s">
        <v>61</v>
      </c>
      <c r="Q756" s="5" t="s">
        <v>178</v>
      </c>
      <c r="R756" s="5" t="s">
        <v>179</v>
      </c>
      <c r="S756" s="5">
        <v>60623</v>
      </c>
      <c r="T756" s="7">
        <v>42045</v>
      </c>
      <c r="U756" s="7">
        <v>42045</v>
      </c>
      <c r="V756" s="5">
        <v>525.20039999999995</v>
      </c>
      <c r="W756" s="5">
        <v>16</v>
      </c>
      <c r="X756" s="5">
        <v>761.16</v>
      </c>
      <c r="Y756" s="5">
        <v>91244</v>
      </c>
      <c r="Z756" s="5">
        <f>DATEDIF(Table1[[#This Row],[Order Date]], Table1[[#This Row],[Ship Date]], "D")</f>
        <v>0</v>
      </c>
      <c r="AA756" s="5">
        <f>IF(Table1[[#This Row],[Sales]]=0, 0, Table1[[#This Row],[Profit]] / Table1[[#This Row],[Sales]] * 100)</f>
        <v>69</v>
      </c>
      <c r="AB756" s="5">
        <f>Table1[[#This Row],[Sales]] / (1 - Table1[[#This Row],[Discount]])</f>
        <v>776.69387755102036</v>
      </c>
      <c r="AC756" s="5">
        <f>Table1[[#This Row],[Sales Before Discount]] - Table1[[#This Row],[Sales]]</f>
        <v>15.533877551020396</v>
      </c>
      <c r="AD756" s="5" t="str">
        <f>IF(Table1[[#This Row],[Discount Impact Factor]]=0, "No Discount", IF(Table1[[#This Row],[Discount Impact Factor]]&lt;=0.1, "Low Discount", IF(Table1[[#This Row],[Discount Impact Factor]]&lt;=0.2, "Medium Discount", "High Discount")))</f>
        <v>High Discount</v>
      </c>
      <c r="AE756" s="5" t="str">
        <f>IF(Table1[[#This Row],[Discount]]=0,"0% (No Discount)",
 IF(Table1[[#This Row],[Discount]]&lt;=0.09,"10%",
 IF(Table1[[#This Row],[Discount]]&lt;=0.16,"15%",
 IF(Table1[[#This Row],[Discount]]&lt;=0.2,"20%",  IF(Table1[[#This Row],[Discount]]&lt;=0.25,"25%",
 "30%+")))))</f>
        <v>10%</v>
      </c>
      <c r="AF756" s="5" t="str">
        <f>IF(Table1[[#This Row],[Discount]]=0, "Full Price", "Discounted")</f>
        <v>Discounted</v>
      </c>
      <c r="AG756" s="46" t="str">
        <f>TEXT(Table1[[#This Row],[Order Date]],"mmm-yyyy")</f>
        <v>Feb-2015</v>
      </c>
    </row>
    <row r="757" spans="1:33" ht="12.75" customHeight="1" x14ac:dyDescent="0.25">
      <c r="A757" s="5">
        <v>3004</v>
      </c>
      <c r="B757" s="5" t="s">
        <v>106</v>
      </c>
      <c r="C757" s="5">
        <v>0</v>
      </c>
      <c r="D757" s="5">
        <v>22.38</v>
      </c>
      <c r="E757" s="5">
        <v>15.1</v>
      </c>
      <c r="F757" s="5">
        <v>1340</v>
      </c>
      <c r="G757" s="5" t="s">
        <v>1402</v>
      </c>
      <c r="H757" s="5" t="s">
        <v>27</v>
      </c>
      <c r="I757" s="5" t="s">
        <v>40</v>
      </c>
      <c r="J757" s="5" t="s">
        <v>29</v>
      </c>
      <c r="K757" s="5" t="s">
        <v>109</v>
      </c>
      <c r="L757" s="5" t="s">
        <v>59</v>
      </c>
      <c r="M757" s="5" t="s">
        <v>1175</v>
      </c>
      <c r="N757" s="5">
        <v>0.38</v>
      </c>
      <c r="O757" s="5" t="s">
        <v>33</v>
      </c>
      <c r="P757" s="5" t="s">
        <v>53</v>
      </c>
      <c r="Q757" s="5" t="s">
        <v>71</v>
      </c>
      <c r="R757" s="5" t="s">
        <v>90</v>
      </c>
      <c r="S757" s="5">
        <v>10170</v>
      </c>
      <c r="T757" s="7">
        <v>42045</v>
      </c>
      <c r="U757" s="7">
        <v>42052</v>
      </c>
      <c r="V757" s="5">
        <v>-52.646999999999998</v>
      </c>
      <c r="W757" s="5">
        <v>29</v>
      </c>
      <c r="X757" s="5">
        <v>682.68</v>
      </c>
      <c r="Y757" s="5">
        <v>21636</v>
      </c>
      <c r="Z757" s="5">
        <f>DATEDIF(Table1[[#This Row],[Order Date]], Table1[[#This Row],[Ship Date]], "D")</f>
        <v>7</v>
      </c>
      <c r="AA757" s="5">
        <f>IF(Table1[[#This Row],[Sales]]=0, 0, Table1[[#This Row],[Profit]] / Table1[[#This Row],[Sales]] * 100)</f>
        <v>-7.7118122692916149</v>
      </c>
      <c r="AB757" s="5">
        <f>Table1[[#This Row],[Sales]] / (1 - Table1[[#This Row],[Discount]])</f>
        <v>682.68</v>
      </c>
      <c r="AC757" s="5">
        <f>Table1[[#This Row],[Sales Before Discount]] - Table1[[#This Row],[Sales]]</f>
        <v>0</v>
      </c>
      <c r="AD757" s="5" t="str">
        <f>IF(Table1[[#This Row],[Discount Impact Factor]]=0, "No Discount", IF(Table1[[#This Row],[Discount Impact Factor]]&lt;=0.1, "Low Discount", IF(Table1[[#This Row],[Discount Impact Factor]]&lt;=0.2, "Medium Discount", "High Discount")))</f>
        <v>No Discount</v>
      </c>
      <c r="AE757" s="5" t="str">
        <f>IF(Table1[[#This Row],[Discount]]=0,"0% (No Discount)",
 IF(Table1[[#This Row],[Discount]]&lt;=0.09,"10%",
 IF(Table1[[#This Row],[Discount]]&lt;=0.16,"15%",
 IF(Table1[[#This Row],[Discount]]&lt;=0.2,"20%",  IF(Table1[[#This Row],[Discount]]&lt;=0.25,"25%",
 "30%+")))))</f>
        <v>0% (No Discount)</v>
      </c>
      <c r="AF757" s="5" t="str">
        <f>IF(Table1[[#This Row],[Discount]]=0, "Full Price", "Discounted")</f>
        <v>Full Price</v>
      </c>
      <c r="AG757" s="46" t="str">
        <f>TEXT(Table1[[#This Row],[Order Date]],"mmm-yyyy")</f>
        <v>Feb-2015</v>
      </c>
    </row>
    <row r="758" spans="1:33" ht="12.75" customHeight="1" x14ac:dyDescent="0.25">
      <c r="A758" s="5">
        <v>3005</v>
      </c>
      <c r="B758" s="5" t="s">
        <v>106</v>
      </c>
      <c r="C758" s="5">
        <v>7.0000000000000007E-2</v>
      </c>
      <c r="D758" s="5">
        <v>5.98</v>
      </c>
      <c r="E758" s="5">
        <v>4.6900000000000004</v>
      </c>
      <c r="F758" s="5">
        <v>1340</v>
      </c>
      <c r="G758" s="5" t="s">
        <v>1402</v>
      </c>
      <c r="H758" s="5" t="s">
        <v>49</v>
      </c>
      <c r="I758" s="5" t="s">
        <v>40</v>
      </c>
      <c r="J758" s="5" t="s">
        <v>29</v>
      </c>
      <c r="K758" s="5" t="s">
        <v>141</v>
      </c>
      <c r="L758" s="5" t="s">
        <v>59</v>
      </c>
      <c r="M758" s="5" t="s">
        <v>1403</v>
      </c>
      <c r="N758" s="5">
        <v>0.68</v>
      </c>
      <c r="O758" s="5" t="s">
        <v>33</v>
      </c>
      <c r="P758" s="5" t="s">
        <v>53</v>
      </c>
      <c r="Q758" s="5" t="s">
        <v>71</v>
      </c>
      <c r="R758" s="5" t="s">
        <v>90</v>
      </c>
      <c r="S758" s="5">
        <v>10170</v>
      </c>
      <c r="T758" s="7">
        <v>42045</v>
      </c>
      <c r="U758" s="7">
        <v>42050</v>
      </c>
      <c r="V758" s="5">
        <v>-24.44</v>
      </c>
      <c r="W758" s="5">
        <v>11</v>
      </c>
      <c r="X758" s="5">
        <v>73.44</v>
      </c>
      <c r="Y758" s="5">
        <v>21636</v>
      </c>
      <c r="Z758" s="5">
        <f>DATEDIF(Table1[[#This Row],[Order Date]], Table1[[#This Row],[Ship Date]], "D")</f>
        <v>5</v>
      </c>
      <c r="AA758" s="5">
        <f>IF(Table1[[#This Row],[Sales]]=0, 0, Table1[[#This Row],[Profit]] / Table1[[#This Row],[Sales]] * 100)</f>
        <v>-33.278867102396518</v>
      </c>
      <c r="AB758" s="5">
        <f>Table1[[#This Row],[Sales]] / (1 - Table1[[#This Row],[Discount]])</f>
        <v>78.967741935483872</v>
      </c>
      <c r="AC758" s="5">
        <f>Table1[[#This Row],[Sales Before Discount]] - Table1[[#This Row],[Sales]]</f>
        <v>5.5277419354838742</v>
      </c>
      <c r="AD758" s="5" t="str">
        <f>IF(Table1[[#This Row],[Discount Impact Factor]]=0, "No Discount", IF(Table1[[#This Row],[Discount Impact Factor]]&lt;=0.1, "Low Discount", IF(Table1[[#This Row],[Discount Impact Factor]]&lt;=0.2, "Medium Discount", "High Discount")))</f>
        <v>High Discount</v>
      </c>
      <c r="AE758" s="5" t="str">
        <f>IF(Table1[[#This Row],[Discount]]=0,"0% (No Discount)",
 IF(Table1[[#This Row],[Discount]]&lt;=0.09,"10%",
 IF(Table1[[#This Row],[Discount]]&lt;=0.16,"15%",
 IF(Table1[[#This Row],[Discount]]&lt;=0.2,"20%",  IF(Table1[[#This Row],[Discount]]&lt;=0.25,"25%",
 "30%+")))))</f>
        <v>10%</v>
      </c>
      <c r="AF758" s="5" t="str">
        <f>IF(Table1[[#This Row],[Discount]]=0, "Full Price", "Discounted")</f>
        <v>Discounted</v>
      </c>
      <c r="AG758" s="46" t="str">
        <f>TEXT(Table1[[#This Row],[Order Date]],"mmm-yyyy")</f>
        <v>Feb-2015</v>
      </c>
    </row>
    <row r="759" spans="1:33" ht="12.75" hidden="1" customHeight="1" x14ac:dyDescent="0.25">
      <c r="A759" s="5">
        <v>3006</v>
      </c>
      <c r="B759" s="5" t="s">
        <v>106</v>
      </c>
      <c r="C759" s="5">
        <v>0.02</v>
      </c>
      <c r="D759" s="5">
        <v>55.99</v>
      </c>
      <c r="E759" s="5">
        <v>3.3</v>
      </c>
      <c r="F759" s="5">
        <v>1340</v>
      </c>
      <c r="G759" s="5" t="s">
        <v>1402</v>
      </c>
      <c r="H759" s="5" t="s">
        <v>49</v>
      </c>
      <c r="I759" s="5" t="s">
        <v>40</v>
      </c>
      <c r="J759" s="5" t="s">
        <v>77</v>
      </c>
      <c r="K759" s="5" t="s">
        <v>78</v>
      </c>
      <c r="L759" s="5" t="s">
        <v>51</v>
      </c>
      <c r="M759" s="5" t="s">
        <v>1401</v>
      </c>
      <c r="N759" s="5">
        <v>0.59</v>
      </c>
      <c r="O759" s="5" t="s">
        <v>33</v>
      </c>
      <c r="P759" s="5" t="s">
        <v>53</v>
      </c>
      <c r="Q759" s="5" t="s">
        <v>71</v>
      </c>
      <c r="R759" s="5" t="s">
        <v>90</v>
      </c>
      <c r="S759" s="5">
        <v>10170</v>
      </c>
      <c r="T759" s="7">
        <v>42045</v>
      </c>
      <c r="U759" s="7">
        <v>42045</v>
      </c>
      <c r="V759" s="5">
        <v>366.50700000000001</v>
      </c>
      <c r="W759" s="5">
        <v>63</v>
      </c>
      <c r="X759" s="5">
        <v>2997.07</v>
      </c>
      <c r="Y759" s="5">
        <v>21636</v>
      </c>
      <c r="Z759" s="5">
        <f>DATEDIF(Table1[[#This Row],[Order Date]], Table1[[#This Row],[Ship Date]], "D")</f>
        <v>0</v>
      </c>
      <c r="AA759" s="5">
        <f>IF(Table1[[#This Row],[Sales]]=0, 0, Table1[[#This Row],[Profit]] / Table1[[#This Row],[Sales]] * 100)</f>
        <v>12.228843503822066</v>
      </c>
      <c r="AB759" s="5">
        <f>Table1[[#This Row],[Sales]] / (1 - Table1[[#This Row],[Discount]])</f>
        <v>3058.2346938775513</v>
      </c>
      <c r="AC759" s="5">
        <f>Table1[[#This Row],[Sales Before Discount]] - Table1[[#This Row],[Sales]]</f>
        <v>61.164693877551144</v>
      </c>
      <c r="AD759" s="5" t="str">
        <f>IF(Table1[[#This Row],[Discount Impact Factor]]=0, "No Discount", IF(Table1[[#This Row],[Discount Impact Factor]]&lt;=0.1, "Low Discount", IF(Table1[[#This Row],[Discount Impact Factor]]&lt;=0.2, "Medium Discount", "High Discount")))</f>
        <v>High Discount</v>
      </c>
      <c r="AE759" s="5" t="str">
        <f>IF(Table1[[#This Row],[Discount]]=0,"0% (No Discount)",
 IF(Table1[[#This Row],[Discount]]&lt;=0.09,"10%",
 IF(Table1[[#This Row],[Discount]]&lt;=0.16,"15%",
 IF(Table1[[#This Row],[Discount]]&lt;=0.2,"20%",  IF(Table1[[#This Row],[Discount]]&lt;=0.25,"25%",
 "30%+")))))</f>
        <v>10%</v>
      </c>
      <c r="AF759" s="5" t="str">
        <f>IF(Table1[[#This Row],[Discount]]=0, "Full Price", "Discounted")</f>
        <v>Discounted</v>
      </c>
      <c r="AG759" s="46" t="str">
        <f>TEXT(Table1[[#This Row],[Order Date]],"mmm-yyyy")</f>
        <v>Feb-2015</v>
      </c>
    </row>
    <row r="760" spans="1:33" ht="12.75" hidden="1" customHeight="1" x14ac:dyDescent="0.25">
      <c r="A760" s="5">
        <v>3431</v>
      </c>
      <c r="B760" s="5" t="s">
        <v>37</v>
      </c>
      <c r="C760" s="5">
        <v>7.0000000000000007E-2</v>
      </c>
      <c r="D760" s="5">
        <v>3.98</v>
      </c>
      <c r="E760" s="5">
        <v>0.83</v>
      </c>
      <c r="F760" s="5">
        <v>1340</v>
      </c>
      <c r="G760" s="5" t="s">
        <v>1402</v>
      </c>
      <c r="H760" s="5" t="s">
        <v>49</v>
      </c>
      <c r="I760" s="5" t="s">
        <v>40</v>
      </c>
      <c r="J760" s="5" t="s">
        <v>29</v>
      </c>
      <c r="K760" s="5" t="s">
        <v>30</v>
      </c>
      <c r="L760" s="5" t="s">
        <v>31</v>
      </c>
      <c r="M760" s="5" t="s">
        <v>1404</v>
      </c>
      <c r="N760" s="5">
        <v>0.51</v>
      </c>
      <c r="O760" s="5" t="s">
        <v>33</v>
      </c>
      <c r="P760" s="5" t="s">
        <v>53</v>
      </c>
      <c r="Q760" s="5" t="s">
        <v>71</v>
      </c>
      <c r="R760" s="5" t="s">
        <v>90</v>
      </c>
      <c r="S760" s="5">
        <v>10170</v>
      </c>
      <c r="T760" s="7">
        <v>42161</v>
      </c>
      <c r="U760" s="7">
        <v>42164</v>
      </c>
      <c r="V760" s="5">
        <v>27.38</v>
      </c>
      <c r="W760" s="5">
        <v>76</v>
      </c>
      <c r="X760" s="5">
        <v>282.85000000000002</v>
      </c>
      <c r="Y760" s="5">
        <v>24455</v>
      </c>
      <c r="Z760" s="5">
        <f>DATEDIF(Table1[[#This Row],[Order Date]], Table1[[#This Row],[Ship Date]], "D")</f>
        <v>3</v>
      </c>
      <c r="AA760" s="5">
        <f>IF(Table1[[#This Row],[Sales]]=0, 0, Table1[[#This Row],[Profit]] / Table1[[#This Row],[Sales]] * 100)</f>
        <v>9.6800424253137685</v>
      </c>
      <c r="AB760" s="5">
        <f>Table1[[#This Row],[Sales]] / (1 - Table1[[#This Row],[Discount]])</f>
        <v>304.1397849462366</v>
      </c>
      <c r="AC760" s="5">
        <f>Table1[[#This Row],[Sales Before Discount]] - Table1[[#This Row],[Sales]]</f>
        <v>21.28978494623658</v>
      </c>
      <c r="AD760" s="5" t="str">
        <f>IF(Table1[[#This Row],[Discount Impact Factor]]=0, "No Discount", IF(Table1[[#This Row],[Discount Impact Factor]]&lt;=0.1, "Low Discount", IF(Table1[[#This Row],[Discount Impact Factor]]&lt;=0.2, "Medium Discount", "High Discount")))</f>
        <v>High Discount</v>
      </c>
      <c r="AE760" s="5" t="str">
        <f>IF(Table1[[#This Row],[Discount]]=0,"0% (No Discount)",
 IF(Table1[[#This Row],[Discount]]&lt;=0.09,"10%",
 IF(Table1[[#This Row],[Discount]]&lt;=0.16,"15%",
 IF(Table1[[#This Row],[Discount]]&lt;=0.2,"20%",  IF(Table1[[#This Row],[Discount]]&lt;=0.25,"25%",
 "30%+")))))</f>
        <v>10%</v>
      </c>
      <c r="AF760" s="5" t="str">
        <f>IF(Table1[[#This Row],[Discount]]=0, "Full Price", "Discounted")</f>
        <v>Discounted</v>
      </c>
      <c r="AG760" s="46" t="str">
        <f>TEXT(Table1[[#This Row],[Order Date]],"mmm-yyyy")</f>
        <v>Jun-2015</v>
      </c>
    </row>
    <row r="761" spans="1:33" ht="12.75" customHeight="1" x14ac:dyDescent="0.25">
      <c r="A761" s="5">
        <v>21005</v>
      </c>
      <c r="B761" s="5" t="s">
        <v>106</v>
      </c>
      <c r="C761" s="5">
        <v>7.0000000000000007E-2</v>
      </c>
      <c r="D761" s="5">
        <v>5.98</v>
      </c>
      <c r="E761" s="5">
        <v>4.6900000000000004</v>
      </c>
      <c r="F761" s="5">
        <v>1341</v>
      </c>
      <c r="G761" s="5" t="s">
        <v>1405</v>
      </c>
      <c r="H761" s="5" t="s">
        <v>49</v>
      </c>
      <c r="I761" s="5" t="s">
        <v>40</v>
      </c>
      <c r="J761" s="5" t="s">
        <v>29</v>
      </c>
      <c r="K761" s="5" t="s">
        <v>141</v>
      </c>
      <c r="L761" s="5" t="s">
        <v>59</v>
      </c>
      <c r="M761" s="5" t="s">
        <v>1403</v>
      </c>
      <c r="N761" s="5">
        <v>0.68</v>
      </c>
      <c r="O761" s="5" t="s">
        <v>33</v>
      </c>
      <c r="P761" s="5" t="s">
        <v>53</v>
      </c>
      <c r="Q761" s="5" t="s">
        <v>234</v>
      </c>
      <c r="R761" s="5" t="s">
        <v>1406</v>
      </c>
      <c r="S761" s="5">
        <v>17201</v>
      </c>
      <c r="T761" s="7">
        <v>42045</v>
      </c>
      <c r="U761" s="7">
        <v>42050</v>
      </c>
      <c r="V761" s="5">
        <v>-12.708800000000002</v>
      </c>
      <c r="W761" s="5">
        <v>3</v>
      </c>
      <c r="X761" s="5">
        <v>20.03</v>
      </c>
      <c r="Y761" s="5">
        <v>91244</v>
      </c>
      <c r="Z761" s="5">
        <f>DATEDIF(Table1[[#This Row],[Order Date]], Table1[[#This Row],[Ship Date]], "D")</f>
        <v>5</v>
      </c>
      <c r="AA761" s="5">
        <f>IF(Table1[[#This Row],[Sales]]=0, 0, Table1[[#This Row],[Profit]] / Table1[[#This Row],[Sales]] * 100)</f>
        <v>-63.448826759860211</v>
      </c>
      <c r="AB761" s="5">
        <f>Table1[[#This Row],[Sales]] / (1 - Table1[[#This Row],[Discount]])</f>
        <v>21.537634408602152</v>
      </c>
      <c r="AC761" s="5">
        <f>Table1[[#This Row],[Sales Before Discount]] - Table1[[#This Row],[Sales]]</f>
        <v>1.5076344086021507</v>
      </c>
      <c r="AD761" s="5" t="str">
        <f>IF(Table1[[#This Row],[Discount Impact Factor]]=0, "No Discount", IF(Table1[[#This Row],[Discount Impact Factor]]&lt;=0.1, "Low Discount", IF(Table1[[#This Row],[Discount Impact Factor]]&lt;=0.2, "Medium Discount", "High Discount")))</f>
        <v>High Discount</v>
      </c>
      <c r="AE761" s="5" t="str">
        <f>IF(Table1[[#This Row],[Discount]]=0,"0% (No Discount)",
 IF(Table1[[#This Row],[Discount]]&lt;=0.09,"10%",
 IF(Table1[[#This Row],[Discount]]&lt;=0.16,"15%",
 IF(Table1[[#This Row],[Discount]]&lt;=0.2,"20%",  IF(Table1[[#This Row],[Discount]]&lt;=0.25,"25%",
 "30%+")))))</f>
        <v>10%</v>
      </c>
      <c r="AF761" s="5" t="str">
        <f>IF(Table1[[#This Row],[Discount]]=0, "Full Price", "Discounted")</f>
        <v>Discounted</v>
      </c>
      <c r="AG761" s="46" t="str">
        <f>TEXT(Table1[[#This Row],[Order Date]],"mmm-yyyy")</f>
        <v>Feb-2015</v>
      </c>
    </row>
    <row r="762" spans="1:33" ht="12.75" customHeight="1" x14ac:dyDescent="0.25">
      <c r="A762" s="5">
        <v>21430</v>
      </c>
      <c r="B762" s="5" t="s">
        <v>37</v>
      </c>
      <c r="C762" s="5">
        <v>0</v>
      </c>
      <c r="D762" s="5">
        <v>20.89</v>
      </c>
      <c r="E762" s="5">
        <v>1.99</v>
      </c>
      <c r="F762" s="5">
        <v>1341</v>
      </c>
      <c r="G762" s="5" t="s">
        <v>1405</v>
      </c>
      <c r="H762" s="5" t="s">
        <v>49</v>
      </c>
      <c r="I762" s="5" t="s">
        <v>40</v>
      </c>
      <c r="J762" s="5" t="s">
        <v>77</v>
      </c>
      <c r="K762" s="5" t="s">
        <v>180</v>
      </c>
      <c r="L762" s="5" t="s">
        <v>51</v>
      </c>
      <c r="M762" s="5" t="s">
        <v>1407</v>
      </c>
      <c r="N762" s="5">
        <v>0.48</v>
      </c>
      <c r="O762" s="5" t="s">
        <v>33</v>
      </c>
      <c r="P762" s="5" t="s">
        <v>53</v>
      </c>
      <c r="Q762" s="5" t="s">
        <v>234</v>
      </c>
      <c r="R762" s="5" t="s">
        <v>1406</v>
      </c>
      <c r="S762" s="5">
        <v>17201</v>
      </c>
      <c r="T762" s="7">
        <v>42161</v>
      </c>
      <c r="U762" s="7">
        <v>42163</v>
      </c>
      <c r="V762" s="5">
        <v>-5.2949999999999999</v>
      </c>
      <c r="W762" s="5">
        <v>4</v>
      </c>
      <c r="X762" s="5">
        <v>84.56</v>
      </c>
      <c r="Y762" s="5">
        <v>91245</v>
      </c>
      <c r="Z762" s="5">
        <f>DATEDIF(Table1[[#This Row],[Order Date]], Table1[[#This Row],[Ship Date]], "D")</f>
        <v>2</v>
      </c>
      <c r="AA762" s="5">
        <f>IF(Table1[[#This Row],[Sales]]=0, 0, Table1[[#This Row],[Profit]] / Table1[[#This Row],[Sales]] * 100)</f>
        <v>-6.2618259224219486</v>
      </c>
      <c r="AB762" s="5">
        <f>Table1[[#This Row],[Sales]] / (1 - Table1[[#This Row],[Discount]])</f>
        <v>84.56</v>
      </c>
      <c r="AC762" s="5">
        <f>Table1[[#This Row],[Sales Before Discount]] - Table1[[#This Row],[Sales]]</f>
        <v>0</v>
      </c>
      <c r="AD762" s="5" t="str">
        <f>IF(Table1[[#This Row],[Discount Impact Factor]]=0, "No Discount", IF(Table1[[#This Row],[Discount Impact Factor]]&lt;=0.1, "Low Discount", IF(Table1[[#This Row],[Discount Impact Factor]]&lt;=0.2, "Medium Discount", "High Discount")))</f>
        <v>No Discount</v>
      </c>
      <c r="AE762" s="5" t="str">
        <f>IF(Table1[[#This Row],[Discount]]=0,"0% (No Discount)",
 IF(Table1[[#This Row],[Discount]]&lt;=0.09,"10%",
 IF(Table1[[#This Row],[Discount]]&lt;=0.16,"15%",
 IF(Table1[[#This Row],[Discount]]&lt;=0.2,"20%",  IF(Table1[[#This Row],[Discount]]&lt;=0.25,"25%",
 "30%+")))))</f>
        <v>0% (No Discount)</v>
      </c>
      <c r="AF762" s="5" t="str">
        <f>IF(Table1[[#This Row],[Discount]]=0, "Full Price", "Discounted")</f>
        <v>Full Price</v>
      </c>
      <c r="AG762" s="46" t="str">
        <f>TEXT(Table1[[#This Row],[Order Date]],"mmm-yyyy")</f>
        <v>Jun-2015</v>
      </c>
    </row>
    <row r="763" spans="1:33" ht="12.75" hidden="1" customHeight="1" x14ac:dyDescent="0.25">
      <c r="A763" s="5">
        <v>21431</v>
      </c>
      <c r="B763" s="5" t="s">
        <v>37</v>
      </c>
      <c r="C763" s="5">
        <v>7.0000000000000007E-2</v>
      </c>
      <c r="D763" s="5">
        <v>3.98</v>
      </c>
      <c r="E763" s="5">
        <v>0.83</v>
      </c>
      <c r="F763" s="5">
        <v>1341</v>
      </c>
      <c r="G763" s="5" t="s">
        <v>1405</v>
      </c>
      <c r="H763" s="5" t="s">
        <v>49</v>
      </c>
      <c r="I763" s="5" t="s">
        <v>40</v>
      </c>
      <c r="J763" s="5" t="s">
        <v>29</v>
      </c>
      <c r="K763" s="5" t="s">
        <v>30</v>
      </c>
      <c r="L763" s="5" t="s">
        <v>31</v>
      </c>
      <c r="M763" s="5" t="s">
        <v>1404</v>
      </c>
      <c r="N763" s="5">
        <v>0.51</v>
      </c>
      <c r="O763" s="5" t="s">
        <v>33</v>
      </c>
      <c r="P763" s="5" t="s">
        <v>53</v>
      </c>
      <c r="Q763" s="5" t="s">
        <v>234</v>
      </c>
      <c r="R763" s="5" t="s">
        <v>1406</v>
      </c>
      <c r="S763" s="5">
        <v>17201</v>
      </c>
      <c r="T763" s="7">
        <v>42161</v>
      </c>
      <c r="U763" s="7">
        <v>42164</v>
      </c>
      <c r="V763" s="5">
        <v>41.07</v>
      </c>
      <c r="W763" s="5">
        <v>19</v>
      </c>
      <c r="X763" s="5">
        <v>70.709999999999994</v>
      </c>
      <c r="Y763" s="5">
        <v>91245</v>
      </c>
      <c r="Z763" s="5">
        <f>DATEDIF(Table1[[#This Row],[Order Date]], Table1[[#This Row],[Ship Date]], "D")</f>
        <v>3</v>
      </c>
      <c r="AA763" s="5">
        <f>IF(Table1[[#This Row],[Sales]]=0, 0, Table1[[#This Row],[Profit]] / Table1[[#This Row],[Sales]] * 100)</f>
        <v>58.082308018667803</v>
      </c>
      <c r="AB763" s="5">
        <f>Table1[[#This Row],[Sales]] / (1 - Table1[[#This Row],[Discount]])</f>
        <v>76.032258064516128</v>
      </c>
      <c r="AC763" s="5">
        <f>Table1[[#This Row],[Sales Before Discount]] - Table1[[#This Row],[Sales]]</f>
        <v>5.3222580645161344</v>
      </c>
      <c r="AD763" s="5" t="str">
        <f>IF(Table1[[#This Row],[Discount Impact Factor]]=0, "No Discount", IF(Table1[[#This Row],[Discount Impact Factor]]&lt;=0.1, "Low Discount", IF(Table1[[#This Row],[Discount Impact Factor]]&lt;=0.2, "Medium Discount", "High Discount")))</f>
        <v>High Discount</v>
      </c>
      <c r="AE763" s="5" t="str">
        <f>IF(Table1[[#This Row],[Discount]]=0,"0% (No Discount)",
 IF(Table1[[#This Row],[Discount]]&lt;=0.09,"10%",
 IF(Table1[[#This Row],[Discount]]&lt;=0.16,"15%",
 IF(Table1[[#This Row],[Discount]]&lt;=0.2,"20%",  IF(Table1[[#This Row],[Discount]]&lt;=0.25,"25%",
 "30%+")))))</f>
        <v>10%</v>
      </c>
      <c r="AF763" s="5" t="str">
        <f>IF(Table1[[#This Row],[Discount]]=0, "Full Price", "Discounted")</f>
        <v>Discounted</v>
      </c>
      <c r="AG763" s="46" t="str">
        <f>TEXT(Table1[[#This Row],[Order Date]],"mmm-yyyy")</f>
        <v>Jun-2015</v>
      </c>
    </row>
    <row r="764" spans="1:33" ht="12.75" customHeight="1" x14ac:dyDescent="0.25">
      <c r="A764" s="5">
        <v>20804</v>
      </c>
      <c r="B764" s="5" t="s">
        <v>106</v>
      </c>
      <c r="C764" s="5">
        <v>0.1</v>
      </c>
      <c r="D764" s="5">
        <v>2.62</v>
      </c>
      <c r="E764" s="5">
        <v>0.8</v>
      </c>
      <c r="F764" s="5">
        <v>1347</v>
      </c>
      <c r="G764" s="5" t="s">
        <v>1408</v>
      </c>
      <c r="H764" s="5" t="s">
        <v>49</v>
      </c>
      <c r="I764" s="5" t="s">
        <v>40</v>
      </c>
      <c r="J764" s="5" t="s">
        <v>29</v>
      </c>
      <c r="K764" s="5" t="s">
        <v>66</v>
      </c>
      <c r="L764" s="5" t="s">
        <v>31</v>
      </c>
      <c r="M764" s="5" t="s">
        <v>1409</v>
      </c>
      <c r="N764" s="5">
        <v>0.39</v>
      </c>
      <c r="O764" s="5" t="s">
        <v>33</v>
      </c>
      <c r="P764" s="5" t="s">
        <v>136</v>
      </c>
      <c r="Q764" s="5" t="s">
        <v>362</v>
      </c>
      <c r="R764" s="5" t="s">
        <v>1410</v>
      </c>
      <c r="S764" s="5">
        <v>33511</v>
      </c>
      <c r="T764" s="7">
        <v>42124</v>
      </c>
      <c r="U764" s="7">
        <v>42130</v>
      </c>
      <c r="V764" s="5">
        <v>-94.490899999999996</v>
      </c>
      <c r="W764" s="5">
        <v>21</v>
      </c>
      <c r="X764" s="5">
        <v>51.86</v>
      </c>
      <c r="Y764" s="5">
        <v>89686</v>
      </c>
      <c r="Z764" s="5">
        <f>DATEDIF(Table1[[#This Row],[Order Date]], Table1[[#This Row],[Ship Date]], "D")</f>
        <v>6</v>
      </c>
      <c r="AA764" s="5">
        <f>IF(Table1[[#This Row],[Sales]]=0, 0, Table1[[#This Row],[Profit]] / Table1[[#This Row],[Sales]] * 100)</f>
        <v>-182.2038179714616</v>
      </c>
      <c r="AB764" s="5">
        <f>Table1[[#This Row],[Sales]] / (1 - Table1[[#This Row],[Discount]])</f>
        <v>57.62222222222222</v>
      </c>
      <c r="AC764" s="5">
        <f>Table1[[#This Row],[Sales Before Discount]] - Table1[[#This Row],[Sales]]</f>
        <v>5.7622222222222206</v>
      </c>
      <c r="AD764" s="5" t="str">
        <f>IF(Table1[[#This Row],[Discount Impact Factor]]=0, "No Discount", IF(Table1[[#This Row],[Discount Impact Factor]]&lt;=0.1, "Low Discount", IF(Table1[[#This Row],[Discount Impact Factor]]&lt;=0.2, "Medium Discount", "High Discount")))</f>
        <v>High Discount</v>
      </c>
      <c r="AE764" s="5" t="str">
        <f>IF(Table1[[#This Row],[Discount]]=0,"0% (No Discount)",
 IF(Table1[[#This Row],[Discount]]&lt;=0.09,"10%",
 IF(Table1[[#This Row],[Discount]]&lt;=0.16,"15%",
 IF(Table1[[#This Row],[Discount]]&lt;=0.2,"20%",  IF(Table1[[#This Row],[Discount]]&lt;=0.25,"25%",
 "30%+")))))</f>
        <v>15%</v>
      </c>
      <c r="AF764" s="5" t="str">
        <f>IF(Table1[[#This Row],[Discount]]=0, "Full Price", "Discounted")</f>
        <v>Discounted</v>
      </c>
      <c r="AG764" s="46" t="str">
        <f>TEXT(Table1[[#This Row],[Order Date]],"mmm-yyyy")</f>
        <v>Apr-2015</v>
      </c>
    </row>
    <row r="765" spans="1:33" ht="12.75" customHeight="1" x14ac:dyDescent="0.25">
      <c r="A765" s="5">
        <v>22414</v>
      </c>
      <c r="B765" s="5" t="s">
        <v>25</v>
      </c>
      <c r="C765" s="5">
        <v>0</v>
      </c>
      <c r="D765" s="5">
        <v>12.2</v>
      </c>
      <c r="E765" s="5">
        <v>6.02</v>
      </c>
      <c r="F765" s="5">
        <v>1350</v>
      </c>
      <c r="G765" s="5" t="s">
        <v>1411</v>
      </c>
      <c r="H765" s="5" t="s">
        <v>27</v>
      </c>
      <c r="I765" s="5" t="s">
        <v>40</v>
      </c>
      <c r="J765" s="5" t="s">
        <v>41</v>
      </c>
      <c r="K765" s="5" t="s">
        <v>50</v>
      </c>
      <c r="L765" s="5" t="s">
        <v>51</v>
      </c>
      <c r="M765" s="5" t="s">
        <v>1412</v>
      </c>
      <c r="N765" s="5">
        <v>0.43</v>
      </c>
      <c r="O765" s="5" t="s">
        <v>33</v>
      </c>
      <c r="P765" s="5" t="s">
        <v>136</v>
      </c>
      <c r="Q765" s="5" t="s">
        <v>362</v>
      </c>
      <c r="R765" s="5" t="s">
        <v>1413</v>
      </c>
      <c r="S765" s="5">
        <v>33055</v>
      </c>
      <c r="T765" s="7">
        <v>42111</v>
      </c>
      <c r="U765" s="7">
        <v>42112</v>
      </c>
      <c r="V765" s="5">
        <v>-172.298</v>
      </c>
      <c r="W765" s="5">
        <v>4</v>
      </c>
      <c r="X765" s="5">
        <v>56.24</v>
      </c>
      <c r="Y765" s="5">
        <v>88233</v>
      </c>
      <c r="Z765" s="5">
        <f>DATEDIF(Table1[[#This Row],[Order Date]], Table1[[#This Row],[Ship Date]], "D")</f>
        <v>1</v>
      </c>
      <c r="AA765" s="5">
        <f>IF(Table1[[#This Row],[Sales]]=0, 0, Table1[[#This Row],[Profit]] / Table1[[#This Row],[Sales]] * 100)</f>
        <v>-306.36201991465151</v>
      </c>
      <c r="AB765" s="5">
        <f>Table1[[#This Row],[Sales]] / (1 - Table1[[#This Row],[Discount]])</f>
        <v>56.24</v>
      </c>
      <c r="AC765" s="5">
        <f>Table1[[#This Row],[Sales Before Discount]] - Table1[[#This Row],[Sales]]</f>
        <v>0</v>
      </c>
      <c r="AD765" s="5" t="str">
        <f>IF(Table1[[#This Row],[Discount Impact Factor]]=0, "No Discount", IF(Table1[[#This Row],[Discount Impact Factor]]&lt;=0.1, "Low Discount", IF(Table1[[#This Row],[Discount Impact Factor]]&lt;=0.2, "Medium Discount", "High Discount")))</f>
        <v>No Discount</v>
      </c>
      <c r="AE765" s="5" t="str">
        <f>IF(Table1[[#This Row],[Discount]]=0,"0% (No Discount)",
 IF(Table1[[#This Row],[Discount]]&lt;=0.09,"10%",
 IF(Table1[[#This Row],[Discount]]&lt;=0.16,"15%",
 IF(Table1[[#This Row],[Discount]]&lt;=0.2,"20%",  IF(Table1[[#This Row],[Discount]]&lt;=0.25,"25%",
 "30%+")))))</f>
        <v>0% (No Discount)</v>
      </c>
      <c r="AF765" s="5" t="str">
        <f>IF(Table1[[#This Row],[Discount]]=0, "Full Price", "Discounted")</f>
        <v>Full Price</v>
      </c>
      <c r="AG765" s="46" t="str">
        <f>TEXT(Table1[[#This Row],[Order Date]],"mmm-yyyy")</f>
        <v>Apr-2015</v>
      </c>
    </row>
    <row r="766" spans="1:33" ht="12.75" hidden="1" customHeight="1" x14ac:dyDescent="0.25">
      <c r="A766" s="5">
        <v>18499</v>
      </c>
      <c r="B766" s="5" t="s">
        <v>37</v>
      </c>
      <c r="C766" s="5">
        <v>0.1</v>
      </c>
      <c r="D766" s="5">
        <v>110.99</v>
      </c>
      <c r="E766" s="5">
        <v>8.99</v>
      </c>
      <c r="F766" s="5">
        <v>1351</v>
      </c>
      <c r="G766" s="5" t="s">
        <v>1414</v>
      </c>
      <c r="H766" s="5" t="s">
        <v>27</v>
      </c>
      <c r="I766" s="5" t="s">
        <v>40</v>
      </c>
      <c r="J766" s="5" t="s">
        <v>77</v>
      </c>
      <c r="K766" s="5" t="s">
        <v>78</v>
      </c>
      <c r="L766" s="5" t="s">
        <v>59</v>
      </c>
      <c r="M766" s="5" t="s">
        <v>1415</v>
      </c>
      <c r="N766" s="5">
        <v>0.56999999999999995</v>
      </c>
      <c r="O766" s="5" t="s">
        <v>33</v>
      </c>
      <c r="P766" s="5" t="s">
        <v>136</v>
      </c>
      <c r="Q766" s="5" t="s">
        <v>362</v>
      </c>
      <c r="R766" s="5" t="s">
        <v>1416</v>
      </c>
      <c r="S766" s="5">
        <v>33063</v>
      </c>
      <c r="T766" s="7">
        <v>42031</v>
      </c>
      <c r="U766" s="7">
        <v>42033</v>
      </c>
      <c r="V766" s="5">
        <v>3285.48</v>
      </c>
      <c r="W766" s="5">
        <v>7</v>
      </c>
      <c r="X766" s="5">
        <v>627.78</v>
      </c>
      <c r="Y766" s="5">
        <v>88232</v>
      </c>
      <c r="Z766" s="5">
        <f>DATEDIF(Table1[[#This Row],[Order Date]], Table1[[#This Row],[Ship Date]], "D")</f>
        <v>2</v>
      </c>
      <c r="AA766" s="5">
        <f>IF(Table1[[#This Row],[Sales]]=0, 0, Table1[[#This Row],[Profit]] / Table1[[#This Row],[Sales]] * 100)</f>
        <v>523.34894389754379</v>
      </c>
      <c r="AB766" s="5">
        <f>Table1[[#This Row],[Sales]] / (1 - Table1[[#This Row],[Discount]])</f>
        <v>697.5333333333333</v>
      </c>
      <c r="AC766" s="5">
        <f>Table1[[#This Row],[Sales Before Discount]] - Table1[[#This Row],[Sales]]</f>
        <v>69.75333333333333</v>
      </c>
      <c r="AD766" s="5" t="str">
        <f>IF(Table1[[#This Row],[Discount Impact Factor]]=0, "No Discount", IF(Table1[[#This Row],[Discount Impact Factor]]&lt;=0.1, "Low Discount", IF(Table1[[#This Row],[Discount Impact Factor]]&lt;=0.2, "Medium Discount", "High Discount")))</f>
        <v>High Discount</v>
      </c>
      <c r="AE766" s="5" t="str">
        <f>IF(Table1[[#This Row],[Discount]]=0,"0% (No Discount)",
 IF(Table1[[#This Row],[Discount]]&lt;=0.09,"10%",
 IF(Table1[[#This Row],[Discount]]&lt;=0.16,"15%",
 IF(Table1[[#This Row],[Discount]]&lt;=0.2,"20%",  IF(Table1[[#This Row],[Discount]]&lt;=0.25,"25%",
 "30%+")))))</f>
        <v>15%</v>
      </c>
      <c r="AF766" s="5" t="str">
        <f>IF(Table1[[#This Row],[Discount]]=0, "Full Price", "Discounted")</f>
        <v>Discounted</v>
      </c>
      <c r="AG766" s="46" t="str">
        <f>TEXT(Table1[[#This Row],[Order Date]],"mmm-yyyy")</f>
        <v>Jan-2015</v>
      </c>
    </row>
    <row r="767" spans="1:33" ht="12.75" hidden="1" customHeight="1" x14ac:dyDescent="0.25">
      <c r="A767" s="5">
        <v>24232</v>
      </c>
      <c r="B767" s="5" t="s">
        <v>25</v>
      </c>
      <c r="C767" s="5">
        <v>0.05</v>
      </c>
      <c r="D767" s="5">
        <v>17.670000000000002</v>
      </c>
      <c r="E767" s="5">
        <v>8.99</v>
      </c>
      <c r="F767" s="5">
        <v>1352</v>
      </c>
      <c r="G767" s="5" t="s">
        <v>1417</v>
      </c>
      <c r="H767" s="5" t="s">
        <v>49</v>
      </c>
      <c r="I767" s="5" t="s">
        <v>40</v>
      </c>
      <c r="J767" s="5" t="s">
        <v>41</v>
      </c>
      <c r="K767" s="5" t="s">
        <v>50</v>
      </c>
      <c r="L767" s="5" t="s">
        <v>51</v>
      </c>
      <c r="M767" s="5" t="s">
        <v>807</v>
      </c>
      <c r="N767" s="5">
        <v>0.47</v>
      </c>
      <c r="O767" s="5" t="s">
        <v>33</v>
      </c>
      <c r="P767" s="5" t="s">
        <v>53</v>
      </c>
      <c r="Q767" s="5" t="s">
        <v>415</v>
      </c>
      <c r="R767" s="5" t="s">
        <v>1418</v>
      </c>
      <c r="S767" s="5">
        <v>20746</v>
      </c>
      <c r="T767" s="7">
        <v>42124</v>
      </c>
      <c r="U767" s="7">
        <v>42125</v>
      </c>
      <c r="V767" s="5">
        <v>46.036799999999999</v>
      </c>
      <c r="W767" s="5">
        <v>16</v>
      </c>
      <c r="X767" s="5">
        <v>283.44</v>
      </c>
      <c r="Y767" s="5">
        <v>88234</v>
      </c>
      <c r="Z767" s="5">
        <f>DATEDIF(Table1[[#This Row],[Order Date]], Table1[[#This Row],[Ship Date]], "D")</f>
        <v>1</v>
      </c>
      <c r="AA767" s="5">
        <f>IF(Table1[[#This Row],[Sales]]=0, 0, Table1[[#This Row],[Profit]] / Table1[[#This Row],[Sales]] * 100)</f>
        <v>16.242167654530061</v>
      </c>
      <c r="AB767" s="5">
        <f>Table1[[#This Row],[Sales]] / (1 - Table1[[#This Row],[Discount]])</f>
        <v>298.35789473684213</v>
      </c>
      <c r="AC767" s="5">
        <f>Table1[[#This Row],[Sales Before Discount]] - Table1[[#This Row],[Sales]]</f>
        <v>14.917894736842129</v>
      </c>
      <c r="AD767" s="5" t="str">
        <f>IF(Table1[[#This Row],[Discount Impact Factor]]=0, "No Discount", IF(Table1[[#This Row],[Discount Impact Factor]]&lt;=0.1, "Low Discount", IF(Table1[[#This Row],[Discount Impact Factor]]&lt;=0.2, "Medium Discount", "High Discount")))</f>
        <v>High Discount</v>
      </c>
      <c r="AE767" s="5" t="str">
        <f>IF(Table1[[#This Row],[Discount]]=0,"0% (No Discount)",
 IF(Table1[[#This Row],[Discount]]&lt;=0.09,"10%",
 IF(Table1[[#This Row],[Discount]]&lt;=0.16,"15%",
 IF(Table1[[#This Row],[Discount]]&lt;=0.2,"20%",  IF(Table1[[#This Row],[Discount]]&lt;=0.25,"25%",
 "30%+")))))</f>
        <v>10%</v>
      </c>
      <c r="AF767" s="5" t="str">
        <f>IF(Table1[[#This Row],[Discount]]=0, "Full Price", "Discounted")</f>
        <v>Discounted</v>
      </c>
      <c r="AG767" s="46" t="str">
        <f>TEXT(Table1[[#This Row],[Order Date]],"mmm-yyyy")</f>
        <v>Apr-2015</v>
      </c>
    </row>
    <row r="768" spans="1:33" ht="12.75" customHeight="1" x14ac:dyDescent="0.25">
      <c r="A768" s="5">
        <v>20870</v>
      </c>
      <c r="B768" s="5" t="s">
        <v>25</v>
      </c>
      <c r="C768" s="5">
        <v>0.1</v>
      </c>
      <c r="D768" s="5">
        <v>4.13</v>
      </c>
      <c r="E768" s="5">
        <v>0.99</v>
      </c>
      <c r="F768" s="5">
        <v>1354</v>
      </c>
      <c r="G768" s="5" t="s">
        <v>1419</v>
      </c>
      <c r="H768" s="5" t="s">
        <v>49</v>
      </c>
      <c r="I768" s="5" t="s">
        <v>114</v>
      </c>
      <c r="J768" s="5" t="s">
        <v>29</v>
      </c>
      <c r="K768" s="5" t="s">
        <v>134</v>
      </c>
      <c r="L768" s="5" t="s">
        <v>59</v>
      </c>
      <c r="M768" s="5" t="s">
        <v>1420</v>
      </c>
      <c r="N768" s="5">
        <v>0.39</v>
      </c>
      <c r="O768" s="5" t="s">
        <v>33</v>
      </c>
      <c r="P768" s="5" t="s">
        <v>61</v>
      </c>
      <c r="Q768" s="5" t="s">
        <v>130</v>
      </c>
      <c r="R768" s="5" t="s">
        <v>1421</v>
      </c>
      <c r="S768" s="5">
        <v>76086</v>
      </c>
      <c r="T768" s="7">
        <v>42046</v>
      </c>
      <c r="U768" s="7">
        <v>42046</v>
      </c>
      <c r="V768" s="5">
        <v>-1.0712000000000002</v>
      </c>
      <c r="W768" s="5">
        <v>2</v>
      </c>
      <c r="X768" s="5">
        <v>8.3000000000000007</v>
      </c>
      <c r="Y768" s="5">
        <v>91209</v>
      </c>
      <c r="Z768" s="5">
        <f>DATEDIF(Table1[[#This Row],[Order Date]], Table1[[#This Row],[Ship Date]], "D")</f>
        <v>0</v>
      </c>
      <c r="AA768" s="5">
        <f>IF(Table1[[#This Row],[Sales]]=0, 0, Table1[[#This Row],[Profit]] / Table1[[#This Row],[Sales]] * 100)</f>
        <v>-12.906024096385543</v>
      </c>
      <c r="AB768" s="5">
        <f>Table1[[#This Row],[Sales]] / (1 - Table1[[#This Row],[Discount]])</f>
        <v>9.2222222222222232</v>
      </c>
      <c r="AC768" s="5">
        <f>Table1[[#This Row],[Sales Before Discount]] - Table1[[#This Row],[Sales]]</f>
        <v>0.9222222222222225</v>
      </c>
      <c r="AD768" s="5" t="str">
        <f>IF(Table1[[#This Row],[Discount Impact Factor]]=0, "No Discount", IF(Table1[[#This Row],[Discount Impact Factor]]&lt;=0.1, "Low Discount", IF(Table1[[#This Row],[Discount Impact Factor]]&lt;=0.2, "Medium Discount", "High Discount")))</f>
        <v>High Discount</v>
      </c>
      <c r="AE768" s="5" t="str">
        <f>IF(Table1[[#This Row],[Discount]]=0,"0% (No Discount)",
 IF(Table1[[#This Row],[Discount]]&lt;=0.09,"10%",
 IF(Table1[[#This Row],[Discount]]&lt;=0.16,"15%",
 IF(Table1[[#This Row],[Discount]]&lt;=0.2,"20%",  IF(Table1[[#This Row],[Discount]]&lt;=0.25,"25%",
 "30%+")))))</f>
        <v>15%</v>
      </c>
      <c r="AF768" s="5" t="str">
        <f>IF(Table1[[#This Row],[Discount]]=0, "Full Price", "Discounted")</f>
        <v>Discounted</v>
      </c>
      <c r="AG768" s="46" t="str">
        <f>TEXT(Table1[[#This Row],[Order Date]],"mmm-yyyy")</f>
        <v>Feb-2015</v>
      </c>
    </row>
    <row r="769" spans="1:33" ht="12.75" hidden="1" customHeight="1" x14ac:dyDescent="0.25">
      <c r="A769" s="5">
        <v>20871</v>
      </c>
      <c r="B769" s="5" t="s">
        <v>25</v>
      </c>
      <c r="C769" s="5">
        <v>0.04</v>
      </c>
      <c r="D769" s="5">
        <v>4.9800000000000004</v>
      </c>
      <c r="E769" s="5">
        <v>0.49</v>
      </c>
      <c r="F769" s="5">
        <v>1354</v>
      </c>
      <c r="G769" s="5" t="s">
        <v>1419</v>
      </c>
      <c r="H769" s="5" t="s">
        <v>49</v>
      </c>
      <c r="I769" s="5" t="s">
        <v>114</v>
      </c>
      <c r="J769" s="5" t="s">
        <v>29</v>
      </c>
      <c r="K769" s="5" t="s">
        <v>134</v>
      </c>
      <c r="L769" s="5" t="s">
        <v>59</v>
      </c>
      <c r="M769" s="5" t="s">
        <v>1422</v>
      </c>
      <c r="N769" s="5">
        <v>0.39</v>
      </c>
      <c r="O769" s="5" t="s">
        <v>33</v>
      </c>
      <c r="P769" s="5" t="s">
        <v>61</v>
      </c>
      <c r="Q769" s="5" t="s">
        <v>130</v>
      </c>
      <c r="R769" s="5" t="s">
        <v>1421</v>
      </c>
      <c r="S769" s="5">
        <v>76086</v>
      </c>
      <c r="T769" s="7">
        <v>42046</v>
      </c>
      <c r="U769" s="7">
        <v>42048</v>
      </c>
      <c r="V769" s="5">
        <v>4.4104000000000001</v>
      </c>
      <c r="W769" s="5">
        <v>2</v>
      </c>
      <c r="X769" s="5">
        <v>10.039999999999999</v>
      </c>
      <c r="Y769" s="5">
        <v>91209</v>
      </c>
      <c r="Z769" s="5">
        <f>DATEDIF(Table1[[#This Row],[Order Date]], Table1[[#This Row],[Ship Date]], "D")</f>
        <v>2</v>
      </c>
      <c r="AA769" s="5">
        <f>IF(Table1[[#This Row],[Sales]]=0, 0, Table1[[#This Row],[Profit]] / Table1[[#This Row],[Sales]] * 100)</f>
        <v>43.92828685258965</v>
      </c>
      <c r="AB769" s="5">
        <f>Table1[[#This Row],[Sales]] / (1 - Table1[[#This Row],[Discount]])</f>
        <v>10.458333333333332</v>
      </c>
      <c r="AC769" s="5">
        <f>Table1[[#This Row],[Sales Before Discount]] - Table1[[#This Row],[Sales]]</f>
        <v>0.418333333333333</v>
      </c>
      <c r="AD769" s="5" t="str">
        <f>IF(Table1[[#This Row],[Discount Impact Factor]]=0, "No Discount", IF(Table1[[#This Row],[Discount Impact Factor]]&lt;=0.1, "Low Discount", IF(Table1[[#This Row],[Discount Impact Factor]]&lt;=0.2, "Medium Discount", "High Discount")))</f>
        <v>High Discount</v>
      </c>
      <c r="AE769" s="5" t="str">
        <f>IF(Table1[[#This Row],[Discount]]=0,"0% (No Discount)",
 IF(Table1[[#This Row],[Discount]]&lt;=0.09,"10%",
 IF(Table1[[#This Row],[Discount]]&lt;=0.16,"15%",
 IF(Table1[[#This Row],[Discount]]&lt;=0.2,"20%",  IF(Table1[[#This Row],[Discount]]&lt;=0.25,"25%",
 "30%+")))))</f>
        <v>10%</v>
      </c>
      <c r="AF769" s="5" t="str">
        <f>IF(Table1[[#This Row],[Discount]]=0, "Full Price", "Discounted")</f>
        <v>Discounted</v>
      </c>
      <c r="AG769" s="46" t="str">
        <f>TEXT(Table1[[#This Row],[Order Date]],"mmm-yyyy")</f>
        <v>Feb-2015</v>
      </c>
    </row>
    <row r="770" spans="1:33" ht="12.75" hidden="1" customHeight="1" x14ac:dyDescent="0.25">
      <c r="A770" s="5">
        <v>18733</v>
      </c>
      <c r="B770" s="5" t="s">
        <v>56</v>
      </c>
      <c r="C770" s="5">
        <v>0.03</v>
      </c>
      <c r="D770" s="5">
        <v>125.99</v>
      </c>
      <c r="E770" s="5">
        <v>7.69</v>
      </c>
      <c r="F770" s="5">
        <v>1357</v>
      </c>
      <c r="G770" s="5" t="s">
        <v>1423</v>
      </c>
      <c r="H770" s="5" t="s">
        <v>49</v>
      </c>
      <c r="I770" s="5" t="s">
        <v>40</v>
      </c>
      <c r="J770" s="5" t="s">
        <v>77</v>
      </c>
      <c r="K770" s="5" t="s">
        <v>78</v>
      </c>
      <c r="L770" s="5" t="s">
        <v>59</v>
      </c>
      <c r="M770" s="5" t="s">
        <v>1225</v>
      </c>
      <c r="N770" s="5">
        <v>0.57999999999999996</v>
      </c>
      <c r="O770" s="5" t="s">
        <v>33</v>
      </c>
      <c r="P770" s="5" t="s">
        <v>61</v>
      </c>
      <c r="Q770" s="5" t="s">
        <v>130</v>
      </c>
      <c r="R770" s="5" t="s">
        <v>1424</v>
      </c>
      <c r="S770" s="5">
        <v>78596</v>
      </c>
      <c r="T770" s="7">
        <v>42158</v>
      </c>
      <c r="U770" s="7">
        <v>42160</v>
      </c>
      <c r="V770" s="5">
        <v>500.95799999999997</v>
      </c>
      <c r="W770" s="5">
        <v>9</v>
      </c>
      <c r="X770" s="5">
        <v>981.65</v>
      </c>
      <c r="Y770" s="5">
        <v>88184</v>
      </c>
      <c r="Z770" s="5">
        <f>DATEDIF(Table1[[#This Row],[Order Date]], Table1[[#This Row],[Ship Date]], "D")</f>
        <v>2</v>
      </c>
      <c r="AA770" s="5">
        <f>IF(Table1[[#This Row],[Sales]]=0, 0, Table1[[#This Row],[Profit]] / Table1[[#This Row],[Sales]] * 100)</f>
        <v>51.032241633983602</v>
      </c>
      <c r="AB770" s="5">
        <f>Table1[[#This Row],[Sales]] / (1 - Table1[[#This Row],[Discount]])</f>
        <v>1012.0103092783505</v>
      </c>
      <c r="AC770" s="5">
        <f>Table1[[#This Row],[Sales Before Discount]] - Table1[[#This Row],[Sales]]</f>
        <v>30.360309278350542</v>
      </c>
      <c r="AD770" s="5" t="str">
        <f>IF(Table1[[#This Row],[Discount Impact Factor]]=0, "No Discount", IF(Table1[[#This Row],[Discount Impact Factor]]&lt;=0.1, "Low Discount", IF(Table1[[#This Row],[Discount Impact Factor]]&lt;=0.2, "Medium Discount", "High Discount")))</f>
        <v>High Discount</v>
      </c>
      <c r="AE770" s="5" t="str">
        <f>IF(Table1[[#This Row],[Discount]]=0,"0% (No Discount)",
 IF(Table1[[#This Row],[Discount]]&lt;=0.09,"10%",
 IF(Table1[[#This Row],[Discount]]&lt;=0.16,"15%",
 IF(Table1[[#This Row],[Discount]]&lt;=0.2,"20%",  IF(Table1[[#This Row],[Discount]]&lt;=0.25,"25%",
 "30%+")))))</f>
        <v>10%</v>
      </c>
      <c r="AF770" s="5" t="str">
        <f>IF(Table1[[#This Row],[Discount]]=0, "Full Price", "Discounted")</f>
        <v>Discounted</v>
      </c>
      <c r="AG770" s="46" t="str">
        <f>TEXT(Table1[[#This Row],[Order Date]],"mmm-yyyy")</f>
        <v>Jun-2015</v>
      </c>
    </row>
    <row r="771" spans="1:33" ht="12.75" hidden="1" customHeight="1" x14ac:dyDescent="0.25">
      <c r="A771" s="5">
        <v>18645</v>
      </c>
      <c r="B771" s="5" t="s">
        <v>25</v>
      </c>
      <c r="C771" s="5">
        <v>7.0000000000000007E-2</v>
      </c>
      <c r="D771" s="5">
        <v>119.99</v>
      </c>
      <c r="E771" s="5">
        <v>16.8</v>
      </c>
      <c r="F771" s="5">
        <v>1357</v>
      </c>
      <c r="G771" s="5" t="s">
        <v>1423</v>
      </c>
      <c r="H771" s="5" t="s">
        <v>39</v>
      </c>
      <c r="I771" s="5" t="s">
        <v>40</v>
      </c>
      <c r="J771" s="5" t="s">
        <v>77</v>
      </c>
      <c r="K771" s="5" t="s">
        <v>85</v>
      </c>
      <c r="L771" s="5" t="s">
        <v>121</v>
      </c>
      <c r="M771" s="5" t="s">
        <v>1425</v>
      </c>
      <c r="N771" s="5">
        <v>0.35</v>
      </c>
      <c r="O771" s="5" t="s">
        <v>33</v>
      </c>
      <c r="P771" s="5" t="s">
        <v>61</v>
      </c>
      <c r="Q771" s="5" t="s">
        <v>130</v>
      </c>
      <c r="R771" s="5" t="s">
        <v>1424</v>
      </c>
      <c r="S771" s="5">
        <v>78596</v>
      </c>
      <c r="T771" s="7">
        <v>42183</v>
      </c>
      <c r="U771" s="7">
        <v>42185</v>
      </c>
      <c r="V771" s="5">
        <v>1206.5961</v>
      </c>
      <c r="W771" s="5">
        <v>15</v>
      </c>
      <c r="X771" s="5">
        <v>1748.69</v>
      </c>
      <c r="Y771" s="5">
        <v>88185</v>
      </c>
      <c r="Z771" s="5">
        <f>DATEDIF(Table1[[#This Row],[Order Date]], Table1[[#This Row],[Ship Date]], "D")</f>
        <v>2</v>
      </c>
      <c r="AA771" s="5">
        <f>IF(Table1[[#This Row],[Sales]]=0, 0, Table1[[#This Row],[Profit]] / Table1[[#This Row],[Sales]] * 100)</f>
        <v>69</v>
      </c>
      <c r="AB771" s="5">
        <f>Table1[[#This Row],[Sales]] / (1 - Table1[[#This Row],[Discount]])</f>
        <v>1880.3118279569894</v>
      </c>
      <c r="AC771" s="5">
        <f>Table1[[#This Row],[Sales Before Discount]] - Table1[[#This Row],[Sales]]</f>
        <v>131.62182795698936</v>
      </c>
      <c r="AD771" s="5" t="str">
        <f>IF(Table1[[#This Row],[Discount Impact Factor]]=0, "No Discount", IF(Table1[[#This Row],[Discount Impact Factor]]&lt;=0.1, "Low Discount", IF(Table1[[#This Row],[Discount Impact Factor]]&lt;=0.2, "Medium Discount", "High Discount")))</f>
        <v>High Discount</v>
      </c>
      <c r="AE771" s="5" t="str">
        <f>IF(Table1[[#This Row],[Discount]]=0,"0% (No Discount)",
 IF(Table1[[#This Row],[Discount]]&lt;=0.09,"10%",
 IF(Table1[[#This Row],[Discount]]&lt;=0.16,"15%",
 IF(Table1[[#This Row],[Discount]]&lt;=0.2,"20%",  IF(Table1[[#This Row],[Discount]]&lt;=0.25,"25%",
 "30%+")))))</f>
        <v>10%</v>
      </c>
      <c r="AF771" s="5" t="str">
        <f>IF(Table1[[#This Row],[Discount]]=0, "Full Price", "Discounted")</f>
        <v>Discounted</v>
      </c>
      <c r="AG771" s="46" t="str">
        <f>TEXT(Table1[[#This Row],[Order Date]],"mmm-yyyy")</f>
        <v>Jun-2015</v>
      </c>
    </row>
    <row r="772" spans="1:33" ht="12.75" hidden="1" customHeight="1" x14ac:dyDescent="0.25">
      <c r="A772" s="5">
        <v>20830</v>
      </c>
      <c r="B772" s="5" t="s">
        <v>25</v>
      </c>
      <c r="C772" s="5">
        <v>0.03</v>
      </c>
      <c r="D772" s="5">
        <v>14.34</v>
      </c>
      <c r="E772" s="5">
        <v>5</v>
      </c>
      <c r="F772" s="5">
        <v>1360</v>
      </c>
      <c r="G772" s="5" t="s">
        <v>1426</v>
      </c>
      <c r="H772" s="5" t="s">
        <v>49</v>
      </c>
      <c r="I772" s="5" t="s">
        <v>114</v>
      </c>
      <c r="J772" s="5" t="s">
        <v>41</v>
      </c>
      <c r="K772" s="5" t="s">
        <v>50</v>
      </c>
      <c r="L772" s="5" t="s">
        <v>51</v>
      </c>
      <c r="M772" s="5" t="s">
        <v>1427</v>
      </c>
      <c r="N772" s="5">
        <v>0.49</v>
      </c>
      <c r="O772" s="5" t="s">
        <v>33</v>
      </c>
      <c r="P772" s="5" t="s">
        <v>61</v>
      </c>
      <c r="Q772" s="5" t="s">
        <v>330</v>
      </c>
      <c r="R772" s="5" t="s">
        <v>1428</v>
      </c>
      <c r="S772" s="5">
        <v>52761</v>
      </c>
      <c r="T772" s="7">
        <v>42030</v>
      </c>
      <c r="U772" s="7">
        <v>42031</v>
      </c>
      <c r="V772" s="5">
        <v>82.310099999999991</v>
      </c>
      <c r="W772" s="5">
        <v>8</v>
      </c>
      <c r="X772" s="5">
        <v>119.29</v>
      </c>
      <c r="Y772" s="5">
        <v>89595</v>
      </c>
      <c r="Z772" s="5">
        <f>DATEDIF(Table1[[#This Row],[Order Date]], Table1[[#This Row],[Ship Date]], "D")</f>
        <v>1</v>
      </c>
      <c r="AA772" s="5">
        <f>IF(Table1[[#This Row],[Sales]]=0, 0, Table1[[#This Row],[Profit]] / Table1[[#This Row],[Sales]] * 100)</f>
        <v>69</v>
      </c>
      <c r="AB772" s="5">
        <f>Table1[[#This Row],[Sales]] / (1 - Table1[[#This Row],[Discount]])</f>
        <v>122.97938144329898</v>
      </c>
      <c r="AC772" s="5">
        <f>Table1[[#This Row],[Sales Before Discount]] - Table1[[#This Row],[Sales]]</f>
        <v>3.68938144329897</v>
      </c>
      <c r="AD772" s="5" t="str">
        <f>IF(Table1[[#This Row],[Discount Impact Factor]]=0, "No Discount", IF(Table1[[#This Row],[Discount Impact Factor]]&lt;=0.1, "Low Discount", IF(Table1[[#This Row],[Discount Impact Factor]]&lt;=0.2, "Medium Discount", "High Discount")))</f>
        <v>High Discount</v>
      </c>
      <c r="AE772" s="5" t="str">
        <f>IF(Table1[[#This Row],[Discount]]=0,"0% (No Discount)",
 IF(Table1[[#This Row],[Discount]]&lt;=0.09,"10%",
 IF(Table1[[#This Row],[Discount]]&lt;=0.16,"15%",
 IF(Table1[[#This Row],[Discount]]&lt;=0.2,"20%",  IF(Table1[[#This Row],[Discount]]&lt;=0.25,"25%",
 "30%+")))))</f>
        <v>10%</v>
      </c>
      <c r="AF772" s="5" t="str">
        <f>IF(Table1[[#This Row],[Discount]]=0, "Full Price", "Discounted")</f>
        <v>Discounted</v>
      </c>
      <c r="AG772" s="46" t="str">
        <f>TEXT(Table1[[#This Row],[Order Date]],"mmm-yyyy")</f>
        <v>Jan-2015</v>
      </c>
    </row>
    <row r="773" spans="1:33" ht="12.75" hidden="1" customHeight="1" x14ac:dyDescent="0.25">
      <c r="A773" s="5">
        <v>20829</v>
      </c>
      <c r="B773" s="5" t="s">
        <v>25</v>
      </c>
      <c r="C773" s="5">
        <v>0.01</v>
      </c>
      <c r="D773" s="5">
        <v>2.89</v>
      </c>
      <c r="E773" s="5">
        <v>0.5</v>
      </c>
      <c r="F773" s="5">
        <v>1361</v>
      </c>
      <c r="G773" s="5" t="s">
        <v>1429</v>
      </c>
      <c r="H773" s="5" t="s">
        <v>49</v>
      </c>
      <c r="I773" s="5" t="s">
        <v>114</v>
      </c>
      <c r="J773" s="5" t="s">
        <v>29</v>
      </c>
      <c r="K773" s="5" t="s">
        <v>134</v>
      </c>
      <c r="L773" s="5" t="s">
        <v>59</v>
      </c>
      <c r="M773" s="5" t="s">
        <v>789</v>
      </c>
      <c r="N773" s="5">
        <v>0.38</v>
      </c>
      <c r="O773" s="5" t="s">
        <v>33</v>
      </c>
      <c r="P773" s="5" t="s">
        <v>61</v>
      </c>
      <c r="Q773" s="5" t="s">
        <v>300</v>
      </c>
      <c r="R773" s="5" t="s">
        <v>1430</v>
      </c>
      <c r="S773" s="5">
        <v>48101</v>
      </c>
      <c r="T773" s="7">
        <v>42030</v>
      </c>
      <c r="U773" s="7">
        <v>42032</v>
      </c>
      <c r="V773" s="5">
        <v>1.2236</v>
      </c>
      <c r="W773" s="5">
        <v>1</v>
      </c>
      <c r="X773" s="5">
        <v>3.08</v>
      </c>
      <c r="Y773" s="5">
        <v>89595</v>
      </c>
      <c r="Z773" s="5">
        <f>DATEDIF(Table1[[#This Row],[Order Date]], Table1[[#This Row],[Ship Date]], "D")</f>
        <v>2</v>
      </c>
      <c r="AA773" s="5">
        <f>IF(Table1[[#This Row],[Sales]]=0, 0, Table1[[#This Row],[Profit]] / Table1[[#This Row],[Sales]] * 100)</f>
        <v>39.727272727272727</v>
      </c>
      <c r="AB773" s="5">
        <f>Table1[[#This Row],[Sales]] / (1 - Table1[[#This Row],[Discount]])</f>
        <v>3.1111111111111112</v>
      </c>
      <c r="AC773" s="5">
        <f>Table1[[#This Row],[Sales Before Discount]] - Table1[[#This Row],[Sales]]</f>
        <v>3.1111111111111089E-2</v>
      </c>
      <c r="AD773" s="5" t="str">
        <f>IF(Table1[[#This Row],[Discount Impact Factor]]=0, "No Discount", IF(Table1[[#This Row],[Discount Impact Factor]]&lt;=0.1, "Low Discount", IF(Table1[[#This Row],[Discount Impact Factor]]&lt;=0.2, "Medium Discount", "High Discount")))</f>
        <v>Low Discount</v>
      </c>
      <c r="AE773" s="5" t="str">
        <f>IF(Table1[[#This Row],[Discount]]=0,"0% (No Discount)",
 IF(Table1[[#This Row],[Discount]]&lt;=0.09,"10%",
 IF(Table1[[#This Row],[Discount]]&lt;=0.16,"15%",
 IF(Table1[[#This Row],[Discount]]&lt;=0.2,"20%",  IF(Table1[[#This Row],[Discount]]&lt;=0.25,"25%",
 "30%+")))))</f>
        <v>10%</v>
      </c>
      <c r="AF773" s="5" t="str">
        <f>IF(Table1[[#This Row],[Discount]]=0, "Full Price", "Discounted")</f>
        <v>Discounted</v>
      </c>
      <c r="AG773" s="46" t="str">
        <f>TEXT(Table1[[#This Row],[Order Date]],"mmm-yyyy")</f>
        <v>Jan-2015</v>
      </c>
    </row>
    <row r="774" spans="1:33" ht="12.75" customHeight="1" x14ac:dyDescent="0.25">
      <c r="A774" s="5">
        <v>24432</v>
      </c>
      <c r="B774" s="5" t="s">
        <v>47</v>
      </c>
      <c r="C774" s="5">
        <v>0.01</v>
      </c>
      <c r="D774" s="5">
        <v>6.48</v>
      </c>
      <c r="E774" s="5">
        <v>6.22</v>
      </c>
      <c r="F774" s="5">
        <v>1361</v>
      </c>
      <c r="G774" s="5" t="s">
        <v>1429</v>
      </c>
      <c r="H774" s="5" t="s">
        <v>27</v>
      </c>
      <c r="I774" s="5" t="s">
        <v>114</v>
      </c>
      <c r="J774" s="5" t="s">
        <v>29</v>
      </c>
      <c r="K774" s="5" t="s">
        <v>93</v>
      </c>
      <c r="L774" s="5" t="s">
        <v>59</v>
      </c>
      <c r="M774" s="5" t="s">
        <v>1431</v>
      </c>
      <c r="N774" s="5">
        <v>0.37</v>
      </c>
      <c r="O774" s="5" t="s">
        <v>33</v>
      </c>
      <c r="P774" s="5" t="s">
        <v>61</v>
      </c>
      <c r="Q774" s="5" t="s">
        <v>300</v>
      </c>
      <c r="R774" s="5" t="s">
        <v>1430</v>
      </c>
      <c r="S774" s="5">
        <v>48101</v>
      </c>
      <c r="T774" s="7">
        <v>42045</v>
      </c>
      <c r="U774" s="7">
        <v>42046</v>
      </c>
      <c r="V774" s="5">
        <v>-15.6312</v>
      </c>
      <c r="W774" s="5">
        <v>9</v>
      </c>
      <c r="X774" s="5">
        <v>69.459999999999994</v>
      </c>
      <c r="Y774" s="5">
        <v>89596</v>
      </c>
      <c r="Z774" s="5">
        <f>DATEDIF(Table1[[#This Row],[Order Date]], Table1[[#This Row],[Ship Date]], "D")</f>
        <v>1</v>
      </c>
      <c r="AA774" s="5">
        <f>IF(Table1[[#This Row],[Sales]]=0, 0, Table1[[#This Row],[Profit]] / Table1[[#This Row],[Sales]] * 100)</f>
        <v>-22.503887129283044</v>
      </c>
      <c r="AB774" s="5">
        <f>Table1[[#This Row],[Sales]] / (1 - Table1[[#This Row],[Discount]])</f>
        <v>70.161616161616152</v>
      </c>
      <c r="AC774" s="5">
        <f>Table1[[#This Row],[Sales Before Discount]] - Table1[[#This Row],[Sales]]</f>
        <v>0.70161616161615825</v>
      </c>
      <c r="AD774" s="5" t="str">
        <f>IF(Table1[[#This Row],[Discount Impact Factor]]=0, "No Discount", IF(Table1[[#This Row],[Discount Impact Factor]]&lt;=0.1, "Low Discount", IF(Table1[[#This Row],[Discount Impact Factor]]&lt;=0.2, "Medium Discount", "High Discount")))</f>
        <v>High Discount</v>
      </c>
      <c r="AE774" s="5" t="str">
        <f>IF(Table1[[#This Row],[Discount]]=0,"0% (No Discount)",
 IF(Table1[[#This Row],[Discount]]&lt;=0.09,"10%",
 IF(Table1[[#This Row],[Discount]]&lt;=0.16,"15%",
 IF(Table1[[#This Row],[Discount]]&lt;=0.2,"20%",  IF(Table1[[#This Row],[Discount]]&lt;=0.25,"25%",
 "30%+")))))</f>
        <v>10%</v>
      </c>
      <c r="AF774" s="5" t="str">
        <f>IF(Table1[[#This Row],[Discount]]=0, "Full Price", "Discounted")</f>
        <v>Discounted</v>
      </c>
      <c r="AG774" s="46" t="str">
        <f>TEXT(Table1[[#This Row],[Order Date]],"mmm-yyyy")</f>
        <v>Feb-2015</v>
      </c>
    </row>
    <row r="775" spans="1:33" ht="12.75" hidden="1" customHeight="1" x14ac:dyDescent="0.25">
      <c r="A775" s="5">
        <v>24433</v>
      </c>
      <c r="B775" s="5" t="s">
        <v>47</v>
      </c>
      <c r="C775" s="5">
        <v>0.03</v>
      </c>
      <c r="D775" s="5">
        <v>85.99</v>
      </c>
      <c r="E775" s="5">
        <v>3.3</v>
      </c>
      <c r="F775" s="5">
        <v>1361</v>
      </c>
      <c r="G775" s="5" t="s">
        <v>1429</v>
      </c>
      <c r="H775" s="5" t="s">
        <v>49</v>
      </c>
      <c r="I775" s="5" t="s">
        <v>114</v>
      </c>
      <c r="J775" s="5" t="s">
        <v>77</v>
      </c>
      <c r="K775" s="5" t="s">
        <v>78</v>
      </c>
      <c r="L775" s="5" t="s">
        <v>51</v>
      </c>
      <c r="M775" s="5" t="s">
        <v>535</v>
      </c>
      <c r="N775" s="5">
        <v>0.37</v>
      </c>
      <c r="O775" s="5" t="s">
        <v>33</v>
      </c>
      <c r="P775" s="5" t="s">
        <v>61</v>
      </c>
      <c r="Q775" s="5" t="s">
        <v>300</v>
      </c>
      <c r="R775" s="5" t="s">
        <v>1430</v>
      </c>
      <c r="S775" s="5">
        <v>48101</v>
      </c>
      <c r="T775" s="7">
        <v>42045</v>
      </c>
      <c r="U775" s="7">
        <v>42047</v>
      </c>
      <c r="V775" s="5">
        <v>790.54679999999996</v>
      </c>
      <c r="W775" s="5">
        <v>16</v>
      </c>
      <c r="X775" s="5">
        <v>1145.72</v>
      </c>
      <c r="Y775" s="5">
        <v>89596</v>
      </c>
      <c r="Z775" s="5">
        <f>DATEDIF(Table1[[#This Row],[Order Date]], Table1[[#This Row],[Ship Date]], "D")</f>
        <v>2</v>
      </c>
      <c r="AA775" s="5">
        <f>IF(Table1[[#This Row],[Sales]]=0, 0, Table1[[#This Row],[Profit]] / Table1[[#This Row],[Sales]] * 100)</f>
        <v>69</v>
      </c>
      <c r="AB775" s="5">
        <f>Table1[[#This Row],[Sales]] / (1 - Table1[[#This Row],[Discount]])</f>
        <v>1181.1546391752579</v>
      </c>
      <c r="AC775" s="5">
        <f>Table1[[#This Row],[Sales Before Discount]] - Table1[[#This Row],[Sales]]</f>
        <v>35.434639175257871</v>
      </c>
      <c r="AD775" s="5" t="str">
        <f>IF(Table1[[#This Row],[Discount Impact Factor]]=0, "No Discount", IF(Table1[[#This Row],[Discount Impact Factor]]&lt;=0.1, "Low Discount", IF(Table1[[#This Row],[Discount Impact Factor]]&lt;=0.2, "Medium Discount", "High Discount")))</f>
        <v>High Discount</v>
      </c>
      <c r="AE775" s="5" t="str">
        <f>IF(Table1[[#This Row],[Discount]]=0,"0% (No Discount)",
 IF(Table1[[#This Row],[Discount]]&lt;=0.09,"10%",
 IF(Table1[[#This Row],[Discount]]&lt;=0.16,"15%",
 IF(Table1[[#This Row],[Discount]]&lt;=0.2,"20%",  IF(Table1[[#This Row],[Discount]]&lt;=0.25,"25%",
 "30%+")))))</f>
        <v>10%</v>
      </c>
      <c r="AF775" s="5" t="str">
        <f>IF(Table1[[#This Row],[Discount]]=0, "Full Price", "Discounted")</f>
        <v>Discounted</v>
      </c>
      <c r="AG775" s="46" t="str">
        <f>TEXT(Table1[[#This Row],[Order Date]],"mmm-yyyy")</f>
        <v>Feb-2015</v>
      </c>
    </row>
    <row r="776" spans="1:33" ht="12.75" hidden="1" customHeight="1" x14ac:dyDescent="0.25">
      <c r="A776" s="5">
        <v>23011</v>
      </c>
      <c r="B776" s="5" t="s">
        <v>56</v>
      </c>
      <c r="C776" s="5">
        <v>0.05</v>
      </c>
      <c r="D776" s="5">
        <v>12.97</v>
      </c>
      <c r="E776" s="5">
        <v>1.49</v>
      </c>
      <c r="F776" s="5">
        <v>1363</v>
      </c>
      <c r="G776" s="5" t="s">
        <v>1432</v>
      </c>
      <c r="H776" s="5" t="s">
        <v>49</v>
      </c>
      <c r="I776" s="5" t="s">
        <v>114</v>
      </c>
      <c r="J776" s="5" t="s">
        <v>29</v>
      </c>
      <c r="K776" s="5" t="s">
        <v>109</v>
      </c>
      <c r="L776" s="5" t="s">
        <v>59</v>
      </c>
      <c r="M776" s="5" t="s">
        <v>1433</v>
      </c>
      <c r="N776" s="5">
        <v>0.35</v>
      </c>
      <c r="O776" s="5" t="s">
        <v>33</v>
      </c>
      <c r="P776" s="5" t="s">
        <v>136</v>
      </c>
      <c r="Q776" s="5" t="s">
        <v>362</v>
      </c>
      <c r="R776" s="5" t="s">
        <v>1434</v>
      </c>
      <c r="S776" s="5">
        <v>32707</v>
      </c>
      <c r="T776" s="7">
        <v>42039</v>
      </c>
      <c r="U776" s="7">
        <v>42041</v>
      </c>
      <c r="V776" s="5">
        <v>5.4659999999999993</v>
      </c>
      <c r="W776" s="5">
        <v>2</v>
      </c>
      <c r="X776" s="5">
        <v>26.37</v>
      </c>
      <c r="Y776" s="5">
        <v>89993</v>
      </c>
      <c r="Z776" s="5">
        <f>DATEDIF(Table1[[#This Row],[Order Date]], Table1[[#This Row],[Ship Date]], "D")</f>
        <v>2</v>
      </c>
      <c r="AA776" s="5">
        <f>IF(Table1[[#This Row],[Sales]]=0, 0, Table1[[#This Row],[Profit]] / Table1[[#This Row],[Sales]] * 100)</f>
        <v>20.728100113765642</v>
      </c>
      <c r="AB776" s="5">
        <f>Table1[[#This Row],[Sales]] / (1 - Table1[[#This Row],[Discount]])</f>
        <v>27.757894736842108</v>
      </c>
      <c r="AC776" s="5">
        <f>Table1[[#This Row],[Sales Before Discount]] - Table1[[#This Row],[Sales]]</f>
        <v>1.3878947368421066</v>
      </c>
      <c r="AD776" s="5" t="str">
        <f>IF(Table1[[#This Row],[Discount Impact Factor]]=0, "No Discount", IF(Table1[[#This Row],[Discount Impact Factor]]&lt;=0.1, "Low Discount", IF(Table1[[#This Row],[Discount Impact Factor]]&lt;=0.2, "Medium Discount", "High Discount")))</f>
        <v>High Discount</v>
      </c>
      <c r="AE776" s="5" t="str">
        <f>IF(Table1[[#This Row],[Discount]]=0,"0% (No Discount)",
 IF(Table1[[#This Row],[Discount]]&lt;=0.09,"10%",
 IF(Table1[[#This Row],[Discount]]&lt;=0.16,"15%",
 IF(Table1[[#This Row],[Discount]]&lt;=0.2,"20%",  IF(Table1[[#This Row],[Discount]]&lt;=0.25,"25%",
 "30%+")))))</f>
        <v>10%</v>
      </c>
      <c r="AF776" s="5" t="str">
        <f>IF(Table1[[#This Row],[Discount]]=0, "Full Price", "Discounted")</f>
        <v>Discounted</v>
      </c>
      <c r="AG776" s="46" t="str">
        <f>TEXT(Table1[[#This Row],[Order Date]],"mmm-yyyy")</f>
        <v>Feb-2015</v>
      </c>
    </row>
    <row r="777" spans="1:33" ht="12.75" customHeight="1" x14ac:dyDescent="0.25">
      <c r="A777" s="5">
        <v>23012</v>
      </c>
      <c r="B777" s="5" t="s">
        <v>56</v>
      </c>
      <c r="C777" s="5">
        <v>0.06</v>
      </c>
      <c r="D777" s="5">
        <v>5.81</v>
      </c>
      <c r="E777" s="5">
        <v>3.37</v>
      </c>
      <c r="F777" s="5">
        <v>1363</v>
      </c>
      <c r="G777" s="5" t="s">
        <v>1432</v>
      </c>
      <c r="H777" s="5" t="s">
        <v>49</v>
      </c>
      <c r="I777" s="5" t="s">
        <v>114</v>
      </c>
      <c r="J777" s="5" t="s">
        <v>29</v>
      </c>
      <c r="K777" s="5" t="s">
        <v>66</v>
      </c>
      <c r="L777" s="5" t="s">
        <v>31</v>
      </c>
      <c r="M777" s="5" t="s">
        <v>1435</v>
      </c>
      <c r="N777" s="5">
        <v>0.54</v>
      </c>
      <c r="O777" s="5" t="s">
        <v>33</v>
      </c>
      <c r="P777" s="5" t="s">
        <v>136</v>
      </c>
      <c r="Q777" s="5" t="s">
        <v>362</v>
      </c>
      <c r="R777" s="5" t="s">
        <v>1434</v>
      </c>
      <c r="S777" s="5">
        <v>32707</v>
      </c>
      <c r="T777" s="7">
        <v>42039</v>
      </c>
      <c r="U777" s="7">
        <v>42041</v>
      </c>
      <c r="V777" s="5">
        <v>-149.1182</v>
      </c>
      <c r="W777" s="5">
        <v>9</v>
      </c>
      <c r="X777" s="5">
        <v>53.44</v>
      </c>
      <c r="Y777" s="5">
        <v>89993</v>
      </c>
      <c r="Z777" s="5">
        <f>DATEDIF(Table1[[#This Row],[Order Date]], Table1[[#This Row],[Ship Date]], "D")</f>
        <v>2</v>
      </c>
      <c r="AA777" s="5">
        <f>IF(Table1[[#This Row],[Sales]]=0, 0, Table1[[#This Row],[Profit]] / Table1[[#This Row],[Sales]] * 100)</f>
        <v>-279.03854790419166</v>
      </c>
      <c r="AB777" s="5">
        <f>Table1[[#This Row],[Sales]] / (1 - Table1[[#This Row],[Discount]])</f>
        <v>56.851063829787236</v>
      </c>
      <c r="AC777" s="5">
        <f>Table1[[#This Row],[Sales Before Discount]] - Table1[[#This Row],[Sales]]</f>
        <v>3.4110638297872384</v>
      </c>
      <c r="AD777" s="5" t="str">
        <f>IF(Table1[[#This Row],[Discount Impact Factor]]=0, "No Discount", IF(Table1[[#This Row],[Discount Impact Factor]]&lt;=0.1, "Low Discount", IF(Table1[[#This Row],[Discount Impact Factor]]&lt;=0.2, "Medium Discount", "High Discount")))</f>
        <v>High Discount</v>
      </c>
      <c r="AE777" s="5" t="str">
        <f>IF(Table1[[#This Row],[Discount]]=0,"0% (No Discount)",
 IF(Table1[[#This Row],[Discount]]&lt;=0.09,"10%",
 IF(Table1[[#This Row],[Discount]]&lt;=0.16,"15%",
 IF(Table1[[#This Row],[Discount]]&lt;=0.2,"20%",  IF(Table1[[#This Row],[Discount]]&lt;=0.25,"25%",
 "30%+")))))</f>
        <v>10%</v>
      </c>
      <c r="AF777" s="5" t="str">
        <f>IF(Table1[[#This Row],[Discount]]=0, "Full Price", "Discounted")</f>
        <v>Discounted</v>
      </c>
      <c r="AG777" s="46" t="str">
        <f>TEXT(Table1[[#This Row],[Order Date]],"mmm-yyyy")</f>
        <v>Feb-2015</v>
      </c>
    </row>
    <row r="778" spans="1:33" ht="12.75" customHeight="1" x14ac:dyDescent="0.25">
      <c r="A778" s="5">
        <v>19333</v>
      </c>
      <c r="B778" s="5" t="s">
        <v>37</v>
      </c>
      <c r="C778" s="5">
        <v>0.1</v>
      </c>
      <c r="D778" s="5">
        <v>5.98</v>
      </c>
      <c r="E778" s="5">
        <v>5.35</v>
      </c>
      <c r="F778" s="5">
        <v>1364</v>
      </c>
      <c r="G778" s="5" t="s">
        <v>1436</v>
      </c>
      <c r="H778" s="5" t="s">
        <v>49</v>
      </c>
      <c r="I778" s="5" t="s">
        <v>40</v>
      </c>
      <c r="J778" s="5" t="s">
        <v>29</v>
      </c>
      <c r="K778" s="5" t="s">
        <v>93</v>
      </c>
      <c r="L778" s="5" t="s">
        <v>59</v>
      </c>
      <c r="M778" s="5" t="s">
        <v>1437</v>
      </c>
      <c r="N778" s="5">
        <v>0.4</v>
      </c>
      <c r="O778" s="5" t="s">
        <v>33</v>
      </c>
      <c r="P778" s="5" t="s">
        <v>53</v>
      </c>
      <c r="Q778" s="5" t="s">
        <v>415</v>
      </c>
      <c r="R778" s="5" t="s">
        <v>1418</v>
      </c>
      <c r="S778" s="5">
        <v>20746</v>
      </c>
      <c r="T778" s="7">
        <v>42080</v>
      </c>
      <c r="U778" s="7">
        <v>42080</v>
      </c>
      <c r="V778" s="5">
        <v>-90.26</v>
      </c>
      <c r="W778" s="5">
        <v>10</v>
      </c>
      <c r="X778" s="5">
        <v>57.34</v>
      </c>
      <c r="Y778" s="5">
        <v>89994</v>
      </c>
      <c r="Z778" s="5">
        <f>DATEDIF(Table1[[#This Row],[Order Date]], Table1[[#This Row],[Ship Date]], "D")</f>
        <v>0</v>
      </c>
      <c r="AA778" s="5">
        <f>IF(Table1[[#This Row],[Sales]]=0, 0, Table1[[#This Row],[Profit]] / Table1[[#This Row],[Sales]] * 100)</f>
        <v>-157.41192884548306</v>
      </c>
      <c r="AB778" s="5">
        <f>Table1[[#This Row],[Sales]] / (1 - Table1[[#This Row],[Discount]])</f>
        <v>63.711111111111116</v>
      </c>
      <c r="AC778" s="5">
        <f>Table1[[#This Row],[Sales Before Discount]] - Table1[[#This Row],[Sales]]</f>
        <v>6.3711111111111123</v>
      </c>
      <c r="AD778" s="5" t="str">
        <f>IF(Table1[[#This Row],[Discount Impact Factor]]=0, "No Discount", IF(Table1[[#This Row],[Discount Impact Factor]]&lt;=0.1, "Low Discount", IF(Table1[[#This Row],[Discount Impact Factor]]&lt;=0.2, "Medium Discount", "High Discount")))</f>
        <v>High Discount</v>
      </c>
      <c r="AE778" s="5" t="str">
        <f>IF(Table1[[#This Row],[Discount]]=0,"0% (No Discount)",
 IF(Table1[[#This Row],[Discount]]&lt;=0.09,"10%",
 IF(Table1[[#This Row],[Discount]]&lt;=0.16,"15%",
 IF(Table1[[#This Row],[Discount]]&lt;=0.2,"20%",  IF(Table1[[#This Row],[Discount]]&lt;=0.25,"25%",
 "30%+")))))</f>
        <v>15%</v>
      </c>
      <c r="AF778" s="5" t="str">
        <f>IF(Table1[[#This Row],[Discount]]=0, "Full Price", "Discounted")</f>
        <v>Discounted</v>
      </c>
      <c r="AG778" s="46" t="str">
        <f>TEXT(Table1[[#This Row],[Order Date]],"mmm-yyyy")</f>
        <v>Mar-2015</v>
      </c>
    </row>
    <row r="779" spans="1:33" ht="12.75" customHeight="1" x14ac:dyDescent="0.25">
      <c r="A779" s="5">
        <v>20539</v>
      </c>
      <c r="B779" s="5" t="s">
        <v>56</v>
      </c>
      <c r="C779" s="5">
        <v>0.03</v>
      </c>
      <c r="D779" s="5">
        <v>73.98</v>
      </c>
      <c r="E779" s="5">
        <v>14.52</v>
      </c>
      <c r="F779" s="5">
        <v>1367</v>
      </c>
      <c r="G779" s="5" t="s">
        <v>1438</v>
      </c>
      <c r="H779" s="5" t="s">
        <v>49</v>
      </c>
      <c r="I779" s="5" t="s">
        <v>114</v>
      </c>
      <c r="J779" s="5" t="s">
        <v>77</v>
      </c>
      <c r="K779" s="5" t="s">
        <v>180</v>
      </c>
      <c r="L779" s="5" t="s">
        <v>59</v>
      </c>
      <c r="M779" s="5" t="s">
        <v>1140</v>
      </c>
      <c r="N779" s="5">
        <v>0.65</v>
      </c>
      <c r="O779" s="5" t="s">
        <v>33</v>
      </c>
      <c r="P779" s="5" t="s">
        <v>61</v>
      </c>
      <c r="Q779" s="5" t="s">
        <v>130</v>
      </c>
      <c r="R779" s="5" t="s">
        <v>1439</v>
      </c>
      <c r="S779" s="5">
        <v>79424</v>
      </c>
      <c r="T779" s="7">
        <v>42011</v>
      </c>
      <c r="U779" s="7">
        <v>42014</v>
      </c>
      <c r="V779" s="5">
        <v>-326.23159999999996</v>
      </c>
      <c r="W779" s="5">
        <v>1</v>
      </c>
      <c r="X779" s="5">
        <v>79.02</v>
      </c>
      <c r="Y779" s="5">
        <v>90513</v>
      </c>
      <c r="Z779" s="5">
        <f>DATEDIF(Table1[[#This Row],[Order Date]], Table1[[#This Row],[Ship Date]], "D")</f>
        <v>3</v>
      </c>
      <c r="AA779" s="5">
        <f>IF(Table1[[#This Row],[Sales]]=0, 0, Table1[[#This Row],[Profit]] / Table1[[#This Row],[Sales]] * 100)</f>
        <v>-412.8468742090609</v>
      </c>
      <c r="AB779" s="5">
        <f>Table1[[#This Row],[Sales]] / (1 - Table1[[#This Row],[Discount]])</f>
        <v>81.463917525773198</v>
      </c>
      <c r="AC779" s="5">
        <f>Table1[[#This Row],[Sales Before Discount]] - Table1[[#This Row],[Sales]]</f>
        <v>2.4439175257732018</v>
      </c>
      <c r="AD779" s="5" t="str">
        <f>IF(Table1[[#This Row],[Discount Impact Factor]]=0, "No Discount", IF(Table1[[#This Row],[Discount Impact Factor]]&lt;=0.1, "Low Discount", IF(Table1[[#This Row],[Discount Impact Factor]]&lt;=0.2, "Medium Discount", "High Discount")))</f>
        <v>High Discount</v>
      </c>
      <c r="AE779" s="5" t="str">
        <f>IF(Table1[[#This Row],[Discount]]=0,"0% (No Discount)",
 IF(Table1[[#This Row],[Discount]]&lt;=0.09,"10%",
 IF(Table1[[#This Row],[Discount]]&lt;=0.16,"15%",
 IF(Table1[[#This Row],[Discount]]&lt;=0.2,"20%",  IF(Table1[[#This Row],[Discount]]&lt;=0.25,"25%",
 "30%+")))))</f>
        <v>10%</v>
      </c>
      <c r="AF779" s="5" t="str">
        <f>IF(Table1[[#This Row],[Discount]]=0, "Full Price", "Discounted")</f>
        <v>Discounted</v>
      </c>
      <c r="AG779" s="46" t="str">
        <f>TEXT(Table1[[#This Row],[Order Date]],"mmm-yyyy")</f>
        <v>Jan-2015</v>
      </c>
    </row>
    <row r="780" spans="1:33" ht="12.75" hidden="1" customHeight="1" x14ac:dyDescent="0.25">
      <c r="A780" s="5">
        <v>26034</v>
      </c>
      <c r="B780" s="5" t="s">
        <v>56</v>
      </c>
      <c r="C780" s="5">
        <v>0.09</v>
      </c>
      <c r="D780" s="5">
        <v>4.55</v>
      </c>
      <c r="E780" s="5">
        <v>1.49</v>
      </c>
      <c r="F780" s="5">
        <v>1368</v>
      </c>
      <c r="G780" s="5" t="s">
        <v>1440</v>
      </c>
      <c r="H780" s="5" t="s">
        <v>49</v>
      </c>
      <c r="I780" s="5" t="s">
        <v>114</v>
      </c>
      <c r="J780" s="5" t="s">
        <v>29</v>
      </c>
      <c r="K780" s="5" t="s">
        <v>109</v>
      </c>
      <c r="L780" s="5" t="s">
        <v>59</v>
      </c>
      <c r="M780" s="5" t="s">
        <v>1441</v>
      </c>
      <c r="N780" s="5">
        <v>0.35</v>
      </c>
      <c r="O780" s="5" t="s">
        <v>33</v>
      </c>
      <c r="P780" s="5" t="s">
        <v>61</v>
      </c>
      <c r="Q780" s="5" t="s">
        <v>130</v>
      </c>
      <c r="R780" s="5" t="s">
        <v>1442</v>
      </c>
      <c r="S780" s="5">
        <v>75901</v>
      </c>
      <c r="T780" s="7">
        <v>42086</v>
      </c>
      <c r="U780" s="7">
        <v>42088</v>
      </c>
      <c r="V780" s="5">
        <v>16.898</v>
      </c>
      <c r="W780" s="5">
        <v>6</v>
      </c>
      <c r="X780" s="5">
        <v>25.45</v>
      </c>
      <c r="Y780" s="5">
        <v>90514</v>
      </c>
      <c r="Z780" s="5">
        <f>DATEDIF(Table1[[#This Row],[Order Date]], Table1[[#This Row],[Ship Date]], "D")</f>
        <v>2</v>
      </c>
      <c r="AA780" s="5">
        <f>IF(Table1[[#This Row],[Sales]]=0, 0, Table1[[#This Row],[Profit]] / Table1[[#This Row],[Sales]] * 100)</f>
        <v>66.396856581532418</v>
      </c>
      <c r="AB780" s="5">
        <f>Table1[[#This Row],[Sales]] / (1 - Table1[[#This Row],[Discount]])</f>
        <v>27.967032967032964</v>
      </c>
      <c r="AC780" s="5">
        <f>Table1[[#This Row],[Sales Before Discount]] - Table1[[#This Row],[Sales]]</f>
        <v>2.5170329670329643</v>
      </c>
      <c r="AD780" s="5" t="str">
        <f>IF(Table1[[#This Row],[Discount Impact Factor]]=0, "No Discount", IF(Table1[[#This Row],[Discount Impact Factor]]&lt;=0.1, "Low Discount", IF(Table1[[#This Row],[Discount Impact Factor]]&lt;=0.2, "Medium Discount", "High Discount")))</f>
        <v>High Discount</v>
      </c>
      <c r="AE780" s="5" t="str">
        <f>IF(Table1[[#This Row],[Discount]]=0,"0% (No Discount)",
 IF(Table1[[#This Row],[Discount]]&lt;=0.09,"10%",
 IF(Table1[[#This Row],[Discount]]&lt;=0.16,"15%",
 IF(Table1[[#This Row],[Discount]]&lt;=0.2,"20%",  IF(Table1[[#This Row],[Discount]]&lt;=0.25,"25%",
 "30%+")))))</f>
        <v>10%</v>
      </c>
      <c r="AF780" s="5" t="str">
        <f>IF(Table1[[#This Row],[Discount]]=0, "Full Price", "Discounted")</f>
        <v>Discounted</v>
      </c>
      <c r="AG780" s="46" t="str">
        <f>TEXT(Table1[[#This Row],[Order Date]],"mmm-yyyy")</f>
        <v>Mar-2015</v>
      </c>
    </row>
    <row r="781" spans="1:33" ht="12.75" hidden="1" customHeight="1" x14ac:dyDescent="0.25">
      <c r="A781" s="5">
        <v>26035</v>
      </c>
      <c r="B781" s="5" t="s">
        <v>56</v>
      </c>
      <c r="C781" s="5">
        <v>7.0000000000000007E-2</v>
      </c>
      <c r="D781" s="5">
        <v>9.7799999999999994</v>
      </c>
      <c r="E781" s="5">
        <v>5.76</v>
      </c>
      <c r="F781" s="5">
        <v>1369</v>
      </c>
      <c r="G781" s="5" t="s">
        <v>1443</v>
      </c>
      <c r="H781" s="5" t="s">
        <v>27</v>
      </c>
      <c r="I781" s="5" t="s">
        <v>114</v>
      </c>
      <c r="J781" s="5" t="s">
        <v>29</v>
      </c>
      <c r="K781" s="5" t="s">
        <v>69</v>
      </c>
      <c r="L781" s="5" t="s">
        <v>59</v>
      </c>
      <c r="M781" s="5" t="s">
        <v>1265</v>
      </c>
      <c r="N781" s="5">
        <v>0.35</v>
      </c>
      <c r="O781" s="5" t="s">
        <v>33</v>
      </c>
      <c r="P781" s="5" t="s">
        <v>61</v>
      </c>
      <c r="Q781" s="5" t="s">
        <v>130</v>
      </c>
      <c r="R781" s="5" t="s">
        <v>1444</v>
      </c>
      <c r="S781" s="5">
        <v>76063</v>
      </c>
      <c r="T781" s="7">
        <v>42086</v>
      </c>
      <c r="U781" s="7">
        <v>42088</v>
      </c>
      <c r="V781" s="5">
        <v>20.14</v>
      </c>
      <c r="W781" s="5">
        <v>11</v>
      </c>
      <c r="X781" s="5">
        <v>110.72</v>
      </c>
      <c r="Y781" s="5">
        <v>90514</v>
      </c>
      <c r="Z781" s="5">
        <f>DATEDIF(Table1[[#This Row],[Order Date]], Table1[[#This Row],[Ship Date]], "D")</f>
        <v>2</v>
      </c>
      <c r="AA781" s="5">
        <f>IF(Table1[[#This Row],[Sales]]=0, 0, Table1[[#This Row],[Profit]] / Table1[[#This Row],[Sales]] * 100)</f>
        <v>18.190028901734102</v>
      </c>
      <c r="AB781" s="5">
        <f>Table1[[#This Row],[Sales]] / (1 - Table1[[#This Row],[Discount]])</f>
        <v>119.05376344086022</v>
      </c>
      <c r="AC781" s="5">
        <f>Table1[[#This Row],[Sales Before Discount]] - Table1[[#This Row],[Sales]]</f>
        <v>8.3337634408602241</v>
      </c>
      <c r="AD781" s="5" t="str">
        <f>IF(Table1[[#This Row],[Discount Impact Factor]]=0, "No Discount", IF(Table1[[#This Row],[Discount Impact Factor]]&lt;=0.1, "Low Discount", IF(Table1[[#This Row],[Discount Impact Factor]]&lt;=0.2, "Medium Discount", "High Discount")))</f>
        <v>High Discount</v>
      </c>
      <c r="AE781" s="5" t="str">
        <f>IF(Table1[[#This Row],[Discount]]=0,"0% (No Discount)",
 IF(Table1[[#This Row],[Discount]]&lt;=0.09,"10%",
 IF(Table1[[#This Row],[Discount]]&lt;=0.16,"15%",
 IF(Table1[[#This Row],[Discount]]&lt;=0.2,"20%",  IF(Table1[[#This Row],[Discount]]&lt;=0.25,"25%",
 "30%+")))))</f>
        <v>10%</v>
      </c>
      <c r="AF781" s="5" t="str">
        <f>IF(Table1[[#This Row],[Discount]]=0, "Full Price", "Discounted")</f>
        <v>Discounted</v>
      </c>
      <c r="AG781" s="46" t="str">
        <f>TEXT(Table1[[#This Row],[Order Date]],"mmm-yyyy")</f>
        <v>Mar-2015</v>
      </c>
    </row>
    <row r="782" spans="1:33" ht="12.75" customHeight="1" x14ac:dyDescent="0.25">
      <c r="A782" s="5">
        <v>24534</v>
      </c>
      <c r="B782" s="5" t="s">
        <v>47</v>
      </c>
      <c r="C782" s="5">
        <v>0.06</v>
      </c>
      <c r="D782" s="5">
        <v>44.01</v>
      </c>
      <c r="E782" s="5">
        <v>3.5</v>
      </c>
      <c r="F782" s="5">
        <v>1374</v>
      </c>
      <c r="G782" s="5" t="s">
        <v>1445</v>
      </c>
      <c r="H782" s="5" t="s">
        <v>49</v>
      </c>
      <c r="I782" s="5" t="s">
        <v>40</v>
      </c>
      <c r="J782" s="5" t="s">
        <v>29</v>
      </c>
      <c r="K782" s="5" t="s">
        <v>257</v>
      </c>
      <c r="L782" s="5" t="s">
        <v>59</v>
      </c>
      <c r="M782" s="5" t="s">
        <v>1446</v>
      </c>
      <c r="N782" s="5">
        <v>0.59</v>
      </c>
      <c r="O782" s="5" t="s">
        <v>33</v>
      </c>
      <c r="P782" s="5" t="s">
        <v>34</v>
      </c>
      <c r="Q782" s="5" t="s">
        <v>45</v>
      </c>
      <c r="R782" s="5" t="s">
        <v>1447</v>
      </c>
      <c r="S782" s="5">
        <v>95207</v>
      </c>
      <c r="T782" s="7">
        <v>42162</v>
      </c>
      <c r="U782" s="7">
        <v>42163</v>
      </c>
      <c r="V782" s="5">
        <v>-21.231999999999999</v>
      </c>
      <c r="W782" s="5">
        <v>1</v>
      </c>
      <c r="X782" s="5">
        <v>46.94</v>
      </c>
      <c r="Y782" s="5">
        <v>88212</v>
      </c>
      <c r="Z782" s="5">
        <f>DATEDIF(Table1[[#This Row],[Order Date]], Table1[[#This Row],[Ship Date]], "D")</f>
        <v>1</v>
      </c>
      <c r="AA782" s="5">
        <f>IF(Table1[[#This Row],[Sales]]=0, 0, Table1[[#This Row],[Profit]] / Table1[[#This Row],[Sales]] * 100)</f>
        <v>-45.232211333617386</v>
      </c>
      <c r="AB782" s="5">
        <f>Table1[[#This Row],[Sales]] / (1 - Table1[[#This Row],[Discount]])</f>
        <v>49.936170212765958</v>
      </c>
      <c r="AC782" s="5">
        <f>Table1[[#This Row],[Sales Before Discount]] - Table1[[#This Row],[Sales]]</f>
        <v>2.9961702127659606</v>
      </c>
      <c r="AD782" s="5" t="str">
        <f>IF(Table1[[#This Row],[Discount Impact Factor]]=0, "No Discount", IF(Table1[[#This Row],[Discount Impact Factor]]&lt;=0.1, "Low Discount", IF(Table1[[#This Row],[Discount Impact Factor]]&lt;=0.2, "Medium Discount", "High Discount")))</f>
        <v>High Discount</v>
      </c>
      <c r="AE782" s="5" t="str">
        <f>IF(Table1[[#This Row],[Discount]]=0,"0% (No Discount)",
 IF(Table1[[#This Row],[Discount]]&lt;=0.09,"10%",
 IF(Table1[[#This Row],[Discount]]&lt;=0.16,"15%",
 IF(Table1[[#This Row],[Discount]]&lt;=0.2,"20%",  IF(Table1[[#This Row],[Discount]]&lt;=0.25,"25%",
 "30%+")))))</f>
        <v>10%</v>
      </c>
      <c r="AF782" s="5" t="str">
        <f>IF(Table1[[#This Row],[Discount]]=0, "Full Price", "Discounted")</f>
        <v>Discounted</v>
      </c>
      <c r="AG782" s="46" t="str">
        <f>TEXT(Table1[[#This Row],[Order Date]],"mmm-yyyy")</f>
        <v>Jun-2015</v>
      </c>
    </row>
    <row r="783" spans="1:33" ht="12.75" hidden="1" customHeight="1" x14ac:dyDescent="0.25">
      <c r="A783" s="5">
        <v>19932</v>
      </c>
      <c r="B783" s="5" t="s">
        <v>106</v>
      </c>
      <c r="C783" s="5">
        <v>0.05</v>
      </c>
      <c r="D783" s="5">
        <v>2.89</v>
      </c>
      <c r="E783" s="5">
        <v>0.5</v>
      </c>
      <c r="F783" s="5">
        <v>1380</v>
      </c>
      <c r="G783" s="5" t="s">
        <v>1448</v>
      </c>
      <c r="H783" s="5" t="s">
        <v>49</v>
      </c>
      <c r="I783" s="5" t="s">
        <v>40</v>
      </c>
      <c r="J783" s="5" t="s">
        <v>29</v>
      </c>
      <c r="K783" s="5" t="s">
        <v>134</v>
      </c>
      <c r="L783" s="5" t="s">
        <v>59</v>
      </c>
      <c r="M783" s="5" t="s">
        <v>789</v>
      </c>
      <c r="N783" s="5">
        <v>0.38</v>
      </c>
      <c r="O783" s="5" t="s">
        <v>33</v>
      </c>
      <c r="P783" s="5" t="s">
        <v>53</v>
      </c>
      <c r="Q783" s="5" t="s">
        <v>197</v>
      </c>
      <c r="R783" s="5" t="s">
        <v>1449</v>
      </c>
      <c r="S783" s="5">
        <v>3801</v>
      </c>
      <c r="T783" s="7">
        <v>42182</v>
      </c>
      <c r="U783" s="7">
        <v>42188</v>
      </c>
      <c r="V783" s="5">
        <v>18.0642</v>
      </c>
      <c r="W783" s="5">
        <v>9</v>
      </c>
      <c r="X783" s="5">
        <v>26.18</v>
      </c>
      <c r="Y783" s="5">
        <v>88213</v>
      </c>
      <c r="Z783" s="5">
        <f>DATEDIF(Table1[[#This Row],[Order Date]], Table1[[#This Row],[Ship Date]], "D")</f>
        <v>6</v>
      </c>
      <c r="AA783" s="5">
        <f>IF(Table1[[#This Row],[Sales]]=0, 0, Table1[[#This Row],[Profit]] / Table1[[#This Row],[Sales]] * 100)</f>
        <v>69</v>
      </c>
      <c r="AB783" s="5">
        <f>Table1[[#This Row],[Sales]] / (1 - Table1[[#This Row],[Discount]])</f>
        <v>27.557894736842105</v>
      </c>
      <c r="AC783" s="5">
        <f>Table1[[#This Row],[Sales Before Discount]] - Table1[[#This Row],[Sales]]</f>
        <v>1.3778947368421051</v>
      </c>
      <c r="AD783" s="5" t="str">
        <f>IF(Table1[[#This Row],[Discount Impact Factor]]=0, "No Discount", IF(Table1[[#This Row],[Discount Impact Factor]]&lt;=0.1, "Low Discount", IF(Table1[[#This Row],[Discount Impact Factor]]&lt;=0.2, "Medium Discount", "High Discount")))</f>
        <v>High Discount</v>
      </c>
      <c r="AE783" s="5" t="str">
        <f>IF(Table1[[#This Row],[Discount]]=0,"0% (No Discount)",
 IF(Table1[[#This Row],[Discount]]&lt;=0.09,"10%",
 IF(Table1[[#This Row],[Discount]]&lt;=0.16,"15%",
 IF(Table1[[#This Row],[Discount]]&lt;=0.2,"20%",  IF(Table1[[#This Row],[Discount]]&lt;=0.25,"25%",
 "30%+")))))</f>
        <v>10%</v>
      </c>
      <c r="AF783" s="5" t="str">
        <f>IF(Table1[[#This Row],[Discount]]=0, "Full Price", "Discounted")</f>
        <v>Discounted</v>
      </c>
      <c r="AG783" s="46" t="str">
        <f>TEXT(Table1[[#This Row],[Order Date]],"mmm-yyyy")</f>
        <v>Jun-2015</v>
      </c>
    </row>
    <row r="784" spans="1:33" ht="12.75" customHeight="1" x14ac:dyDescent="0.25">
      <c r="A784" s="5">
        <v>19018</v>
      </c>
      <c r="B784" s="5" t="s">
        <v>56</v>
      </c>
      <c r="C784" s="5">
        <v>0.03</v>
      </c>
      <c r="D784" s="5">
        <v>2.23</v>
      </c>
      <c r="E784" s="5">
        <v>4.57</v>
      </c>
      <c r="F784" s="5">
        <v>1383</v>
      </c>
      <c r="G784" s="5" t="s">
        <v>1450</v>
      </c>
      <c r="H784" s="5" t="s">
        <v>49</v>
      </c>
      <c r="I784" s="5" t="s">
        <v>114</v>
      </c>
      <c r="J784" s="5" t="s">
        <v>41</v>
      </c>
      <c r="K784" s="5" t="s">
        <v>50</v>
      </c>
      <c r="L784" s="5" t="s">
        <v>51</v>
      </c>
      <c r="M784" s="5" t="s">
        <v>1451</v>
      </c>
      <c r="N784" s="5">
        <v>0.41</v>
      </c>
      <c r="O784" s="5" t="s">
        <v>33</v>
      </c>
      <c r="P784" s="5" t="s">
        <v>34</v>
      </c>
      <c r="Q784" s="5" t="s">
        <v>212</v>
      </c>
      <c r="R784" s="5" t="s">
        <v>1391</v>
      </c>
      <c r="S784" s="5">
        <v>84120</v>
      </c>
      <c r="T784" s="7">
        <v>42125</v>
      </c>
      <c r="U784" s="7">
        <v>42126</v>
      </c>
      <c r="V784" s="5">
        <v>-93.25</v>
      </c>
      <c r="W784" s="5">
        <v>12</v>
      </c>
      <c r="X784" s="5">
        <v>28.66</v>
      </c>
      <c r="Y784" s="5">
        <v>89406</v>
      </c>
      <c r="Z784" s="5">
        <f>DATEDIF(Table1[[#This Row],[Order Date]], Table1[[#This Row],[Ship Date]], "D")</f>
        <v>1</v>
      </c>
      <c r="AA784" s="5">
        <f>IF(Table1[[#This Row],[Sales]]=0, 0, Table1[[#This Row],[Profit]] / Table1[[#This Row],[Sales]] * 100)</f>
        <v>-325.36636427076064</v>
      </c>
      <c r="AB784" s="5">
        <f>Table1[[#This Row],[Sales]] / (1 - Table1[[#This Row],[Discount]])</f>
        <v>29.546391752577321</v>
      </c>
      <c r="AC784" s="5">
        <f>Table1[[#This Row],[Sales Before Discount]] - Table1[[#This Row],[Sales]]</f>
        <v>0.88639175257732106</v>
      </c>
      <c r="AD784" s="5" t="str">
        <f>IF(Table1[[#This Row],[Discount Impact Factor]]=0, "No Discount", IF(Table1[[#This Row],[Discount Impact Factor]]&lt;=0.1, "Low Discount", IF(Table1[[#This Row],[Discount Impact Factor]]&lt;=0.2, "Medium Discount", "High Discount")))</f>
        <v>High Discount</v>
      </c>
      <c r="AE784" s="5" t="str">
        <f>IF(Table1[[#This Row],[Discount]]=0,"0% (No Discount)",
 IF(Table1[[#This Row],[Discount]]&lt;=0.09,"10%",
 IF(Table1[[#This Row],[Discount]]&lt;=0.16,"15%",
 IF(Table1[[#This Row],[Discount]]&lt;=0.2,"20%",  IF(Table1[[#This Row],[Discount]]&lt;=0.25,"25%",
 "30%+")))))</f>
        <v>10%</v>
      </c>
      <c r="AF784" s="5" t="str">
        <f>IF(Table1[[#This Row],[Discount]]=0, "Full Price", "Discounted")</f>
        <v>Discounted</v>
      </c>
      <c r="AG784" s="46" t="str">
        <f>TEXT(Table1[[#This Row],[Order Date]],"mmm-yyyy")</f>
        <v>May-2015</v>
      </c>
    </row>
    <row r="785" spans="1:33" ht="12.75" customHeight="1" x14ac:dyDescent="0.25">
      <c r="A785" s="5">
        <v>25790</v>
      </c>
      <c r="B785" s="5" t="s">
        <v>37</v>
      </c>
      <c r="C785" s="5">
        <v>7.0000000000000007E-2</v>
      </c>
      <c r="D785" s="5">
        <v>11.29</v>
      </c>
      <c r="E785" s="5">
        <v>5.03</v>
      </c>
      <c r="F785" s="5">
        <v>1384</v>
      </c>
      <c r="G785" s="5" t="s">
        <v>1452</v>
      </c>
      <c r="H785" s="5" t="s">
        <v>49</v>
      </c>
      <c r="I785" s="5" t="s">
        <v>114</v>
      </c>
      <c r="J785" s="5" t="s">
        <v>29</v>
      </c>
      <c r="K785" s="5" t="s">
        <v>141</v>
      </c>
      <c r="L785" s="5" t="s">
        <v>59</v>
      </c>
      <c r="M785" s="5" t="s">
        <v>1453</v>
      </c>
      <c r="N785" s="5">
        <v>0.59</v>
      </c>
      <c r="O785" s="5" t="s">
        <v>33</v>
      </c>
      <c r="P785" s="5" t="s">
        <v>136</v>
      </c>
      <c r="Q785" s="5" t="s">
        <v>137</v>
      </c>
      <c r="R785" s="5" t="s">
        <v>1454</v>
      </c>
      <c r="S785" s="5">
        <v>22304</v>
      </c>
      <c r="T785" s="7">
        <v>42185</v>
      </c>
      <c r="U785" s="7">
        <v>42187</v>
      </c>
      <c r="V785" s="5">
        <v>-163.03</v>
      </c>
      <c r="W785" s="5">
        <v>11</v>
      </c>
      <c r="X785" s="5">
        <v>123.18</v>
      </c>
      <c r="Y785" s="5">
        <v>89407</v>
      </c>
      <c r="Z785" s="5">
        <f>DATEDIF(Table1[[#This Row],[Order Date]], Table1[[#This Row],[Ship Date]], "D")</f>
        <v>2</v>
      </c>
      <c r="AA785" s="5">
        <f>IF(Table1[[#This Row],[Sales]]=0, 0, Table1[[#This Row],[Profit]] / Table1[[#This Row],[Sales]] * 100)</f>
        <v>-132.35103101152782</v>
      </c>
      <c r="AB785" s="5">
        <f>Table1[[#This Row],[Sales]] / (1 - Table1[[#This Row],[Discount]])</f>
        <v>132.45161290322582</v>
      </c>
      <c r="AC785" s="5">
        <f>Table1[[#This Row],[Sales Before Discount]] - Table1[[#This Row],[Sales]]</f>
        <v>9.2716129032258152</v>
      </c>
      <c r="AD785" s="5" t="str">
        <f>IF(Table1[[#This Row],[Discount Impact Factor]]=0, "No Discount", IF(Table1[[#This Row],[Discount Impact Factor]]&lt;=0.1, "Low Discount", IF(Table1[[#This Row],[Discount Impact Factor]]&lt;=0.2, "Medium Discount", "High Discount")))</f>
        <v>High Discount</v>
      </c>
      <c r="AE785" s="5" t="str">
        <f>IF(Table1[[#This Row],[Discount]]=0,"0% (No Discount)",
 IF(Table1[[#This Row],[Discount]]&lt;=0.09,"10%",
 IF(Table1[[#This Row],[Discount]]&lt;=0.16,"15%",
 IF(Table1[[#This Row],[Discount]]&lt;=0.2,"20%",  IF(Table1[[#This Row],[Discount]]&lt;=0.25,"25%",
 "30%+")))))</f>
        <v>10%</v>
      </c>
      <c r="AF785" s="5" t="str">
        <f>IF(Table1[[#This Row],[Discount]]=0, "Full Price", "Discounted")</f>
        <v>Discounted</v>
      </c>
      <c r="AG785" s="46" t="str">
        <f>TEXT(Table1[[#This Row],[Order Date]],"mmm-yyyy")</f>
        <v>Jun-2015</v>
      </c>
    </row>
    <row r="786" spans="1:33" ht="12.75" hidden="1" customHeight="1" x14ac:dyDescent="0.25">
      <c r="A786" s="5">
        <v>22984</v>
      </c>
      <c r="B786" s="5" t="s">
        <v>106</v>
      </c>
      <c r="C786" s="5">
        <v>0.02</v>
      </c>
      <c r="D786" s="5">
        <v>70.97</v>
      </c>
      <c r="E786" s="5">
        <v>3.5</v>
      </c>
      <c r="F786" s="5">
        <v>1384</v>
      </c>
      <c r="G786" s="5" t="s">
        <v>1452</v>
      </c>
      <c r="H786" s="5" t="s">
        <v>49</v>
      </c>
      <c r="I786" s="5" t="s">
        <v>114</v>
      </c>
      <c r="J786" s="5" t="s">
        <v>29</v>
      </c>
      <c r="K786" s="5" t="s">
        <v>257</v>
      </c>
      <c r="L786" s="5" t="s">
        <v>59</v>
      </c>
      <c r="M786" s="5" t="s">
        <v>672</v>
      </c>
      <c r="N786" s="5">
        <v>0.59</v>
      </c>
      <c r="O786" s="5" t="s">
        <v>33</v>
      </c>
      <c r="P786" s="5" t="s">
        <v>136</v>
      </c>
      <c r="Q786" s="5" t="s">
        <v>137</v>
      </c>
      <c r="R786" s="5" t="s">
        <v>1454</v>
      </c>
      <c r="S786" s="5">
        <v>22304</v>
      </c>
      <c r="T786" s="7">
        <v>42162</v>
      </c>
      <c r="U786" s="7">
        <v>42169</v>
      </c>
      <c r="V786" s="5">
        <v>23.61599999999995</v>
      </c>
      <c r="W786" s="5">
        <v>21</v>
      </c>
      <c r="X786" s="5">
        <v>1533.59</v>
      </c>
      <c r="Y786" s="5">
        <v>89408</v>
      </c>
      <c r="Z786" s="5">
        <f>DATEDIF(Table1[[#This Row],[Order Date]], Table1[[#This Row],[Ship Date]], "D")</f>
        <v>7</v>
      </c>
      <c r="AA786" s="5">
        <f>IF(Table1[[#This Row],[Sales]]=0, 0, Table1[[#This Row],[Profit]] / Table1[[#This Row],[Sales]] * 100)</f>
        <v>1.5399161444714657</v>
      </c>
      <c r="AB786" s="5">
        <f>Table1[[#This Row],[Sales]] / (1 - Table1[[#This Row],[Discount]])</f>
        <v>1564.8877551020407</v>
      </c>
      <c r="AC786" s="5">
        <f>Table1[[#This Row],[Sales Before Discount]] - Table1[[#This Row],[Sales]]</f>
        <v>31.29775510204081</v>
      </c>
      <c r="AD786" s="5" t="str">
        <f>IF(Table1[[#This Row],[Discount Impact Factor]]=0, "No Discount", IF(Table1[[#This Row],[Discount Impact Factor]]&lt;=0.1, "Low Discount", IF(Table1[[#This Row],[Discount Impact Factor]]&lt;=0.2, "Medium Discount", "High Discount")))</f>
        <v>High Discount</v>
      </c>
      <c r="AE786" s="5" t="str">
        <f>IF(Table1[[#This Row],[Discount]]=0,"0% (No Discount)",
 IF(Table1[[#This Row],[Discount]]&lt;=0.09,"10%",
 IF(Table1[[#This Row],[Discount]]&lt;=0.16,"15%",
 IF(Table1[[#This Row],[Discount]]&lt;=0.2,"20%",  IF(Table1[[#This Row],[Discount]]&lt;=0.25,"25%",
 "30%+")))))</f>
        <v>10%</v>
      </c>
      <c r="AF786" s="5" t="str">
        <f>IF(Table1[[#This Row],[Discount]]=0, "Full Price", "Discounted")</f>
        <v>Discounted</v>
      </c>
      <c r="AG786" s="46" t="str">
        <f>TEXT(Table1[[#This Row],[Order Date]],"mmm-yyyy")</f>
        <v>Jun-2015</v>
      </c>
    </row>
    <row r="787" spans="1:33" ht="12.75" customHeight="1" x14ac:dyDescent="0.25">
      <c r="A787" s="5">
        <v>18970</v>
      </c>
      <c r="B787" s="5" t="s">
        <v>47</v>
      </c>
      <c r="C787" s="5">
        <v>0.06</v>
      </c>
      <c r="D787" s="5">
        <v>1.74</v>
      </c>
      <c r="E787" s="5">
        <v>4.08</v>
      </c>
      <c r="F787" s="5">
        <v>1389</v>
      </c>
      <c r="G787" s="5" t="s">
        <v>1455</v>
      </c>
      <c r="H787" s="5" t="s">
        <v>49</v>
      </c>
      <c r="I787" s="5" t="s">
        <v>28</v>
      </c>
      <c r="J787" s="5" t="s">
        <v>41</v>
      </c>
      <c r="K787" s="5" t="s">
        <v>50</v>
      </c>
      <c r="L787" s="5" t="s">
        <v>51</v>
      </c>
      <c r="M787" s="5" t="s">
        <v>219</v>
      </c>
      <c r="N787" s="5">
        <v>0.53</v>
      </c>
      <c r="O787" s="5" t="s">
        <v>33</v>
      </c>
      <c r="P787" s="5" t="s">
        <v>34</v>
      </c>
      <c r="Q787" s="5" t="s">
        <v>45</v>
      </c>
      <c r="R787" s="5" t="s">
        <v>1456</v>
      </c>
      <c r="S787" s="5">
        <v>94025</v>
      </c>
      <c r="T787" s="7">
        <v>42029</v>
      </c>
      <c r="U787" s="7">
        <v>42030</v>
      </c>
      <c r="V787" s="5">
        <v>-11.0732</v>
      </c>
      <c r="W787" s="5">
        <v>1</v>
      </c>
      <c r="X787" s="5">
        <v>2.77</v>
      </c>
      <c r="Y787" s="5">
        <v>88726</v>
      </c>
      <c r="Z787" s="5">
        <f>DATEDIF(Table1[[#This Row],[Order Date]], Table1[[#This Row],[Ship Date]], "D")</f>
        <v>1</v>
      </c>
      <c r="AA787" s="5">
        <f>IF(Table1[[#This Row],[Sales]]=0, 0, Table1[[#This Row],[Profit]] / Table1[[#This Row],[Sales]] * 100)</f>
        <v>-399.75451263537906</v>
      </c>
      <c r="AB787" s="5">
        <f>Table1[[#This Row],[Sales]] / (1 - Table1[[#This Row],[Discount]])</f>
        <v>2.9468085106382982</v>
      </c>
      <c r="AC787" s="5">
        <f>Table1[[#This Row],[Sales Before Discount]] - Table1[[#This Row],[Sales]]</f>
        <v>0.17680851063829817</v>
      </c>
      <c r="AD787" s="5" t="str">
        <f>IF(Table1[[#This Row],[Discount Impact Factor]]=0, "No Discount", IF(Table1[[#This Row],[Discount Impact Factor]]&lt;=0.1, "Low Discount", IF(Table1[[#This Row],[Discount Impact Factor]]&lt;=0.2, "Medium Discount", "High Discount")))</f>
        <v>Medium Discount</v>
      </c>
      <c r="AE787" s="5" t="str">
        <f>IF(Table1[[#This Row],[Discount]]=0,"0% (No Discount)",
 IF(Table1[[#This Row],[Discount]]&lt;=0.09,"10%",
 IF(Table1[[#This Row],[Discount]]&lt;=0.16,"15%",
 IF(Table1[[#This Row],[Discount]]&lt;=0.2,"20%",  IF(Table1[[#This Row],[Discount]]&lt;=0.25,"25%",
 "30%+")))))</f>
        <v>10%</v>
      </c>
      <c r="AF787" s="5" t="str">
        <f>IF(Table1[[#This Row],[Discount]]=0, "Full Price", "Discounted")</f>
        <v>Discounted</v>
      </c>
      <c r="AG787" s="46" t="str">
        <f>TEXT(Table1[[#This Row],[Order Date]],"mmm-yyyy")</f>
        <v>Jan-2015</v>
      </c>
    </row>
    <row r="788" spans="1:33" ht="12.75" hidden="1" customHeight="1" x14ac:dyDescent="0.25">
      <c r="A788" s="5">
        <v>19852</v>
      </c>
      <c r="B788" s="5" t="s">
        <v>25</v>
      </c>
      <c r="C788" s="5">
        <v>0.08</v>
      </c>
      <c r="D788" s="5">
        <v>2.62</v>
      </c>
      <c r="E788" s="5">
        <v>0.8</v>
      </c>
      <c r="F788" s="5">
        <v>1389</v>
      </c>
      <c r="G788" s="5" t="s">
        <v>1455</v>
      </c>
      <c r="H788" s="5" t="s">
        <v>27</v>
      </c>
      <c r="I788" s="5" t="s">
        <v>58</v>
      </c>
      <c r="J788" s="5" t="s">
        <v>29</v>
      </c>
      <c r="K788" s="5" t="s">
        <v>66</v>
      </c>
      <c r="L788" s="5" t="s">
        <v>31</v>
      </c>
      <c r="M788" s="5" t="s">
        <v>1409</v>
      </c>
      <c r="N788" s="5">
        <v>0.39</v>
      </c>
      <c r="O788" s="5" t="s">
        <v>33</v>
      </c>
      <c r="P788" s="5" t="s">
        <v>34</v>
      </c>
      <c r="Q788" s="5" t="s">
        <v>45</v>
      </c>
      <c r="R788" s="5" t="s">
        <v>1456</v>
      </c>
      <c r="S788" s="5">
        <v>94025</v>
      </c>
      <c r="T788" s="7">
        <v>42137</v>
      </c>
      <c r="U788" s="7">
        <v>42139</v>
      </c>
      <c r="V788" s="5">
        <v>21.769499999999997</v>
      </c>
      <c r="W788" s="5">
        <v>12</v>
      </c>
      <c r="X788" s="5">
        <v>31.55</v>
      </c>
      <c r="Y788" s="5">
        <v>88728</v>
      </c>
      <c r="Z788" s="5">
        <f>DATEDIF(Table1[[#This Row],[Order Date]], Table1[[#This Row],[Ship Date]], "D")</f>
        <v>2</v>
      </c>
      <c r="AA788" s="5">
        <f>IF(Table1[[#This Row],[Sales]]=0, 0, Table1[[#This Row],[Profit]] / Table1[[#This Row],[Sales]] * 100)</f>
        <v>69</v>
      </c>
      <c r="AB788" s="5">
        <f>Table1[[#This Row],[Sales]] / (1 - Table1[[#This Row],[Discount]])</f>
        <v>34.293478260869563</v>
      </c>
      <c r="AC788" s="5">
        <f>Table1[[#This Row],[Sales Before Discount]] - Table1[[#This Row],[Sales]]</f>
        <v>2.743478260869562</v>
      </c>
      <c r="AD788" s="5" t="str">
        <f>IF(Table1[[#This Row],[Discount Impact Factor]]=0, "No Discount", IF(Table1[[#This Row],[Discount Impact Factor]]&lt;=0.1, "Low Discount", IF(Table1[[#This Row],[Discount Impact Factor]]&lt;=0.2, "Medium Discount", "High Discount")))</f>
        <v>High Discount</v>
      </c>
      <c r="AE788" s="5" t="str">
        <f>IF(Table1[[#This Row],[Discount]]=0,"0% (No Discount)",
 IF(Table1[[#This Row],[Discount]]&lt;=0.09,"10%",
 IF(Table1[[#This Row],[Discount]]&lt;=0.16,"15%",
 IF(Table1[[#This Row],[Discount]]&lt;=0.2,"20%",  IF(Table1[[#This Row],[Discount]]&lt;=0.25,"25%",
 "30%+")))))</f>
        <v>10%</v>
      </c>
      <c r="AF788" s="5" t="str">
        <f>IF(Table1[[#This Row],[Discount]]=0, "Full Price", "Discounted")</f>
        <v>Discounted</v>
      </c>
      <c r="AG788" s="46" t="str">
        <f>TEXT(Table1[[#This Row],[Order Date]],"mmm-yyyy")</f>
        <v>May-2015</v>
      </c>
    </row>
    <row r="789" spans="1:33" ht="12.75" hidden="1" customHeight="1" x14ac:dyDescent="0.25">
      <c r="A789" s="5">
        <v>19111</v>
      </c>
      <c r="B789" s="5" t="s">
        <v>25</v>
      </c>
      <c r="C789" s="5">
        <v>0.09</v>
      </c>
      <c r="D789" s="5">
        <v>2.61</v>
      </c>
      <c r="E789" s="5">
        <v>0.5</v>
      </c>
      <c r="F789" s="5">
        <v>1389</v>
      </c>
      <c r="G789" s="5" t="s">
        <v>1455</v>
      </c>
      <c r="H789" s="5" t="s">
        <v>49</v>
      </c>
      <c r="I789" s="5" t="s">
        <v>114</v>
      </c>
      <c r="J789" s="5" t="s">
        <v>29</v>
      </c>
      <c r="K789" s="5" t="s">
        <v>134</v>
      </c>
      <c r="L789" s="5" t="s">
        <v>59</v>
      </c>
      <c r="M789" s="5" t="s">
        <v>1138</v>
      </c>
      <c r="N789" s="5">
        <v>0.39</v>
      </c>
      <c r="O789" s="5" t="s">
        <v>33</v>
      </c>
      <c r="P789" s="5" t="s">
        <v>34</v>
      </c>
      <c r="Q789" s="5" t="s">
        <v>45</v>
      </c>
      <c r="R789" s="5" t="s">
        <v>1456</v>
      </c>
      <c r="S789" s="5">
        <v>94025</v>
      </c>
      <c r="T789" s="7">
        <v>42158</v>
      </c>
      <c r="U789" s="7">
        <v>42160</v>
      </c>
      <c r="V789" s="5">
        <v>29.380199999999995</v>
      </c>
      <c r="W789" s="5">
        <v>17</v>
      </c>
      <c r="X789" s="5">
        <v>42.58</v>
      </c>
      <c r="Y789" s="5">
        <v>88729</v>
      </c>
      <c r="Z789" s="5">
        <f>DATEDIF(Table1[[#This Row],[Order Date]], Table1[[#This Row],[Ship Date]], "D")</f>
        <v>2</v>
      </c>
      <c r="AA789" s="5">
        <f>IF(Table1[[#This Row],[Sales]]=0, 0, Table1[[#This Row],[Profit]] / Table1[[#This Row],[Sales]] * 100)</f>
        <v>69</v>
      </c>
      <c r="AB789" s="5">
        <f>Table1[[#This Row],[Sales]] / (1 - Table1[[#This Row],[Discount]])</f>
        <v>46.791208791208788</v>
      </c>
      <c r="AC789" s="5">
        <f>Table1[[#This Row],[Sales Before Discount]] - Table1[[#This Row],[Sales]]</f>
        <v>4.2112087912087901</v>
      </c>
      <c r="AD789" s="5" t="str">
        <f>IF(Table1[[#This Row],[Discount Impact Factor]]=0, "No Discount", IF(Table1[[#This Row],[Discount Impact Factor]]&lt;=0.1, "Low Discount", IF(Table1[[#This Row],[Discount Impact Factor]]&lt;=0.2, "Medium Discount", "High Discount")))</f>
        <v>High Discount</v>
      </c>
      <c r="AE789" s="5" t="str">
        <f>IF(Table1[[#This Row],[Discount]]=0,"0% (No Discount)",
 IF(Table1[[#This Row],[Discount]]&lt;=0.09,"10%",
 IF(Table1[[#This Row],[Discount]]&lt;=0.16,"15%",
 IF(Table1[[#This Row],[Discount]]&lt;=0.2,"20%",  IF(Table1[[#This Row],[Discount]]&lt;=0.25,"25%",
 "30%+")))))</f>
        <v>10%</v>
      </c>
      <c r="AF789" s="5" t="str">
        <f>IF(Table1[[#This Row],[Discount]]=0, "Full Price", "Discounted")</f>
        <v>Discounted</v>
      </c>
      <c r="AG789" s="46" t="str">
        <f>TEXT(Table1[[#This Row],[Order Date]],"mmm-yyyy")</f>
        <v>Jun-2015</v>
      </c>
    </row>
    <row r="790" spans="1:33" ht="12.75" hidden="1" customHeight="1" x14ac:dyDescent="0.25">
      <c r="A790" s="5">
        <v>18702</v>
      </c>
      <c r="B790" s="5" t="s">
        <v>47</v>
      </c>
      <c r="C790" s="5">
        <v>0.1</v>
      </c>
      <c r="D790" s="5">
        <v>8.17</v>
      </c>
      <c r="E790" s="5">
        <v>1.69</v>
      </c>
      <c r="F790" s="5">
        <v>1390</v>
      </c>
      <c r="G790" s="5" t="s">
        <v>1457</v>
      </c>
      <c r="H790" s="5" t="s">
        <v>49</v>
      </c>
      <c r="I790" s="5" t="s">
        <v>28</v>
      </c>
      <c r="J790" s="5" t="s">
        <v>29</v>
      </c>
      <c r="K790" s="5" t="s">
        <v>93</v>
      </c>
      <c r="L790" s="5" t="s">
        <v>31</v>
      </c>
      <c r="M790" s="5" t="s">
        <v>1458</v>
      </c>
      <c r="N790" s="5">
        <v>0.38</v>
      </c>
      <c r="O790" s="5" t="s">
        <v>33</v>
      </c>
      <c r="P790" s="5" t="s">
        <v>34</v>
      </c>
      <c r="Q790" s="5" t="s">
        <v>45</v>
      </c>
      <c r="R790" s="5" t="s">
        <v>1447</v>
      </c>
      <c r="S790" s="5">
        <v>95207</v>
      </c>
      <c r="T790" s="7">
        <v>42140</v>
      </c>
      <c r="U790" s="7">
        <v>42140</v>
      </c>
      <c r="V790" s="5">
        <v>100.2984</v>
      </c>
      <c r="W790" s="5">
        <v>19</v>
      </c>
      <c r="X790" s="5">
        <v>145.36000000000001</v>
      </c>
      <c r="Y790" s="5">
        <v>88731</v>
      </c>
      <c r="Z790" s="5">
        <f>DATEDIF(Table1[[#This Row],[Order Date]], Table1[[#This Row],[Ship Date]], "D")</f>
        <v>0</v>
      </c>
      <c r="AA790" s="5">
        <f>IF(Table1[[#This Row],[Sales]]=0, 0, Table1[[#This Row],[Profit]] / Table1[[#This Row],[Sales]] * 100)</f>
        <v>69</v>
      </c>
      <c r="AB790" s="5">
        <f>Table1[[#This Row],[Sales]] / (1 - Table1[[#This Row],[Discount]])</f>
        <v>161.51111111111112</v>
      </c>
      <c r="AC790" s="5">
        <f>Table1[[#This Row],[Sales Before Discount]] - Table1[[#This Row],[Sales]]</f>
        <v>16.151111111111106</v>
      </c>
      <c r="AD790" s="5" t="str">
        <f>IF(Table1[[#This Row],[Discount Impact Factor]]=0, "No Discount", IF(Table1[[#This Row],[Discount Impact Factor]]&lt;=0.1, "Low Discount", IF(Table1[[#This Row],[Discount Impact Factor]]&lt;=0.2, "Medium Discount", "High Discount")))</f>
        <v>High Discount</v>
      </c>
      <c r="AE790" s="5" t="str">
        <f>IF(Table1[[#This Row],[Discount]]=0,"0% (No Discount)",
 IF(Table1[[#This Row],[Discount]]&lt;=0.09,"10%",
 IF(Table1[[#This Row],[Discount]]&lt;=0.16,"15%",
 IF(Table1[[#This Row],[Discount]]&lt;=0.2,"20%",  IF(Table1[[#This Row],[Discount]]&lt;=0.25,"25%",
 "30%+")))))</f>
        <v>15%</v>
      </c>
      <c r="AF790" s="5" t="str">
        <f>IF(Table1[[#This Row],[Discount]]=0, "Full Price", "Discounted")</f>
        <v>Discounted</v>
      </c>
      <c r="AG790" s="46" t="str">
        <f>TEXT(Table1[[#This Row],[Order Date]],"mmm-yyyy")</f>
        <v>May-2015</v>
      </c>
    </row>
    <row r="791" spans="1:33" ht="12.75" hidden="1" customHeight="1" x14ac:dyDescent="0.25">
      <c r="A791" s="5">
        <v>18703</v>
      </c>
      <c r="B791" s="5" t="s">
        <v>47</v>
      </c>
      <c r="C791" s="5">
        <v>0.03</v>
      </c>
      <c r="D791" s="5">
        <v>110.99</v>
      </c>
      <c r="E791" s="5">
        <v>2.5</v>
      </c>
      <c r="F791" s="5">
        <v>1390</v>
      </c>
      <c r="G791" s="5" t="s">
        <v>1457</v>
      </c>
      <c r="H791" s="5" t="s">
        <v>49</v>
      </c>
      <c r="I791" s="5" t="s">
        <v>28</v>
      </c>
      <c r="J791" s="5" t="s">
        <v>77</v>
      </c>
      <c r="K791" s="5" t="s">
        <v>78</v>
      </c>
      <c r="L791" s="5" t="s">
        <v>59</v>
      </c>
      <c r="M791" s="5" t="s">
        <v>501</v>
      </c>
      <c r="N791" s="5">
        <v>0.56999999999999995</v>
      </c>
      <c r="O791" s="5" t="s">
        <v>33</v>
      </c>
      <c r="P791" s="5" t="s">
        <v>34</v>
      </c>
      <c r="Q791" s="5" t="s">
        <v>45</v>
      </c>
      <c r="R791" s="5" t="s">
        <v>1447</v>
      </c>
      <c r="S791" s="5">
        <v>95207</v>
      </c>
      <c r="T791" s="7">
        <v>42140</v>
      </c>
      <c r="U791" s="7">
        <v>42142</v>
      </c>
      <c r="V791" s="5">
        <v>2495.3987999999999</v>
      </c>
      <c r="W791" s="5">
        <v>38</v>
      </c>
      <c r="X791" s="5">
        <v>3616.52</v>
      </c>
      <c r="Y791" s="5">
        <v>88731</v>
      </c>
      <c r="Z791" s="5">
        <f>DATEDIF(Table1[[#This Row],[Order Date]], Table1[[#This Row],[Ship Date]], "D")</f>
        <v>2</v>
      </c>
      <c r="AA791" s="5">
        <f>IF(Table1[[#This Row],[Sales]]=0, 0, Table1[[#This Row],[Profit]] / Table1[[#This Row],[Sales]] * 100)</f>
        <v>69</v>
      </c>
      <c r="AB791" s="5">
        <f>Table1[[#This Row],[Sales]] / (1 - Table1[[#This Row],[Discount]])</f>
        <v>3728.3711340206187</v>
      </c>
      <c r="AC791" s="5">
        <f>Table1[[#This Row],[Sales Before Discount]] - Table1[[#This Row],[Sales]]</f>
        <v>111.8511340206187</v>
      </c>
      <c r="AD791" s="5" t="str">
        <f>IF(Table1[[#This Row],[Discount Impact Factor]]=0, "No Discount", IF(Table1[[#This Row],[Discount Impact Factor]]&lt;=0.1, "Low Discount", IF(Table1[[#This Row],[Discount Impact Factor]]&lt;=0.2, "Medium Discount", "High Discount")))</f>
        <v>High Discount</v>
      </c>
      <c r="AE791" s="5" t="str">
        <f>IF(Table1[[#This Row],[Discount]]=0,"0% (No Discount)",
 IF(Table1[[#This Row],[Discount]]&lt;=0.09,"10%",
 IF(Table1[[#This Row],[Discount]]&lt;=0.16,"15%",
 IF(Table1[[#This Row],[Discount]]&lt;=0.2,"20%",  IF(Table1[[#This Row],[Discount]]&lt;=0.25,"25%",
 "30%+")))))</f>
        <v>10%</v>
      </c>
      <c r="AF791" s="5" t="str">
        <f>IF(Table1[[#This Row],[Discount]]=0, "Full Price", "Discounted")</f>
        <v>Discounted</v>
      </c>
      <c r="AG791" s="46" t="str">
        <f>TEXT(Table1[[#This Row],[Order Date]],"mmm-yyyy")</f>
        <v>May-2015</v>
      </c>
    </row>
    <row r="792" spans="1:33" ht="12.75" customHeight="1" x14ac:dyDescent="0.25">
      <c r="A792" s="5">
        <v>20523</v>
      </c>
      <c r="B792" s="5" t="s">
        <v>37</v>
      </c>
      <c r="C792" s="5">
        <v>0</v>
      </c>
      <c r="D792" s="5">
        <v>2.88</v>
      </c>
      <c r="E792" s="5">
        <v>0.7</v>
      </c>
      <c r="F792" s="5">
        <v>1391</v>
      </c>
      <c r="G792" s="5" t="s">
        <v>1459</v>
      </c>
      <c r="H792" s="5" t="s">
        <v>27</v>
      </c>
      <c r="I792" s="5" t="s">
        <v>114</v>
      </c>
      <c r="J792" s="5" t="s">
        <v>29</v>
      </c>
      <c r="K792" s="5" t="s">
        <v>30</v>
      </c>
      <c r="L792" s="5" t="s">
        <v>31</v>
      </c>
      <c r="M792" s="5" t="s">
        <v>365</v>
      </c>
      <c r="N792" s="5">
        <v>0.56000000000000005</v>
      </c>
      <c r="O792" s="5" t="s">
        <v>33</v>
      </c>
      <c r="P792" s="5" t="s">
        <v>34</v>
      </c>
      <c r="Q792" s="5" t="s">
        <v>45</v>
      </c>
      <c r="R792" s="5" t="s">
        <v>1460</v>
      </c>
      <c r="S792" s="5">
        <v>94086</v>
      </c>
      <c r="T792" s="7">
        <v>42118</v>
      </c>
      <c r="U792" s="7">
        <v>42118</v>
      </c>
      <c r="V792" s="5">
        <v>-0.10999999999999943</v>
      </c>
      <c r="W792" s="5">
        <v>1</v>
      </c>
      <c r="X792" s="5">
        <v>7.96</v>
      </c>
      <c r="Y792" s="5">
        <v>88727</v>
      </c>
      <c r="Z792" s="5">
        <f>DATEDIF(Table1[[#This Row],[Order Date]], Table1[[#This Row],[Ship Date]], "D")</f>
        <v>0</v>
      </c>
      <c r="AA792" s="5">
        <f>IF(Table1[[#This Row],[Sales]]=0, 0, Table1[[#This Row],[Profit]] / Table1[[#This Row],[Sales]] * 100)</f>
        <v>-1.3819095477386862</v>
      </c>
      <c r="AB792" s="5">
        <f>Table1[[#This Row],[Sales]] / (1 - Table1[[#This Row],[Discount]])</f>
        <v>7.96</v>
      </c>
      <c r="AC792" s="5">
        <f>Table1[[#This Row],[Sales Before Discount]] - Table1[[#This Row],[Sales]]</f>
        <v>0</v>
      </c>
      <c r="AD792" s="5" t="str">
        <f>IF(Table1[[#This Row],[Discount Impact Factor]]=0, "No Discount", IF(Table1[[#This Row],[Discount Impact Factor]]&lt;=0.1, "Low Discount", IF(Table1[[#This Row],[Discount Impact Factor]]&lt;=0.2, "Medium Discount", "High Discount")))</f>
        <v>No Discount</v>
      </c>
      <c r="AE792" s="5" t="str">
        <f>IF(Table1[[#This Row],[Discount]]=0,"0% (No Discount)",
 IF(Table1[[#This Row],[Discount]]&lt;=0.09,"10%",
 IF(Table1[[#This Row],[Discount]]&lt;=0.16,"15%",
 IF(Table1[[#This Row],[Discount]]&lt;=0.2,"20%",  IF(Table1[[#This Row],[Discount]]&lt;=0.25,"25%",
 "30%+")))))</f>
        <v>0% (No Discount)</v>
      </c>
      <c r="AF792" s="5" t="str">
        <f>IF(Table1[[#This Row],[Discount]]=0, "Full Price", "Discounted")</f>
        <v>Full Price</v>
      </c>
      <c r="AG792" s="46" t="str">
        <f>TEXT(Table1[[#This Row],[Order Date]],"mmm-yyyy")</f>
        <v>Apr-2015</v>
      </c>
    </row>
    <row r="793" spans="1:33" ht="12.75" hidden="1" customHeight="1" x14ac:dyDescent="0.25">
      <c r="A793" s="5">
        <v>20163</v>
      </c>
      <c r="B793" s="5" t="s">
        <v>106</v>
      </c>
      <c r="C793" s="5">
        <v>7.0000000000000007E-2</v>
      </c>
      <c r="D793" s="5">
        <v>12.28</v>
      </c>
      <c r="E793" s="5">
        <v>6.13</v>
      </c>
      <c r="F793" s="5">
        <v>1391</v>
      </c>
      <c r="G793" s="5" t="s">
        <v>1459</v>
      </c>
      <c r="H793" s="5" t="s">
        <v>49</v>
      </c>
      <c r="I793" s="5" t="s">
        <v>58</v>
      </c>
      <c r="J793" s="5" t="s">
        <v>29</v>
      </c>
      <c r="K793" s="5" t="s">
        <v>141</v>
      </c>
      <c r="L793" s="5" t="s">
        <v>59</v>
      </c>
      <c r="M793" s="5" t="s">
        <v>1461</v>
      </c>
      <c r="N793" s="5">
        <v>0.56999999999999995</v>
      </c>
      <c r="O793" s="5" t="s">
        <v>33</v>
      </c>
      <c r="P793" s="5" t="s">
        <v>34</v>
      </c>
      <c r="Q793" s="5" t="s">
        <v>45</v>
      </c>
      <c r="R793" s="5" t="s">
        <v>1460</v>
      </c>
      <c r="S793" s="5">
        <v>94086</v>
      </c>
      <c r="T793" s="7">
        <v>42127</v>
      </c>
      <c r="U793" s="7">
        <v>42134</v>
      </c>
      <c r="V793" s="5">
        <v>15.236000000000018</v>
      </c>
      <c r="W793" s="5">
        <v>33</v>
      </c>
      <c r="X793" s="5">
        <v>389.59</v>
      </c>
      <c r="Y793" s="5">
        <v>88730</v>
      </c>
      <c r="Z793" s="5">
        <f>DATEDIF(Table1[[#This Row],[Order Date]], Table1[[#This Row],[Ship Date]], "D")</f>
        <v>7</v>
      </c>
      <c r="AA793" s="5">
        <f>IF(Table1[[#This Row],[Sales]]=0, 0, Table1[[#This Row],[Profit]] / Table1[[#This Row],[Sales]] * 100)</f>
        <v>3.9107779973818682</v>
      </c>
      <c r="AB793" s="5">
        <f>Table1[[#This Row],[Sales]] / (1 - Table1[[#This Row],[Discount]])</f>
        <v>418.91397849462368</v>
      </c>
      <c r="AC793" s="5">
        <f>Table1[[#This Row],[Sales Before Discount]] - Table1[[#This Row],[Sales]]</f>
        <v>29.323978494623702</v>
      </c>
      <c r="AD793" s="5" t="str">
        <f>IF(Table1[[#This Row],[Discount Impact Factor]]=0, "No Discount", IF(Table1[[#This Row],[Discount Impact Factor]]&lt;=0.1, "Low Discount", IF(Table1[[#This Row],[Discount Impact Factor]]&lt;=0.2, "Medium Discount", "High Discount")))</f>
        <v>High Discount</v>
      </c>
      <c r="AE793" s="5" t="str">
        <f>IF(Table1[[#This Row],[Discount]]=0,"0% (No Discount)",
 IF(Table1[[#This Row],[Discount]]&lt;=0.09,"10%",
 IF(Table1[[#This Row],[Discount]]&lt;=0.16,"15%",
 IF(Table1[[#This Row],[Discount]]&lt;=0.2,"20%",  IF(Table1[[#This Row],[Discount]]&lt;=0.25,"25%",
 "30%+")))))</f>
        <v>10%</v>
      </c>
      <c r="AF793" s="5" t="str">
        <f>IF(Table1[[#This Row],[Discount]]=0, "Full Price", "Discounted")</f>
        <v>Discounted</v>
      </c>
      <c r="AG793" s="46" t="str">
        <f>TEXT(Table1[[#This Row],[Order Date]],"mmm-yyyy")</f>
        <v>May-2015</v>
      </c>
    </row>
    <row r="794" spans="1:33" ht="12.75" customHeight="1" x14ac:dyDescent="0.25">
      <c r="A794" s="5">
        <v>5297</v>
      </c>
      <c r="B794" s="5" t="s">
        <v>37</v>
      </c>
      <c r="C794" s="5">
        <v>0</v>
      </c>
      <c r="D794" s="5">
        <v>8.6</v>
      </c>
      <c r="E794" s="5">
        <v>6.19</v>
      </c>
      <c r="F794" s="5">
        <v>1402</v>
      </c>
      <c r="G794" s="5" t="s">
        <v>1462</v>
      </c>
      <c r="H794" s="5" t="s">
        <v>49</v>
      </c>
      <c r="I794" s="5" t="s">
        <v>28</v>
      </c>
      <c r="J794" s="5" t="s">
        <v>29</v>
      </c>
      <c r="K794" s="5" t="s">
        <v>109</v>
      </c>
      <c r="L794" s="5" t="s">
        <v>59</v>
      </c>
      <c r="M794" s="5" t="s">
        <v>924</v>
      </c>
      <c r="N794" s="5">
        <v>0.38</v>
      </c>
      <c r="O794" s="5" t="s">
        <v>33</v>
      </c>
      <c r="P794" s="5" t="s">
        <v>61</v>
      </c>
      <c r="Q794" s="5" t="s">
        <v>178</v>
      </c>
      <c r="R794" s="5" t="s">
        <v>179</v>
      </c>
      <c r="S794" s="5">
        <v>60653</v>
      </c>
      <c r="T794" s="7">
        <v>42019</v>
      </c>
      <c r="U794" s="7">
        <v>42019</v>
      </c>
      <c r="V794" s="5">
        <v>-42.8536</v>
      </c>
      <c r="W794" s="5">
        <v>48</v>
      </c>
      <c r="X794" s="5">
        <v>447.89</v>
      </c>
      <c r="Y794" s="5">
        <v>37729</v>
      </c>
      <c r="Z794" s="5">
        <f>DATEDIF(Table1[[#This Row],[Order Date]], Table1[[#This Row],[Ship Date]], "D")</f>
        <v>0</v>
      </c>
      <c r="AA794" s="5">
        <f>IF(Table1[[#This Row],[Sales]]=0, 0, Table1[[#This Row],[Profit]] / Table1[[#This Row],[Sales]] * 100)</f>
        <v>-9.5678849717564596</v>
      </c>
      <c r="AB794" s="5">
        <f>Table1[[#This Row],[Sales]] / (1 - Table1[[#This Row],[Discount]])</f>
        <v>447.89</v>
      </c>
      <c r="AC794" s="5">
        <f>Table1[[#This Row],[Sales Before Discount]] - Table1[[#This Row],[Sales]]</f>
        <v>0</v>
      </c>
      <c r="AD794" s="5" t="str">
        <f>IF(Table1[[#This Row],[Discount Impact Factor]]=0, "No Discount", IF(Table1[[#This Row],[Discount Impact Factor]]&lt;=0.1, "Low Discount", IF(Table1[[#This Row],[Discount Impact Factor]]&lt;=0.2, "Medium Discount", "High Discount")))</f>
        <v>No Discount</v>
      </c>
      <c r="AE794" s="5" t="str">
        <f>IF(Table1[[#This Row],[Discount]]=0,"0% (No Discount)",
 IF(Table1[[#This Row],[Discount]]&lt;=0.09,"10%",
 IF(Table1[[#This Row],[Discount]]&lt;=0.16,"15%",
 IF(Table1[[#This Row],[Discount]]&lt;=0.2,"20%",  IF(Table1[[#This Row],[Discount]]&lt;=0.25,"25%",
 "30%+")))))</f>
        <v>0% (No Discount)</v>
      </c>
      <c r="AF794" s="5" t="str">
        <f>IF(Table1[[#This Row],[Discount]]=0, "Full Price", "Discounted")</f>
        <v>Full Price</v>
      </c>
      <c r="AG794" s="46" t="str">
        <f>TEXT(Table1[[#This Row],[Order Date]],"mmm-yyyy")</f>
        <v>Jan-2015</v>
      </c>
    </row>
    <row r="795" spans="1:33" ht="12.75" customHeight="1" x14ac:dyDescent="0.25">
      <c r="A795" s="5">
        <v>6080</v>
      </c>
      <c r="B795" s="5" t="s">
        <v>56</v>
      </c>
      <c r="C795" s="5">
        <v>0.04</v>
      </c>
      <c r="D795" s="5">
        <v>30.73</v>
      </c>
      <c r="E795" s="5">
        <v>4</v>
      </c>
      <c r="F795" s="5">
        <v>1402</v>
      </c>
      <c r="G795" s="5" t="s">
        <v>1462</v>
      </c>
      <c r="H795" s="5" t="s">
        <v>49</v>
      </c>
      <c r="I795" s="5" t="s">
        <v>40</v>
      </c>
      <c r="J795" s="5" t="s">
        <v>77</v>
      </c>
      <c r="K795" s="5" t="s">
        <v>180</v>
      </c>
      <c r="L795" s="5" t="s">
        <v>59</v>
      </c>
      <c r="M795" s="5" t="s">
        <v>288</v>
      </c>
      <c r="N795" s="5">
        <v>0.75</v>
      </c>
      <c r="O795" s="5" t="s">
        <v>33</v>
      </c>
      <c r="P795" s="5" t="s">
        <v>61</v>
      </c>
      <c r="Q795" s="5" t="s">
        <v>178</v>
      </c>
      <c r="R795" s="5" t="s">
        <v>179</v>
      </c>
      <c r="S795" s="5">
        <v>60653</v>
      </c>
      <c r="T795" s="7">
        <v>42025</v>
      </c>
      <c r="U795" s="7">
        <v>42026</v>
      </c>
      <c r="V795" s="5">
        <v>-20.79</v>
      </c>
      <c r="W795" s="5">
        <v>48</v>
      </c>
      <c r="X795" s="5">
        <v>1420.84</v>
      </c>
      <c r="Y795" s="5">
        <v>43079</v>
      </c>
      <c r="Z795" s="5">
        <f>DATEDIF(Table1[[#This Row],[Order Date]], Table1[[#This Row],[Ship Date]], "D")</f>
        <v>1</v>
      </c>
      <c r="AA795" s="5">
        <f>IF(Table1[[#This Row],[Sales]]=0, 0, Table1[[#This Row],[Profit]] / Table1[[#This Row],[Sales]] * 100)</f>
        <v>-1.463218940908195</v>
      </c>
      <c r="AB795" s="5">
        <f>Table1[[#This Row],[Sales]] / (1 - Table1[[#This Row],[Discount]])</f>
        <v>1480.0416666666667</v>
      </c>
      <c r="AC795" s="5">
        <f>Table1[[#This Row],[Sales Before Discount]] - Table1[[#This Row],[Sales]]</f>
        <v>59.201666666666824</v>
      </c>
      <c r="AD795" s="5" t="str">
        <f>IF(Table1[[#This Row],[Discount Impact Factor]]=0, "No Discount", IF(Table1[[#This Row],[Discount Impact Factor]]&lt;=0.1, "Low Discount", IF(Table1[[#This Row],[Discount Impact Factor]]&lt;=0.2, "Medium Discount", "High Discount")))</f>
        <v>High Discount</v>
      </c>
      <c r="AE795" s="5" t="str">
        <f>IF(Table1[[#This Row],[Discount]]=0,"0% (No Discount)",
 IF(Table1[[#This Row],[Discount]]&lt;=0.09,"10%",
 IF(Table1[[#This Row],[Discount]]&lt;=0.16,"15%",
 IF(Table1[[#This Row],[Discount]]&lt;=0.2,"20%",  IF(Table1[[#This Row],[Discount]]&lt;=0.25,"25%",
 "30%+")))))</f>
        <v>10%</v>
      </c>
      <c r="AF795" s="5" t="str">
        <f>IF(Table1[[#This Row],[Discount]]=0, "Full Price", "Discounted")</f>
        <v>Discounted</v>
      </c>
      <c r="AG795" s="46" t="str">
        <f>TEXT(Table1[[#This Row],[Order Date]],"mmm-yyyy")</f>
        <v>Jan-2015</v>
      </c>
    </row>
    <row r="796" spans="1:33" ht="12.75" customHeight="1" x14ac:dyDescent="0.25">
      <c r="A796" s="5">
        <v>23297</v>
      </c>
      <c r="B796" s="5" t="s">
        <v>37</v>
      </c>
      <c r="C796" s="5">
        <v>0</v>
      </c>
      <c r="D796" s="5">
        <v>8.6</v>
      </c>
      <c r="E796" s="5">
        <v>6.19</v>
      </c>
      <c r="F796" s="5">
        <v>1405</v>
      </c>
      <c r="G796" s="5" t="s">
        <v>1463</v>
      </c>
      <c r="H796" s="5" t="s">
        <v>49</v>
      </c>
      <c r="I796" s="5" t="s">
        <v>28</v>
      </c>
      <c r="J796" s="5" t="s">
        <v>29</v>
      </c>
      <c r="K796" s="5" t="s">
        <v>109</v>
      </c>
      <c r="L796" s="5" t="s">
        <v>59</v>
      </c>
      <c r="M796" s="5" t="s">
        <v>924</v>
      </c>
      <c r="N796" s="5">
        <v>0.38</v>
      </c>
      <c r="O796" s="5" t="s">
        <v>33</v>
      </c>
      <c r="P796" s="5" t="s">
        <v>61</v>
      </c>
      <c r="Q796" s="5" t="s">
        <v>300</v>
      </c>
      <c r="R796" s="5" t="s">
        <v>1464</v>
      </c>
      <c r="S796" s="5">
        <v>49017</v>
      </c>
      <c r="T796" s="7">
        <v>42019</v>
      </c>
      <c r="U796" s="7">
        <v>42019</v>
      </c>
      <c r="V796" s="5">
        <v>-33.211539999999999</v>
      </c>
      <c r="W796" s="5">
        <v>12</v>
      </c>
      <c r="X796" s="5">
        <v>111.97</v>
      </c>
      <c r="Y796" s="5">
        <v>86144</v>
      </c>
      <c r="Z796" s="5">
        <f>DATEDIF(Table1[[#This Row],[Order Date]], Table1[[#This Row],[Ship Date]], "D")</f>
        <v>0</v>
      </c>
      <c r="AA796" s="5">
        <f>IF(Table1[[#This Row],[Sales]]=0, 0, Table1[[#This Row],[Profit]] / Table1[[#This Row],[Sales]] * 100)</f>
        <v>-29.661105653299991</v>
      </c>
      <c r="AB796" s="5">
        <f>Table1[[#This Row],[Sales]] / (1 - Table1[[#This Row],[Discount]])</f>
        <v>111.97</v>
      </c>
      <c r="AC796" s="5">
        <f>Table1[[#This Row],[Sales Before Discount]] - Table1[[#This Row],[Sales]]</f>
        <v>0</v>
      </c>
      <c r="AD796" s="5" t="str">
        <f>IF(Table1[[#This Row],[Discount Impact Factor]]=0, "No Discount", IF(Table1[[#This Row],[Discount Impact Factor]]&lt;=0.1, "Low Discount", IF(Table1[[#This Row],[Discount Impact Factor]]&lt;=0.2, "Medium Discount", "High Discount")))</f>
        <v>No Discount</v>
      </c>
      <c r="AE796" s="5" t="str">
        <f>IF(Table1[[#This Row],[Discount]]=0,"0% (No Discount)",
 IF(Table1[[#This Row],[Discount]]&lt;=0.09,"10%",
 IF(Table1[[#This Row],[Discount]]&lt;=0.16,"15%",
 IF(Table1[[#This Row],[Discount]]&lt;=0.2,"20%",  IF(Table1[[#This Row],[Discount]]&lt;=0.25,"25%",
 "30%+")))))</f>
        <v>0% (No Discount)</v>
      </c>
      <c r="AF796" s="5" t="str">
        <f>IF(Table1[[#This Row],[Discount]]=0, "Full Price", "Discounted")</f>
        <v>Full Price</v>
      </c>
      <c r="AG796" s="46" t="str">
        <f>TEXT(Table1[[#This Row],[Order Date]],"mmm-yyyy")</f>
        <v>Jan-2015</v>
      </c>
    </row>
    <row r="797" spans="1:33" ht="12.75" customHeight="1" x14ac:dyDescent="0.25">
      <c r="A797" s="5">
        <v>24080</v>
      </c>
      <c r="B797" s="5" t="s">
        <v>56</v>
      </c>
      <c r="C797" s="5">
        <v>0.04</v>
      </c>
      <c r="D797" s="5">
        <v>30.73</v>
      </c>
      <c r="E797" s="5">
        <v>4</v>
      </c>
      <c r="F797" s="5">
        <v>1405</v>
      </c>
      <c r="G797" s="5" t="s">
        <v>1463</v>
      </c>
      <c r="H797" s="5" t="s">
        <v>49</v>
      </c>
      <c r="I797" s="5" t="s">
        <v>40</v>
      </c>
      <c r="J797" s="5" t="s">
        <v>77</v>
      </c>
      <c r="K797" s="5" t="s">
        <v>180</v>
      </c>
      <c r="L797" s="5" t="s">
        <v>59</v>
      </c>
      <c r="M797" s="5" t="s">
        <v>288</v>
      </c>
      <c r="N797" s="5">
        <v>0.75</v>
      </c>
      <c r="O797" s="5" t="s">
        <v>33</v>
      </c>
      <c r="P797" s="5" t="s">
        <v>61</v>
      </c>
      <c r="Q797" s="5" t="s">
        <v>300</v>
      </c>
      <c r="R797" s="5" t="s">
        <v>1464</v>
      </c>
      <c r="S797" s="5">
        <v>49017</v>
      </c>
      <c r="T797" s="7">
        <v>42025</v>
      </c>
      <c r="U797" s="7">
        <v>42026</v>
      </c>
      <c r="V797" s="5">
        <v>-20.79</v>
      </c>
      <c r="W797" s="5">
        <v>12</v>
      </c>
      <c r="X797" s="5">
        <v>355.21</v>
      </c>
      <c r="Y797" s="5">
        <v>86145</v>
      </c>
      <c r="Z797" s="5">
        <f>DATEDIF(Table1[[#This Row],[Order Date]], Table1[[#This Row],[Ship Date]], "D")</f>
        <v>1</v>
      </c>
      <c r="AA797" s="5">
        <f>IF(Table1[[#This Row],[Sales]]=0, 0, Table1[[#This Row],[Profit]] / Table1[[#This Row],[Sales]] * 100)</f>
        <v>-5.8528757636327802</v>
      </c>
      <c r="AB797" s="5">
        <f>Table1[[#This Row],[Sales]] / (1 - Table1[[#This Row],[Discount]])</f>
        <v>370.01041666666669</v>
      </c>
      <c r="AC797" s="5">
        <f>Table1[[#This Row],[Sales Before Discount]] - Table1[[#This Row],[Sales]]</f>
        <v>14.800416666666706</v>
      </c>
      <c r="AD797" s="5" t="str">
        <f>IF(Table1[[#This Row],[Discount Impact Factor]]=0, "No Discount", IF(Table1[[#This Row],[Discount Impact Factor]]&lt;=0.1, "Low Discount", IF(Table1[[#This Row],[Discount Impact Factor]]&lt;=0.2, "Medium Discount", "High Discount")))</f>
        <v>High Discount</v>
      </c>
      <c r="AE797" s="5" t="str">
        <f>IF(Table1[[#This Row],[Discount]]=0,"0% (No Discount)",
 IF(Table1[[#This Row],[Discount]]&lt;=0.09,"10%",
 IF(Table1[[#This Row],[Discount]]&lt;=0.16,"15%",
 IF(Table1[[#This Row],[Discount]]&lt;=0.2,"20%",  IF(Table1[[#This Row],[Discount]]&lt;=0.25,"25%",
 "30%+")))))</f>
        <v>10%</v>
      </c>
      <c r="AF797" s="5" t="str">
        <f>IF(Table1[[#This Row],[Discount]]=0, "Full Price", "Discounted")</f>
        <v>Discounted</v>
      </c>
      <c r="AG797" s="46" t="str">
        <f>TEXT(Table1[[#This Row],[Order Date]],"mmm-yyyy")</f>
        <v>Jan-2015</v>
      </c>
    </row>
    <row r="798" spans="1:33" ht="12.75" hidden="1" customHeight="1" x14ac:dyDescent="0.25">
      <c r="A798" s="5">
        <v>19417</v>
      </c>
      <c r="B798" s="5" t="s">
        <v>56</v>
      </c>
      <c r="C798" s="5">
        <v>0</v>
      </c>
      <c r="D798" s="5">
        <v>65.989999999999995</v>
      </c>
      <c r="E798" s="5">
        <v>5.26</v>
      </c>
      <c r="F798" s="5">
        <v>1410</v>
      </c>
      <c r="G798" s="5" t="s">
        <v>1465</v>
      </c>
      <c r="H798" s="5" t="s">
        <v>49</v>
      </c>
      <c r="I798" s="5" t="s">
        <v>28</v>
      </c>
      <c r="J798" s="5" t="s">
        <v>77</v>
      </c>
      <c r="K798" s="5" t="s">
        <v>78</v>
      </c>
      <c r="L798" s="5" t="s">
        <v>59</v>
      </c>
      <c r="M798" s="5" t="s">
        <v>1466</v>
      </c>
      <c r="N798" s="5">
        <v>0.59</v>
      </c>
      <c r="O798" s="5" t="s">
        <v>33</v>
      </c>
      <c r="P798" s="5" t="s">
        <v>34</v>
      </c>
      <c r="Q798" s="5" t="s">
        <v>45</v>
      </c>
      <c r="R798" s="5" t="s">
        <v>1467</v>
      </c>
      <c r="S798" s="5">
        <v>92553</v>
      </c>
      <c r="T798" s="7">
        <v>42101</v>
      </c>
      <c r="U798" s="7">
        <v>42102</v>
      </c>
      <c r="V798" s="5">
        <v>369.99869999999999</v>
      </c>
      <c r="W798" s="5">
        <v>9</v>
      </c>
      <c r="X798" s="5">
        <v>536.23</v>
      </c>
      <c r="Y798" s="5">
        <v>87086</v>
      </c>
      <c r="Z798" s="5">
        <f>DATEDIF(Table1[[#This Row],[Order Date]], Table1[[#This Row],[Ship Date]], "D")</f>
        <v>1</v>
      </c>
      <c r="AA798" s="5">
        <f>IF(Table1[[#This Row],[Sales]]=0, 0, Table1[[#This Row],[Profit]] / Table1[[#This Row],[Sales]] * 100)</f>
        <v>69</v>
      </c>
      <c r="AB798" s="5">
        <f>Table1[[#This Row],[Sales]] / (1 - Table1[[#This Row],[Discount]])</f>
        <v>536.23</v>
      </c>
      <c r="AC798" s="5">
        <f>Table1[[#This Row],[Sales Before Discount]] - Table1[[#This Row],[Sales]]</f>
        <v>0</v>
      </c>
      <c r="AD798" s="5" t="str">
        <f>IF(Table1[[#This Row],[Discount Impact Factor]]=0, "No Discount", IF(Table1[[#This Row],[Discount Impact Factor]]&lt;=0.1, "Low Discount", IF(Table1[[#This Row],[Discount Impact Factor]]&lt;=0.2, "Medium Discount", "High Discount")))</f>
        <v>No Discount</v>
      </c>
      <c r="AE798" s="5" t="str">
        <f>IF(Table1[[#This Row],[Discount]]=0,"0% (No Discount)",
 IF(Table1[[#This Row],[Discount]]&lt;=0.09,"10%",
 IF(Table1[[#This Row],[Discount]]&lt;=0.16,"15%",
 IF(Table1[[#This Row],[Discount]]&lt;=0.2,"20%",  IF(Table1[[#This Row],[Discount]]&lt;=0.25,"25%",
 "30%+")))))</f>
        <v>0% (No Discount)</v>
      </c>
      <c r="AF798" s="5" t="str">
        <f>IF(Table1[[#This Row],[Discount]]=0, "Full Price", "Discounted")</f>
        <v>Full Price</v>
      </c>
      <c r="AG798" s="46" t="str">
        <f>TEXT(Table1[[#This Row],[Order Date]],"mmm-yyyy")</f>
        <v>Apr-2015</v>
      </c>
    </row>
    <row r="799" spans="1:33" ht="12.75" hidden="1" customHeight="1" x14ac:dyDescent="0.25">
      <c r="A799" s="5">
        <v>24407</v>
      </c>
      <c r="B799" s="5" t="s">
        <v>37</v>
      </c>
      <c r="C799" s="5">
        <v>0.08</v>
      </c>
      <c r="D799" s="5">
        <v>3.38</v>
      </c>
      <c r="E799" s="5">
        <v>0.85</v>
      </c>
      <c r="F799" s="5">
        <v>1412</v>
      </c>
      <c r="G799" s="5" t="s">
        <v>1468</v>
      </c>
      <c r="H799" s="5" t="s">
        <v>49</v>
      </c>
      <c r="I799" s="5" t="s">
        <v>28</v>
      </c>
      <c r="J799" s="5" t="s">
        <v>29</v>
      </c>
      <c r="K799" s="5" t="s">
        <v>30</v>
      </c>
      <c r="L799" s="5" t="s">
        <v>31</v>
      </c>
      <c r="M799" s="5" t="s">
        <v>1469</v>
      </c>
      <c r="N799" s="5">
        <v>0.48</v>
      </c>
      <c r="O799" s="5" t="s">
        <v>33</v>
      </c>
      <c r="P799" s="5" t="s">
        <v>34</v>
      </c>
      <c r="Q799" s="5" t="s">
        <v>45</v>
      </c>
      <c r="R799" s="5" t="s">
        <v>1470</v>
      </c>
      <c r="S799" s="5">
        <v>94043</v>
      </c>
      <c r="T799" s="7">
        <v>42037</v>
      </c>
      <c r="U799" s="7">
        <v>42039</v>
      </c>
      <c r="V799" s="5">
        <v>20.453600000000002</v>
      </c>
      <c r="W799" s="5">
        <v>12</v>
      </c>
      <c r="X799" s="5">
        <v>38.81</v>
      </c>
      <c r="Y799" s="5">
        <v>87087</v>
      </c>
      <c r="Z799" s="5">
        <f>DATEDIF(Table1[[#This Row],[Order Date]], Table1[[#This Row],[Ship Date]], "D")</f>
        <v>2</v>
      </c>
      <c r="AA799" s="5">
        <f>IF(Table1[[#This Row],[Sales]]=0, 0, Table1[[#This Row],[Profit]] / Table1[[#This Row],[Sales]] * 100)</f>
        <v>52.701880958515844</v>
      </c>
      <c r="AB799" s="5">
        <f>Table1[[#This Row],[Sales]] / (1 - Table1[[#This Row],[Discount]])</f>
        <v>42.184782608695656</v>
      </c>
      <c r="AC799" s="5">
        <f>Table1[[#This Row],[Sales Before Discount]] - Table1[[#This Row],[Sales]]</f>
        <v>3.3747826086956536</v>
      </c>
      <c r="AD799" s="5" t="str">
        <f>IF(Table1[[#This Row],[Discount Impact Factor]]=0, "No Discount", IF(Table1[[#This Row],[Discount Impact Factor]]&lt;=0.1, "Low Discount", IF(Table1[[#This Row],[Discount Impact Factor]]&lt;=0.2, "Medium Discount", "High Discount")))</f>
        <v>High Discount</v>
      </c>
      <c r="AE799" s="5" t="str">
        <f>IF(Table1[[#This Row],[Discount]]=0,"0% (No Discount)",
 IF(Table1[[#This Row],[Discount]]&lt;=0.09,"10%",
 IF(Table1[[#This Row],[Discount]]&lt;=0.16,"15%",
 IF(Table1[[#This Row],[Discount]]&lt;=0.2,"20%",  IF(Table1[[#This Row],[Discount]]&lt;=0.25,"25%",
 "30%+")))))</f>
        <v>10%</v>
      </c>
      <c r="AF799" s="5" t="str">
        <f>IF(Table1[[#This Row],[Discount]]=0, "Full Price", "Discounted")</f>
        <v>Discounted</v>
      </c>
      <c r="AG799" s="46" t="str">
        <f>TEXT(Table1[[#This Row],[Order Date]],"mmm-yyyy")</f>
        <v>Feb-2015</v>
      </c>
    </row>
    <row r="800" spans="1:33" ht="12.75" hidden="1" customHeight="1" x14ac:dyDescent="0.25">
      <c r="A800" s="5">
        <v>1417</v>
      </c>
      <c r="B800" s="5" t="s">
        <v>56</v>
      </c>
      <c r="C800" s="5">
        <v>0</v>
      </c>
      <c r="D800" s="5">
        <v>65.989999999999995</v>
      </c>
      <c r="E800" s="5">
        <v>5.26</v>
      </c>
      <c r="F800" s="5">
        <v>1413</v>
      </c>
      <c r="G800" s="5" t="s">
        <v>1471</v>
      </c>
      <c r="H800" s="5" t="s">
        <v>49</v>
      </c>
      <c r="I800" s="5" t="s">
        <v>28</v>
      </c>
      <c r="J800" s="5" t="s">
        <v>77</v>
      </c>
      <c r="K800" s="5" t="s">
        <v>78</v>
      </c>
      <c r="L800" s="5" t="s">
        <v>59</v>
      </c>
      <c r="M800" s="5" t="s">
        <v>1466</v>
      </c>
      <c r="N800" s="5">
        <v>0.59</v>
      </c>
      <c r="O800" s="5" t="s">
        <v>33</v>
      </c>
      <c r="P800" s="5" t="s">
        <v>53</v>
      </c>
      <c r="Q800" s="5" t="s">
        <v>193</v>
      </c>
      <c r="R800" s="5" t="s">
        <v>194</v>
      </c>
      <c r="S800" s="5">
        <v>2113</v>
      </c>
      <c r="T800" s="7">
        <v>42101</v>
      </c>
      <c r="U800" s="7">
        <v>42102</v>
      </c>
      <c r="V800" s="5">
        <v>542.25</v>
      </c>
      <c r="W800" s="5">
        <v>36</v>
      </c>
      <c r="X800" s="5">
        <v>2144.92</v>
      </c>
      <c r="Y800" s="5">
        <v>10277</v>
      </c>
      <c r="Z800" s="5">
        <f>DATEDIF(Table1[[#This Row],[Order Date]], Table1[[#This Row],[Ship Date]], "D")</f>
        <v>1</v>
      </c>
      <c r="AA800" s="5">
        <f>IF(Table1[[#This Row],[Sales]]=0, 0, Table1[[#This Row],[Profit]] / Table1[[#This Row],[Sales]] * 100)</f>
        <v>25.280663148275927</v>
      </c>
      <c r="AB800" s="5">
        <f>Table1[[#This Row],[Sales]] / (1 - Table1[[#This Row],[Discount]])</f>
        <v>2144.92</v>
      </c>
      <c r="AC800" s="5">
        <f>Table1[[#This Row],[Sales Before Discount]] - Table1[[#This Row],[Sales]]</f>
        <v>0</v>
      </c>
      <c r="AD800" s="5" t="str">
        <f>IF(Table1[[#This Row],[Discount Impact Factor]]=0, "No Discount", IF(Table1[[#This Row],[Discount Impact Factor]]&lt;=0.1, "Low Discount", IF(Table1[[#This Row],[Discount Impact Factor]]&lt;=0.2, "Medium Discount", "High Discount")))</f>
        <v>No Discount</v>
      </c>
      <c r="AE800" s="5" t="str">
        <f>IF(Table1[[#This Row],[Discount]]=0,"0% (No Discount)",
 IF(Table1[[#This Row],[Discount]]&lt;=0.09,"10%",
 IF(Table1[[#This Row],[Discount]]&lt;=0.16,"15%",
 IF(Table1[[#This Row],[Discount]]&lt;=0.2,"20%",  IF(Table1[[#This Row],[Discount]]&lt;=0.25,"25%",
 "30%+")))))</f>
        <v>0% (No Discount)</v>
      </c>
      <c r="AF800" s="5" t="str">
        <f>IF(Table1[[#This Row],[Discount]]=0, "Full Price", "Discounted")</f>
        <v>Full Price</v>
      </c>
      <c r="AG800" s="46" t="str">
        <f>TEXT(Table1[[#This Row],[Order Date]],"mmm-yyyy")</f>
        <v>Apr-2015</v>
      </c>
    </row>
    <row r="801" spans="1:33" ht="12.75" hidden="1" customHeight="1" x14ac:dyDescent="0.25">
      <c r="A801" s="5">
        <v>6406</v>
      </c>
      <c r="B801" s="5" t="s">
        <v>37</v>
      </c>
      <c r="C801" s="5">
        <v>0.02</v>
      </c>
      <c r="D801" s="5">
        <v>16.48</v>
      </c>
      <c r="E801" s="5">
        <v>1.99</v>
      </c>
      <c r="F801" s="5">
        <v>1413</v>
      </c>
      <c r="G801" s="5" t="s">
        <v>1471</v>
      </c>
      <c r="H801" s="5" t="s">
        <v>27</v>
      </c>
      <c r="I801" s="5" t="s">
        <v>28</v>
      </c>
      <c r="J801" s="5" t="s">
        <v>77</v>
      </c>
      <c r="K801" s="5" t="s">
        <v>180</v>
      </c>
      <c r="L801" s="5" t="s">
        <v>51</v>
      </c>
      <c r="M801" s="5" t="s">
        <v>1472</v>
      </c>
      <c r="N801" s="5">
        <v>0.42</v>
      </c>
      <c r="O801" s="5" t="s">
        <v>33</v>
      </c>
      <c r="P801" s="5" t="s">
        <v>53</v>
      </c>
      <c r="Q801" s="5" t="s">
        <v>193</v>
      </c>
      <c r="R801" s="5" t="s">
        <v>194</v>
      </c>
      <c r="S801" s="5">
        <v>2113</v>
      </c>
      <c r="T801" s="7">
        <v>42037</v>
      </c>
      <c r="U801" s="7">
        <v>42039</v>
      </c>
      <c r="V801" s="5">
        <v>69.61</v>
      </c>
      <c r="W801" s="5">
        <v>27</v>
      </c>
      <c r="X801" s="5">
        <v>484.56</v>
      </c>
      <c r="Y801" s="5">
        <v>45539</v>
      </c>
      <c r="Z801" s="5">
        <f>DATEDIF(Table1[[#This Row],[Order Date]], Table1[[#This Row],[Ship Date]], "D")</f>
        <v>2</v>
      </c>
      <c r="AA801" s="5">
        <f>IF(Table1[[#This Row],[Sales]]=0, 0, Table1[[#This Row],[Profit]] / Table1[[#This Row],[Sales]] * 100)</f>
        <v>14.365610037972592</v>
      </c>
      <c r="AB801" s="5">
        <f>Table1[[#This Row],[Sales]] / (1 - Table1[[#This Row],[Discount]])</f>
        <v>494.44897959183675</v>
      </c>
      <c r="AC801" s="5">
        <f>Table1[[#This Row],[Sales Before Discount]] - Table1[[#This Row],[Sales]]</f>
        <v>9.888979591836744</v>
      </c>
      <c r="AD801" s="5" t="str">
        <f>IF(Table1[[#This Row],[Discount Impact Factor]]=0, "No Discount", IF(Table1[[#This Row],[Discount Impact Factor]]&lt;=0.1, "Low Discount", IF(Table1[[#This Row],[Discount Impact Factor]]&lt;=0.2, "Medium Discount", "High Discount")))</f>
        <v>High Discount</v>
      </c>
      <c r="AE801" s="5" t="str">
        <f>IF(Table1[[#This Row],[Discount]]=0,"0% (No Discount)",
 IF(Table1[[#This Row],[Discount]]&lt;=0.09,"10%",
 IF(Table1[[#This Row],[Discount]]&lt;=0.16,"15%",
 IF(Table1[[#This Row],[Discount]]&lt;=0.2,"20%",  IF(Table1[[#This Row],[Discount]]&lt;=0.25,"25%",
 "30%+")))))</f>
        <v>10%</v>
      </c>
      <c r="AF801" s="5" t="str">
        <f>IF(Table1[[#This Row],[Discount]]=0, "Full Price", "Discounted")</f>
        <v>Discounted</v>
      </c>
      <c r="AG801" s="46" t="str">
        <f>TEXT(Table1[[#This Row],[Order Date]],"mmm-yyyy")</f>
        <v>Feb-2015</v>
      </c>
    </row>
    <row r="802" spans="1:33" ht="12.75" customHeight="1" x14ac:dyDescent="0.25">
      <c r="A802" s="5">
        <v>25129</v>
      </c>
      <c r="B802" s="5" t="s">
        <v>47</v>
      </c>
      <c r="C802" s="5">
        <v>0.02</v>
      </c>
      <c r="D802" s="5">
        <v>417.4</v>
      </c>
      <c r="E802" s="5">
        <v>75.23</v>
      </c>
      <c r="F802" s="5">
        <v>1416</v>
      </c>
      <c r="G802" s="5" t="s">
        <v>1473</v>
      </c>
      <c r="H802" s="5" t="s">
        <v>39</v>
      </c>
      <c r="I802" s="5" t="s">
        <v>58</v>
      </c>
      <c r="J802" s="5" t="s">
        <v>41</v>
      </c>
      <c r="K802" s="5" t="s">
        <v>152</v>
      </c>
      <c r="L802" s="5" t="s">
        <v>121</v>
      </c>
      <c r="M802" s="5" t="s">
        <v>710</v>
      </c>
      <c r="N802" s="5">
        <v>0.79</v>
      </c>
      <c r="O802" s="5" t="s">
        <v>33</v>
      </c>
      <c r="P802" s="5" t="s">
        <v>61</v>
      </c>
      <c r="Q802" s="5" t="s">
        <v>703</v>
      </c>
      <c r="R802" s="5" t="s">
        <v>1474</v>
      </c>
      <c r="S802" s="5">
        <v>46203</v>
      </c>
      <c r="T802" s="7">
        <v>42130</v>
      </c>
      <c r="U802" s="7">
        <v>42131</v>
      </c>
      <c r="V802" s="5">
        <v>-634.86540000000002</v>
      </c>
      <c r="W802" s="5">
        <v>1</v>
      </c>
      <c r="X802" s="5">
        <v>471.21</v>
      </c>
      <c r="Y802" s="5">
        <v>90538</v>
      </c>
      <c r="Z802" s="5">
        <f>DATEDIF(Table1[[#This Row],[Order Date]], Table1[[#This Row],[Ship Date]], "D")</f>
        <v>1</v>
      </c>
      <c r="AA802" s="5">
        <f>IF(Table1[[#This Row],[Sales]]=0, 0, Table1[[#This Row],[Profit]] / Table1[[#This Row],[Sales]] * 100)</f>
        <v>-134.73088431909341</v>
      </c>
      <c r="AB802" s="5">
        <f>Table1[[#This Row],[Sales]] / (1 - Table1[[#This Row],[Discount]])</f>
        <v>480.82653061224488</v>
      </c>
      <c r="AC802" s="5">
        <f>Table1[[#This Row],[Sales Before Discount]] - Table1[[#This Row],[Sales]]</f>
        <v>9.616530612244901</v>
      </c>
      <c r="AD802" s="5" t="str">
        <f>IF(Table1[[#This Row],[Discount Impact Factor]]=0, "No Discount", IF(Table1[[#This Row],[Discount Impact Factor]]&lt;=0.1, "Low Discount", IF(Table1[[#This Row],[Discount Impact Factor]]&lt;=0.2, "Medium Discount", "High Discount")))</f>
        <v>High Discount</v>
      </c>
      <c r="AE802" s="5" t="str">
        <f>IF(Table1[[#This Row],[Discount]]=0,"0% (No Discount)",
 IF(Table1[[#This Row],[Discount]]&lt;=0.09,"10%",
 IF(Table1[[#This Row],[Discount]]&lt;=0.16,"15%",
 IF(Table1[[#This Row],[Discount]]&lt;=0.2,"20%",  IF(Table1[[#This Row],[Discount]]&lt;=0.25,"25%",
 "30%+")))))</f>
        <v>10%</v>
      </c>
      <c r="AF802" s="5" t="str">
        <f>IF(Table1[[#This Row],[Discount]]=0, "Full Price", "Discounted")</f>
        <v>Discounted</v>
      </c>
      <c r="AG802" s="46" t="str">
        <f>TEXT(Table1[[#This Row],[Order Date]],"mmm-yyyy")</f>
        <v>May-2015</v>
      </c>
    </row>
    <row r="803" spans="1:33" ht="12.75" hidden="1" customHeight="1" x14ac:dyDescent="0.25">
      <c r="A803" s="5">
        <v>24722</v>
      </c>
      <c r="B803" s="5" t="s">
        <v>25</v>
      </c>
      <c r="C803" s="5">
        <v>0.04</v>
      </c>
      <c r="D803" s="5">
        <v>46.89</v>
      </c>
      <c r="E803" s="5">
        <v>5.0999999999999996</v>
      </c>
      <c r="F803" s="5">
        <v>1416</v>
      </c>
      <c r="G803" s="5" t="s">
        <v>1473</v>
      </c>
      <c r="H803" s="5" t="s">
        <v>49</v>
      </c>
      <c r="I803" s="5" t="s">
        <v>58</v>
      </c>
      <c r="J803" s="5" t="s">
        <v>29</v>
      </c>
      <c r="K803" s="5" t="s">
        <v>257</v>
      </c>
      <c r="L803" s="5" t="s">
        <v>86</v>
      </c>
      <c r="M803" s="5" t="s">
        <v>1345</v>
      </c>
      <c r="N803" s="5">
        <v>0.46</v>
      </c>
      <c r="O803" s="5" t="s">
        <v>33</v>
      </c>
      <c r="P803" s="5" t="s">
        <v>61</v>
      </c>
      <c r="Q803" s="5" t="s">
        <v>703</v>
      </c>
      <c r="R803" s="5" t="s">
        <v>1474</v>
      </c>
      <c r="S803" s="5">
        <v>46203</v>
      </c>
      <c r="T803" s="7">
        <v>42180</v>
      </c>
      <c r="U803" s="7">
        <v>42182</v>
      </c>
      <c r="V803" s="5">
        <v>87.12</v>
      </c>
      <c r="W803" s="5">
        <v>4</v>
      </c>
      <c r="X803" s="5">
        <v>182.61</v>
      </c>
      <c r="Y803" s="5">
        <v>90540</v>
      </c>
      <c r="Z803" s="5">
        <f>DATEDIF(Table1[[#This Row],[Order Date]], Table1[[#This Row],[Ship Date]], "D")</f>
        <v>2</v>
      </c>
      <c r="AA803" s="5">
        <f>IF(Table1[[#This Row],[Sales]]=0, 0, Table1[[#This Row],[Profit]] / Table1[[#This Row],[Sales]] * 100)</f>
        <v>47.708230655495313</v>
      </c>
      <c r="AB803" s="5">
        <f>Table1[[#This Row],[Sales]] / (1 - Table1[[#This Row],[Discount]])</f>
        <v>190.21875000000003</v>
      </c>
      <c r="AC803" s="5">
        <f>Table1[[#This Row],[Sales Before Discount]] - Table1[[#This Row],[Sales]]</f>
        <v>7.6087500000000148</v>
      </c>
      <c r="AD803" s="5" t="str">
        <f>IF(Table1[[#This Row],[Discount Impact Factor]]=0, "No Discount", IF(Table1[[#This Row],[Discount Impact Factor]]&lt;=0.1, "Low Discount", IF(Table1[[#This Row],[Discount Impact Factor]]&lt;=0.2, "Medium Discount", "High Discount")))</f>
        <v>High Discount</v>
      </c>
      <c r="AE803" s="5" t="str">
        <f>IF(Table1[[#This Row],[Discount]]=0,"0% (No Discount)",
 IF(Table1[[#This Row],[Discount]]&lt;=0.09,"10%",
 IF(Table1[[#This Row],[Discount]]&lt;=0.16,"15%",
 IF(Table1[[#This Row],[Discount]]&lt;=0.2,"20%",  IF(Table1[[#This Row],[Discount]]&lt;=0.25,"25%",
 "30%+")))))</f>
        <v>10%</v>
      </c>
      <c r="AF803" s="5" t="str">
        <f>IF(Table1[[#This Row],[Discount]]=0, "Full Price", "Discounted")</f>
        <v>Discounted</v>
      </c>
      <c r="AG803" s="46" t="str">
        <f>TEXT(Table1[[#This Row],[Order Date]],"mmm-yyyy")</f>
        <v>Jun-2015</v>
      </c>
    </row>
    <row r="804" spans="1:33" ht="12.75" hidden="1" customHeight="1" x14ac:dyDescent="0.25">
      <c r="A804" s="5">
        <v>22823</v>
      </c>
      <c r="B804" s="5" t="s">
        <v>106</v>
      </c>
      <c r="C804" s="5">
        <v>7.0000000000000007E-2</v>
      </c>
      <c r="D804" s="5">
        <v>4.84</v>
      </c>
      <c r="E804" s="5">
        <v>0.71</v>
      </c>
      <c r="F804" s="5">
        <v>1418</v>
      </c>
      <c r="G804" s="5" t="s">
        <v>1475</v>
      </c>
      <c r="H804" s="5" t="s">
        <v>49</v>
      </c>
      <c r="I804" s="5" t="s">
        <v>58</v>
      </c>
      <c r="J804" s="5" t="s">
        <v>29</v>
      </c>
      <c r="K804" s="5" t="s">
        <v>30</v>
      </c>
      <c r="L804" s="5" t="s">
        <v>31</v>
      </c>
      <c r="M804" s="5" t="s">
        <v>1476</v>
      </c>
      <c r="N804" s="5">
        <v>0.52</v>
      </c>
      <c r="O804" s="5" t="s">
        <v>33</v>
      </c>
      <c r="P804" s="5" t="s">
        <v>61</v>
      </c>
      <c r="Q804" s="5" t="s">
        <v>703</v>
      </c>
      <c r="R804" s="5" t="s">
        <v>1477</v>
      </c>
      <c r="S804" s="5">
        <v>46901</v>
      </c>
      <c r="T804" s="7">
        <v>42005</v>
      </c>
      <c r="U804" s="7">
        <v>42007</v>
      </c>
      <c r="V804" s="5">
        <v>25.240199999999998</v>
      </c>
      <c r="W804" s="5">
        <v>8</v>
      </c>
      <c r="X804" s="5">
        <v>36.58</v>
      </c>
      <c r="Y804" s="5">
        <v>90539</v>
      </c>
      <c r="Z804" s="5">
        <f>DATEDIF(Table1[[#This Row],[Order Date]], Table1[[#This Row],[Ship Date]], "D")</f>
        <v>2</v>
      </c>
      <c r="AA804" s="5">
        <f>IF(Table1[[#This Row],[Sales]]=0, 0, Table1[[#This Row],[Profit]] / Table1[[#This Row],[Sales]] * 100)</f>
        <v>69</v>
      </c>
      <c r="AB804" s="5">
        <f>Table1[[#This Row],[Sales]] / (1 - Table1[[#This Row],[Discount]])</f>
        <v>39.333333333333336</v>
      </c>
      <c r="AC804" s="5">
        <f>Table1[[#This Row],[Sales Before Discount]] - Table1[[#This Row],[Sales]]</f>
        <v>2.7533333333333374</v>
      </c>
      <c r="AD804" s="5" t="str">
        <f>IF(Table1[[#This Row],[Discount Impact Factor]]=0, "No Discount", IF(Table1[[#This Row],[Discount Impact Factor]]&lt;=0.1, "Low Discount", IF(Table1[[#This Row],[Discount Impact Factor]]&lt;=0.2, "Medium Discount", "High Discount")))</f>
        <v>High Discount</v>
      </c>
      <c r="AE804" s="5" t="str">
        <f>IF(Table1[[#This Row],[Discount]]=0,"0% (No Discount)",
 IF(Table1[[#This Row],[Discount]]&lt;=0.09,"10%",
 IF(Table1[[#This Row],[Discount]]&lt;=0.16,"15%",
 IF(Table1[[#This Row],[Discount]]&lt;=0.2,"20%",  IF(Table1[[#This Row],[Discount]]&lt;=0.25,"25%",
 "30%+")))))</f>
        <v>10%</v>
      </c>
      <c r="AF804" s="5" t="str">
        <f>IF(Table1[[#This Row],[Discount]]=0, "Full Price", "Discounted")</f>
        <v>Discounted</v>
      </c>
      <c r="AG804" s="46" t="str">
        <f>TEXT(Table1[[#This Row],[Order Date]],"mmm-yyyy")</f>
        <v>Jan-2015</v>
      </c>
    </row>
    <row r="805" spans="1:33" ht="12.75" customHeight="1" x14ac:dyDescent="0.25">
      <c r="A805" s="5">
        <v>24295</v>
      </c>
      <c r="B805" s="5" t="s">
        <v>37</v>
      </c>
      <c r="C805" s="5">
        <v>0.01</v>
      </c>
      <c r="D805" s="5">
        <v>124.49</v>
      </c>
      <c r="E805" s="5">
        <v>51.94</v>
      </c>
      <c r="F805" s="5">
        <v>1419</v>
      </c>
      <c r="G805" s="5" t="s">
        <v>1478</v>
      </c>
      <c r="H805" s="5" t="s">
        <v>39</v>
      </c>
      <c r="I805" s="5" t="s">
        <v>58</v>
      </c>
      <c r="J805" s="5" t="s">
        <v>41</v>
      </c>
      <c r="K805" s="5" t="s">
        <v>152</v>
      </c>
      <c r="L805" s="5" t="s">
        <v>121</v>
      </c>
      <c r="M805" s="5" t="s">
        <v>462</v>
      </c>
      <c r="N805" s="5">
        <v>0.63</v>
      </c>
      <c r="O805" s="5" t="s">
        <v>33</v>
      </c>
      <c r="P805" s="5" t="s">
        <v>61</v>
      </c>
      <c r="Q805" s="5" t="s">
        <v>703</v>
      </c>
      <c r="R805" s="5" t="s">
        <v>1479</v>
      </c>
      <c r="S805" s="5">
        <v>47905</v>
      </c>
      <c r="T805" s="7">
        <v>42180</v>
      </c>
      <c r="U805" s="7">
        <v>42181</v>
      </c>
      <c r="V805" s="5">
        <v>-94.674644999999998</v>
      </c>
      <c r="W805" s="5">
        <v>18</v>
      </c>
      <c r="X805" s="5">
        <v>2376.12</v>
      </c>
      <c r="Y805" s="5">
        <v>90540</v>
      </c>
      <c r="Z805" s="5">
        <f>DATEDIF(Table1[[#This Row],[Order Date]], Table1[[#This Row],[Ship Date]], "D")</f>
        <v>1</v>
      </c>
      <c r="AA805" s="5">
        <f>IF(Table1[[#This Row],[Sales]]=0, 0, Table1[[#This Row],[Profit]] / Table1[[#This Row],[Sales]] * 100)</f>
        <v>-3.9844218726326956</v>
      </c>
      <c r="AB805" s="5">
        <f>Table1[[#This Row],[Sales]] / (1 - Table1[[#This Row],[Discount]])</f>
        <v>2400.121212121212</v>
      </c>
      <c r="AC805" s="5">
        <f>Table1[[#This Row],[Sales Before Discount]] - Table1[[#This Row],[Sales]]</f>
        <v>24.00121212121212</v>
      </c>
      <c r="AD805" s="5" t="str">
        <f>IF(Table1[[#This Row],[Discount Impact Factor]]=0, "No Discount", IF(Table1[[#This Row],[Discount Impact Factor]]&lt;=0.1, "Low Discount", IF(Table1[[#This Row],[Discount Impact Factor]]&lt;=0.2, "Medium Discount", "High Discount")))</f>
        <v>High Discount</v>
      </c>
      <c r="AE805" s="5" t="str">
        <f>IF(Table1[[#This Row],[Discount]]=0,"0% (No Discount)",
 IF(Table1[[#This Row],[Discount]]&lt;=0.09,"10%",
 IF(Table1[[#This Row],[Discount]]&lt;=0.16,"15%",
 IF(Table1[[#This Row],[Discount]]&lt;=0.2,"20%",  IF(Table1[[#This Row],[Discount]]&lt;=0.25,"25%",
 "30%+")))))</f>
        <v>10%</v>
      </c>
      <c r="AF805" s="5" t="str">
        <f>IF(Table1[[#This Row],[Discount]]=0, "Full Price", "Discounted")</f>
        <v>Discounted</v>
      </c>
      <c r="AG805" s="46" t="str">
        <f>TEXT(Table1[[#This Row],[Order Date]],"mmm-yyyy")</f>
        <v>Jun-2015</v>
      </c>
    </row>
    <row r="806" spans="1:33" ht="12.75" hidden="1" customHeight="1" x14ac:dyDescent="0.25">
      <c r="A806" s="5">
        <v>19024</v>
      </c>
      <c r="B806" s="5" t="s">
        <v>106</v>
      </c>
      <c r="C806" s="5">
        <v>0.05</v>
      </c>
      <c r="D806" s="5">
        <v>350.99</v>
      </c>
      <c r="E806" s="5">
        <v>39</v>
      </c>
      <c r="F806" s="5">
        <v>1424</v>
      </c>
      <c r="G806" s="5" t="s">
        <v>1480</v>
      </c>
      <c r="H806" s="5" t="s">
        <v>39</v>
      </c>
      <c r="I806" s="5" t="s">
        <v>40</v>
      </c>
      <c r="J806" s="5" t="s">
        <v>41</v>
      </c>
      <c r="K806" s="5" t="s">
        <v>42</v>
      </c>
      <c r="L806" s="5" t="s">
        <v>43</v>
      </c>
      <c r="M806" s="5" t="s">
        <v>1269</v>
      </c>
      <c r="N806" s="5">
        <v>0.55000000000000004</v>
      </c>
      <c r="O806" s="5" t="s">
        <v>33</v>
      </c>
      <c r="P806" s="5" t="s">
        <v>34</v>
      </c>
      <c r="Q806" s="5" t="s">
        <v>255</v>
      </c>
      <c r="R806" s="5" t="s">
        <v>1481</v>
      </c>
      <c r="S806" s="5">
        <v>80112</v>
      </c>
      <c r="T806" s="7">
        <v>42016</v>
      </c>
      <c r="U806" s="7">
        <v>42018</v>
      </c>
      <c r="V806" s="5">
        <v>451.28039999999999</v>
      </c>
      <c r="W806" s="5">
        <v>3</v>
      </c>
      <c r="X806" s="5">
        <v>1020.08</v>
      </c>
      <c r="Y806" s="5">
        <v>89448</v>
      </c>
      <c r="Z806" s="5">
        <f>DATEDIF(Table1[[#This Row],[Order Date]], Table1[[#This Row],[Ship Date]], "D")</f>
        <v>2</v>
      </c>
      <c r="AA806" s="5">
        <f>IF(Table1[[#This Row],[Sales]]=0, 0, Table1[[#This Row],[Profit]] / Table1[[#This Row],[Sales]] * 100)</f>
        <v>44.239706689671394</v>
      </c>
      <c r="AB806" s="5">
        <f>Table1[[#This Row],[Sales]] / (1 - Table1[[#This Row],[Discount]])</f>
        <v>1073.7684210526318</v>
      </c>
      <c r="AC806" s="5">
        <f>Table1[[#This Row],[Sales Before Discount]] - Table1[[#This Row],[Sales]]</f>
        <v>53.688421052631725</v>
      </c>
      <c r="AD806" s="5" t="str">
        <f>IF(Table1[[#This Row],[Discount Impact Factor]]=0, "No Discount", IF(Table1[[#This Row],[Discount Impact Factor]]&lt;=0.1, "Low Discount", IF(Table1[[#This Row],[Discount Impact Factor]]&lt;=0.2, "Medium Discount", "High Discount")))</f>
        <v>High Discount</v>
      </c>
      <c r="AE806" s="5" t="str">
        <f>IF(Table1[[#This Row],[Discount]]=0,"0% (No Discount)",
 IF(Table1[[#This Row],[Discount]]&lt;=0.09,"10%",
 IF(Table1[[#This Row],[Discount]]&lt;=0.16,"15%",
 IF(Table1[[#This Row],[Discount]]&lt;=0.2,"20%",  IF(Table1[[#This Row],[Discount]]&lt;=0.25,"25%",
 "30%+")))))</f>
        <v>10%</v>
      </c>
      <c r="AF806" s="5" t="str">
        <f>IF(Table1[[#This Row],[Discount]]=0, "Full Price", "Discounted")</f>
        <v>Discounted</v>
      </c>
      <c r="AG806" s="46" t="str">
        <f>TEXT(Table1[[#This Row],[Order Date]],"mmm-yyyy")</f>
        <v>Jan-2015</v>
      </c>
    </row>
    <row r="807" spans="1:33" ht="12.75" hidden="1" customHeight="1" x14ac:dyDescent="0.25">
      <c r="A807" s="5">
        <v>19025</v>
      </c>
      <c r="B807" s="5" t="s">
        <v>106</v>
      </c>
      <c r="C807" s="5">
        <v>0</v>
      </c>
      <c r="D807" s="5">
        <v>8.74</v>
      </c>
      <c r="E807" s="5">
        <v>1.39</v>
      </c>
      <c r="F807" s="5">
        <v>1424</v>
      </c>
      <c r="G807" s="5" t="s">
        <v>1480</v>
      </c>
      <c r="H807" s="5" t="s">
        <v>49</v>
      </c>
      <c r="I807" s="5" t="s">
        <v>40</v>
      </c>
      <c r="J807" s="5" t="s">
        <v>29</v>
      </c>
      <c r="K807" s="5" t="s">
        <v>69</v>
      </c>
      <c r="L807" s="5" t="s">
        <v>59</v>
      </c>
      <c r="M807" s="5" t="s">
        <v>1482</v>
      </c>
      <c r="N807" s="5">
        <v>0.38</v>
      </c>
      <c r="O807" s="5" t="s">
        <v>33</v>
      </c>
      <c r="P807" s="5" t="s">
        <v>34</v>
      </c>
      <c r="Q807" s="5" t="s">
        <v>255</v>
      </c>
      <c r="R807" s="5" t="s">
        <v>1481</v>
      </c>
      <c r="S807" s="5">
        <v>80112</v>
      </c>
      <c r="T807" s="7">
        <v>42016</v>
      </c>
      <c r="U807" s="7">
        <v>42020</v>
      </c>
      <c r="V807" s="5">
        <v>44.988</v>
      </c>
      <c r="W807" s="5">
        <v>7</v>
      </c>
      <c r="X807" s="5">
        <v>65.2</v>
      </c>
      <c r="Y807" s="5">
        <v>89448</v>
      </c>
      <c r="Z807" s="5">
        <f>DATEDIF(Table1[[#This Row],[Order Date]], Table1[[#This Row],[Ship Date]], "D")</f>
        <v>4</v>
      </c>
      <c r="AA807" s="5">
        <f>IF(Table1[[#This Row],[Sales]]=0, 0, Table1[[#This Row],[Profit]] / Table1[[#This Row],[Sales]] * 100)</f>
        <v>69</v>
      </c>
      <c r="AB807" s="5">
        <f>Table1[[#This Row],[Sales]] / (1 - Table1[[#This Row],[Discount]])</f>
        <v>65.2</v>
      </c>
      <c r="AC807" s="5">
        <f>Table1[[#This Row],[Sales Before Discount]] - Table1[[#This Row],[Sales]]</f>
        <v>0</v>
      </c>
      <c r="AD807" s="5" t="str">
        <f>IF(Table1[[#This Row],[Discount Impact Factor]]=0, "No Discount", IF(Table1[[#This Row],[Discount Impact Factor]]&lt;=0.1, "Low Discount", IF(Table1[[#This Row],[Discount Impact Factor]]&lt;=0.2, "Medium Discount", "High Discount")))</f>
        <v>No Discount</v>
      </c>
      <c r="AE807" s="5" t="str">
        <f>IF(Table1[[#This Row],[Discount]]=0,"0% (No Discount)",
 IF(Table1[[#This Row],[Discount]]&lt;=0.09,"10%",
 IF(Table1[[#This Row],[Discount]]&lt;=0.16,"15%",
 IF(Table1[[#This Row],[Discount]]&lt;=0.2,"20%",  IF(Table1[[#This Row],[Discount]]&lt;=0.25,"25%",
 "30%+")))))</f>
        <v>0% (No Discount)</v>
      </c>
      <c r="AF807" s="5" t="str">
        <f>IF(Table1[[#This Row],[Discount]]=0, "Full Price", "Discounted")</f>
        <v>Full Price</v>
      </c>
      <c r="AG807" s="46" t="str">
        <f>TEXT(Table1[[#This Row],[Order Date]],"mmm-yyyy")</f>
        <v>Jan-2015</v>
      </c>
    </row>
    <row r="808" spans="1:33" ht="12.75" customHeight="1" x14ac:dyDescent="0.25">
      <c r="A808" s="5">
        <v>19026</v>
      </c>
      <c r="B808" s="5" t="s">
        <v>106</v>
      </c>
      <c r="C808" s="5">
        <v>0.02</v>
      </c>
      <c r="D808" s="5">
        <v>1.98</v>
      </c>
      <c r="E808" s="5">
        <v>0.7</v>
      </c>
      <c r="F808" s="5">
        <v>1424</v>
      </c>
      <c r="G808" s="5" t="s">
        <v>1480</v>
      </c>
      <c r="H808" s="5" t="s">
        <v>49</v>
      </c>
      <c r="I808" s="5" t="s">
        <v>40</v>
      </c>
      <c r="J808" s="5" t="s">
        <v>29</v>
      </c>
      <c r="K808" s="5" t="s">
        <v>66</v>
      </c>
      <c r="L808" s="5" t="s">
        <v>31</v>
      </c>
      <c r="M808" s="5" t="s">
        <v>395</v>
      </c>
      <c r="N808" s="5">
        <v>0.83</v>
      </c>
      <c r="O808" s="5" t="s">
        <v>33</v>
      </c>
      <c r="P808" s="5" t="s">
        <v>34</v>
      </c>
      <c r="Q808" s="5" t="s">
        <v>255</v>
      </c>
      <c r="R808" s="5" t="s">
        <v>1481</v>
      </c>
      <c r="S808" s="5">
        <v>80112</v>
      </c>
      <c r="T808" s="7">
        <v>42016</v>
      </c>
      <c r="U808" s="7">
        <v>42020</v>
      </c>
      <c r="V808" s="5">
        <v>-20.732799999999997</v>
      </c>
      <c r="W808" s="5">
        <v>11</v>
      </c>
      <c r="X808" s="5">
        <v>22.59</v>
      </c>
      <c r="Y808" s="5">
        <v>89448</v>
      </c>
      <c r="Z808" s="5">
        <f>DATEDIF(Table1[[#This Row],[Order Date]], Table1[[#This Row],[Ship Date]], "D")</f>
        <v>4</v>
      </c>
      <c r="AA808" s="5">
        <f>IF(Table1[[#This Row],[Sales]]=0, 0, Table1[[#This Row],[Profit]] / Table1[[#This Row],[Sales]] * 100)</f>
        <v>-91.778663125276665</v>
      </c>
      <c r="AB808" s="5">
        <f>Table1[[#This Row],[Sales]] / (1 - Table1[[#This Row],[Discount]])</f>
        <v>23.051020408163264</v>
      </c>
      <c r="AC808" s="5">
        <f>Table1[[#This Row],[Sales Before Discount]] - Table1[[#This Row],[Sales]]</f>
        <v>0.46102040816326451</v>
      </c>
      <c r="AD808" s="5" t="str">
        <f>IF(Table1[[#This Row],[Discount Impact Factor]]=0, "No Discount", IF(Table1[[#This Row],[Discount Impact Factor]]&lt;=0.1, "Low Discount", IF(Table1[[#This Row],[Discount Impact Factor]]&lt;=0.2, "Medium Discount", "High Discount")))</f>
        <v>High Discount</v>
      </c>
      <c r="AE808" s="5" t="str">
        <f>IF(Table1[[#This Row],[Discount]]=0,"0% (No Discount)",
 IF(Table1[[#This Row],[Discount]]&lt;=0.09,"10%",
 IF(Table1[[#This Row],[Discount]]&lt;=0.16,"15%",
 IF(Table1[[#This Row],[Discount]]&lt;=0.2,"20%",  IF(Table1[[#This Row],[Discount]]&lt;=0.25,"25%",
 "30%+")))))</f>
        <v>10%</v>
      </c>
      <c r="AF808" s="5" t="str">
        <f>IF(Table1[[#This Row],[Discount]]=0, "Full Price", "Discounted")</f>
        <v>Discounted</v>
      </c>
      <c r="AG808" s="46" t="str">
        <f>TEXT(Table1[[#This Row],[Order Date]],"mmm-yyyy")</f>
        <v>Jan-2015</v>
      </c>
    </row>
    <row r="809" spans="1:33" ht="12.75" customHeight="1" x14ac:dyDescent="0.25">
      <c r="A809" s="5">
        <v>23620</v>
      </c>
      <c r="B809" s="5" t="s">
        <v>37</v>
      </c>
      <c r="C809" s="5">
        <v>0.05</v>
      </c>
      <c r="D809" s="5">
        <v>8.0399999999999991</v>
      </c>
      <c r="E809" s="5">
        <v>8.94</v>
      </c>
      <c r="F809" s="5">
        <v>1424</v>
      </c>
      <c r="G809" s="5" t="s">
        <v>1480</v>
      </c>
      <c r="H809" s="5" t="s">
        <v>49</v>
      </c>
      <c r="I809" s="5" t="s">
        <v>40</v>
      </c>
      <c r="J809" s="5" t="s">
        <v>29</v>
      </c>
      <c r="K809" s="5" t="s">
        <v>109</v>
      </c>
      <c r="L809" s="5" t="s">
        <v>59</v>
      </c>
      <c r="M809" s="5" t="s">
        <v>1040</v>
      </c>
      <c r="N809" s="5">
        <v>0.4</v>
      </c>
      <c r="O809" s="5" t="s">
        <v>33</v>
      </c>
      <c r="P809" s="5" t="s">
        <v>34</v>
      </c>
      <c r="Q809" s="5" t="s">
        <v>255</v>
      </c>
      <c r="R809" s="5" t="s">
        <v>1481</v>
      </c>
      <c r="S809" s="5">
        <v>80112</v>
      </c>
      <c r="T809" s="7">
        <v>42175</v>
      </c>
      <c r="U809" s="7">
        <v>42177</v>
      </c>
      <c r="V809" s="5">
        <v>-164.39479999999998</v>
      </c>
      <c r="W809" s="5">
        <v>15</v>
      </c>
      <c r="X809" s="5">
        <v>121.36</v>
      </c>
      <c r="Y809" s="5">
        <v>89449</v>
      </c>
      <c r="Z809" s="5">
        <f>DATEDIF(Table1[[#This Row],[Order Date]], Table1[[#This Row],[Ship Date]], "D")</f>
        <v>2</v>
      </c>
      <c r="AA809" s="5">
        <f>IF(Table1[[#This Row],[Sales]]=0, 0, Table1[[#This Row],[Profit]] / Table1[[#This Row],[Sales]] * 100)</f>
        <v>-135.46044825313115</v>
      </c>
      <c r="AB809" s="5">
        <f>Table1[[#This Row],[Sales]] / (1 - Table1[[#This Row],[Discount]])</f>
        <v>127.74736842105264</v>
      </c>
      <c r="AC809" s="5">
        <f>Table1[[#This Row],[Sales Before Discount]] - Table1[[#This Row],[Sales]]</f>
        <v>6.387368421052642</v>
      </c>
      <c r="AD809" s="5" t="str">
        <f>IF(Table1[[#This Row],[Discount Impact Factor]]=0, "No Discount", IF(Table1[[#This Row],[Discount Impact Factor]]&lt;=0.1, "Low Discount", IF(Table1[[#This Row],[Discount Impact Factor]]&lt;=0.2, "Medium Discount", "High Discount")))</f>
        <v>High Discount</v>
      </c>
      <c r="AE809" s="5" t="str">
        <f>IF(Table1[[#This Row],[Discount]]=0,"0% (No Discount)",
 IF(Table1[[#This Row],[Discount]]&lt;=0.09,"10%",
 IF(Table1[[#This Row],[Discount]]&lt;=0.16,"15%",
 IF(Table1[[#This Row],[Discount]]&lt;=0.2,"20%",  IF(Table1[[#This Row],[Discount]]&lt;=0.25,"25%",
 "30%+")))))</f>
        <v>10%</v>
      </c>
      <c r="AF809" s="5" t="str">
        <f>IF(Table1[[#This Row],[Discount]]=0, "Full Price", "Discounted")</f>
        <v>Discounted</v>
      </c>
      <c r="AG809" s="46" t="str">
        <f>TEXT(Table1[[#This Row],[Order Date]],"mmm-yyyy")</f>
        <v>Jun-2015</v>
      </c>
    </row>
    <row r="810" spans="1:33" ht="12.75" customHeight="1" x14ac:dyDescent="0.25">
      <c r="A810" s="5">
        <v>22824</v>
      </c>
      <c r="B810" s="5" t="s">
        <v>106</v>
      </c>
      <c r="C810" s="5">
        <v>0.04</v>
      </c>
      <c r="D810" s="5">
        <v>2036.48</v>
      </c>
      <c r="E810" s="5">
        <v>14.7</v>
      </c>
      <c r="F810" s="5">
        <v>1425</v>
      </c>
      <c r="G810" s="5" t="s">
        <v>1483</v>
      </c>
      <c r="H810" s="5" t="s">
        <v>39</v>
      </c>
      <c r="I810" s="5" t="s">
        <v>58</v>
      </c>
      <c r="J810" s="5" t="s">
        <v>77</v>
      </c>
      <c r="K810" s="5" t="s">
        <v>85</v>
      </c>
      <c r="L810" s="5" t="s">
        <v>43</v>
      </c>
      <c r="M810" s="5" t="s">
        <v>633</v>
      </c>
      <c r="N810" s="5">
        <v>0.55000000000000004</v>
      </c>
      <c r="O810" s="5" t="s">
        <v>33</v>
      </c>
      <c r="P810" s="5" t="s">
        <v>34</v>
      </c>
      <c r="Q810" s="5" t="s">
        <v>255</v>
      </c>
      <c r="R810" s="5" t="s">
        <v>256</v>
      </c>
      <c r="S810" s="5">
        <v>80525</v>
      </c>
      <c r="T810" s="7">
        <v>42005</v>
      </c>
      <c r="U810" s="7">
        <v>42010</v>
      </c>
      <c r="V810" s="5">
        <v>-4793.0039999999999</v>
      </c>
      <c r="W810" s="5">
        <v>1</v>
      </c>
      <c r="X810" s="5">
        <v>2013.67</v>
      </c>
      <c r="Y810" s="5">
        <v>89450</v>
      </c>
      <c r="Z810" s="5">
        <f>DATEDIF(Table1[[#This Row],[Order Date]], Table1[[#This Row],[Ship Date]], "D")</f>
        <v>5</v>
      </c>
      <c r="AA810" s="5">
        <f>IF(Table1[[#This Row],[Sales]]=0, 0, Table1[[#This Row],[Profit]] / Table1[[#This Row],[Sales]] * 100)</f>
        <v>-238.02331067155987</v>
      </c>
      <c r="AB810" s="5">
        <f>Table1[[#This Row],[Sales]] / (1 - Table1[[#This Row],[Discount]])</f>
        <v>2097.572916666667</v>
      </c>
      <c r="AC810" s="5">
        <f>Table1[[#This Row],[Sales Before Discount]] - Table1[[#This Row],[Sales]]</f>
        <v>83.902916666666897</v>
      </c>
      <c r="AD810" s="5" t="str">
        <f>IF(Table1[[#This Row],[Discount Impact Factor]]=0, "No Discount", IF(Table1[[#This Row],[Discount Impact Factor]]&lt;=0.1, "Low Discount", IF(Table1[[#This Row],[Discount Impact Factor]]&lt;=0.2, "Medium Discount", "High Discount")))</f>
        <v>High Discount</v>
      </c>
      <c r="AE810" s="5" t="str">
        <f>IF(Table1[[#This Row],[Discount]]=0,"0% (No Discount)",
 IF(Table1[[#This Row],[Discount]]&lt;=0.09,"10%",
 IF(Table1[[#This Row],[Discount]]&lt;=0.16,"15%",
 IF(Table1[[#This Row],[Discount]]&lt;=0.2,"20%",  IF(Table1[[#This Row],[Discount]]&lt;=0.25,"25%",
 "30%+")))))</f>
        <v>10%</v>
      </c>
      <c r="AF810" s="5" t="str">
        <f>IF(Table1[[#This Row],[Discount]]=0, "Full Price", "Discounted")</f>
        <v>Discounted</v>
      </c>
      <c r="AG810" s="46" t="str">
        <f>TEXT(Table1[[#This Row],[Order Date]],"mmm-yyyy")</f>
        <v>Jan-2015</v>
      </c>
    </row>
    <row r="811" spans="1:33" ht="12.75" hidden="1" customHeight="1" x14ac:dyDescent="0.25">
      <c r="A811" s="5">
        <v>22407</v>
      </c>
      <c r="B811" s="5" t="s">
        <v>106</v>
      </c>
      <c r="C811" s="5">
        <v>0.09</v>
      </c>
      <c r="D811" s="5">
        <v>125.99</v>
      </c>
      <c r="E811" s="5">
        <v>2.5</v>
      </c>
      <c r="F811" s="5">
        <v>1427</v>
      </c>
      <c r="G811" s="5" t="s">
        <v>1484</v>
      </c>
      <c r="H811" s="5" t="s">
        <v>49</v>
      </c>
      <c r="I811" s="5" t="s">
        <v>40</v>
      </c>
      <c r="J811" s="5" t="s">
        <v>77</v>
      </c>
      <c r="K811" s="5" t="s">
        <v>78</v>
      </c>
      <c r="L811" s="5" t="s">
        <v>59</v>
      </c>
      <c r="M811" s="5" t="s">
        <v>1148</v>
      </c>
      <c r="N811" s="5">
        <v>0.6</v>
      </c>
      <c r="O811" s="5" t="s">
        <v>33</v>
      </c>
      <c r="P811" s="5" t="s">
        <v>61</v>
      </c>
      <c r="Q811" s="5" t="s">
        <v>300</v>
      </c>
      <c r="R811" s="5" t="s">
        <v>1485</v>
      </c>
      <c r="S811" s="5">
        <v>48708</v>
      </c>
      <c r="T811" s="7">
        <v>42040</v>
      </c>
      <c r="U811" s="7">
        <v>42044</v>
      </c>
      <c r="V811" s="5">
        <v>1258.7876999999999</v>
      </c>
      <c r="W811" s="5">
        <v>18</v>
      </c>
      <c r="X811" s="5">
        <v>1824.33</v>
      </c>
      <c r="Y811" s="5">
        <v>90905</v>
      </c>
      <c r="Z811" s="5">
        <f>DATEDIF(Table1[[#This Row],[Order Date]], Table1[[#This Row],[Ship Date]], "D")</f>
        <v>4</v>
      </c>
      <c r="AA811" s="5">
        <f>IF(Table1[[#This Row],[Sales]]=0, 0, Table1[[#This Row],[Profit]] / Table1[[#This Row],[Sales]] * 100)</f>
        <v>69</v>
      </c>
      <c r="AB811" s="5">
        <f>Table1[[#This Row],[Sales]] / (1 - Table1[[#This Row],[Discount]])</f>
        <v>2004.7582417582416</v>
      </c>
      <c r="AC811" s="5">
        <f>Table1[[#This Row],[Sales Before Discount]] - Table1[[#This Row],[Sales]]</f>
        <v>180.42824175824171</v>
      </c>
      <c r="AD811" s="5" t="str">
        <f>IF(Table1[[#This Row],[Discount Impact Factor]]=0, "No Discount", IF(Table1[[#This Row],[Discount Impact Factor]]&lt;=0.1, "Low Discount", IF(Table1[[#This Row],[Discount Impact Factor]]&lt;=0.2, "Medium Discount", "High Discount")))</f>
        <v>High Discount</v>
      </c>
      <c r="AE811" s="5" t="str">
        <f>IF(Table1[[#This Row],[Discount]]=0,"0% (No Discount)",
 IF(Table1[[#This Row],[Discount]]&lt;=0.09,"10%",
 IF(Table1[[#This Row],[Discount]]&lt;=0.16,"15%",
 IF(Table1[[#This Row],[Discount]]&lt;=0.2,"20%",  IF(Table1[[#This Row],[Discount]]&lt;=0.25,"25%",
 "30%+")))))</f>
        <v>10%</v>
      </c>
      <c r="AF811" s="5" t="str">
        <f>IF(Table1[[#This Row],[Discount]]=0, "Full Price", "Discounted")</f>
        <v>Discounted</v>
      </c>
      <c r="AG811" s="46" t="str">
        <f>TEXT(Table1[[#This Row],[Order Date]],"mmm-yyyy")</f>
        <v>Feb-2015</v>
      </c>
    </row>
    <row r="812" spans="1:33" ht="12.75" hidden="1" customHeight="1" x14ac:dyDescent="0.25">
      <c r="A812" s="5">
        <v>19810</v>
      </c>
      <c r="B812" s="5" t="s">
        <v>37</v>
      </c>
      <c r="C812" s="5">
        <v>0.05</v>
      </c>
      <c r="D812" s="5">
        <v>9.7799999999999994</v>
      </c>
      <c r="E812" s="5">
        <v>1.39</v>
      </c>
      <c r="F812" s="5">
        <v>1432</v>
      </c>
      <c r="G812" s="5" t="s">
        <v>1486</v>
      </c>
      <c r="H812" s="5" t="s">
        <v>49</v>
      </c>
      <c r="I812" s="5" t="s">
        <v>28</v>
      </c>
      <c r="J812" s="5" t="s">
        <v>29</v>
      </c>
      <c r="K812" s="5" t="s">
        <v>69</v>
      </c>
      <c r="L812" s="5" t="s">
        <v>59</v>
      </c>
      <c r="M812" s="5" t="s">
        <v>1265</v>
      </c>
      <c r="N812" s="5">
        <v>0.39</v>
      </c>
      <c r="O812" s="5" t="s">
        <v>33</v>
      </c>
      <c r="P812" s="5" t="s">
        <v>61</v>
      </c>
      <c r="Q812" s="5" t="s">
        <v>703</v>
      </c>
      <c r="R812" s="5" t="s">
        <v>1474</v>
      </c>
      <c r="S812" s="5">
        <v>46203</v>
      </c>
      <c r="T812" s="7">
        <v>42068</v>
      </c>
      <c r="U812" s="7">
        <v>42069</v>
      </c>
      <c r="V812" s="5">
        <v>74.278499999999994</v>
      </c>
      <c r="W812" s="5">
        <v>11</v>
      </c>
      <c r="X812" s="5">
        <v>107.65</v>
      </c>
      <c r="Y812" s="5">
        <v>86826</v>
      </c>
      <c r="Z812" s="5">
        <f>DATEDIF(Table1[[#This Row],[Order Date]], Table1[[#This Row],[Ship Date]], "D")</f>
        <v>1</v>
      </c>
      <c r="AA812" s="5">
        <f>IF(Table1[[#This Row],[Sales]]=0, 0, Table1[[#This Row],[Profit]] / Table1[[#This Row],[Sales]] * 100)</f>
        <v>69</v>
      </c>
      <c r="AB812" s="5">
        <f>Table1[[#This Row],[Sales]] / (1 - Table1[[#This Row],[Discount]])</f>
        <v>113.31578947368422</v>
      </c>
      <c r="AC812" s="5">
        <f>Table1[[#This Row],[Sales Before Discount]] - Table1[[#This Row],[Sales]]</f>
        <v>5.6657894736842138</v>
      </c>
      <c r="AD812" s="5" t="str">
        <f>IF(Table1[[#This Row],[Discount Impact Factor]]=0, "No Discount", IF(Table1[[#This Row],[Discount Impact Factor]]&lt;=0.1, "Low Discount", IF(Table1[[#This Row],[Discount Impact Factor]]&lt;=0.2, "Medium Discount", "High Discount")))</f>
        <v>High Discount</v>
      </c>
      <c r="AE812" s="5" t="str">
        <f>IF(Table1[[#This Row],[Discount]]=0,"0% (No Discount)",
 IF(Table1[[#This Row],[Discount]]&lt;=0.09,"10%",
 IF(Table1[[#This Row],[Discount]]&lt;=0.16,"15%",
 IF(Table1[[#This Row],[Discount]]&lt;=0.2,"20%",  IF(Table1[[#This Row],[Discount]]&lt;=0.25,"25%",
 "30%+")))))</f>
        <v>10%</v>
      </c>
      <c r="AF812" s="5" t="str">
        <f>IF(Table1[[#This Row],[Discount]]=0, "Full Price", "Discounted")</f>
        <v>Discounted</v>
      </c>
      <c r="AG812" s="46" t="str">
        <f>TEXT(Table1[[#This Row],[Order Date]],"mmm-yyyy")</f>
        <v>Mar-2015</v>
      </c>
    </row>
    <row r="813" spans="1:33" ht="12.75" hidden="1" customHeight="1" x14ac:dyDescent="0.25">
      <c r="A813" s="5">
        <v>18762</v>
      </c>
      <c r="B813" s="5" t="s">
        <v>106</v>
      </c>
      <c r="C813" s="5">
        <v>7.0000000000000007E-2</v>
      </c>
      <c r="D813" s="5">
        <v>10.98</v>
      </c>
      <c r="E813" s="5">
        <v>4.8</v>
      </c>
      <c r="F813" s="5">
        <v>1432</v>
      </c>
      <c r="G813" s="5" t="s">
        <v>1486</v>
      </c>
      <c r="H813" s="5" t="s">
        <v>49</v>
      </c>
      <c r="I813" s="5" t="s">
        <v>28</v>
      </c>
      <c r="J813" s="5" t="s">
        <v>29</v>
      </c>
      <c r="K813" s="5" t="s">
        <v>69</v>
      </c>
      <c r="L813" s="5" t="s">
        <v>59</v>
      </c>
      <c r="M813" s="5" t="s">
        <v>536</v>
      </c>
      <c r="N813" s="5">
        <v>0.36</v>
      </c>
      <c r="O813" s="5" t="s">
        <v>33</v>
      </c>
      <c r="P813" s="5" t="s">
        <v>61</v>
      </c>
      <c r="Q813" s="5" t="s">
        <v>703</v>
      </c>
      <c r="R813" s="5" t="s">
        <v>1474</v>
      </c>
      <c r="S813" s="5">
        <v>46203</v>
      </c>
      <c r="T813" s="7">
        <v>42175</v>
      </c>
      <c r="U813" s="7">
        <v>42182</v>
      </c>
      <c r="V813" s="5">
        <v>52.92</v>
      </c>
      <c r="W813" s="5">
        <v>16</v>
      </c>
      <c r="X813" s="5">
        <v>165.21</v>
      </c>
      <c r="Y813" s="5">
        <v>86827</v>
      </c>
      <c r="Z813" s="5">
        <f>DATEDIF(Table1[[#This Row],[Order Date]], Table1[[#This Row],[Ship Date]], "D")</f>
        <v>7</v>
      </c>
      <c r="AA813" s="5">
        <f>IF(Table1[[#This Row],[Sales]]=0, 0, Table1[[#This Row],[Profit]] / Table1[[#This Row],[Sales]] * 100)</f>
        <v>32.031959324496093</v>
      </c>
      <c r="AB813" s="5">
        <f>Table1[[#This Row],[Sales]] / (1 - Table1[[#This Row],[Discount]])</f>
        <v>177.64516129032259</v>
      </c>
      <c r="AC813" s="5">
        <f>Table1[[#This Row],[Sales Before Discount]] - Table1[[#This Row],[Sales]]</f>
        <v>12.435161290322583</v>
      </c>
      <c r="AD813" s="5" t="str">
        <f>IF(Table1[[#This Row],[Discount Impact Factor]]=0, "No Discount", IF(Table1[[#This Row],[Discount Impact Factor]]&lt;=0.1, "Low Discount", IF(Table1[[#This Row],[Discount Impact Factor]]&lt;=0.2, "Medium Discount", "High Discount")))</f>
        <v>High Discount</v>
      </c>
      <c r="AE813" s="5" t="str">
        <f>IF(Table1[[#This Row],[Discount]]=0,"0% (No Discount)",
 IF(Table1[[#This Row],[Discount]]&lt;=0.09,"10%",
 IF(Table1[[#This Row],[Discount]]&lt;=0.16,"15%",
 IF(Table1[[#This Row],[Discount]]&lt;=0.2,"20%",  IF(Table1[[#This Row],[Discount]]&lt;=0.25,"25%",
 "30%+")))))</f>
        <v>10%</v>
      </c>
      <c r="AF813" s="5" t="str">
        <f>IF(Table1[[#This Row],[Discount]]=0, "Full Price", "Discounted")</f>
        <v>Discounted</v>
      </c>
      <c r="AG813" s="46" t="str">
        <f>TEXT(Table1[[#This Row],[Order Date]],"mmm-yyyy")</f>
        <v>Jun-2015</v>
      </c>
    </row>
    <row r="814" spans="1:33" ht="12.75" customHeight="1" x14ac:dyDescent="0.25">
      <c r="A814" s="5">
        <v>19811</v>
      </c>
      <c r="B814" s="5" t="s">
        <v>37</v>
      </c>
      <c r="C814" s="5">
        <v>0.02</v>
      </c>
      <c r="D814" s="5">
        <v>3.28</v>
      </c>
      <c r="E814" s="5">
        <v>3.97</v>
      </c>
      <c r="F814" s="5">
        <v>1433</v>
      </c>
      <c r="G814" s="5" t="s">
        <v>1487</v>
      </c>
      <c r="H814" s="5" t="s">
        <v>27</v>
      </c>
      <c r="I814" s="5" t="s">
        <v>28</v>
      </c>
      <c r="J814" s="5" t="s">
        <v>29</v>
      </c>
      <c r="K814" s="5" t="s">
        <v>30</v>
      </c>
      <c r="L814" s="5" t="s">
        <v>31</v>
      </c>
      <c r="M814" s="5" t="s">
        <v>1009</v>
      </c>
      <c r="N814" s="5">
        <v>0.56000000000000005</v>
      </c>
      <c r="O814" s="5" t="s">
        <v>33</v>
      </c>
      <c r="P814" s="5" t="s">
        <v>61</v>
      </c>
      <c r="Q814" s="5" t="s">
        <v>703</v>
      </c>
      <c r="R814" s="5" t="s">
        <v>1488</v>
      </c>
      <c r="S814" s="5">
        <v>47130</v>
      </c>
      <c r="T814" s="7">
        <v>42068</v>
      </c>
      <c r="U814" s="7">
        <v>42069</v>
      </c>
      <c r="V814" s="5">
        <v>-66.349999999999994</v>
      </c>
      <c r="W814" s="5">
        <v>7</v>
      </c>
      <c r="X814" s="5">
        <v>25.15</v>
      </c>
      <c r="Y814" s="5">
        <v>86826</v>
      </c>
      <c r="Z814" s="5">
        <f>DATEDIF(Table1[[#This Row],[Order Date]], Table1[[#This Row],[Ship Date]], "D")</f>
        <v>1</v>
      </c>
      <c r="AA814" s="5">
        <f>IF(Table1[[#This Row],[Sales]]=0, 0, Table1[[#This Row],[Profit]] / Table1[[#This Row],[Sales]] * 100)</f>
        <v>-263.81709741550696</v>
      </c>
      <c r="AB814" s="5">
        <f>Table1[[#This Row],[Sales]] / (1 - Table1[[#This Row],[Discount]])</f>
        <v>25.663265306122447</v>
      </c>
      <c r="AC814" s="5">
        <f>Table1[[#This Row],[Sales Before Discount]] - Table1[[#This Row],[Sales]]</f>
        <v>0.51326530612244881</v>
      </c>
      <c r="AD814" s="5" t="str">
        <f>IF(Table1[[#This Row],[Discount Impact Factor]]=0, "No Discount", IF(Table1[[#This Row],[Discount Impact Factor]]&lt;=0.1, "Low Discount", IF(Table1[[#This Row],[Discount Impact Factor]]&lt;=0.2, "Medium Discount", "High Discount")))</f>
        <v>High Discount</v>
      </c>
      <c r="AE814" s="5" t="str">
        <f>IF(Table1[[#This Row],[Discount]]=0,"0% (No Discount)",
 IF(Table1[[#This Row],[Discount]]&lt;=0.09,"10%",
 IF(Table1[[#This Row],[Discount]]&lt;=0.16,"15%",
 IF(Table1[[#This Row],[Discount]]&lt;=0.2,"20%",  IF(Table1[[#This Row],[Discount]]&lt;=0.25,"25%",
 "30%+")))))</f>
        <v>10%</v>
      </c>
      <c r="AF814" s="5" t="str">
        <f>IF(Table1[[#This Row],[Discount]]=0, "Full Price", "Discounted")</f>
        <v>Discounted</v>
      </c>
      <c r="AG814" s="46" t="str">
        <f>TEXT(Table1[[#This Row],[Order Date]],"mmm-yyyy")</f>
        <v>Mar-2015</v>
      </c>
    </row>
    <row r="815" spans="1:33" ht="12.75" hidden="1" customHeight="1" x14ac:dyDescent="0.25">
      <c r="A815" s="5">
        <v>20124</v>
      </c>
      <c r="B815" s="5" t="s">
        <v>25</v>
      </c>
      <c r="C815" s="5">
        <v>7.0000000000000007E-2</v>
      </c>
      <c r="D815" s="5">
        <v>300.98</v>
      </c>
      <c r="E815" s="5">
        <v>64.73</v>
      </c>
      <c r="F815" s="5">
        <v>1433</v>
      </c>
      <c r="G815" s="5" t="s">
        <v>1487</v>
      </c>
      <c r="H815" s="5" t="s">
        <v>39</v>
      </c>
      <c r="I815" s="5" t="s">
        <v>28</v>
      </c>
      <c r="J815" s="5" t="s">
        <v>41</v>
      </c>
      <c r="K815" s="5" t="s">
        <v>42</v>
      </c>
      <c r="L815" s="5" t="s">
        <v>43</v>
      </c>
      <c r="M815" s="5" t="s">
        <v>1489</v>
      </c>
      <c r="N815" s="5">
        <v>0.56000000000000005</v>
      </c>
      <c r="O815" s="5" t="s">
        <v>33</v>
      </c>
      <c r="P815" s="5" t="s">
        <v>61</v>
      </c>
      <c r="Q815" s="5" t="s">
        <v>703</v>
      </c>
      <c r="R815" s="5" t="s">
        <v>1488</v>
      </c>
      <c r="S815" s="5">
        <v>47130</v>
      </c>
      <c r="T815" s="7">
        <v>42143</v>
      </c>
      <c r="U815" s="7">
        <v>42145</v>
      </c>
      <c r="V815" s="5">
        <v>1399.6400000000003</v>
      </c>
      <c r="W815" s="5">
        <v>14</v>
      </c>
      <c r="X815" s="5">
        <v>4285.5600000000004</v>
      </c>
      <c r="Y815" s="5">
        <v>86828</v>
      </c>
      <c r="Z815" s="5">
        <f>DATEDIF(Table1[[#This Row],[Order Date]], Table1[[#This Row],[Ship Date]], "D")</f>
        <v>2</v>
      </c>
      <c r="AA815" s="5">
        <f>IF(Table1[[#This Row],[Sales]]=0, 0, Table1[[#This Row],[Profit]] / Table1[[#This Row],[Sales]] * 100)</f>
        <v>32.659442406593307</v>
      </c>
      <c r="AB815" s="5">
        <f>Table1[[#This Row],[Sales]] / (1 - Table1[[#This Row],[Discount]])</f>
        <v>4608.1290322580653</v>
      </c>
      <c r="AC815" s="5">
        <f>Table1[[#This Row],[Sales Before Discount]] - Table1[[#This Row],[Sales]]</f>
        <v>322.56903225806491</v>
      </c>
      <c r="AD815" s="5" t="str">
        <f>IF(Table1[[#This Row],[Discount Impact Factor]]=0, "No Discount", IF(Table1[[#This Row],[Discount Impact Factor]]&lt;=0.1, "Low Discount", IF(Table1[[#This Row],[Discount Impact Factor]]&lt;=0.2, "Medium Discount", "High Discount")))</f>
        <v>High Discount</v>
      </c>
      <c r="AE815" s="5" t="str">
        <f>IF(Table1[[#This Row],[Discount]]=0,"0% (No Discount)",
 IF(Table1[[#This Row],[Discount]]&lt;=0.09,"10%",
 IF(Table1[[#This Row],[Discount]]&lt;=0.16,"15%",
 IF(Table1[[#This Row],[Discount]]&lt;=0.2,"20%",  IF(Table1[[#This Row],[Discount]]&lt;=0.25,"25%",
 "30%+")))))</f>
        <v>10%</v>
      </c>
      <c r="AF815" s="5" t="str">
        <f>IF(Table1[[#This Row],[Discount]]=0, "Full Price", "Discounted")</f>
        <v>Discounted</v>
      </c>
      <c r="AG815" s="46" t="str">
        <f>TEXT(Table1[[#This Row],[Order Date]],"mmm-yyyy")</f>
        <v>May-2015</v>
      </c>
    </row>
    <row r="816" spans="1:33" ht="12.75" hidden="1" customHeight="1" x14ac:dyDescent="0.25">
      <c r="A816" s="5">
        <v>20125</v>
      </c>
      <c r="B816" s="5" t="s">
        <v>25</v>
      </c>
      <c r="C816" s="5">
        <v>0.01</v>
      </c>
      <c r="D816" s="5">
        <v>20.98</v>
      </c>
      <c r="E816" s="5">
        <v>45</v>
      </c>
      <c r="F816" s="5">
        <v>1433</v>
      </c>
      <c r="G816" s="5" t="s">
        <v>1487</v>
      </c>
      <c r="H816" s="5" t="s">
        <v>39</v>
      </c>
      <c r="I816" s="5" t="s">
        <v>28</v>
      </c>
      <c r="J816" s="5" t="s">
        <v>29</v>
      </c>
      <c r="K816" s="5" t="s">
        <v>141</v>
      </c>
      <c r="L816" s="5" t="s">
        <v>43</v>
      </c>
      <c r="M816" s="5" t="s">
        <v>1490</v>
      </c>
      <c r="N816" s="5">
        <v>0.61</v>
      </c>
      <c r="O816" s="5" t="s">
        <v>33</v>
      </c>
      <c r="P816" s="5" t="s">
        <v>61</v>
      </c>
      <c r="Q816" s="5" t="s">
        <v>703</v>
      </c>
      <c r="R816" s="5" t="s">
        <v>1488</v>
      </c>
      <c r="S816" s="5">
        <v>47130</v>
      </c>
      <c r="T816" s="7">
        <v>42143</v>
      </c>
      <c r="U816" s="7">
        <v>42143</v>
      </c>
      <c r="V816" s="5">
        <v>232.64200000000028</v>
      </c>
      <c r="W816" s="5">
        <v>28</v>
      </c>
      <c r="X816" s="5">
        <v>631.37</v>
      </c>
      <c r="Y816" s="5">
        <v>86828</v>
      </c>
      <c r="Z816" s="5">
        <f>DATEDIF(Table1[[#This Row],[Order Date]], Table1[[#This Row],[Ship Date]], "D")</f>
        <v>0</v>
      </c>
      <c r="AA816" s="5">
        <f>IF(Table1[[#This Row],[Sales]]=0, 0, Table1[[#This Row],[Profit]] / Table1[[#This Row],[Sales]] * 100)</f>
        <v>36.847173606601565</v>
      </c>
      <c r="AB816" s="5">
        <f>Table1[[#This Row],[Sales]] / (1 - Table1[[#This Row],[Discount]])</f>
        <v>637.74747474747471</v>
      </c>
      <c r="AC816" s="5">
        <f>Table1[[#This Row],[Sales Before Discount]] - Table1[[#This Row],[Sales]]</f>
        <v>6.3774747474747073</v>
      </c>
      <c r="AD816" s="5" t="str">
        <f>IF(Table1[[#This Row],[Discount Impact Factor]]=0, "No Discount", IF(Table1[[#This Row],[Discount Impact Factor]]&lt;=0.1, "Low Discount", IF(Table1[[#This Row],[Discount Impact Factor]]&lt;=0.2, "Medium Discount", "High Discount")))</f>
        <v>High Discount</v>
      </c>
      <c r="AE816" s="5" t="str">
        <f>IF(Table1[[#This Row],[Discount]]=0,"0% (No Discount)",
 IF(Table1[[#This Row],[Discount]]&lt;=0.09,"10%",
 IF(Table1[[#This Row],[Discount]]&lt;=0.16,"15%",
 IF(Table1[[#This Row],[Discount]]&lt;=0.2,"20%",  IF(Table1[[#This Row],[Discount]]&lt;=0.25,"25%",
 "30%+")))))</f>
        <v>10%</v>
      </c>
      <c r="AF816" s="5" t="str">
        <f>IF(Table1[[#This Row],[Discount]]=0, "Full Price", "Discounted")</f>
        <v>Discounted</v>
      </c>
      <c r="AG816" s="46" t="str">
        <f>TEXT(Table1[[#This Row],[Order Date]],"mmm-yyyy")</f>
        <v>May-2015</v>
      </c>
    </row>
    <row r="817" spans="1:33" ht="12.75" customHeight="1" x14ac:dyDescent="0.25">
      <c r="A817" s="5">
        <v>21955</v>
      </c>
      <c r="B817" s="5" t="s">
        <v>47</v>
      </c>
      <c r="C817" s="5">
        <v>0.01</v>
      </c>
      <c r="D817" s="5">
        <v>80.98</v>
      </c>
      <c r="E817" s="5">
        <v>35</v>
      </c>
      <c r="F817" s="5">
        <v>1438</v>
      </c>
      <c r="G817" s="5" t="s">
        <v>1491</v>
      </c>
      <c r="H817" s="5" t="s">
        <v>49</v>
      </c>
      <c r="I817" s="5" t="s">
        <v>28</v>
      </c>
      <c r="J817" s="5" t="s">
        <v>29</v>
      </c>
      <c r="K817" s="5" t="s">
        <v>141</v>
      </c>
      <c r="L817" s="5" t="s">
        <v>236</v>
      </c>
      <c r="M817" s="5" t="s">
        <v>987</v>
      </c>
      <c r="N817" s="5">
        <v>0.83</v>
      </c>
      <c r="O817" s="5" t="s">
        <v>33</v>
      </c>
      <c r="P817" s="5" t="s">
        <v>53</v>
      </c>
      <c r="Q817" s="5" t="s">
        <v>154</v>
      </c>
      <c r="R817" s="5" t="s">
        <v>1492</v>
      </c>
      <c r="S817" s="5">
        <v>44035</v>
      </c>
      <c r="T817" s="7">
        <v>42026</v>
      </c>
      <c r="U817" s="7">
        <v>42028</v>
      </c>
      <c r="V817" s="5">
        <v>-409.37360000000001</v>
      </c>
      <c r="W817" s="5">
        <v>3</v>
      </c>
      <c r="X817" s="5">
        <v>267.83</v>
      </c>
      <c r="Y817" s="5">
        <v>90120</v>
      </c>
      <c r="Z817" s="5">
        <f>DATEDIF(Table1[[#This Row],[Order Date]], Table1[[#This Row],[Ship Date]], "D")</f>
        <v>2</v>
      </c>
      <c r="AA817" s="5">
        <f>IF(Table1[[#This Row],[Sales]]=0, 0, Table1[[#This Row],[Profit]] / Table1[[#This Row],[Sales]] * 100)</f>
        <v>-152.84829929432851</v>
      </c>
      <c r="AB817" s="5">
        <f>Table1[[#This Row],[Sales]] / (1 - Table1[[#This Row],[Discount]])</f>
        <v>270.53535353535352</v>
      </c>
      <c r="AC817" s="5">
        <f>Table1[[#This Row],[Sales Before Discount]] - Table1[[#This Row],[Sales]]</f>
        <v>2.7053535353535381</v>
      </c>
      <c r="AD817" s="5" t="str">
        <f>IF(Table1[[#This Row],[Discount Impact Factor]]=0, "No Discount", IF(Table1[[#This Row],[Discount Impact Factor]]&lt;=0.1, "Low Discount", IF(Table1[[#This Row],[Discount Impact Factor]]&lt;=0.2, "Medium Discount", "High Discount")))</f>
        <v>High Discount</v>
      </c>
      <c r="AE817" s="5" t="str">
        <f>IF(Table1[[#This Row],[Discount]]=0,"0% (No Discount)",
 IF(Table1[[#This Row],[Discount]]&lt;=0.09,"10%",
 IF(Table1[[#This Row],[Discount]]&lt;=0.16,"15%",
 IF(Table1[[#This Row],[Discount]]&lt;=0.2,"20%",  IF(Table1[[#This Row],[Discount]]&lt;=0.25,"25%",
 "30%+")))))</f>
        <v>10%</v>
      </c>
      <c r="AF817" s="5" t="str">
        <f>IF(Table1[[#This Row],[Discount]]=0, "Full Price", "Discounted")</f>
        <v>Discounted</v>
      </c>
      <c r="AG817" s="46" t="str">
        <f>TEXT(Table1[[#This Row],[Order Date]],"mmm-yyyy")</f>
        <v>Jan-2015</v>
      </c>
    </row>
    <row r="818" spans="1:33" ht="12.75" customHeight="1" x14ac:dyDescent="0.25">
      <c r="A818" s="5">
        <v>23415</v>
      </c>
      <c r="B818" s="5" t="s">
        <v>47</v>
      </c>
      <c r="C818" s="5">
        <v>0.05</v>
      </c>
      <c r="D818" s="5">
        <v>6.48</v>
      </c>
      <c r="E818" s="5">
        <v>6.22</v>
      </c>
      <c r="F818" s="5">
        <v>1439</v>
      </c>
      <c r="G818" s="5" t="s">
        <v>1493</v>
      </c>
      <c r="H818" s="5" t="s">
        <v>49</v>
      </c>
      <c r="I818" s="5" t="s">
        <v>28</v>
      </c>
      <c r="J818" s="5" t="s">
        <v>29</v>
      </c>
      <c r="K818" s="5" t="s">
        <v>93</v>
      </c>
      <c r="L818" s="5" t="s">
        <v>59</v>
      </c>
      <c r="M818" s="5" t="s">
        <v>1431</v>
      </c>
      <c r="N818" s="5">
        <v>0.37</v>
      </c>
      <c r="O818" s="5" t="s">
        <v>33</v>
      </c>
      <c r="P818" s="5" t="s">
        <v>53</v>
      </c>
      <c r="Q818" s="5" t="s">
        <v>154</v>
      </c>
      <c r="R818" s="5" t="s">
        <v>1494</v>
      </c>
      <c r="S818" s="5">
        <v>44117</v>
      </c>
      <c r="T818" s="7">
        <v>42122</v>
      </c>
      <c r="U818" s="7">
        <v>42123</v>
      </c>
      <c r="V818" s="5">
        <v>-29.07</v>
      </c>
      <c r="W818" s="5">
        <v>3</v>
      </c>
      <c r="X818" s="5">
        <v>21.46</v>
      </c>
      <c r="Y818" s="5">
        <v>90121</v>
      </c>
      <c r="Z818" s="5">
        <f>DATEDIF(Table1[[#This Row],[Order Date]], Table1[[#This Row],[Ship Date]], "D")</f>
        <v>1</v>
      </c>
      <c r="AA818" s="5">
        <f>IF(Table1[[#This Row],[Sales]]=0, 0, Table1[[#This Row],[Profit]] / Table1[[#This Row],[Sales]] * 100)</f>
        <v>-135.46132339235788</v>
      </c>
      <c r="AB818" s="5">
        <f>Table1[[#This Row],[Sales]] / (1 - Table1[[#This Row],[Discount]])</f>
        <v>22.589473684210528</v>
      </c>
      <c r="AC818" s="5">
        <f>Table1[[#This Row],[Sales Before Discount]] - Table1[[#This Row],[Sales]]</f>
        <v>1.1294736842105273</v>
      </c>
      <c r="AD818" s="5" t="str">
        <f>IF(Table1[[#This Row],[Discount Impact Factor]]=0, "No Discount", IF(Table1[[#This Row],[Discount Impact Factor]]&lt;=0.1, "Low Discount", IF(Table1[[#This Row],[Discount Impact Factor]]&lt;=0.2, "Medium Discount", "High Discount")))</f>
        <v>High Discount</v>
      </c>
      <c r="AE818" s="5" t="str">
        <f>IF(Table1[[#This Row],[Discount]]=0,"0% (No Discount)",
 IF(Table1[[#This Row],[Discount]]&lt;=0.09,"10%",
 IF(Table1[[#This Row],[Discount]]&lt;=0.16,"15%",
 IF(Table1[[#This Row],[Discount]]&lt;=0.2,"20%",  IF(Table1[[#This Row],[Discount]]&lt;=0.25,"25%",
 "30%+")))))</f>
        <v>10%</v>
      </c>
      <c r="AF818" s="5" t="str">
        <f>IF(Table1[[#This Row],[Discount]]=0, "Full Price", "Discounted")</f>
        <v>Discounted</v>
      </c>
      <c r="AG818" s="46" t="str">
        <f>TEXT(Table1[[#This Row],[Order Date]],"mmm-yyyy")</f>
        <v>Apr-2015</v>
      </c>
    </row>
    <row r="819" spans="1:33" ht="12.75" hidden="1" customHeight="1" x14ac:dyDescent="0.25">
      <c r="A819" s="5">
        <v>22672</v>
      </c>
      <c r="B819" s="5" t="s">
        <v>37</v>
      </c>
      <c r="C819" s="5">
        <v>0.04</v>
      </c>
      <c r="D819" s="5">
        <v>177.98</v>
      </c>
      <c r="E819" s="5">
        <v>0.99</v>
      </c>
      <c r="F819" s="5">
        <v>1442</v>
      </c>
      <c r="G819" s="5" t="s">
        <v>1495</v>
      </c>
      <c r="H819" s="5" t="s">
        <v>49</v>
      </c>
      <c r="I819" s="5" t="s">
        <v>28</v>
      </c>
      <c r="J819" s="5" t="s">
        <v>29</v>
      </c>
      <c r="K819" s="5" t="s">
        <v>257</v>
      </c>
      <c r="L819" s="5" t="s">
        <v>59</v>
      </c>
      <c r="M819" s="5" t="s">
        <v>1496</v>
      </c>
      <c r="N819" s="5">
        <v>0.56000000000000005</v>
      </c>
      <c r="O819" s="5" t="s">
        <v>33</v>
      </c>
      <c r="P819" s="5" t="s">
        <v>61</v>
      </c>
      <c r="Q819" s="5" t="s">
        <v>506</v>
      </c>
      <c r="R819" s="5" t="s">
        <v>1193</v>
      </c>
      <c r="S819" s="5">
        <v>65807</v>
      </c>
      <c r="T819" s="7">
        <v>42180</v>
      </c>
      <c r="U819" s="7">
        <v>42182</v>
      </c>
      <c r="V819" s="5">
        <v>1909.8854999999996</v>
      </c>
      <c r="W819" s="5">
        <v>15</v>
      </c>
      <c r="X819" s="5">
        <v>2767.95</v>
      </c>
      <c r="Y819" s="5">
        <v>89076</v>
      </c>
      <c r="Z819" s="5">
        <f>DATEDIF(Table1[[#This Row],[Order Date]], Table1[[#This Row],[Ship Date]], "D")</f>
        <v>2</v>
      </c>
      <c r="AA819" s="5">
        <f>IF(Table1[[#This Row],[Sales]]=0, 0, Table1[[#This Row],[Profit]] / Table1[[#This Row],[Sales]] * 100)</f>
        <v>69</v>
      </c>
      <c r="AB819" s="5">
        <f>Table1[[#This Row],[Sales]] / (1 - Table1[[#This Row],[Discount]])</f>
        <v>2883.28125</v>
      </c>
      <c r="AC819" s="5">
        <f>Table1[[#This Row],[Sales Before Discount]] - Table1[[#This Row],[Sales]]</f>
        <v>115.33125000000018</v>
      </c>
      <c r="AD819" s="5" t="str">
        <f>IF(Table1[[#This Row],[Discount Impact Factor]]=0, "No Discount", IF(Table1[[#This Row],[Discount Impact Factor]]&lt;=0.1, "Low Discount", IF(Table1[[#This Row],[Discount Impact Factor]]&lt;=0.2, "Medium Discount", "High Discount")))</f>
        <v>High Discount</v>
      </c>
      <c r="AE819" s="5" t="str">
        <f>IF(Table1[[#This Row],[Discount]]=0,"0% (No Discount)",
 IF(Table1[[#This Row],[Discount]]&lt;=0.09,"10%",
 IF(Table1[[#This Row],[Discount]]&lt;=0.16,"15%",
 IF(Table1[[#This Row],[Discount]]&lt;=0.2,"20%",  IF(Table1[[#This Row],[Discount]]&lt;=0.25,"25%",
 "30%+")))))</f>
        <v>10%</v>
      </c>
      <c r="AF819" s="5" t="str">
        <f>IF(Table1[[#This Row],[Discount]]=0, "Full Price", "Discounted")</f>
        <v>Discounted</v>
      </c>
      <c r="AG819" s="46" t="str">
        <f>TEXT(Table1[[#This Row],[Order Date]],"mmm-yyyy")</f>
        <v>Jun-2015</v>
      </c>
    </row>
    <row r="820" spans="1:33" ht="12.75" customHeight="1" x14ac:dyDescent="0.25">
      <c r="A820" s="5">
        <v>21945</v>
      </c>
      <c r="B820" s="5" t="s">
        <v>106</v>
      </c>
      <c r="C820" s="5">
        <v>0.02</v>
      </c>
      <c r="D820" s="5">
        <v>15.99</v>
      </c>
      <c r="E820" s="5">
        <v>13.18</v>
      </c>
      <c r="F820" s="5">
        <v>1442</v>
      </c>
      <c r="G820" s="5" t="s">
        <v>1495</v>
      </c>
      <c r="H820" s="5" t="s">
        <v>27</v>
      </c>
      <c r="I820" s="5" t="s">
        <v>28</v>
      </c>
      <c r="J820" s="5" t="s">
        <v>29</v>
      </c>
      <c r="K820" s="5" t="s">
        <v>109</v>
      </c>
      <c r="L820" s="5" t="s">
        <v>59</v>
      </c>
      <c r="M820" s="5" t="s">
        <v>638</v>
      </c>
      <c r="N820" s="5">
        <v>0.37</v>
      </c>
      <c r="O820" s="5" t="s">
        <v>33</v>
      </c>
      <c r="P820" s="5" t="s">
        <v>61</v>
      </c>
      <c r="Q820" s="5" t="s">
        <v>506</v>
      </c>
      <c r="R820" s="5" t="s">
        <v>1193</v>
      </c>
      <c r="S820" s="5">
        <v>65807</v>
      </c>
      <c r="T820" s="7">
        <v>42034</v>
      </c>
      <c r="U820" s="7">
        <v>42038</v>
      </c>
      <c r="V820" s="5">
        <v>-76.992500000000007</v>
      </c>
      <c r="W820" s="5">
        <v>7</v>
      </c>
      <c r="X820" s="5">
        <v>123.03</v>
      </c>
      <c r="Y820" s="5">
        <v>89077</v>
      </c>
      <c r="Z820" s="5">
        <f>DATEDIF(Table1[[#This Row],[Order Date]], Table1[[#This Row],[Ship Date]], "D")</f>
        <v>4</v>
      </c>
      <c r="AA820" s="5">
        <f>IF(Table1[[#This Row],[Sales]]=0, 0, Table1[[#This Row],[Profit]] / Table1[[#This Row],[Sales]] * 100)</f>
        <v>-62.580264976022114</v>
      </c>
      <c r="AB820" s="5">
        <f>Table1[[#This Row],[Sales]] / (1 - Table1[[#This Row],[Discount]])</f>
        <v>125.54081632653062</v>
      </c>
      <c r="AC820" s="5">
        <f>Table1[[#This Row],[Sales Before Discount]] - Table1[[#This Row],[Sales]]</f>
        <v>2.510816326530616</v>
      </c>
      <c r="AD820" s="5" t="str">
        <f>IF(Table1[[#This Row],[Discount Impact Factor]]=0, "No Discount", IF(Table1[[#This Row],[Discount Impact Factor]]&lt;=0.1, "Low Discount", IF(Table1[[#This Row],[Discount Impact Factor]]&lt;=0.2, "Medium Discount", "High Discount")))</f>
        <v>High Discount</v>
      </c>
      <c r="AE820" s="5" t="str">
        <f>IF(Table1[[#This Row],[Discount]]=0,"0% (No Discount)",
 IF(Table1[[#This Row],[Discount]]&lt;=0.09,"10%",
 IF(Table1[[#This Row],[Discount]]&lt;=0.16,"15%",
 IF(Table1[[#This Row],[Discount]]&lt;=0.2,"20%",  IF(Table1[[#This Row],[Discount]]&lt;=0.25,"25%",
 "30%+")))))</f>
        <v>10%</v>
      </c>
      <c r="AF820" s="5" t="str">
        <f>IF(Table1[[#This Row],[Discount]]=0, "Full Price", "Discounted")</f>
        <v>Discounted</v>
      </c>
      <c r="AG820" s="46" t="str">
        <f>TEXT(Table1[[#This Row],[Order Date]],"mmm-yyyy")</f>
        <v>Jan-2015</v>
      </c>
    </row>
    <row r="821" spans="1:33" ht="12.75" hidden="1" customHeight="1" x14ac:dyDescent="0.25">
      <c r="A821" s="5">
        <v>21946</v>
      </c>
      <c r="B821" s="5" t="s">
        <v>106</v>
      </c>
      <c r="C821" s="5">
        <v>0.09</v>
      </c>
      <c r="D821" s="5">
        <v>46.94</v>
      </c>
      <c r="E821" s="5">
        <v>6.77</v>
      </c>
      <c r="F821" s="5">
        <v>1442</v>
      </c>
      <c r="G821" s="5" t="s">
        <v>1495</v>
      </c>
      <c r="H821" s="5" t="s">
        <v>27</v>
      </c>
      <c r="I821" s="5" t="s">
        <v>28</v>
      </c>
      <c r="J821" s="5" t="s">
        <v>41</v>
      </c>
      <c r="K821" s="5" t="s">
        <v>50</v>
      </c>
      <c r="L821" s="5" t="s">
        <v>59</v>
      </c>
      <c r="M821" s="5" t="s">
        <v>1497</v>
      </c>
      <c r="N821" s="5">
        <v>0.44</v>
      </c>
      <c r="O821" s="5" t="s">
        <v>33</v>
      </c>
      <c r="P821" s="5" t="s">
        <v>61</v>
      </c>
      <c r="Q821" s="5" t="s">
        <v>506</v>
      </c>
      <c r="R821" s="5" t="s">
        <v>1193</v>
      </c>
      <c r="S821" s="5">
        <v>65807</v>
      </c>
      <c r="T821" s="7">
        <v>42034</v>
      </c>
      <c r="U821" s="7">
        <v>42034</v>
      </c>
      <c r="V821" s="5">
        <v>297.96959999999996</v>
      </c>
      <c r="W821" s="5">
        <v>10</v>
      </c>
      <c r="X821" s="5">
        <v>431.84</v>
      </c>
      <c r="Y821" s="5">
        <v>89077</v>
      </c>
      <c r="Z821" s="5">
        <f>DATEDIF(Table1[[#This Row],[Order Date]], Table1[[#This Row],[Ship Date]], "D")</f>
        <v>0</v>
      </c>
      <c r="AA821" s="5">
        <f>IF(Table1[[#This Row],[Sales]]=0, 0, Table1[[#This Row],[Profit]] / Table1[[#This Row],[Sales]] * 100)</f>
        <v>69</v>
      </c>
      <c r="AB821" s="5">
        <f>Table1[[#This Row],[Sales]] / (1 - Table1[[#This Row],[Discount]])</f>
        <v>474.54945054945051</v>
      </c>
      <c r="AC821" s="5">
        <f>Table1[[#This Row],[Sales Before Discount]] - Table1[[#This Row],[Sales]]</f>
        <v>42.709450549450537</v>
      </c>
      <c r="AD821" s="5" t="str">
        <f>IF(Table1[[#This Row],[Discount Impact Factor]]=0, "No Discount", IF(Table1[[#This Row],[Discount Impact Factor]]&lt;=0.1, "Low Discount", IF(Table1[[#This Row],[Discount Impact Factor]]&lt;=0.2, "Medium Discount", "High Discount")))</f>
        <v>High Discount</v>
      </c>
      <c r="AE821" s="5" t="str">
        <f>IF(Table1[[#This Row],[Discount]]=0,"0% (No Discount)",
 IF(Table1[[#This Row],[Discount]]&lt;=0.09,"10%",
 IF(Table1[[#This Row],[Discount]]&lt;=0.16,"15%",
 IF(Table1[[#This Row],[Discount]]&lt;=0.2,"20%",  IF(Table1[[#This Row],[Discount]]&lt;=0.25,"25%",
 "30%+")))))</f>
        <v>10%</v>
      </c>
      <c r="AF821" s="5" t="str">
        <f>IF(Table1[[#This Row],[Discount]]=0, "Full Price", "Discounted")</f>
        <v>Discounted</v>
      </c>
      <c r="AG821" s="46" t="str">
        <f>TEXT(Table1[[#This Row],[Order Date]],"mmm-yyyy")</f>
        <v>Jan-2015</v>
      </c>
    </row>
    <row r="822" spans="1:33" ht="12.75" hidden="1" customHeight="1" x14ac:dyDescent="0.25">
      <c r="A822" s="5">
        <v>23793</v>
      </c>
      <c r="B822" s="5" t="s">
        <v>56</v>
      </c>
      <c r="C822" s="5">
        <v>0.1</v>
      </c>
      <c r="D822" s="5">
        <v>218.08</v>
      </c>
      <c r="E822" s="5">
        <v>18.059999999999999</v>
      </c>
      <c r="F822" s="5">
        <v>1450</v>
      </c>
      <c r="G822" s="5" t="s">
        <v>1498</v>
      </c>
      <c r="H822" s="5" t="s">
        <v>27</v>
      </c>
      <c r="I822" s="5" t="s">
        <v>114</v>
      </c>
      <c r="J822" s="5" t="s">
        <v>41</v>
      </c>
      <c r="K822" s="5" t="s">
        <v>42</v>
      </c>
      <c r="L822" s="5" t="s">
        <v>236</v>
      </c>
      <c r="M822" s="5" t="s">
        <v>1499</v>
      </c>
      <c r="N822" s="5">
        <v>0.56999999999999995</v>
      </c>
      <c r="O822" s="5" t="s">
        <v>33</v>
      </c>
      <c r="P822" s="5" t="s">
        <v>34</v>
      </c>
      <c r="Q822" s="5" t="s">
        <v>45</v>
      </c>
      <c r="R822" s="5" t="s">
        <v>1500</v>
      </c>
      <c r="S822" s="5">
        <v>96150</v>
      </c>
      <c r="T822" s="7">
        <v>42148</v>
      </c>
      <c r="U822" s="7">
        <v>42149</v>
      </c>
      <c r="V822" s="5">
        <v>1318.83</v>
      </c>
      <c r="W822" s="5">
        <v>12</v>
      </c>
      <c r="X822" s="5">
        <v>2366.5100000000002</v>
      </c>
      <c r="Y822" s="5">
        <v>86735</v>
      </c>
      <c r="Z822" s="5">
        <f>DATEDIF(Table1[[#This Row],[Order Date]], Table1[[#This Row],[Ship Date]], "D")</f>
        <v>1</v>
      </c>
      <c r="AA822" s="5">
        <f>IF(Table1[[#This Row],[Sales]]=0, 0, Table1[[#This Row],[Profit]] / Table1[[#This Row],[Sales]] * 100)</f>
        <v>55.728900363826895</v>
      </c>
      <c r="AB822" s="5">
        <f>Table1[[#This Row],[Sales]] / (1 - Table1[[#This Row],[Discount]])</f>
        <v>2629.4555555555557</v>
      </c>
      <c r="AC822" s="5">
        <f>Table1[[#This Row],[Sales Before Discount]] - Table1[[#This Row],[Sales]]</f>
        <v>262.94555555555553</v>
      </c>
      <c r="AD822" s="5" t="str">
        <f>IF(Table1[[#This Row],[Discount Impact Factor]]=0, "No Discount", IF(Table1[[#This Row],[Discount Impact Factor]]&lt;=0.1, "Low Discount", IF(Table1[[#This Row],[Discount Impact Factor]]&lt;=0.2, "Medium Discount", "High Discount")))</f>
        <v>High Discount</v>
      </c>
      <c r="AE822" s="5" t="str">
        <f>IF(Table1[[#This Row],[Discount]]=0,"0% (No Discount)",
 IF(Table1[[#This Row],[Discount]]&lt;=0.09,"10%",
 IF(Table1[[#This Row],[Discount]]&lt;=0.16,"15%",
 IF(Table1[[#This Row],[Discount]]&lt;=0.2,"20%",  IF(Table1[[#This Row],[Discount]]&lt;=0.25,"25%",
 "30%+")))))</f>
        <v>15%</v>
      </c>
      <c r="AF822" s="5" t="str">
        <f>IF(Table1[[#This Row],[Discount]]=0, "Full Price", "Discounted")</f>
        <v>Discounted</v>
      </c>
      <c r="AG822" s="46" t="str">
        <f>TEXT(Table1[[#This Row],[Order Date]],"mmm-yyyy")</f>
        <v>May-2015</v>
      </c>
    </row>
    <row r="823" spans="1:33" ht="12.75" hidden="1" customHeight="1" x14ac:dyDescent="0.25">
      <c r="A823" s="5">
        <v>25006</v>
      </c>
      <c r="B823" s="5" t="s">
        <v>25</v>
      </c>
      <c r="C823" s="5">
        <v>0.05</v>
      </c>
      <c r="D823" s="5">
        <v>85.99</v>
      </c>
      <c r="E823" s="5">
        <v>0.99</v>
      </c>
      <c r="F823" s="5">
        <v>1459</v>
      </c>
      <c r="G823" s="5" t="s">
        <v>1501</v>
      </c>
      <c r="H823" s="5" t="s">
        <v>49</v>
      </c>
      <c r="I823" s="5" t="s">
        <v>114</v>
      </c>
      <c r="J823" s="5" t="s">
        <v>77</v>
      </c>
      <c r="K823" s="5" t="s">
        <v>78</v>
      </c>
      <c r="L823" s="5" t="s">
        <v>31</v>
      </c>
      <c r="M823" s="5" t="s">
        <v>417</v>
      </c>
      <c r="N823" s="5">
        <v>0.55000000000000004</v>
      </c>
      <c r="O823" s="5" t="s">
        <v>33</v>
      </c>
      <c r="P823" s="5" t="s">
        <v>136</v>
      </c>
      <c r="Q823" s="5" t="s">
        <v>932</v>
      </c>
      <c r="R823" s="5" t="s">
        <v>1502</v>
      </c>
      <c r="S823" s="5">
        <v>29687</v>
      </c>
      <c r="T823" s="7">
        <v>42099</v>
      </c>
      <c r="U823" s="7">
        <v>42101</v>
      </c>
      <c r="V823" s="5">
        <v>36.215999999999994</v>
      </c>
      <c r="W823" s="5">
        <v>4</v>
      </c>
      <c r="X823" s="5">
        <v>291.64</v>
      </c>
      <c r="Y823" s="5">
        <v>86734</v>
      </c>
      <c r="Z823" s="5">
        <f>DATEDIF(Table1[[#This Row],[Order Date]], Table1[[#This Row],[Ship Date]], "D")</f>
        <v>2</v>
      </c>
      <c r="AA823" s="5">
        <f>IF(Table1[[#This Row],[Sales]]=0, 0, Table1[[#This Row],[Profit]] / Table1[[#This Row],[Sales]] * 100)</f>
        <v>12.418049650253735</v>
      </c>
      <c r="AB823" s="5">
        <f>Table1[[#This Row],[Sales]] / (1 - Table1[[#This Row],[Discount]])</f>
        <v>306.98947368421051</v>
      </c>
      <c r="AC823" s="5">
        <f>Table1[[#This Row],[Sales Before Discount]] - Table1[[#This Row],[Sales]]</f>
        <v>15.349473684210523</v>
      </c>
      <c r="AD823" s="5" t="str">
        <f>IF(Table1[[#This Row],[Discount Impact Factor]]=0, "No Discount", IF(Table1[[#This Row],[Discount Impact Factor]]&lt;=0.1, "Low Discount", IF(Table1[[#This Row],[Discount Impact Factor]]&lt;=0.2, "Medium Discount", "High Discount")))</f>
        <v>High Discount</v>
      </c>
      <c r="AE823" s="5" t="str">
        <f>IF(Table1[[#This Row],[Discount]]=0,"0% (No Discount)",
 IF(Table1[[#This Row],[Discount]]&lt;=0.09,"10%",
 IF(Table1[[#This Row],[Discount]]&lt;=0.16,"15%",
 IF(Table1[[#This Row],[Discount]]&lt;=0.2,"20%",  IF(Table1[[#This Row],[Discount]]&lt;=0.25,"25%",
 "30%+")))))</f>
        <v>10%</v>
      </c>
      <c r="AF823" s="5" t="str">
        <f>IF(Table1[[#This Row],[Discount]]=0, "Full Price", "Discounted")</f>
        <v>Discounted</v>
      </c>
      <c r="AG823" s="46" t="str">
        <f>TEXT(Table1[[#This Row],[Order Date]],"mmm-yyyy")</f>
        <v>Apr-2015</v>
      </c>
    </row>
    <row r="824" spans="1:33" ht="12.75" hidden="1" customHeight="1" x14ac:dyDescent="0.25">
      <c r="A824" s="5">
        <v>18105</v>
      </c>
      <c r="B824" s="5" t="s">
        <v>25</v>
      </c>
      <c r="C824" s="5">
        <v>0.05</v>
      </c>
      <c r="D824" s="5">
        <v>12.95</v>
      </c>
      <c r="E824" s="5">
        <v>4.9800000000000004</v>
      </c>
      <c r="F824" s="5">
        <v>1461</v>
      </c>
      <c r="G824" s="5" t="s">
        <v>1503</v>
      </c>
      <c r="H824" s="5" t="s">
        <v>49</v>
      </c>
      <c r="I824" s="5" t="s">
        <v>114</v>
      </c>
      <c r="J824" s="5" t="s">
        <v>29</v>
      </c>
      <c r="K824" s="5" t="s">
        <v>109</v>
      </c>
      <c r="L824" s="5" t="s">
        <v>59</v>
      </c>
      <c r="M824" s="5" t="s">
        <v>1504</v>
      </c>
      <c r="N824" s="5">
        <v>0.4</v>
      </c>
      <c r="O824" s="5" t="s">
        <v>33</v>
      </c>
      <c r="P824" s="5" t="s">
        <v>61</v>
      </c>
      <c r="Q824" s="5" t="s">
        <v>703</v>
      </c>
      <c r="R824" s="5" t="s">
        <v>1479</v>
      </c>
      <c r="S824" s="5">
        <v>47905</v>
      </c>
      <c r="T824" s="7">
        <v>42157</v>
      </c>
      <c r="U824" s="7">
        <v>42159</v>
      </c>
      <c r="V824" s="5">
        <v>134.16825</v>
      </c>
      <c r="W824" s="5">
        <v>19</v>
      </c>
      <c r="X824" s="5">
        <v>252.36</v>
      </c>
      <c r="Y824" s="5">
        <v>86397</v>
      </c>
      <c r="Z824" s="5">
        <f>DATEDIF(Table1[[#This Row],[Order Date]], Table1[[#This Row],[Ship Date]], "D")</f>
        <v>2</v>
      </c>
      <c r="AA824" s="5">
        <f>IF(Table1[[#This Row],[Sales]]=0, 0, Table1[[#This Row],[Profit]] / Table1[[#This Row],[Sales]] * 100)</f>
        <v>53.165418449833567</v>
      </c>
      <c r="AB824" s="5">
        <f>Table1[[#This Row],[Sales]] / (1 - Table1[[#This Row],[Discount]])</f>
        <v>265.64210526315793</v>
      </c>
      <c r="AC824" s="5">
        <f>Table1[[#This Row],[Sales Before Discount]] - Table1[[#This Row],[Sales]]</f>
        <v>13.282105263157916</v>
      </c>
      <c r="AD824" s="5" t="str">
        <f>IF(Table1[[#This Row],[Discount Impact Factor]]=0, "No Discount", IF(Table1[[#This Row],[Discount Impact Factor]]&lt;=0.1, "Low Discount", IF(Table1[[#This Row],[Discount Impact Factor]]&lt;=0.2, "Medium Discount", "High Discount")))</f>
        <v>High Discount</v>
      </c>
      <c r="AE824" s="5" t="str">
        <f>IF(Table1[[#This Row],[Discount]]=0,"0% (No Discount)",
 IF(Table1[[#This Row],[Discount]]&lt;=0.09,"10%",
 IF(Table1[[#This Row],[Discount]]&lt;=0.16,"15%",
 IF(Table1[[#This Row],[Discount]]&lt;=0.2,"20%",  IF(Table1[[#This Row],[Discount]]&lt;=0.25,"25%",
 "30%+")))))</f>
        <v>10%</v>
      </c>
      <c r="AF824" s="5" t="str">
        <f>IF(Table1[[#This Row],[Discount]]=0, "Full Price", "Discounted")</f>
        <v>Discounted</v>
      </c>
      <c r="AG824" s="46" t="str">
        <f>TEXT(Table1[[#This Row],[Order Date]],"mmm-yyyy")</f>
        <v>Jun-2015</v>
      </c>
    </row>
    <row r="825" spans="1:33" ht="12.75" hidden="1" customHeight="1" x14ac:dyDescent="0.25">
      <c r="A825" s="5">
        <v>23735</v>
      </c>
      <c r="B825" s="5" t="s">
        <v>25</v>
      </c>
      <c r="C825" s="5">
        <v>0</v>
      </c>
      <c r="D825" s="5">
        <v>65.989999999999995</v>
      </c>
      <c r="E825" s="5">
        <v>8.99</v>
      </c>
      <c r="F825" s="5">
        <v>1466</v>
      </c>
      <c r="G825" s="5" t="s">
        <v>1505</v>
      </c>
      <c r="H825" s="5" t="s">
        <v>49</v>
      </c>
      <c r="I825" s="5" t="s">
        <v>58</v>
      </c>
      <c r="J825" s="5" t="s">
        <v>77</v>
      </c>
      <c r="K825" s="5" t="s">
        <v>78</v>
      </c>
      <c r="L825" s="5" t="s">
        <v>59</v>
      </c>
      <c r="M825" s="5" t="s">
        <v>1042</v>
      </c>
      <c r="N825" s="5">
        <v>0.56000000000000005</v>
      </c>
      <c r="O825" s="5" t="s">
        <v>33</v>
      </c>
      <c r="P825" s="5" t="s">
        <v>61</v>
      </c>
      <c r="Q825" s="5" t="s">
        <v>496</v>
      </c>
      <c r="R825" s="5" t="s">
        <v>443</v>
      </c>
      <c r="S825" s="5">
        <v>68601</v>
      </c>
      <c r="T825" s="7">
        <v>42166</v>
      </c>
      <c r="U825" s="7">
        <v>42168</v>
      </c>
      <c r="V825" s="5">
        <v>253.30319999999998</v>
      </c>
      <c r="W825" s="5">
        <v>10</v>
      </c>
      <c r="X825" s="5">
        <v>575.07000000000005</v>
      </c>
      <c r="Y825" s="5">
        <v>91115</v>
      </c>
      <c r="Z825" s="5">
        <f>DATEDIF(Table1[[#This Row],[Order Date]], Table1[[#This Row],[Ship Date]], "D")</f>
        <v>2</v>
      </c>
      <c r="AA825" s="5">
        <f>IF(Table1[[#This Row],[Sales]]=0, 0, Table1[[#This Row],[Profit]] / Table1[[#This Row],[Sales]] * 100)</f>
        <v>44.047368146486505</v>
      </c>
      <c r="AB825" s="5">
        <f>Table1[[#This Row],[Sales]] / (1 - Table1[[#This Row],[Discount]])</f>
        <v>575.07000000000005</v>
      </c>
      <c r="AC825" s="5">
        <f>Table1[[#This Row],[Sales Before Discount]] - Table1[[#This Row],[Sales]]</f>
        <v>0</v>
      </c>
      <c r="AD825" s="5" t="str">
        <f>IF(Table1[[#This Row],[Discount Impact Factor]]=0, "No Discount", IF(Table1[[#This Row],[Discount Impact Factor]]&lt;=0.1, "Low Discount", IF(Table1[[#This Row],[Discount Impact Factor]]&lt;=0.2, "Medium Discount", "High Discount")))</f>
        <v>No Discount</v>
      </c>
      <c r="AE825" s="5" t="str">
        <f>IF(Table1[[#This Row],[Discount]]=0,"0% (No Discount)",
 IF(Table1[[#This Row],[Discount]]&lt;=0.09,"10%",
 IF(Table1[[#This Row],[Discount]]&lt;=0.16,"15%",
 IF(Table1[[#This Row],[Discount]]&lt;=0.2,"20%",  IF(Table1[[#This Row],[Discount]]&lt;=0.25,"25%",
 "30%+")))))</f>
        <v>0% (No Discount)</v>
      </c>
      <c r="AF825" s="5" t="str">
        <f>IF(Table1[[#This Row],[Discount]]=0, "Full Price", "Discounted")</f>
        <v>Full Price</v>
      </c>
      <c r="AG825" s="46" t="str">
        <f>TEXT(Table1[[#This Row],[Order Date]],"mmm-yyyy")</f>
        <v>Jun-2015</v>
      </c>
    </row>
    <row r="826" spans="1:33" ht="12.75" customHeight="1" x14ac:dyDescent="0.25">
      <c r="A826" s="5">
        <v>25917</v>
      </c>
      <c r="B826" s="5" t="s">
        <v>106</v>
      </c>
      <c r="C826" s="5">
        <v>0.04</v>
      </c>
      <c r="D826" s="5">
        <v>130.97999999999999</v>
      </c>
      <c r="E826" s="5">
        <v>54.74</v>
      </c>
      <c r="F826" s="5">
        <v>1466</v>
      </c>
      <c r="G826" s="5" t="s">
        <v>1505</v>
      </c>
      <c r="H826" s="5" t="s">
        <v>39</v>
      </c>
      <c r="I826" s="5" t="s">
        <v>58</v>
      </c>
      <c r="J826" s="5" t="s">
        <v>41</v>
      </c>
      <c r="K826" s="5" t="s">
        <v>191</v>
      </c>
      <c r="L826" s="5" t="s">
        <v>121</v>
      </c>
      <c r="M826" s="5" t="s">
        <v>405</v>
      </c>
      <c r="N826" s="5">
        <v>0.69</v>
      </c>
      <c r="O826" s="5" t="s">
        <v>33</v>
      </c>
      <c r="P826" s="5" t="s">
        <v>61</v>
      </c>
      <c r="Q826" s="5" t="s">
        <v>496</v>
      </c>
      <c r="R826" s="5" t="s">
        <v>443</v>
      </c>
      <c r="S826" s="5">
        <v>68601</v>
      </c>
      <c r="T826" s="7">
        <v>42167</v>
      </c>
      <c r="U826" s="7">
        <v>42167</v>
      </c>
      <c r="V826" s="5">
        <v>-723.78399999999999</v>
      </c>
      <c r="W826" s="5">
        <v>14</v>
      </c>
      <c r="X826" s="5">
        <v>1781.66</v>
      </c>
      <c r="Y826" s="5">
        <v>91116</v>
      </c>
      <c r="Z826" s="5">
        <f>DATEDIF(Table1[[#This Row],[Order Date]], Table1[[#This Row],[Ship Date]], "D")</f>
        <v>0</v>
      </c>
      <c r="AA826" s="5">
        <f>IF(Table1[[#This Row],[Sales]]=0, 0, Table1[[#This Row],[Profit]] / Table1[[#This Row],[Sales]] * 100)</f>
        <v>-40.624137040737288</v>
      </c>
      <c r="AB826" s="5">
        <f>Table1[[#This Row],[Sales]] / (1 - Table1[[#This Row],[Discount]])</f>
        <v>1855.8958333333335</v>
      </c>
      <c r="AC826" s="5">
        <f>Table1[[#This Row],[Sales Before Discount]] - Table1[[#This Row],[Sales]]</f>
        <v>74.235833333333403</v>
      </c>
      <c r="AD826" s="5" t="str">
        <f>IF(Table1[[#This Row],[Discount Impact Factor]]=0, "No Discount", IF(Table1[[#This Row],[Discount Impact Factor]]&lt;=0.1, "Low Discount", IF(Table1[[#This Row],[Discount Impact Factor]]&lt;=0.2, "Medium Discount", "High Discount")))</f>
        <v>High Discount</v>
      </c>
      <c r="AE826" s="5" t="str">
        <f>IF(Table1[[#This Row],[Discount]]=0,"0% (No Discount)",
 IF(Table1[[#This Row],[Discount]]&lt;=0.09,"10%",
 IF(Table1[[#This Row],[Discount]]&lt;=0.16,"15%",
 IF(Table1[[#This Row],[Discount]]&lt;=0.2,"20%",  IF(Table1[[#This Row],[Discount]]&lt;=0.25,"25%",
 "30%+")))))</f>
        <v>10%</v>
      </c>
      <c r="AF826" s="5" t="str">
        <f>IF(Table1[[#This Row],[Discount]]=0, "Full Price", "Discounted")</f>
        <v>Discounted</v>
      </c>
      <c r="AG826" s="46" t="str">
        <f>TEXT(Table1[[#This Row],[Order Date]],"mmm-yyyy")</f>
        <v>Jun-2015</v>
      </c>
    </row>
    <row r="827" spans="1:33" ht="12.75" hidden="1" customHeight="1" x14ac:dyDescent="0.25">
      <c r="A827" s="5">
        <v>25915</v>
      </c>
      <c r="B827" s="5" t="s">
        <v>106</v>
      </c>
      <c r="C827" s="5">
        <v>0.04</v>
      </c>
      <c r="D827" s="5">
        <v>105.29</v>
      </c>
      <c r="E827" s="5">
        <v>10.119999999999999</v>
      </c>
      <c r="F827" s="5">
        <v>1469</v>
      </c>
      <c r="G827" s="5" t="s">
        <v>1506</v>
      </c>
      <c r="H827" s="5" t="s">
        <v>49</v>
      </c>
      <c r="I827" s="5" t="s">
        <v>58</v>
      </c>
      <c r="J827" s="5" t="s">
        <v>41</v>
      </c>
      <c r="K827" s="5" t="s">
        <v>50</v>
      </c>
      <c r="L827" s="5" t="s">
        <v>236</v>
      </c>
      <c r="M827" s="5" t="s">
        <v>1507</v>
      </c>
      <c r="N827" s="5">
        <v>0.79</v>
      </c>
      <c r="O827" s="5" t="s">
        <v>33</v>
      </c>
      <c r="P827" s="5" t="s">
        <v>34</v>
      </c>
      <c r="Q827" s="5" t="s">
        <v>212</v>
      </c>
      <c r="R827" s="5" t="s">
        <v>1508</v>
      </c>
      <c r="S827" s="5">
        <v>84015</v>
      </c>
      <c r="T827" s="7">
        <v>42167</v>
      </c>
      <c r="U827" s="7">
        <v>42171</v>
      </c>
      <c r="V827" s="5">
        <v>589.18799999999999</v>
      </c>
      <c r="W827" s="5">
        <v>9</v>
      </c>
      <c r="X827" s="5">
        <v>940.64</v>
      </c>
      <c r="Y827" s="5">
        <v>91116</v>
      </c>
      <c r="Z827" s="5">
        <f>DATEDIF(Table1[[#This Row],[Order Date]], Table1[[#This Row],[Ship Date]], "D")</f>
        <v>4</v>
      </c>
      <c r="AA827" s="5">
        <f>IF(Table1[[#This Row],[Sales]]=0, 0, Table1[[#This Row],[Profit]] / Table1[[#This Row],[Sales]] * 100)</f>
        <v>62.636928048987926</v>
      </c>
      <c r="AB827" s="5">
        <f>Table1[[#This Row],[Sales]] / (1 - Table1[[#This Row],[Discount]])</f>
        <v>979.83333333333337</v>
      </c>
      <c r="AC827" s="5">
        <f>Table1[[#This Row],[Sales Before Discount]] - Table1[[#This Row],[Sales]]</f>
        <v>39.193333333333385</v>
      </c>
      <c r="AD827" s="5" t="str">
        <f>IF(Table1[[#This Row],[Discount Impact Factor]]=0, "No Discount", IF(Table1[[#This Row],[Discount Impact Factor]]&lt;=0.1, "Low Discount", IF(Table1[[#This Row],[Discount Impact Factor]]&lt;=0.2, "Medium Discount", "High Discount")))</f>
        <v>High Discount</v>
      </c>
      <c r="AE827" s="5" t="str">
        <f>IF(Table1[[#This Row],[Discount]]=0,"0% (No Discount)",
 IF(Table1[[#This Row],[Discount]]&lt;=0.09,"10%",
 IF(Table1[[#This Row],[Discount]]&lt;=0.16,"15%",
 IF(Table1[[#This Row],[Discount]]&lt;=0.2,"20%",  IF(Table1[[#This Row],[Discount]]&lt;=0.25,"25%",
 "30%+")))))</f>
        <v>10%</v>
      </c>
      <c r="AF827" s="5" t="str">
        <f>IF(Table1[[#This Row],[Discount]]=0, "Full Price", "Discounted")</f>
        <v>Discounted</v>
      </c>
      <c r="AG827" s="46" t="str">
        <f>TEXT(Table1[[#This Row],[Order Date]],"mmm-yyyy")</f>
        <v>Jun-2015</v>
      </c>
    </row>
    <row r="828" spans="1:33" ht="12.75" customHeight="1" x14ac:dyDescent="0.25">
      <c r="A828" s="5">
        <v>25916</v>
      </c>
      <c r="B828" s="5" t="s">
        <v>106</v>
      </c>
      <c r="C828" s="5">
        <v>7.0000000000000007E-2</v>
      </c>
      <c r="D828" s="5">
        <v>31.76</v>
      </c>
      <c r="E828" s="5">
        <v>45.51</v>
      </c>
      <c r="F828" s="5">
        <v>1469</v>
      </c>
      <c r="G828" s="5" t="s">
        <v>1506</v>
      </c>
      <c r="H828" s="5" t="s">
        <v>39</v>
      </c>
      <c r="I828" s="5" t="s">
        <v>58</v>
      </c>
      <c r="J828" s="5" t="s">
        <v>41</v>
      </c>
      <c r="K828" s="5" t="s">
        <v>152</v>
      </c>
      <c r="L828" s="5" t="s">
        <v>121</v>
      </c>
      <c r="M828" s="5" t="s">
        <v>369</v>
      </c>
      <c r="N828" s="5">
        <v>0.65</v>
      </c>
      <c r="O828" s="5" t="s">
        <v>33</v>
      </c>
      <c r="P828" s="5" t="s">
        <v>34</v>
      </c>
      <c r="Q828" s="5" t="s">
        <v>212</v>
      </c>
      <c r="R828" s="5" t="s">
        <v>1508</v>
      </c>
      <c r="S828" s="5">
        <v>84015</v>
      </c>
      <c r="T828" s="7">
        <v>42167</v>
      </c>
      <c r="U828" s="7">
        <v>42169</v>
      </c>
      <c r="V828" s="5">
        <v>-1314.992</v>
      </c>
      <c r="W828" s="5">
        <v>18</v>
      </c>
      <c r="X828" s="5">
        <v>439.27</v>
      </c>
      <c r="Y828" s="5">
        <v>91116</v>
      </c>
      <c r="Z828" s="5">
        <f>DATEDIF(Table1[[#This Row],[Order Date]], Table1[[#This Row],[Ship Date]], "D")</f>
        <v>2</v>
      </c>
      <c r="AA828" s="5">
        <f>IF(Table1[[#This Row],[Sales]]=0, 0, Table1[[#This Row],[Profit]] / Table1[[#This Row],[Sales]] * 100)</f>
        <v>-299.35848111639768</v>
      </c>
      <c r="AB828" s="5">
        <f>Table1[[#This Row],[Sales]] / (1 - Table1[[#This Row],[Discount]])</f>
        <v>472.33333333333337</v>
      </c>
      <c r="AC828" s="5">
        <f>Table1[[#This Row],[Sales Before Discount]] - Table1[[#This Row],[Sales]]</f>
        <v>33.063333333333389</v>
      </c>
      <c r="AD828" s="5" t="str">
        <f>IF(Table1[[#This Row],[Discount Impact Factor]]=0, "No Discount", IF(Table1[[#This Row],[Discount Impact Factor]]&lt;=0.1, "Low Discount", IF(Table1[[#This Row],[Discount Impact Factor]]&lt;=0.2, "Medium Discount", "High Discount")))</f>
        <v>High Discount</v>
      </c>
      <c r="AE828" s="5" t="str">
        <f>IF(Table1[[#This Row],[Discount]]=0,"0% (No Discount)",
 IF(Table1[[#This Row],[Discount]]&lt;=0.09,"10%",
 IF(Table1[[#This Row],[Discount]]&lt;=0.16,"15%",
 IF(Table1[[#This Row],[Discount]]&lt;=0.2,"20%",  IF(Table1[[#This Row],[Discount]]&lt;=0.25,"25%",
 "30%+")))))</f>
        <v>10%</v>
      </c>
      <c r="AF828" s="5" t="str">
        <f>IF(Table1[[#This Row],[Discount]]=0, "Full Price", "Discounted")</f>
        <v>Discounted</v>
      </c>
      <c r="AG828" s="46" t="str">
        <f>TEXT(Table1[[#This Row],[Order Date]],"mmm-yyyy")</f>
        <v>Jun-2015</v>
      </c>
    </row>
    <row r="829" spans="1:33" ht="12.75" hidden="1" customHeight="1" x14ac:dyDescent="0.25">
      <c r="A829" s="5">
        <v>21710</v>
      </c>
      <c r="B829" s="5" t="s">
        <v>25</v>
      </c>
      <c r="C829" s="5">
        <v>0.03</v>
      </c>
      <c r="D829" s="5">
        <v>420.98</v>
      </c>
      <c r="E829" s="5">
        <v>19.989999999999998</v>
      </c>
      <c r="F829" s="5">
        <v>1471</v>
      </c>
      <c r="G829" s="5" t="s">
        <v>1509</v>
      </c>
      <c r="H829" s="5" t="s">
        <v>49</v>
      </c>
      <c r="I829" s="5" t="s">
        <v>40</v>
      </c>
      <c r="J829" s="5" t="s">
        <v>29</v>
      </c>
      <c r="K829" s="5" t="s">
        <v>109</v>
      </c>
      <c r="L829" s="5" t="s">
        <v>59</v>
      </c>
      <c r="M829" s="5" t="s">
        <v>1510</v>
      </c>
      <c r="N829" s="5">
        <v>0.35</v>
      </c>
      <c r="O829" s="5" t="s">
        <v>33</v>
      </c>
      <c r="P829" s="5" t="s">
        <v>53</v>
      </c>
      <c r="Q829" s="5" t="s">
        <v>154</v>
      </c>
      <c r="R829" s="5" t="s">
        <v>1511</v>
      </c>
      <c r="S829" s="5">
        <v>43081</v>
      </c>
      <c r="T829" s="7">
        <v>42084</v>
      </c>
      <c r="U829" s="7">
        <v>42085</v>
      </c>
      <c r="V829" s="5">
        <v>3043.0310999999997</v>
      </c>
      <c r="W829" s="5">
        <v>10</v>
      </c>
      <c r="X829" s="5">
        <v>4410.1899999999996</v>
      </c>
      <c r="Y829" s="5">
        <v>87077</v>
      </c>
      <c r="Z829" s="5">
        <f>DATEDIF(Table1[[#This Row],[Order Date]], Table1[[#This Row],[Ship Date]], "D")</f>
        <v>1</v>
      </c>
      <c r="AA829" s="5">
        <f>IF(Table1[[#This Row],[Sales]]=0, 0, Table1[[#This Row],[Profit]] / Table1[[#This Row],[Sales]] * 100)</f>
        <v>69</v>
      </c>
      <c r="AB829" s="5">
        <f>Table1[[#This Row],[Sales]] / (1 - Table1[[#This Row],[Discount]])</f>
        <v>4546.5876288659792</v>
      </c>
      <c r="AC829" s="5">
        <f>Table1[[#This Row],[Sales Before Discount]] - Table1[[#This Row],[Sales]]</f>
        <v>136.39762886597964</v>
      </c>
      <c r="AD829" s="5" t="str">
        <f>IF(Table1[[#This Row],[Discount Impact Factor]]=0, "No Discount", IF(Table1[[#This Row],[Discount Impact Factor]]&lt;=0.1, "Low Discount", IF(Table1[[#This Row],[Discount Impact Factor]]&lt;=0.2, "Medium Discount", "High Discount")))</f>
        <v>High Discount</v>
      </c>
      <c r="AE829" s="5" t="str">
        <f>IF(Table1[[#This Row],[Discount]]=0,"0% (No Discount)",
 IF(Table1[[#This Row],[Discount]]&lt;=0.09,"10%",
 IF(Table1[[#This Row],[Discount]]&lt;=0.16,"15%",
 IF(Table1[[#This Row],[Discount]]&lt;=0.2,"20%",  IF(Table1[[#This Row],[Discount]]&lt;=0.25,"25%",
 "30%+")))))</f>
        <v>10%</v>
      </c>
      <c r="AF829" s="5" t="str">
        <f>IF(Table1[[#This Row],[Discount]]=0, "Full Price", "Discounted")</f>
        <v>Discounted</v>
      </c>
      <c r="AG829" s="46" t="str">
        <f>TEXT(Table1[[#This Row],[Order Date]],"mmm-yyyy")</f>
        <v>Mar-2015</v>
      </c>
    </row>
    <row r="830" spans="1:33" ht="12.75" customHeight="1" x14ac:dyDescent="0.25">
      <c r="A830" s="5">
        <v>23958</v>
      </c>
      <c r="B830" s="5" t="s">
        <v>37</v>
      </c>
      <c r="C830" s="5">
        <v>0.02</v>
      </c>
      <c r="D830" s="5">
        <v>30.98</v>
      </c>
      <c r="E830" s="5">
        <v>6.5</v>
      </c>
      <c r="F830" s="5">
        <v>1472</v>
      </c>
      <c r="G830" s="5" t="s">
        <v>1512</v>
      </c>
      <c r="H830" s="5" t="s">
        <v>27</v>
      </c>
      <c r="I830" s="5" t="s">
        <v>40</v>
      </c>
      <c r="J830" s="5" t="s">
        <v>77</v>
      </c>
      <c r="K830" s="5" t="s">
        <v>180</v>
      </c>
      <c r="L830" s="5" t="s">
        <v>59</v>
      </c>
      <c r="M830" s="5" t="s">
        <v>1240</v>
      </c>
      <c r="N830" s="5">
        <v>0.79</v>
      </c>
      <c r="O830" s="5" t="s">
        <v>33</v>
      </c>
      <c r="P830" s="5" t="s">
        <v>53</v>
      </c>
      <c r="Q830" s="5" t="s">
        <v>154</v>
      </c>
      <c r="R830" s="5" t="s">
        <v>1513</v>
      </c>
      <c r="S830" s="5">
        <v>44145</v>
      </c>
      <c r="T830" s="7">
        <v>42185</v>
      </c>
      <c r="U830" s="7">
        <v>42186</v>
      </c>
      <c r="V830" s="5">
        <v>-44.624000000000002</v>
      </c>
      <c r="W830" s="5">
        <v>17</v>
      </c>
      <c r="X830" s="5">
        <v>552.89</v>
      </c>
      <c r="Y830" s="5">
        <v>87078</v>
      </c>
      <c r="Z830" s="5">
        <f>DATEDIF(Table1[[#This Row],[Order Date]], Table1[[#This Row],[Ship Date]], "D")</f>
        <v>1</v>
      </c>
      <c r="AA830" s="5">
        <f>IF(Table1[[#This Row],[Sales]]=0, 0, Table1[[#This Row],[Profit]] / Table1[[#This Row],[Sales]] * 100)</f>
        <v>-8.0710448733021032</v>
      </c>
      <c r="AB830" s="5">
        <f>Table1[[#This Row],[Sales]] / (1 - Table1[[#This Row],[Discount]])</f>
        <v>564.17346938775506</v>
      </c>
      <c r="AC830" s="5">
        <f>Table1[[#This Row],[Sales Before Discount]] - Table1[[#This Row],[Sales]]</f>
        <v>11.283469387755076</v>
      </c>
      <c r="AD830" s="5" t="str">
        <f>IF(Table1[[#This Row],[Discount Impact Factor]]=0, "No Discount", IF(Table1[[#This Row],[Discount Impact Factor]]&lt;=0.1, "Low Discount", IF(Table1[[#This Row],[Discount Impact Factor]]&lt;=0.2, "Medium Discount", "High Discount")))</f>
        <v>High Discount</v>
      </c>
      <c r="AE830" s="5" t="str">
        <f>IF(Table1[[#This Row],[Discount]]=0,"0% (No Discount)",
 IF(Table1[[#This Row],[Discount]]&lt;=0.09,"10%",
 IF(Table1[[#This Row],[Discount]]&lt;=0.16,"15%",
 IF(Table1[[#This Row],[Discount]]&lt;=0.2,"20%",  IF(Table1[[#This Row],[Discount]]&lt;=0.25,"25%",
 "30%+")))))</f>
        <v>10%</v>
      </c>
      <c r="AF830" s="5" t="str">
        <f>IF(Table1[[#This Row],[Discount]]=0, "Full Price", "Discounted")</f>
        <v>Discounted</v>
      </c>
      <c r="AG830" s="46" t="str">
        <f>TEXT(Table1[[#This Row],[Order Date]],"mmm-yyyy")</f>
        <v>Jun-2015</v>
      </c>
    </row>
    <row r="831" spans="1:33" ht="12.75" hidden="1" customHeight="1" x14ac:dyDescent="0.25">
      <c r="A831" s="5">
        <v>22313</v>
      </c>
      <c r="B831" s="5" t="s">
        <v>56</v>
      </c>
      <c r="C831" s="5">
        <v>0.05</v>
      </c>
      <c r="D831" s="5">
        <v>20.27</v>
      </c>
      <c r="E831" s="5">
        <v>3.99</v>
      </c>
      <c r="F831" s="5">
        <v>1472</v>
      </c>
      <c r="G831" s="5" t="s">
        <v>1512</v>
      </c>
      <c r="H831" s="5" t="s">
        <v>49</v>
      </c>
      <c r="I831" s="5" t="s">
        <v>40</v>
      </c>
      <c r="J831" s="5" t="s">
        <v>29</v>
      </c>
      <c r="K831" s="5" t="s">
        <v>257</v>
      </c>
      <c r="L831" s="5" t="s">
        <v>59</v>
      </c>
      <c r="M831" s="5" t="s">
        <v>1514</v>
      </c>
      <c r="N831" s="5">
        <v>0.56999999999999995</v>
      </c>
      <c r="O831" s="5" t="s">
        <v>33</v>
      </c>
      <c r="P831" s="5" t="s">
        <v>53</v>
      </c>
      <c r="Q831" s="5" t="s">
        <v>154</v>
      </c>
      <c r="R831" s="5" t="s">
        <v>1513</v>
      </c>
      <c r="S831" s="5">
        <v>44145</v>
      </c>
      <c r="T831" s="7">
        <v>42149</v>
      </c>
      <c r="U831" s="7">
        <v>42150</v>
      </c>
      <c r="V831" s="5">
        <v>309.25400000000002</v>
      </c>
      <c r="W831" s="5">
        <v>30</v>
      </c>
      <c r="X831" s="5">
        <v>621.55999999999995</v>
      </c>
      <c r="Y831" s="5">
        <v>87079</v>
      </c>
      <c r="Z831" s="5">
        <f>DATEDIF(Table1[[#This Row],[Order Date]], Table1[[#This Row],[Ship Date]], "D")</f>
        <v>1</v>
      </c>
      <c r="AA831" s="5">
        <f>IF(Table1[[#This Row],[Sales]]=0, 0, Table1[[#This Row],[Profit]] / Table1[[#This Row],[Sales]] * 100)</f>
        <v>49.754488705836934</v>
      </c>
      <c r="AB831" s="5">
        <f>Table1[[#This Row],[Sales]] / (1 - Table1[[#This Row],[Discount]])</f>
        <v>654.27368421052631</v>
      </c>
      <c r="AC831" s="5">
        <f>Table1[[#This Row],[Sales Before Discount]] - Table1[[#This Row],[Sales]]</f>
        <v>32.713684210526367</v>
      </c>
      <c r="AD831" s="5" t="str">
        <f>IF(Table1[[#This Row],[Discount Impact Factor]]=0, "No Discount", IF(Table1[[#This Row],[Discount Impact Factor]]&lt;=0.1, "Low Discount", IF(Table1[[#This Row],[Discount Impact Factor]]&lt;=0.2, "Medium Discount", "High Discount")))</f>
        <v>High Discount</v>
      </c>
      <c r="AE831" s="5" t="str">
        <f>IF(Table1[[#This Row],[Discount]]=0,"0% (No Discount)",
 IF(Table1[[#This Row],[Discount]]&lt;=0.09,"10%",
 IF(Table1[[#This Row],[Discount]]&lt;=0.16,"15%",
 IF(Table1[[#This Row],[Discount]]&lt;=0.2,"20%",  IF(Table1[[#This Row],[Discount]]&lt;=0.25,"25%",
 "30%+")))))</f>
        <v>10%</v>
      </c>
      <c r="AF831" s="5" t="str">
        <f>IF(Table1[[#This Row],[Discount]]=0, "Full Price", "Discounted")</f>
        <v>Discounted</v>
      </c>
      <c r="AG831" s="46" t="str">
        <f>TEXT(Table1[[#This Row],[Order Date]],"mmm-yyyy")</f>
        <v>May-2015</v>
      </c>
    </row>
    <row r="832" spans="1:33" ht="12.75" hidden="1" customHeight="1" x14ac:dyDescent="0.25">
      <c r="A832" s="5">
        <v>24937</v>
      </c>
      <c r="B832" s="5" t="s">
        <v>47</v>
      </c>
      <c r="C832" s="5">
        <v>0.04</v>
      </c>
      <c r="D832" s="5">
        <v>9.7799999999999994</v>
      </c>
      <c r="E832" s="5">
        <v>1.99</v>
      </c>
      <c r="F832" s="5">
        <v>1473</v>
      </c>
      <c r="G832" s="5" t="s">
        <v>1515</v>
      </c>
      <c r="H832" s="5" t="s">
        <v>27</v>
      </c>
      <c r="I832" s="5" t="s">
        <v>40</v>
      </c>
      <c r="J832" s="5" t="s">
        <v>77</v>
      </c>
      <c r="K832" s="5" t="s">
        <v>180</v>
      </c>
      <c r="L832" s="5" t="s">
        <v>51</v>
      </c>
      <c r="M832" s="5" t="s">
        <v>1516</v>
      </c>
      <c r="N832" s="5">
        <v>0.43</v>
      </c>
      <c r="O832" s="5" t="s">
        <v>33</v>
      </c>
      <c r="P832" s="5" t="s">
        <v>53</v>
      </c>
      <c r="Q832" s="5" t="s">
        <v>154</v>
      </c>
      <c r="R832" s="5" t="s">
        <v>1517</v>
      </c>
      <c r="S832" s="5">
        <v>44691</v>
      </c>
      <c r="T832" s="7">
        <v>42025</v>
      </c>
      <c r="U832" s="7">
        <v>42026</v>
      </c>
      <c r="V832" s="5">
        <v>61.292699999999996</v>
      </c>
      <c r="W832" s="5">
        <v>9</v>
      </c>
      <c r="X832" s="5">
        <v>88.83</v>
      </c>
      <c r="Y832" s="5">
        <v>87076</v>
      </c>
      <c r="Z832" s="5">
        <f>DATEDIF(Table1[[#This Row],[Order Date]], Table1[[#This Row],[Ship Date]], "D")</f>
        <v>1</v>
      </c>
      <c r="AA832" s="5">
        <f>IF(Table1[[#This Row],[Sales]]=0, 0, Table1[[#This Row],[Profit]] / Table1[[#This Row],[Sales]] * 100)</f>
        <v>69</v>
      </c>
      <c r="AB832" s="5">
        <f>Table1[[#This Row],[Sales]] / (1 - Table1[[#This Row],[Discount]])</f>
        <v>92.53125</v>
      </c>
      <c r="AC832" s="5">
        <f>Table1[[#This Row],[Sales Before Discount]] - Table1[[#This Row],[Sales]]</f>
        <v>3.7012500000000017</v>
      </c>
      <c r="AD832" s="5" t="str">
        <f>IF(Table1[[#This Row],[Discount Impact Factor]]=0, "No Discount", IF(Table1[[#This Row],[Discount Impact Factor]]&lt;=0.1, "Low Discount", IF(Table1[[#This Row],[Discount Impact Factor]]&lt;=0.2, "Medium Discount", "High Discount")))</f>
        <v>High Discount</v>
      </c>
      <c r="AE832" s="5" t="str">
        <f>IF(Table1[[#This Row],[Discount]]=0,"0% (No Discount)",
 IF(Table1[[#This Row],[Discount]]&lt;=0.09,"10%",
 IF(Table1[[#This Row],[Discount]]&lt;=0.16,"15%",
 IF(Table1[[#This Row],[Discount]]&lt;=0.2,"20%",  IF(Table1[[#This Row],[Discount]]&lt;=0.25,"25%",
 "30%+")))))</f>
        <v>10%</v>
      </c>
      <c r="AF832" s="5" t="str">
        <f>IF(Table1[[#This Row],[Discount]]=0, "Full Price", "Discounted")</f>
        <v>Discounted</v>
      </c>
      <c r="AG832" s="46" t="str">
        <f>TEXT(Table1[[#This Row],[Order Date]],"mmm-yyyy")</f>
        <v>Jan-2015</v>
      </c>
    </row>
    <row r="833" spans="1:33" ht="12.75" hidden="1" customHeight="1" x14ac:dyDescent="0.25">
      <c r="A833" s="5">
        <v>7544</v>
      </c>
      <c r="B833" s="5" t="s">
        <v>37</v>
      </c>
      <c r="C833" s="5">
        <v>7.0000000000000007E-2</v>
      </c>
      <c r="D833" s="5">
        <v>8.9499999999999993</v>
      </c>
      <c r="E833" s="5">
        <v>2.0099999999999998</v>
      </c>
      <c r="F833" s="5">
        <v>1481</v>
      </c>
      <c r="G833" s="5" t="s">
        <v>1518</v>
      </c>
      <c r="H833" s="5" t="s">
        <v>49</v>
      </c>
      <c r="I833" s="5" t="s">
        <v>28</v>
      </c>
      <c r="J833" s="5" t="s">
        <v>29</v>
      </c>
      <c r="K833" s="5" t="s">
        <v>93</v>
      </c>
      <c r="L833" s="5" t="s">
        <v>31</v>
      </c>
      <c r="M833" s="5" t="s">
        <v>1519</v>
      </c>
      <c r="N833" s="5">
        <v>0.39</v>
      </c>
      <c r="O833" s="5" t="s">
        <v>33</v>
      </c>
      <c r="P833" s="5" t="s">
        <v>34</v>
      </c>
      <c r="Q833" s="5" t="s">
        <v>45</v>
      </c>
      <c r="R833" s="5" t="s">
        <v>663</v>
      </c>
      <c r="S833" s="5">
        <v>90049</v>
      </c>
      <c r="T833" s="7">
        <v>42090</v>
      </c>
      <c r="U833" s="7">
        <v>42091</v>
      </c>
      <c r="V833" s="5">
        <v>91.73</v>
      </c>
      <c r="W833" s="5">
        <v>36</v>
      </c>
      <c r="X833" s="5">
        <v>307.64999999999998</v>
      </c>
      <c r="Y833" s="5">
        <v>53953</v>
      </c>
      <c r="Z833" s="5">
        <f>DATEDIF(Table1[[#This Row],[Order Date]], Table1[[#This Row],[Ship Date]], "D")</f>
        <v>1</v>
      </c>
      <c r="AA833" s="5">
        <f>IF(Table1[[#This Row],[Sales]]=0, 0, Table1[[#This Row],[Profit]] / Table1[[#This Row],[Sales]] * 100)</f>
        <v>29.816349748090364</v>
      </c>
      <c r="AB833" s="5">
        <f>Table1[[#This Row],[Sales]] / (1 - Table1[[#This Row],[Discount]])</f>
        <v>330.80645161290323</v>
      </c>
      <c r="AC833" s="5">
        <f>Table1[[#This Row],[Sales Before Discount]] - Table1[[#This Row],[Sales]]</f>
        <v>23.156451612903254</v>
      </c>
      <c r="AD833" s="5" t="str">
        <f>IF(Table1[[#This Row],[Discount Impact Factor]]=0, "No Discount", IF(Table1[[#This Row],[Discount Impact Factor]]&lt;=0.1, "Low Discount", IF(Table1[[#This Row],[Discount Impact Factor]]&lt;=0.2, "Medium Discount", "High Discount")))</f>
        <v>High Discount</v>
      </c>
      <c r="AE833" s="5" t="str">
        <f>IF(Table1[[#This Row],[Discount]]=0,"0% (No Discount)",
 IF(Table1[[#This Row],[Discount]]&lt;=0.09,"10%",
 IF(Table1[[#This Row],[Discount]]&lt;=0.16,"15%",
 IF(Table1[[#This Row],[Discount]]&lt;=0.2,"20%",  IF(Table1[[#This Row],[Discount]]&lt;=0.25,"25%",
 "30%+")))))</f>
        <v>10%</v>
      </c>
      <c r="AF833" s="5" t="str">
        <f>IF(Table1[[#This Row],[Discount]]=0, "Full Price", "Discounted")</f>
        <v>Discounted</v>
      </c>
      <c r="AG833" s="46" t="str">
        <f>TEXT(Table1[[#This Row],[Order Date]],"mmm-yyyy")</f>
        <v>Mar-2015</v>
      </c>
    </row>
    <row r="834" spans="1:33" ht="12.75" hidden="1" customHeight="1" x14ac:dyDescent="0.25">
      <c r="A834" s="5">
        <v>25544</v>
      </c>
      <c r="B834" s="5" t="s">
        <v>37</v>
      </c>
      <c r="C834" s="5">
        <v>7.0000000000000007E-2</v>
      </c>
      <c r="D834" s="5">
        <v>8.9499999999999993</v>
      </c>
      <c r="E834" s="5">
        <v>2.0099999999999998</v>
      </c>
      <c r="F834" s="5">
        <v>1482</v>
      </c>
      <c r="G834" s="5" t="s">
        <v>1520</v>
      </c>
      <c r="H834" s="5" t="s">
        <v>49</v>
      </c>
      <c r="I834" s="5" t="s">
        <v>28</v>
      </c>
      <c r="J834" s="5" t="s">
        <v>29</v>
      </c>
      <c r="K834" s="5" t="s">
        <v>93</v>
      </c>
      <c r="L834" s="5" t="s">
        <v>31</v>
      </c>
      <c r="M834" s="5" t="s">
        <v>1519</v>
      </c>
      <c r="N834" s="5">
        <v>0.39</v>
      </c>
      <c r="O834" s="5" t="s">
        <v>33</v>
      </c>
      <c r="P834" s="5" t="s">
        <v>61</v>
      </c>
      <c r="Q834" s="5" t="s">
        <v>300</v>
      </c>
      <c r="R834" s="5" t="s">
        <v>1485</v>
      </c>
      <c r="S834" s="5">
        <v>48708</v>
      </c>
      <c r="T834" s="7">
        <v>42090</v>
      </c>
      <c r="U834" s="7">
        <v>42091</v>
      </c>
      <c r="V834" s="5">
        <v>53.067899999999995</v>
      </c>
      <c r="W834" s="5">
        <v>9</v>
      </c>
      <c r="X834" s="5">
        <v>76.91</v>
      </c>
      <c r="Y834" s="5">
        <v>91362</v>
      </c>
      <c r="Z834" s="5">
        <f>DATEDIF(Table1[[#This Row],[Order Date]], Table1[[#This Row],[Ship Date]], "D")</f>
        <v>1</v>
      </c>
      <c r="AA834" s="5">
        <f>IF(Table1[[#This Row],[Sales]]=0, 0, Table1[[#This Row],[Profit]] / Table1[[#This Row],[Sales]] * 100)</f>
        <v>69</v>
      </c>
      <c r="AB834" s="5">
        <f>Table1[[#This Row],[Sales]] / (1 - Table1[[#This Row],[Discount]])</f>
        <v>82.6989247311828</v>
      </c>
      <c r="AC834" s="5">
        <f>Table1[[#This Row],[Sales Before Discount]] - Table1[[#This Row],[Sales]]</f>
        <v>5.7889247311828029</v>
      </c>
      <c r="AD834" s="5" t="str">
        <f>IF(Table1[[#This Row],[Discount Impact Factor]]=0, "No Discount", IF(Table1[[#This Row],[Discount Impact Factor]]&lt;=0.1, "Low Discount", IF(Table1[[#This Row],[Discount Impact Factor]]&lt;=0.2, "Medium Discount", "High Discount")))</f>
        <v>High Discount</v>
      </c>
      <c r="AE834" s="5" t="str">
        <f>IF(Table1[[#This Row],[Discount]]=0,"0% (No Discount)",
 IF(Table1[[#This Row],[Discount]]&lt;=0.09,"10%",
 IF(Table1[[#This Row],[Discount]]&lt;=0.16,"15%",
 IF(Table1[[#This Row],[Discount]]&lt;=0.2,"20%",  IF(Table1[[#This Row],[Discount]]&lt;=0.25,"25%",
 "30%+")))))</f>
        <v>10%</v>
      </c>
      <c r="AF834" s="5" t="str">
        <f>IF(Table1[[#This Row],[Discount]]=0, "Full Price", "Discounted")</f>
        <v>Discounted</v>
      </c>
      <c r="AG834" s="46" t="str">
        <f>TEXT(Table1[[#This Row],[Order Date]],"mmm-yyyy")</f>
        <v>Mar-2015</v>
      </c>
    </row>
    <row r="835" spans="1:33" ht="12.75" customHeight="1" x14ac:dyDescent="0.25">
      <c r="A835" s="5">
        <v>22745</v>
      </c>
      <c r="B835" s="5" t="s">
        <v>37</v>
      </c>
      <c r="C835" s="5">
        <v>0.05</v>
      </c>
      <c r="D835" s="5">
        <v>9.65</v>
      </c>
      <c r="E835" s="5">
        <v>6.22</v>
      </c>
      <c r="F835" s="5">
        <v>1482</v>
      </c>
      <c r="G835" s="5" t="s">
        <v>1520</v>
      </c>
      <c r="H835" s="5" t="s">
        <v>49</v>
      </c>
      <c r="I835" s="5" t="s">
        <v>28</v>
      </c>
      <c r="J835" s="5" t="s">
        <v>41</v>
      </c>
      <c r="K835" s="5" t="s">
        <v>50</v>
      </c>
      <c r="L835" s="5" t="s">
        <v>59</v>
      </c>
      <c r="M835" s="5" t="s">
        <v>327</v>
      </c>
      <c r="N835" s="5">
        <v>0.55000000000000004</v>
      </c>
      <c r="O835" s="5" t="s">
        <v>33</v>
      </c>
      <c r="P835" s="5" t="s">
        <v>61</v>
      </c>
      <c r="Q835" s="5" t="s">
        <v>300</v>
      </c>
      <c r="R835" s="5" t="s">
        <v>1485</v>
      </c>
      <c r="S835" s="5">
        <v>48708</v>
      </c>
      <c r="T835" s="7">
        <v>42063</v>
      </c>
      <c r="U835" s="7">
        <v>42063</v>
      </c>
      <c r="V835" s="5">
        <v>-14.6432</v>
      </c>
      <c r="W835" s="5">
        <v>15</v>
      </c>
      <c r="X835" s="5">
        <v>151.34</v>
      </c>
      <c r="Y835" s="5">
        <v>91363</v>
      </c>
      <c r="Z835" s="5">
        <f>DATEDIF(Table1[[#This Row],[Order Date]], Table1[[#This Row],[Ship Date]], "D")</f>
        <v>0</v>
      </c>
      <c r="AA835" s="5">
        <f>IF(Table1[[#This Row],[Sales]]=0, 0, Table1[[#This Row],[Profit]] / Table1[[#This Row],[Sales]] * 100)</f>
        <v>-9.6756971058543684</v>
      </c>
      <c r="AB835" s="5">
        <f>Table1[[#This Row],[Sales]] / (1 - Table1[[#This Row],[Discount]])</f>
        <v>159.30526315789476</v>
      </c>
      <c r="AC835" s="5">
        <f>Table1[[#This Row],[Sales Before Discount]] - Table1[[#This Row],[Sales]]</f>
        <v>7.9652631578947535</v>
      </c>
      <c r="AD835" s="5" t="str">
        <f>IF(Table1[[#This Row],[Discount Impact Factor]]=0, "No Discount", IF(Table1[[#This Row],[Discount Impact Factor]]&lt;=0.1, "Low Discount", IF(Table1[[#This Row],[Discount Impact Factor]]&lt;=0.2, "Medium Discount", "High Discount")))</f>
        <v>High Discount</v>
      </c>
      <c r="AE835" s="5" t="str">
        <f>IF(Table1[[#This Row],[Discount]]=0,"0% (No Discount)",
 IF(Table1[[#This Row],[Discount]]&lt;=0.09,"10%",
 IF(Table1[[#This Row],[Discount]]&lt;=0.16,"15%",
 IF(Table1[[#This Row],[Discount]]&lt;=0.2,"20%",  IF(Table1[[#This Row],[Discount]]&lt;=0.25,"25%",
 "30%+")))))</f>
        <v>10%</v>
      </c>
      <c r="AF835" s="5" t="str">
        <f>IF(Table1[[#This Row],[Discount]]=0, "Full Price", "Discounted")</f>
        <v>Discounted</v>
      </c>
      <c r="AG835" s="46" t="str">
        <f>TEXT(Table1[[#This Row],[Order Date]],"mmm-yyyy")</f>
        <v>Feb-2015</v>
      </c>
    </row>
    <row r="836" spans="1:33" ht="12.75" customHeight="1" x14ac:dyDescent="0.25">
      <c r="A836" s="5">
        <v>21806</v>
      </c>
      <c r="B836" s="5" t="s">
        <v>25</v>
      </c>
      <c r="C836" s="5">
        <v>0.06</v>
      </c>
      <c r="D836" s="5">
        <v>99.99</v>
      </c>
      <c r="E836" s="5">
        <v>19.989999999999998</v>
      </c>
      <c r="F836" s="5">
        <v>1484</v>
      </c>
      <c r="G836" s="5" t="s">
        <v>1521</v>
      </c>
      <c r="H836" s="5" t="s">
        <v>49</v>
      </c>
      <c r="I836" s="5" t="s">
        <v>40</v>
      </c>
      <c r="J836" s="5" t="s">
        <v>77</v>
      </c>
      <c r="K836" s="5" t="s">
        <v>180</v>
      </c>
      <c r="L836" s="5" t="s">
        <v>59</v>
      </c>
      <c r="M836" s="5" t="s">
        <v>1151</v>
      </c>
      <c r="N836" s="5">
        <v>0.52</v>
      </c>
      <c r="O836" s="5" t="s">
        <v>33</v>
      </c>
      <c r="P836" s="5" t="s">
        <v>61</v>
      </c>
      <c r="Q836" s="5" t="s">
        <v>178</v>
      </c>
      <c r="R836" s="5" t="s">
        <v>1522</v>
      </c>
      <c r="S836" s="5">
        <v>60016</v>
      </c>
      <c r="T836" s="7">
        <v>42074</v>
      </c>
      <c r="U836" s="7">
        <v>42077</v>
      </c>
      <c r="V836" s="5">
        <v>-127.56</v>
      </c>
      <c r="W836" s="5">
        <v>3</v>
      </c>
      <c r="X836" s="5">
        <v>290.24</v>
      </c>
      <c r="Y836" s="5">
        <v>91235</v>
      </c>
      <c r="Z836" s="5">
        <f>DATEDIF(Table1[[#This Row],[Order Date]], Table1[[#This Row],[Ship Date]], "D")</f>
        <v>3</v>
      </c>
      <c r="AA836" s="5">
        <f>IF(Table1[[#This Row],[Sales]]=0, 0, Table1[[#This Row],[Profit]] / Table1[[#This Row],[Sales]] * 100)</f>
        <v>-43.949834619625136</v>
      </c>
      <c r="AB836" s="5">
        <f>Table1[[#This Row],[Sales]] / (1 - Table1[[#This Row],[Discount]])</f>
        <v>308.76595744680856</v>
      </c>
      <c r="AC836" s="5">
        <f>Table1[[#This Row],[Sales Before Discount]] - Table1[[#This Row],[Sales]]</f>
        <v>18.525957446808548</v>
      </c>
      <c r="AD836" s="5" t="str">
        <f>IF(Table1[[#This Row],[Discount Impact Factor]]=0, "No Discount", IF(Table1[[#This Row],[Discount Impact Factor]]&lt;=0.1, "Low Discount", IF(Table1[[#This Row],[Discount Impact Factor]]&lt;=0.2, "Medium Discount", "High Discount")))</f>
        <v>High Discount</v>
      </c>
      <c r="AE836" s="5" t="str">
        <f>IF(Table1[[#This Row],[Discount]]=0,"0% (No Discount)",
 IF(Table1[[#This Row],[Discount]]&lt;=0.09,"10%",
 IF(Table1[[#This Row],[Discount]]&lt;=0.16,"15%",
 IF(Table1[[#This Row],[Discount]]&lt;=0.2,"20%",  IF(Table1[[#This Row],[Discount]]&lt;=0.25,"25%",
 "30%+")))))</f>
        <v>10%</v>
      </c>
      <c r="AF836" s="5" t="str">
        <f>IF(Table1[[#This Row],[Discount]]=0, "Full Price", "Discounted")</f>
        <v>Discounted</v>
      </c>
      <c r="AG836" s="46" t="str">
        <f>TEXT(Table1[[#This Row],[Order Date]],"mmm-yyyy")</f>
        <v>Mar-2015</v>
      </c>
    </row>
    <row r="837" spans="1:33" ht="12.75" hidden="1" customHeight="1" x14ac:dyDescent="0.25">
      <c r="A837" s="5">
        <v>21807</v>
      </c>
      <c r="B837" s="5" t="s">
        <v>25</v>
      </c>
      <c r="C837" s="5">
        <v>0</v>
      </c>
      <c r="D837" s="5">
        <v>193.17</v>
      </c>
      <c r="E837" s="5">
        <v>19.989999999999998</v>
      </c>
      <c r="F837" s="5">
        <v>1484</v>
      </c>
      <c r="G837" s="5" t="s">
        <v>1521</v>
      </c>
      <c r="H837" s="5" t="s">
        <v>49</v>
      </c>
      <c r="I837" s="5" t="s">
        <v>40</v>
      </c>
      <c r="J837" s="5" t="s">
        <v>29</v>
      </c>
      <c r="K837" s="5" t="s">
        <v>141</v>
      </c>
      <c r="L837" s="5" t="s">
        <v>59</v>
      </c>
      <c r="M837" s="5" t="s">
        <v>1523</v>
      </c>
      <c r="N837" s="5">
        <v>0.71</v>
      </c>
      <c r="O837" s="5" t="s">
        <v>33</v>
      </c>
      <c r="P837" s="5" t="s">
        <v>61</v>
      </c>
      <c r="Q837" s="5" t="s">
        <v>178</v>
      </c>
      <c r="R837" s="5" t="s">
        <v>1522</v>
      </c>
      <c r="S837" s="5">
        <v>60016</v>
      </c>
      <c r="T837" s="7">
        <v>42074</v>
      </c>
      <c r="U837" s="7">
        <v>42075</v>
      </c>
      <c r="V837" s="5">
        <v>282.18</v>
      </c>
      <c r="W837" s="5">
        <v>5</v>
      </c>
      <c r="X837" s="5">
        <v>971.4</v>
      </c>
      <c r="Y837" s="5">
        <v>91235</v>
      </c>
      <c r="Z837" s="5">
        <f>DATEDIF(Table1[[#This Row],[Order Date]], Table1[[#This Row],[Ship Date]], "D")</f>
        <v>1</v>
      </c>
      <c r="AA837" s="5">
        <f>IF(Table1[[#This Row],[Sales]]=0, 0, Table1[[#This Row],[Profit]] / Table1[[#This Row],[Sales]] * 100)</f>
        <v>29.048795552810379</v>
      </c>
      <c r="AB837" s="5">
        <f>Table1[[#This Row],[Sales]] / (1 - Table1[[#This Row],[Discount]])</f>
        <v>971.4</v>
      </c>
      <c r="AC837" s="5">
        <f>Table1[[#This Row],[Sales Before Discount]] - Table1[[#This Row],[Sales]]</f>
        <v>0</v>
      </c>
      <c r="AD837" s="5" t="str">
        <f>IF(Table1[[#This Row],[Discount Impact Factor]]=0, "No Discount", IF(Table1[[#This Row],[Discount Impact Factor]]&lt;=0.1, "Low Discount", IF(Table1[[#This Row],[Discount Impact Factor]]&lt;=0.2, "Medium Discount", "High Discount")))</f>
        <v>No Discount</v>
      </c>
      <c r="AE837" s="5" t="str">
        <f>IF(Table1[[#This Row],[Discount]]=0,"0% (No Discount)",
 IF(Table1[[#This Row],[Discount]]&lt;=0.09,"10%",
 IF(Table1[[#This Row],[Discount]]&lt;=0.16,"15%",
 IF(Table1[[#This Row],[Discount]]&lt;=0.2,"20%",  IF(Table1[[#This Row],[Discount]]&lt;=0.25,"25%",
 "30%+")))))</f>
        <v>0% (No Discount)</v>
      </c>
      <c r="AF837" s="5" t="str">
        <f>IF(Table1[[#This Row],[Discount]]=0, "Full Price", "Discounted")</f>
        <v>Full Price</v>
      </c>
      <c r="AG837" s="46" t="str">
        <f>TEXT(Table1[[#This Row],[Order Date]],"mmm-yyyy")</f>
        <v>Mar-2015</v>
      </c>
    </row>
    <row r="838" spans="1:33" ht="12.75" customHeight="1" x14ac:dyDescent="0.25">
      <c r="A838" s="5">
        <v>21808</v>
      </c>
      <c r="B838" s="5" t="s">
        <v>25</v>
      </c>
      <c r="C838" s="5">
        <v>0.08</v>
      </c>
      <c r="D838" s="5">
        <v>20.99</v>
      </c>
      <c r="E838" s="5">
        <v>3.3</v>
      </c>
      <c r="F838" s="5">
        <v>1484</v>
      </c>
      <c r="G838" s="5" t="s">
        <v>1521</v>
      </c>
      <c r="H838" s="5" t="s">
        <v>27</v>
      </c>
      <c r="I838" s="5" t="s">
        <v>40</v>
      </c>
      <c r="J838" s="5" t="s">
        <v>77</v>
      </c>
      <c r="K838" s="5" t="s">
        <v>78</v>
      </c>
      <c r="L838" s="5" t="s">
        <v>51</v>
      </c>
      <c r="M838" s="5" t="s">
        <v>895</v>
      </c>
      <c r="N838" s="5">
        <v>0.81</v>
      </c>
      <c r="O838" s="5" t="s">
        <v>33</v>
      </c>
      <c r="P838" s="5" t="s">
        <v>61</v>
      </c>
      <c r="Q838" s="5" t="s">
        <v>178</v>
      </c>
      <c r="R838" s="5" t="s">
        <v>1522</v>
      </c>
      <c r="S838" s="5">
        <v>60016</v>
      </c>
      <c r="T838" s="7">
        <v>42074</v>
      </c>
      <c r="U838" s="7">
        <v>42074</v>
      </c>
      <c r="V838" s="5">
        <v>-96.337999999999994</v>
      </c>
      <c r="W838" s="5">
        <v>11</v>
      </c>
      <c r="X838" s="5">
        <v>193.51</v>
      </c>
      <c r="Y838" s="5">
        <v>91235</v>
      </c>
      <c r="Z838" s="5">
        <f>DATEDIF(Table1[[#This Row],[Order Date]], Table1[[#This Row],[Ship Date]], "D")</f>
        <v>0</v>
      </c>
      <c r="AA838" s="5">
        <f>IF(Table1[[#This Row],[Sales]]=0, 0, Table1[[#This Row],[Profit]] / Table1[[#This Row],[Sales]] * 100)</f>
        <v>-49.784507260606688</v>
      </c>
      <c r="AB838" s="5">
        <f>Table1[[#This Row],[Sales]] / (1 - Table1[[#This Row],[Discount]])</f>
        <v>210.33695652173913</v>
      </c>
      <c r="AC838" s="5">
        <f>Table1[[#This Row],[Sales Before Discount]] - Table1[[#This Row],[Sales]]</f>
        <v>16.826956521739135</v>
      </c>
      <c r="AD838" s="5" t="str">
        <f>IF(Table1[[#This Row],[Discount Impact Factor]]=0, "No Discount", IF(Table1[[#This Row],[Discount Impact Factor]]&lt;=0.1, "Low Discount", IF(Table1[[#This Row],[Discount Impact Factor]]&lt;=0.2, "Medium Discount", "High Discount")))</f>
        <v>High Discount</v>
      </c>
      <c r="AE838" s="5" t="str">
        <f>IF(Table1[[#This Row],[Discount]]=0,"0% (No Discount)",
 IF(Table1[[#This Row],[Discount]]&lt;=0.09,"10%",
 IF(Table1[[#This Row],[Discount]]&lt;=0.16,"15%",
 IF(Table1[[#This Row],[Discount]]&lt;=0.2,"20%",  IF(Table1[[#This Row],[Discount]]&lt;=0.25,"25%",
 "30%+")))))</f>
        <v>10%</v>
      </c>
      <c r="AF838" s="5" t="str">
        <f>IF(Table1[[#This Row],[Discount]]=0, "Full Price", "Discounted")</f>
        <v>Discounted</v>
      </c>
      <c r="AG838" s="46" t="str">
        <f>TEXT(Table1[[#This Row],[Order Date]],"mmm-yyyy")</f>
        <v>Mar-2015</v>
      </c>
    </row>
    <row r="839" spans="1:33" ht="12.75" customHeight="1" x14ac:dyDescent="0.25">
      <c r="A839" s="5">
        <v>22763</v>
      </c>
      <c r="B839" s="5" t="s">
        <v>37</v>
      </c>
      <c r="C839" s="5">
        <v>0.04</v>
      </c>
      <c r="D839" s="5">
        <v>11.5</v>
      </c>
      <c r="E839" s="5">
        <v>7.19</v>
      </c>
      <c r="F839" s="5">
        <v>1485</v>
      </c>
      <c r="G839" s="5" t="s">
        <v>1524</v>
      </c>
      <c r="H839" s="5" t="s">
        <v>49</v>
      </c>
      <c r="I839" s="5" t="s">
        <v>40</v>
      </c>
      <c r="J839" s="5" t="s">
        <v>29</v>
      </c>
      <c r="K839" s="5" t="s">
        <v>109</v>
      </c>
      <c r="L839" s="5" t="s">
        <v>59</v>
      </c>
      <c r="M839" s="5" t="s">
        <v>1525</v>
      </c>
      <c r="N839" s="5">
        <v>0.4</v>
      </c>
      <c r="O839" s="5" t="s">
        <v>33</v>
      </c>
      <c r="P839" s="5" t="s">
        <v>61</v>
      </c>
      <c r="Q839" s="5" t="s">
        <v>178</v>
      </c>
      <c r="R839" s="5" t="s">
        <v>1526</v>
      </c>
      <c r="S839" s="5">
        <v>60516</v>
      </c>
      <c r="T839" s="7">
        <v>42055</v>
      </c>
      <c r="U839" s="7">
        <v>42058</v>
      </c>
      <c r="V839" s="5">
        <v>-23.357880000000002</v>
      </c>
      <c r="W839" s="5">
        <v>14</v>
      </c>
      <c r="X839" s="5">
        <v>157.81</v>
      </c>
      <c r="Y839" s="5">
        <v>91236</v>
      </c>
      <c r="Z839" s="5">
        <f>DATEDIF(Table1[[#This Row],[Order Date]], Table1[[#This Row],[Ship Date]], "D")</f>
        <v>3</v>
      </c>
      <c r="AA839" s="5">
        <f>IF(Table1[[#This Row],[Sales]]=0, 0, Table1[[#This Row],[Profit]] / Table1[[#This Row],[Sales]] * 100)</f>
        <v>-14.801267346809455</v>
      </c>
      <c r="AB839" s="5">
        <f>Table1[[#This Row],[Sales]] / (1 - Table1[[#This Row],[Discount]])</f>
        <v>164.38541666666669</v>
      </c>
      <c r="AC839" s="5">
        <f>Table1[[#This Row],[Sales Before Discount]] - Table1[[#This Row],[Sales]]</f>
        <v>6.5754166666666833</v>
      </c>
      <c r="AD839" s="5" t="str">
        <f>IF(Table1[[#This Row],[Discount Impact Factor]]=0, "No Discount", IF(Table1[[#This Row],[Discount Impact Factor]]&lt;=0.1, "Low Discount", IF(Table1[[#This Row],[Discount Impact Factor]]&lt;=0.2, "Medium Discount", "High Discount")))</f>
        <v>High Discount</v>
      </c>
      <c r="AE839" s="5" t="str">
        <f>IF(Table1[[#This Row],[Discount]]=0,"0% (No Discount)",
 IF(Table1[[#This Row],[Discount]]&lt;=0.09,"10%",
 IF(Table1[[#This Row],[Discount]]&lt;=0.16,"15%",
 IF(Table1[[#This Row],[Discount]]&lt;=0.2,"20%",  IF(Table1[[#This Row],[Discount]]&lt;=0.25,"25%",
 "30%+")))))</f>
        <v>10%</v>
      </c>
      <c r="AF839" s="5" t="str">
        <f>IF(Table1[[#This Row],[Discount]]=0, "Full Price", "Discounted")</f>
        <v>Discounted</v>
      </c>
      <c r="AG839" s="46" t="str">
        <f>TEXT(Table1[[#This Row],[Order Date]],"mmm-yyyy")</f>
        <v>Feb-2015</v>
      </c>
    </row>
    <row r="840" spans="1:33" ht="12.75" customHeight="1" x14ac:dyDescent="0.25">
      <c r="A840" s="5">
        <v>22764</v>
      </c>
      <c r="B840" s="5" t="s">
        <v>37</v>
      </c>
      <c r="C840" s="5">
        <v>0.02</v>
      </c>
      <c r="D840" s="5">
        <v>15.7</v>
      </c>
      <c r="E840" s="5">
        <v>11.25</v>
      </c>
      <c r="F840" s="5">
        <v>1485</v>
      </c>
      <c r="G840" s="5" t="s">
        <v>1524</v>
      </c>
      <c r="H840" s="5" t="s">
        <v>49</v>
      </c>
      <c r="I840" s="5" t="s">
        <v>40</v>
      </c>
      <c r="J840" s="5" t="s">
        <v>29</v>
      </c>
      <c r="K840" s="5" t="s">
        <v>141</v>
      </c>
      <c r="L840" s="5" t="s">
        <v>59</v>
      </c>
      <c r="M840" s="5" t="s">
        <v>1527</v>
      </c>
      <c r="N840" s="5">
        <v>0.6</v>
      </c>
      <c r="O840" s="5" t="s">
        <v>33</v>
      </c>
      <c r="P840" s="5" t="s">
        <v>61</v>
      </c>
      <c r="Q840" s="5" t="s">
        <v>178</v>
      </c>
      <c r="R840" s="5" t="s">
        <v>1526</v>
      </c>
      <c r="S840" s="5">
        <v>60516</v>
      </c>
      <c r="T840" s="7">
        <v>42055</v>
      </c>
      <c r="U840" s="7">
        <v>42056</v>
      </c>
      <c r="V840" s="5">
        <v>-18.241599999999998</v>
      </c>
      <c r="W840" s="5">
        <v>1</v>
      </c>
      <c r="X840" s="5">
        <v>19.440000000000001</v>
      </c>
      <c r="Y840" s="5">
        <v>91236</v>
      </c>
      <c r="Z840" s="5">
        <f>DATEDIF(Table1[[#This Row],[Order Date]], Table1[[#This Row],[Ship Date]], "D")</f>
        <v>1</v>
      </c>
      <c r="AA840" s="5">
        <f>IF(Table1[[#This Row],[Sales]]=0, 0, Table1[[#This Row],[Profit]] / Table1[[#This Row],[Sales]] * 100)</f>
        <v>-93.835390946502045</v>
      </c>
      <c r="AB840" s="5">
        <f>Table1[[#This Row],[Sales]] / (1 - Table1[[#This Row],[Discount]])</f>
        <v>19.836734693877553</v>
      </c>
      <c r="AC840" s="5">
        <f>Table1[[#This Row],[Sales Before Discount]] - Table1[[#This Row],[Sales]]</f>
        <v>0.39673469387755134</v>
      </c>
      <c r="AD840" s="5" t="str">
        <f>IF(Table1[[#This Row],[Discount Impact Factor]]=0, "No Discount", IF(Table1[[#This Row],[Discount Impact Factor]]&lt;=0.1, "Low Discount", IF(Table1[[#This Row],[Discount Impact Factor]]&lt;=0.2, "Medium Discount", "High Discount")))</f>
        <v>High Discount</v>
      </c>
      <c r="AE840" s="5" t="str">
        <f>IF(Table1[[#This Row],[Discount]]=0,"0% (No Discount)",
 IF(Table1[[#This Row],[Discount]]&lt;=0.09,"10%",
 IF(Table1[[#This Row],[Discount]]&lt;=0.16,"15%",
 IF(Table1[[#This Row],[Discount]]&lt;=0.2,"20%",  IF(Table1[[#This Row],[Discount]]&lt;=0.25,"25%",
 "30%+")))))</f>
        <v>10%</v>
      </c>
      <c r="AF840" s="5" t="str">
        <f>IF(Table1[[#This Row],[Discount]]=0, "Full Price", "Discounted")</f>
        <v>Discounted</v>
      </c>
      <c r="AG840" s="46" t="str">
        <f>TEXT(Table1[[#This Row],[Order Date]],"mmm-yyyy")</f>
        <v>Feb-2015</v>
      </c>
    </row>
    <row r="841" spans="1:33" ht="12.75" hidden="1" customHeight="1" x14ac:dyDescent="0.25">
      <c r="A841" s="5">
        <v>22765</v>
      </c>
      <c r="B841" s="5" t="s">
        <v>37</v>
      </c>
      <c r="C841" s="5">
        <v>0.05</v>
      </c>
      <c r="D841" s="5">
        <v>225.02</v>
      </c>
      <c r="E841" s="5">
        <v>28.66</v>
      </c>
      <c r="F841" s="5">
        <v>1485</v>
      </c>
      <c r="G841" s="5" t="s">
        <v>1524</v>
      </c>
      <c r="H841" s="5" t="s">
        <v>39</v>
      </c>
      <c r="I841" s="5" t="s">
        <v>40</v>
      </c>
      <c r="J841" s="5" t="s">
        <v>29</v>
      </c>
      <c r="K841" s="5" t="s">
        <v>141</v>
      </c>
      <c r="L841" s="5" t="s">
        <v>43</v>
      </c>
      <c r="M841" s="5" t="s">
        <v>1528</v>
      </c>
      <c r="N841" s="5">
        <v>0.72</v>
      </c>
      <c r="O841" s="5" t="s">
        <v>33</v>
      </c>
      <c r="P841" s="5" t="s">
        <v>61</v>
      </c>
      <c r="Q841" s="5" t="s">
        <v>178</v>
      </c>
      <c r="R841" s="5" t="s">
        <v>1526</v>
      </c>
      <c r="S841" s="5">
        <v>60516</v>
      </c>
      <c r="T841" s="7">
        <v>42055</v>
      </c>
      <c r="U841" s="7">
        <v>42057</v>
      </c>
      <c r="V841" s="5">
        <v>1428.9104</v>
      </c>
      <c r="W841" s="5">
        <v>21</v>
      </c>
      <c r="X841" s="5">
        <v>4636.63</v>
      </c>
      <c r="Y841" s="5">
        <v>91236</v>
      </c>
      <c r="Z841" s="5">
        <f>DATEDIF(Table1[[#This Row],[Order Date]], Table1[[#This Row],[Ship Date]], "D")</f>
        <v>2</v>
      </c>
      <c r="AA841" s="5">
        <f>IF(Table1[[#This Row],[Sales]]=0, 0, Table1[[#This Row],[Profit]] / Table1[[#This Row],[Sales]] * 100)</f>
        <v>30.817865561841252</v>
      </c>
      <c r="AB841" s="5">
        <f>Table1[[#This Row],[Sales]] / (1 - Table1[[#This Row],[Discount]])</f>
        <v>4880.6631578947372</v>
      </c>
      <c r="AC841" s="5">
        <f>Table1[[#This Row],[Sales Before Discount]] - Table1[[#This Row],[Sales]]</f>
        <v>244.03315789473709</v>
      </c>
      <c r="AD841" s="5" t="str">
        <f>IF(Table1[[#This Row],[Discount Impact Factor]]=0, "No Discount", IF(Table1[[#This Row],[Discount Impact Factor]]&lt;=0.1, "Low Discount", IF(Table1[[#This Row],[Discount Impact Factor]]&lt;=0.2, "Medium Discount", "High Discount")))</f>
        <v>High Discount</v>
      </c>
      <c r="AE841" s="5" t="str">
        <f>IF(Table1[[#This Row],[Discount]]=0,"0% (No Discount)",
 IF(Table1[[#This Row],[Discount]]&lt;=0.09,"10%",
 IF(Table1[[#This Row],[Discount]]&lt;=0.16,"15%",
 IF(Table1[[#This Row],[Discount]]&lt;=0.2,"20%",  IF(Table1[[#This Row],[Discount]]&lt;=0.25,"25%",
 "30%+")))))</f>
        <v>10%</v>
      </c>
      <c r="AF841" s="5" t="str">
        <f>IF(Table1[[#This Row],[Discount]]=0, "Full Price", "Discounted")</f>
        <v>Discounted</v>
      </c>
      <c r="AG841" s="46" t="str">
        <f>TEXT(Table1[[#This Row],[Order Date]],"mmm-yyyy")</f>
        <v>Feb-2015</v>
      </c>
    </row>
    <row r="842" spans="1:33" ht="12.75" hidden="1" customHeight="1" x14ac:dyDescent="0.25">
      <c r="A842" s="5">
        <v>18460</v>
      </c>
      <c r="B842" s="5" t="s">
        <v>25</v>
      </c>
      <c r="C842" s="5">
        <v>0.04</v>
      </c>
      <c r="D842" s="5">
        <v>119.99</v>
      </c>
      <c r="E842" s="5">
        <v>14</v>
      </c>
      <c r="F842" s="5">
        <v>1492</v>
      </c>
      <c r="G842" s="5" t="s">
        <v>1529</v>
      </c>
      <c r="H842" s="5" t="s">
        <v>39</v>
      </c>
      <c r="I842" s="5" t="s">
        <v>28</v>
      </c>
      <c r="J842" s="5" t="s">
        <v>77</v>
      </c>
      <c r="K842" s="5" t="s">
        <v>85</v>
      </c>
      <c r="L842" s="5" t="s">
        <v>43</v>
      </c>
      <c r="M842" s="5" t="s">
        <v>890</v>
      </c>
      <c r="N842" s="5">
        <v>0.36</v>
      </c>
      <c r="O842" s="5" t="s">
        <v>33</v>
      </c>
      <c r="P842" s="5" t="s">
        <v>61</v>
      </c>
      <c r="Q842" s="5" t="s">
        <v>506</v>
      </c>
      <c r="R842" s="5" t="s">
        <v>1530</v>
      </c>
      <c r="S842" s="5">
        <v>65721</v>
      </c>
      <c r="T842" s="7">
        <v>42171</v>
      </c>
      <c r="U842" s="7">
        <v>42173</v>
      </c>
      <c r="V842" s="5">
        <v>509.95830000000001</v>
      </c>
      <c r="W842" s="5">
        <v>6</v>
      </c>
      <c r="X842" s="5">
        <v>739.07</v>
      </c>
      <c r="Y842" s="5">
        <v>88004</v>
      </c>
      <c r="Z842" s="5">
        <f>DATEDIF(Table1[[#This Row],[Order Date]], Table1[[#This Row],[Ship Date]], "D")</f>
        <v>2</v>
      </c>
      <c r="AA842" s="5">
        <f>IF(Table1[[#This Row],[Sales]]=0, 0, Table1[[#This Row],[Profit]] / Table1[[#This Row],[Sales]] * 100)</f>
        <v>69</v>
      </c>
      <c r="AB842" s="5">
        <f>Table1[[#This Row],[Sales]] / (1 - Table1[[#This Row],[Discount]])</f>
        <v>769.86458333333337</v>
      </c>
      <c r="AC842" s="5">
        <f>Table1[[#This Row],[Sales Before Discount]] - Table1[[#This Row],[Sales]]</f>
        <v>30.794583333333321</v>
      </c>
      <c r="AD842" s="5" t="str">
        <f>IF(Table1[[#This Row],[Discount Impact Factor]]=0, "No Discount", IF(Table1[[#This Row],[Discount Impact Factor]]&lt;=0.1, "Low Discount", IF(Table1[[#This Row],[Discount Impact Factor]]&lt;=0.2, "Medium Discount", "High Discount")))</f>
        <v>High Discount</v>
      </c>
      <c r="AE842" s="5" t="str">
        <f>IF(Table1[[#This Row],[Discount]]=0,"0% (No Discount)",
 IF(Table1[[#This Row],[Discount]]&lt;=0.09,"10%",
 IF(Table1[[#This Row],[Discount]]&lt;=0.16,"15%",
 IF(Table1[[#This Row],[Discount]]&lt;=0.2,"20%",  IF(Table1[[#This Row],[Discount]]&lt;=0.25,"25%",
 "30%+")))))</f>
        <v>10%</v>
      </c>
      <c r="AF842" s="5" t="str">
        <f>IF(Table1[[#This Row],[Discount]]=0, "Full Price", "Discounted")</f>
        <v>Discounted</v>
      </c>
      <c r="AG842" s="46" t="str">
        <f>TEXT(Table1[[#This Row],[Order Date]],"mmm-yyyy")</f>
        <v>Jun-2015</v>
      </c>
    </row>
    <row r="843" spans="1:33" ht="12.75" customHeight="1" x14ac:dyDescent="0.25">
      <c r="A843" s="5">
        <v>19472</v>
      </c>
      <c r="B843" s="5" t="s">
        <v>47</v>
      </c>
      <c r="C843" s="5">
        <v>0.06</v>
      </c>
      <c r="D843" s="5">
        <v>8.3699999999999992</v>
      </c>
      <c r="E843" s="5">
        <v>10.16</v>
      </c>
      <c r="F843" s="5">
        <v>1494</v>
      </c>
      <c r="G843" s="5" t="s">
        <v>1531</v>
      </c>
      <c r="H843" s="5" t="s">
        <v>49</v>
      </c>
      <c r="I843" s="5" t="s">
        <v>28</v>
      </c>
      <c r="J843" s="5" t="s">
        <v>41</v>
      </c>
      <c r="K843" s="5" t="s">
        <v>50</v>
      </c>
      <c r="L843" s="5" t="s">
        <v>236</v>
      </c>
      <c r="M843" s="5" t="s">
        <v>1213</v>
      </c>
      <c r="N843" s="5">
        <v>0.59</v>
      </c>
      <c r="O843" s="5" t="s">
        <v>33</v>
      </c>
      <c r="P843" s="5" t="s">
        <v>53</v>
      </c>
      <c r="Q843" s="5" t="s">
        <v>415</v>
      </c>
      <c r="R843" s="5" t="s">
        <v>1532</v>
      </c>
      <c r="S843" s="5">
        <v>21222</v>
      </c>
      <c r="T843" s="7">
        <v>42074</v>
      </c>
      <c r="U843" s="7">
        <v>42076</v>
      </c>
      <c r="V843" s="5">
        <v>-255.65</v>
      </c>
      <c r="W843" s="5">
        <v>18</v>
      </c>
      <c r="X843" s="5">
        <v>157.63999999999999</v>
      </c>
      <c r="Y843" s="5">
        <v>85880</v>
      </c>
      <c r="Z843" s="5">
        <f>DATEDIF(Table1[[#This Row],[Order Date]], Table1[[#This Row],[Ship Date]], "D")</f>
        <v>2</v>
      </c>
      <c r="AA843" s="5">
        <f>IF(Table1[[#This Row],[Sales]]=0, 0, Table1[[#This Row],[Profit]] / Table1[[#This Row],[Sales]] * 100)</f>
        <v>-162.17330626744484</v>
      </c>
      <c r="AB843" s="5">
        <f>Table1[[#This Row],[Sales]] / (1 - Table1[[#This Row],[Discount]])</f>
        <v>167.70212765957447</v>
      </c>
      <c r="AC843" s="5">
        <f>Table1[[#This Row],[Sales Before Discount]] - Table1[[#This Row],[Sales]]</f>
        <v>10.062127659574486</v>
      </c>
      <c r="AD843" s="5" t="str">
        <f>IF(Table1[[#This Row],[Discount Impact Factor]]=0, "No Discount", IF(Table1[[#This Row],[Discount Impact Factor]]&lt;=0.1, "Low Discount", IF(Table1[[#This Row],[Discount Impact Factor]]&lt;=0.2, "Medium Discount", "High Discount")))</f>
        <v>High Discount</v>
      </c>
      <c r="AE843" s="5" t="str">
        <f>IF(Table1[[#This Row],[Discount]]=0,"0% (No Discount)",
 IF(Table1[[#This Row],[Discount]]&lt;=0.09,"10%",
 IF(Table1[[#This Row],[Discount]]&lt;=0.16,"15%",
 IF(Table1[[#This Row],[Discount]]&lt;=0.2,"20%",  IF(Table1[[#This Row],[Discount]]&lt;=0.25,"25%",
 "30%+")))))</f>
        <v>10%</v>
      </c>
      <c r="AF843" s="5" t="str">
        <f>IF(Table1[[#This Row],[Discount]]=0, "Full Price", "Discounted")</f>
        <v>Discounted</v>
      </c>
      <c r="AG843" s="46" t="str">
        <f>TEXT(Table1[[#This Row],[Order Date]],"mmm-yyyy")</f>
        <v>Mar-2015</v>
      </c>
    </row>
    <row r="844" spans="1:33" ht="12.75" customHeight="1" x14ac:dyDescent="0.25">
      <c r="A844" s="5">
        <v>19473</v>
      </c>
      <c r="B844" s="5" t="s">
        <v>47</v>
      </c>
      <c r="C844" s="5">
        <v>0.09</v>
      </c>
      <c r="D844" s="5">
        <v>6.48</v>
      </c>
      <c r="E844" s="5">
        <v>9.17</v>
      </c>
      <c r="F844" s="5">
        <v>1494</v>
      </c>
      <c r="G844" s="5" t="s">
        <v>1531</v>
      </c>
      <c r="H844" s="5" t="s">
        <v>27</v>
      </c>
      <c r="I844" s="5" t="s">
        <v>28</v>
      </c>
      <c r="J844" s="5" t="s">
        <v>29</v>
      </c>
      <c r="K844" s="5" t="s">
        <v>93</v>
      </c>
      <c r="L844" s="5" t="s">
        <v>59</v>
      </c>
      <c r="M844" s="5" t="s">
        <v>294</v>
      </c>
      <c r="N844" s="5">
        <v>0.37</v>
      </c>
      <c r="O844" s="5" t="s">
        <v>33</v>
      </c>
      <c r="P844" s="5" t="s">
        <v>53</v>
      </c>
      <c r="Q844" s="5" t="s">
        <v>415</v>
      </c>
      <c r="R844" s="5" t="s">
        <v>1532</v>
      </c>
      <c r="S844" s="5">
        <v>21222</v>
      </c>
      <c r="T844" s="7">
        <v>42074</v>
      </c>
      <c r="U844" s="7">
        <v>42076</v>
      </c>
      <c r="V844" s="5">
        <v>-76.540000000000006</v>
      </c>
      <c r="W844" s="5">
        <v>6</v>
      </c>
      <c r="X844" s="5">
        <v>42.16</v>
      </c>
      <c r="Y844" s="5">
        <v>85880</v>
      </c>
      <c r="Z844" s="5">
        <f>DATEDIF(Table1[[#This Row],[Order Date]], Table1[[#This Row],[Ship Date]], "D")</f>
        <v>2</v>
      </c>
      <c r="AA844" s="5">
        <f>IF(Table1[[#This Row],[Sales]]=0, 0, Table1[[#This Row],[Profit]] / Table1[[#This Row],[Sales]] * 100)</f>
        <v>-181.54648956356738</v>
      </c>
      <c r="AB844" s="5">
        <f>Table1[[#This Row],[Sales]] / (1 - Table1[[#This Row],[Discount]])</f>
        <v>46.329670329670321</v>
      </c>
      <c r="AC844" s="5">
        <f>Table1[[#This Row],[Sales Before Discount]] - Table1[[#This Row],[Sales]]</f>
        <v>4.1696703296703248</v>
      </c>
      <c r="AD844" s="5" t="str">
        <f>IF(Table1[[#This Row],[Discount Impact Factor]]=0, "No Discount", IF(Table1[[#This Row],[Discount Impact Factor]]&lt;=0.1, "Low Discount", IF(Table1[[#This Row],[Discount Impact Factor]]&lt;=0.2, "Medium Discount", "High Discount")))</f>
        <v>High Discount</v>
      </c>
      <c r="AE844" s="5" t="str">
        <f>IF(Table1[[#This Row],[Discount]]=0,"0% (No Discount)",
 IF(Table1[[#This Row],[Discount]]&lt;=0.09,"10%",
 IF(Table1[[#This Row],[Discount]]&lt;=0.16,"15%",
 IF(Table1[[#This Row],[Discount]]&lt;=0.2,"20%",  IF(Table1[[#This Row],[Discount]]&lt;=0.25,"25%",
 "30%+")))))</f>
        <v>10%</v>
      </c>
      <c r="AF844" s="5" t="str">
        <f>IF(Table1[[#This Row],[Discount]]=0, "Full Price", "Discounted")</f>
        <v>Discounted</v>
      </c>
      <c r="AG844" s="46" t="str">
        <f>TEXT(Table1[[#This Row],[Order Date]],"mmm-yyyy")</f>
        <v>Mar-2015</v>
      </c>
    </row>
    <row r="845" spans="1:33" ht="12.75" customHeight="1" x14ac:dyDescent="0.25">
      <c r="A845" s="5">
        <v>24286</v>
      </c>
      <c r="B845" s="5" t="s">
        <v>47</v>
      </c>
      <c r="C845" s="5">
        <v>0.09</v>
      </c>
      <c r="D845" s="5">
        <v>6.28</v>
      </c>
      <c r="E845" s="5">
        <v>5.29</v>
      </c>
      <c r="F845" s="5">
        <v>1497</v>
      </c>
      <c r="G845" s="5" t="s">
        <v>1533</v>
      </c>
      <c r="H845" s="5" t="s">
        <v>49</v>
      </c>
      <c r="I845" s="5" t="s">
        <v>28</v>
      </c>
      <c r="J845" s="5" t="s">
        <v>41</v>
      </c>
      <c r="K845" s="5" t="s">
        <v>50</v>
      </c>
      <c r="L845" s="5" t="s">
        <v>59</v>
      </c>
      <c r="M845" s="5" t="s">
        <v>440</v>
      </c>
      <c r="N845" s="5">
        <v>0.43</v>
      </c>
      <c r="O845" s="5" t="s">
        <v>33</v>
      </c>
      <c r="P845" s="5" t="s">
        <v>53</v>
      </c>
      <c r="Q845" s="5" t="s">
        <v>71</v>
      </c>
      <c r="R845" s="5" t="s">
        <v>1534</v>
      </c>
      <c r="S845" s="5">
        <v>14901</v>
      </c>
      <c r="T845" s="7">
        <v>42074</v>
      </c>
      <c r="U845" s="7">
        <v>42075</v>
      </c>
      <c r="V845" s="5">
        <v>-10.09</v>
      </c>
      <c r="W845" s="5">
        <v>2</v>
      </c>
      <c r="X845" s="5">
        <v>14.08</v>
      </c>
      <c r="Y845" s="5">
        <v>85880</v>
      </c>
      <c r="Z845" s="5">
        <f>DATEDIF(Table1[[#This Row],[Order Date]], Table1[[#This Row],[Ship Date]], "D")</f>
        <v>1</v>
      </c>
      <c r="AA845" s="5">
        <f>IF(Table1[[#This Row],[Sales]]=0, 0, Table1[[#This Row],[Profit]] / Table1[[#This Row],[Sales]] * 100)</f>
        <v>-71.661931818181813</v>
      </c>
      <c r="AB845" s="5">
        <f>Table1[[#This Row],[Sales]] / (1 - Table1[[#This Row],[Discount]])</f>
        <v>15.472527472527473</v>
      </c>
      <c r="AC845" s="5">
        <f>Table1[[#This Row],[Sales Before Discount]] - Table1[[#This Row],[Sales]]</f>
        <v>1.3925274725274726</v>
      </c>
      <c r="AD845" s="5" t="str">
        <f>IF(Table1[[#This Row],[Discount Impact Factor]]=0, "No Discount", IF(Table1[[#This Row],[Discount Impact Factor]]&lt;=0.1, "Low Discount", IF(Table1[[#This Row],[Discount Impact Factor]]&lt;=0.2, "Medium Discount", "High Discount")))</f>
        <v>High Discount</v>
      </c>
      <c r="AE845" s="5" t="str">
        <f>IF(Table1[[#This Row],[Discount]]=0,"0% (No Discount)",
 IF(Table1[[#This Row],[Discount]]&lt;=0.09,"10%",
 IF(Table1[[#This Row],[Discount]]&lt;=0.16,"15%",
 IF(Table1[[#This Row],[Discount]]&lt;=0.2,"20%",  IF(Table1[[#This Row],[Discount]]&lt;=0.25,"25%",
 "30%+")))))</f>
        <v>10%</v>
      </c>
      <c r="AF845" s="5" t="str">
        <f>IF(Table1[[#This Row],[Discount]]=0, "Full Price", "Discounted")</f>
        <v>Discounted</v>
      </c>
      <c r="AG845" s="46" t="str">
        <f>TEXT(Table1[[#This Row],[Order Date]],"mmm-yyyy")</f>
        <v>Mar-2015</v>
      </c>
    </row>
    <row r="846" spans="1:33" ht="12.75" customHeight="1" x14ac:dyDescent="0.25">
      <c r="A846" s="5">
        <v>24287</v>
      </c>
      <c r="B846" s="5" t="s">
        <v>47</v>
      </c>
      <c r="C846" s="5">
        <v>0.03</v>
      </c>
      <c r="D846" s="5">
        <v>15.14</v>
      </c>
      <c r="E846" s="5">
        <v>4.53</v>
      </c>
      <c r="F846" s="5">
        <v>1497</v>
      </c>
      <c r="G846" s="5" t="s">
        <v>1533</v>
      </c>
      <c r="H846" s="5" t="s">
        <v>49</v>
      </c>
      <c r="I846" s="5" t="s">
        <v>28</v>
      </c>
      <c r="J846" s="5" t="s">
        <v>29</v>
      </c>
      <c r="K846" s="5" t="s">
        <v>141</v>
      </c>
      <c r="L846" s="5" t="s">
        <v>59</v>
      </c>
      <c r="M846" s="5" t="s">
        <v>1201</v>
      </c>
      <c r="N846" s="5">
        <v>0.81</v>
      </c>
      <c r="O846" s="5" t="s">
        <v>33</v>
      </c>
      <c r="P846" s="5" t="s">
        <v>53</v>
      </c>
      <c r="Q846" s="5" t="s">
        <v>71</v>
      </c>
      <c r="R846" s="5" t="s">
        <v>1534</v>
      </c>
      <c r="S846" s="5">
        <v>14901</v>
      </c>
      <c r="T846" s="7">
        <v>42074</v>
      </c>
      <c r="U846" s="7">
        <v>42076</v>
      </c>
      <c r="V846" s="5">
        <v>-92.87</v>
      </c>
      <c r="W846" s="5">
        <v>17</v>
      </c>
      <c r="X846" s="5">
        <v>256.73</v>
      </c>
      <c r="Y846" s="5">
        <v>85880</v>
      </c>
      <c r="Z846" s="5">
        <f>DATEDIF(Table1[[#This Row],[Order Date]], Table1[[#This Row],[Ship Date]], "D")</f>
        <v>2</v>
      </c>
      <c r="AA846" s="5">
        <f>IF(Table1[[#This Row],[Sales]]=0, 0, Table1[[#This Row],[Profit]] / Table1[[#This Row],[Sales]] * 100)</f>
        <v>-36.174190784092239</v>
      </c>
      <c r="AB846" s="5">
        <f>Table1[[#This Row],[Sales]] / (1 - Table1[[#This Row],[Discount]])</f>
        <v>264.67010309278351</v>
      </c>
      <c r="AC846" s="5">
        <f>Table1[[#This Row],[Sales Before Discount]] - Table1[[#This Row],[Sales]]</f>
        <v>7.9401030927834881</v>
      </c>
      <c r="AD846" s="5" t="str">
        <f>IF(Table1[[#This Row],[Discount Impact Factor]]=0, "No Discount", IF(Table1[[#This Row],[Discount Impact Factor]]&lt;=0.1, "Low Discount", IF(Table1[[#This Row],[Discount Impact Factor]]&lt;=0.2, "Medium Discount", "High Discount")))</f>
        <v>High Discount</v>
      </c>
      <c r="AE846" s="5" t="str">
        <f>IF(Table1[[#This Row],[Discount]]=0,"0% (No Discount)",
 IF(Table1[[#This Row],[Discount]]&lt;=0.09,"10%",
 IF(Table1[[#This Row],[Discount]]&lt;=0.16,"15%",
 IF(Table1[[#This Row],[Discount]]&lt;=0.2,"20%",  IF(Table1[[#This Row],[Discount]]&lt;=0.25,"25%",
 "30%+")))))</f>
        <v>10%</v>
      </c>
      <c r="AF846" s="5" t="str">
        <f>IF(Table1[[#This Row],[Discount]]=0, "Full Price", "Discounted")</f>
        <v>Discounted</v>
      </c>
      <c r="AG846" s="46" t="str">
        <f>TEXT(Table1[[#This Row],[Order Date]],"mmm-yyyy")</f>
        <v>Mar-2015</v>
      </c>
    </row>
    <row r="847" spans="1:33" ht="12.75" customHeight="1" x14ac:dyDescent="0.25">
      <c r="A847" s="5">
        <v>20016</v>
      </c>
      <c r="B847" s="5" t="s">
        <v>56</v>
      </c>
      <c r="C847" s="5">
        <v>0.05</v>
      </c>
      <c r="D847" s="5">
        <v>2.16</v>
      </c>
      <c r="E847" s="5">
        <v>6.05</v>
      </c>
      <c r="F847" s="5">
        <v>1499</v>
      </c>
      <c r="G847" s="5" t="s">
        <v>1535</v>
      </c>
      <c r="H847" s="5" t="s">
        <v>49</v>
      </c>
      <c r="I847" s="5" t="s">
        <v>40</v>
      </c>
      <c r="J847" s="5" t="s">
        <v>29</v>
      </c>
      <c r="K847" s="5" t="s">
        <v>109</v>
      </c>
      <c r="L847" s="5" t="s">
        <v>59</v>
      </c>
      <c r="M847" s="5" t="s">
        <v>1536</v>
      </c>
      <c r="N847" s="5">
        <v>0.37</v>
      </c>
      <c r="O847" s="5" t="s">
        <v>33</v>
      </c>
      <c r="P847" s="5" t="s">
        <v>136</v>
      </c>
      <c r="Q847" s="5" t="s">
        <v>362</v>
      </c>
      <c r="R847" s="5" t="s">
        <v>1537</v>
      </c>
      <c r="S847" s="5">
        <v>33134</v>
      </c>
      <c r="T847" s="7">
        <v>42039</v>
      </c>
      <c r="U847" s="7">
        <v>42040</v>
      </c>
      <c r="V847" s="5">
        <v>-298.88600000000002</v>
      </c>
      <c r="W847" s="5">
        <v>8</v>
      </c>
      <c r="X847" s="5">
        <v>18.59</v>
      </c>
      <c r="Y847" s="5">
        <v>90731</v>
      </c>
      <c r="Z847" s="5">
        <f>DATEDIF(Table1[[#This Row],[Order Date]], Table1[[#This Row],[Ship Date]], "D")</f>
        <v>1</v>
      </c>
      <c r="AA847" s="5">
        <f>IF(Table1[[#This Row],[Sales]]=0, 0, Table1[[#This Row],[Profit]] / Table1[[#This Row],[Sales]] * 100)</f>
        <v>-1607.7783754706832</v>
      </c>
      <c r="AB847" s="5">
        <f>Table1[[#This Row],[Sales]] / (1 - Table1[[#This Row],[Discount]])</f>
        <v>19.568421052631578</v>
      </c>
      <c r="AC847" s="5">
        <f>Table1[[#This Row],[Sales Before Discount]] - Table1[[#This Row],[Sales]]</f>
        <v>0.97842105263157819</v>
      </c>
      <c r="AD847" s="5" t="str">
        <f>IF(Table1[[#This Row],[Discount Impact Factor]]=0, "No Discount", IF(Table1[[#This Row],[Discount Impact Factor]]&lt;=0.1, "Low Discount", IF(Table1[[#This Row],[Discount Impact Factor]]&lt;=0.2, "Medium Discount", "High Discount")))</f>
        <v>High Discount</v>
      </c>
      <c r="AE847" s="5" t="str">
        <f>IF(Table1[[#This Row],[Discount]]=0,"0% (No Discount)",
 IF(Table1[[#This Row],[Discount]]&lt;=0.09,"10%",
 IF(Table1[[#This Row],[Discount]]&lt;=0.16,"15%",
 IF(Table1[[#This Row],[Discount]]&lt;=0.2,"20%",  IF(Table1[[#This Row],[Discount]]&lt;=0.25,"25%",
 "30%+")))))</f>
        <v>10%</v>
      </c>
      <c r="AF847" s="5" t="str">
        <f>IF(Table1[[#This Row],[Discount]]=0, "Full Price", "Discounted")</f>
        <v>Discounted</v>
      </c>
      <c r="AG847" s="46" t="str">
        <f>TEXT(Table1[[#This Row],[Order Date]],"mmm-yyyy")</f>
        <v>Feb-2015</v>
      </c>
    </row>
    <row r="848" spans="1:33" ht="12.75" customHeight="1" x14ac:dyDescent="0.25">
      <c r="A848" s="5">
        <v>20017</v>
      </c>
      <c r="B848" s="5" t="s">
        <v>56</v>
      </c>
      <c r="C848" s="5">
        <v>0.03</v>
      </c>
      <c r="D848" s="5">
        <v>6.48</v>
      </c>
      <c r="E848" s="5">
        <v>6.6</v>
      </c>
      <c r="F848" s="5">
        <v>1499</v>
      </c>
      <c r="G848" s="5" t="s">
        <v>1535</v>
      </c>
      <c r="H848" s="5" t="s">
        <v>49</v>
      </c>
      <c r="I848" s="5" t="s">
        <v>40</v>
      </c>
      <c r="J848" s="5" t="s">
        <v>29</v>
      </c>
      <c r="K848" s="5" t="s">
        <v>93</v>
      </c>
      <c r="L848" s="5" t="s">
        <v>59</v>
      </c>
      <c r="M848" s="5" t="s">
        <v>603</v>
      </c>
      <c r="N848" s="5">
        <v>0.37</v>
      </c>
      <c r="O848" s="5" t="s">
        <v>33</v>
      </c>
      <c r="P848" s="5" t="s">
        <v>136</v>
      </c>
      <c r="Q848" s="5" t="s">
        <v>362</v>
      </c>
      <c r="R848" s="5" t="s">
        <v>1537</v>
      </c>
      <c r="S848" s="5">
        <v>33134</v>
      </c>
      <c r="T848" s="7">
        <v>42039</v>
      </c>
      <c r="U848" s="7">
        <v>42040</v>
      </c>
      <c r="V848" s="5">
        <v>-145.852</v>
      </c>
      <c r="W848" s="5">
        <v>9</v>
      </c>
      <c r="X848" s="5">
        <v>58.83</v>
      </c>
      <c r="Y848" s="5">
        <v>90731</v>
      </c>
      <c r="Z848" s="5">
        <f>DATEDIF(Table1[[#This Row],[Order Date]], Table1[[#This Row],[Ship Date]], "D")</f>
        <v>1</v>
      </c>
      <c r="AA848" s="5">
        <f>IF(Table1[[#This Row],[Sales]]=0, 0, Table1[[#This Row],[Profit]] / Table1[[#This Row],[Sales]] * 100)</f>
        <v>-247.92112867584569</v>
      </c>
      <c r="AB848" s="5">
        <f>Table1[[#This Row],[Sales]] / (1 - Table1[[#This Row],[Discount]])</f>
        <v>60.649484536082475</v>
      </c>
      <c r="AC848" s="5">
        <f>Table1[[#This Row],[Sales Before Discount]] - Table1[[#This Row],[Sales]]</f>
        <v>1.8194845360824772</v>
      </c>
      <c r="AD848" s="5" t="str">
        <f>IF(Table1[[#This Row],[Discount Impact Factor]]=0, "No Discount", IF(Table1[[#This Row],[Discount Impact Factor]]&lt;=0.1, "Low Discount", IF(Table1[[#This Row],[Discount Impact Factor]]&lt;=0.2, "Medium Discount", "High Discount")))</f>
        <v>High Discount</v>
      </c>
      <c r="AE848" s="5" t="str">
        <f>IF(Table1[[#This Row],[Discount]]=0,"0% (No Discount)",
 IF(Table1[[#This Row],[Discount]]&lt;=0.09,"10%",
 IF(Table1[[#This Row],[Discount]]&lt;=0.16,"15%",
 IF(Table1[[#This Row],[Discount]]&lt;=0.2,"20%",  IF(Table1[[#This Row],[Discount]]&lt;=0.25,"25%",
 "30%+")))))</f>
        <v>10%</v>
      </c>
      <c r="AF848" s="5" t="str">
        <f>IF(Table1[[#This Row],[Discount]]=0, "Full Price", "Discounted")</f>
        <v>Discounted</v>
      </c>
      <c r="AG848" s="46" t="str">
        <f>TEXT(Table1[[#This Row],[Order Date]],"mmm-yyyy")</f>
        <v>Feb-2015</v>
      </c>
    </row>
    <row r="849" spans="1:33" ht="12.75" customHeight="1" x14ac:dyDescent="0.25">
      <c r="A849" s="5">
        <v>20018</v>
      </c>
      <c r="B849" s="5" t="s">
        <v>56</v>
      </c>
      <c r="C849" s="5">
        <v>0.08</v>
      </c>
      <c r="D849" s="5">
        <v>146.05000000000001</v>
      </c>
      <c r="E849" s="5">
        <v>80.2</v>
      </c>
      <c r="F849" s="5">
        <v>1499</v>
      </c>
      <c r="G849" s="5" t="s">
        <v>1535</v>
      </c>
      <c r="H849" s="5" t="s">
        <v>39</v>
      </c>
      <c r="I849" s="5" t="s">
        <v>40</v>
      </c>
      <c r="J849" s="5" t="s">
        <v>41</v>
      </c>
      <c r="K849" s="5" t="s">
        <v>152</v>
      </c>
      <c r="L849" s="5" t="s">
        <v>121</v>
      </c>
      <c r="M849" s="5" t="s">
        <v>347</v>
      </c>
      <c r="N849" s="5">
        <v>0.71</v>
      </c>
      <c r="O849" s="5" t="s">
        <v>33</v>
      </c>
      <c r="P849" s="5" t="s">
        <v>136</v>
      </c>
      <c r="Q849" s="5" t="s">
        <v>362</v>
      </c>
      <c r="R849" s="5" t="s">
        <v>1537</v>
      </c>
      <c r="S849" s="5">
        <v>33134</v>
      </c>
      <c r="T849" s="7">
        <v>42039</v>
      </c>
      <c r="U849" s="7">
        <v>42040</v>
      </c>
      <c r="V849" s="5">
        <v>-27.951000000000001</v>
      </c>
      <c r="W849" s="5">
        <v>11</v>
      </c>
      <c r="X849" s="5">
        <v>1557.66</v>
      </c>
      <c r="Y849" s="5">
        <v>90731</v>
      </c>
      <c r="Z849" s="5">
        <f>DATEDIF(Table1[[#This Row],[Order Date]], Table1[[#This Row],[Ship Date]], "D")</f>
        <v>1</v>
      </c>
      <c r="AA849" s="5">
        <f>IF(Table1[[#This Row],[Sales]]=0, 0, Table1[[#This Row],[Profit]] / Table1[[#This Row],[Sales]] * 100)</f>
        <v>-1.7944224028350215</v>
      </c>
      <c r="AB849" s="5">
        <f>Table1[[#This Row],[Sales]] / (1 - Table1[[#This Row],[Discount]])</f>
        <v>1693.108695652174</v>
      </c>
      <c r="AC849" s="5">
        <f>Table1[[#This Row],[Sales Before Discount]] - Table1[[#This Row],[Sales]]</f>
        <v>135.44869565217391</v>
      </c>
      <c r="AD849" s="5" t="str">
        <f>IF(Table1[[#This Row],[Discount Impact Factor]]=0, "No Discount", IF(Table1[[#This Row],[Discount Impact Factor]]&lt;=0.1, "Low Discount", IF(Table1[[#This Row],[Discount Impact Factor]]&lt;=0.2, "Medium Discount", "High Discount")))</f>
        <v>High Discount</v>
      </c>
      <c r="AE849" s="5" t="str">
        <f>IF(Table1[[#This Row],[Discount]]=0,"0% (No Discount)",
 IF(Table1[[#This Row],[Discount]]&lt;=0.09,"10%",
 IF(Table1[[#This Row],[Discount]]&lt;=0.16,"15%",
 IF(Table1[[#This Row],[Discount]]&lt;=0.2,"20%",  IF(Table1[[#This Row],[Discount]]&lt;=0.25,"25%",
 "30%+")))))</f>
        <v>10%</v>
      </c>
      <c r="AF849" s="5" t="str">
        <f>IF(Table1[[#This Row],[Discount]]=0, "Full Price", "Discounted")</f>
        <v>Discounted</v>
      </c>
      <c r="AG849" s="46" t="str">
        <f>TEXT(Table1[[#This Row],[Order Date]],"mmm-yyyy")</f>
        <v>Feb-2015</v>
      </c>
    </row>
    <row r="850" spans="1:33" ht="12.75" customHeight="1" x14ac:dyDescent="0.25">
      <c r="A850" s="5">
        <v>21682</v>
      </c>
      <c r="B850" s="5" t="s">
        <v>47</v>
      </c>
      <c r="C850" s="5">
        <v>0.08</v>
      </c>
      <c r="D850" s="5">
        <v>3.69</v>
      </c>
      <c r="E850" s="5">
        <v>0.5</v>
      </c>
      <c r="F850" s="5">
        <v>1502</v>
      </c>
      <c r="G850" s="5" t="s">
        <v>1538</v>
      </c>
      <c r="H850" s="5" t="s">
        <v>49</v>
      </c>
      <c r="I850" s="5" t="s">
        <v>58</v>
      </c>
      <c r="J850" s="5" t="s">
        <v>29</v>
      </c>
      <c r="K850" s="5" t="s">
        <v>134</v>
      </c>
      <c r="L850" s="5" t="s">
        <v>59</v>
      </c>
      <c r="M850" s="5" t="s">
        <v>1539</v>
      </c>
      <c r="N850" s="5">
        <v>0.38</v>
      </c>
      <c r="O850" s="5" t="s">
        <v>33</v>
      </c>
      <c r="P850" s="5" t="s">
        <v>136</v>
      </c>
      <c r="Q850" s="5" t="s">
        <v>362</v>
      </c>
      <c r="R850" s="5" t="s">
        <v>1540</v>
      </c>
      <c r="S850" s="5">
        <v>33065</v>
      </c>
      <c r="T850" s="7">
        <v>42131</v>
      </c>
      <c r="U850" s="7">
        <v>42134</v>
      </c>
      <c r="V850" s="5">
        <v>-3.6547000000000001</v>
      </c>
      <c r="W850" s="5">
        <v>38</v>
      </c>
      <c r="X850" s="5">
        <v>129.43</v>
      </c>
      <c r="Y850" s="5">
        <v>89193</v>
      </c>
      <c r="Z850" s="5">
        <f>DATEDIF(Table1[[#This Row],[Order Date]], Table1[[#This Row],[Ship Date]], "D")</f>
        <v>3</v>
      </c>
      <c r="AA850" s="5">
        <f>IF(Table1[[#This Row],[Sales]]=0, 0, Table1[[#This Row],[Profit]] / Table1[[#This Row],[Sales]] * 100)</f>
        <v>-2.8236884802595998</v>
      </c>
      <c r="AB850" s="5">
        <f>Table1[[#This Row],[Sales]] / (1 - Table1[[#This Row],[Discount]])</f>
        <v>140.68478260869566</v>
      </c>
      <c r="AC850" s="5">
        <f>Table1[[#This Row],[Sales Before Discount]] - Table1[[#This Row],[Sales]]</f>
        <v>11.254782608695649</v>
      </c>
      <c r="AD850" s="5" t="str">
        <f>IF(Table1[[#This Row],[Discount Impact Factor]]=0, "No Discount", IF(Table1[[#This Row],[Discount Impact Factor]]&lt;=0.1, "Low Discount", IF(Table1[[#This Row],[Discount Impact Factor]]&lt;=0.2, "Medium Discount", "High Discount")))</f>
        <v>High Discount</v>
      </c>
      <c r="AE850" s="5" t="str">
        <f>IF(Table1[[#This Row],[Discount]]=0,"0% (No Discount)",
 IF(Table1[[#This Row],[Discount]]&lt;=0.09,"10%",
 IF(Table1[[#This Row],[Discount]]&lt;=0.16,"15%",
 IF(Table1[[#This Row],[Discount]]&lt;=0.2,"20%",  IF(Table1[[#This Row],[Discount]]&lt;=0.25,"25%",
 "30%+")))))</f>
        <v>10%</v>
      </c>
      <c r="AF850" s="5" t="str">
        <f>IF(Table1[[#This Row],[Discount]]=0, "Full Price", "Discounted")</f>
        <v>Discounted</v>
      </c>
      <c r="AG850" s="46" t="str">
        <f>TEXT(Table1[[#This Row],[Order Date]],"mmm-yyyy")</f>
        <v>May-2015</v>
      </c>
    </row>
    <row r="851" spans="1:33" ht="12.75" hidden="1" customHeight="1" x14ac:dyDescent="0.25">
      <c r="A851" s="5">
        <v>18868</v>
      </c>
      <c r="B851" s="5" t="s">
        <v>106</v>
      </c>
      <c r="C851" s="5">
        <v>0.08</v>
      </c>
      <c r="D851" s="5">
        <v>5.84</v>
      </c>
      <c r="E851" s="5">
        <v>1</v>
      </c>
      <c r="F851" s="5">
        <v>1502</v>
      </c>
      <c r="G851" s="5" t="s">
        <v>1538</v>
      </c>
      <c r="H851" s="5" t="s">
        <v>27</v>
      </c>
      <c r="I851" s="5" t="s">
        <v>58</v>
      </c>
      <c r="J851" s="5" t="s">
        <v>29</v>
      </c>
      <c r="K851" s="5" t="s">
        <v>30</v>
      </c>
      <c r="L851" s="5" t="s">
        <v>31</v>
      </c>
      <c r="M851" s="5" t="s">
        <v>1541</v>
      </c>
      <c r="N851" s="5">
        <v>0.38</v>
      </c>
      <c r="O851" s="5" t="s">
        <v>33</v>
      </c>
      <c r="P851" s="5" t="s">
        <v>136</v>
      </c>
      <c r="Q851" s="5" t="s">
        <v>362</v>
      </c>
      <c r="R851" s="5" t="s">
        <v>1540</v>
      </c>
      <c r="S851" s="5">
        <v>33065</v>
      </c>
      <c r="T851" s="7">
        <v>42184</v>
      </c>
      <c r="U851" s="7">
        <v>42188</v>
      </c>
      <c r="V851" s="5">
        <v>731.92199999999991</v>
      </c>
      <c r="W851" s="5">
        <v>11</v>
      </c>
      <c r="X851" s="5">
        <v>61.39</v>
      </c>
      <c r="Y851" s="5">
        <v>89194</v>
      </c>
      <c r="Z851" s="5">
        <f>DATEDIF(Table1[[#This Row],[Order Date]], Table1[[#This Row],[Ship Date]], "D")</f>
        <v>4</v>
      </c>
      <c r="AA851" s="5">
        <f>IF(Table1[[#This Row],[Sales]]=0, 0, Table1[[#This Row],[Profit]] / Table1[[#This Row],[Sales]] * 100)</f>
        <v>1192.2495520443067</v>
      </c>
      <c r="AB851" s="5">
        <f>Table1[[#This Row],[Sales]] / (1 - Table1[[#This Row],[Discount]])</f>
        <v>66.728260869565219</v>
      </c>
      <c r="AC851" s="5">
        <f>Table1[[#This Row],[Sales Before Discount]] - Table1[[#This Row],[Sales]]</f>
        <v>5.3382608695652181</v>
      </c>
      <c r="AD851" s="5" t="str">
        <f>IF(Table1[[#This Row],[Discount Impact Factor]]=0, "No Discount", IF(Table1[[#This Row],[Discount Impact Factor]]&lt;=0.1, "Low Discount", IF(Table1[[#This Row],[Discount Impact Factor]]&lt;=0.2, "Medium Discount", "High Discount")))</f>
        <v>High Discount</v>
      </c>
      <c r="AE851" s="5" t="str">
        <f>IF(Table1[[#This Row],[Discount]]=0,"0% (No Discount)",
 IF(Table1[[#This Row],[Discount]]&lt;=0.09,"10%",
 IF(Table1[[#This Row],[Discount]]&lt;=0.16,"15%",
 IF(Table1[[#This Row],[Discount]]&lt;=0.2,"20%",  IF(Table1[[#This Row],[Discount]]&lt;=0.25,"25%",
 "30%+")))))</f>
        <v>10%</v>
      </c>
      <c r="AF851" s="5" t="str">
        <f>IF(Table1[[#This Row],[Discount]]=0, "Full Price", "Discounted")</f>
        <v>Discounted</v>
      </c>
      <c r="AG851" s="46" t="str">
        <f>TEXT(Table1[[#This Row],[Order Date]],"mmm-yyyy")</f>
        <v>Jun-2015</v>
      </c>
    </row>
    <row r="852" spans="1:33" ht="12.75" hidden="1" customHeight="1" x14ac:dyDescent="0.25">
      <c r="A852" s="5">
        <v>18869</v>
      </c>
      <c r="B852" s="5" t="s">
        <v>106</v>
      </c>
      <c r="C852" s="5">
        <v>0</v>
      </c>
      <c r="D852" s="5">
        <v>205.99</v>
      </c>
      <c r="E852" s="5">
        <v>8.99</v>
      </c>
      <c r="F852" s="5">
        <v>1502</v>
      </c>
      <c r="G852" s="5" t="s">
        <v>1538</v>
      </c>
      <c r="H852" s="5" t="s">
        <v>49</v>
      </c>
      <c r="I852" s="5" t="s">
        <v>58</v>
      </c>
      <c r="J852" s="5" t="s">
        <v>77</v>
      </c>
      <c r="K852" s="5" t="s">
        <v>78</v>
      </c>
      <c r="L852" s="5" t="s">
        <v>59</v>
      </c>
      <c r="M852" s="5" t="s">
        <v>1542</v>
      </c>
      <c r="N852" s="5">
        <v>0.6</v>
      </c>
      <c r="O852" s="5" t="s">
        <v>33</v>
      </c>
      <c r="P852" s="5" t="s">
        <v>136</v>
      </c>
      <c r="Q852" s="5" t="s">
        <v>362</v>
      </c>
      <c r="R852" s="5" t="s">
        <v>1540</v>
      </c>
      <c r="S852" s="5">
        <v>33065</v>
      </c>
      <c r="T852" s="7">
        <v>42184</v>
      </c>
      <c r="U852" s="7">
        <v>42187</v>
      </c>
      <c r="V852" s="5">
        <v>186.55799999999999</v>
      </c>
      <c r="W852" s="5">
        <v>13</v>
      </c>
      <c r="X852" s="5">
        <v>2435.52</v>
      </c>
      <c r="Y852" s="5">
        <v>89194</v>
      </c>
      <c r="Z852" s="5">
        <f>DATEDIF(Table1[[#This Row],[Order Date]], Table1[[#This Row],[Ship Date]], "D")</f>
        <v>3</v>
      </c>
      <c r="AA852" s="5">
        <f>IF(Table1[[#This Row],[Sales]]=0, 0, Table1[[#This Row],[Profit]] / Table1[[#This Row],[Sales]] * 100)</f>
        <v>7.6598837209302326</v>
      </c>
      <c r="AB852" s="5">
        <f>Table1[[#This Row],[Sales]] / (1 - Table1[[#This Row],[Discount]])</f>
        <v>2435.52</v>
      </c>
      <c r="AC852" s="5">
        <f>Table1[[#This Row],[Sales Before Discount]] - Table1[[#This Row],[Sales]]</f>
        <v>0</v>
      </c>
      <c r="AD852" s="5" t="str">
        <f>IF(Table1[[#This Row],[Discount Impact Factor]]=0, "No Discount", IF(Table1[[#This Row],[Discount Impact Factor]]&lt;=0.1, "Low Discount", IF(Table1[[#This Row],[Discount Impact Factor]]&lt;=0.2, "Medium Discount", "High Discount")))</f>
        <v>No Discount</v>
      </c>
      <c r="AE852" s="5" t="str">
        <f>IF(Table1[[#This Row],[Discount]]=0,"0% (No Discount)",
 IF(Table1[[#This Row],[Discount]]&lt;=0.09,"10%",
 IF(Table1[[#This Row],[Discount]]&lt;=0.16,"15%",
 IF(Table1[[#This Row],[Discount]]&lt;=0.2,"20%",  IF(Table1[[#This Row],[Discount]]&lt;=0.25,"25%",
 "30%+")))))</f>
        <v>0% (No Discount)</v>
      </c>
      <c r="AF852" s="5" t="str">
        <f>IF(Table1[[#This Row],[Discount]]=0, "Full Price", "Discounted")</f>
        <v>Full Price</v>
      </c>
      <c r="AG852" s="46" t="str">
        <f>TEXT(Table1[[#This Row],[Order Date]],"mmm-yyyy")</f>
        <v>Jun-2015</v>
      </c>
    </row>
    <row r="853" spans="1:33" ht="12.75" customHeight="1" x14ac:dyDescent="0.25">
      <c r="A853" s="5">
        <v>18061</v>
      </c>
      <c r="B853" s="5" t="s">
        <v>106</v>
      </c>
      <c r="C853" s="5">
        <v>0</v>
      </c>
      <c r="D853" s="5">
        <v>85.99</v>
      </c>
      <c r="E853" s="5">
        <v>0.99</v>
      </c>
      <c r="F853" s="5">
        <v>1505</v>
      </c>
      <c r="G853" s="5" t="s">
        <v>1543</v>
      </c>
      <c r="H853" s="5" t="s">
        <v>49</v>
      </c>
      <c r="I853" s="5" t="s">
        <v>58</v>
      </c>
      <c r="J853" s="5" t="s">
        <v>77</v>
      </c>
      <c r="K853" s="5" t="s">
        <v>78</v>
      </c>
      <c r="L853" s="5" t="s">
        <v>31</v>
      </c>
      <c r="M853" s="5" t="s">
        <v>482</v>
      </c>
      <c r="N853" s="5">
        <v>0.85</v>
      </c>
      <c r="O853" s="5" t="s">
        <v>33</v>
      </c>
      <c r="P853" s="5" t="s">
        <v>61</v>
      </c>
      <c r="Q853" s="5" t="s">
        <v>130</v>
      </c>
      <c r="R853" s="5" t="s">
        <v>1544</v>
      </c>
      <c r="S853" s="5">
        <v>77840</v>
      </c>
      <c r="T853" s="7">
        <v>42168</v>
      </c>
      <c r="U853" s="7">
        <v>42173</v>
      </c>
      <c r="V853" s="5">
        <v>-138.03680000000003</v>
      </c>
      <c r="W853" s="5">
        <v>6</v>
      </c>
      <c r="X853" s="5">
        <v>464.86</v>
      </c>
      <c r="Y853" s="5">
        <v>86181</v>
      </c>
      <c r="Z853" s="5">
        <f>DATEDIF(Table1[[#This Row],[Order Date]], Table1[[#This Row],[Ship Date]], "D")</f>
        <v>5</v>
      </c>
      <c r="AA853" s="5">
        <f>IF(Table1[[#This Row],[Sales]]=0, 0, Table1[[#This Row],[Profit]] / Table1[[#This Row],[Sales]] * 100)</f>
        <v>-29.694273544723149</v>
      </c>
      <c r="AB853" s="5">
        <f>Table1[[#This Row],[Sales]] / (1 - Table1[[#This Row],[Discount]])</f>
        <v>464.86</v>
      </c>
      <c r="AC853" s="5">
        <f>Table1[[#This Row],[Sales Before Discount]] - Table1[[#This Row],[Sales]]</f>
        <v>0</v>
      </c>
      <c r="AD853" s="5" t="str">
        <f>IF(Table1[[#This Row],[Discount Impact Factor]]=0, "No Discount", IF(Table1[[#This Row],[Discount Impact Factor]]&lt;=0.1, "Low Discount", IF(Table1[[#This Row],[Discount Impact Factor]]&lt;=0.2, "Medium Discount", "High Discount")))</f>
        <v>No Discount</v>
      </c>
      <c r="AE853" s="5" t="str">
        <f>IF(Table1[[#This Row],[Discount]]=0,"0% (No Discount)",
 IF(Table1[[#This Row],[Discount]]&lt;=0.09,"10%",
 IF(Table1[[#This Row],[Discount]]&lt;=0.16,"15%",
 IF(Table1[[#This Row],[Discount]]&lt;=0.2,"20%",  IF(Table1[[#This Row],[Discount]]&lt;=0.25,"25%",
 "30%+")))))</f>
        <v>0% (No Discount)</v>
      </c>
      <c r="AF853" s="5" t="str">
        <f>IF(Table1[[#This Row],[Discount]]=0, "Full Price", "Discounted")</f>
        <v>Full Price</v>
      </c>
      <c r="AG853" s="46" t="str">
        <f>TEXT(Table1[[#This Row],[Order Date]],"mmm-yyyy")</f>
        <v>Jun-2015</v>
      </c>
    </row>
    <row r="854" spans="1:33" ht="12.75" hidden="1" customHeight="1" x14ac:dyDescent="0.25">
      <c r="A854" s="5">
        <v>23329</v>
      </c>
      <c r="B854" s="5" t="s">
        <v>47</v>
      </c>
      <c r="C854" s="5">
        <v>0.09</v>
      </c>
      <c r="D854" s="5">
        <v>20.98</v>
      </c>
      <c r="E854" s="5">
        <v>1.49</v>
      </c>
      <c r="F854" s="5">
        <v>1511</v>
      </c>
      <c r="G854" s="5" t="s">
        <v>1545</v>
      </c>
      <c r="H854" s="5" t="s">
        <v>49</v>
      </c>
      <c r="I854" s="5" t="s">
        <v>28</v>
      </c>
      <c r="J854" s="5" t="s">
        <v>29</v>
      </c>
      <c r="K854" s="5" t="s">
        <v>109</v>
      </c>
      <c r="L854" s="5" t="s">
        <v>59</v>
      </c>
      <c r="M854" s="5" t="s">
        <v>1546</v>
      </c>
      <c r="N854" s="5">
        <v>0.35</v>
      </c>
      <c r="O854" s="5" t="s">
        <v>33</v>
      </c>
      <c r="P854" s="5" t="s">
        <v>61</v>
      </c>
      <c r="Q854" s="5" t="s">
        <v>703</v>
      </c>
      <c r="R854" s="5" t="s">
        <v>1547</v>
      </c>
      <c r="S854" s="5">
        <v>47302</v>
      </c>
      <c r="T854" s="7">
        <v>42177</v>
      </c>
      <c r="U854" s="7">
        <v>42179</v>
      </c>
      <c r="V854" s="5">
        <v>199.1823</v>
      </c>
      <c r="W854" s="5">
        <v>14</v>
      </c>
      <c r="X854" s="5">
        <v>288.67</v>
      </c>
      <c r="Y854" s="5">
        <v>90303</v>
      </c>
      <c r="Z854" s="5">
        <f>DATEDIF(Table1[[#This Row],[Order Date]], Table1[[#This Row],[Ship Date]], "D")</f>
        <v>2</v>
      </c>
      <c r="AA854" s="5">
        <f>IF(Table1[[#This Row],[Sales]]=0, 0, Table1[[#This Row],[Profit]] / Table1[[#This Row],[Sales]] * 100)</f>
        <v>69</v>
      </c>
      <c r="AB854" s="5">
        <f>Table1[[#This Row],[Sales]] / (1 - Table1[[#This Row],[Discount]])</f>
        <v>317.2197802197802</v>
      </c>
      <c r="AC854" s="5">
        <f>Table1[[#This Row],[Sales Before Discount]] - Table1[[#This Row],[Sales]]</f>
        <v>28.549780219780189</v>
      </c>
      <c r="AD854" s="5" t="str">
        <f>IF(Table1[[#This Row],[Discount Impact Factor]]=0, "No Discount", IF(Table1[[#This Row],[Discount Impact Factor]]&lt;=0.1, "Low Discount", IF(Table1[[#This Row],[Discount Impact Factor]]&lt;=0.2, "Medium Discount", "High Discount")))</f>
        <v>High Discount</v>
      </c>
      <c r="AE854" s="5" t="str">
        <f>IF(Table1[[#This Row],[Discount]]=0,"0% (No Discount)",
 IF(Table1[[#This Row],[Discount]]&lt;=0.09,"10%",
 IF(Table1[[#This Row],[Discount]]&lt;=0.16,"15%",
 IF(Table1[[#This Row],[Discount]]&lt;=0.2,"20%",  IF(Table1[[#This Row],[Discount]]&lt;=0.25,"25%",
 "30%+")))))</f>
        <v>10%</v>
      </c>
      <c r="AF854" s="5" t="str">
        <f>IF(Table1[[#This Row],[Discount]]=0, "Full Price", "Discounted")</f>
        <v>Discounted</v>
      </c>
      <c r="AG854" s="46" t="str">
        <f>TEXT(Table1[[#This Row],[Order Date]],"mmm-yyyy")</f>
        <v>Jun-2015</v>
      </c>
    </row>
    <row r="855" spans="1:33" ht="12.75" hidden="1" customHeight="1" x14ac:dyDescent="0.25">
      <c r="A855" s="5">
        <v>23470</v>
      </c>
      <c r="B855" s="5" t="s">
        <v>47</v>
      </c>
      <c r="C855" s="5">
        <v>0.06</v>
      </c>
      <c r="D855" s="5">
        <v>55.48</v>
      </c>
      <c r="E855" s="5">
        <v>4.8499999999999996</v>
      </c>
      <c r="F855" s="5">
        <v>1519</v>
      </c>
      <c r="G855" s="5" t="s">
        <v>1548</v>
      </c>
      <c r="H855" s="5" t="s">
        <v>49</v>
      </c>
      <c r="I855" s="5" t="s">
        <v>114</v>
      </c>
      <c r="J855" s="5" t="s">
        <v>29</v>
      </c>
      <c r="K855" s="5" t="s">
        <v>93</v>
      </c>
      <c r="L855" s="5" t="s">
        <v>59</v>
      </c>
      <c r="M855" s="5" t="s">
        <v>1549</v>
      </c>
      <c r="N855" s="5">
        <v>0.37</v>
      </c>
      <c r="O855" s="5" t="s">
        <v>33</v>
      </c>
      <c r="P855" s="5" t="s">
        <v>53</v>
      </c>
      <c r="Q855" s="5" t="s">
        <v>188</v>
      </c>
      <c r="R855" s="5" t="s">
        <v>511</v>
      </c>
      <c r="S855" s="5">
        <v>4210</v>
      </c>
      <c r="T855" s="7">
        <v>42169</v>
      </c>
      <c r="U855" s="7">
        <v>42169</v>
      </c>
      <c r="V855" s="5">
        <v>711.05189999999993</v>
      </c>
      <c r="W855" s="5">
        <v>19</v>
      </c>
      <c r="X855" s="5">
        <v>1030.51</v>
      </c>
      <c r="Y855" s="5">
        <v>89957</v>
      </c>
      <c r="Z855" s="5">
        <f>DATEDIF(Table1[[#This Row],[Order Date]], Table1[[#This Row],[Ship Date]], "D")</f>
        <v>0</v>
      </c>
      <c r="AA855" s="5">
        <f>IF(Table1[[#This Row],[Sales]]=0, 0, Table1[[#This Row],[Profit]] / Table1[[#This Row],[Sales]] * 100)</f>
        <v>69</v>
      </c>
      <c r="AB855" s="5">
        <f>Table1[[#This Row],[Sales]] / (1 - Table1[[#This Row],[Discount]])</f>
        <v>1096.2872340425533</v>
      </c>
      <c r="AC855" s="5">
        <f>Table1[[#This Row],[Sales Before Discount]] - Table1[[#This Row],[Sales]]</f>
        <v>65.777234042553346</v>
      </c>
      <c r="AD855" s="5" t="str">
        <f>IF(Table1[[#This Row],[Discount Impact Factor]]=0, "No Discount", IF(Table1[[#This Row],[Discount Impact Factor]]&lt;=0.1, "Low Discount", IF(Table1[[#This Row],[Discount Impact Factor]]&lt;=0.2, "Medium Discount", "High Discount")))</f>
        <v>High Discount</v>
      </c>
      <c r="AE855" s="5" t="str">
        <f>IF(Table1[[#This Row],[Discount]]=0,"0% (No Discount)",
 IF(Table1[[#This Row],[Discount]]&lt;=0.09,"10%",
 IF(Table1[[#This Row],[Discount]]&lt;=0.16,"15%",
 IF(Table1[[#This Row],[Discount]]&lt;=0.2,"20%",  IF(Table1[[#This Row],[Discount]]&lt;=0.25,"25%",
 "30%+")))))</f>
        <v>10%</v>
      </c>
      <c r="AF855" s="5" t="str">
        <f>IF(Table1[[#This Row],[Discount]]=0, "Full Price", "Discounted")</f>
        <v>Discounted</v>
      </c>
      <c r="AG855" s="46" t="str">
        <f>TEXT(Table1[[#This Row],[Order Date]],"mmm-yyyy")</f>
        <v>Jun-2015</v>
      </c>
    </row>
    <row r="856" spans="1:33" ht="12.75" customHeight="1" x14ac:dyDescent="0.25">
      <c r="A856" s="5">
        <v>23471</v>
      </c>
      <c r="B856" s="5" t="s">
        <v>47</v>
      </c>
      <c r="C856" s="5">
        <v>0.1</v>
      </c>
      <c r="D856" s="5">
        <v>122.99</v>
      </c>
      <c r="E856" s="5">
        <v>70.2</v>
      </c>
      <c r="F856" s="5">
        <v>1522</v>
      </c>
      <c r="G856" s="5" t="s">
        <v>1550</v>
      </c>
      <c r="H856" s="5" t="s">
        <v>39</v>
      </c>
      <c r="I856" s="5" t="s">
        <v>114</v>
      </c>
      <c r="J856" s="5" t="s">
        <v>41</v>
      </c>
      <c r="K856" s="5" t="s">
        <v>42</v>
      </c>
      <c r="L856" s="5" t="s">
        <v>43</v>
      </c>
      <c r="M856" s="5" t="s">
        <v>147</v>
      </c>
      <c r="N856" s="5">
        <v>0.74</v>
      </c>
      <c r="O856" s="5" t="s">
        <v>33</v>
      </c>
      <c r="P856" s="5" t="s">
        <v>61</v>
      </c>
      <c r="Q856" s="5" t="s">
        <v>62</v>
      </c>
      <c r="R856" s="5" t="s">
        <v>1551</v>
      </c>
      <c r="S856" s="5">
        <v>55305</v>
      </c>
      <c r="T856" s="7">
        <v>42169</v>
      </c>
      <c r="U856" s="7">
        <v>42170</v>
      </c>
      <c r="V856" s="5">
        <v>-899.67499999999995</v>
      </c>
      <c r="W856" s="5">
        <v>17</v>
      </c>
      <c r="X856" s="5">
        <v>2026.91</v>
      </c>
      <c r="Y856" s="5">
        <v>89957</v>
      </c>
      <c r="Z856" s="5">
        <f>DATEDIF(Table1[[#This Row],[Order Date]], Table1[[#This Row],[Ship Date]], "D")</f>
        <v>1</v>
      </c>
      <c r="AA856" s="5">
        <f>IF(Table1[[#This Row],[Sales]]=0, 0, Table1[[#This Row],[Profit]] / Table1[[#This Row],[Sales]] * 100)</f>
        <v>-44.386529248955306</v>
      </c>
      <c r="AB856" s="5">
        <f>Table1[[#This Row],[Sales]] / (1 - Table1[[#This Row],[Discount]])</f>
        <v>2252.1222222222223</v>
      </c>
      <c r="AC856" s="5">
        <f>Table1[[#This Row],[Sales Before Discount]] - Table1[[#This Row],[Sales]]</f>
        <v>225.21222222222218</v>
      </c>
      <c r="AD856" s="5" t="str">
        <f>IF(Table1[[#This Row],[Discount Impact Factor]]=0, "No Discount", IF(Table1[[#This Row],[Discount Impact Factor]]&lt;=0.1, "Low Discount", IF(Table1[[#This Row],[Discount Impact Factor]]&lt;=0.2, "Medium Discount", "High Discount")))</f>
        <v>High Discount</v>
      </c>
      <c r="AE856" s="5" t="str">
        <f>IF(Table1[[#This Row],[Discount]]=0,"0% (No Discount)",
 IF(Table1[[#This Row],[Discount]]&lt;=0.09,"10%",
 IF(Table1[[#This Row],[Discount]]&lt;=0.16,"15%",
 IF(Table1[[#This Row],[Discount]]&lt;=0.2,"20%",  IF(Table1[[#This Row],[Discount]]&lt;=0.25,"25%",
 "30%+")))))</f>
        <v>15%</v>
      </c>
      <c r="AF856" s="5" t="str">
        <f>IF(Table1[[#This Row],[Discount]]=0, "Full Price", "Discounted")</f>
        <v>Discounted</v>
      </c>
      <c r="AG856" s="46" t="str">
        <f>TEXT(Table1[[#This Row],[Order Date]],"mmm-yyyy")</f>
        <v>Jun-2015</v>
      </c>
    </row>
    <row r="857" spans="1:33" ht="12.75" customHeight="1" x14ac:dyDescent="0.25">
      <c r="A857" s="5">
        <v>19269</v>
      </c>
      <c r="B857" s="5" t="s">
        <v>25</v>
      </c>
      <c r="C857" s="5">
        <v>0.04</v>
      </c>
      <c r="D857" s="5">
        <v>11.34</v>
      </c>
      <c r="E857" s="5">
        <v>5.01</v>
      </c>
      <c r="F857" s="5">
        <v>1526</v>
      </c>
      <c r="G857" s="5" t="s">
        <v>1552</v>
      </c>
      <c r="H857" s="5" t="s">
        <v>49</v>
      </c>
      <c r="I857" s="5" t="s">
        <v>40</v>
      </c>
      <c r="J857" s="5" t="s">
        <v>29</v>
      </c>
      <c r="K857" s="5" t="s">
        <v>93</v>
      </c>
      <c r="L857" s="5" t="s">
        <v>59</v>
      </c>
      <c r="M857" s="5" t="s">
        <v>576</v>
      </c>
      <c r="N857" s="5">
        <v>0.36</v>
      </c>
      <c r="O857" s="5" t="s">
        <v>33</v>
      </c>
      <c r="P857" s="5" t="s">
        <v>136</v>
      </c>
      <c r="Q857" s="5" t="s">
        <v>1278</v>
      </c>
      <c r="R857" s="5" t="s">
        <v>1553</v>
      </c>
      <c r="S857" s="5">
        <v>35211</v>
      </c>
      <c r="T857" s="7">
        <v>42045</v>
      </c>
      <c r="U857" s="7">
        <v>42046</v>
      </c>
      <c r="V857" s="5">
        <v>-189.22399999999999</v>
      </c>
      <c r="W857" s="5">
        <v>10</v>
      </c>
      <c r="X857" s="5">
        <v>115.53</v>
      </c>
      <c r="Y857" s="5">
        <v>86812</v>
      </c>
      <c r="Z857" s="5">
        <f>DATEDIF(Table1[[#This Row],[Order Date]], Table1[[#This Row],[Ship Date]], "D")</f>
        <v>1</v>
      </c>
      <c r="AA857" s="5">
        <f>IF(Table1[[#This Row],[Sales]]=0, 0, Table1[[#This Row],[Profit]] / Table1[[#This Row],[Sales]] * 100)</f>
        <v>-163.78776075478228</v>
      </c>
      <c r="AB857" s="5">
        <f>Table1[[#This Row],[Sales]] / (1 - Table1[[#This Row],[Discount]])</f>
        <v>120.34375</v>
      </c>
      <c r="AC857" s="5">
        <f>Table1[[#This Row],[Sales Before Discount]] - Table1[[#This Row],[Sales]]</f>
        <v>4.8137499999999989</v>
      </c>
      <c r="AD857" s="5" t="str">
        <f>IF(Table1[[#This Row],[Discount Impact Factor]]=0, "No Discount", IF(Table1[[#This Row],[Discount Impact Factor]]&lt;=0.1, "Low Discount", IF(Table1[[#This Row],[Discount Impact Factor]]&lt;=0.2, "Medium Discount", "High Discount")))</f>
        <v>High Discount</v>
      </c>
      <c r="AE857" s="5" t="str">
        <f>IF(Table1[[#This Row],[Discount]]=0,"0% (No Discount)",
 IF(Table1[[#This Row],[Discount]]&lt;=0.09,"10%",
 IF(Table1[[#This Row],[Discount]]&lt;=0.16,"15%",
 IF(Table1[[#This Row],[Discount]]&lt;=0.2,"20%",  IF(Table1[[#This Row],[Discount]]&lt;=0.25,"25%",
 "30%+")))))</f>
        <v>10%</v>
      </c>
      <c r="AF857" s="5" t="str">
        <f>IF(Table1[[#This Row],[Discount]]=0, "Full Price", "Discounted")</f>
        <v>Discounted</v>
      </c>
      <c r="AG857" s="46" t="str">
        <f>TEXT(Table1[[#This Row],[Order Date]],"mmm-yyyy")</f>
        <v>Feb-2015</v>
      </c>
    </row>
    <row r="858" spans="1:33" ht="12.75" hidden="1" customHeight="1" x14ac:dyDescent="0.25">
      <c r="A858" s="5">
        <v>24974</v>
      </c>
      <c r="B858" s="5" t="s">
        <v>47</v>
      </c>
      <c r="C858" s="5">
        <v>0.03</v>
      </c>
      <c r="D858" s="5">
        <v>30.98</v>
      </c>
      <c r="E858" s="5">
        <v>8.99</v>
      </c>
      <c r="F858" s="5">
        <v>1527</v>
      </c>
      <c r="G858" s="5" t="s">
        <v>1554</v>
      </c>
      <c r="H858" s="5" t="s">
        <v>27</v>
      </c>
      <c r="I858" s="5" t="s">
        <v>58</v>
      </c>
      <c r="J858" s="5" t="s">
        <v>29</v>
      </c>
      <c r="K858" s="5" t="s">
        <v>30</v>
      </c>
      <c r="L858" s="5" t="s">
        <v>51</v>
      </c>
      <c r="M858" s="5" t="s">
        <v>1555</v>
      </c>
      <c r="N858" s="5">
        <v>0.57999999999999996</v>
      </c>
      <c r="O858" s="5" t="s">
        <v>33</v>
      </c>
      <c r="P858" s="5" t="s">
        <v>136</v>
      </c>
      <c r="Q858" s="5" t="s">
        <v>1278</v>
      </c>
      <c r="R858" s="5" t="s">
        <v>1556</v>
      </c>
      <c r="S858" s="5">
        <v>35601</v>
      </c>
      <c r="T858" s="7">
        <v>42013</v>
      </c>
      <c r="U858" s="7">
        <v>42015</v>
      </c>
      <c r="V858" s="5">
        <v>0.50999999999999868</v>
      </c>
      <c r="W858" s="5">
        <v>5</v>
      </c>
      <c r="X858" s="5">
        <v>162.38999999999999</v>
      </c>
      <c r="Y858" s="5">
        <v>86813</v>
      </c>
      <c r="Z858" s="5">
        <f>DATEDIF(Table1[[#This Row],[Order Date]], Table1[[#This Row],[Ship Date]], "D")</f>
        <v>2</v>
      </c>
      <c r="AA858" s="5">
        <f>IF(Table1[[#This Row],[Sales]]=0, 0, Table1[[#This Row],[Profit]] / Table1[[#This Row],[Sales]] * 100)</f>
        <v>0.31405874745981815</v>
      </c>
      <c r="AB858" s="5">
        <f>Table1[[#This Row],[Sales]] / (1 - Table1[[#This Row],[Discount]])</f>
        <v>167.41237113402062</v>
      </c>
      <c r="AC858" s="5">
        <f>Table1[[#This Row],[Sales Before Discount]] - Table1[[#This Row],[Sales]]</f>
        <v>5.0223711340206307</v>
      </c>
      <c r="AD858" s="5" t="str">
        <f>IF(Table1[[#This Row],[Discount Impact Factor]]=0, "No Discount", IF(Table1[[#This Row],[Discount Impact Factor]]&lt;=0.1, "Low Discount", IF(Table1[[#This Row],[Discount Impact Factor]]&lt;=0.2, "Medium Discount", "High Discount")))</f>
        <v>High Discount</v>
      </c>
      <c r="AE858" s="5" t="str">
        <f>IF(Table1[[#This Row],[Discount]]=0,"0% (No Discount)",
 IF(Table1[[#This Row],[Discount]]&lt;=0.09,"10%",
 IF(Table1[[#This Row],[Discount]]&lt;=0.16,"15%",
 IF(Table1[[#This Row],[Discount]]&lt;=0.2,"20%",  IF(Table1[[#This Row],[Discount]]&lt;=0.25,"25%",
 "30%+")))))</f>
        <v>10%</v>
      </c>
      <c r="AF858" s="5" t="str">
        <f>IF(Table1[[#This Row],[Discount]]=0, "Full Price", "Discounted")</f>
        <v>Discounted</v>
      </c>
      <c r="AG858" s="46" t="str">
        <f>TEXT(Table1[[#This Row],[Order Date]],"mmm-yyyy")</f>
        <v>Jan-2015</v>
      </c>
    </row>
    <row r="859" spans="1:33" ht="12.75" customHeight="1" x14ac:dyDescent="0.25">
      <c r="A859" s="5">
        <v>22253</v>
      </c>
      <c r="B859" s="5" t="s">
        <v>106</v>
      </c>
      <c r="C859" s="5">
        <v>0.03</v>
      </c>
      <c r="D859" s="5">
        <v>65.989999999999995</v>
      </c>
      <c r="E859" s="5">
        <v>5.26</v>
      </c>
      <c r="F859" s="5">
        <v>1527</v>
      </c>
      <c r="G859" s="5" t="s">
        <v>1554</v>
      </c>
      <c r="H859" s="5" t="s">
        <v>49</v>
      </c>
      <c r="I859" s="5" t="s">
        <v>40</v>
      </c>
      <c r="J859" s="5" t="s">
        <v>77</v>
      </c>
      <c r="K859" s="5" t="s">
        <v>78</v>
      </c>
      <c r="L859" s="5" t="s">
        <v>59</v>
      </c>
      <c r="M859" s="5" t="s">
        <v>493</v>
      </c>
      <c r="N859" s="5">
        <v>0.56000000000000005</v>
      </c>
      <c r="O859" s="5" t="s">
        <v>33</v>
      </c>
      <c r="P859" s="5" t="s">
        <v>136</v>
      </c>
      <c r="Q859" s="5" t="s">
        <v>1278</v>
      </c>
      <c r="R859" s="5" t="s">
        <v>1556</v>
      </c>
      <c r="S859" s="5">
        <v>35601</v>
      </c>
      <c r="T859" s="7">
        <v>42093</v>
      </c>
      <c r="U859" s="7">
        <v>42103</v>
      </c>
      <c r="V859" s="5">
        <v>-52.248000000000005</v>
      </c>
      <c r="W859" s="5">
        <v>23</v>
      </c>
      <c r="X859" s="5">
        <v>1316.03</v>
      </c>
      <c r="Y859" s="5">
        <v>86814</v>
      </c>
      <c r="Z859" s="5">
        <f>DATEDIF(Table1[[#This Row],[Order Date]], Table1[[#This Row],[Ship Date]], "D")</f>
        <v>10</v>
      </c>
      <c r="AA859" s="5">
        <f>IF(Table1[[#This Row],[Sales]]=0, 0, Table1[[#This Row],[Profit]] / Table1[[#This Row],[Sales]] * 100)</f>
        <v>-3.9701222616505709</v>
      </c>
      <c r="AB859" s="5">
        <f>Table1[[#This Row],[Sales]] / (1 - Table1[[#This Row],[Discount]])</f>
        <v>1356.7319587628865</v>
      </c>
      <c r="AC859" s="5">
        <f>Table1[[#This Row],[Sales Before Discount]] - Table1[[#This Row],[Sales]]</f>
        <v>40.701958762886534</v>
      </c>
      <c r="AD859" s="5" t="str">
        <f>IF(Table1[[#This Row],[Discount Impact Factor]]=0, "No Discount", IF(Table1[[#This Row],[Discount Impact Factor]]&lt;=0.1, "Low Discount", IF(Table1[[#This Row],[Discount Impact Factor]]&lt;=0.2, "Medium Discount", "High Discount")))</f>
        <v>High Discount</v>
      </c>
      <c r="AE859" s="5" t="str">
        <f>IF(Table1[[#This Row],[Discount]]=0,"0% (No Discount)",
 IF(Table1[[#This Row],[Discount]]&lt;=0.09,"10%",
 IF(Table1[[#This Row],[Discount]]&lt;=0.16,"15%",
 IF(Table1[[#This Row],[Discount]]&lt;=0.2,"20%",  IF(Table1[[#This Row],[Discount]]&lt;=0.25,"25%",
 "30%+")))))</f>
        <v>10%</v>
      </c>
      <c r="AF859" s="5" t="str">
        <f>IF(Table1[[#This Row],[Discount]]=0, "Full Price", "Discounted")</f>
        <v>Discounted</v>
      </c>
      <c r="AG859" s="46" t="str">
        <f>TEXT(Table1[[#This Row],[Order Date]],"mmm-yyyy")</f>
        <v>Mar-2015</v>
      </c>
    </row>
    <row r="860" spans="1:33" ht="12.75" hidden="1" customHeight="1" x14ac:dyDescent="0.25">
      <c r="A860" s="5">
        <v>21455</v>
      </c>
      <c r="B860" s="5" t="s">
        <v>106</v>
      </c>
      <c r="C860" s="5">
        <v>0.09</v>
      </c>
      <c r="D860" s="5">
        <v>50.98</v>
      </c>
      <c r="E860" s="5">
        <v>6.5</v>
      </c>
      <c r="F860" s="5">
        <v>1527</v>
      </c>
      <c r="G860" s="5" t="s">
        <v>1554</v>
      </c>
      <c r="H860" s="5" t="s">
        <v>49</v>
      </c>
      <c r="I860" s="5" t="s">
        <v>40</v>
      </c>
      <c r="J860" s="5" t="s">
        <v>77</v>
      </c>
      <c r="K860" s="5" t="s">
        <v>180</v>
      </c>
      <c r="L860" s="5" t="s">
        <v>59</v>
      </c>
      <c r="M860" s="5" t="s">
        <v>937</v>
      </c>
      <c r="N860" s="5">
        <v>0.73</v>
      </c>
      <c r="O860" s="5" t="s">
        <v>33</v>
      </c>
      <c r="P860" s="5" t="s">
        <v>136</v>
      </c>
      <c r="Q860" s="5" t="s">
        <v>1278</v>
      </c>
      <c r="R860" s="5" t="s">
        <v>1556</v>
      </c>
      <c r="S860" s="5">
        <v>35601</v>
      </c>
      <c r="T860" s="7">
        <v>42145</v>
      </c>
      <c r="U860" s="7">
        <v>42152</v>
      </c>
      <c r="V860" s="5">
        <v>70.175999999999988</v>
      </c>
      <c r="W860" s="5">
        <v>28</v>
      </c>
      <c r="X860" s="5">
        <v>1395.41</v>
      </c>
      <c r="Y860" s="5">
        <v>86815</v>
      </c>
      <c r="Z860" s="5">
        <f>DATEDIF(Table1[[#This Row],[Order Date]], Table1[[#This Row],[Ship Date]], "D")</f>
        <v>7</v>
      </c>
      <c r="AA860" s="5">
        <f>IF(Table1[[#This Row],[Sales]]=0, 0, Table1[[#This Row],[Profit]] / Table1[[#This Row],[Sales]] * 100)</f>
        <v>5.0290595595559715</v>
      </c>
      <c r="AB860" s="5">
        <f>Table1[[#This Row],[Sales]] / (1 - Table1[[#This Row],[Discount]])</f>
        <v>1533.4175824175825</v>
      </c>
      <c r="AC860" s="5">
        <f>Table1[[#This Row],[Sales Before Discount]] - Table1[[#This Row],[Sales]]</f>
        <v>138.0075824175824</v>
      </c>
      <c r="AD860" s="5" t="str">
        <f>IF(Table1[[#This Row],[Discount Impact Factor]]=0, "No Discount", IF(Table1[[#This Row],[Discount Impact Factor]]&lt;=0.1, "Low Discount", IF(Table1[[#This Row],[Discount Impact Factor]]&lt;=0.2, "Medium Discount", "High Discount")))</f>
        <v>High Discount</v>
      </c>
      <c r="AE860" s="5" t="str">
        <f>IF(Table1[[#This Row],[Discount]]=0,"0% (No Discount)",
 IF(Table1[[#This Row],[Discount]]&lt;=0.09,"10%",
 IF(Table1[[#This Row],[Discount]]&lt;=0.16,"15%",
 IF(Table1[[#This Row],[Discount]]&lt;=0.2,"20%",  IF(Table1[[#This Row],[Discount]]&lt;=0.25,"25%",
 "30%+")))))</f>
        <v>10%</v>
      </c>
      <c r="AF860" s="5" t="str">
        <f>IF(Table1[[#This Row],[Discount]]=0, "Full Price", "Discounted")</f>
        <v>Discounted</v>
      </c>
      <c r="AG860" s="46" t="str">
        <f>TEXT(Table1[[#This Row],[Order Date]],"mmm-yyyy")</f>
        <v>May-2015</v>
      </c>
    </row>
    <row r="861" spans="1:33" ht="12.75" customHeight="1" x14ac:dyDescent="0.25">
      <c r="A861" s="5">
        <v>24975</v>
      </c>
      <c r="B861" s="5" t="s">
        <v>47</v>
      </c>
      <c r="C861" s="5">
        <v>0.01</v>
      </c>
      <c r="D861" s="5">
        <v>525.98</v>
      </c>
      <c r="E861" s="5">
        <v>19.989999999999998</v>
      </c>
      <c r="F861" s="5">
        <v>1528</v>
      </c>
      <c r="G861" s="5" t="s">
        <v>1557</v>
      </c>
      <c r="H861" s="5" t="s">
        <v>49</v>
      </c>
      <c r="I861" s="5" t="s">
        <v>58</v>
      </c>
      <c r="J861" s="5" t="s">
        <v>29</v>
      </c>
      <c r="K861" s="5" t="s">
        <v>109</v>
      </c>
      <c r="L861" s="5" t="s">
        <v>59</v>
      </c>
      <c r="M861" s="5" t="s">
        <v>1558</v>
      </c>
      <c r="N861" s="5">
        <v>0.37</v>
      </c>
      <c r="O861" s="5" t="s">
        <v>33</v>
      </c>
      <c r="P861" s="5" t="s">
        <v>136</v>
      </c>
      <c r="Q861" s="5" t="s">
        <v>322</v>
      </c>
      <c r="R861" s="5" t="s">
        <v>1559</v>
      </c>
      <c r="S861" s="5">
        <v>27288</v>
      </c>
      <c r="T861" s="7">
        <v>42013</v>
      </c>
      <c r="U861" s="7">
        <v>42015</v>
      </c>
      <c r="V861" s="5">
        <v>-161.92400000000001</v>
      </c>
      <c r="W861" s="5">
        <v>9</v>
      </c>
      <c r="X861" s="5">
        <v>4920.8100000000004</v>
      </c>
      <c r="Y861" s="5">
        <v>86813</v>
      </c>
      <c r="Z861" s="5">
        <f>DATEDIF(Table1[[#This Row],[Order Date]], Table1[[#This Row],[Ship Date]], "D")</f>
        <v>2</v>
      </c>
      <c r="AA861" s="5">
        <f>IF(Table1[[#This Row],[Sales]]=0, 0, Table1[[#This Row],[Profit]] / Table1[[#This Row],[Sales]] * 100)</f>
        <v>-3.2905964668418406</v>
      </c>
      <c r="AB861" s="5">
        <f>Table1[[#This Row],[Sales]] / (1 - Table1[[#This Row],[Discount]])</f>
        <v>4970.515151515152</v>
      </c>
      <c r="AC861" s="5">
        <f>Table1[[#This Row],[Sales Before Discount]] - Table1[[#This Row],[Sales]]</f>
        <v>49.705151515151556</v>
      </c>
      <c r="AD861" s="5" t="str">
        <f>IF(Table1[[#This Row],[Discount Impact Factor]]=0, "No Discount", IF(Table1[[#This Row],[Discount Impact Factor]]&lt;=0.1, "Low Discount", IF(Table1[[#This Row],[Discount Impact Factor]]&lt;=0.2, "Medium Discount", "High Discount")))</f>
        <v>High Discount</v>
      </c>
      <c r="AE861" s="5" t="str">
        <f>IF(Table1[[#This Row],[Discount]]=0,"0% (No Discount)",
 IF(Table1[[#This Row],[Discount]]&lt;=0.09,"10%",
 IF(Table1[[#This Row],[Discount]]&lt;=0.16,"15%",
 IF(Table1[[#This Row],[Discount]]&lt;=0.2,"20%",  IF(Table1[[#This Row],[Discount]]&lt;=0.25,"25%",
 "30%+")))))</f>
        <v>10%</v>
      </c>
      <c r="AF861" s="5" t="str">
        <f>IF(Table1[[#This Row],[Discount]]=0, "Full Price", "Discounted")</f>
        <v>Discounted</v>
      </c>
      <c r="AG861" s="46" t="str">
        <f>TEXT(Table1[[#This Row],[Order Date]],"mmm-yyyy")</f>
        <v>Jan-2015</v>
      </c>
    </row>
    <row r="862" spans="1:33" ht="12.75" customHeight="1" x14ac:dyDescent="0.25">
      <c r="A862" s="5">
        <v>21199</v>
      </c>
      <c r="B862" s="5" t="s">
        <v>47</v>
      </c>
      <c r="C862" s="5">
        <v>7.0000000000000007E-2</v>
      </c>
      <c r="D862" s="5">
        <v>4.91</v>
      </c>
      <c r="E862" s="5">
        <v>0.5</v>
      </c>
      <c r="F862" s="5">
        <v>1531</v>
      </c>
      <c r="G862" s="5" t="s">
        <v>1560</v>
      </c>
      <c r="H862" s="5" t="s">
        <v>49</v>
      </c>
      <c r="I862" s="5" t="s">
        <v>114</v>
      </c>
      <c r="J862" s="5" t="s">
        <v>29</v>
      </c>
      <c r="K862" s="5" t="s">
        <v>134</v>
      </c>
      <c r="L862" s="5" t="s">
        <v>59</v>
      </c>
      <c r="M862" s="5" t="s">
        <v>1561</v>
      </c>
      <c r="N862" s="5">
        <v>0.36</v>
      </c>
      <c r="O862" s="5" t="s">
        <v>33</v>
      </c>
      <c r="P862" s="5" t="s">
        <v>136</v>
      </c>
      <c r="Q862" s="5" t="s">
        <v>362</v>
      </c>
      <c r="R862" s="5" t="s">
        <v>1562</v>
      </c>
      <c r="S862" s="5">
        <v>32137</v>
      </c>
      <c r="T862" s="7">
        <v>42021</v>
      </c>
      <c r="U862" s="7">
        <v>42022</v>
      </c>
      <c r="V862" s="5">
        <v>-157.696</v>
      </c>
      <c r="W862" s="5">
        <v>6</v>
      </c>
      <c r="X862" s="5">
        <v>28.22</v>
      </c>
      <c r="Y862" s="5">
        <v>88852</v>
      </c>
      <c r="Z862" s="5">
        <f>DATEDIF(Table1[[#This Row],[Order Date]], Table1[[#This Row],[Ship Date]], "D")</f>
        <v>1</v>
      </c>
      <c r="AA862" s="5">
        <f>IF(Table1[[#This Row],[Sales]]=0, 0, Table1[[#This Row],[Profit]] / Table1[[#This Row],[Sales]] * 100)</f>
        <v>-558.80935506732817</v>
      </c>
      <c r="AB862" s="5">
        <f>Table1[[#This Row],[Sales]] / (1 - Table1[[#This Row],[Discount]])</f>
        <v>30.344086021505376</v>
      </c>
      <c r="AC862" s="5">
        <f>Table1[[#This Row],[Sales Before Discount]] - Table1[[#This Row],[Sales]]</f>
        <v>2.1240860215053772</v>
      </c>
      <c r="AD862" s="5" t="str">
        <f>IF(Table1[[#This Row],[Discount Impact Factor]]=0, "No Discount", IF(Table1[[#This Row],[Discount Impact Factor]]&lt;=0.1, "Low Discount", IF(Table1[[#This Row],[Discount Impact Factor]]&lt;=0.2, "Medium Discount", "High Discount")))</f>
        <v>High Discount</v>
      </c>
      <c r="AE862" s="5" t="str">
        <f>IF(Table1[[#This Row],[Discount]]=0,"0% (No Discount)",
 IF(Table1[[#This Row],[Discount]]&lt;=0.09,"10%",
 IF(Table1[[#This Row],[Discount]]&lt;=0.16,"15%",
 IF(Table1[[#This Row],[Discount]]&lt;=0.2,"20%",  IF(Table1[[#This Row],[Discount]]&lt;=0.25,"25%",
 "30%+")))))</f>
        <v>10%</v>
      </c>
      <c r="AF862" s="5" t="str">
        <f>IF(Table1[[#This Row],[Discount]]=0, "Full Price", "Discounted")</f>
        <v>Discounted</v>
      </c>
      <c r="AG862" s="46" t="str">
        <f>TEXT(Table1[[#This Row],[Order Date]],"mmm-yyyy")</f>
        <v>Jan-2015</v>
      </c>
    </row>
    <row r="863" spans="1:33" ht="12.75" customHeight="1" x14ac:dyDescent="0.25">
      <c r="A863" s="5">
        <v>21596</v>
      </c>
      <c r="B863" s="5" t="s">
        <v>25</v>
      </c>
      <c r="C863" s="5">
        <v>0.02</v>
      </c>
      <c r="D863" s="5">
        <v>4.8899999999999997</v>
      </c>
      <c r="E863" s="5">
        <v>4.93</v>
      </c>
      <c r="F863" s="5">
        <v>1533</v>
      </c>
      <c r="G863" s="5" t="s">
        <v>1563</v>
      </c>
      <c r="H863" s="5" t="s">
        <v>49</v>
      </c>
      <c r="I863" s="5" t="s">
        <v>28</v>
      </c>
      <c r="J863" s="5" t="s">
        <v>77</v>
      </c>
      <c r="K863" s="5" t="s">
        <v>180</v>
      </c>
      <c r="L863" s="5" t="s">
        <v>51</v>
      </c>
      <c r="M863" s="5" t="s">
        <v>458</v>
      </c>
      <c r="N863" s="5">
        <v>0.66</v>
      </c>
      <c r="O863" s="5" t="s">
        <v>33</v>
      </c>
      <c r="P863" s="5" t="s">
        <v>61</v>
      </c>
      <c r="Q863" s="5" t="s">
        <v>506</v>
      </c>
      <c r="R863" s="5" t="s">
        <v>1564</v>
      </c>
      <c r="S863" s="5">
        <v>63130</v>
      </c>
      <c r="T863" s="7">
        <v>42041</v>
      </c>
      <c r="U863" s="7">
        <v>42042</v>
      </c>
      <c r="V863" s="5">
        <v>-56.445999999999998</v>
      </c>
      <c r="W863" s="5">
        <v>14</v>
      </c>
      <c r="X863" s="5">
        <v>74.010000000000005</v>
      </c>
      <c r="Y863" s="5">
        <v>91328</v>
      </c>
      <c r="Z863" s="5">
        <f>DATEDIF(Table1[[#This Row],[Order Date]], Table1[[#This Row],[Ship Date]], "D")</f>
        <v>1</v>
      </c>
      <c r="AA863" s="5">
        <f>IF(Table1[[#This Row],[Sales]]=0, 0, Table1[[#This Row],[Profit]] / Table1[[#This Row],[Sales]] * 100)</f>
        <v>-76.268071882178077</v>
      </c>
      <c r="AB863" s="5">
        <f>Table1[[#This Row],[Sales]] / (1 - Table1[[#This Row],[Discount]])</f>
        <v>75.520408163265316</v>
      </c>
      <c r="AC863" s="5">
        <f>Table1[[#This Row],[Sales Before Discount]] - Table1[[#This Row],[Sales]]</f>
        <v>1.5104081632653106</v>
      </c>
      <c r="AD863" s="5" t="str">
        <f>IF(Table1[[#This Row],[Discount Impact Factor]]=0, "No Discount", IF(Table1[[#This Row],[Discount Impact Factor]]&lt;=0.1, "Low Discount", IF(Table1[[#This Row],[Discount Impact Factor]]&lt;=0.2, "Medium Discount", "High Discount")))</f>
        <v>High Discount</v>
      </c>
      <c r="AE863" s="5" t="str">
        <f>IF(Table1[[#This Row],[Discount]]=0,"0% (No Discount)",
 IF(Table1[[#This Row],[Discount]]&lt;=0.09,"10%",
 IF(Table1[[#This Row],[Discount]]&lt;=0.16,"15%",
 IF(Table1[[#This Row],[Discount]]&lt;=0.2,"20%",  IF(Table1[[#This Row],[Discount]]&lt;=0.25,"25%",
 "30%+")))))</f>
        <v>10%</v>
      </c>
      <c r="AF863" s="5" t="str">
        <f>IF(Table1[[#This Row],[Discount]]=0, "Full Price", "Discounted")</f>
        <v>Discounted</v>
      </c>
      <c r="AG863" s="46" t="str">
        <f>TEXT(Table1[[#This Row],[Order Date]],"mmm-yyyy")</f>
        <v>Feb-2015</v>
      </c>
    </row>
    <row r="864" spans="1:33" ht="12.75" hidden="1" customHeight="1" x14ac:dyDescent="0.25">
      <c r="A864" s="5">
        <v>21597</v>
      </c>
      <c r="B864" s="5" t="s">
        <v>25</v>
      </c>
      <c r="C864" s="5">
        <v>7.0000000000000007E-2</v>
      </c>
      <c r="D864" s="5">
        <v>10.06</v>
      </c>
      <c r="E864" s="5">
        <v>2.06</v>
      </c>
      <c r="F864" s="5">
        <v>1533</v>
      </c>
      <c r="G864" s="5" t="s">
        <v>1563</v>
      </c>
      <c r="H864" s="5" t="s">
        <v>49</v>
      </c>
      <c r="I864" s="5" t="s">
        <v>28</v>
      </c>
      <c r="J864" s="5" t="s">
        <v>29</v>
      </c>
      <c r="K864" s="5" t="s">
        <v>93</v>
      </c>
      <c r="L864" s="5" t="s">
        <v>31</v>
      </c>
      <c r="M864" s="5" t="s">
        <v>280</v>
      </c>
      <c r="N864" s="5">
        <v>0.39</v>
      </c>
      <c r="O864" s="5" t="s">
        <v>33</v>
      </c>
      <c r="P864" s="5" t="s">
        <v>61</v>
      </c>
      <c r="Q864" s="5" t="s">
        <v>506</v>
      </c>
      <c r="R864" s="5" t="s">
        <v>1564</v>
      </c>
      <c r="S864" s="5">
        <v>63130</v>
      </c>
      <c r="T864" s="7">
        <v>42041</v>
      </c>
      <c r="U864" s="7">
        <v>42042</v>
      </c>
      <c r="V864" s="5">
        <v>33.189</v>
      </c>
      <c r="W864" s="5">
        <v>5</v>
      </c>
      <c r="X864" s="5">
        <v>48.1</v>
      </c>
      <c r="Y864" s="5">
        <v>91328</v>
      </c>
      <c r="Z864" s="5">
        <f>DATEDIF(Table1[[#This Row],[Order Date]], Table1[[#This Row],[Ship Date]], "D")</f>
        <v>1</v>
      </c>
      <c r="AA864" s="5">
        <f>IF(Table1[[#This Row],[Sales]]=0, 0, Table1[[#This Row],[Profit]] / Table1[[#This Row],[Sales]] * 100)</f>
        <v>69</v>
      </c>
      <c r="AB864" s="5">
        <f>Table1[[#This Row],[Sales]] / (1 - Table1[[#This Row],[Discount]])</f>
        <v>51.720430107526887</v>
      </c>
      <c r="AC864" s="5">
        <f>Table1[[#This Row],[Sales Before Discount]] - Table1[[#This Row],[Sales]]</f>
        <v>3.6204301075268859</v>
      </c>
      <c r="AD864" s="5" t="str">
        <f>IF(Table1[[#This Row],[Discount Impact Factor]]=0, "No Discount", IF(Table1[[#This Row],[Discount Impact Factor]]&lt;=0.1, "Low Discount", IF(Table1[[#This Row],[Discount Impact Factor]]&lt;=0.2, "Medium Discount", "High Discount")))</f>
        <v>High Discount</v>
      </c>
      <c r="AE864" s="5" t="str">
        <f>IF(Table1[[#This Row],[Discount]]=0,"0% (No Discount)",
 IF(Table1[[#This Row],[Discount]]&lt;=0.09,"10%",
 IF(Table1[[#This Row],[Discount]]&lt;=0.16,"15%",
 IF(Table1[[#This Row],[Discount]]&lt;=0.2,"20%",  IF(Table1[[#This Row],[Discount]]&lt;=0.25,"25%",
 "30%+")))))</f>
        <v>10%</v>
      </c>
      <c r="AF864" s="5" t="str">
        <f>IF(Table1[[#This Row],[Discount]]=0, "Full Price", "Discounted")</f>
        <v>Discounted</v>
      </c>
      <c r="AG864" s="46" t="str">
        <f>TEXT(Table1[[#This Row],[Order Date]],"mmm-yyyy")</f>
        <v>Feb-2015</v>
      </c>
    </row>
    <row r="865" spans="1:33" ht="12.75" customHeight="1" x14ac:dyDescent="0.25">
      <c r="A865" s="5">
        <v>23147</v>
      </c>
      <c r="B865" s="5" t="s">
        <v>106</v>
      </c>
      <c r="C865" s="5">
        <v>0</v>
      </c>
      <c r="D865" s="5">
        <v>599.99</v>
      </c>
      <c r="E865" s="5">
        <v>24.49</v>
      </c>
      <c r="F865" s="5">
        <v>1548</v>
      </c>
      <c r="G865" s="5" t="s">
        <v>1565</v>
      </c>
      <c r="H865" s="5" t="s">
        <v>49</v>
      </c>
      <c r="I865" s="5" t="s">
        <v>28</v>
      </c>
      <c r="J865" s="5" t="s">
        <v>77</v>
      </c>
      <c r="K865" s="5" t="s">
        <v>587</v>
      </c>
      <c r="L865" s="5" t="s">
        <v>236</v>
      </c>
      <c r="M865" s="5" t="s">
        <v>1566</v>
      </c>
      <c r="N865" s="5">
        <v>0.44</v>
      </c>
      <c r="O865" s="5" t="s">
        <v>33</v>
      </c>
      <c r="P865" s="5" t="s">
        <v>61</v>
      </c>
      <c r="Q865" s="5" t="s">
        <v>703</v>
      </c>
      <c r="R865" s="5" t="s">
        <v>1567</v>
      </c>
      <c r="S865" s="5">
        <v>47374</v>
      </c>
      <c r="T865" s="7">
        <v>42178</v>
      </c>
      <c r="U865" s="7">
        <v>42180</v>
      </c>
      <c r="V865" s="5">
        <v>-367.16500000000002</v>
      </c>
      <c r="W865" s="5">
        <v>18</v>
      </c>
      <c r="X865" s="5">
        <v>11015.82</v>
      </c>
      <c r="Y865" s="5">
        <v>88487</v>
      </c>
      <c r="Z865" s="5">
        <f>DATEDIF(Table1[[#This Row],[Order Date]], Table1[[#This Row],[Ship Date]], "D")</f>
        <v>2</v>
      </c>
      <c r="AA865" s="5">
        <f>IF(Table1[[#This Row],[Sales]]=0, 0, Table1[[#This Row],[Profit]] / Table1[[#This Row],[Sales]] * 100)</f>
        <v>-3.3330700755822082</v>
      </c>
      <c r="AB865" s="5">
        <f>Table1[[#This Row],[Sales]] / (1 - Table1[[#This Row],[Discount]])</f>
        <v>11015.82</v>
      </c>
      <c r="AC865" s="5">
        <f>Table1[[#This Row],[Sales Before Discount]] - Table1[[#This Row],[Sales]]</f>
        <v>0</v>
      </c>
      <c r="AD865" s="5" t="str">
        <f>IF(Table1[[#This Row],[Discount Impact Factor]]=0, "No Discount", IF(Table1[[#This Row],[Discount Impact Factor]]&lt;=0.1, "Low Discount", IF(Table1[[#This Row],[Discount Impact Factor]]&lt;=0.2, "Medium Discount", "High Discount")))</f>
        <v>No Discount</v>
      </c>
      <c r="AE865" s="5" t="str">
        <f>IF(Table1[[#This Row],[Discount]]=0,"0% (No Discount)",
 IF(Table1[[#This Row],[Discount]]&lt;=0.09,"10%",
 IF(Table1[[#This Row],[Discount]]&lt;=0.16,"15%",
 IF(Table1[[#This Row],[Discount]]&lt;=0.2,"20%",  IF(Table1[[#This Row],[Discount]]&lt;=0.25,"25%",
 "30%+")))))</f>
        <v>0% (No Discount)</v>
      </c>
      <c r="AF865" s="5" t="str">
        <f>IF(Table1[[#This Row],[Discount]]=0, "Full Price", "Discounted")</f>
        <v>Full Price</v>
      </c>
      <c r="AG865" s="46" t="str">
        <f>TEXT(Table1[[#This Row],[Order Date]],"mmm-yyyy")</f>
        <v>Jun-2015</v>
      </c>
    </row>
    <row r="866" spans="1:33" ht="12.75" customHeight="1" x14ac:dyDescent="0.25">
      <c r="A866" s="5">
        <v>19627</v>
      </c>
      <c r="B866" s="5" t="s">
        <v>106</v>
      </c>
      <c r="C866" s="5">
        <v>7.0000000000000007E-2</v>
      </c>
      <c r="D866" s="5">
        <v>17.7</v>
      </c>
      <c r="E866" s="5">
        <v>9.4700000000000006</v>
      </c>
      <c r="F866" s="5">
        <v>1551</v>
      </c>
      <c r="G866" s="5" t="s">
        <v>1568</v>
      </c>
      <c r="H866" s="5" t="s">
        <v>49</v>
      </c>
      <c r="I866" s="5" t="s">
        <v>114</v>
      </c>
      <c r="J866" s="5" t="s">
        <v>29</v>
      </c>
      <c r="K866" s="5" t="s">
        <v>141</v>
      </c>
      <c r="L866" s="5" t="s">
        <v>59</v>
      </c>
      <c r="M866" s="5" t="s">
        <v>1569</v>
      </c>
      <c r="N866" s="5">
        <v>0.59</v>
      </c>
      <c r="O866" s="5" t="s">
        <v>33</v>
      </c>
      <c r="P866" s="5" t="s">
        <v>136</v>
      </c>
      <c r="Q866" s="5" t="s">
        <v>671</v>
      </c>
      <c r="R866" s="5" t="s">
        <v>1570</v>
      </c>
      <c r="S866" s="5">
        <v>39530</v>
      </c>
      <c r="T866" s="7">
        <v>42180</v>
      </c>
      <c r="U866" s="7">
        <v>42186</v>
      </c>
      <c r="V866" s="5">
        <v>-243.54400000000001</v>
      </c>
      <c r="W866" s="5">
        <v>18</v>
      </c>
      <c r="X866" s="5">
        <v>300.67</v>
      </c>
      <c r="Y866" s="5">
        <v>87488</v>
      </c>
      <c r="Z866" s="5">
        <f>DATEDIF(Table1[[#This Row],[Order Date]], Table1[[#This Row],[Ship Date]], "D")</f>
        <v>6</v>
      </c>
      <c r="AA866" s="5">
        <f>IF(Table1[[#This Row],[Sales]]=0, 0, Table1[[#This Row],[Profit]] / Table1[[#This Row],[Sales]] * 100)</f>
        <v>-81.000432367712108</v>
      </c>
      <c r="AB866" s="5">
        <f>Table1[[#This Row],[Sales]] / (1 - Table1[[#This Row],[Discount]])</f>
        <v>323.30107526881721</v>
      </c>
      <c r="AC866" s="5">
        <f>Table1[[#This Row],[Sales Before Discount]] - Table1[[#This Row],[Sales]]</f>
        <v>22.631075268817199</v>
      </c>
      <c r="AD866" s="5" t="str">
        <f>IF(Table1[[#This Row],[Discount Impact Factor]]=0, "No Discount", IF(Table1[[#This Row],[Discount Impact Factor]]&lt;=0.1, "Low Discount", IF(Table1[[#This Row],[Discount Impact Factor]]&lt;=0.2, "Medium Discount", "High Discount")))</f>
        <v>High Discount</v>
      </c>
      <c r="AE866" s="5" t="str">
        <f>IF(Table1[[#This Row],[Discount]]=0,"0% (No Discount)",
 IF(Table1[[#This Row],[Discount]]&lt;=0.09,"10%",
 IF(Table1[[#This Row],[Discount]]&lt;=0.16,"15%",
 IF(Table1[[#This Row],[Discount]]&lt;=0.2,"20%",  IF(Table1[[#This Row],[Discount]]&lt;=0.25,"25%",
 "30%+")))))</f>
        <v>10%</v>
      </c>
      <c r="AF866" s="5" t="str">
        <f>IF(Table1[[#This Row],[Discount]]=0, "Full Price", "Discounted")</f>
        <v>Discounted</v>
      </c>
      <c r="AG866" s="46" t="str">
        <f>TEXT(Table1[[#This Row],[Order Date]],"mmm-yyyy")</f>
        <v>Jun-2015</v>
      </c>
    </row>
    <row r="867" spans="1:33" ht="12.75" customHeight="1" x14ac:dyDescent="0.25">
      <c r="A867" s="5">
        <v>20993</v>
      </c>
      <c r="B867" s="5" t="s">
        <v>47</v>
      </c>
      <c r="C867" s="5">
        <v>0.01</v>
      </c>
      <c r="D867" s="5">
        <v>348.21</v>
      </c>
      <c r="E867" s="5">
        <v>40.19</v>
      </c>
      <c r="F867" s="5">
        <v>1552</v>
      </c>
      <c r="G867" s="5" t="s">
        <v>1571</v>
      </c>
      <c r="H867" s="5" t="s">
        <v>39</v>
      </c>
      <c r="I867" s="5" t="s">
        <v>58</v>
      </c>
      <c r="J867" s="5" t="s">
        <v>41</v>
      </c>
      <c r="K867" s="5" t="s">
        <v>152</v>
      </c>
      <c r="L867" s="5" t="s">
        <v>121</v>
      </c>
      <c r="M867" s="5" t="s">
        <v>1572</v>
      </c>
      <c r="N867" s="5">
        <v>0.62</v>
      </c>
      <c r="O867" s="5" t="s">
        <v>33</v>
      </c>
      <c r="P867" s="5" t="s">
        <v>136</v>
      </c>
      <c r="Q867" s="5" t="s">
        <v>671</v>
      </c>
      <c r="R867" s="5" t="s">
        <v>1573</v>
      </c>
      <c r="S867" s="5">
        <v>39056</v>
      </c>
      <c r="T867" s="7">
        <v>42005</v>
      </c>
      <c r="U867" s="7">
        <v>42008</v>
      </c>
      <c r="V867" s="5">
        <v>-337.09199999999998</v>
      </c>
      <c r="W867" s="5">
        <v>2</v>
      </c>
      <c r="X867" s="5">
        <v>723.54</v>
      </c>
      <c r="Y867" s="5">
        <v>87486</v>
      </c>
      <c r="Z867" s="5">
        <f>DATEDIF(Table1[[#This Row],[Order Date]], Table1[[#This Row],[Ship Date]], "D")</f>
        <v>3</v>
      </c>
      <c r="AA867" s="5">
        <f>IF(Table1[[#This Row],[Sales]]=0, 0, Table1[[#This Row],[Profit]] / Table1[[#This Row],[Sales]] * 100)</f>
        <v>-46.589269425325483</v>
      </c>
      <c r="AB867" s="5">
        <f>Table1[[#This Row],[Sales]] / (1 - Table1[[#This Row],[Discount]])</f>
        <v>730.84848484848487</v>
      </c>
      <c r="AC867" s="5">
        <f>Table1[[#This Row],[Sales Before Discount]] - Table1[[#This Row],[Sales]]</f>
        <v>7.308484848484909</v>
      </c>
      <c r="AD867" s="5" t="str">
        <f>IF(Table1[[#This Row],[Discount Impact Factor]]=0, "No Discount", IF(Table1[[#This Row],[Discount Impact Factor]]&lt;=0.1, "Low Discount", IF(Table1[[#This Row],[Discount Impact Factor]]&lt;=0.2, "Medium Discount", "High Discount")))</f>
        <v>High Discount</v>
      </c>
      <c r="AE867" s="5" t="str">
        <f>IF(Table1[[#This Row],[Discount]]=0,"0% (No Discount)",
 IF(Table1[[#This Row],[Discount]]&lt;=0.09,"10%",
 IF(Table1[[#This Row],[Discount]]&lt;=0.16,"15%",
 IF(Table1[[#This Row],[Discount]]&lt;=0.2,"20%",  IF(Table1[[#This Row],[Discount]]&lt;=0.25,"25%",
 "30%+")))))</f>
        <v>10%</v>
      </c>
      <c r="AF867" s="5" t="str">
        <f>IF(Table1[[#This Row],[Discount]]=0, "Full Price", "Discounted")</f>
        <v>Discounted</v>
      </c>
      <c r="AG867" s="46" t="str">
        <f>TEXT(Table1[[#This Row],[Order Date]],"mmm-yyyy")</f>
        <v>Jan-2015</v>
      </c>
    </row>
    <row r="868" spans="1:33" ht="12.75" hidden="1" customHeight="1" x14ac:dyDescent="0.25">
      <c r="A868" s="5">
        <v>24862</v>
      </c>
      <c r="B868" s="5" t="s">
        <v>37</v>
      </c>
      <c r="C868" s="5">
        <v>0.03</v>
      </c>
      <c r="D868" s="5">
        <v>12.28</v>
      </c>
      <c r="E868" s="5">
        <v>6.35</v>
      </c>
      <c r="F868" s="5">
        <v>1553</v>
      </c>
      <c r="G868" s="5" t="s">
        <v>1574</v>
      </c>
      <c r="H868" s="5" t="s">
        <v>49</v>
      </c>
      <c r="I868" s="5" t="s">
        <v>58</v>
      </c>
      <c r="J868" s="5" t="s">
        <v>29</v>
      </c>
      <c r="K868" s="5" t="s">
        <v>93</v>
      </c>
      <c r="L868" s="5" t="s">
        <v>59</v>
      </c>
      <c r="M868" s="5" t="s">
        <v>1575</v>
      </c>
      <c r="N868" s="5">
        <v>0.38</v>
      </c>
      <c r="O868" s="5" t="s">
        <v>33</v>
      </c>
      <c r="P868" s="5" t="s">
        <v>136</v>
      </c>
      <c r="Q868" s="5" t="s">
        <v>671</v>
      </c>
      <c r="R868" s="5" t="s">
        <v>1576</v>
      </c>
      <c r="S868" s="5">
        <v>38701</v>
      </c>
      <c r="T868" s="7">
        <v>42085</v>
      </c>
      <c r="U868" s="7">
        <v>42087</v>
      </c>
      <c r="V868" s="5">
        <v>68.675999999999988</v>
      </c>
      <c r="W868" s="5">
        <v>7</v>
      </c>
      <c r="X868" s="5">
        <v>87.53</v>
      </c>
      <c r="Y868" s="5">
        <v>87484</v>
      </c>
      <c r="Z868" s="5">
        <f>DATEDIF(Table1[[#This Row],[Order Date]], Table1[[#This Row],[Ship Date]], "D")</f>
        <v>2</v>
      </c>
      <c r="AA868" s="5">
        <f>IF(Table1[[#This Row],[Sales]]=0, 0, Table1[[#This Row],[Profit]] / Table1[[#This Row],[Sales]] * 100)</f>
        <v>78.459956586313254</v>
      </c>
      <c r="AB868" s="5">
        <f>Table1[[#This Row],[Sales]] / (1 - Table1[[#This Row],[Discount]])</f>
        <v>90.237113402061865</v>
      </c>
      <c r="AC868" s="5">
        <f>Table1[[#This Row],[Sales Before Discount]] - Table1[[#This Row],[Sales]]</f>
        <v>2.7071134020618643</v>
      </c>
      <c r="AD868" s="5" t="str">
        <f>IF(Table1[[#This Row],[Discount Impact Factor]]=0, "No Discount", IF(Table1[[#This Row],[Discount Impact Factor]]&lt;=0.1, "Low Discount", IF(Table1[[#This Row],[Discount Impact Factor]]&lt;=0.2, "Medium Discount", "High Discount")))</f>
        <v>High Discount</v>
      </c>
      <c r="AE868" s="5" t="str">
        <f>IF(Table1[[#This Row],[Discount]]=0,"0% (No Discount)",
 IF(Table1[[#This Row],[Discount]]&lt;=0.09,"10%",
 IF(Table1[[#This Row],[Discount]]&lt;=0.16,"15%",
 IF(Table1[[#This Row],[Discount]]&lt;=0.2,"20%",  IF(Table1[[#This Row],[Discount]]&lt;=0.25,"25%",
 "30%+")))))</f>
        <v>10%</v>
      </c>
      <c r="AF868" s="5" t="str">
        <f>IF(Table1[[#This Row],[Discount]]=0, "Full Price", "Discounted")</f>
        <v>Discounted</v>
      </c>
      <c r="AG868" s="46" t="str">
        <f>TEXT(Table1[[#This Row],[Order Date]],"mmm-yyyy")</f>
        <v>Mar-2015</v>
      </c>
    </row>
    <row r="869" spans="1:33" ht="12.75" hidden="1" customHeight="1" x14ac:dyDescent="0.25">
      <c r="A869" s="5">
        <v>26135</v>
      </c>
      <c r="B869" s="5" t="s">
        <v>25</v>
      </c>
      <c r="C869" s="5">
        <v>0.04</v>
      </c>
      <c r="D869" s="5">
        <v>10.98</v>
      </c>
      <c r="E869" s="5">
        <v>3.99</v>
      </c>
      <c r="F869" s="5">
        <v>1554</v>
      </c>
      <c r="G869" s="5" t="s">
        <v>1577</v>
      </c>
      <c r="H869" s="5" t="s">
        <v>49</v>
      </c>
      <c r="I869" s="5" t="s">
        <v>58</v>
      </c>
      <c r="J869" s="5" t="s">
        <v>29</v>
      </c>
      <c r="K869" s="5" t="s">
        <v>257</v>
      </c>
      <c r="L869" s="5" t="s">
        <v>59</v>
      </c>
      <c r="M869" s="5" t="s">
        <v>1578</v>
      </c>
      <c r="N869" s="5">
        <v>0.57999999999999996</v>
      </c>
      <c r="O869" s="5" t="s">
        <v>33</v>
      </c>
      <c r="P869" s="5" t="s">
        <v>136</v>
      </c>
      <c r="Q869" s="5" t="s">
        <v>671</v>
      </c>
      <c r="R869" s="5" t="s">
        <v>1579</v>
      </c>
      <c r="S869" s="5">
        <v>39503</v>
      </c>
      <c r="T869" s="7">
        <v>42142</v>
      </c>
      <c r="U869" s="7">
        <v>42142</v>
      </c>
      <c r="V869" s="5">
        <v>481.03199999999998</v>
      </c>
      <c r="W869" s="5">
        <v>15</v>
      </c>
      <c r="X869" s="5">
        <v>172.22</v>
      </c>
      <c r="Y869" s="5">
        <v>87485</v>
      </c>
      <c r="Z869" s="5">
        <f>DATEDIF(Table1[[#This Row],[Order Date]], Table1[[#This Row],[Ship Date]], "D")</f>
        <v>0</v>
      </c>
      <c r="AA869" s="5">
        <f>IF(Table1[[#This Row],[Sales]]=0, 0, Table1[[#This Row],[Profit]] / Table1[[#This Row],[Sales]] * 100)</f>
        <v>279.31250725815812</v>
      </c>
      <c r="AB869" s="5">
        <f>Table1[[#This Row],[Sales]] / (1 - Table1[[#This Row],[Discount]])</f>
        <v>179.39583333333334</v>
      </c>
      <c r="AC869" s="5">
        <f>Table1[[#This Row],[Sales Before Discount]] - Table1[[#This Row],[Sales]]</f>
        <v>7.1758333333333439</v>
      </c>
      <c r="AD869" s="5" t="str">
        <f>IF(Table1[[#This Row],[Discount Impact Factor]]=0, "No Discount", IF(Table1[[#This Row],[Discount Impact Factor]]&lt;=0.1, "Low Discount", IF(Table1[[#This Row],[Discount Impact Factor]]&lt;=0.2, "Medium Discount", "High Discount")))</f>
        <v>High Discount</v>
      </c>
      <c r="AE869" s="5" t="str">
        <f>IF(Table1[[#This Row],[Discount]]=0,"0% (No Discount)",
 IF(Table1[[#This Row],[Discount]]&lt;=0.09,"10%",
 IF(Table1[[#This Row],[Discount]]&lt;=0.16,"15%",
 IF(Table1[[#This Row],[Discount]]&lt;=0.2,"20%",  IF(Table1[[#This Row],[Discount]]&lt;=0.25,"25%",
 "30%+")))))</f>
        <v>10%</v>
      </c>
      <c r="AF869" s="5" t="str">
        <f>IF(Table1[[#This Row],[Discount]]=0, "Full Price", "Discounted")</f>
        <v>Discounted</v>
      </c>
      <c r="AG869" s="46" t="str">
        <f>TEXT(Table1[[#This Row],[Order Date]],"mmm-yyyy")</f>
        <v>May-2015</v>
      </c>
    </row>
    <row r="870" spans="1:33" ht="12.75" customHeight="1" x14ac:dyDescent="0.25">
      <c r="A870" s="5">
        <v>25409</v>
      </c>
      <c r="B870" s="5" t="s">
        <v>25</v>
      </c>
      <c r="C870" s="5">
        <v>0.03</v>
      </c>
      <c r="D870" s="5">
        <v>124.49</v>
      </c>
      <c r="E870" s="5">
        <v>51.94</v>
      </c>
      <c r="F870" s="5">
        <v>1554</v>
      </c>
      <c r="G870" s="5" t="s">
        <v>1577</v>
      </c>
      <c r="H870" s="5" t="s">
        <v>39</v>
      </c>
      <c r="I870" s="5" t="s">
        <v>114</v>
      </c>
      <c r="J870" s="5" t="s">
        <v>41</v>
      </c>
      <c r="K870" s="5" t="s">
        <v>152</v>
      </c>
      <c r="L870" s="5" t="s">
        <v>121</v>
      </c>
      <c r="M870" s="5" t="s">
        <v>462</v>
      </c>
      <c r="N870" s="5">
        <v>0.63</v>
      </c>
      <c r="O870" s="5" t="s">
        <v>33</v>
      </c>
      <c r="P870" s="5" t="s">
        <v>136</v>
      </c>
      <c r="Q870" s="5" t="s">
        <v>671</v>
      </c>
      <c r="R870" s="5" t="s">
        <v>1579</v>
      </c>
      <c r="S870" s="5">
        <v>39503</v>
      </c>
      <c r="T870" s="7">
        <v>42048</v>
      </c>
      <c r="U870" s="7">
        <v>42049</v>
      </c>
      <c r="V870" s="5">
        <v>-4.0180000000000007</v>
      </c>
      <c r="W870" s="5">
        <v>7</v>
      </c>
      <c r="X870" s="5">
        <v>894.88</v>
      </c>
      <c r="Y870" s="5">
        <v>87487</v>
      </c>
      <c r="Z870" s="5">
        <f>DATEDIF(Table1[[#This Row],[Order Date]], Table1[[#This Row],[Ship Date]], "D")</f>
        <v>1</v>
      </c>
      <c r="AA870" s="5">
        <f>IF(Table1[[#This Row],[Sales]]=0, 0, Table1[[#This Row],[Profit]] / Table1[[#This Row],[Sales]] * 100)</f>
        <v>-0.44899874843554455</v>
      </c>
      <c r="AB870" s="5">
        <f>Table1[[#This Row],[Sales]] / (1 - Table1[[#This Row],[Discount]])</f>
        <v>922.55670103092791</v>
      </c>
      <c r="AC870" s="5">
        <f>Table1[[#This Row],[Sales Before Discount]] - Table1[[#This Row],[Sales]]</f>
        <v>27.676701030927916</v>
      </c>
      <c r="AD870" s="5" t="str">
        <f>IF(Table1[[#This Row],[Discount Impact Factor]]=0, "No Discount", IF(Table1[[#This Row],[Discount Impact Factor]]&lt;=0.1, "Low Discount", IF(Table1[[#This Row],[Discount Impact Factor]]&lt;=0.2, "Medium Discount", "High Discount")))</f>
        <v>High Discount</v>
      </c>
      <c r="AE870" s="5" t="str">
        <f>IF(Table1[[#This Row],[Discount]]=0,"0% (No Discount)",
 IF(Table1[[#This Row],[Discount]]&lt;=0.09,"10%",
 IF(Table1[[#This Row],[Discount]]&lt;=0.16,"15%",
 IF(Table1[[#This Row],[Discount]]&lt;=0.2,"20%",  IF(Table1[[#This Row],[Discount]]&lt;=0.25,"25%",
 "30%+")))))</f>
        <v>10%</v>
      </c>
      <c r="AF870" s="5" t="str">
        <f>IF(Table1[[#This Row],[Discount]]=0, "Full Price", "Discounted")</f>
        <v>Discounted</v>
      </c>
      <c r="AG870" s="46" t="str">
        <f>TEXT(Table1[[#This Row],[Order Date]],"mmm-yyyy")</f>
        <v>Feb-2015</v>
      </c>
    </row>
    <row r="871" spans="1:33" ht="12.75" customHeight="1" x14ac:dyDescent="0.25">
      <c r="A871" s="5">
        <v>18294</v>
      </c>
      <c r="B871" s="5" t="s">
        <v>37</v>
      </c>
      <c r="C871" s="5">
        <v>0.06</v>
      </c>
      <c r="D871" s="5">
        <v>2.89</v>
      </c>
      <c r="E871" s="5">
        <v>0.99</v>
      </c>
      <c r="F871" s="5">
        <v>1556</v>
      </c>
      <c r="G871" s="5" t="s">
        <v>1580</v>
      </c>
      <c r="H871" s="5" t="s">
        <v>49</v>
      </c>
      <c r="I871" s="5" t="s">
        <v>114</v>
      </c>
      <c r="J871" s="5" t="s">
        <v>29</v>
      </c>
      <c r="K871" s="5" t="s">
        <v>134</v>
      </c>
      <c r="L871" s="5" t="s">
        <v>59</v>
      </c>
      <c r="M871" s="5" t="s">
        <v>1581</v>
      </c>
      <c r="N871" s="5">
        <v>0.38</v>
      </c>
      <c r="O871" s="5" t="s">
        <v>33</v>
      </c>
      <c r="P871" s="5" t="s">
        <v>136</v>
      </c>
      <c r="Q871" s="5" t="s">
        <v>137</v>
      </c>
      <c r="R871" s="5" t="s">
        <v>1454</v>
      </c>
      <c r="S871" s="5">
        <v>22304</v>
      </c>
      <c r="T871" s="7">
        <v>42156</v>
      </c>
      <c r="U871" s="7">
        <v>42158</v>
      </c>
      <c r="V871" s="5">
        <v>-2.0097</v>
      </c>
      <c r="W871" s="5">
        <v>6</v>
      </c>
      <c r="X871" s="5">
        <v>16.670000000000002</v>
      </c>
      <c r="Y871" s="5">
        <v>87425</v>
      </c>
      <c r="Z871" s="5">
        <f>DATEDIF(Table1[[#This Row],[Order Date]], Table1[[#This Row],[Ship Date]], "D")</f>
        <v>2</v>
      </c>
      <c r="AA871" s="5">
        <f>IF(Table1[[#This Row],[Sales]]=0, 0, Table1[[#This Row],[Profit]] / Table1[[#This Row],[Sales]] * 100)</f>
        <v>-12.055788842231554</v>
      </c>
      <c r="AB871" s="5">
        <f>Table1[[#This Row],[Sales]] / (1 - Table1[[#This Row],[Discount]])</f>
        <v>17.734042553191493</v>
      </c>
      <c r="AC871" s="5">
        <f>Table1[[#This Row],[Sales Before Discount]] - Table1[[#This Row],[Sales]]</f>
        <v>1.0640425531914914</v>
      </c>
      <c r="AD871" s="5" t="str">
        <f>IF(Table1[[#This Row],[Discount Impact Factor]]=0, "No Discount", IF(Table1[[#This Row],[Discount Impact Factor]]&lt;=0.1, "Low Discount", IF(Table1[[#This Row],[Discount Impact Factor]]&lt;=0.2, "Medium Discount", "High Discount")))</f>
        <v>High Discount</v>
      </c>
      <c r="AE871" s="5" t="str">
        <f>IF(Table1[[#This Row],[Discount]]=0,"0% (No Discount)",
 IF(Table1[[#This Row],[Discount]]&lt;=0.09,"10%",
 IF(Table1[[#This Row],[Discount]]&lt;=0.16,"15%",
 IF(Table1[[#This Row],[Discount]]&lt;=0.2,"20%",  IF(Table1[[#This Row],[Discount]]&lt;=0.25,"25%",
 "30%+")))))</f>
        <v>10%</v>
      </c>
      <c r="AF871" s="5" t="str">
        <f>IF(Table1[[#This Row],[Discount]]=0, "Full Price", "Discounted")</f>
        <v>Discounted</v>
      </c>
      <c r="AG871" s="46" t="str">
        <f>TEXT(Table1[[#This Row],[Order Date]],"mmm-yyyy")</f>
        <v>Jun-2015</v>
      </c>
    </row>
    <row r="872" spans="1:33" ht="12.75" customHeight="1" x14ac:dyDescent="0.25">
      <c r="A872" s="5">
        <v>18295</v>
      </c>
      <c r="B872" s="5" t="s">
        <v>37</v>
      </c>
      <c r="C872" s="5">
        <v>0.08</v>
      </c>
      <c r="D872" s="5">
        <v>22.84</v>
      </c>
      <c r="E872" s="5">
        <v>11.54</v>
      </c>
      <c r="F872" s="5">
        <v>1556</v>
      </c>
      <c r="G872" s="5" t="s">
        <v>1580</v>
      </c>
      <c r="H872" s="5" t="s">
        <v>49</v>
      </c>
      <c r="I872" s="5" t="s">
        <v>114</v>
      </c>
      <c r="J872" s="5" t="s">
        <v>29</v>
      </c>
      <c r="K872" s="5" t="s">
        <v>93</v>
      </c>
      <c r="L872" s="5" t="s">
        <v>59</v>
      </c>
      <c r="M872" s="5" t="s">
        <v>227</v>
      </c>
      <c r="N872" s="5">
        <v>0.39</v>
      </c>
      <c r="O872" s="5" t="s">
        <v>33</v>
      </c>
      <c r="P872" s="5" t="s">
        <v>136</v>
      </c>
      <c r="Q872" s="5" t="s">
        <v>137</v>
      </c>
      <c r="R872" s="5" t="s">
        <v>1454</v>
      </c>
      <c r="S872" s="5">
        <v>22304</v>
      </c>
      <c r="T872" s="7">
        <v>42156</v>
      </c>
      <c r="U872" s="7">
        <v>42158</v>
      </c>
      <c r="V872" s="5">
        <v>-477.37200000000007</v>
      </c>
      <c r="W872" s="5">
        <v>9</v>
      </c>
      <c r="X872" s="5">
        <v>195.16</v>
      </c>
      <c r="Y872" s="5">
        <v>87425</v>
      </c>
      <c r="Z872" s="5">
        <f>DATEDIF(Table1[[#This Row],[Order Date]], Table1[[#This Row],[Ship Date]], "D")</f>
        <v>2</v>
      </c>
      <c r="AA872" s="5">
        <f>IF(Table1[[#This Row],[Sales]]=0, 0, Table1[[#This Row],[Profit]] / Table1[[#This Row],[Sales]] * 100)</f>
        <v>-244.60545193687233</v>
      </c>
      <c r="AB872" s="5">
        <f>Table1[[#This Row],[Sales]] / (1 - Table1[[#This Row],[Discount]])</f>
        <v>212.13043478260869</v>
      </c>
      <c r="AC872" s="5">
        <f>Table1[[#This Row],[Sales Before Discount]] - Table1[[#This Row],[Sales]]</f>
        <v>16.970434782608692</v>
      </c>
      <c r="AD872" s="5" t="str">
        <f>IF(Table1[[#This Row],[Discount Impact Factor]]=0, "No Discount", IF(Table1[[#This Row],[Discount Impact Factor]]&lt;=0.1, "Low Discount", IF(Table1[[#This Row],[Discount Impact Factor]]&lt;=0.2, "Medium Discount", "High Discount")))</f>
        <v>High Discount</v>
      </c>
      <c r="AE872" s="5" t="str">
        <f>IF(Table1[[#This Row],[Discount]]=0,"0% (No Discount)",
 IF(Table1[[#This Row],[Discount]]&lt;=0.09,"10%",
 IF(Table1[[#This Row],[Discount]]&lt;=0.16,"15%",
 IF(Table1[[#This Row],[Discount]]&lt;=0.2,"20%",  IF(Table1[[#This Row],[Discount]]&lt;=0.25,"25%",
 "30%+")))))</f>
        <v>10%</v>
      </c>
      <c r="AF872" s="5" t="str">
        <f>IF(Table1[[#This Row],[Discount]]=0, "Full Price", "Discounted")</f>
        <v>Discounted</v>
      </c>
      <c r="AG872" s="46" t="str">
        <f>TEXT(Table1[[#This Row],[Order Date]],"mmm-yyyy")</f>
        <v>Jun-2015</v>
      </c>
    </row>
    <row r="873" spans="1:33" ht="12.75" customHeight="1" x14ac:dyDescent="0.25">
      <c r="A873" s="5">
        <v>18511</v>
      </c>
      <c r="B873" s="5" t="s">
        <v>106</v>
      </c>
      <c r="C873" s="5">
        <v>0.09</v>
      </c>
      <c r="D873" s="5">
        <v>60.98</v>
      </c>
      <c r="E873" s="5">
        <v>49</v>
      </c>
      <c r="F873" s="5">
        <v>1557</v>
      </c>
      <c r="G873" s="5" t="s">
        <v>1582</v>
      </c>
      <c r="H873" s="5" t="s">
        <v>49</v>
      </c>
      <c r="I873" s="5" t="s">
        <v>114</v>
      </c>
      <c r="J873" s="5" t="s">
        <v>29</v>
      </c>
      <c r="K873" s="5" t="s">
        <v>257</v>
      </c>
      <c r="L873" s="5" t="s">
        <v>236</v>
      </c>
      <c r="M873" s="5" t="s">
        <v>1583</v>
      </c>
      <c r="N873" s="5">
        <v>0.59</v>
      </c>
      <c r="O873" s="5" t="s">
        <v>33</v>
      </c>
      <c r="P873" s="5" t="s">
        <v>136</v>
      </c>
      <c r="Q873" s="5" t="s">
        <v>137</v>
      </c>
      <c r="R873" s="5" t="s">
        <v>1584</v>
      </c>
      <c r="S873" s="5">
        <v>22003</v>
      </c>
      <c r="T873" s="7">
        <v>42088</v>
      </c>
      <c r="U873" s="7">
        <v>42096</v>
      </c>
      <c r="V873" s="5">
        <v>-954.75800000000004</v>
      </c>
      <c r="W873" s="5">
        <v>15</v>
      </c>
      <c r="X873" s="5">
        <v>879.62</v>
      </c>
      <c r="Y873" s="5">
        <v>87426</v>
      </c>
      <c r="Z873" s="5">
        <f>DATEDIF(Table1[[#This Row],[Order Date]], Table1[[#This Row],[Ship Date]], "D")</f>
        <v>8</v>
      </c>
      <c r="AA873" s="5">
        <f>IF(Table1[[#This Row],[Sales]]=0, 0, Table1[[#This Row],[Profit]] / Table1[[#This Row],[Sales]] * 100)</f>
        <v>-108.5420977240172</v>
      </c>
      <c r="AB873" s="5">
        <f>Table1[[#This Row],[Sales]] / (1 - Table1[[#This Row],[Discount]])</f>
        <v>966.61538461538464</v>
      </c>
      <c r="AC873" s="5">
        <f>Table1[[#This Row],[Sales Before Discount]] - Table1[[#This Row],[Sales]]</f>
        <v>86.995384615384637</v>
      </c>
      <c r="AD873" s="5" t="str">
        <f>IF(Table1[[#This Row],[Discount Impact Factor]]=0, "No Discount", IF(Table1[[#This Row],[Discount Impact Factor]]&lt;=0.1, "Low Discount", IF(Table1[[#This Row],[Discount Impact Factor]]&lt;=0.2, "Medium Discount", "High Discount")))</f>
        <v>High Discount</v>
      </c>
      <c r="AE873" s="5" t="str">
        <f>IF(Table1[[#This Row],[Discount]]=0,"0% (No Discount)",
 IF(Table1[[#This Row],[Discount]]&lt;=0.09,"10%",
 IF(Table1[[#This Row],[Discount]]&lt;=0.16,"15%",
 IF(Table1[[#This Row],[Discount]]&lt;=0.2,"20%",  IF(Table1[[#This Row],[Discount]]&lt;=0.25,"25%",
 "30%+")))))</f>
        <v>10%</v>
      </c>
      <c r="AF873" s="5" t="str">
        <f>IF(Table1[[#This Row],[Discount]]=0, "Full Price", "Discounted")</f>
        <v>Discounted</v>
      </c>
      <c r="AG873" s="46" t="str">
        <f>TEXT(Table1[[#This Row],[Order Date]],"mmm-yyyy")</f>
        <v>Mar-2015</v>
      </c>
    </row>
    <row r="874" spans="1:33" ht="12.75" hidden="1" customHeight="1" x14ac:dyDescent="0.25">
      <c r="A874" s="5">
        <v>18512</v>
      </c>
      <c r="B874" s="5" t="s">
        <v>106</v>
      </c>
      <c r="C874" s="5">
        <v>0.05</v>
      </c>
      <c r="D874" s="5">
        <v>29.89</v>
      </c>
      <c r="E874" s="5">
        <v>1.99</v>
      </c>
      <c r="F874" s="5">
        <v>1557</v>
      </c>
      <c r="G874" s="5" t="s">
        <v>1582</v>
      </c>
      <c r="H874" s="5" t="s">
        <v>49</v>
      </c>
      <c r="I874" s="5" t="s">
        <v>114</v>
      </c>
      <c r="J874" s="5" t="s">
        <v>77</v>
      </c>
      <c r="K874" s="5" t="s">
        <v>180</v>
      </c>
      <c r="L874" s="5" t="s">
        <v>51</v>
      </c>
      <c r="M874" s="5" t="s">
        <v>1311</v>
      </c>
      <c r="N874" s="5">
        <v>0.5</v>
      </c>
      <c r="O874" s="5" t="s">
        <v>33</v>
      </c>
      <c r="P874" s="5" t="s">
        <v>136</v>
      </c>
      <c r="Q874" s="5" t="s">
        <v>137</v>
      </c>
      <c r="R874" s="5" t="s">
        <v>1584</v>
      </c>
      <c r="S874" s="5">
        <v>22003</v>
      </c>
      <c r="T874" s="7">
        <v>42088</v>
      </c>
      <c r="U874" s="7">
        <v>42090</v>
      </c>
      <c r="V874" s="5">
        <v>219.4734</v>
      </c>
      <c r="W874" s="5">
        <v>12</v>
      </c>
      <c r="X874" s="5">
        <v>361.19</v>
      </c>
      <c r="Y874" s="5">
        <v>87426</v>
      </c>
      <c r="Z874" s="5">
        <f>DATEDIF(Table1[[#This Row],[Order Date]], Table1[[#This Row],[Ship Date]], "D")</f>
        <v>2</v>
      </c>
      <c r="AA874" s="5">
        <f>IF(Table1[[#This Row],[Sales]]=0, 0, Table1[[#This Row],[Profit]] / Table1[[#This Row],[Sales]] * 100)</f>
        <v>60.763974639386475</v>
      </c>
      <c r="AB874" s="5">
        <f>Table1[[#This Row],[Sales]] / (1 - Table1[[#This Row],[Discount]])</f>
        <v>380.2</v>
      </c>
      <c r="AC874" s="5">
        <f>Table1[[#This Row],[Sales Before Discount]] - Table1[[#This Row],[Sales]]</f>
        <v>19.009999999999991</v>
      </c>
      <c r="AD874" s="5" t="str">
        <f>IF(Table1[[#This Row],[Discount Impact Factor]]=0, "No Discount", IF(Table1[[#This Row],[Discount Impact Factor]]&lt;=0.1, "Low Discount", IF(Table1[[#This Row],[Discount Impact Factor]]&lt;=0.2, "Medium Discount", "High Discount")))</f>
        <v>High Discount</v>
      </c>
      <c r="AE874" s="5" t="str">
        <f>IF(Table1[[#This Row],[Discount]]=0,"0% (No Discount)",
 IF(Table1[[#This Row],[Discount]]&lt;=0.09,"10%",
 IF(Table1[[#This Row],[Discount]]&lt;=0.16,"15%",
 IF(Table1[[#This Row],[Discount]]&lt;=0.2,"20%",  IF(Table1[[#This Row],[Discount]]&lt;=0.25,"25%",
 "30%+")))))</f>
        <v>10%</v>
      </c>
      <c r="AF874" s="5" t="str">
        <f>IF(Table1[[#This Row],[Discount]]=0, "Full Price", "Discounted")</f>
        <v>Discounted</v>
      </c>
      <c r="AG874" s="46" t="str">
        <f>TEXT(Table1[[#This Row],[Order Date]],"mmm-yyyy")</f>
        <v>Mar-2015</v>
      </c>
    </row>
    <row r="875" spans="1:33" ht="12.75" customHeight="1" x14ac:dyDescent="0.25">
      <c r="A875" s="5">
        <v>26229</v>
      </c>
      <c r="B875" s="5" t="s">
        <v>47</v>
      </c>
      <c r="C875" s="5">
        <v>0.1</v>
      </c>
      <c r="D875" s="5">
        <v>226.67</v>
      </c>
      <c r="E875" s="5">
        <v>28.16</v>
      </c>
      <c r="F875" s="5">
        <v>1559</v>
      </c>
      <c r="G875" s="5" t="s">
        <v>1585</v>
      </c>
      <c r="H875" s="5" t="s">
        <v>39</v>
      </c>
      <c r="I875" s="5" t="s">
        <v>114</v>
      </c>
      <c r="J875" s="5" t="s">
        <v>41</v>
      </c>
      <c r="K875" s="5" t="s">
        <v>42</v>
      </c>
      <c r="L875" s="5" t="s">
        <v>43</v>
      </c>
      <c r="M875" s="5" t="s">
        <v>1586</v>
      </c>
      <c r="N875" s="5">
        <v>0.59</v>
      </c>
      <c r="O875" s="5" t="s">
        <v>33</v>
      </c>
      <c r="P875" s="5" t="s">
        <v>136</v>
      </c>
      <c r="Q875" s="5" t="s">
        <v>137</v>
      </c>
      <c r="R875" s="5" t="s">
        <v>1587</v>
      </c>
      <c r="S875" s="5">
        <v>24060</v>
      </c>
      <c r="T875" s="7">
        <v>42109</v>
      </c>
      <c r="U875" s="7">
        <v>42111</v>
      </c>
      <c r="V875" s="5">
        <v>-390.76800000000003</v>
      </c>
      <c r="W875" s="5">
        <v>5</v>
      </c>
      <c r="X875" s="5">
        <v>1088.26</v>
      </c>
      <c r="Y875" s="5">
        <v>87424</v>
      </c>
      <c r="Z875" s="5">
        <f>DATEDIF(Table1[[#This Row],[Order Date]], Table1[[#This Row],[Ship Date]], "D")</f>
        <v>2</v>
      </c>
      <c r="AA875" s="5">
        <f>IF(Table1[[#This Row],[Sales]]=0, 0, Table1[[#This Row],[Profit]] / Table1[[#This Row],[Sales]] * 100)</f>
        <v>-35.907595611342877</v>
      </c>
      <c r="AB875" s="5">
        <f>Table1[[#This Row],[Sales]] / (1 - Table1[[#This Row],[Discount]])</f>
        <v>1209.1777777777777</v>
      </c>
      <c r="AC875" s="5">
        <f>Table1[[#This Row],[Sales Before Discount]] - Table1[[#This Row],[Sales]]</f>
        <v>120.9177777777777</v>
      </c>
      <c r="AD875" s="5" t="str">
        <f>IF(Table1[[#This Row],[Discount Impact Factor]]=0, "No Discount", IF(Table1[[#This Row],[Discount Impact Factor]]&lt;=0.1, "Low Discount", IF(Table1[[#This Row],[Discount Impact Factor]]&lt;=0.2, "Medium Discount", "High Discount")))</f>
        <v>High Discount</v>
      </c>
      <c r="AE875" s="5" t="str">
        <f>IF(Table1[[#This Row],[Discount]]=0,"0% (No Discount)",
 IF(Table1[[#This Row],[Discount]]&lt;=0.09,"10%",
 IF(Table1[[#This Row],[Discount]]&lt;=0.16,"15%",
 IF(Table1[[#This Row],[Discount]]&lt;=0.2,"20%",  IF(Table1[[#This Row],[Discount]]&lt;=0.25,"25%",
 "30%+")))))</f>
        <v>15%</v>
      </c>
      <c r="AF875" s="5" t="str">
        <f>IF(Table1[[#This Row],[Discount]]=0, "Full Price", "Discounted")</f>
        <v>Discounted</v>
      </c>
      <c r="AG875" s="46" t="str">
        <f>TEXT(Table1[[#This Row],[Order Date]],"mmm-yyyy")</f>
        <v>Apr-2015</v>
      </c>
    </row>
    <row r="876" spans="1:33" ht="12.75" customHeight="1" x14ac:dyDescent="0.25">
      <c r="A876" s="5">
        <v>19130</v>
      </c>
      <c r="B876" s="5" t="s">
        <v>25</v>
      </c>
      <c r="C876" s="5">
        <v>0.02</v>
      </c>
      <c r="D876" s="5">
        <v>11.34</v>
      </c>
      <c r="E876" s="5">
        <v>11.25</v>
      </c>
      <c r="F876" s="5">
        <v>1561</v>
      </c>
      <c r="G876" s="5" t="s">
        <v>1588</v>
      </c>
      <c r="H876" s="5" t="s">
        <v>49</v>
      </c>
      <c r="I876" s="5" t="s">
        <v>28</v>
      </c>
      <c r="J876" s="5" t="s">
        <v>29</v>
      </c>
      <c r="K876" s="5" t="s">
        <v>93</v>
      </c>
      <c r="L876" s="5" t="s">
        <v>59</v>
      </c>
      <c r="M876" s="5" t="s">
        <v>1589</v>
      </c>
      <c r="N876" s="5">
        <v>0.36</v>
      </c>
      <c r="O876" s="5" t="s">
        <v>33</v>
      </c>
      <c r="P876" s="5" t="s">
        <v>61</v>
      </c>
      <c r="Q876" s="5" t="s">
        <v>130</v>
      </c>
      <c r="R876" s="5" t="s">
        <v>1444</v>
      </c>
      <c r="S876" s="5">
        <v>76063</v>
      </c>
      <c r="T876" s="7">
        <v>42064</v>
      </c>
      <c r="U876" s="7">
        <v>42065</v>
      </c>
      <c r="V876" s="5">
        <v>-155.21</v>
      </c>
      <c r="W876" s="5">
        <v>9</v>
      </c>
      <c r="X876" s="5">
        <v>105.75</v>
      </c>
      <c r="Y876" s="5">
        <v>88093</v>
      </c>
      <c r="Z876" s="5">
        <f>DATEDIF(Table1[[#This Row],[Order Date]], Table1[[#This Row],[Ship Date]], "D")</f>
        <v>1</v>
      </c>
      <c r="AA876" s="5">
        <f>IF(Table1[[#This Row],[Sales]]=0, 0, Table1[[#This Row],[Profit]] / Table1[[#This Row],[Sales]] * 100)</f>
        <v>-146.77068557919623</v>
      </c>
      <c r="AB876" s="5">
        <f>Table1[[#This Row],[Sales]] / (1 - Table1[[#This Row],[Discount]])</f>
        <v>107.90816326530613</v>
      </c>
      <c r="AC876" s="5">
        <f>Table1[[#This Row],[Sales Before Discount]] - Table1[[#This Row],[Sales]]</f>
        <v>2.1581632653061291</v>
      </c>
      <c r="AD876" s="5" t="str">
        <f>IF(Table1[[#This Row],[Discount Impact Factor]]=0, "No Discount", IF(Table1[[#This Row],[Discount Impact Factor]]&lt;=0.1, "Low Discount", IF(Table1[[#This Row],[Discount Impact Factor]]&lt;=0.2, "Medium Discount", "High Discount")))</f>
        <v>High Discount</v>
      </c>
      <c r="AE876" s="5" t="str">
        <f>IF(Table1[[#This Row],[Discount]]=0,"0% (No Discount)",
 IF(Table1[[#This Row],[Discount]]&lt;=0.09,"10%",
 IF(Table1[[#This Row],[Discount]]&lt;=0.16,"15%",
 IF(Table1[[#This Row],[Discount]]&lt;=0.2,"20%",  IF(Table1[[#This Row],[Discount]]&lt;=0.25,"25%",
 "30%+")))))</f>
        <v>10%</v>
      </c>
      <c r="AF876" s="5" t="str">
        <f>IF(Table1[[#This Row],[Discount]]=0, "Full Price", "Discounted")</f>
        <v>Discounted</v>
      </c>
      <c r="AG876" s="46" t="str">
        <f>TEXT(Table1[[#This Row],[Order Date]],"mmm-yyyy")</f>
        <v>Mar-2015</v>
      </c>
    </row>
    <row r="877" spans="1:33" ht="12.75" customHeight="1" x14ac:dyDescent="0.25">
      <c r="A877" s="5">
        <v>19208</v>
      </c>
      <c r="B877" s="5" t="s">
        <v>47</v>
      </c>
      <c r="C877" s="5">
        <v>0.05</v>
      </c>
      <c r="D877" s="5">
        <v>12.2</v>
      </c>
      <c r="E877" s="5">
        <v>6.02</v>
      </c>
      <c r="F877" s="5">
        <v>1561</v>
      </c>
      <c r="G877" s="5" t="s">
        <v>1588</v>
      </c>
      <c r="H877" s="5" t="s">
        <v>49</v>
      </c>
      <c r="I877" s="5" t="s">
        <v>28</v>
      </c>
      <c r="J877" s="5" t="s">
        <v>41</v>
      </c>
      <c r="K877" s="5" t="s">
        <v>50</v>
      </c>
      <c r="L877" s="5" t="s">
        <v>51</v>
      </c>
      <c r="M877" s="5" t="s">
        <v>1412</v>
      </c>
      <c r="N877" s="5">
        <v>0.43</v>
      </c>
      <c r="O877" s="5" t="s">
        <v>33</v>
      </c>
      <c r="P877" s="5" t="s">
        <v>61</v>
      </c>
      <c r="Q877" s="5" t="s">
        <v>130</v>
      </c>
      <c r="R877" s="5" t="s">
        <v>1444</v>
      </c>
      <c r="S877" s="5">
        <v>76063</v>
      </c>
      <c r="T877" s="7">
        <v>42107</v>
      </c>
      <c r="U877" s="7">
        <v>42108</v>
      </c>
      <c r="V877" s="5">
        <v>-6.6420000000000003</v>
      </c>
      <c r="W877" s="5">
        <v>5</v>
      </c>
      <c r="X877" s="5">
        <v>63.93</v>
      </c>
      <c r="Y877" s="5">
        <v>88094</v>
      </c>
      <c r="Z877" s="5">
        <f>DATEDIF(Table1[[#This Row],[Order Date]], Table1[[#This Row],[Ship Date]], "D")</f>
        <v>1</v>
      </c>
      <c r="AA877" s="5">
        <f>IF(Table1[[#This Row],[Sales]]=0, 0, Table1[[#This Row],[Profit]] / Table1[[#This Row],[Sales]] * 100)</f>
        <v>-10.389488503050211</v>
      </c>
      <c r="AB877" s="5">
        <f>Table1[[#This Row],[Sales]] / (1 - Table1[[#This Row],[Discount]])</f>
        <v>67.294736842105266</v>
      </c>
      <c r="AC877" s="5">
        <f>Table1[[#This Row],[Sales Before Discount]] - Table1[[#This Row],[Sales]]</f>
        <v>3.3647368421052661</v>
      </c>
      <c r="AD877" s="5" t="str">
        <f>IF(Table1[[#This Row],[Discount Impact Factor]]=0, "No Discount", IF(Table1[[#This Row],[Discount Impact Factor]]&lt;=0.1, "Low Discount", IF(Table1[[#This Row],[Discount Impact Factor]]&lt;=0.2, "Medium Discount", "High Discount")))</f>
        <v>High Discount</v>
      </c>
      <c r="AE877" s="5" t="str">
        <f>IF(Table1[[#This Row],[Discount]]=0,"0% (No Discount)",
 IF(Table1[[#This Row],[Discount]]&lt;=0.09,"10%",
 IF(Table1[[#This Row],[Discount]]&lt;=0.16,"15%",
 IF(Table1[[#This Row],[Discount]]&lt;=0.2,"20%",  IF(Table1[[#This Row],[Discount]]&lt;=0.25,"25%",
 "30%+")))))</f>
        <v>10%</v>
      </c>
      <c r="AF877" s="5" t="str">
        <f>IF(Table1[[#This Row],[Discount]]=0, "Full Price", "Discounted")</f>
        <v>Discounted</v>
      </c>
      <c r="AG877" s="46" t="str">
        <f>TEXT(Table1[[#This Row],[Order Date]],"mmm-yyyy")</f>
        <v>Apr-2015</v>
      </c>
    </row>
    <row r="878" spans="1:33" ht="12.75" hidden="1" customHeight="1" x14ac:dyDescent="0.25">
      <c r="A878" s="5">
        <v>20464</v>
      </c>
      <c r="B878" s="5" t="s">
        <v>56</v>
      </c>
      <c r="C878" s="5">
        <v>7.0000000000000007E-2</v>
      </c>
      <c r="D878" s="5">
        <v>20.95</v>
      </c>
      <c r="E878" s="5">
        <v>5.99</v>
      </c>
      <c r="F878" s="5">
        <v>1574</v>
      </c>
      <c r="G878" s="5" t="s">
        <v>1590</v>
      </c>
      <c r="H878" s="5" t="s">
        <v>49</v>
      </c>
      <c r="I878" s="5" t="s">
        <v>114</v>
      </c>
      <c r="J878" s="5" t="s">
        <v>77</v>
      </c>
      <c r="K878" s="5" t="s">
        <v>180</v>
      </c>
      <c r="L878" s="5" t="s">
        <v>59</v>
      </c>
      <c r="M878" s="5" t="s">
        <v>1591</v>
      </c>
      <c r="N878" s="5">
        <v>0.65</v>
      </c>
      <c r="O878" s="5" t="s">
        <v>33</v>
      </c>
      <c r="P878" s="5" t="s">
        <v>136</v>
      </c>
      <c r="Q878" s="5" t="s">
        <v>322</v>
      </c>
      <c r="R878" s="5" t="s">
        <v>1592</v>
      </c>
      <c r="S878" s="5">
        <v>28314</v>
      </c>
      <c r="T878" s="7">
        <v>42044</v>
      </c>
      <c r="U878" s="7">
        <v>42045</v>
      </c>
      <c r="V878" s="5">
        <v>27.233999999999998</v>
      </c>
      <c r="W878" s="5">
        <v>19</v>
      </c>
      <c r="X878" s="5">
        <v>391.4</v>
      </c>
      <c r="Y878" s="5">
        <v>86966</v>
      </c>
      <c r="Z878" s="5">
        <f>DATEDIF(Table1[[#This Row],[Order Date]], Table1[[#This Row],[Ship Date]], "D")</f>
        <v>1</v>
      </c>
      <c r="AA878" s="5">
        <f>IF(Table1[[#This Row],[Sales]]=0, 0, Table1[[#This Row],[Profit]] / Table1[[#This Row],[Sales]] * 100)</f>
        <v>6.9580991313234541</v>
      </c>
      <c r="AB878" s="5">
        <f>Table1[[#This Row],[Sales]] / (1 - Table1[[#This Row],[Discount]])</f>
        <v>420.86021505376345</v>
      </c>
      <c r="AC878" s="5">
        <f>Table1[[#This Row],[Sales Before Discount]] - Table1[[#This Row],[Sales]]</f>
        <v>29.460215053763477</v>
      </c>
      <c r="AD878" s="5" t="str">
        <f>IF(Table1[[#This Row],[Discount Impact Factor]]=0, "No Discount", IF(Table1[[#This Row],[Discount Impact Factor]]&lt;=0.1, "Low Discount", IF(Table1[[#This Row],[Discount Impact Factor]]&lt;=0.2, "Medium Discount", "High Discount")))</f>
        <v>High Discount</v>
      </c>
      <c r="AE878" s="5" t="str">
        <f>IF(Table1[[#This Row],[Discount]]=0,"0% (No Discount)",
 IF(Table1[[#This Row],[Discount]]&lt;=0.09,"10%",
 IF(Table1[[#This Row],[Discount]]&lt;=0.16,"15%",
 IF(Table1[[#This Row],[Discount]]&lt;=0.2,"20%",  IF(Table1[[#This Row],[Discount]]&lt;=0.25,"25%",
 "30%+")))))</f>
        <v>10%</v>
      </c>
      <c r="AF878" s="5" t="str">
        <f>IF(Table1[[#This Row],[Discount]]=0, "Full Price", "Discounted")</f>
        <v>Discounted</v>
      </c>
      <c r="AG878" s="46" t="str">
        <f>TEXT(Table1[[#This Row],[Order Date]],"mmm-yyyy")</f>
        <v>Feb-2015</v>
      </c>
    </row>
    <row r="879" spans="1:33" ht="12.75" customHeight="1" x14ac:dyDescent="0.25">
      <c r="A879" s="5">
        <v>22127</v>
      </c>
      <c r="B879" s="5" t="s">
        <v>106</v>
      </c>
      <c r="C879" s="5">
        <v>0.1</v>
      </c>
      <c r="D879" s="5">
        <v>11.58</v>
      </c>
      <c r="E879" s="5">
        <v>6.97</v>
      </c>
      <c r="F879" s="5">
        <v>1580</v>
      </c>
      <c r="G879" s="5" t="s">
        <v>1593</v>
      </c>
      <c r="H879" s="5" t="s">
        <v>49</v>
      </c>
      <c r="I879" s="5" t="s">
        <v>28</v>
      </c>
      <c r="J879" s="5" t="s">
        <v>29</v>
      </c>
      <c r="K879" s="5" t="s">
        <v>69</v>
      </c>
      <c r="L879" s="5" t="s">
        <v>59</v>
      </c>
      <c r="M879" s="5" t="s">
        <v>686</v>
      </c>
      <c r="N879" s="5">
        <v>0.35</v>
      </c>
      <c r="O879" s="5" t="s">
        <v>33</v>
      </c>
      <c r="P879" s="5" t="s">
        <v>53</v>
      </c>
      <c r="Q879" s="5" t="s">
        <v>188</v>
      </c>
      <c r="R879" s="5" t="s">
        <v>1594</v>
      </c>
      <c r="S879" s="5">
        <v>4901</v>
      </c>
      <c r="T879" s="7">
        <v>42051</v>
      </c>
      <c r="U879" s="7">
        <v>42055</v>
      </c>
      <c r="V879" s="5">
        <v>-8.3979999999999997</v>
      </c>
      <c r="W879" s="5">
        <v>1</v>
      </c>
      <c r="X879" s="5">
        <v>14.53</v>
      </c>
      <c r="Y879" s="5">
        <v>90934</v>
      </c>
      <c r="Z879" s="5">
        <f>DATEDIF(Table1[[#This Row],[Order Date]], Table1[[#This Row],[Ship Date]], "D")</f>
        <v>4</v>
      </c>
      <c r="AA879" s="5">
        <f>IF(Table1[[#This Row],[Sales]]=0, 0, Table1[[#This Row],[Profit]] / Table1[[#This Row],[Sales]] * 100)</f>
        <v>-57.797660013764627</v>
      </c>
      <c r="AB879" s="5">
        <f>Table1[[#This Row],[Sales]] / (1 - Table1[[#This Row],[Discount]])</f>
        <v>16.144444444444442</v>
      </c>
      <c r="AC879" s="5">
        <f>Table1[[#This Row],[Sales Before Discount]] - Table1[[#This Row],[Sales]]</f>
        <v>1.6144444444444428</v>
      </c>
      <c r="AD879" s="5" t="str">
        <f>IF(Table1[[#This Row],[Discount Impact Factor]]=0, "No Discount", IF(Table1[[#This Row],[Discount Impact Factor]]&lt;=0.1, "Low Discount", IF(Table1[[#This Row],[Discount Impact Factor]]&lt;=0.2, "Medium Discount", "High Discount")))</f>
        <v>High Discount</v>
      </c>
      <c r="AE879" s="5" t="str">
        <f>IF(Table1[[#This Row],[Discount]]=0,"0% (No Discount)",
 IF(Table1[[#This Row],[Discount]]&lt;=0.09,"10%",
 IF(Table1[[#This Row],[Discount]]&lt;=0.16,"15%",
 IF(Table1[[#This Row],[Discount]]&lt;=0.2,"20%",  IF(Table1[[#This Row],[Discount]]&lt;=0.25,"25%",
 "30%+")))))</f>
        <v>15%</v>
      </c>
      <c r="AF879" s="5" t="str">
        <f>IF(Table1[[#This Row],[Discount]]=0, "Full Price", "Discounted")</f>
        <v>Discounted</v>
      </c>
      <c r="AG879" s="46" t="str">
        <f>TEXT(Table1[[#This Row],[Order Date]],"mmm-yyyy")</f>
        <v>Feb-2015</v>
      </c>
    </row>
    <row r="880" spans="1:33" ht="12.75" hidden="1" customHeight="1" x14ac:dyDescent="0.25">
      <c r="A880" s="5">
        <v>25013</v>
      </c>
      <c r="B880" s="5" t="s">
        <v>56</v>
      </c>
      <c r="C880" s="5">
        <v>0.03</v>
      </c>
      <c r="D880" s="5">
        <v>19.04</v>
      </c>
      <c r="E880" s="5">
        <v>6.38</v>
      </c>
      <c r="F880" s="5">
        <v>1590</v>
      </c>
      <c r="G880" s="5" t="s">
        <v>1595</v>
      </c>
      <c r="H880" s="5" t="s">
        <v>27</v>
      </c>
      <c r="I880" s="5" t="s">
        <v>28</v>
      </c>
      <c r="J880" s="5" t="s">
        <v>41</v>
      </c>
      <c r="K880" s="5" t="s">
        <v>50</v>
      </c>
      <c r="L880" s="5" t="s">
        <v>59</v>
      </c>
      <c r="M880" s="5" t="s">
        <v>1596</v>
      </c>
      <c r="N880" s="5">
        <v>0.56000000000000005</v>
      </c>
      <c r="O880" s="5" t="s">
        <v>33</v>
      </c>
      <c r="P880" s="5" t="s">
        <v>53</v>
      </c>
      <c r="Q880" s="5" t="s">
        <v>154</v>
      </c>
      <c r="R880" s="5" t="s">
        <v>1597</v>
      </c>
      <c r="S880" s="5">
        <v>44094</v>
      </c>
      <c r="T880" s="7">
        <v>42098</v>
      </c>
      <c r="U880" s="7">
        <v>42098</v>
      </c>
      <c r="V880" s="5">
        <v>83.793599999999998</v>
      </c>
      <c r="W880" s="5">
        <v>7</v>
      </c>
      <c r="X880" s="5">
        <v>144.03</v>
      </c>
      <c r="Y880" s="5">
        <v>86668</v>
      </c>
      <c r="Z880" s="5">
        <f>DATEDIF(Table1[[#This Row],[Order Date]], Table1[[#This Row],[Ship Date]], "D")</f>
        <v>0</v>
      </c>
      <c r="AA880" s="5">
        <f>IF(Table1[[#This Row],[Sales]]=0, 0, Table1[[#This Row],[Profit]] / Table1[[#This Row],[Sales]] * 100)</f>
        <v>58.177879608414905</v>
      </c>
      <c r="AB880" s="5">
        <f>Table1[[#This Row],[Sales]] / (1 - Table1[[#This Row],[Discount]])</f>
        <v>148.48453608247422</v>
      </c>
      <c r="AC880" s="5">
        <f>Table1[[#This Row],[Sales Before Discount]] - Table1[[#This Row],[Sales]]</f>
        <v>4.4545360824742204</v>
      </c>
      <c r="AD880" s="5" t="str">
        <f>IF(Table1[[#This Row],[Discount Impact Factor]]=0, "No Discount", IF(Table1[[#This Row],[Discount Impact Factor]]&lt;=0.1, "Low Discount", IF(Table1[[#This Row],[Discount Impact Factor]]&lt;=0.2, "Medium Discount", "High Discount")))</f>
        <v>High Discount</v>
      </c>
      <c r="AE880" s="5" t="str">
        <f>IF(Table1[[#This Row],[Discount]]=0,"0% (No Discount)",
 IF(Table1[[#This Row],[Discount]]&lt;=0.09,"10%",
 IF(Table1[[#This Row],[Discount]]&lt;=0.16,"15%",
 IF(Table1[[#This Row],[Discount]]&lt;=0.2,"20%",  IF(Table1[[#This Row],[Discount]]&lt;=0.25,"25%",
 "30%+")))))</f>
        <v>10%</v>
      </c>
      <c r="AF880" s="5" t="str">
        <f>IF(Table1[[#This Row],[Discount]]=0, "Full Price", "Discounted")</f>
        <v>Discounted</v>
      </c>
      <c r="AG880" s="46" t="str">
        <f>TEXT(Table1[[#This Row],[Order Date]],"mmm-yyyy")</f>
        <v>Apr-2015</v>
      </c>
    </row>
    <row r="881" spans="1:33" ht="12.75" customHeight="1" x14ac:dyDescent="0.25">
      <c r="A881" s="5">
        <v>25011</v>
      </c>
      <c r="B881" s="5" t="s">
        <v>56</v>
      </c>
      <c r="C881" s="5">
        <v>0.02</v>
      </c>
      <c r="D881" s="5">
        <v>5.53</v>
      </c>
      <c r="E881" s="5">
        <v>6.98</v>
      </c>
      <c r="F881" s="5">
        <v>1593</v>
      </c>
      <c r="G881" s="5" t="s">
        <v>1598</v>
      </c>
      <c r="H881" s="5" t="s">
        <v>49</v>
      </c>
      <c r="I881" s="5" t="s">
        <v>28</v>
      </c>
      <c r="J881" s="5" t="s">
        <v>29</v>
      </c>
      <c r="K881" s="5" t="s">
        <v>109</v>
      </c>
      <c r="L881" s="5" t="s">
        <v>59</v>
      </c>
      <c r="M881" s="5" t="s">
        <v>1599</v>
      </c>
      <c r="N881" s="5">
        <v>0.39</v>
      </c>
      <c r="O881" s="5" t="s">
        <v>33</v>
      </c>
      <c r="P881" s="5" t="s">
        <v>61</v>
      </c>
      <c r="Q881" s="5" t="s">
        <v>304</v>
      </c>
      <c r="R881" s="5" t="s">
        <v>305</v>
      </c>
      <c r="S881" s="5">
        <v>74006</v>
      </c>
      <c r="T881" s="7">
        <v>42098</v>
      </c>
      <c r="U881" s="7">
        <v>42100</v>
      </c>
      <c r="V881" s="5">
        <v>-77.823719999999994</v>
      </c>
      <c r="W881" s="5">
        <v>8</v>
      </c>
      <c r="X881" s="5">
        <v>48.81</v>
      </c>
      <c r="Y881" s="5">
        <v>86668</v>
      </c>
      <c r="Z881" s="5">
        <f>DATEDIF(Table1[[#This Row],[Order Date]], Table1[[#This Row],[Ship Date]], "D")</f>
        <v>2</v>
      </c>
      <c r="AA881" s="5">
        <f>IF(Table1[[#This Row],[Sales]]=0, 0, Table1[[#This Row],[Profit]] / Table1[[#This Row],[Sales]] * 100)</f>
        <v>-159.44216349108785</v>
      </c>
      <c r="AB881" s="5">
        <f>Table1[[#This Row],[Sales]] / (1 - Table1[[#This Row],[Discount]])</f>
        <v>49.806122448979593</v>
      </c>
      <c r="AC881" s="5">
        <f>Table1[[#This Row],[Sales Before Discount]] - Table1[[#This Row],[Sales]]</f>
        <v>0.99612244897959101</v>
      </c>
      <c r="AD881" s="5" t="str">
        <f>IF(Table1[[#This Row],[Discount Impact Factor]]=0, "No Discount", IF(Table1[[#This Row],[Discount Impact Factor]]&lt;=0.1, "Low Discount", IF(Table1[[#This Row],[Discount Impact Factor]]&lt;=0.2, "Medium Discount", "High Discount")))</f>
        <v>High Discount</v>
      </c>
      <c r="AE881" s="5" t="str">
        <f>IF(Table1[[#This Row],[Discount]]=0,"0% (No Discount)",
 IF(Table1[[#This Row],[Discount]]&lt;=0.09,"10%",
 IF(Table1[[#This Row],[Discount]]&lt;=0.16,"15%",
 IF(Table1[[#This Row],[Discount]]&lt;=0.2,"20%",  IF(Table1[[#This Row],[Discount]]&lt;=0.25,"25%",
 "30%+")))))</f>
        <v>10%</v>
      </c>
      <c r="AF881" s="5" t="str">
        <f>IF(Table1[[#This Row],[Discount]]=0, "Full Price", "Discounted")</f>
        <v>Discounted</v>
      </c>
      <c r="AG881" s="46" t="str">
        <f>TEXT(Table1[[#This Row],[Order Date]],"mmm-yyyy")</f>
        <v>Apr-2015</v>
      </c>
    </row>
    <row r="882" spans="1:33" ht="12.75" hidden="1" customHeight="1" x14ac:dyDescent="0.25">
      <c r="A882" s="5">
        <v>21059</v>
      </c>
      <c r="B882" s="5" t="s">
        <v>25</v>
      </c>
      <c r="C882" s="5">
        <v>0.01</v>
      </c>
      <c r="D882" s="5">
        <v>500.98</v>
      </c>
      <c r="E882" s="5">
        <v>26</v>
      </c>
      <c r="F882" s="5">
        <v>1595</v>
      </c>
      <c r="G882" s="5" t="s">
        <v>1600</v>
      </c>
      <c r="H882" s="5" t="s">
        <v>39</v>
      </c>
      <c r="I882" s="5" t="s">
        <v>28</v>
      </c>
      <c r="J882" s="5" t="s">
        <v>41</v>
      </c>
      <c r="K882" s="5" t="s">
        <v>42</v>
      </c>
      <c r="L882" s="5" t="s">
        <v>43</v>
      </c>
      <c r="M882" s="5" t="s">
        <v>44</v>
      </c>
      <c r="N882" s="5">
        <v>0.6</v>
      </c>
      <c r="O882" s="5" t="s">
        <v>33</v>
      </c>
      <c r="P882" s="5" t="s">
        <v>53</v>
      </c>
      <c r="Q882" s="5" t="s">
        <v>648</v>
      </c>
      <c r="R882" s="5" t="s">
        <v>1601</v>
      </c>
      <c r="S882" s="5">
        <v>25705</v>
      </c>
      <c r="T882" s="7">
        <v>42135</v>
      </c>
      <c r="U882" s="7">
        <v>42136</v>
      </c>
      <c r="V882" s="5">
        <v>5078.5379999999996</v>
      </c>
      <c r="W882" s="5">
        <v>14</v>
      </c>
      <c r="X882" s="5">
        <v>7360.2</v>
      </c>
      <c r="Y882" s="5">
        <v>90796</v>
      </c>
      <c r="Z882" s="5">
        <f>DATEDIF(Table1[[#This Row],[Order Date]], Table1[[#This Row],[Ship Date]], "D")</f>
        <v>1</v>
      </c>
      <c r="AA882" s="5">
        <f>IF(Table1[[#This Row],[Sales]]=0, 0, Table1[[#This Row],[Profit]] / Table1[[#This Row],[Sales]] * 100)</f>
        <v>69</v>
      </c>
      <c r="AB882" s="5">
        <f>Table1[[#This Row],[Sales]] / (1 - Table1[[#This Row],[Discount]])</f>
        <v>7434.545454545454</v>
      </c>
      <c r="AC882" s="5">
        <f>Table1[[#This Row],[Sales Before Discount]] - Table1[[#This Row],[Sales]]</f>
        <v>74.345454545454231</v>
      </c>
      <c r="AD882" s="5" t="str">
        <f>IF(Table1[[#This Row],[Discount Impact Factor]]=0, "No Discount", IF(Table1[[#This Row],[Discount Impact Factor]]&lt;=0.1, "Low Discount", IF(Table1[[#This Row],[Discount Impact Factor]]&lt;=0.2, "Medium Discount", "High Discount")))</f>
        <v>High Discount</v>
      </c>
      <c r="AE882" s="5" t="str">
        <f>IF(Table1[[#This Row],[Discount]]=0,"0% (No Discount)",
 IF(Table1[[#This Row],[Discount]]&lt;=0.09,"10%",
 IF(Table1[[#This Row],[Discount]]&lt;=0.16,"15%",
 IF(Table1[[#This Row],[Discount]]&lt;=0.2,"20%",  IF(Table1[[#This Row],[Discount]]&lt;=0.25,"25%",
 "30%+")))))</f>
        <v>10%</v>
      </c>
      <c r="AF882" s="5" t="str">
        <f>IF(Table1[[#This Row],[Discount]]=0, "Full Price", "Discounted")</f>
        <v>Discounted</v>
      </c>
      <c r="AG882" s="46" t="str">
        <f>TEXT(Table1[[#This Row],[Order Date]],"mmm-yyyy")</f>
        <v>May-2015</v>
      </c>
    </row>
    <row r="883" spans="1:33" ht="12.75" hidden="1" customHeight="1" x14ac:dyDescent="0.25">
      <c r="A883" s="5">
        <v>21060</v>
      </c>
      <c r="B883" s="5" t="s">
        <v>25</v>
      </c>
      <c r="C883" s="5">
        <v>0.08</v>
      </c>
      <c r="D883" s="5">
        <v>9.77</v>
      </c>
      <c r="E883" s="5">
        <v>6.02</v>
      </c>
      <c r="F883" s="5">
        <v>1595</v>
      </c>
      <c r="G883" s="5" t="s">
        <v>1600</v>
      </c>
      <c r="H883" s="5" t="s">
        <v>49</v>
      </c>
      <c r="I883" s="5" t="s">
        <v>28</v>
      </c>
      <c r="J883" s="5" t="s">
        <v>41</v>
      </c>
      <c r="K883" s="5" t="s">
        <v>50</v>
      </c>
      <c r="L883" s="5" t="s">
        <v>86</v>
      </c>
      <c r="M883" s="5" t="s">
        <v>1602</v>
      </c>
      <c r="N883" s="5">
        <v>0.48</v>
      </c>
      <c r="O883" s="5" t="s">
        <v>33</v>
      </c>
      <c r="P883" s="5" t="s">
        <v>53</v>
      </c>
      <c r="Q883" s="5" t="s">
        <v>648</v>
      </c>
      <c r="R883" s="5" t="s">
        <v>1601</v>
      </c>
      <c r="S883" s="5">
        <v>25705</v>
      </c>
      <c r="T883" s="7">
        <v>42135</v>
      </c>
      <c r="U883" s="7">
        <v>42136</v>
      </c>
      <c r="V883" s="5">
        <v>23.276000000000003</v>
      </c>
      <c r="W883" s="5">
        <v>9</v>
      </c>
      <c r="X883" s="5">
        <v>89.06</v>
      </c>
      <c r="Y883" s="5">
        <v>90796</v>
      </c>
      <c r="Z883" s="5">
        <f>DATEDIF(Table1[[#This Row],[Order Date]], Table1[[#This Row],[Ship Date]], "D")</f>
        <v>1</v>
      </c>
      <c r="AA883" s="5">
        <f>IF(Table1[[#This Row],[Sales]]=0, 0, Table1[[#This Row],[Profit]] / Table1[[#This Row],[Sales]] * 100)</f>
        <v>26.135189759712556</v>
      </c>
      <c r="AB883" s="5">
        <f>Table1[[#This Row],[Sales]] / (1 - Table1[[#This Row],[Discount]])</f>
        <v>96.804347826086953</v>
      </c>
      <c r="AC883" s="5">
        <f>Table1[[#This Row],[Sales Before Discount]] - Table1[[#This Row],[Sales]]</f>
        <v>7.7443478260869512</v>
      </c>
      <c r="AD883" s="5" t="str">
        <f>IF(Table1[[#This Row],[Discount Impact Factor]]=0, "No Discount", IF(Table1[[#This Row],[Discount Impact Factor]]&lt;=0.1, "Low Discount", IF(Table1[[#This Row],[Discount Impact Factor]]&lt;=0.2, "Medium Discount", "High Discount")))</f>
        <v>High Discount</v>
      </c>
      <c r="AE883" s="5" t="str">
        <f>IF(Table1[[#This Row],[Discount]]=0,"0% (No Discount)",
 IF(Table1[[#This Row],[Discount]]&lt;=0.09,"10%",
 IF(Table1[[#This Row],[Discount]]&lt;=0.16,"15%",
 IF(Table1[[#This Row],[Discount]]&lt;=0.2,"20%",  IF(Table1[[#This Row],[Discount]]&lt;=0.25,"25%",
 "30%+")))))</f>
        <v>10%</v>
      </c>
      <c r="AF883" s="5" t="str">
        <f>IF(Table1[[#This Row],[Discount]]=0, "Full Price", "Discounted")</f>
        <v>Discounted</v>
      </c>
      <c r="AG883" s="46" t="str">
        <f>TEXT(Table1[[#This Row],[Order Date]],"mmm-yyyy")</f>
        <v>May-2015</v>
      </c>
    </row>
    <row r="884" spans="1:33" ht="12.75" hidden="1" customHeight="1" x14ac:dyDescent="0.25">
      <c r="A884" s="5">
        <v>21061</v>
      </c>
      <c r="B884" s="5" t="s">
        <v>25</v>
      </c>
      <c r="C884" s="5">
        <v>0.09</v>
      </c>
      <c r="D884" s="5">
        <v>3.28</v>
      </c>
      <c r="E884" s="5">
        <v>0.98</v>
      </c>
      <c r="F884" s="5">
        <v>1595</v>
      </c>
      <c r="G884" s="5" t="s">
        <v>1600</v>
      </c>
      <c r="H884" s="5" t="s">
        <v>49</v>
      </c>
      <c r="I884" s="5" t="s">
        <v>28</v>
      </c>
      <c r="J884" s="5" t="s">
        <v>29</v>
      </c>
      <c r="K884" s="5" t="s">
        <v>30</v>
      </c>
      <c r="L884" s="5" t="s">
        <v>31</v>
      </c>
      <c r="M884" s="5" t="s">
        <v>1603</v>
      </c>
      <c r="N884" s="5">
        <v>0.59</v>
      </c>
      <c r="O884" s="5" t="s">
        <v>33</v>
      </c>
      <c r="P884" s="5" t="s">
        <v>53</v>
      </c>
      <c r="Q884" s="5" t="s">
        <v>648</v>
      </c>
      <c r="R884" s="5" t="s">
        <v>1601</v>
      </c>
      <c r="S884" s="5">
        <v>25705</v>
      </c>
      <c r="T884" s="7">
        <v>42135</v>
      </c>
      <c r="U884" s="7">
        <v>42137</v>
      </c>
      <c r="V884" s="5">
        <v>17.754000000000001</v>
      </c>
      <c r="W884" s="5">
        <v>42</v>
      </c>
      <c r="X884" s="5">
        <v>134.97</v>
      </c>
      <c r="Y884" s="5">
        <v>90796</v>
      </c>
      <c r="Z884" s="5">
        <f>DATEDIF(Table1[[#This Row],[Order Date]], Table1[[#This Row],[Ship Date]], "D")</f>
        <v>2</v>
      </c>
      <c r="AA884" s="5">
        <f>IF(Table1[[#This Row],[Sales]]=0, 0, Table1[[#This Row],[Profit]] / Table1[[#This Row],[Sales]] * 100)</f>
        <v>13.15403422982885</v>
      </c>
      <c r="AB884" s="5">
        <f>Table1[[#This Row],[Sales]] / (1 - Table1[[#This Row],[Discount]])</f>
        <v>148.31868131868131</v>
      </c>
      <c r="AC884" s="5">
        <f>Table1[[#This Row],[Sales Before Discount]] - Table1[[#This Row],[Sales]]</f>
        <v>13.348681318681315</v>
      </c>
      <c r="AD884" s="5" t="str">
        <f>IF(Table1[[#This Row],[Discount Impact Factor]]=0, "No Discount", IF(Table1[[#This Row],[Discount Impact Factor]]&lt;=0.1, "Low Discount", IF(Table1[[#This Row],[Discount Impact Factor]]&lt;=0.2, "Medium Discount", "High Discount")))</f>
        <v>High Discount</v>
      </c>
      <c r="AE884" s="5" t="str">
        <f>IF(Table1[[#This Row],[Discount]]=0,"0% (No Discount)",
 IF(Table1[[#This Row],[Discount]]&lt;=0.09,"10%",
 IF(Table1[[#This Row],[Discount]]&lt;=0.16,"15%",
 IF(Table1[[#This Row],[Discount]]&lt;=0.2,"20%",  IF(Table1[[#This Row],[Discount]]&lt;=0.25,"25%",
 "30%+")))))</f>
        <v>10%</v>
      </c>
      <c r="AF884" s="5" t="str">
        <f>IF(Table1[[#This Row],[Discount]]=0, "Full Price", "Discounted")</f>
        <v>Discounted</v>
      </c>
      <c r="AG884" s="46" t="str">
        <f>TEXT(Table1[[#This Row],[Order Date]],"mmm-yyyy")</f>
        <v>May-2015</v>
      </c>
    </row>
    <row r="885" spans="1:33" ht="12.75" customHeight="1" x14ac:dyDescent="0.25">
      <c r="A885" s="5">
        <v>21928</v>
      </c>
      <c r="B885" s="5" t="s">
        <v>47</v>
      </c>
      <c r="C885" s="5">
        <v>0.1</v>
      </c>
      <c r="D885" s="5">
        <v>9.11</v>
      </c>
      <c r="E885" s="5">
        <v>2.15</v>
      </c>
      <c r="F885" s="5">
        <v>1602</v>
      </c>
      <c r="G885" s="5" t="s">
        <v>1604</v>
      </c>
      <c r="H885" s="5" t="s">
        <v>49</v>
      </c>
      <c r="I885" s="5" t="s">
        <v>40</v>
      </c>
      <c r="J885" s="5" t="s">
        <v>29</v>
      </c>
      <c r="K885" s="5" t="s">
        <v>93</v>
      </c>
      <c r="L885" s="5" t="s">
        <v>31</v>
      </c>
      <c r="M885" s="5" t="s">
        <v>1258</v>
      </c>
      <c r="N885" s="5">
        <v>0.4</v>
      </c>
      <c r="O885" s="5" t="s">
        <v>33</v>
      </c>
      <c r="P885" s="5" t="s">
        <v>53</v>
      </c>
      <c r="Q885" s="5" t="s">
        <v>415</v>
      </c>
      <c r="R885" s="5" t="s">
        <v>1605</v>
      </c>
      <c r="S885" s="5">
        <v>20601</v>
      </c>
      <c r="T885" s="7">
        <v>42104</v>
      </c>
      <c r="U885" s="7">
        <v>42106</v>
      </c>
      <c r="V885" s="5">
        <v>-3.9312</v>
      </c>
      <c r="W885" s="5">
        <v>2</v>
      </c>
      <c r="X885" s="5">
        <v>17.420000000000002</v>
      </c>
      <c r="Y885" s="5">
        <v>89680</v>
      </c>
      <c r="Z885" s="5">
        <f>DATEDIF(Table1[[#This Row],[Order Date]], Table1[[#This Row],[Ship Date]], "D")</f>
        <v>2</v>
      </c>
      <c r="AA885" s="5">
        <f>IF(Table1[[#This Row],[Sales]]=0, 0, Table1[[#This Row],[Profit]] / Table1[[#This Row],[Sales]] * 100)</f>
        <v>-22.567164179104477</v>
      </c>
      <c r="AB885" s="5">
        <f>Table1[[#This Row],[Sales]] / (1 - Table1[[#This Row],[Discount]])</f>
        <v>19.355555555555558</v>
      </c>
      <c r="AC885" s="5">
        <f>Table1[[#This Row],[Sales Before Discount]] - Table1[[#This Row],[Sales]]</f>
        <v>1.9355555555555561</v>
      </c>
      <c r="AD885" s="5" t="str">
        <f>IF(Table1[[#This Row],[Discount Impact Factor]]=0, "No Discount", IF(Table1[[#This Row],[Discount Impact Factor]]&lt;=0.1, "Low Discount", IF(Table1[[#This Row],[Discount Impact Factor]]&lt;=0.2, "Medium Discount", "High Discount")))</f>
        <v>High Discount</v>
      </c>
      <c r="AE885" s="5" t="str">
        <f>IF(Table1[[#This Row],[Discount]]=0,"0% (No Discount)",
 IF(Table1[[#This Row],[Discount]]&lt;=0.09,"10%",
 IF(Table1[[#This Row],[Discount]]&lt;=0.16,"15%",
 IF(Table1[[#This Row],[Discount]]&lt;=0.2,"20%",  IF(Table1[[#This Row],[Discount]]&lt;=0.25,"25%",
 "30%+")))))</f>
        <v>15%</v>
      </c>
      <c r="AF885" s="5" t="str">
        <f>IF(Table1[[#This Row],[Discount]]=0, "Full Price", "Discounted")</f>
        <v>Discounted</v>
      </c>
      <c r="AG885" s="46" t="str">
        <f>TEXT(Table1[[#This Row],[Order Date]],"mmm-yyyy")</f>
        <v>Apr-2015</v>
      </c>
    </row>
    <row r="886" spans="1:33" ht="12.75" hidden="1" customHeight="1" x14ac:dyDescent="0.25">
      <c r="A886" s="5">
        <v>23533</v>
      </c>
      <c r="B886" s="5" t="s">
        <v>47</v>
      </c>
      <c r="C886" s="5">
        <v>0.09</v>
      </c>
      <c r="D886" s="5">
        <v>2.1800000000000002</v>
      </c>
      <c r="E886" s="5">
        <v>0.78</v>
      </c>
      <c r="F886" s="5">
        <v>1603</v>
      </c>
      <c r="G886" s="5" t="s">
        <v>1606</v>
      </c>
      <c r="H886" s="5" t="s">
        <v>49</v>
      </c>
      <c r="I886" s="5" t="s">
        <v>58</v>
      </c>
      <c r="J886" s="5" t="s">
        <v>29</v>
      </c>
      <c r="K886" s="5" t="s">
        <v>66</v>
      </c>
      <c r="L886" s="5" t="s">
        <v>31</v>
      </c>
      <c r="M886" s="5" t="s">
        <v>1607</v>
      </c>
      <c r="N886" s="5">
        <v>0.52</v>
      </c>
      <c r="O886" s="5" t="s">
        <v>33</v>
      </c>
      <c r="P886" s="5" t="s">
        <v>53</v>
      </c>
      <c r="Q886" s="5" t="s">
        <v>71</v>
      </c>
      <c r="R886" s="5" t="s">
        <v>1608</v>
      </c>
      <c r="S886" s="5">
        <v>11598</v>
      </c>
      <c r="T886" s="7">
        <v>42020</v>
      </c>
      <c r="U886" s="7">
        <v>42022</v>
      </c>
      <c r="V886" s="5">
        <v>2.4548000000000001</v>
      </c>
      <c r="W886" s="5">
        <v>9</v>
      </c>
      <c r="X886" s="5">
        <v>19.12</v>
      </c>
      <c r="Y886" s="5">
        <v>89679</v>
      </c>
      <c r="Z886" s="5">
        <f>DATEDIF(Table1[[#This Row],[Order Date]], Table1[[#This Row],[Ship Date]], "D")</f>
        <v>2</v>
      </c>
      <c r="AA886" s="5">
        <f>IF(Table1[[#This Row],[Sales]]=0, 0, Table1[[#This Row],[Profit]] / Table1[[#This Row],[Sales]] * 100)</f>
        <v>12.838912133891215</v>
      </c>
      <c r="AB886" s="5">
        <f>Table1[[#This Row],[Sales]] / (1 - Table1[[#This Row],[Discount]])</f>
        <v>21.010989010989011</v>
      </c>
      <c r="AC886" s="5">
        <f>Table1[[#This Row],[Sales Before Discount]] - Table1[[#This Row],[Sales]]</f>
        <v>1.89098901098901</v>
      </c>
      <c r="AD886" s="5" t="str">
        <f>IF(Table1[[#This Row],[Discount Impact Factor]]=0, "No Discount", IF(Table1[[#This Row],[Discount Impact Factor]]&lt;=0.1, "Low Discount", IF(Table1[[#This Row],[Discount Impact Factor]]&lt;=0.2, "Medium Discount", "High Discount")))</f>
        <v>High Discount</v>
      </c>
      <c r="AE886" s="5" t="str">
        <f>IF(Table1[[#This Row],[Discount]]=0,"0% (No Discount)",
 IF(Table1[[#This Row],[Discount]]&lt;=0.09,"10%",
 IF(Table1[[#This Row],[Discount]]&lt;=0.16,"15%",
 IF(Table1[[#This Row],[Discount]]&lt;=0.2,"20%",  IF(Table1[[#This Row],[Discount]]&lt;=0.25,"25%",
 "30%+")))))</f>
        <v>10%</v>
      </c>
      <c r="AF886" s="5" t="str">
        <f>IF(Table1[[#This Row],[Discount]]=0, "Full Price", "Discounted")</f>
        <v>Discounted</v>
      </c>
      <c r="AG886" s="46" t="str">
        <f>TEXT(Table1[[#This Row],[Order Date]],"mmm-yyyy")</f>
        <v>Jan-2015</v>
      </c>
    </row>
    <row r="887" spans="1:33" ht="12.75" customHeight="1" x14ac:dyDescent="0.25">
      <c r="A887" s="5">
        <v>23534</v>
      </c>
      <c r="B887" s="5" t="s">
        <v>47</v>
      </c>
      <c r="C887" s="5">
        <v>0.05</v>
      </c>
      <c r="D887" s="5">
        <v>179.29</v>
      </c>
      <c r="E887" s="5">
        <v>29.21</v>
      </c>
      <c r="F887" s="5">
        <v>1603</v>
      </c>
      <c r="G887" s="5" t="s">
        <v>1606</v>
      </c>
      <c r="H887" s="5" t="s">
        <v>39</v>
      </c>
      <c r="I887" s="5" t="s">
        <v>58</v>
      </c>
      <c r="J887" s="5" t="s">
        <v>41</v>
      </c>
      <c r="K887" s="5" t="s">
        <v>152</v>
      </c>
      <c r="L887" s="5" t="s">
        <v>121</v>
      </c>
      <c r="M887" s="5" t="s">
        <v>629</v>
      </c>
      <c r="N887" s="5">
        <v>0.76</v>
      </c>
      <c r="O887" s="5" t="s">
        <v>33</v>
      </c>
      <c r="P887" s="5" t="s">
        <v>53</v>
      </c>
      <c r="Q887" s="5" t="s">
        <v>71</v>
      </c>
      <c r="R887" s="5" t="s">
        <v>1608</v>
      </c>
      <c r="S887" s="5">
        <v>11598</v>
      </c>
      <c r="T887" s="7">
        <v>42020</v>
      </c>
      <c r="U887" s="7">
        <v>42022</v>
      </c>
      <c r="V887" s="5">
        <v>-537.27977732000011</v>
      </c>
      <c r="W887" s="5">
        <v>1</v>
      </c>
      <c r="X887" s="5">
        <v>186.64</v>
      </c>
      <c r="Y887" s="5">
        <v>89679</v>
      </c>
      <c r="Z887" s="5">
        <f>DATEDIF(Table1[[#This Row],[Order Date]], Table1[[#This Row],[Ship Date]], "D")</f>
        <v>2</v>
      </c>
      <c r="AA887" s="5">
        <f>IF(Table1[[#This Row],[Sales]]=0, 0, Table1[[#This Row],[Profit]] / Table1[[#This Row],[Sales]] * 100)</f>
        <v>-287.86957636090881</v>
      </c>
      <c r="AB887" s="5">
        <f>Table1[[#This Row],[Sales]] / (1 - Table1[[#This Row],[Discount]])</f>
        <v>196.46315789473684</v>
      </c>
      <c r="AC887" s="5">
        <f>Table1[[#This Row],[Sales Before Discount]] - Table1[[#This Row],[Sales]]</f>
        <v>9.8231578947368519</v>
      </c>
      <c r="AD887" s="5" t="str">
        <f>IF(Table1[[#This Row],[Discount Impact Factor]]=0, "No Discount", IF(Table1[[#This Row],[Discount Impact Factor]]&lt;=0.1, "Low Discount", IF(Table1[[#This Row],[Discount Impact Factor]]&lt;=0.2, "Medium Discount", "High Discount")))</f>
        <v>High Discount</v>
      </c>
      <c r="AE887" s="5" t="str">
        <f>IF(Table1[[#This Row],[Discount]]=0,"0% (No Discount)",
 IF(Table1[[#This Row],[Discount]]&lt;=0.09,"10%",
 IF(Table1[[#This Row],[Discount]]&lt;=0.16,"15%",
 IF(Table1[[#This Row],[Discount]]&lt;=0.2,"20%",  IF(Table1[[#This Row],[Discount]]&lt;=0.25,"25%",
 "30%+")))))</f>
        <v>10%</v>
      </c>
      <c r="AF887" s="5" t="str">
        <f>IF(Table1[[#This Row],[Discount]]=0, "Full Price", "Discounted")</f>
        <v>Discounted</v>
      </c>
      <c r="AG887" s="46" t="str">
        <f>TEXT(Table1[[#This Row],[Order Date]],"mmm-yyyy")</f>
        <v>Jan-2015</v>
      </c>
    </row>
    <row r="888" spans="1:33" ht="12.75" customHeight="1" x14ac:dyDescent="0.25">
      <c r="A888" s="5">
        <v>18450</v>
      </c>
      <c r="B888" s="5" t="s">
        <v>56</v>
      </c>
      <c r="C888" s="5">
        <v>0.05</v>
      </c>
      <c r="D888" s="5">
        <v>1.98</v>
      </c>
      <c r="E888" s="5">
        <v>4.7699999999999996</v>
      </c>
      <c r="F888" s="5">
        <v>1606</v>
      </c>
      <c r="G888" s="5" t="s">
        <v>1609</v>
      </c>
      <c r="H888" s="5" t="s">
        <v>49</v>
      </c>
      <c r="I888" s="5" t="s">
        <v>40</v>
      </c>
      <c r="J888" s="5" t="s">
        <v>29</v>
      </c>
      <c r="K888" s="5" t="s">
        <v>109</v>
      </c>
      <c r="L888" s="5" t="s">
        <v>59</v>
      </c>
      <c r="M888" s="5" t="s">
        <v>1610</v>
      </c>
      <c r="N888" s="5">
        <v>0.4</v>
      </c>
      <c r="O888" s="5" t="s">
        <v>33</v>
      </c>
      <c r="P888" s="5" t="s">
        <v>53</v>
      </c>
      <c r="Q888" s="5" t="s">
        <v>71</v>
      </c>
      <c r="R888" s="5" t="s">
        <v>1611</v>
      </c>
      <c r="S888" s="5">
        <v>11010</v>
      </c>
      <c r="T888" s="7">
        <v>42011</v>
      </c>
      <c r="U888" s="7">
        <v>42012</v>
      </c>
      <c r="V888" s="5">
        <v>-14.359820000000001</v>
      </c>
      <c r="W888" s="5">
        <v>1</v>
      </c>
      <c r="X888" s="5">
        <v>3.53</v>
      </c>
      <c r="Y888" s="5">
        <v>87993</v>
      </c>
      <c r="Z888" s="5">
        <f>DATEDIF(Table1[[#This Row],[Order Date]], Table1[[#This Row],[Ship Date]], "D")</f>
        <v>1</v>
      </c>
      <c r="AA888" s="5">
        <f>IF(Table1[[#This Row],[Sales]]=0, 0, Table1[[#This Row],[Profit]] / Table1[[#This Row],[Sales]] * 100)</f>
        <v>-406.79376770538249</v>
      </c>
      <c r="AB888" s="5">
        <f>Table1[[#This Row],[Sales]] / (1 - Table1[[#This Row],[Discount]])</f>
        <v>3.7157894736842105</v>
      </c>
      <c r="AC888" s="5">
        <f>Table1[[#This Row],[Sales Before Discount]] - Table1[[#This Row],[Sales]]</f>
        <v>0.18578947368421073</v>
      </c>
      <c r="AD888" s="5" t="str">
        <f>IF(Table1[[#This Row],[Discount Impact Factor]]=0, "No Discount", IF(Table1[[#This Row],[Discount Impact Factor]]&lt;=0.1, "Low Discount", IF(Table1[[#This Row],[Discount Impact Factor]]&lt;=0.2, "Medium Discount", "High Discount")))</f>
        <v>Medium Discount</v>
      </c>
      <c r="AE888" s="5" t="str">
        <f>IF(Table1[[#This Row],[Discount]]=0,"0% (No Discount)",
 IF(Table1[[#This Row],[Discount]]&lt;=0.09,"10%",
 IF(Table1[[#This Row],[Discount]]&lt;=0.16,"15%",
 IF(Table1[[#This Row],[Discount]]&lt;=0.2,"20%",  IF(Table1[[#This Row],[Discount]]&lt;=0.25,"25%",
 "30%+")))))</f>
        <v>10%</v>
      </c>
      <c r="AF888" s="5" t="str">
        <f>IF(Table1[[#This Row],[Discount]]=0, "Full Price", "Discounted")</f>
        <v>Discounted</v>
      </c>
      <c r="AG888" s="46" t="str">
        <f>TEXT(Table1[[#This Row],[Order Date]],"mmm-yyyy")</f>
        <v>Jan-2015</v>
      </c>
    </row>
    <row r="889" spans="1:33" ht="12.75" customHeight="1" x14ac:dyDescent="0.25">
      <c r="A889" s="5">
        <v>18451</v>
      </c>
      <c r="B889" s="5" t="s">
        <v>56</v>
      </c>
      <c r="C889" s="5">
        <v>7.0000000000000007E-2</v>
      </c>
      <c r="D889" s="5">
        <v>699.99</v>
      </c>
      <c r="E889" s="5">
        <v>24.49</v>
      </c>
      <c r="F889" s="5">
        <v>1606</v>
      </c>
      <c r="G889" s="5" t="s">
        <v>1609</v>
      </c>
      <c r="H889" s="5" t="s">
        <v>27</v>
      </c>
      <c r="I889" s="5" t="s">
        <v>40</v>
      </c>
      <c r="J889" s="5" t="s">
        <v>77</v>
      </c>
      <c r="K889" s="5" t="s">
        <v>587</v>
      </c>
      <c r="L889" s="5" t="s">
        <v>236</v>
      </c>
      <c r="M889" s="5" t="s">
        <v>588</v>
      </c>
      <c r="N889" s="5">
        <v>0.41</v>
      </c>
      <c r="O889" s="5" t="s">
        <v>33</v>
      </c>
      <c r="P889" s="5" t="s">
        <v>53</v>
      </c>
      <c r="Q889" s="5" t="s">
        <v>71</v>
      </c>
      <c r="R889" s="5" t="s">
        <v>1611</v>
      </c>
      <c r="S889" s="5">
        <v>11010</v>
      </c>
      <c r="T889" s="7">
        <v>42011</v>
      </c>
      <c r="U889" s="7">
        <v>42012</v>
      </c>
      <c r="V889" s="5">
        <v>-2870.2775999999994</v>
      </c>
      <c r="W889" s="5">
        <v>1</v>
      </c>
      <c r="X889" s="5">
        <v>706.56</v>
      </c>
      <c r="Y889" s="5">
        <v>87993</v>
      </c>
      <c r="Z889" s="5">
        <f>DATEDIF(Table1[[#This Row],[Order Date]], Table1[[#This Row],[Ship Date]], "D")</f>
        <v>1</v>
      </c>
      <c r="AA889" s="5">
        <f>IF(Table1[[#This Row],[Sales]]=0, 0, Table1[[#This Row],[Profit]] / Table1[[#This Row],[Sales]] * 100)</f>
        <v>-406.23267663043475</v>
      </c>
      <c r="AB889" s="5">
        <f>Table1[[#This Row],[Sales]] / (1 - Table1[[#This Row],[Discount]])</f>
        <v>759.74193548387098</v>
      </c>
      <c r="AC889" s="5">
        <f>Table1[[#This Row],[Sales Before Discount]] - Table1[[#This Row],[Sales]]</f>
        <v>53.18193548387103</v>
      </c>
      <c r="AD889" s="5" t="str">
        <f>IF(Table1[[#This Row],[Discount Impact Factor]]=0, "No Discount", IF(Table1[[#This Row],[Discount Impact Factor]]&lt;=0.1, "Low Discount", IF(Table1[[#This Row],[Discount Impact Factor]]&lt;=0.2, "Medium Discount", "High Discount")))</f>
        <v>High Discount</v>
      </c>
      <c r="AE889" s="5" t="str">
        <f>IF(Table1[[#This Row],[Discount]]=0,"0% (No Discount)",
 IF(Table1[[#This Row],[Discount]]&lt;=0.09,"10%",
 IF(Table1[[#This Row],[Discount]]&lt;=0.16,"15%",
 IF(Table1[[#This Row],[Discount]]&lt;=0.2,"20%",  IF(Table1[[#This Row],[Discount]]&lt;=0.25,"25%",
 "30%+")))))</f>
        <v>10%</v>
      </c>
      <c r="AF889" s="5" t="str">
        <f>IF(Table1[[#This Row],[Discount]]=0, "Full Price", "Discounted")</f>
        <v>Discounted</v>
      </c>
      <c r="AG889" s="46" t="str">
        <f>TEXT(Table1[[#This Row],[Order Date]],"mmm-yyyy")</f>
        <v>Jan-2015</v>
      </c>
    </row>
    <row r="890" spans="1:33" ht="12.75" hidden="1" customHeight="1" x14ac:dyDescent="0.25">
      <c r="A890" s="5">
        <v>18452</v>
      </c>
      <c r="B890" s="5" t="s">
        <v>56</v>
      </c>
      <c r="C890" s="5">
        <v>7.0000000000000007E-2</v>
      </c>
      <c r="D890" s="5">
        <v>6783.02</v>
      </c>
      <c r="E890" s="5">
        <v>24.49</v>
      </c>
      <c r="F890" s="5">
        <v>1606</v>
      </c>
      <c r="G890" s="5" t="s">
        <v>1609</v>
      </c>
      <c r="H890" s="5" t="s">
        <v>49</v>
      </c>
      <c r="I890" s="5" t="s">
        <v>40</v>
      </c>
      <c r="J890" s="5" t="s">
        <v>77</v>
      </c>
      <c r="K890" s="5" t="s">
        <v>85</v>
      </c>
      <c r="L890" s="5" t="s">
        <v>236</v>
      </c>
      <c r="M890" s="5" t="s">
        <v>1277</v>
      </c>
      <c r="N890" s="5">
        <v>0.39</v>
      </c>
      <c r="O890" s="5" t="s">
        <v>33</v>
      </c>
      <c r="P890" s="5" t="s">
        <v>53</v>
      </c>
      <c r="Q890" s="5" t="s">
        <v>71</v>
      </c>
      <c r="R890" s="5" t="s">
        <v>1611</v>
      </c>
      <c r="S890" s="5">
        <v>11010</v>
      </c>
      <c r="T890" s="7">
        <v>42011</v>
      </c>
      <c r="U890" s="7">
        <v>42012</v>
      </c>
      <c r="V890" s="5">
        <v>77.983599999997679</v>
      </c>
      <c r="W890" s="5">
        <v>2</v>
      </c>
      <c r="X890" s="5">
        <v>13121.07</v>
      </c>
      <c r="Y890" s="5">
        <v>87993</v>
      </c>
      <c r="Z890" s="5">
        <f>DATEDIF(Table1[[#This Row],[Order Date]], Table1[[#This Row],[Ship Date]], "D")</f>
        <v>1</v>
      </c>
      <c r="AA890" s="5">
        <f>IF(Table1[[#This Row],[Sales]]=0, 0, Table1[[#This Row],[Profit]] / Table1[[#This Row],[Sales]] * 100)</f>
        <v>0.59433872389978615</v>
      </c>
      <c r="AB890" s="5">
        <f>Table1[[#This Row],[Sales]] / (1 - Table1[[#This Row],[Discount]])</f>
        <v>14108.677419354839</v>
      </c>
      <c r="AC890" s="5">
        <f>Table1[[#This Row],[Sales Before Discount]] - Table1[[#This Row],[Sales]]</f>
        <v>987.60741935483929</v>
      </c>
      <c r="AD890" s="5" t="str">
        <f>IF(Table1[[#This Row],[Discount Impact Factor]]=0, "No Discount", IF(Table1[[#This Row],[Discount Impact Factor]]&lt;=0.1, "Low Discount", IF(Table1[[#This Row],[Discount Impact Factor]]&lt;=0.2, "Medium Discount", "High Discount")))</f>
        <v>High Discount</v>
      </c>
      <c r="AE890" s="5" t="str">
        <f>IF(Table1[[#This Row],[Discount]]=0,"0% (No Discount)",
 IF(Table1[[#This Row],[Discount]]&lt;=0.09,"10%",
 IF(Table1[[#This Row],[Discount]]&lt;=0.16,"15%",
 IF(Table1[[#This Row],[Discount]]&lt;=0.2,"20%",  IF(Table1[[#This Row],[Discount]]&lt;=0.25,"25%",
 "30%+")))))</f>
        <v>10%</v>
      </c>
      <c r="AF890" s="5" t="str">
        <f>IF(Table1[[#This Row],[Discount]]=0, "Full Price", "Discounted")</f>
        <v>Discounted</v>
      </c>
      <c r="AG890" s="46" t="str">
        <f>TEXT(Table1[[#This Row],[Order Date]],"mmm-yyyy")</f>
        <v>Jan-2015</v>
      </c>
    </row>
    <row r="891" spans="1:33" ht="12.75" customHeight="1" x14ac:dyDescent="0.25">
      <c r="A891" s="5">
        <v>22921</v>
      </c>
      <c r="B891" s="5" t="s">
        <v>37</v>
      </c>
      <c r="C891" s="5">
        <v>0.01</v>
      </c>
      <c r="D891" s="5">
        <v>15.16</v>
      </c>
      <c r="E891" s="5">
        <v>15.09</v>
      </c>
      <c r="F891" s="5">
        <v>1607</v>
      </c>
      <c r="G891" s="5" t="s">
        <v>1612</v>
      </c>
      <c r="H891" s="5" t="s">
        <v>49</v>
      </c>
      <c r="I891" s="5" t="s">
        <v>40</v>
      </c>
      <c r="J891" s="5" t="s">
        <v>29</v>
      </c>
      <c r="K891" s="5" t="s">
        <v>109</v>
      </c>
      <c r="L891" s="5" t="s">
        <v>59</v>
      </c>
      <c r="M891" s="5" t="s">
        <v>1613</v>
      </c>
      <c r="N891" s="5">
        <v>0.39</v>
      </c>
      <c r="O891" s="5" t="s">
        <v>33</v>
      </c>
      <c r="P891" s="5" t="s">
        <v>53</v>
      </c>
      <c r="Q891" s="5" t="s">
        <v>71</v>
      </c>
      <c r="R891" s="5" t="s">
        <v>1614</v>
      </c>
      <c r="S891" s="5">
        <v>11520</v>
      </c>
      <c r="T891" s="7">
        <v>42109</v>
      </c>
      <c r="U891" s="7">
        <v>42109</v>
      </c>
      <c r="V891" s="5">
        <v>-200.85899999999998</v>
      </c>
      <c r="W891" s="5">
        <v>7</v>
      </c>
      <c r="X891" s="5">
        <v>110.93</v>
      </c>
      <c r="Y891" s="5">
        <v>87994</v>
      </c>
      <c r="Z891" s="5">
        <f>DATEDIF(Table1[[#This Row],[Order Date]], Table1[[#This Row],[Ship Date]], "D")</f>
        <v>0</v>
      </c>
      <c r="AA891" s="5">
        <f>IF(Table1[[#This Row],[Sales]]=0, 0, Table1[[#This Row],[Profit]] / Table1[[#This Row],[Sales]] * 100)</f>
        <v>-181.0682412332101</v>
      </c>
      <c r="AB891" s="5">
        <f>Table1[[#This Row],[Sales]] / (1 - Table1[[#This Row],[Discount]])</f>
        <v>112.05050505050505</v>
      </c>
      <c r="AC891" s="5">
        <f>Table1[[#This Row],[Sales Before Discount]] - Table1[[#This Row],[Sales]]</f>
        <v>1.1205050505050451</v>
      </c>
      <c r="AD891" s="5" t="str">
        <f>IF(Table1[[#This Row],[Discount Impact Factor]]=0, "No Discount", IF(Table1[[#This Row],[Discount Impact Factor]]&lt;=0.1, "Low Discount", IF(Table1[[#This Row],[Discount Impact Factor]]&lt;=0.2, "Medium Discount", "High Discount")))</f>
        <v>High Discount</v>
      </c>
      <c r="AE891" s="5" t="str">
        <f>IF(Table1[[#This Row],[Discount]]=0,"0% (No Discount)",
 IF(Table1[[#This Row],[Discount]]&lt;=0.09,"10%",
 IF(Table1[[#This Row],[Discount]]&lt;=0.16,"15%",
 IF(Table1[[#This Row],[Discount]]&lt;=0.2,"20%",  IF(Table1[[#This Row],[Discount]]&lt;=0.25,"25%",
 "30%+")))))</f>
        <v>10%</v>
      </c>
      <c r="AF891" s="5" t="str">
        <f>IF(Table1[[#This Row],[Discount]]=0, "Full Price", "Discounted")</f>
        <v>Discounted</v>
      </c>
      <c r="AG891" s="46" t="str">
        <f>TEXT(Table1[[#This Row],[Order Date]],"mmm-yyyy")</f>
        <v>Apr-2015</v>
      </c>
    </row>
    <row r="892" spans="1:33" ht="12.75" customHeight="1" x14ac:dyDescent="0.25">
      <c r="A892" s="5">
        <v>24951</v>
      </c>
      <c r="B892" s="5" t="s">
        <v>106</v>
      </c>
      <c r="C892" s="5">
        <v>0.1</v>
      </c>
      <c r="D892" s="5">
        <v>5.68</v>
      </c>
      <c r="E892" s="5">
        <v>3.6</v>
      </c>
      <c r="F892" s="5">
        <v>1607</v>
      </c>
      <c r="G892" s="5" t="s">
        <v>1612</v>
      </c>
      <c r="H892" s="5" t="s">
        <v>27</v>
      </c>
      <c r="I892" s="5" t="s">
        <v>40</v>
      </c>
      <c r="J892" s="5" t="s">
        <v>29</v>
      </c>
      <c r="K892" s="5" t="s">
        <v>174</v>
      </c>
      <c r="L892" s="5" t="s">
        <v>51</v>
      </c>
      <c r="M892" s="5" t="s">
        <v>1615</v>
      </c>
      <c r="N892" s="5">
        <v>0.56000000000000005</v>
      </c>
      <c r="O892" s="5" t="s">
        <v>33</v>
      </c>
      <c r="P892" s="5" t="s">
        <v>53</v>
      </c>
      <c r="Q892" s="5" t="s">
        <v>71</v>
      </c>
      <c r="R892" s="5" t="s">
        <v>1614</v>
      </c>
      <c r="S892" s="5">
        <v>11520</v>
      </c>
      <c r="T892" s="7">
        <v>42041</v>
      </c>
      <c r="U892" s="7">
        <v>42045</v>
      </c>
      <c r="V892" s="5">
        <v>-33.2956</v>
      </c>
      <c r="W892" s="5">
        <v>21</v>
      </c>
      <c r="X892" s="5">
        <v>118.35</v>
      </c>
      <c r="Y892" s="5">
        <v>87995</v>
      </c>
      <c r="Z892" s="5">
        <f>DATEDIF(Table1[[#This Row],[Order Date]], Table1[[#This Row],[Ship Date]], "D")</f>
        <v>4</v>
      </c>
      <c r="AA892" s="5">
        <f>IF(Table1[[#This Row],[Sales]]=0, 0, Table1[[#This Row],[Profit]] / Table1[[#This Row],[Sales]] * 100)</f>
        <v>-28.133164343050275</v>
      </c>
      <c r="AB892" s="5">
        <f>Table1[[#This Row],[Sales]] / (1 - Table1[[#This Row],[Discount]])</f>
        <v>131.5</v>
      </c>
      <c r="AC892" s="5">
        <f>Table1[[#This Row],[Sales Before Discount]] - Table1[[#This Row],[Sales]]</f>
        <v>13.150000000000006</v>
      </c>
      <c r="AD892" s="5" t="str">
        <f>IF(Table1[[#This Row],[Discount Impact Factor]]=0, "No Discount", IF(Table1[[#This Row],[Discount Impact Factor]]&lt;=0.1, "Low Discount", IF(Table1[[#This Row],[Discount Impact Factor]]&lt;=0.2, "Medium Discount", "High Discount")))</f>
        <v>High Discount</v>
      </c>
      <c r="AE892" s="5" t="str">
        <f>IF(Table1[[#This Row],[Discount]]=0,"0% (No Discount)",
 IF(Table1[[#This Row],[Discount]]&lt;=0.09,"10%",
 IF(Table1[[#This Row],[Discount]]&lt;=0.16,"15%",
 IF(Table1[[#This Row],[Discount]]&lt;=0.2,"20%",  IF(Table1[[#This Row],[Discount]]&lt;=0.25,"25%",
 "30%+")))))</f>
        <v>15%</v>
      </c>
      <c r="AF892" s="5" t="str">
        <f>IF(Table1[[#This Row],[Discount]]=0, "Full Price", "Discounted")</f>
        <v>Discounted</v>
      </c>
      <c r="AG892" s="46" t="str">
        <f>TEXT(Table1[[#This Row],[Order Date]],"mmm-yyyy")</f>
        <v>Feb-2015</v>
      </c>
    </row>
    <row r="893" spans="1:33" ht="12.75" customHeight="1" x14ac:dyDescent="0.25">
      <c r="A893" s="5">
        <v>22682</v>
      </c>
      <c r="B893" s="5" t="s">
        <v>25</v>
      </c>
      <c r="C893" s="5">
        <v>0.03</v>
      </c>
      <c r="D893" s="5">
        <v>2.16</v>
      </c>
      <c r="E893" s="5">
        <v>6.05</v>
      </c>
      <c r="F893" s="5">
        <v>1609</v>
      </c>
      <c r="G893" s="5" t="s">
        <v>1616</v>
      </c>
      <c r="H893" s="5" t="s">
        <v>49</v>
      </c>
      <c r="I893" s="5" t="s">
        <v>114</v>
      </c>
      <c r="J893" s="5" t="s">
        <v>29</v>
      </c>
      <c r="K893" s="5" t="s">
        <v>109</v>
      </c>
      <c r="L893" s="5" t="s">
        <v>59</v>
      </c>
      <c r="M893" s="5" t="s">
        <v>1536</v>
      </c>
      <c r="N893" s="5">
        <v>0.37</v>
      </c>
      <c r="O893" s="5" t="s">
        <v>33</v>
      </c>
      <c r="P893" s="5" t="s">
        <v>34</v>
      </c>
      <c r="Q893" s="5" t="s">
        <v>45</v>
      </c>
      <c r="R893" s="5" t="s">
        <v>1617</v>
      </c>
      <c r="S893" s="5">
        <v>95823</v>
      </c>
      <c r="T893" s="7">
        <v>42135</v>
      </c>
      <c r="U893" s="7">
        <v>42136</v>
      </c>
      <c r="V893" s="5">
        <v>-90.585499999999996</v>
      </c>
      <c r="W893" s="5">
        <v>7</v>
      </c>
      <c r="X893" s="5">
        <v>17.309999999999999</v>
      </c>
      <c r="Y893" s="5">
        <v>87824</v>
      </c>
      <c r="Z893" s="5">
        <f>DATEDIF(Table1[[#This Row],[Order Date]], Table1[[#This Row],[Ship Date]], "D")</f>
        <v>1</v>
      </c>
      <c r="AA893" s="5">
        <f>IF(Table1[[#This Row],[Sales]]=0, 0, Table1[[#This Row],[Profit]] / Table1[[#This Row],[Sales]] * 100)</f>
        <v>-523.31311380704801</v>
      </c>
      <c r="AB893" s="5">
        <f>Table1[[#This Row],[Sales]] / (1 - Table1[[#This Row],[Discount]])</f>
        <v>17.845360824742269</v>
      </c>
      <c r="AC893" s="5">
        <f>Table1[[#This Row],[Sales Before Discount]] - Table1[[#This Row],[Sales]]</f>
        <v>0.53536082474226987</v>
      </c>
      <c r="AD893" s="5" t="str">
        <f>IF(Table1[[#This Row],[Discount Impact Factor]]=0, "No Discount", IF(Table1[[#This Row],[Discount Impact Factor]]&lt;=0.1, "Low Discount", IF(Table1[[#This Row],[Discount Impact Factor]]&lt;=0.2, "Medium Discount", "High Discount")))</f>
        <v>High Discount</v>
      </c>
      <c r="AE893" s="5" t="str">
        <f>IF(Table1[[#This Row],[Discount]]=0,"0% (No Discount)",
 IF(Table1[[#This Row],[Discount]]&lt;=0.09,"10%",
 IF(Table1[[#This Row],[Discount]]&lt;=0.16,"15%",
 IF(Table1[[#This Row],[Discount]]&lt;=0.2,"20%",  IF(Table1[[#This Row],[Discount]]&lt;=0.25,"25%",
 "30%+")))))</f>
        <v>10%</v>
      </c>
      <c r="AF893" s="5" t="str">
        <f>IF(Table1[[#This Row],[Discount]]=0, "Full Price", "Discounted")</f>
        <v>Discounted</v>
      </c>
      <c r="AG893" s="46" t="str">
        <f>TEXT(Table1[[#This Row],[Order Date]],"mmm-yyyy")</f>
        <v>May-2015</v>
      </c>
    </row>
    <row r="894" spans="1:33" ht="12.75" customHeight="1" x14ac:dyDescent="0.25">
      <c r="A894" s="5">
        <v>22683</v>
      </c>
      <c r="B894" s="5" t="s">
        <v>25</v>
      </c>
      <c r="C894" s="5">
        <v>0.03</v>
      </c>
      <c r="D894" s="5">
        <v>9.7100000000000009</v>
      </c>
      <c r="E894" s="5">
        <v>9.4499999999999993</v>
      </c>
      <c r="F894" s="5">
        <v>1609</v>
      </c>
      <c r="G894" s="5" t="s">
        <v>1616</v>
      </c>
      <c r="H894" s="5" t="s">
        <v>49</v>
      </c>
      <c r="I894" s="5" t="s">
        <v>114</v>
      </c>
      <c r="J894" s="5" t="s">
        <v>29</v>
      </c>
      <c r="K894" s="5" t="s">
        <v>141</v>
      </c>
      <c r="L894" s="5" t="s">
        <v>59</v>
      </c>
      <c r="M894" s="5" t="s">
        <v>510</v>
      </c>
      <c r="N894" s="5">
        <v>0.6</v>
      </c>
      <c r="O894" s="5" t="s">
        <v>33</v>
      </c>
      <c r="P894" s="5" t="s">
        <v>34</v>
      </c>
      <c r="Q894" s="5" t="s">
        <v>45</v>
      </c>
      <c r="R894" s="5" t="s">
        <v>1617</v>
      </c>
      <c r="S894" s="5">
        <v>95823</v>
      </c>
      <c r="T894" s="7">
        <v>42135</v>
      </c>
      <c r="U894" s="7">
        <v>42135</v>
      </c>
      <c r="V894" s="5">
        <v>-36.9</v>
      </c>
      <c r="W894" s="5">
        <v>2</v>
      </c>
      <c r="X894" s="5">
        <v>23.56</v>
      </c>
      <c r="Y894" s="5">
        <v>87824</v>
      </c>
      <c r="Z894" s="5">
        <f>DATEDIF(Table1[[#This Row],[Order Date]], Table1[[#This Row],[Ship Date]], "D")</f>
        <v>0</v>
      </c>
      <c r="AA894" s="5">
        <f>IF(Table1[[#This Row],[Sales]]=0, 0, Table1[[#This Row],[Profit]] / Table1[[#This Row],[Sales]] * 100)</f>
        <v>-156.62139219015282</v>
      </c>
      <c r="AB894" s="5">
        <f>Table1[[#This Row],[Sales]] / (1 - Table1[[#This Row],[Discount]])</f>
        <v>24.288659793814432</v>
      </c>
      <c r="AC894" s="5">
        <f>Table1[[#This Row],[Sales Before Discount]] - Table1[[#This Row],[Sales]]</f>
        <v>0.72865979381443324</v>
      </c>
      <c r="AD894" s="5" t="str">
        <f>IF(Table1[[#This Row],[Discount Impact Factor]]=0, "No Discount", IF(Table1[[#This Row],[Discount Impact Factor]]&lt;=0.1, "Low Discount", IF(Table1[[#This Row],[Discount Impact Factor]]&lt;=0.2, "Medium Discount", "High Discount")))</f>
        <v>High Discount</v>
      </c>
      <c r="AE894" s="5" t="str">
        <f>IF(Table1[[#This Row],[Discount]]=0,"0% (No Discount)",
 IF(Table1[[#This Row],[Discount]]&lt;=0.09,"10%",
 IF(Table1[[#This Row],[Discount]]&lt;=0.16,"15%",
 IF(Table1[[#This Row],[Discount]]&lt;=0.2,"20%",  IF(Table1[[#This Row],[Discount]]&lt;=0.25,"25%",
 "30%+")))))</f>
        <v>10%</v>
      </c>
      <c r="AF894" s="5" t="str">
        <f>IF(Table1[[#This Row],[Discount]]=0, "Full Price", "Discounted")</f>
        <v>Discounted</v>
      </c>
      <c r="AG894" s="46" t="str">
        <f>TEXT(Table1[[#This Row],[Order Date]],"mmm-yyyy")</f>
        <v>May-2015</v>
      </c>
    </row>
    <row r="895" spans="1:33" ht="12.75" hidden="1" customHeight="1" x14ac:dyDescent="0.25">
      <c r="A895" s="5">
        <v>18394</v>
      </c>
      <c r="B895" s="5" t="s">
        <v>106</v>
      </c>
      <c r="C895" s="5">
        <v>0.06</v>
      </c>
      <c r="D895" s="5">
        <v>40.97</v>
      </c>
      <c r="E895" s="5">
        <v>1.99</v>
      </c>
      <c r="F895" s="5">
        <v>1614</v>
      </c>
      <c r="G895" s="5" t="s">
        <v>1618</v>
      </c>
      <c r="H895" s="5" t="s">
        <v>49</v>
      </c>
      <c r="I895" s="5" t="s">
        <v>114</v>
      </c>
      <c r="J895" s="5" t="s">
        <v>77</v>
      </c>
      <c r="K895" s="5" t="s">
        <v>180</v>
      </c>
      <c r="L895" s="5" t="s">
        <v>51</v>
      </c>
      <c r="M895" s="5" t="s">
        <v>1619</v>
      </c>
      <c r="N895" s="5">
        <v>0.42</v>
      </c>
      <c r="O895" s="5" t="s">
        <v>33</v>
      </c>
      <c r="P895" s="5" t="s">
        <v>53</v>
      </c>
      <c r="Q895" s="5" t="s">
        <v>193</v>
      </c>
      <c r="R895" s="5" t="s">
        <v>1620</v>
      </c>
      <c r="S895" s="5">
        <v>1748</v>
      </c>
      <c r="T895" s="7">
        <v>42102</v>
      </c>
      <c r="U895" s="7">
        <v>42106</v>
      </c>
      <c r="V895" s="5">
        <v>341.19809999999995</v>
      </c>
      <c r="W895" s="5">
        <v>12</v>
      </c>
      <c r="X895" s="5">
        <v>494.49</v>
      </c>
      <c r="Y895" s="5">
        <v>87823</v>
      </c>
      <c r="Z895" s="5">
        <f>DATEDIF(Table1[[#This Row],[Order Date]], Table1[[#This Row],[Ship Date]], "D")</f>
        <v>4</v>
      </c>
      <c r="AA895" s="5">
        <f>IF(Table1[[#This Row],[Sales]]=0, 0, Table1[[#This Row],[Profit]] / Table1[[#This Row],[Sales]] * 100)</f>
        <v>69</v>
      </c>
      <c r="AB895" s="5">
        <f>Table1[[#This Row],[Sales]] / (1 - Table1[[#This Row],[Discount]])</f>
        <v>526.05319148936178</v>
      </c>
      <c r="AC895" s="5">
        <f>Table1[[#This Row],[Sales Before Discount]] - Table1[[#This Row],[Sales]]</f>
        <v>31.56319148936177</v>
      </c>
      <c r="AD895" s="5" t="str">
        <f>IF(Table1[[#This Row],[Discount Impact Factor]]=0, "No Discount", IF(Table1[[#This Row],[Discount Impact Factor]]&lt;=0.1, "Low Discount", IF(Table1[[#This Row],[Discount Impact Factor]]&lt;=0.2, "Medium Discount", "High Discount")))</f>
        <v>High Discount</v>
      </c>
      <c r="AE895" s="5" t="str">
        <f>IF(Table1[[#This Row],[Discount]]=0,"0% (No Discount)",
 IF(Table1[[#This Row],[Discount]]&lt;=0.09,"10%",
 IF(Table1[[#This Row],[Discount]]&lt;=0.16,"15%",
 IF(Table1[[#This Row],[Discount]]&lt;=0.2,"20%",  IF(Table1[[#This Row],[Discount]]&lt;=0.25,"25%",
 "30%+")))))</f>
        <v>10%</v>
      </c>
      <c r="AF895" s="5" t="str">
        <f>IF(Table1[[#This Row],[Discount]]=0, "Full Price", "Discounted")</f>
        <v>Discounted</v>
      </c>
      <c r="AG895" s="46" t="str">
        <f>TEXT(Table1[[#This Row],[Order Date]],"mmm-yyyy")</f>
        <v>Apr-2015</v>
      </c>
    </row>
    <row r="896" spans="1:33" ht="12.75" customHeight="1" x14ac:dyDescent="0.25">
      <c r="A896" s="5">
        <v>19501</v>
      </c>
      <c r="B896" s="5" t="s">
        <v>25</v>
      </c>
      <c r="C896" s="5">
        <v>0.09</v>
      </c>
      <c r="D896" s="5">
        <v>12.88</v>
      </c>
      <c r="E896" s="5">
        <v>4.59</v>
      </c>
      <c r="F896" s="5">
        <v>1618</v>
      </c>
      <c r="G896" s="5" t="s">
        <v>1621</v>
      </c>
      <c r="H896" s="5" t="s">
        <v>49</v>
      </c>
      <c r="I896" s="5" t="s">
        <v>114</v>
      </c>
      <c r="J896" s="5" t="s">
        <v>29</v>
      </c>
      <c r="K896" s="5" t="s">
        <v>174</v>
      </c>
      <c r="L896" s="5" t="s">
        <v>31</v>
      </c>
      <c r="M896" s="5" t="s">
        <v>1622</v>
      </c>
      <c r="N896" s="5">
        <v>0.82</v>
      </c>
      <c r="O896" s="5" t="s">
        <v>33</v>
      </c>
      <c r="P896" s="5" t="s">
        <v>61</v>
      </c>
      <c r="Q896" s="5" t="s">
        <v>703</v>
      </c>
      <c r="R896" s="5" t="s">
        <v>1623</v>
      </c>
      <c r="S896" s="5">
        <v>46322</v>
      </c>
      <c r="T896" s="7">
        <v>42100</v>
      </c>
      <c r="U896" s="7">
        <v>42100</v>
      </c>
      <c r="V896" s="5">
        <v>-175.13</v>
      </c>
      <c r="W896" s="5">
        <v>13</v>
      </c>
      <c r="X896" s="5">
        <v>158.13</v>
      </c>
      <c r="Y896" s="5">
        <v>90248</v>
      </c>
      <c r="Z896" s="5">
        <f>DATEDIF(Table1[[#This Row],[Order Date]], Table1[[#This Row],[Ship Date]], "D")</f>
        <v>0</v>
      </c>
      <c r="AA896" s="5">
        <f>IF(Table1[[#This Row],[Sales]]=0, 0, Table1[[#This Row],[Profit]] / Table1[[#This Row],[Sales]] * 100)</f>
        <v>-110.75064820084741</v>
      </c>
      <c r="AB896" s="5">
        <f>Table1[[#This Row],[Sales]] / (1 - Table1[[#This Row],[Discount]])</f>
        <v>173.76923076923075</v>
      </c>
      <c r="AC896" s="5">
        <f>Table1[[#This Row],[Sales Before Discount]] - Table1[[#This Row],[Sales]]</f>
        <v>15.63923076923075</v>
      </c>
      <c r="AD896" s="5" t="str">
        <f>IF(Table1[[#This Row],[Discount Impact Factor]]=0, "No Discount", IF(Table1[[#This Row],[Discount Impact Factor]]&lt;=0.1, "Low Discount", IF(Table1[[#This Row],[Discount Impact Factor]]&lt;=0.2, "Medium Discount", "High Discount")))</f>
        <v>High Discount</v>
      </c>
      <c r="AE896" s="5" t="str">
        <f>IF(Table1[[#This Row],[Discount]]=0,"0% (No Discount)",
 IF(Table1[[#This Row],[Discount]]&lt;=0.09,"10%",
 IF(Table1[[#This Row],[Discount]]&lt;=0.16,"15%",
 IF(Table1[[#This Row],[Discount]]&lt;=0.2,"20%",  IF(Table1[[#This Row],[Discount]]&lt;=0.25,"25%",
 "30%+")))))</f>
        <v>10%</v>
      </c>
      <c r="AF896" s="5" t="str">
        <f>IF(Table1[[#This Row],[Discount]]=0, "Full Price", "Discounted")</f>
        <v>Discounted</v>
      </c>
      <c r="AG896" s="46" t="str">
        <f>TEXT(Table1[[#This Row],[Order Date]],"mmm-yyyy")</f>
        <v>Apr-2015</v>
      </c>
    </row>
    <row r="897" spans="1:33" ht="12.75" hidden="1" customHeight="1" x14ac:dyDescent="0.25">
      <c r="A897" s="5">
        <v>19502</v>
      </c>
      <c r="B897" s="5" t="s">
        <v>25</v>
      </c>
      <c r="C897" s="5">
        <v>0.02</v>
      </c>
      <c r="D897" s="5">
        <v>45.99</v>
      </c>
      <c r="E897" s="5">
        <v>4.99</v>
      </c>
      <c r="F897" s="5">
        <v>1620</v>
      </c>
      <c r="G897" s="5" t="s">
        <v>1624</v>
      </c>
      <c r="H897" s="5" t="s">
        <v>27</v>
      </c>
      <c r="I897" s="5" t="s">
        <v>114</v>
      </c>
      <c r="J897" s="5" t="s">
        <v>77</v>
      </c>
      <c r="K897" s="5" t="s">
        <v>78</v>
      </c>
      <c r="L897" s="5" t="s">
        <v>59</v>
      </c>
      <c r="M897" s="5" t="s">
        <v>1625</v>
      </c>
      <c r="N897" s="5">
        <v>0.56999999999999995</v>
      </c>
      <c r="O897" s="5" t="s">
        <v>33</v>
      </c>
      <c r="P897" s="5" t="s">
        <v>53</v>
      </c>
      <c r="Q897" s="5" t="s">
        <v>234</v>
      </c>
      <c r="R897" s="5" t="s">
        <v>1211</v>
      </c>
      <c r="S897" s="5">
        <v>17602</v>
      </c>
      <c r="T897" s="7">
        <v>42100</v>
      </c>
      <c r="U897" s="7">
        <v>42101</v>
      </c>
      <c r="V897" s="5">
        <v>3.96</v>
      </c>
      <c r="W897" s="5">
        <v>4</v>
      </c>
      <c r="X897" s="5">
        <v>163.01</v>
      </c>
      <c r="Y897" s="5">
        <v>90248</v>
      </c>
      <c r="Z897" s="5">
        <f>DATEDIF(Table1[[#This Row],[Order Date]], Table1[[#This Row],[Ship Date]], "D")</f>
        <v>1</v>
      </c>
      <c r="AA897" s="5">
        <f>IF(Table1[[#This Row],[Sales]]=0, 0, Table1[[#This Row],[Profit]] / Table1[[#This Row],[Sales]] * 100)</f>
        <v>2.4292988160235569</v>
      </c>
      <c r="AB897" s="5">
        <f>Table1[[#This Row],[Sales]] / (1 - Table1[[#This Row],[Discount]])</f>
        <v>166.33673469387753</v>
      </c>
      <c r="AC897" s="5">
        <f>Table1[[#This Row],[Sales Before Discount]] - Table1[[#This Row],[Sales]]</f>
        <v>3.3267346938775404</v>
      </c>
      <c r="AD897" s="5" t="str">
        <f>IF(Table1[[#This Row],[Discount Impact Factor]]=0, "No Discount", IF(Table1[[#This Row],[Discount Impact Factor]]&lt;=0.1, "Low Discount", IF(Table1[[#This Row],[Discount Impact Factor]]&lt;=0.2, "Medium Discount", "High Discount")))</f>
        <v>High Discount</v>
      </c>
      <c r="AE897" s="5" t="str">
        <f>IF(Table1[[#This Row],[Discount]]=0,"0% (No Discount)",
 IF(Table1[[#This Row],[Discount]]&lt;=0.09,"10%",
 IF(Table1[[#This Row],[Discount]]&lt;=0.16,"15%",
 IF(Table1[[#This Row],[Discount]]&lt;=0.2,"20%",  IF(Table1[[#This Row],[Discount]]&lt;=0.25,"25%",
 "30%+")))))</f>
        <v>10%</v>
      </c>
      <c r="AF897" s="5" t="str">
        <f>IF(Table1[[#This Row],[Discount]]=0, "Full Price", "Discounted")</f>
        <v>Discounted</v>
      </c>
      <c r="AG897" s="46" t="str">
        <f>TEXT(Table1[[#This Row],[Order Date]],"mmm-yyyy")</f>
        <v>Apr-2015</v>
      </c>
    </row>
    <row r="898" spans="1:33" ht="12.75" hidden="1" customHeight="1" x14ac:dyDescent="0.25">
      <c r="A898" s="5">
        <v>23750</v>
      </c>
      <c r="B898" s="5" t="s">
        <v>25</v>
      </c>
      <c r="C898" s="5">
        <v>0.06</v>
      </c>
      <c r="D898" s="5">
        <v>15.01</v>
      </c>
      <c r="E898" s="5">
        <v>8.4</v>
      </c>
      <c r="F898" s="5">
        <v>1623</v>
      </c>
      <c r="G898" s="5" t="s">
        <v>1626</v>
      </c>
      <c r="H898" s="5" t="s">
        <v>49</v>
      </c>
      <c r="I898" s="5" t="s">
        <v>58</v>
      </c>
      <c r="J898" s="5" t="s">
        <v>29</v>
      </c>
      <c r="K898" s="5" t="s">
        <v>109</v>
      </c>
      <c r="L898" s="5" t="s">
        <v>59</v>
      </c>
      <c r="M898" s="5" t="s">
        <v>1627</v>
      </c>
      <c r="N898" s="5">
        <v>0.39</v>
      </c>
      <c r="O898" s="5" t="s">
        <v>33</v>
      </c>
      <c r="P898" s="5" t="s">
        <v>61</v>
      </c>
      <c r="Q898" s="5" t="s">
        <v>703</v>
      </c>
      <c r="R898" s="5" t="s">
        <v>1628</v>
      </c>
      <c r="S898" s="5">
        <v>46375</v>
      </c>
      <c r="T898" s="7">
        <v>42148</v>
      </c>
      <c r="U898" s="7">
        <v>42150</v>
      </c>
      <c r="V898" s="5">
        <v>1.6169000000000011</v>
      </c>
      <c r="W898" s="5">
        <v>22</v>
      </c>
      <c r="X898" s="5">
        <v>333.04</v>
      </c>
      <c r="Y898" s="5">
        <v>87611</v>
      </c>
      <c r="Z898" s="5">
        <f>DATEDIF(Table1[[#This Row],[Order Date]], Table1[[#This Row],[Ship Date]], "D")</f>
        <v>2</v>
      </c>
      <c r="AA898" s="5">
        <f>IF(Table1[[#This Row],[Sales]]=0, 0, Table1[[#This Row],[Profit]] / Table1[[#This Row],[Sales]] * 100)</f>
        <v>0.48549723756906105</v>
      </c>
      <c r="AB898" s="5">
        <f>Table1[[#This Row],[Sales]] / (1 - Table1[[#This Row],[Discount]])</f>
        <v>354.29787234042556</v>
      </c>
      <c r="AC898" s="5">
        <f>Table1[[#This Row],[Sales Before Discount]] - Table1[[#This Row],[Sales]]</f>
        <v>21.257872340425536</v>
      </c>
      <c r="AD898" s="5" t="str">
        <f>IF(Table1[[#This Row],[Discount Impact Factor]]=0, "No Discount", IF(Table1[[#This Row],[Discount Impact Factor]]&lt;=0.1, "Low Discount", IF(Table1[[#This Row],[Discount Impact Factor]]&lt;=0.2, "Medium Discount", "High Discount")))</f>
        <v>High Discount</v>
      </c>
      <c r="AE898" s="5" t="str">
        <f>IF(Table1[[#This Row],[Discount]]=0,"0% (No Discount)",
 IF(Table1[[#This Row],[Discount]]&lt;=0.09,"10%",
 IF(Table1[[#This Row],[Discount]]&lt;=0.16,"15%",
 IF(Table1[[#This Row],[Discount]]&lt;=0.2,"20%",  IF(Table1[[#This Row],[Discount]]&lt;=0.25,"25%",
 "30%+")))))</f>
        <v>10%</v>
      </c>
      <c r="AF898" s="5" t="str">
        <f>IF(Table1[[#This Row],[Discount]]=0, "Full Price", "Discounted")</f>
        <v>Discounted</v>
      </c>
      <c r="AG898" s="46" t="str">
        <f>TEXT(Table1[[#This Row],[Order Date]],"mmm-yyyy")</f>
        <v>May-2015</v>
      </c>
    </row>
    <row r="899" spans="1:33" ht="12.75" hidden="1" customHeight="1" x14ac:dyDescent="0.25">
      <c r="A899" s="5">
        <v>23751</v>
      </c>
      <c r="B899" s="5" t="s">
        <v>25</v>
      </c>
      <c r="C899" s="5">
        <v>0.09</v>
      </c>
      <c r="D899" s="5">
        <v>40.479999999999997</v>
      </c>
      <c r="E899" s="5">
        <v>19.989999999999998</v>
      </c>
      <c r="F899" s="5">
        <v>1623</v>
      </c>
      <c r="G899" s="5" t="s">
        <v>1626</v>
      </c>
      <c r="H899" s="5" t="s">
        <v>49</v>
      </c>
      <c r="I899" s="5" t="s">
        <v>58</v>
      </c>
      <c r="J899" s="5" t="s">
        <v>77</v>
      </c>
      <c r="K899" s="5" t="s">
        <v>180</v>
      </c>
      <c r="L899" s="5" t="s">
        <v>59</v>
      </c>
      <c r="M899" s="5" t="s">
        <v>830</v>
      </c>
      <c r="N899" s="5">
        <v>0.77</v>
      </c>
      <c r="O899" s="5" t="s">
        <v>33</v>
      </c>
      <c r="P899" s="5" t="s">
        <v>61</v>
      </c>
      <c r="Q899" s="5" t="s">
        <v>703</v>
      </c>
      <c r="R899" s="5" t="s">
        <v>1628</v>
      </c>
      <c r="S899" s="5">
        <v>46375</v>
      </c>
      <c r="T899" s="7">
        <v>42148</v>
      </c>
      <c r="U899" s="7">
        <v>42150</v>
      </c>
      <c r="V899" s="5">
        <v>65.394000000000062</v>
      </c>
      <c r="W899" s="5">
        <v>12</v>
      </c>
      <c r="X899" s="5">
        <v>472.44</v>
      </c>
      <c r="Y899" s="5">
        <v>87611</v>
      </c>
      <c r="Z899" s="5">
        <f>DATEDIF(Table1[[#This Row],[Order Date]], Table1[[#This Row],[Ship Date]], "D")</f>
        <v>2</v>
      </c>
      <c r="AA899" s="5">
        <f>IF(Table1[[#This Row],[Sales]]=0, 0, Table1[[#This Row],[Profit]] / Table1[[#This Row],[Sales]] * 100)</f>
        <v>13.841757683515379</v>
      </c>
      <c r="AB899" s="5">
        <f>Table1[[#This Row],[Sales]] / (1 - Table1[[#This Row],[Discount]])</f>
        <v>519.16483516483515</v>
      </c>
      <c r="AC899" s="5">
        <f>Table1[[#This Row],[Sales Before Discount]] - Table1[[#This Row],[Sales]]</f>
        <v>46.724835164835156</v>
      </c>
      <c r="AD899" s="5" t="str">
        <f>IF(Table1[[#This Row],[Discount Impact Factor]]=0, "No Discount", IF(Table1[[#This Row],[Discount Impact Factor]]&lt;=0.1, "Low Discount", IF(Table1[[#This Row],[Discount Impact Factor]]&lt;=0.2, "Medium Discount", "High Discount")))</f>
        <v>High Discount</v>
      </c>
      <c r="AE899" s="5" t="str">
        <f>IF(Table1[[#This Row],[Discount]]=0,"0% (No Discount)",
 IF(Table1[[#This Row],[Discount]]&lt;=0.09,"10%",
 IF(Table1[[#This Row],[Discount]]&lt;=0.16,"15%",
 IF(Table1[[#This Row],[Discount]]&lt;=0.2,"20%",  IF(Table1[[#This Row],[Discount]]&lt;=0.25,"25%",
 "30%+")))))</f>
        <v>10%</v>
      </c>
      <c r="AF899" s="5" t="str">
        <f>IF(Table1[[#This Row],[Discount]]=0, "Full Price", "Discounted")</f>
        <v>Discounted</v>
      </c>
      <c r="AG899" s="46" t="str">
        <f>TEXT(Table1[[#This Row],[Order Date]],"mmm-yyyy")</f>
        <v>May-2015</v>
      </c>
    </row>
    <row r="900" spans="1:33" ht="12.75" hidden="1" customHeight="1" x14ac:dyDescent="0.25">
      <c r="A900" s="5">
        <v>23752</v>
      </c>
      <c r="B900" s="5" t="s">
        <v>25</v>
      </c>
      <c r="C900" s="5">
        <v>0.05</v>
      </c>
      <c r="D900" s="5">
        <v>12.28</v>
      </c>
      <c r="E900" s="5">
        <v>6.13</v>
      </c>
      <c r="F900" s="5">
        <v>1623</v>
      </c>
      <c r="G900" s="5" t="s">
        <v>1626</v>
      </c>
      <c r="H900" s="5" t="s">
        <v>49</v>
      </c>
      <c r="I900" s="5" t="s">
        <v>58</v>
      </c>
      <c r="J900" s="5" t="s">
        <v>29</v>
      </c>
      <c r="K900" s="5" t="s">
        <v>141</v>
      </c>
      <c r="L900" s="5" t="s">
        <v>59</v>
      </c>
      <c r="M900" s="5" t="s">
        <v>1461</v>
      </c>
      <c r="N900" s="5">
        <v>0.56999999999999995</v>
      </c>
      <c r="O900" s="5" t="s">
        <v>33</v>
      </c>
      <c r="P900" s="5" t="s">
        <v>61</v>
      </c>
      <c r="Q900" s="5" t="s">
        <v>703</v>
      </c>
      <c r="R900" s="5" t="s">
        <v>1628</v>
      </c>
      <c r="S900" s="5">
        <v>46375</v>
      </c>
      <c r="T900" s="7">
        <v>42148</v>
      </c>
      <c r="U900" s="7">
        <v>42149</v>
      </c>
      <c r="V900" s="5">
        <v>1.3360000000000003</v>
      </c>
      <c r="W900" s="5">
        <v>1</v>
      </c>
      <c r="X900" s="5">
        <v>18.73</v>
      </c>
      <c r="Y900" s="5">
        <v>87611</v>
      </c>
      <c r="Z900" s="5">
        <f>DATEDIF(Table1[[#This Row],[Order Date]], Table1[[#This Row],[Ship Date]], "D")</f>
        <v>1</v>
      </c>
      <c r="AA900" s="5">
        <f>IF(Table1[[#This Row],[Sales]]=0, 0, Table1[[#This Row],[Profit]] / Table1[[#This Row],[Sales]] * 100)</f>
        <v>7.1329418045915656</v>
      </c>
      <c r="AB900" s="5">
        <f>Table1[[#This Row],[Sales]] / (1 - Table1[[#This Row],[Discount]])</f>
        <v>19.715789473684211</v>
      </c>
      <c r="AC900" s="5">
        <f>Table1[[#This Row],[Sales Before Discount]] - Table1[[#This Row],[Sales]]</f>
        <v>0.98578947368421055</v>
      </c>
      <c r="AD900" s="5" t="str">
        <f>IF(Table1[[#This Row],[Discount Impact Factor]]=0, "No Discount", IF(Table1[[#This Row],[Discount Impact Factor]]&lt;=0.1, "Low Discount", IF(Table1[[#This Row],[Discount Impact Factor]]&lt;=0.2, "Medium Discount", "High Discount")))</f>
        <v>High Discount</v>
      </c>
      <c r="AE900" s="5" t="str">
        <f>IF(Table1[[#This Row],[Discount]]=0,"0% (No Discount)",
 IF(Table1[[#This Row],[Discount]]&lt;=0.09,"10%",
 IF(Table1[[#This Row],[Discount]]&lt;=0.16,"15%",
 IF(Table1[[#This Row],[Discount]]&lt;=0.2,"20%",  IF(Table1[[#This Row],[Discount]]&lt;=0.25,"25%",
 "30%+")))))</f>
        <v>10%</v>
      </c>
      <c r="AF900" s="5" t="str">
        <f>IF(Table1[[#This Row],[Discount]]=0, "Full Price", "Discounted")</f>
        <v>Discounted</v>
      </c>
      <c r="AG900" s="46" t="str">
        <f>TEXT(Table1[[#This Row],[Order Date]],"mmm-yyyy")</f>
        <v>May-2015</v>
      </c>
    </row>
    <row r="901" spans="1:33" ht="12.75" hidden="1" customHeight="1" x14ac:dyDescent="0.25">
      <c r="A901" s="5">
        <v>21145</v>
      </c>
      <c r="B901" s="5" t="s">
        <v>56</v>
      </c>
      <c r="C901" s="5">
        <v>0.08</v>
      </c>
      <c r="D901" s="5">
        <v>213.45</v>
      </c>
      <c r="E901" s="5">
        <v>14.7</v>
      </c>
      <c r="F901" s="5">
        <v>1625</v>
      </c>
      <c r="G901" s="5" t="s">
        <v>1629</v>
      </c>
      <c r="H901" s="5" t="s">
        <v>39</v>
      </c>
      <c r="I901" s="5" t="s">
        <v>40</v>
      </c>
      <c r="J901" s="5" t="s">
        <v>77</v>
      </c>
      <c r="K901" s="5" t="s">
        <v>85</v>
      </c>
      <c r="L901" s="5" t="s">
        <v>43</v>
      </c>
      <c r="M901" s="5" t="s">
        <v>291</v>
      </c>
      <c r="N901" s="5">
        <v>0.59</v>
      </c>
      <c r="O901" s="5" t="s">
        <v>33</v>
      </c>
      <c r="P901" s="5" t="s">
        <v>53</v>
      </c>
      <c r="Q901" s="5" t="s">
        <v>71</v>
      </c>
      <c r="R901" s="5" t="s">
        <v>1630</v>
      </c>
      <c r="S901" s="5">
        <v>11542</v>
      </c>
      <c r="T901" s="7">
        <v>42090</v>
      </c>
      <c r="U901" s="7">
        <v>42092</v>
      </c>
      <c r="V901" s="5">
        <v>1674.7541999999999</v>
      </c>
      <c r="W901" s="5">
        <v>12</v>
      </c>
      <c r="X901" s="5">
        <v>2427.1799999999998</v>
      </c>
      <c r="Y901" s="5">
        <v>90600</v>
      </c>
      <c r="Z901" s="5">
        <f>DATEDIF(Table1[[#This Row],[Order Date]], Table1[[#This Row],[Ship Date]], "D")</f>
        <v>2</v>
      </c>
      <c r="AA901" s="5">
        <f>IF(Table1[[#This Row],[Sales]]=0, 0, Table1[[#This Row],[Profit]] / Table1[[#This Row],[Sales]] * 100)</f>
        <v>69</v>
      </c>
      <c r="AB901" s="5">
        <f>Table1[[#This Row],[Sales]] / (1 - Table1[[#This Row],[Discount]])</f>
        <v>2638.2391304347825</v>
      </c>
      <c r="AC901" s="5">
        <f>Table1[[#This Row],[Sales Before Discount]] - Table1[[#This Row],[Sales]]</f>
        <v>211.05913043478267</v>
      </c>
      <c r="AD901" s="5" t="str">
        <f>IF(Table1[[#This Row],[Discount Impact Factor]]=0, "No Discount", IF(Table1[[#This Row],[Discount Impact Factor]]&lt;=0.1, "Low Discount", IF(Table1[[#This Row],[Discount Impact Factor]]&lt;=0.2, "Medium Discount", "High Discount")))</f>
        <v>High Discount</v>
      </c>
      <c r="AE901" s="5" t="str">
        <f>IF(Table1[[#This Row],[Discount]]=0,"0% (No Discount)",
 IF(Table1[[#This Row],[Discount]]&lt;=0.09,"10%",
 IF(Table1[[#This Row],[Discount]]&lt;=0.16,"15%",
 IF(Table1[[#This Row],[Discount]]&lt;=0.2,"20%",  IF(Table1[[#This Row],[Discount]]&lt;=0.25,"25%",
 "30%+")))))</f>
        <v>10%</v>
      </c>
      <c r="AF901" s="5" t="str">
        <f>IF(Table1[[#This Row],[Discount]]=0, "Full Price", "Discounted")</f>
        <v>Discounted</v>
      </c>
      <c r="AG901" s="46" t="str">
        <f>TEXT(Table1[[#This Row],[Order Date]],"mmm-yyyy")</f>
        <v>Mar-2015</v>
      </c>
    </row>
    <row r="902" spans="1:33" ht="12.75" hidden="1" customHeight="1" x14ac:dyDescent="0.25">
      <c r="A902" s="5">
        <v>21146</v>
      </c>
      <c r="B902" s="5" t="s">
        <v>56</v>
      </c>
      <c r="C902" s="5">
        <v>0.1</v>
      </c>
      <c r="D902" s="5">
        <v>55.98</v>
      </c>
      <c r="E902" s="5">
        <v>13.88</v>
      </c>
      <c r="F902" s="5">
        <v>1625</v>
      </c>
      <c r="G902" s="5" t="s">
        <v>1629</v>
      </c>
      <c r="H902" s="5" t="s">
        <v>49</v>
      </c>
      <c r="I902" s="5" t="s">
        <v>40</v>
      </c>
      <c r="J902" s="5" t="s">
        <v>29</v>
      </c>
      <c r="K902" s="5" t="s">
        <v>93</v>
      </c>
      <c r="L902" s="5" t="s">
        <v>59</v>
      </c>
      <c r="M902" s="5" t="s">
        <v>1631</v>
      </c>
      <c r="N902" s="5">
        <v>0.36</v>
      </c>
      <c r="O902" s="5" t="s">
        <v>33</v>
      </c>
      <c r="P902" s="5" t="s">
        <v>53</v>
      </c>
      <c r="Q902" s="5" t="s">
        <v>71</v>
      </c>
      <c r="R902" s="5" t="s">
        <v>1630</v>
      </c>
      <c r="S902" s="5">
        <v>11542</v>
      </c>
      <c r="T902" s="7">
        <v>42090</v>
      </c>
      <c r="U902" s="7">
        <v>42092</v>
      </c>
      <c r="V902" s="5">
        <v>300.04649999999998</v>
      </c>
      <c r="W902" s="5">
        <v>8</v>
      </c>
      <c r="X902" s="5">
        <v>434.85</v>
      </c>
      <c r="Y902" s="5">
        <v>90600</v>
      </c>
      <c r="Z902" s="5">
        <f>DATEDIF(Table1[[#This Row],[Order Date]], Table1[[#This Row],[Ship Date]], "D")</f>
        <v>2</v>
      </c>
      <c r="AA902" s="5">
        <f>IF(Table1[[#This Row],[Sales]]=0, 0, Table1[[#This Row],[Profit]] / Table1[[#This Row],[Sales]] * 100)</f>
        <v>69</v>
      </c>
      <c r="AB902" s="5">
        <f>Table1[[#This Row],[Sales]] / (1 - Table1[[#This Row],[Discount]])</f>
        <v>483.16666666666669</v>
      </c>
      <c r="AC902" s="5">
        <f>Table1[[#This Row],[Sales Before Discount]] - Table1[[#This Row],[Sales]]</f>
        <v>48.316666666666663</v>
      </c>
      <c r="AD902" s="5" t="str">
        <f>IF(Table1[[#This Row],[Discount Impact Factor]]=0, "No Discount", IF(Table1[[#This Row],[Discount Impact Factor]]&lt;=0.1, "Low Discount", IF(Table1[[#This Row],[Discount Impact Factor]]&lt;=0.2, "Medium Discount", "High Discount")))</f>
        <v>High Discount</v>
      </c>
      <c r="AE902" s="5" t="str">
        <f>IF(Table1[[#This Row],[Discount]]=0,"0% (No Discount)",
 IF(Table1[[#This Row],[Discount]]&lt;=0.09,"10%",
 IF(Table1[[#This Row],[Discount]]&lt;=0.16,"15%",
 IF(Table1[[#This Row],[Discount]]&lt;=0.2,"20%",  IF(Table1[[#This Row],[Discount]]&lt;=0.25,"25%",
 "30%+")))))</f>
        <v>15%</v>
      </c>
      <c r="AF902" s="5" t="str">
        <f>IF(Table1[[#This Row],[Discount]]=0, "Full Price", "Discounted")</f>
        <v>Discounted</v>
      </c>
      <c r="AG902" s="46" t="str">
        <f>TEXT(Table1[[#This Row],[Order Date]],"mmm-yyyy")</f>
        <v>Mar-2015</v>
      </c>
    </row>
    <row r="903" spans="1:33" ht="12.75" customHeight="1" x14ac:dyDescent="0.25">
      <c r="A903" s="5">
        <v>21147</v>
      </c>
      <c r="B903" s="5" t="s">
        <v>56</v>
      </c>
      <c r="C903" s="5">
        <v>0</v>
      </c>
      <c r="D903" s="5">
        <v>16.059999999999999</v>
      </c>
      <c r="E903" s="5">
        <v>8.34</v>
      </c>
      <c r="F903" s="5">
        <v>1625</v>
      </c>
      <c r="G903" s="5" t="s">
        <v>1629</v>
      </c>
      <c r="H903" s="5" t="s">
        <v>49</v>
      </c>
      <c r="I903" s="5" t="s">
        <v>40</v>
      </c>
      <c r="J903" s="5" t="s">
        <v>29</v>
      </c>
      <c r="K903" s="5" t="s">
        <v>141</v>
      </c>
      <c r="L903" s="5" t="s">
        <v>59</v>
      </c>
      <c r="M903" s="5" t="s">
        <v>1632</v>
      </c>
      <c r="N903" s="5">
        <v>0.59</v>
      </c>
      <c r="O903" s="5" t="s">
        <v>33</v>
      </c>
      <c r="P903" s="5" t="s">
        <v>53</v>
      </c>
      <c r="Q903" s="5" t="s">
        <v>71</v>
      </c>
      <c r="R903" s="5" t="s">
        <v>1630</v>
      </c>
      <c r="S903" s="5">
        <v>11542</v>
      </c>
      <c r="T903" s="7">
        <v>42090</v>
      </c>
      <c r="U903" s="7">
        <v>42091</v>
      </c>
      <c r="V903" s="5">
        <v>-28.09</v>
      </c>
      <c r="W903" s="5">
        <v>1</v>
      </c>
      <c r="X903" s="5">
        <v>19.16</v>
      </c>
      <c r="Y903" s="5">
        <v>90600</v>
      </c>
      <c r="Z903" s="5">
        <f>DATEDIF(Table1[[#This Row],[Order Date]], Table1[[#This Row],[Ship Date]], "D")</f>
        <v>1</v>
      </c>
      <c r="AA903" s="5">
        <f>IF(Table1[[#This Row],[Sales]]=0, 0, Table1[[#This Row],[Profit]] / Table1[[#This Row],[Sales]] * 100)</f>
        <v>-146.60751565762004</v>
      </c>
      <c r="AB903" s="5">
        <f>Table1[[#This Row],[Sales]] / (1 - Table1[[#This Row],[Discount]])</f>
        <v>19.16</v>
      </c>
      <c r="AC903" s="5">
        <f>Table1[[#This Row],[Sales Before Discount]] - Table1[[#This Row],[Sales]]</f>
        <v>0</v>
      </c>
      <c r="AD903" s="5" t="str">
        <f>IF(Table1[[#This Row],[Discount Impact Factor]]=0, "No Discount", IF(Table1[[#This Row],[Discount Impact Factor]]&lt;=0.1, "Low Discount", IF(Table1[[#This Row],[Discount Impact Factor]]&lt;=0.2, "Medium Discount", "High Discount")))</f>
        <v>No Discount</v>
      </c>
      <c r="AE903" s="5" t="str">
        <f>IF(Table1[[#This Row],[Discount]]=0,"0% (No Discount)",
 IF(Table1[[#This Row],[Discount]]&lt;=0.09,"10%",
 IF(Table1[[#This Row],[Discount]]&lt;=0.16,"15%",
 IF(Table1[[#This Row],[Discount]]&lt;=0.2,"20%",  IF(Table1[[#This Row],[Discount]]&lt;=0.25,"25%",
 "30%+")))))</f>
        <v>0% (No Discount)</v>
      </c>
      <c r="AF903" s="5" t="str">
        <f>IF(Table1[[#This Row],[Discount]]=0, "Full Price", "Discounted")</f>
        <v>Full Price</v>
      </c>
      <c r="AG903" s="46" t="str">
        <f>TEXT(Table1[[#This Row],[Order Date]],"mmm-yyyy")</f>
        <v>Mar-2015</v>
      </c>
    </row>
    <row r="904" spans="1:33" ht="12.75" customHeight="1" x14ac:dyDescent="0.25">
      <c r="A904" s="5">
        <v>21270</v>
      </c>
      <c r="B904" s="5" t="s">
        <v>56</v>
      </c>
      <c r="C904" s="5">
        <v>0</v>
      </c>
      <c r="D904" s="5">
        <v>209.37</v>
      </c>
      <c r="E904" s="5">
        <v>69</v>
      </c>
      <c r="F904" s="5">
        <v>1625</v>
      </c>
      <c r="G904" s="5" t="s">
        <v>1629</v>
      </c>
      <c r="H904" s="5" t="s">
        <v>49</v>
      </c>
      <c r="I904" s="5" t="s">
        <v>40</v>
      </c>
      <c r="J904" s="5" t="s">
        <v>41</v>
      </c>
      <c r="K904" s="5" t="s">
        <v>152</v>
      </c>
      <c r="L904" s="5" t="s">
        <v>236</v>
      </c>
      <c r="M904" s="5" t="s">
        <v>1633</v>
      </c>
      <c r="N904" s="5">
        <v>0.79</v>
      </c>
      <c r="O904" s="5" t="s">
        <v>33</v>
      </c>
      <c r="P904" s="5" t="s">
        <v>53</v>
      </c>
      <c r="Q904" s="5" t="s">
        <v>71</v>
      </c>
      <c r="R904" s="5" t="s">
        <v>1630</v>
      </c>
      <c r="S904" s="5">
        <v>11542</v>
      </c>
      <c r="T904" s="7">
        <v>42051</v>
      </c>
      <c r="U904" s="7">
        <v>42053</v>
      </c>
      <c r="V904" s="5">
        <v>-263.1119290800001</v>
      </c>
      <c r="W904" s="5">
        <v>11</v>
      </c>
      <c r="X904" s="5">
        <v>1959.88</v>
      </c>
      <c r="Y904" s="5">
        <v>90601</v>
      </c>
      <c r="Z904" s="5">
        <f>DATEDIF(Table1[[#This Row],[Order Date]], Table1[[#This Row],[Ship Date]], "D")</f>
        <v>2</v>
      </c>
      <c r="AA904" s="5">
        <f>IF(Table1[[#This Row],[Sales]]=0, 0, Table1[[#This Row],[Profit]] / Table1[[#This Row],[Sales]] * 100)</f>
        <v>-13.424899946935531</v>
      </c>
      <c r="AB904" s="5">
        <f>Table1[[#This Row],[Sales]] / (1 - Table1[[#This Row],[Discount]])</f>
        <v>1959.88</v>
      </c>
      <c r="AC904" s="5">
        <f>Table1[[#This Row],[Sales Before Discount]] - Table1[[#This Row],[Sales]]</f>
        <v>0</v>
      </c>
      <c r="AD904" s="5" t="str">
        <f>IF(Table1[[#This Row],[Discount Impact Factor]]=0, "No Discount", IF(Table1[[#This Row],[Discount Impact Factor]]&lt;=0.1, "Low Discount", IF(Table1[[#This Row],[Discount Impact Factor]]&lt;=0.2, "Medium Discount", "High Discount")))</f>
        <v>No Discount</v>
      </c>
      <c r="AE904" s="5" t="str">
        <f>IF(Table1[[#This Row],[Discount]]=0,"0% (No Discount)",
 IF(Table1[[#This Row],[Discount]]&lt;=0.09,"10%",
 IF(Table1[[#This Row],[Discount]]&lt;=0.16,"15%",
 IF(Table1[[#This Row],[Discount]]&lt;=0.2,"20%",  IF(Table1[[#This Row],[Discount]]&lt;=0.25,"25%",
 "30%+")))))</f>
        <v>0% (No Discount)</v>
      </c>
      <c r="AF904" s="5" t="str">
        <f>IF(Table1[[#This Row],[Discount]]=0, "Full Price", "Discounted")</f>
        <v>Full Price</v>
      </c>
      <c r="AG904" s="46" t="str">
        <f>TEXT(Table1[[#This Row],[Order Date]],"mmm-yyyy")</f>
        <v>Feb-2015</v>
      </c>
    </row>
    <row r="905" spans="1:33" ht="12.75" customHeight="1" x14ac:dyDescent="0.25">
      <c r="A905" s="5">
        <v>23604</v>
      </c>
      <c r="B905" s="5" t="s">
        <v>25</v>
      </c>
      <c r="C905" s="5">
        <v>0.06</v>
      </c>
      <c r="D905" s="5">
        <v>43.57</v>
      </c>
      <c r="E905" s="5">
        <v>16.36</v>
      </c>
      <c r="F905" s="5">
        <v>1627</v>
      </c>
      <c r="G905" s="5" t="s">
        <v>1634</v>
      </c>
      <c r="H905" s="5" t="s">
        <v>49</v>
      </c>
      <c r="I905" s="5" t="s">
        <v>28</v>
      </c>
      <c r="J905" s="5" t="s">
        <v>29</v>
      </c>
      <c r="K905" s="5" t="s">
        <v>141</v>
      </c>
      <c r="L905" s="5" t="s">
        <v>59</v>
      </c>
      <c r="M905" s="5" t="s">
        <v>1635</v>
      </c>
      <c r="N905" s="5">
        <v>0.55000000000000004</v>
      </c>
      <c r="O905" s="5" t="s">
        <v>33</v>
      </c>
      <c r="P905" s="5" t="s">
        <v>136</v>
      </c>
      <c r="Q905" s="5" t="s">
        <v>244</v>
      </c>
      <c r="R905" s="5" t="s">
        <v>1636</v>
      </c>
      <c r="S905" s="5">
        <v>37743</v>
      </c>
      <c r="T905" s="7">
        <v>42152</v>
      </c>
      <c r="U905" s="7">
        <v>42154</v>
      </c>
      <c r="V905" s="5">
        <v>-38.808</v>
      </c>
      <c r="W905" s="5">
        <v>17</v>
      </c>
      <c r="X905" s="5">
        <v>710.16</v>
      </c>
      <c r="Y905" s="5">
        <v>90602</v>
      </c>
      <c r="Z905" s="5">
        <f>DATEDIF(Table1[[#This Row],[Order Date]], Table1[[#This Row],[Ship Date]], "D")</f>
        <v>2</v>
      </c>
      <c r="AA905" s="5">
        <f>IF(Table1[[#This Row],[Sales]]=0, 0, Table1[[#This Row],[Profit]] / Table1[[#This Row],[Sales]] * 100)</f>
        <v>-5.4646840148698885</v>
      </c>
      <c r="AB905" s="5">
        <f>Table1[[#This Row],[Sales]] / (1 - Table1[[#This Row],[Discount]])</f>
        <v>755.48936170212767</v>
      </c>
      <c r="AC905" s="5">
        <f>Table1[[#This Row],[Sales Before Discount]] - Table1[[#This Row],[Sales]]</f>
        <v>45.329361702127699</v>
      </c>
      <c r="AD905" s="5" t="str">
        <f>IF(Table1[[#This Row],[Discount Impact Factor]]=0, "No Discount", IF(Table1[[#This Row],[Discount Impact Factor]]&lt;=0.1, "Low Discount", IF(Table1[[#This Row],[Discount Impact Factor]]&lt;=0.2, "Medium Discount", "High Discount")))</f>
        <v>High Discount</v>
      </c>
      <c r="AE905" s="5" t="str">
        <f>IF(Table1[[#This Row],[Discount]]=0,"0% (No Discount)",
 IF(Table1[[#This Row],[Discount]]&lt;=0.09,"10%",
 IF(Table1[[#This Row],[Discount]]&lt;=0.16,"15%",
 IF(Table1[[#This Row],[Discount]]&lt;=0.2,"20%",  IF(Table1[[#This Row],[Discount]]&lt;=0.25,"25%",
 "30%+")))))</f>
        <v>10%</v>
      </c>
      <c r="AF905" s="5" t="str">
        <f>IF(Table1[[#This Row],[Discount]]=0, "Full Price", "Discounted")</f>
        <v>Discounted</v>
      </c>
      <c r="AG905" s="46" t="str">
        <f>TEXT(Table1[[#This Row],[Order Date]],"mmm-yyyy")</f>
        <v>May-2015</v>
      </c>
    </row>
    <row r="906" spans="1:33" ht="12.75" hidden="1" customHeight="1" x14ac:dyDescent="0.25">
      <c r="A906" s="5">
        <v>19769</v>
      </c>
      <c r="B906" s="5" t="s">
        <v>25</v>
      </c>
      <c r="C906" s="5">
        <v>0.08</v>
      </c>
      <c r="D906" s="5">
        <v>8.09</v>
      </c>
      <c r="E906" s="5">
        <v>7.96</v>
      </c>
      <c r="F906" s="5">
        <v>1632</v>
      </c>
      <c r="G906" s="5" t="s">
        <v>1637</v>
      </c>
      <c r="H906" s="5" t="s">
        <v>27</v>
      </c>
      <c r="I906" s="5" t="s">
        <v>40</v>
      </c>
      <c r="J906" s="5" t="s">
        <v>41</v>
      </c>
      <c r="K906" s="5" t="s">
        <v>50</v>
      </c>
      <c r="L906" s="5" t="s">
        <v>59</v>
      </c>
      <c r="M906" s="5" t="s">
        <v>157</v>
      </c>
      <c r="N906" s="5">
        <v>0.49</v>
      </c>
      <c r="O906" s="5" t="s">
        <v>33</v>
      </c>
      <c r="P906" s="5" t="s">
        <v>136</v>
      </c>
      <c r="Q906" s="5" t="s">
        <v>671</v>
      </c>
      <c r="R906" s="5" t="s">
        <v>1638</v>
      </c>
      <c r="S906" s="5">
        <v>39401</v>
      </c>
      <c r="T906" s="7">
        <v>42019</v>
      </c>
      <c r="U906" s="7">
        <v>42020</v>
      </c>
      <c r="V906" s="5">
        <v>15.984</v>
      </c>
      <c r="W906" s="5">
        <v>6</v>
      </c>
      <c r="X906" s="5">
        <v>48.25</v>
      </c>
      <c r="Y906" s="5">
        <v>90530</v>
      </c>
      <c r="Z906" s="5">
        <f>DATEDIF(Table1[[#This Row],[Order Date]], Table1[[#This Row],[Ship Date]], "D")</f>
        <v>1</v>
      </c>
      <c r="AA906" s="5">
        <f>IF(Table1[[#This Row],[Sales]]=0, 0, Table1[[#This Row],[Profit]] / Table1[[#This Row],[Sales]] * 100)</f>
        <v>33.127461139896376</v>
      </c>
      <c r="AB906" s="5">
        <f>Table1[[#This Row],[Sales]] / (1 - Table1[[#This Row],[Discount]])</f>
        <v>52.445652173913039</v>
      </c>
      <c r="AC906" s="5">
        <f>Table1[[#This Row],[Sales Before Discount]] - Table1[[#This Row],[Sales]]</f>
        <v>4.1956521739130395</v>
      </c>
      <c r="AD906" s="5" t="str">
        <f>IF(Table1[[#This Row],[Discount Impact Factor]]=0, "No Discount", IF(Table1[[#This Row],[Discount Impact Factor]]&lt;=0.1, "Low Discount", IF(Table1[[#This Row],[Discount Impact Factor]]&lt;=0.2, "Medium Discount", "High Discount")))</f>
        <v>High Discount</v>
      </c>
      <c r="AE906" s="5" t="str">
        <f>IF(Table1[[#This Row],[Discount]]=0,"0% (No Discount)",
 IF(Table1[[#This Row],[Discount]]&lt;=0.09,"10%",
 IF(Table1[[#This Row],[Discount]]&lt;=0.16,"15%",
 IF(Table1[[#This Row],[Discount]]&lt;=0.2,"20%",  IF(Table1[[#This Row],[Discount]]&lt;=0.25,"25%",
 "30%+")))))</f>
        <v>10%</v>
      </c>
      <c r="AF906" s="5" t="str">
        <f>IF(Table1[[#This Row],[Discount]]=0, "Full Price", "Discounted")</f>
        <v>Discounted</v>
      </c>
      <c r="AG906" s="46" t="str">
        <f>TEXT(Table1[[#This Row],[Order Date]],"mmm-yyyy")</f>
        <v>Jan-2015</v>
      </c>
    </row>
    <row r="907" spans="1:33" ht="12.75" customHeight="1" x14ac:dyDescent="0.25">
      <c r="A907" s="5">
        <v>20359</v>
      </c>
      <c r="B907" s="5" t="s">
        <v>25</v>
      </c>
      <c r="C907" s="5">
        <v>0.02</v>
      </c>
      <c r="D907" s="5">
        <v>25.99</v>
      </c>
      <c r="E907" s="5">
        <v>5.37</v>
      </c>
      <c r="F907" s="5">
        <v>1632</v>
      </c>
      <c r="G907" s="5" t="s">
        <v>1637</v>
      </c>
      <c r="H907" s="5" t="s">
        <v>49</v>
      </c>
      <c r="I907" s="5" t="s">
        <v>40</v>
      </c>
      <c r="J907" s="5" t="s">
        <v>29</v>
      </c>
      <c r="K907" s="5" t="s">
        <v>30</v>
      </c>
      <c r="L907" s="5" t="s">
        <v>59</v>
      </c>
      <c r="M907" s="5" t="s">
        <v>1639</v>
      </c>
      <c r="N907" s="5">
        <v>0.56000000000000005</v>
      </c>
      <c r="O907" s="5" t="s">
        <v>33</v>
      </c>
      <c r="P907" s="5" t="s">
        <v>136</v>
      </c>
      <c r="Q907" s="5" t="s">
        <v>671</v>
      </c>
      <c r="R907" s="5" t="s">
        <v>1638</v>
      </c>
      <c r="S907" s="5">
        <v>39401</v>
      </c>
      <c r="T907" s="7">
        <v>42109</v>
      </c>
      <c r="U907" s="7">
        <v>42111</v>
      </c>
      <c r="V907" s="5">
        <v>-88.158000000000001</v>
      </c>
      <c r="W907" s="5">
        <v>9</v>
      </c>
      <c r="X907" s="5">
        <v>243.24</v>
      </c>
      <c r="Y907" s="5">
        <v>90533</v>
      </c>
      <c r="Z907" s="5">
        <f>DATEDIF(Table1[[#This Row],[Order Date]], Table1[[#This Row],[Ship Date]], "D")</f>
        <v>2</v>
      </c>
      <c r="AA907" s="5">
        <f>IF(Table1[[#This Row],[Sales]]=0, 0, Table1[[#This Row],[Profit]] / Table1[[#This Row],[Sales]] * 100)</f>
        <v>-36.243216576221016</v>
      </c>
      <c r="AB907" s="5">
        <f>Table1[[#This Row],[Sales]] / (1 - Table1[[#This Row],[Discount]])</f>
        <v>248.20408163265307</v>
      </c>
      <c r="AC907" s="5">
        <f>Table1[[#This Row],[Sales Before Discount]] - Table1[[#This Row],[Sales]]</f>
        <v>4.9640816326530626</v>
      </c>
      <c r="AD907" s="5" t="str">
        <f>IF(Table1[[#This Row],[Discount Impact Factor]]=0, "No Discount", IF(Table1[[#This Row],[Discount Impact Factor]]&lt;=0.1, "Low Discount", IF(Table1[[#This Row],[Discount Impact Factor]]&lt;=0.2, "Medium Discount", "High Discount")))</f>
        <v>High Discount</v>
      </c>
      <c r="AE907" s="5" t="str">
        <f>IF(Table1[[#This Row],[Discount]]=0,"0% (No Discount)",
 IF(Table1[[#This Row],[Discount]]&lt;=0.09,"10%",
 IF(Table1[[#This Row],[Discount]]&lt;=0.16,"15%",
 IF(Table1[[#This Row],[Discount]]&lt;=0.2,"20%",  IF(Table1[[#This Row],[Discount]]&lt;=0.25,"25%",
 "30%+")))))</f>
        <v>10%</v>
      </c>
      <c r="AF907" s="5" t="str">
        <f>IF(Table1[[#This Row],[Discount]]=0, "Full Price", "Discounted")</f>
        <v>Discounted</v>
      </c>
      <c r="AG907" s="46" t="str">
        <f>TEXT(Table1[[#This Row],[Order Date]],"mmm-yyyy")</f>
        <v>Apr-2015</v>
      </c>
    </row>
    <row r="908" spans="1:33" ht="12.75" customHeight="1" x14ac:dyDescent="0.25">
      <c r="A908" s="5">
        <v>24786</v>
      </c>
      <c r="B908" s="5" t="s">
        <v>37</v>
      </c>
      <c r="C908" s="5">
        <v>0.03</v>
      </c>
      <c r="D908" s="5">
        <v>5.98</v>
      </c>
      <c r="E908" s="5">
        <v>3.85</v>
      </c>
      <c r="F908" s="5">
        <v>1633</v>
      </c>
      <c r="G908" s="5" t="s">
        <v>1640</v>
      </c>
      <c r="H908" s="5" t="s">
        <v>49</v>
      </c>
      <c r="I908" s="5" t="s">
        <v>40</v>
      </c>
      <c r="J908" s="5" t="s">
        <v>77</v>
      </c>
      <c r="K908" s="5" t="s">
        <v>180</v>
      </c>
      <c r="L908" s="5" t="s">
        <v>51</v>
      </c>
      <c r="M908" s="5" t="s">
        <v>1137</v>
      </c>
      <c r="N908" s="5">
        <v>0.68</v>
      </c>
      <c r="O908" s="5" t="s">
        <v>33</v>
      </c>
      <c r="P908" s="5" t="s">
        <v>136</v>
      </c>
      <c r="Q908" s="5" t="s">
        <v>671</v>
      </c>
      <c r="R908" s="5" t="s">
        <v>1641</v>
      </c>
      <c r="S908" s="5">
        <v>38637</v>
      </c>
      <c r="T908" s="7">
        <v>42045</v>
      </c>
      <c r="U908" s="7">
        <v>42047</v>
      </c>
      <c r="V908" s="5">
        <v>-76.106800000000007</v>
      </c>
      <c r="W908" s="5">
        <v>6</v>
      </c>
      <c r="X908" s="5">
        <v>38.54</v>
      </c>
      <c r="Y908" s="5">
        <v>90531</v>
      </c>
      <c r="Z908" s="5">
        <f>DATEDIF(Table1[[#This Row],[Order Date]], Table1[[#This Row],[Ship Date]], "D")</f>
        <v>2</v>
      </c>
      <c r="AA908" s="5">
        <f>IF(Table1[[#This Row],[Sales]]=0, 0, Table1[[#This Row],[Profit]] / Table1[[#This Row],[Sales]] * 100)</f>
        <v>-197.47483134405815</v>
      </c>
      <c r="AB908" s="5">
        <f>Table1[[#This Row],[Sales]] / (1 - Table1[[#This Row],[Discount]])</f>
        <v>39.731958762886599</v>
      </c>
      <c r="AC908" s="5">
        <f>Table1[[#This Row],[Sales Before Discount]] - Table1[[#This Row],[Sales]]</f>
        <v>1.1919587628865997</v>
      </c>
      <c r="AD908" s="5" t="str">
        <f>IF(Table1[[#This Row],[Discount Impact Factor]]=0, "No Discount", IF(Table1[[#This Row],[Discount Impact Factor]]&lt;=0.1, "Low Discount", IF(Table1[[#This Row],[Discount Impact Factor]]&lt;=0.2, "Medium Discount", "High Discount")))</f>
        <v>High Discount</v>
      </c>
      <c r="AE908" s="5" t="str">
        <f>IF(Table1[[#This Row],[Discount]]=0,"0% (No Discount)",
 IF(Table1[[#This Row],[Discount]]&lt;=0.09,"10%",
 IF(Table1[[#This Row],[Discount]]&lt;=0.16,"15%",
 IF(Table1[[#This Row],[Discount]]&lt;=0.2,"20%",  IF(Table1[[#This Row],[Discount]]&lt;=0.25,"25%",
 "30%+")))))</f>
        <v>10%</v>
      </c>
      <c r="AF908" s="5" t="str">
        <f>IF(Table1[[#This Row],[Discount]]=0, "Full Price", "Discounted")</f>
        <v>Discounted</v>
      </c>
      <c r="AG908" s="46" t="str">
        <f>TEXT(Table1[[#This Row],[Order Date]],"mmm-yyyy")</f>
        <v>Feb-2015</v>
      </c>
    </row>
    <row r="909" spans="1:33" ht="12.75" customHeight="1" x14ac:dyDescent="0.25">
      <c r="A909" s="5">
        <v>26340</v>
      </c>
      <c r="B909" s="5" t="s">
        <v>37</v>
      </c>
      <c r="C909" s="5">
        <v>0.08</v>
      </c>
      <c r="D909" s="5">
        <v>100.97</v>
      </c>
      <c r="E909" s="5">
        <v>14</v>
      </c>
      <c r="F909" s="5">
        <v>1634</v>
      </c>
      <c r="G909" s="5" t="s">
        <v>1642</v>
      </c>
      <c r="H909" s="5" t="s">
        <v>39</v>
      </c>
      <c r="I909" s="5" t="s">
        <v>40</v>
      </c>
      <c r="J909" s="5" t="s">
        <v>77</v>
      </c>
      <c r="K909" s="5" t="s">
        <v>85</v>
      </c>
      <c r="L909" s="5" t="s">
        <v>43</v>
      </c>
      <c r="M909" s="5" t="s">
        <v>1643</v>
      </c>
      <c r="N909" s="5">
        <v>0.37</v>
      </c>
      <c r="O909" s="5" t="s">
        <v>33</v>
      </c>
      <c r="P909" s="5" t="s">
        <v>136</v>
      </c>
      <c r="Q909" s="5" t="s">
        <v>671</v>
      </c>
      <c r="R909" s="5" t="s">
        <v>1644</v>
      </c>
      <c r="S909" s="5">
        <v>39212</v>
      </c>
      <c r="T909" s="7">
        <v>42103</v>
      </c>
      <c r="U909" s="7">
        <v>42104</v>
      </c>
      <c r="V909" s="5">
        <v>-73.494119999999938</v>
      </c>
      <c r="W909" s="5">
        <v>15</v>
      </c>
      <c r="X909" s="5">
        <v>1483.16</v>
      </c>
      <c r="Y909" s="5">
        <v>90532</v>
      </c>
      <c r="Z909" s="5">
        <f>DATEDIF(Table1[[#This Row],[Order Date]], Table1[[#This Row],[Ship Date]], "D")</f>
        <v>1</v>
      </c>
      <c r="AA909" s="5">
        <f>IF(Table1[[#This Row],[Sales]]=0, 0, Table1[[#This Row],[Profit]] / Table1[[#This Row],[Sales]] * 100)</f>
        <v>-4.9552388144232538</v>
      </c>
      <c r="AB909" s="5">
        <f>Table1[[#This Row],[Sales]] / (1 - Table1[[#This Row],[Discount]])</f>
        <v>1612.1304347826087</v>
      </c>
      <c r="AC909" s="5">
        <f>Table1[[#This Row],[Sales Before Discount]] - Table1[[#This Row],[Sales]]</f>
        <v>128.97043478260866</v>
      </c>
      <c r="AD909" s="5" t="str">
        <f>IF(Table1[[#This Row],[Discount Impact Factor]]=0, "No Discount", IF(Table1[[#This Row],[Discount Impact Factor]]&lt;=0.1, "Low Discount", IF(Table1[[#This Row],[Discount Impact Factor]]&lt;=0.2, "Medium Discount", "High Discount")))</f>
        <v>High Discount</v>
      </c>
      <c r="AE909" s="5" t="str">
        <f>IF(Table1[[#This Row],[Discount]]=0,"0% (No Discount)",
 IF(Table1[[#This Row],[Discount]]&lt;=0.09,"10%",
 IF(Table1[[#This Row],[Discount]]&lt;=0.16,"15%",
 IF(Table1[[#This Row],[Discount]]&lt;=0.2,"20%",  IF(Table1[[#This Row],[Discount]]&lt;=0.25,"25%",
 "30%+")))))</f>
        <v>10%</v>
      </c>
      <c r="AF909" s="5" t="str">
        <f>IF(Table1[[#This Row],[Discount]]=0, "Full Price", "Discounted")</f>
        <v>Discounted</v>
      </c>
      <c r="AG909" s="46" t="str">
        <f>TEXT(Table1[[#This Row],[Order Date]],"mmm-yyyy")</f>
        <v>Apr-2015</v>
      </c>
    </row>
    <row r="910" spans="1:33" ht="12.75" customHeight="1" x14ac:dyDescent="0.25">
      <c r="A910" s="5">
        <v>19144</v>
      </c>
      <c r="B910" s="5" t="s">
        <v>47</v>
      </c>
      <c r="C910" s="5">
        <v>0.08</v>
      </c>
      <c r="D910" s="5">
        <v>115.99</v>
      </c>
      <c r="E910" s="5">
        <v>56.14</v>
      </c>
      <c r="F910" s="5">
        <v>1636</v>
      </c>
      <c r="G910" s="5" t="s">
        <v>1645</v>
      </c>
      <c r="H910" s="5" t="s">
        <v>39</v>
      </c>
      <c r="I910" s="5" t="s">
        <v>40</v>
      </c>
      <c r="J910" s="5" t="s">
        <v>77</v>
      </c>
      <c r="K910" s="5" t="s">
        <v>85</v>
      </c>
      <c r="L910" s="5" t="s">
        <v>43</v>
      </c>
      <c r="M910" s="5" t="s">
        <v>1355</v>
      </c>
      <c r="N910" s="5">
        <v>0.4</v>
      </c>
      <c r="O910" s="5" t="s">
        <v>33</v>
      </c>
      <c r="P910" s="5" t="s">
        <v>34</v>
      </c>
      <c r="Q910" s="5" t="s">
        <v>45</v>
      </c>
      <c r="R910" s="5" t="s">
        <v>1646</v>
      </c>
      <c r="S910" s="5">
        <v>93905</v>
      </c>
      <c r="T910" s="7">
        <v>42018</v>
      </c>
      <c r="U910" s="7">
        <v>42020</v>
      </c>
      <c r="V910" s="5">
        <v>-272.860884</v>
      </c>
      <c r="W910" s="5">
        <v>5</v>
      </c>
      <c r="X910" s="5">
        <v>562.92999999999995</v>
      </c>
      <c r="Y910" s="5">
        <v>89704</v>
      </c>
      <c r="Z910" s="5">
        <f>DATEDIF(Table1[[#This Row],[Order Date]], Table1[[#This Row],[Ship Date]], "D")</f>
        <v>2</v>
      </c>
      <c r="AA910" s="5">
        <f>IF(Table1[[#This Row],[Sales]]=0, 0, Table1[[#This Row],[Profit]] / Table1[[#This Row],[Sales]] * 100)</f>
        <v>-48.471547794574818</v>
      </c>
      <c r="AB910" s="5">
        <f>Table1[[#This Row],[Sales]] / (1 - Table1[[#This Row],[Discount]])</f>
        <v>611.88043478260863</v>
      </c>
      <c r="AC910" s="5">
        <f>Table1[[#This Row],[Sales Before Discount]] - Table1[[#This Row],[Sales]]</f>
        <v>48.950434782608681</v>
      </c>
      <c r="AD910" s="5" t="str">
        <f>IF(Table1[[#This Row],[Discount Impact Factor]]=0, "No Discount", IF(Table1[[#This Row],[Discount Impact Factor]]&lt;=0.1, "Low Discount", IF(Table1[[#This Row],[Discount Impact Factor]]&lt;=0.2, "Medium Discount", "High Discount")))</f>
        <v>High Discount</v>
      </c>
      <c r="AE910" s="5" t="str">
        <f>IF(Table1[[#This Row],[Discount]]=0,"0% (No Discount)",
 IF(Table1[[#This Row],[Discount]]&lt;=0.09,"10%",
 IF(Table1[[#This Row],[Discount]]&lt;=0.16,"15%",
 IF(Table1[[#This Row],[Discount]]&lt;=0.2,"20%",  IF(Table1[[#This Row],[Discount]]&lt;=0.25,"25%",
 "30%+")))))</f>
        <v>10%</v>
      </c>
      <c r="AF910" s="5" t="str">
        <f>IF(Table1[[#This Row],[Discount]]=0, "Full Price", "Discounted")</f>
        <v>Discounted</v>
      </c>
      <c r="AG910" s="46" t="str">
        <f>TEXT(Table1[[#This Row],[Order Date]],"mmm-yyyy")</f>
        <v>Jan-2015</v>
      </c>
    </row>
    <row r="911" spans="1:33" ht="12.75" hidden="1" customHeight="1" x14ac:dyDescent="0.25">
      <c r="A911" s="5">
        <v>19145</v>
      </c>
      <c r="B911" s="5" t="s">
        <v>47</v>
      </c>
      <c r="C911" s="5">
        <v>0.08</v>
      </c>
      <c r="D911" s="5">
        <v>4.28</v>
      </c>
      <c r="E911" s="5">
        <v>0.94</v>
      </c>
      <c r="F911" s="5">
        <v>1636</v>
      </c>
      <c r="G911" s="5" t="s">
        <v>1645</v>
      </c>
      <c r="H911" s="5" t="s">
        <v>49</v>
      </c>
      <c r="I911" s="5" t="s">
        <v>40</v>
      </c>
      <c r="J911" s="5" t="s">
        <v>29</v>
      </c>
      <c r="K911" s="5" t="s">
        <v>30</v>
      </c>
      <c r="L911" s="5" t="s">
        <v>31</v>
      </c>
      <c r="M911" s="5" t="s">
        <v>1647</v>
      </c>
      <c r="N911" s="5">
        <v>0.56000000000000005</v>
      </c>
      <c r="O911" s="5" t="s">
        <v>33</v>
      </c>
      <c r="P911" s="5" t="s">
        <v>34</v>
      </c>
      <c r="Q911" s="5" t="s">
        <v>45</v>
      </c>
      <c r="R911" s="5" t="s">
        <v>1646</v>
      </c>
      <c r="S911" s="5">
        <v>93905</v>
      </c>
      <c r="T911" s="7">
        <v>42018</v>
      </c>
      <c r="U911" s="7">
        <v>42021</v>
      </c>
      <c r="V911" s="5">
        <v>10.5792</v>
      </c>
      <c r="W911" s="5">
        <v>7</v>
      </c>
      <c r="X911" s="5">
        <v>29.18</v>
      </c>
      <c r="Y911" s="5">
        <v>89704</v>
      </c>
      <c r="Z911" s="5">
        <f>DATEDIF(Table1[[#This Row],[Order Date]], Table1[[#This Row],[Ship Date]], "D")</f>
        <v>3</v>
      </c>
      <c r="AA911" s="5">
        <f>IF(Table1[[#This Row],[Sales]]=0, 0, Table1[[#This Row],[Profit]] / Table1[[#This Row],[Sales]] * 100)</f>
        <v>36.254969156956825</v>
      </c>
      <c r="AB911" s="5">
        <f>Table1[[#This Row],[Sales]] / (1 - Table1[[#This Row],[Discount]])</f>
        <v>31.717391304347824</v>
      </c>
      <c r="AC911" s="5">
        <f>Table1[[#This Row],[Sales Before Discount]] - Table1[[#This Row],[Sales]]</f>
        <v>2.5373913043478247</v>
      </c>
      <c r="AD911" s="5" t="str">
        <f>IF(Table1[[#This Row],[Discount Impact Factor]]=0, "No Discount", IF(Table1[[#This Row],[Discount Impact Factor]]&lt;=0.1, "Low Discount", IF(Table1[[#This Row],[Discount Impact Factor]]&lt;=0.2, "Medium Discount", "High Discount")))</f>
        <v>High Discount</v>
      </c>
      <c r="AE911" s="5" t="str">
        <f>IF(Table1[[#This Row],[Discount]]=0,"0% (No Discount)",
 IF(Table1[[#This Row],[Discount]]&lt;=0.09,"10%",
 IF(Table1[[#This Row],[Discount]]&lt;=0.16,"15%",
 IF(Table1[[#This Row],[Discount]]&lt;=0.2,"20%",  IF(Table1[[#This Row],[Discount]]&lt;=0.25,"25%",
 "30%+")))))</f>
        <v>10%</v>
      </c>
      <c r="AF911" s="5" t="str">
        <f>IF(Table1[[#This Row],[Discount]]=0, "Full Price", "Discounted")</f>
        <v>Discounted</v>
      </c>
      <c r="AG911" s="46" t="str">
        <f>TEXT(Table1[[#This Row],[Order Date]],"mmm-yyyy")</f>
        <v>Jan-2015</v>
      </c>
    </row>
    <row r="912" spans="1:33" ht="12.75" hidden="1" customHeight="1" x14ac:dyDescent="0.25">
      <c r="A912" s="5">
        <v>20869</v>
      </c>
      <c r="B912" s="5" t="s">
        <v>25</v>
      </c>
      <c r="C912" s="5">
        <v>0.04</v>
      </c>
      <c r="D912" s="5">
        <v>136.97999999999999</v>
      </c>
      <c r="E912" s="5">
        <v>24.49</v>
      </c>
      <c r="F912" s="5">
        <v>1636</v>
      </c>
      <c r="G912" s="5" t="s">
        <v>1645</v>
      </c>
      <c r="H912" s="5" t="s">
        <v>27</v>
      </c>
      <c r="I912" s="5" t="s">
        <v>40</v>
      </c>
      <c r="J912" s="5" t="s">
        <v>41</v>
      </c>
      <c r="K912" s="5" t="s">
        <v>50</v>
      </c>
      <c r="L912" s="5" t="s">
        <v>236</v>
      </c>
      <c r="M912" s="5" t="s">
        <v>1648</v>
      </c>
      <c r="N912" s="5">
        <v>0.59</v>
      </c>
      <c r="O912" s="5" t="s">
        <v>33</v>
      </c>
      <c r="P912" s="5" t="s">
        <v>34</v>
      </c>
      <c r="Q912" s="5" t="s">
        <v>45</v>
      </c>
      <c r="R912" s="5" t="s">
        <v>1646</v>
      </c>
      <c r="S912" s="5">
        <v>93905</v>
      </c>
      <c r="T912" s="7">
        <v>42016</v>
      </c>
      <c r="U912" s="7">
        <v>42018</v>
      </c>
      <c r="V912" s="5">
        <v>1127.5497</v>
      </c>
      <c r="W912" s="5">
        <v>12</v>
      </c>
      <c r="X912" s="5">
        <v>1634.13</v>
      </c>
      <c r="Y912" s="5">
        <v>89706</v>
      </c>
      <c r="Z912" s="5">
        <f>DATEDIF(Table1[[#This Row],[Order Date]], Table1[[#This Row],[Ship Date]], "D")</f>
        <v>2</v>
      </c>
      <c r="AA912" s="5">
        <f>IF(Table1[[#This Row],[Sales]]=0, 0, Table1[[#This Row],[Profit]] / Table1[[#This Row],[Sales]] * 100)</f>
        <v>69</v>
      </c>
      <c r="AB912" s="5">
        <f>Table1[[#This Row],[Sales]] / (1 - Table1[[#This Row],[Discount]])</f>
        <v>1702.2187500000002</v>
      </c>
      <c r="AC912" s="5">
        <f>Table1[[#This Row],[Sales Before Discount]] - Table1[[#This Row],[Sales]]</f>
        <v>68.088750000000118</v>
      </c>
      <c r="AD912" s="5" t="str">
        <f>IF(Table1[[#This Row],[Discount Impact Factor]]=0, "No Discount", IF(Table1[[#This Row],[Discount Impact Factor]]&lt;=0.1, "Low Discount", IF(Table1[[#This Row],[Discount Impact Factor]]&lt;=0.2, "Medium Discount", "High Discount")))</f>
        <v>High Discount</v>
      </c>
      <c r="AE912" s="5" t="str">
        <f>IF(Table1[[#This Row],[Discount]]=0,"0% (No Discount)",
 IF(Table1[[#This Row],[Discount]]&lt;=0.09,"10%",
 IF(Table1[[#This Row],[Discount]]&lt;=0.16,"15%",
 IF(Table1[[#This Row],[Discount]]&lt;=0.2,"20%",  IF(Table1[[#This Row],[Discount]]&lt;=0.25,"25%",
 "30%+")))))</f>
        <v>10%</v>
      </c>
      <c r="AF912" s="5" t="str">
        <f>IF(Table1[[#This Row],[Discount]]=0, "Full Price", "Discounted")</f>
        <v>Discounted</v>
      </c>
      <c r="AG912" s="46" t="str">
        <f>TEXT(Table1[[#This Row],[Order Date]],"mmm-yyyy")</f>
        <v>Jan-2015</v>
      </c>
    </row>
    <row r="913" spans="1:33" ht="12.75" hidden="1" customHeight="1" x14ac:dyDescent="0.25">
      <c r="A913" s="5">
        <v>26109</v>
      </c>
      <c r="B913" s="5" t="s">
        <v>47</v>
      </c>
      <c r="C913" s="5">
        <v>0.08</v>
      </c>
      <c r="D913" s="5">
        <v>55.48</v>
      </c>
      <c r="E913" s="5">
        <v>6.79</v>
      </c>
      <c r="F913" s="5">
        <v>1639</v>
      </c>
      <c r="G913" s="5" t="s">
        <v>1649</v>
      </c>
      <c r="H913" s="5" t="s">
        <v>49</v>
      </c>
      <c r="I913" s="5" t="s">
        <v>40</v>
      </c>
      <c r="J913" s="5" t="s">
        <v>29</v>
      </c>
      <c r="K913" s="5" t="s">
        <v>93</v>
      </c>
      <c r="L913" s="5" t="s">
        <v>59</v>
      </c>
      <c r="M913" s="5" t="s">
        <v>1650</v>
      </c>
      <c r="N913" s="5">
        <v>0.37</v>
      </c>
      <c r="O913" s="5" t="s">
        <v>33</v>
      </c>
      <c r="P913" s="5" t="s">
        <v>53</v>
      </c>
      <c r="Q913" s="5" t="s">
        <v>228</v>
      </c>
      <c r="R913" s="5" t="s">
        <v>1651</v>
      </c>
      <c r="S913" s="5">
        <v>6901</v>
      </c>
      <c r="T913" s="7">
        <v>42061</v>
      </c>
      <c r="U913" s="7">
        <v>42063</v>
      </c>
      <c r="V913" s="5">
        <v>147.75659999999999</v>
      </c>
      <c r="W913" s="5">
        <v>4</v>
      </c>
      <c r="X913" s="5">
        <v>214.14</v>
      </c>
      <c r="Y913" s="5">
        <v>89705</v>
      </c>
      <c r="Z913" s="5">
        <f>DATEDIF(Table1[[#This Row],[Order Date]], Table1[[#This Row],[Ship Date]], "D")</f>
        <v>2</v>
      </c>
      <c r="AA913" s="5">
        <f>IF(Table1[[#This Row],[Sales]]=0, 0, Table1[[#This Row],[Profit]] / Table1[[#This Row],[Sales]] * 100)</f>
        <v>69</v>
      </c>
      <c r="AB913" s="5">
        <f>Table1[[#This Row],[Sales]] / (1 - Table1[[#This Row],[Discount]])</f>
        <v>232.76086956521738</v>
      </c>
      <c r="AC913" s="5">
        <f>Table1[[#This Row],[Sales Before Discount]] - Table1[[#This Row],[Sales]]</f>
        <v>18.62086956521739</v>
      </c>
      <c r="AD913" s="5" t="str">
        <f>IF(Table1[[#This Row],[Discount Impact Factor]]=0, "No Discount", IF(Table1[[#This Row],[Discount Impact Factor]]&lt;=0.1, "Low Discount", IF(Table1[[#This Row],[Discount Impact Factor]]&lt;=0.2, "Medium Discount", "High Discount")))</f>
        <v>High Discount</v>
      </c>
      <c r="AE913" s="5" t="str">
        <f>IF(Table1[[#This Row],[Discount]]=0,"0% (No Discount)",
 IF(Table1[[#This Row],[Discount]]&lt;=0.09,"10%",
 IF(Table1[[#This Row],[Discount]]&lt;=0.16,"15%",
 IF(Table1[[#This Row],[Discount]]&lt;=0.2,"20%",  IF(Table1[[#This Row],[Discount]]&lt;=0.25,"25%",
 "30%+")))))</f>
        <v>10%</v>
      </c>
      <c r="AF913" s="5" t="str">
        <f>IF(Table1[[#This Row],[Discount]]=0, "Full Price", "Discounted")</f>
        <v>Discounted</v>
      </c>
      <c r="AG913" s="46" t="str">
        <f>TEXT(Table1[[#This Row],[Order Date]],"mmm-yyyy")</f>
        <v>Feb-2015</v>
      </c>
    </row>
    <row r="914" spans="1:33" ht="12.75" hidden="1" customHeight="1" x14ac:dyDescent="0.25">
      <c r="A914" s="5">
        <v>18274</v>
      </c>
      <c r="B914" s="5" t="s">
        <v>106</v>
      </c>
      <c r="C914" s="5">
        <v>0.09</v>
      </c>
      <c r="D914" s="5">
        <v>107.53</v>
      </c>
      <c r="E914" s="5">
        <v>5.81</v>
      </c>
      <c r="F914" s="5">
        <v>1644</v>
      </c>
      <c r="G914" s="5" t="s">
        <v>1652</v>
      </c>
      <c r="H914" s="5" t="s">
        <v>49</v>
      </c>
      <c r="I914" s="5" t="s">
        <v>58</v>
      </c>
      <c r="J914" s="5" t="s">
        <v>41</v>
      </c>
      <c r="K914" s="5" t="s">
        <v>50</v>
      </c>
      <c r="L914" s="5" t="s">
        <v>86</v>
      </c>
      <c r="M914" s="5" t="s">
        <v>1653</v>
      </c>
      <c r="N914" s="5">
        <v>0.65</v>
      </c>
      <c r="O914" s="5" t="s">
        <v>33</v>
      </c>
      <c r="P914" s="5" t="s">
        <v>61</v>
      </c>
      <c r="Q914" s="5" t="s">
        <v>130</v>
      </c>
      <c r="R914" s="5" t="s">
        <v>1654</v>
      </c>
      <c r="S914" s="5">
        <v>77546</v>
      </c>
      <c r="T914" s="7">
        <v>42169</v>
      </c>
      <c r="U914" s="7">
        <v>42171</v>
      </c>
      <c r="V914" s="5">
        <v>69.545100000000005</v>
      </c>
      <c r="W914" s="5">
        <v>1</v>
      </c>
      <c r="X914" s="5">
        <v>100.79</v>
      </c>
      <c r="Y914" s="5">
        <v>87342</v>
      </c>
      <c r="Z914" s="5">
        <f>DATEDIF(Table1[[#This Row],[Order Date]], Table1[[#This Row],[Ship Date]], "D")</f>
        <v>2</v>
      </c>
      <c r="AA914" s="5">
        <f>IF(Table1[[#This Row],[Sales]]=0, 0, Table1[[#This Row],[Profit]] / Table1[[#This Row],[Sales]] * 100)</f>
        <v>69</v>
      </c>
      <c r="AB914" s="5">
        <f>Table1[[#This Row],[Sales]] / (1 - Table1[[#This Row],[Discount]])</f>
        <v>110.75824175824177</v>
      </c>
      <c r="AC914" s="5">
        <f>Table1[[#This Row],[Sales Before Discount]] - Table1[[#This Row],[Sales]]</f>
        <v>9.96824175824176</v>
      </c>
      <c r="AD914" s="5" t="str">
        <f>IF(Table1[[#This Row],[Discount Impact Factor]]=0, "No Discount", IF(Table1[[#This Row],[Discount Impact Factor]]&lt;=0.1, "Low Discount", IF(Table1[[#This Row],[Discount Impact Factor]]&lt;=0.2, "Medium Discount", "High Discount")))</f>
        <v>High Discount</v>
      </c>
      <c r="AE914" s="5" t="str">
        <f>IF(Table1[[#This Row],[Discount]]=0,"0% (No Discount)",
 IF(Table1[[#This Row],[Discount]]&lt;=0.09,"10%",
 IF(Table1[[#This Row],[Discount]]&lt;=0.16,"15%",
 IF(Table1[[#This Row],[Discount]]&lt;=0.2,"20%",  IF(Table1[[#This Row],[Discount]]&lt;=0.25,"25%",
 "30%+")))))</f>
        <v>10%</v>
      </c>
      <c r="AF914" s="5" t="str">
        <f>IF(Table1[[#This Row],[Discount]]=0, "Full Price", "Discounted")</f>
        <v>Discounted</v>
      </c>
      <c r="AG914" s="46" t="str">
        <f>TEXT(Table1[[#This Row],[Order Date]],"mmm-yyyy")</f>
        <v>Jun-2015</v>
      </c>
    </row>
    <row r="915" spans="1:33" ht="12.75" hidden="1" customHeight="1" x14ac:dyDescent="0.25">
      <c r="A915" s="5">
        <v>24265</v>
      </c>
      <c r="B915" s="5" t="s">
        <v>37</v>
      </c>
      <c r="C915" s="5">
        <v>0.06</v>
      </c>
      <c r="D915" s="5">
        <v>3.29</v>
      </c>
      <c r="E915" s="5">
        <v>1.35</v>
      </c>
      <c r="F915" s="5">
        <v>1646</v>
      </c>
      <c r="G915" s="5" t="s">
        <v>1655</v>
      </c>
      <c r="H915" s="5" t="s">
        <v>49</v>
      </c>
      <c r="I915" s="5" t="s">
        <v>58</v>
      </c>
      <c r="J915" s="5" t="s">
        <v>29</v>
      </c>
      <c r="K915" s="5" t="s">
        <v>66</v>
      </c>
      <c r="L915" s="5" t="s">
        <v>31</v>
      </c>
      <c r="M915" s="5" t="s">
        <v>296</v>
      </c>
      <c r="N915" s="5">
        <v>0.4</v>
      </c>
      <c r="O915" s="5" t="s">
        <v>33</v>
      </c>
      <c r="P915" s="5" t="s">
        <v>53</v>
      </c>
      <c r="Q915" s="5" t="s">
        <v>71</v>
      </c>
      <c r="R915" s="5" t="s">
        <v>1656</v>
      </c>
      <c r="S915" s="5">
        <v>11714</v>
      </c>
      <c r="T915" s="7">
        <v>42078</v>
      </c>
      <c r="U915" s="7">
        <v>42080</v>
      </c>
      <c r="V915" s="5">
        <v>8.5299999999999994</v>
      </c>
      <c r="W915" s="5">
        <v>11</v>
      </c>
      <c r="X915" s="5">
        <v>35.97</v>
      </c>
      <c r="Y915" s="5">
        <v>90932</v>
      </c>
      <c r="Z915" s="5">
        <f>DATEDIF(Table1[[#This Row],[Order Date]], Table1[[#This Row],[Ship Date]], "D")</f>
        <v>2</v>
      </c>
      <c r="AA915" s="5">
        <f>IF(Table1[[#This Row],[Sales]]=0, 0, Table1[[#This Row],[Profit]] / Table1[[#This Row],[Sales]] * 100)</f>
        <v>23.714206283013624</v>
      </c>
      <c r="AB915" s="5">
        <f>Table1[[#This Row],[Sales]] / (1 - Table1[[#This Row],[Discount]])</f>
        <v>38.265957446808514</v>
      </c>
      <c r="AC915" s="5">
        <f>Table1[[#This Row],[Sales Before Discount]] - Table1[[#This Row],[Sales]]</f>
        <v>2.2959574468085151</v>
      </c>
      <c r="AD915" s="5" t="str">
        <f>IF(Table1[[#This Row],[Discount Impact Factor]]=0, "No Discount", IF(Table1[[#This Row],[Discount Impact Factor]]&lt;=0.1, "Low Discount", IF(Table1[[#This Row],[Discount Impact Factor]]&lt;=0.2, "Medium Discount", "High Discount")))</f>
        <v>High Discount</v>
      </c>
      <c r="AE915" s="5" t="str">
        <f>IF(Table1[[#This Row],[Discount]]=0,"0% (No Discount)",
 IF(Table1[[#This Row],[Discount]]&lt;=0.09,"10%",
 IF(Table1[[#This Row],[Discount]]&lt;=0.16,"15%",
 IF(Table1[[#This Row],[Discount]]&lt;=0.2,"20%",  IF(Table1[[#This Row],[Discount]]&lt;=0.25,"25%",
 "30%+")))))</f>
        <v>10%</v>
      </c>
      <c r="AF915" s="5" t="str">
        <f>IF(Table1[[#This Row],[Discount]]=0, "Full Price", "Discounted")</f>
        <v>Discounted</v>
      </c>
      <c r="AG915" s="46" t="str">
        <f>TEXT(Table1[[#This Row],[Order Date]],"mmm-yyyy")</f>
        <v>Mar-2015</v>
      </c>
    </row>
    <row r="916" spans="1:33" ht="12.75" hidden="1" customHeight="1" x14ac:dyDescent="0.25">
      <c r="A916" s="5">
        <v>21947</v>
      </c>
      <c r="B916" s="5" t="s">
        <v>47</v>
      </c>
      <c r="C916" s="5">
        <v>0.08</v>
      </c>
      <c r="D916" s="5">
        <v>46.89</v>
      </c>
      <c r="E916" s="5">
        <v>5.0999999999999996</v>
      </c>
      <c r="F916" s="5">
        <v>1648</v>
      </c>
      <c r="G916" s="5" t="s">
        <v>1657</v>
      </c>
      <c r="H916" s="5" t="s">
        <v>49</v>
      </c>
      <c r="I916" s="5" t="s">
        <v>28</v>
      </c>
      <c r="J916" s="5" t="s">
        <v>29</v>
      </c>
      <c r="K916" s="5" t="s">
        <v>257</v>
      </c>
      <c r="L916" s="5" t="s">
        <v>86</v>
      </c>
      <c r="M916" s="5" t="s">
        <v>1345</v>
      </c>
      <c r="N916" s="5">
        <v>0.46</v>
      </c>
      <c r="O916" s="5" t="s">
        <v>33</v>
      </c>
      <c r="P916" s="5" t="s">
        <v>61</v>
      </c>
      <c r="Q916" s="5" t="s">
        <v>178</v>
      </c>
      <c r="R916" s="5" t="s">
        <v>1658</v>
      </c>
      <c r="S916" s="5">
        <v>60098</v>
      </c>
      <c r="T916" s="7">
        <v>42088</v>
      </c>
      <c r="U916" s="7">
        <v>42090</v>
      </c>
      <c r="V916" s="5">
        <v>507.63299999999998</v>
      </c>
      <c r="W916" s="5">
        <v>17</v>
      </c>
      <c r="X916" s="5">
        <v>735.7</v>
      </c>
      <c r="Y916" s="5">
        <v>91043</v>
      </c>
      <c r="Z916" s="5">
        <f>DATEDIF(Table1[[#This Row],[Order Date]], Table1[[#This Row],[Ship Date]], "D")</f>
        <v>2</v>
      </c>
      <c r="AA916" s="5">
        <f>IF(Table1[[#This Row],[Sales]]=0, 0, Table1[[#This Row],[Profit]] / Table1[[#This Row],[Sales]] * 100)</f>
        <v>69</v>
      </c>
      <c r="AB916" s="5">
        <f>Table1[[#This Row],[Sales]] / (1 - Table1[[#This Row],[Discount]])</f>
        <v>799.67391304347825</v>
      </c>
      <c r="AC916" s="5">
        <f>Table1[[#This Row],[Sales Before Discount]] - Table1[[#This Row],[Sales]]</f>
        <v>63.973913043478206</v>
      </c>
      <c r="AD916" s="5" t="str">
        <f>IF(Table1[[#This Row],[Discount Impact Factor]]=0, "No Discount", IF(Table1[[#This Row],[Discount Impact Factor]]&lt;=0.1, "Low Discount", IF(Table1[[#This Row],[Discount Impact Factor]]&lt;=0.2, "Medium Discount", "High Discount")))</f>
        <v>High Discount</v>
      </c>
      <c r="AE916" s="5" t="str">
        <f>IF(Table1[[#This Row],[Discount]]=0,"0% (No Discount)",
 IF(Table1[[#This Row],[Discount]]&lt;=0.09,"10%",
 IF(Table1[[#This Row],[Discount]]&lt;=0.16,"15%",
 IF(Table1[[#This Row],[Discount]]&lt;=0.2,"20%",  IF(Table1[[#This Row],[Discount]]&lt;=0.25,"25%",
 "30%+")))))</f>
        <v>10%</v>
      </c>
      <c r="AF916" s="5" t="str">
        <f>IF(Table1[[#This Row],[Discount]]=0, "Full Price", "Discounted")</f>
        <v>Discounted</v>
      </c>
      <c r="AG916" s="46" t="str">
        <f>TEXT(Table1[[#This Row],[Order Date]],"mmm-yyyy")</f>
        <v>Mar-2015</v>
      </c>
    </row>
    <row r="917" spans="1:33" ht="12.75" hidden="1" customHeight="1" x14ac:dyDescent="0.25">
      <c r="A917" s="5">
        <v>21948</v>
      </c>
      <c r="B917" s="5" t="s">
        <v>47</v>
      </c>
      <c r="C917" s="5">
        <v>0.05</v>
      </c>
      <c r="D917" s="5">
        <v>12.98</v>
      </c>
      <c r="E917" s="5">
        <v>3.14</v>
      </c>
      <c r="F917" s="5">
        <v>1648</v>
      </c>
      <c r="G917" s="5" t="s">
        <v>1657</v>
      </c>
      <c r="H917" s="5" t="s">
        <v>49</v>
      </c>
      <c r="I917" s="5" t="s">
        <v>28</v>
      </c>
      <c r="J917" s="5" t="s">
        <v>29</v>
      </c>
      <c r="K917" s="5" t="s">
        <v>174</v>
      </c>
      <c r="L917" s="5" t="s">
        <v>51</v>
      </c>
      <c r="M917" s="5" t="s">
        <v>175</v>
      </c>
      <c r="N917" s="5">
        <v>0.6</v>
      </c>
      <c r="O917" s="5" t="s">
        <v>33</v>
      </c>
      <c r="P917" s="5" t="s">
        <v>61</v>
      </c>
      <c r="Q917" s="5" t="s">
        <v>178</v>
      </c>
      <c r="R917" s="5" t="s">
        <v>1658</v>
      </c>
      <c r="S917" s="5">
        <v>60098</v>
      </c>
      <c r="T917" s="7">
        <v>42088</v>
      </c>
      <c r="U917" s="7">
        <v>42088</v>
      </c>
      <c r="V917" s="5">
        <v>38.229999999999997</v>
      </c>
      <c r="W917" s="5">
        <v>18</v>
      </c>
      <c r="X917" s="5">
        <v>225.59</v>
      </c>
      <c r="Y917" s="5">
        <v>91043</v>
      </c>
      <c r="Z917" s="5">
        <f>DATEDIF(Table1[[#This Row],[Order Date]], Table1[[#This Row],[Ship Date]], "D")</f>
        <v>0</v>
      </c>
      <c r="AA917" s="5">
        <f>IF(Table1[[#This Row],[Sales]]=0, 0, Table1[[#This Row],[Profit]] / Table1[[#This Row],[Sales]] * 100)</f>
        <v>16.946673168136883</v>
      </c>
      <c r="AB917" s="5">
        <f>Table1[[#This Row],[Sales]] / (1 - Table1[[#This Row],[Discount]])</f>
        <v>237.46315789473687</v>
      </c>
      <c r="AC917" s="5">
        <f>Table1[[#This Row],[Sales Before Discount]] - Table1[[#This Row],[Sales]]</f>
        <v>11.873157894736863</v>
      </c>
      <c r="AD917" s="5" t="str">
        <f>IF(Table1[[#This Row],[Discount Impact Factor]]=0, "No Discount", IF(Table1[[#This Row],[Discount Impact Factor]]&lt;=0.1, "Low Discount", IF(Table1[[#This Row],[Discount Impact Factor]]&lt;=0.2, "Medium Discount", "High Discount")))</f>
        <v>High Discount</v>
      </c>
      <c r="AE917" s="5" t="str">
        <f>IF(Table1[[#This Row],[Discount]]=0,"0% (No Discount)",
 IF(Table1[[#This Row],[Discount]]&lt;=0.09,"10%",
 IF(Table1[[#This Row],[Discount]]&lt;=0.16,"15%",
 IF(Table1[[#This Row],[Discount]]&lt;=0.2,"20%",  IF(Table1[[#This Row],[Discount]]&lt;=0.25,"25%",
 "30%+")))))</f>
        <v>10%</v>
      </c>
      <c r="AF917" s="5" t="str">
        <f>IF(Table1[[#This Row],[Discount]]=0, "Full Price", "Discounted")</f>
        <v>Discounted</v>
      </c>
      <c r="AG917" s="46" t="str">
        <f>TEXT(Table1[[#This Row],[Order Date]],"mmm-yyyy")</f>
        <v>Mar-2015</v>
      </c>
    </row>
    <row r="918" spans="1:33" ht="12.75" hidden="1" customHeight="1" x14ac:dyDescent="0.25">
      <c r="A918" s="5">
        <v>20603</v>
      </c>
      <c r="B918" s="5" t="s">
        <v>47</v>
      </c>
      <c r="C918" s="5">
        <v>0.03</v>
      </c>
      <c r="D918" s="5">
        <v>48.58</v>
      </c>
      <c r="E918" s="5">
        <v>3.99</v>
      </c>
      <c r="F918" s="5">
        <v>1649</v>
      </c>
      <c r="G918" s="5" t="s">
        <v>1659</v>
      </c>
      <c r="H918" s="5" t="s">
        <v>27</v>
      </c>
      <c r="I918" s="5" t="s">
        <v>28</v>
      </c>
      <c r="J918" s="5" t="s">
        <v>29</v>
      </c>
      <c r="K918" s="5" t="s">
        <v>257</v>
      </c>
      <c r="L918" s="5" t="s">
        <v>59</v>
      </c>
      <c r="M918" s="5" t="s">
        <v>1660</v>
      </c>
      <c r="N918" s="5">
        <v>0.56000000000000005</v>
      </c>
      <c r="O918" s="5" t="s">
        <v>33</v>
      </c>
      <c r="P918" s="5" t="s">
        <v>53</v>
      </c>
      <c r="Q918" s="5" t="s">
        <v>71</v>
      </c>
      <c r="R918" s="5" t="s">
        <v>1608</v>
      </c>
      <c r="S918" s="5">
        <v>11598</v>
      </c>
      <c r="T918" s="7">
        <v>42059</v>
      </c>
      <c r="U918" s="7">
        <v>42061</v>
      </c>
      <c r="V918" s="5">
        <v>100.13279999999999</v>
      </c>
      <c r="W918" s="5">
        <v>3</v>
      </c>
      <c r="X918" s="5">
        <v>145.12</v>
      </c>
      <c r="Y918" s="5">
        <v>91041</v>
      </c>
      <c r="Z918" s="5">
        <f>DATEDIF(Table1[[#This Row],[Order Date]], Table1[[#This Row],[Ship Date]], "D")</f>
        <v>2</v>
      </c>
      <c r="AA918" s="5">
        <f>IF(Table1[[#This Row],[Sales]]=0, 0, Table1[[#This Row],[Profit]] / Table1[[#This Row],[Sales]] * 100)</f>
        <v>69</v>
      </c>
      <c r="AB918" s="5">
        <f>Table1[[#This Row],[Sales]] / (1 - Table1[[#This Row],[Discount]])</f>
        <v>149.60824742268042</v>
      </c>
      <c r="AC918" s="5">
        <f>Table1[[#This Row],[Sales Before Discount]] - Table1[[#This Row],[Sales]]</f>
        <v>4.4882474226804163</v>
      </c>
      <c r="AD918" s="5" t="str">
        <f>IF(Table1[[#This Row],[Discount Impact Factor]]=0, "No Discount", IF(Table1[[#This Row],[Discount Impact Factor]]&lt;=0.1, "Low Discount", IF(Table1[[#This Row],[Discount Impact Factor]]&lt;=0.2, "Medium Discount", "High Discount")))</f>
        <v>High Discount</v>
      </c>
      <c r="AE918" s="5" t="str">
        <f>IF(Table1[[#This Row],[Discount]]=0,"0% (No Discount)",
 IF(Table1[[#This Row],[Discount]]&lt;=0.09,"10%",
 IF(Table1[[#This Row],[Discount]]&lt;=0.16,"15%",
 IF(Table1[[#This Row],[Discount]]&lt;=0.2,"20%",  IF(Table1[[#This Row],[Discount]]&lt;=0.25,"25%",
 "30%+")))))</f>
        <v>10%</v>
      </c>
      <c r="AF918" s="5" t="str">
        <f>IF(Table1[[#This Row],[Discount]]=0, "Full Price", "Discounted")</f>
        <v>Discounted</v>
      </c>
      <c r="AG918" s="46" t="str">
        <f>TEXT(Table1[[#This Row],[Order Date]],"mmm-yyyy")</f>
        <v>Feb-2015</v>
      </c>
    </row>
    <row r="919" spans="1:33" ht="12.75" hidden="1" customHeight="1" x14ac:dyDescent="0.25">
      <c r="A919" s="5">
        <v>24016</v>
      </c>
      <c r="B919" s="5" t="s">
        <v>25</v>
      </c>
      <c r="C919" s="5">
        <v>0.05</v>
      </c>
      <c r="D919" s="5">
        <v>6.48</v>
      </c>
      <c r="E919" s="5">
        <v>2.74</v>
      </c>
      <c r="F919" s="5">
        <v>1650</v>
      </c>
      <c r="G919" s="5" t="s">
        <v>1661</v>
      </c>
      <c r="H919" s="5" t="s">
        <v>49</v>
      </c>
      <c r="I919" s="5" t="s">
        <v>28</v>
      </c>
      <c r="J919" s="5" t="s">
        <v>77</v>
      </c>
      <c r="K919" s="5" t="s">
        <v>180</v>
      </c>
      <c r="L919" s="5" t="s">
        <v>51</v>
      </c>
      <c r="M919" s="5" t="s">
        <v>1662</v>
      </c>
      <c r="N919" s="5">
        <v>0.71</v>
      </c>
      <c r="O919" s="5" t="s">
        <v>33</v>
      </c>
      <c r="P919" s="5" t="s">
        <v>136</v>
      </c>
      <c r="Q919" s="5" t="s">
        <v>322</v>
      </c>
      <c r="R919" s="5" t="s">
        <v>1663</v>
      </c>
      <c r="S919" s="5">
        <v>27203</v>
      </c>
      <c r="T919" s="7">
        <v>42133</v>
      </c>
      <c r="U919" s="7">
        <v>42133</v>
      </c>
      <c r="V919" s="5">
        <v>15.096</v>
      </c>
      <c r="W919" s="5">
        <v>15</v>
      </c>
      <c r="X919" s="5">
        <v>94.27</v>
      </c>
      <c r="Y919" s="5">
        <v>91042</v>
      </c>
      <c r="Z919" s="5">
        <f>DATEDIF(Table1[[#This Row],[Order Date]], Table1[[#This Row],[Ship Date]], "D")</f>
        <v>0</v>
      </c>
      <c r="AA919" s="5">
        <f>IF(Table1[[#This Row],[Sales]]=0, 0, Table1[[#This Row],[Profit]] / Table1[[#This Row],[Sales]] * 100)</f>
        <v>16.013578020579189</v>
      </c>
      <c r="AB919" s="5">
        <f>Table1[[#This Row],[Sales]] / (1 - Table1[[#This Row],[Discount]])</f>
        <v>99.231578947368419</v>
      </c>
      <c r="AC919" s="5">
        <f>Table1[[#This Row],[Sales Before Discount]] - Table1[[#This Row],[Sales]]</f>
        <v>4.9615789473684231</v>
      </c>
      <c r="AD919" s="5" t="str">
        <f>IF(Table1[[#This Row],[Discount Impact Factor]]=0, "No Discount", IF(Table1[[#This Row],[Discount Impact Factor]]&lt;=0.1, "Low Discount", IF(Table1[[#This Row],[Discount Impact Factor]]&lt;=0.2, "Medium Discount", "High Discount")))</f>
        <v>High Discount</v>
      </c>
      <c r="AE919" s="5" t="str">
        <f>IF(Table1[[#This Row],[Discount]]=0,"0% (No Discount)",
 IF(Table1[[#This Row],[Discount]]&lt;=0.09,"10%",
 IF(Table1[[#This Row],[Discount]]&lt;=0.16,"15%",
 IF(Table1[[#This Row],[Discount]]&lt;=0.2,"20%",  IF(Table1[[#This Row],[Discount]]&lt;=0.25,"25%",
 "30%+")))))</f>
        <v>10%</v>
      </c>
      <c r="AF919" s="5" t="str">
        <f>IF(Table1[[#This Row],[Discount]]=0, "Full Price", "Discounted")</f>
        <v>Discounted</v>
      </c>
      <c r="AG919" s="46" t="str">
        <f>TEXT(Table1[[#This Row],[Order Date]],"mmm-yyyy")</f>
        <v>May-2015</v>
      </c>
    </row>
    <row r="920" spans="1:33" ht="12.75" hidden="1" customHeight="1" x14ac:dyDescent="0.25">
      <c r="A920" s="5">
        <v>24017</v>
      </c>
      <c r="B920" s="5" t="s">
        <v>25</v>
      </c>
      <c r="C920" s="5">
        <v>0.09</v>
      </c>
      <c r="D920" s="5">
        <v>12.53</v>
      </c>
      <c r="E920" s="5">
        <v>0.5</v>
      </c>
      <c r="F920" s="5">
        <v>1650</v>
      </c>
      <c r="G920" s="5" t="s">
        <v>1661</v>
      </c>
      <c r="H920" s="5" t="s">
        <v>49</v>
      </c>
      <c r="I920" s="5" t="s">
        <v>28</v>
      </c>
      <c r="J920" s="5" t="s">
        <v>29</v>
      </c>
      <c r="K920" s="5" t="s">
        <v>134</v>
      </c>
      <c r="L920" s="5" t="s">
        <v>59</v>
      </c>
      <c r="M920" s="5" t="s">
        <v>1664</v>
      </c>
      <c r="N920" s="5">
        <v>0.38</v>
      </c>
      <c r="O920" s="5" t="s">
        <v>33</v>
      </c>
      <c r="P920" s="5" t="s">
        <v>136</v>
      </c>
      <c r="Q920" s="5" t="s">
        <v>322</v>
      </c>
      <c r="R920" s="5" t="s">
        <v>1663</v>
      </c>
      <c r="S920" s="5">
        <v>27203</v>
      </c>
      <c r="T920" s="7">
        <v>42133</v>
      </c>
      <c r="U920" s="7">
        <v>42134</v>
      </c>
      <c r="V920" s="5">
        <v>14.912399999999998</v>
      </c>
      <c r="W920" s="5">
        <v>7</v>
      </c>
      <c r="X920" s="5">
        <v>82.21</v>
      </c>
      <c r="Y920" s="5">
        <v>91042</v>
      </c>
      <c r="Z920" s="5">
        <f>DATEDIF(Table1[[#This Row],[Order Date]], Table1[[#This Row],[Ship Date]], "D")</f>
        <v>1</v>
      </c>
      <c r="AA920" s="5">
        <f>IF(Table1[[#This Row],[Sales]]=0, 0, Table1[[#This Row],[Profit]] / Table1[[#This Row],[Sales]] * 100)</f>
        <v>18.139399099866196</v>
      </c>
      <c r="AB920" s="5">
        <f>Table1[[#This Row],[Sales]] / (1 - Table1[[#This Row],[Discount]])</f>
        <v>90.340659340659329</v>
      </c>
      <c r="AC920" s="5">
        <f>Table1[[#This Row],[Sales Before Discount]] - Table1[[#This Row],[Sales]]</f>
        <v>8.130659340659335</v>
      </c>
      <c r="AD920" s="5" t="str">
        <f>IF(Table1[[#This Row],[Discount Impact Factor]]=0, "No Discount", IF(Table1[[#This Row],[Discount Impact Factor]]&lt;=0.1, "Low Discount", IF(Table1[[#This Row],[Discount Impact Factor]]&lt;=0.2, "Medium Discount", "High Discount")))</f>
        <v>High Discount</v>
      </c>
      <c r="AE920" s="5" t="str">
        <f>IF(Table1[[#This Row],[Discount]]=0,"0% (No Discount)",
 IF(Table1[[#This Row],[Discount]]&lt;=0.09,"10%",
 IF(Table1[[#This Row],[Discount]]&lt;=0.16,"15%",
 IF(Table1[[#This Row],[Discount]]&lt;=0.2,"20%",  IF(Table1[[#This Row],[Discount]]&lt;=0.25,"25%",
 "30%+")))))</f>
        <v>10%</v>
      </c>
      <c r="AF920" s="5" t="str">
        <f>IF(Table1[[#This Row],[Discount]]=0, "Full Price", "Discounted")</f>
        <v>Discounted</v>
      </c>
      <c r="AG920" s="46" t="str">
        <f>TEXT(Table1[[#This Row],[Order Date]],"mmm-yyyy")</f>
        <v>May-2015</v>
      </c>
    </row>
    <row r="921" spans="1:33" ht="12.75" customHeight="1" x14ac:dyDescent="0.25">
      <c r="A921" s="5">
        <v>24019</v>
      </c>
      <c r="B921" s="5" t="s">
        <v>25</v>
      </c>
      <c r="C921" s="5">
        <v>0.08</v>
      </c>
      <c r="D921" s="5">
        <v>65.989999999999995</v>
      </c>
      <c r="E921" s="5">
        <v>8.99</v>
      </c>
      <c r="F921" s="5">
        <v>1650</v>
      </c>
      <c r="G921" s="5" t="s">
        <v>1661</v>
      </c>
      <c r="H921" s="5" t="s">
        <v>27</v>
      </c>
      <c r="I921" s="5" t="s">
        <v>28</v>
      </c>
      <c r="J921" s="5" t="s">
        <v>77</v>
      </c>
      <c r="K921" s="5" t="s">
        <v>78</v>
      </c>
      <c r="L921" s="5" t="s">
        <v>59</v>
      </c>
      <c r="M921" s="5" t="s">
        <v>1665</v>
      </c>
      <c r="N921" s="5">
        <v>0.55000000000000004</v>
      </c>
      <c r="O921" s="5" t="s">
        <v>33</v>
      </c>
      <c r="P921" s="5" t="s">
        <v>136</v>
      </c>
      <c r="Q921" s="5" t="s">
        <v>322</v>
      </c>
      <c r="R921" s="5" t="s">
        <v>1663</v>
      </c>
      <c r="S921" s="5">
        <v>27203</v>
      </c>
      <c r="T921" s="7">
        <v>42133</v>
      </c>
      <c r="U921" s="7">
        <v>42135</v>
      </c>
      <c r="V921" s="5">
        <v>-135.226</v>
      </c>
      <c r="W921" s="5">
        <v>8</v>
      </c>
      <c r="X921" s="5">
        <v>417.47</v>
      </c>
      <c r="Y921" s="5">
        <v>91042</v>
      </c>
      <c r="Z921" s="5">
        <f>DATEDIF(Table1[[#This Row],[Order Date]], Table1[[#This Row],[Ship Date]], "D")</f>
        <v>2</v>
      </c>
      <c r="AA921" s="5">
        <f>IF(Table1[[#This Row],[Sales]]=0, 0, Table1[[#This Row],[Profit]] / Table1[[#This Row],[Sales]] * 100)</f>
        <v>-32.39178863151843</v>
      </c>
      <c r="AB921" s="5">
        <f>Table1[[#This Row],[Sales]] / (1 - Table1[[#This Row],[Discount]])</f>
        <v>453.77173913043481</v>
      </c>
      <c r="AC921" s="5">
        <f>Table1[[#This Row],[Sales Before Discount]] - Table1[[#This Row],[Sales]]</f>
        <v>36.301739130434783</v>
      </c>
      <c r="AD921" s="5" t="str">
        <f>IF(Table1[[#This Row],[Discount Impact Factor]]=0, "No Discount", IF(Table1[[#This Row],[Discount Impact Factor]]&lt;=0.1, "Low Discount", IF(Table1[[#This Row],[Discount Impact Factor]]&lt;=0.2, "Medium Discount", "High Discount")))</f>
        <v>High Discount</v>
      </c>
      <c r="AE921" s="5" t="str">
        <f>IF(Table1[[#This Row],[Discount]]=0,"0% (No Discount)",
 IF(Table1[[#This Row],[Discount]]&lt;=0.09,"10%",
 IF(Table1[[#This Row],[Discount]]&lt;=0.16,"15%",
 IF(Table1[[#This Row],[Discount]]&lt;=0.2,"20%",  IF(Table1[[#This Row],[Discount]]&lt;=0.25,"25%",
 "30%+")))))</f>
        <v>10%</v>
      </c>
      <c r="AF921" s="5" t="str">
        <f>IF(Table1[[#This Row],[Discount]]=0, "Full Price", "Discounted")</f>
        <v>Discounted</v>
      </c>
      <c r="AG921" s="46" t="str">
        <f>TEXT(Table1[[#This Row],[Order Date]],"mmm-yyyy")</f>
        <v>May-2015</v>
      </c>
    </row>
    <row r="922" spans="1:33" ht="12.75" customHeight="1" x14ac:dyDescent="0.25">
      <c r="A922" s="5">
        <v>19251</v>
      </c>
      <c r="B922" s="5" t="s">
        <v>37</v>
      </c>
      <c r="C922" s="5">
        <v>0</v>
      </c>
      <c r="D922" s="5">
        <v>101.41</v>
      </c>
      <c r="E922" s="5">
        <v>35</v>
      </c>
      <c r="F922" s="5">
        <v>1653</v>
      </c>
      <c r="G922" s="5" t="s">
        <v>1666</v>
      </c>
      <c r="H922" s="5" t="s">
        <v>27</v>
      </c>
      <c r="I922" s="5" t="s">
        <v>28</v>
      </c>
      <c r="J922" s="5" t="s">
        <v>29</v>
      </c>
      <c r="K922" s="5" t="s">
        <v>141</v>
      </c>
      <c r="L922" s="5" t="s">
        <v>236</v>
      </c>
      <c r="M922" s="5" t="s">
        <v>860</v>
      </c>
      <c r="N922" s="5">
        <v>0.82</v>
      </c>
      <c r="O922" s="5" t="s">
        <v>33</v>
      </c>
      <c r="P922" s="5" t="s">
        <v>34</v>
      </c>
      <c r="Q922" s="5" t="s">
        <v>45</v>
      </c>
      <c r="R922" s="5" t="s">
        <v>1667</v>
      </c>
      <c r="S922" s="5">
        <v>91360</v>
      </c>
      <c r="T922" s="7">
        <v>42028</v>
      </c>
      <c r="U922" s="7">
        <v>42029</v>
      </c>
      <c r="V922" s="5">
        <v>-457.73</v>
      </c>
      <c r="W922" s="5">
        <v>10</v>
      </c>
      <c r="X922" s="5">
        <v>1104.32</v>
      </c>
      <c r="Y922" s="5">
        <v>89885</v>
      </c>
      <c r="Z922" s="5">
        <f>DATEDIF(Table1[[#This Row],[Order Date]], Table1[[#This Row],[Ship Date]], "D")</f>
        <v>1</v>
      </c>
      <c r="AA922" s="5">
        <f>IF(Table1[[#This Row],[Sales]]=0, 0, Table1[[#This Row],[Profit]] / Table1[[#This Row],[Sales]] * 100)</f>
        <v>-41.449036511156187</v>
      </c>
      <c r="AB922" s="5">
        <f>Table1[[#This Row],[Sales]] / (1 - Table1[[#This Row],[Discount]])</f>
        <v>1104.32</v>
      </c>
      <c r="AC922" s="5">
        <f>Table1[[#This Row],[Sales Before Discount]] - Table1[[#This Row],[Sales]]</f>
        <v>0</v>
      </c>
      <c r="AD922" s="5" t="str">
        <f>IF(Table1[[#This Row],[Discount Impact Factor]]=0, "No Discount", IF(Table1[[#This Row],[Discount Impact Factor]]&lt;=0.1, "Low Discount", IF(Table1[[#This Row],[Discount Impact Factor]]&lt;=0.2, "Medium Discount", "High Discount")))</f>
        <v>No Discount</v>
      </c>
      <c r="AE922" s="5" t="str">
        <f>IF(Table1[[#This Row],[Discount]]=0,"0% (No Discount)",
 IF(Table1[[#This Row],[Discount]]&lt;=0.09,"10%",
 IF(Table1[[#This Row],[Discount]]&lt;=0.16,"15%",
 IF(Table1[[#This Row],[Discount]]&lt;=0.2,"20%",  IF(Table1[[#This Row],[Discount]]&lt;=0.25,"25%",
 "30%+")))))</f>
        <v>0% (No Discount)</v>
      </c>
      <c r="AF922" s="5" t="str">
        <f>IF(Table1[[#This Row],[Discount]]=0, "Full Price", "Discounted")</f>
        <v>Full Price</v>
      </c>
      <c r="AG922" s="46" t="str">
        <f>TEXT(Table1[[#This Row],[Order Date]],"mmm-yyyy")</f>
        <v>Jan-2015</v>
      </c>
    </row>
    <row r="923" spans="1:33" ht="12.75" customHeight="1" x14ac:dyDescent="0.25">
      <c r="A923" s="5">
        <v>19252</v>
      </c>
      <c r="B923" s="5" t="s">
        <v>37</v>
      </c>
      <c r="C923" s="5">
        <v>0.1</v>
      </c>
      <c r="D923" s="5">
        <v>95.99</v>
      </c>
      <c r="E923" s="5">
        <v>4.9000000000000004</v>
      </c>
      <c r="F923" s="5">
        <v>1653</v>
      </c>
      <c r="G923" s="5" t="s">
        <v>1666</v>
      </c>
      <c r="H923" s="5" t="s">
        <v>49</v>
      </c>
      <c r="I923" s="5" t="s">
        <v>28</v>
      </c>
      <c r="J923" s="5" t="s">
        <v>77</v>
      </c>
      <c r="K923" s="5" t="s">
        <v>78</v>
      </c>
      <c r="L923" s="5" t="s">
        <v>59</v>
      </c>
      <c r="M923" s="5" t="s">
        <v>254</v>
      </c>
      <c r="N923" s="5">
        <v>0.56000000000000005</v>
      </c>
      <c r="O923" s="5" t="s">
        <v>33</v>
      </c>
      <c r="P923" s="5" t="s">
        <v>34</v>
      </c>
      <c r="Q923" s="5" t="s">
        <v>45</v>
      </c>
      <c r="R923" s="5" t="s">
        <v>1667</v>
      </c>
      <c r="S923" s="5">
        <v>91360</v>
      </c>
      <c r="T923" s="7">
        <v>42028</v>
      </c>
      <c r="U923" s="7">
        <v>42029</v>
      </c>
      <c r="V923" s="5">
        <v>-268.66399999999999</v>
      </c>
      <c r="W923" s="5">
        <v>2</v>
      </c>
      <c r="X923" s="5">
        <v>149.80000000000001</v>
      </c>
      <c r="Y923" s="5">
        <v>89885</v>
      </c>
      <c r="Z923" s="5">
        <f>DATEDIF(Table1[[#This Row],[Order Date]], Table1[[#This Row],[Ship Date]], "D")</f>
        <v>1</v>
      </c>
      <c r="AA923" s="5">
        <f>IF(Table1[[#This Row],[Sales]]=0, 0, Table1[[#This Row],[Profit]] / Table1[[#This Row],[Sales]] * 100)</f>
        <v>-179.34846461949263</v>
      </c>
      <c r="AB923" s="5">
        <f>Table1[[#This Row],[Sales]] / (1 - Table1[[#This Row],[Discount]])</f>
        <v>166.44444444444446</v>
      </c>
      <c r="AC923" s="5">
        <f>Table1[[#This Row],[Sales Before Discount]] - Table1[[#This Row],[Sales]]</f>
        <v>16.644444444444446</v>
      </c>
      <c r="AD923" s="5" t="str">
        <f>IF(Table1[[#This Row],[Discount Impact Factor]]=0, "No Discount", IF(Table1[[#This Row],[Discount Impact Factor]]&lt;=0.1, "Low Discount", IF(Table1[[#This Row],[Discount Impact Factor]]&lt;=0.2, "Medium Discount", "High Discount")))</f>
        <v>High Discount</v>
      </c>
      <c r="AE923" s="5" t="str">
        <f>IF(Table1[[#This Row],[Discount]]=0,"0% (No Discount)",
 IF(Table1[[#This Row],[Discount]]&lt;=0.09,"10%",
 IF(Table1[[#This Row],[Discount]]&lt;=0.16,"15%",
 IF(Table1[[#This Row],[Discount]]&lt;=0.2,"20%",  IF(Table1[[#This Row],[Discount]]&lt;=0.25,"25%",
 "30%+")))))</f>
        <v>15%</v>
      </c>
      <c r="AF923" s="5" t="str">
        <f>IF(Table1[[#This Row],[Discount]]=0, "Full Price", "Discounted")</f>
        <v>Discounted</v>
      </c>
      <c r="AG923" s="46" t="str">
        <f>TEXT(Table1[[#This Row],[Order Date]],"mmm-yyyy")</f>
        <v>Jan-2015</v>
      </c>
    </row>
    <row r="924" spans="1:33" ht="12.75" customHeight="1" x14ac:dyDescent="0.25">
      <c r="A924" s="5">
        <v>24187</v>
      </c>
      <c r="B924" s="5" t="s">
        <v>25</v>
      </c>
      <c r="C924" s="5">
        <v>0.1</v>
      </c>
      <c r="D924" s="5">
        <v>3.6</v>
      </c>
      <c r="E924" s="5">
        <v>2.2000000000000002</v>
      </c>
      <c r="F924" s="5">
        <v>1665</v>
      </c>
      <c r="G924" s="5" t="s">
        <v>1668</v>
      </c>
      <c r="H924" s="5" t="s">
        <v>49</v>
      </c>
      <c r="I924" s="5" t="s">
        <v>114</v>
      </c>
      <c r="J924" s="5" t="s">
        <v>29</v>
      </c>
      <c r="K924" s="5" t="s">
        <v>93</v>
      </c>
      <c r="L924" s="5" t="s">
        <v>31</v>
      </c>
      <c r="M924" s="5" t="s">
        <v>1669</v>
      </c>
      <c r="N924" s="5">
        <v>0.39</v>
      </c>
      <c r="O924" s="5" t="s">
        <v>33</v>
      </c>
      <c r="P924" s="5" t="s">
        <v>34</v>
      </c>
      <c r="Q924" s="5" t="s">
        <v>45</v>
      </c>
      <c r="R924" s="5" t="s">
        <v>1670</v>
      </c>
      <c r="S924" s="5">
        <v>92653</v>
      </c>
      <c r="T924" s="7">
        <v>42061</v>
      </c>
      <c r="U924" s="7">
        <v>42062</v>
      </c>
      <c r="V924" s="5">
        <v>-8.2799999999999994</v>
      </c>
      <c r="W924" s="5">
        <v>2</v>
      </c>
      <c r="X924" s="5">
        <v>6.97</v>
      </c>
      <c r="Y924" s="5">
        <v>90678</v>
      </c>
      <c r="Z924" s="5">
        <f>DATEDIF(Table1[[#This Row],[Order Date]], Table1[[#This Row],[Ship Date]], "D")</f>
        <v>1</v>
      </c>
      <c r="AA924" s="5">
        <f>IF(Table1[[#This Row],[Sales]]=0, 0, Table1[[#This Row],[Profit]] / Table1[[#This Row],[Sales]] * 100)</f>
        <v>-118.7948350071736</v>
      </c>
      <c r="AB924" s="5">
        <f>Table1[[#This Row],[Sales]] / (1 - Table1[[#This Row],[Discount]])</f>
        <v>7.7444444444444436</v>
      </c>
      <c r="AC924" s="5">
        <f>Table1[[#This Row],[Sales Before Discount]] - Table1[[#This Row],[Sales]]</f>
        <v>0.77444444444444382</v>
      </c>
      <c r="AD924" s="5" t="str">
        <f>IF(Table1[[#This Row],[Discount Impact Factor]]=0, "No Discount", IF(Table1[[#This Row],[Discount Impact Factor]]&lt;=0.1, "Low Discount", IF(Table1[[#This Row],[Discount Impact Factor]]&lt;=0.2, "Medium Discount", "High Discount")))</f>
        <v>High Discount</v>
      </c>
      <c r="AE924" s="5" t="str">
        <f>IF(Table1[[#This Row],[Discount]]=0,"0% (No Discount)",
 IF(Table1[[#This Row],[Discount]]&lt;=0.09,"10%",
 IF(Table1[[#This Row],[Discount]]&lt;=0.16,"15%",
 IF(Table1[[#This Row],[Discount]]&lt;=0.2,"20%",  IF(Table1[[#This Row],[Discount]]&lt;=0.25,"25%",
 "30%+")))))</f>
        <v>15%</v>
      </c>
      <c r="AF924" s="5" t="str">
        <f>IF(Table1[[#This Row],[Discount]]=0, "Full Price", "Discounted")</f>
        <v>Discounted</v>
      </c>
      <c r="AG924" s="46" t="str">
        <f>TEXT(Table1[[#This Row],[Order Date]],"mmm-yyyy")</f>
        <v>Feb-2015</v>
      </c>
    </row>
    <row r="925" spans="1:33" ht="12.75" hidden="1" customHeight="1" x14ac:dyDescent="0.25">
      <c r="A925" s="5">
        <v>21491</v>
      </c>
      <c r="B925" s="5" t="s">
        <v>106</v>
      </c>
      <c r="C925" s="5">
        <v>0.03</v>
      </c>
      <c r="D925" s="5">
        <v>35.409999999999997</v>
      </c>
      <c r="E925" s="5">
        <v>1.99</v>
      </c>
      <c r="F925" s="5">
        <v>1670</v>
      </c>
      <c r="G925" s="5" t="s">
        <v>1671</v>
      </c>
      <c r="H925" s="5" t="s">
        <v>49</v>
      </c>
      <c r="I925" s="5" t="s">
        <v>58</v>
      </c>
      <c r="J925" s="5" t="s">
        <v>77</v>
      </c>
      <c r="K925" s="5" t="s">
        <v>180</v>
      </c>
      <c r="L925" s="5" t="s">
        <v>51</v>
      </c>
      <c r="M925" s="5" t="s">
        <v>1672</v>
      </c>
      <c r="N925" s="5">
        <v>0.43</v>
      </c>
      <c r="O925" s="5" t="s">
        <v>33</v>
      </c>
      <c r="P925" s="5" t="s">
        <v>136</v>
      </c>
      <c r="Q925" s="5" t="s">
        <v>137</v>
      </c>
      <c r="R925" s="5" t="s">
        <v>1587</v>
      </c>
      <c r="S925" s="5">
        <v>24060</v>
      </c>
      <c r="T925" s="7">
        <v>42118</v>
      </c>
      <c r="U925" s="7">
        <v>42120</v>
      </c>
      <c r="V925" s="5">
        <v>1912.4219999999998</v>
      </c>
      <c r="W925" s="5">
        <v>10</v>
      </c>
      <c r="X925" s="5">
        <v>367.52</v>
      </c>
      <c r="Y925" s="5">
        <v>86722</v>
      </c>
      <c r="Z925" s="5">
        <f>DATEDIF(Table1[[#This Row],[Order Date]], Table1[[#This Row],[Ship Date]], "D")</f>
        <v>2</v>
      </c>
      <c r="AA925" s="5">
        <f>IF(Table1[[#This Row],[Sales]]=0, 0, Table1[[#This Row],[Profit]] / Table1[[#This Row],[Sales]] * 100)</f>
        <v>520.35861993905087</v>
      </c>
      <c r="AB925" s="5">
        <f>Table1[[#This Row],[Sales]] / (1 - Table1[[#This Row],[Discount]])</f>
        <v>378.88659793814435</v>
      </c>
      <c r="AC925" s="5">
        <f>Table1[[#This Row],[Sales Before Discount]] - Table1[[#This Row],[Sales]]</f>
        <v>11.366597938144366</v>
      </c>
      <c r="AD925" s="5" t="str">
        <f>IF(Table1[[#This Row],[Discount Impact Factor]]=0, "No Discount", IF(Table1[[#This Row],[Discount Impact Factor]]&lt;=0.1, "Low Discount", IF(Table1[[#This Row],[Discount Impact Factor]]&lt;=0.2, "Medium Discount", "High Discount")))</f>
        <v>High Discount</v>
      </c>
      <c r="AE925" s="5" t="str">
        <f>IF(Table1[[#This Row],[Discount]]=0,"0% (No Discount)",
 IF(Table1[[#This Row],[Discount]]&lt;=0.09,"10%",
 IF(Table1[[#This Row],[Discount]]&lt;=0.16,"15%",
 IF(Table1[[#This Row],[Discount]]&lt;=0.2,"20%",  IF(Table1[[#This Row],[Discount]]&lt;=0.25,"25%",
 "30%+")))))</f>
        <v>10%</v>
      </c>
      <c r="AF925" s="5" t="str">
        <f>IF(Table1[[#This Row],[Discount]]=0, "Full Price", "Discounted")</f>
        <v>Discounted</v>
      </c>
      <c r="AG925" s="46" t="str">
        <f>TEXT(Table1[[#This Row],[Order Date]],"mmm-yyyy")</f>
        <v>Apr-2015</v>
      </c>
    </row>
    <row r="926" spans="1:33" ht="12.75" customHeight="1" x14ac:dyDescent="0.25">
      <c r="A926" s="5">
        <v>21492</v>
      </c>
      <c r="B926" s="5" t="s">
        <v>106</v>
      </c>
      <c r="C926" s="5">
        <v>0</v>
      </c>
      <c r="D926" s="5">
        <v>142.86000000000001</v>
      </c>
      <c r="E926" s="5">
        <v>19.989999999999998</v>
      </c>
      <c r="F926" s="5">
        <v>1670</v>
      </c>
      <c r="G926" s="5" t="s">
        <v>1671</v>
      </c>
      <c r="H926" s="5" t="s">
        <v>49</v>
      </c>
      <c r="I926" s="5" t="s">
        <v>58</v>
      </c>
      <c r="J926" s="5" t="s">
        <v>29</v>
      </c>
      <c r="K926" s="5" t="s">
        <v>141</v>
      </c>
      <c r="L926" s="5" t="s">
        <v>59</v>
      </c>
      <c r="M926" s="5" t="s">
        <v>1673</v>
      </c>
      <c r="N926" s="5">
        <v>0.56000000000000005</v>
      </c>
      <c r="O926" s="5" t="s">
        <v>33</v>
      </c>
      <c r="P926" s="5" t="s">
        <v>136</v>
      </c>
      <c r="Q926" s="5" t="s">
        <v>137</v>
      </c>
      <c r="R926" s="5" t="s">
        <v>1587</v>
      </c>
      <c r="S926" s="5">
        <v>24060</v>
      </c>
      <c r="T926" s="7">
        <v>42118</v>
      </c>
      <c r="U926" s="7">
        <v>42127</v>
      </c>
      <c r="V926" s="5">
        <v>-739.32600000000002</v>
      </c>
      <c r="W926" s="5">
        <v>11</v>
      </c>
      <c r="X926" s="5">
        <v>1576.35</v>
      </c>
      <c r="Y926" s="5">
        <v>86722</v>
      </c>
      <c r="Z926" s="5">
        <f>DATEDIF(Table1[[#This Row],[Order Date]], Table1[[#This Row],[Ship Date]], "D")</f>
        <v>9</v>
      </c>
      <c r="AA926" s="5">
        <f>IF(Table1[[#This Row],[Sales]]=0, 0, Table1[[#This Row],[Profit]] / Table1[[#This Row],[Sales]] * 100)</f>
        <v>-46.90113236273671</v>
      </c>
      <c r="AB926" s="5">
        <f>Table1[[#This Row],[Sales]] / (1 - Table1[[#This Row],[Discount]])</f>
        <v>1576.35</v>
      </c>
      <c r="AC926" s="5">
        <f>Table1[[#This Row],[Sales Before Discount]] - Table1[[#This Row],[Sales]]</f>
        <v>0</v>
      </c>
      <c r="AD926" s="5" t="str">
        <f>IF(Table1[[#This Row],[Discount Impact Factor]]=0, "No Discount", IF(Table1[[#This Row],[Discount Impact Factor]]&lt;=0.1, "Low Discount", IF(Table1[[#This Row],[Discount Impact Factor]]&lt;=0.2, "Medium Discount", "High Discount")))</f>
        <v>No Discount</v>
      </c>
      <c r="AE926" s="5" t="str">
        <f>IF(Table1[[#This Row],[Discount]]=0,"0% (No Discount)",
 IF(Table1[[#This Row],[Discount]]&lt;=0.09,"10%",
 IF(Table1[[#This Row],[Discount]]&lt;=0.16,"15%",
 IF(Table1[[#This Row],[Discount]]&lt;=0.2,"20%",  IF(Table1[[#This Row],[Discount]]&lt;=0.25,"25%",
 "30%+")))))</f>
        <v>0% (No Discount)</v>
      </c>
      <c r="AF926" s="5" t="str">
        <f>IF(Table1[[#This Row],[Discount]]=0, "Full Price", "Discounted")</f>
        <v>Full Price</v>
      </c>
      <c r="AG926" s="46" t="str">
        <f>TEXT(Table1[[#This Row],[Order Date]],"mmm-yyyy")</f>
        <v>Apr-2015</v>
      </c>
    </row>
    <row r="927" spans="1:33" ht="12.75" customHeight="1" x14ac:dyDescent="0.25">
      <c r="A927" s="5">
        <v>23578</v>
      </c>
      <c r="B927" s="5" t="s">
        <v>106</v>
      </c>
      <c r="C927" s="5">
        <v>0.1</v>
      </c>
      <c r="D927" s="5">
        <v>4.13</v>
      </c>
      <c r="E927" s="5">
        <v>0.99</v>
      </c>
      <c r="F927" s="5">
        <v>1671</v>
      </c>
      <c r="G927" s="5" t="s">
        <v>1674</v>
      </c>
      <c r="H927" s="5" t="s">
        <v>49</v>
      </c>
      <c r="I927" s="5" t="s">
        <v>58</v>
      </c>
      <c r="J927" s="5" t="s">
        <v>29</v>
      </c>
      <c r="K927" s="5" t="s">
        <v>134</v>
      </c>
      <c r="L927" s="5" t="s">
        <v>59</v>
      </c>
      <c r="M927" s="5" t="s">
        <v>1420</v>
      </c>
      <c r="N927" s="5">
        <v>0.39</v>
      </c>
      <c r="O927" s="5" t="s">
        <v>33</v>
      </c>
      <c r="P927" s="5" t="s">
        <v>136</v>
      </c>
      <c r="Q927" s="5" t="s">
        <v>137</v>
      </c>
      <c r="R927" s="5" t="s">
        <v>1675</v>
      </c>
      <c r="S927" s="5">
        <v>22015</v>
      </c>
      <c r="T927" s="7">
        <v>42044</v>
      </c>
      <c r="U927" s="7">
        <v>42048</v>
      </c>
      <c r="V927" s="5">
        <v>-40.53</v>
      </c>
      <c r="W927" s="5">
        <v>13</v>
      </c>
      <c r="X927" s="5">
        <v>52.16</v>
      </c>
      <c r="Y927" s="5">
        <v>86724</v>
      </c>
      <c r="Z927" s="5">
        <f>DATEDIF(Table1[[#This Row],[Order Date]], Table1[[#This Row],[Ship Date]], "D")</f>
        <v>4</v>
      </c>
      <c r="AA927" s="5">
        <f>IF(Table1[[#This Row],[Sales]]=0, 0, Table1[[#This Row],[Profit]] / Table1[[#This Row],[Sales]] * 100)</f>
        <v>-77.703220858895719</v>
      </c>
      <c r="AB927" s="5">
        <f>Table1[[#This Row],[Sales]] / (1 - Table1[[#This Row],[Discount]])</f>
        <v>57.955555555555549</v>
      </c>
      <c r="AC927" s="5">
        <f>Table1[[#This Row],[Sales Before Discount]] - Table1[[#This Row],[Sales]]</f>
        <v>5.795555555555552</v>
      </c>
      <c r="AD927" s="5" t="str">
        <f>IF(Table1[[#This Row],[Discount Impact Factor]]=0, "No Discount", IF(Table1[[#This Row],[Discount Impact Factor]]&lt;=0.1, "Low Discount", IF(Table1[[#This Row],[Discount Impact Factor]]&lt;=0.2, "Medium Discount", "High Discount")))</f>
        <v>High Discount</v>
      </c>
      <c r="AE927" s="5" t="str">
        <f>IF(Table1[[#This Row],[Discount]]=0,"0% (No Discount)",
 IF(Table1[[#This Row],[Discount]]&lt;=0.09,"10%",
 IF(Table1[[#This Row],[Discount]]&lt;=0.16,"15%",
 IF(Table1[[#This Row],[Discount]]&lt;=0.2,"20%",  IF(Table1[[#This Row],[Discount]]&lt;=0.25,"25%",
 "30%+")))))</f>
        <v>15%</v>
      </c>
      <c r="AF927" s="5" t="str">
        <f>IF(Table1[[#This Row],[Discount]]=0, "Full Price", "Discounted")</f>
        <v>Discounted</v>
      </c>
      <c r="AG927" s="46" t="str">
        <f>TEXT(Table1[[#This Row],[Order Date]],"mmm-yyyy")</f>
        <v>Feb-2015</v>
      </c>
    </row>
    <row r="928" spans="1:33" ht="12.75" hidden="1" customHeight="1" x14ac:dyDescent="0.25">
      <c r="A928" s="5">
        <v>22007</v>
      </c>
      <c r="B928" s="5" t="s">
        <v>47</v>
      </c>
      <c r="C928" s="5">
        <v>0.03</v>
      </c>
      <c r="D928" s="5">
        <v>223.98</v>
      </c>
      <c r="E928" s="5">
        <v>15.01</v>
      </c>
      <c r="F928" s="5">
        <v>1671</v>
      </c>
      <c r="G928" s="5" t="s">
        <v>1674</v>
      </c>
      <c r="H928" s="5" t="s">
        <v>49</v>
      </c>
      <c r="I928" s="5" t="s">
        <v>58</v>
      </c>
      <c r="J928" s="5" t="s">
        <v>29</v>
      </c>
      <c r="K928" s="5" t="s">
        <v>109</v>
      </c>
      <c r="L928" s="5" t="s">
        <v>59</v>
      </c>
      <c r="M928" s="5" t="s">
        <v>1676</v>
      </c>
      <c r="N928" s="5">
        <v>0.38</v>
      </c>
      <c r="O928" s="5" t="s">
        <v>33</v>
      </c>
      <c r="P928" s="5" t="s">
        <v>136</v>
      </c>
      <c r="Q928" s="5" t="s">
        <v>137</v>
      </c>
      <c r="R928" s="5" t="s">
        <v>1675</v>
      </c>
      <c r="S928" s="5">
        <v>22015</v>
      </c>
      <c r="T928" s="7">
        <v>42136</v>
      </c>
      <c r="U928" s="7">
        <v>42137</v>
      </c>
      <c r="V928" s="5">
        <v>0.69599999999999995</v>
      </c>
      <c r="W928" s="5">
        <v>21</v>
      </c>
      <c r="X928" s="5">
        <v>4881.84</v>
      </c>
      <c r="Y928" s="5">
        <v>86725</v>
      </c>
      <c r="Z928" s="5">
        <f>DATEDIF(Table1[[#This Row],[Order Date]], Table1[[#This Row],[Ship Date]], "D")</f>
        <v>1</v>
      </c>
      <c r="AA928" s="5">
        <f>IF(Table1[[#This Row],[Sales]]=0, 0, Table1[[#This Row],[Profit]] / Table1[[#This Row],[Sales]] * 100)</f>
        <v>1.4256919522147386E-2</v>
      </c>
      <c r="AB928" s="5">
        <f>Table1[[#This Row],[Sales]] / (1 - Table1[[#This Row],[Discount]])</f>
        <v>5032.8247422680415</v>
      </c>
      <c r="AC928" s="5">
        <f>Table1[[#This Row],[Sales Before Discount]] - Table1[[#This Row],[Sales]]</f>
        <v>150.98474226804137</v>
      </c>
      <c r="AD928" s="5" t="str">
        <f>IF(Table1[[#This Row],[Discount Impact Factor]]=0, "No Discount", IF(Table1[[#This Row],[Discount Impact Factor]]&lt;=0.1, "Low Discount", IF(Table1[[#This Row],[Discount Impact Factor]]&lt;=0.2, "Medium Discount", "High Discount")))</f>
        <v>High Discount</v>
      </c>
      <c r="AE928" s="5" t="str">
        <f>IF(Table1[[#This Row],[Discount]]=0,"0% (No Discount)",
 IF(Table1[[#This Row],[Discount]]&lt;=0.09,"10%",
 IF(Table1[[#This Row],[Discount]]&lt;=0.16,"15%",
 IF(Table1[[#This Row],[Discount]]&lt;=0.2,"20%",  IF(Table1[[#This Row],[Discount]]&lt;=0.25,"25%",
 "30%+")))))</f>
        <v>10%</v>
      </c>
      <c r="AF928" s="5" t="str">
        <f>IF(Table1[[#This Row],[Discount]]=0, "Full Price", "Discounted")</f>
        <v>Discounted</v>
      </c>
      <c r="AG928" s="46" t="str">
        <f>TEXT(Table1[[#This Row],[Order Date]],"mmm-yyyy")</f>
        <v>May-2015</v>
      </c>
    </row>
    <row r="929" spans="1:33" ht="12.75" hidden="1" customHeight="1" x14ac:dyDescent="0.25">
      <c r="A929" s="5">
        <v>25066</v>
      </c>
      <c r="B929" s="5" t="s">
        <v>106</v>
      </c>
      <c r="C929" s="5">
        <v>0.02</v>
      </c>
      <c r="D929" s="5">
        <v>284.98</v>
      </c>
      <c r="E929" s="5">
        <v>69.55</v>
      </c>
      <c r="F929" s="5">
        <v>1672</v>
      </c>
      <c r="G929" s="5" t="s">
        <v>1677</v>
      </c>
      <c r="H929" s="5" t="s">
        <v>39</v>
      </c>
      <c r="I929" s="5" t="s">
        <v>58</v>
      </c>
      <c r="J929" s="5" t="s">
        <v>41</v>
      </c>
      <c r="K929" s="5" t="s">
        <v>42</v>
      </c>
      <c r="L929" s="5" t="s">
        <v>43</v>
      </c>
      <c r="M929" s="5" t="s">
        <v>1082</v>
      </c>
      <c r="N929" s="5">
        <v>0.6</v>
      </c>
      <c r="O929" s="5" t="s">
        <v>33</v>
      </c>
      <c r="P929" s="5" t="s">
        <v>136</v>
      </c>
      <c r="Q929" s="5" t="s">
        <v>137</v>
      </c>
      <c r="R929" s="5" t="s">
        <v>1678</v>
      </c>
      <c r="S929" s="5">
        <v>22901</v>
      </c>
      <c r="T929" s="7">
        <v>42162</v>
      </c>
      <c r="U929" s="7">
        <v>42167</v>
      </c>
      <c r="V929" s="5">
        <v>15.527999999999999</v>
      </c>
      <c r="W929" s="5">
        <v>3</v>
      </c>
      <c r="X929" s="5">
        <v>926.3</v>
      </c>
      <c r="Y929" s="5">
        <v>86723</v>
      </c>
      <c r="Z929" s="5">
        <f>DATEDIF(Table1[[#This Row],[Order Date]], Table1[[#This Row],[Ship Date]], "D")</f>
        <v>5</v>
      </c>
      <c r="AA929" s="5">
        <f>IF(Table1[[#This Row],[Sales]]=0, 0, Table1[[#This Row],[Profit]] / Table1[[#This Row],[Sales]] * 100)</f>
        <v>1.676346755910612</v>
      </c>
      <c r="AB929" s="5">
        <f>Table1[[#This Row],[Sales]] / (1 - Table1[[#This Row],[Discount]])</f>
        <v>945.20408163265301</v>
      </c>
      <c r="AC929" s="5">
        <f>Table1[[#This Row],[Sales Before Discount]] - Table1[[#This Row],[Sales]]</f>
        <v>18.90408163265306</v>
      </c>
      <c r="AD929" s="5" t="str">
        <f>IF(Table1[[#This Row],[Discount Impact Factor]]=0, "No Discount", IF(Table1[[#This Row],[Discount Impact Factor]]&lt;=0.1, "Low Discount", IF(Table1[[#This Row],[Discount Impact Factor]]&lt;=0.2, "Medium Discount", "High Discount")))</f>
        <v>High Discount</v>
      </c>
      <c r="AE929" s="5" t="str">
        <f>IF(Table1[[#This Row],[Discount]]=0,"0% (No Discount)",
 IF(Table1[[#This Row],[Discount]]&lt;=0.09,"10%",
 IF(Table1[[#This Row],[Discount]]&lt;=0.16,"15%",
 IF(Table1[[#This Row],[Discount]]&lt;=0.2,"20%",  IF(Table1[[#This Row],[Discount]]&lt;=0.25,"25%",
 "30%+")))))</f>
        <v>10%</v>
      </c>
      <c r="AF929" s="5" t="str">
        <f>IF(Table1[[#This Row],[Discount]]=0, "Full Price", "Discounted")</f>
        <v>Discounted</v>
      </c>
      <c r="AG929" s="46" t="str">
        <f>TEXT(Table1[[#This Row],[Order Date]],"mmm-yyyy")</f>
        <v>Jun-2015</v>
      </c>
    </row>
    <row r="930" spans="1:33" ht="12.75" customHeight="1" x14ac:dyDescent="0.25">
      <c r="A930" s="5">
        <v>25067</v>
      </c>
      <c r="B930" s="5" t="s">
        <v>106</v>
      </c>
      <c r="C930" s="5">
        <v>0.08</v>
      </c>
      <c r="D930" s="5">
        <v>55.48</v>
      </c>
      <c r="E930" s="5">
        <v>14.3</v>
      </c>
      <c r="F930" s="5">
        <v>1672</v>
      </c>
      <c r="G930" s="5" t="s">
        <v>1677</v>
      </c>
      <c r="H930" s="5" t="s">
        <v>49</v>
      </c>
      <c r="I930" s="5" t="s">
        <v>58</v>
      </c>
      <c r="J930" s="5" t="s">
        <v>29</v>
      </c>
      <c r="K930" s="5" t="s">
        <v>93</v>
      </c>
      <c r="L930" s="5" t="s">
        <v>59</v>
      </c>
      <c r="M930" s="5" t="s">
        <v>94</v>
      </c>
      <c r="N930" s="5">
        <v>0.37</v>
      </c>
      <c r="O930" s="5" t="s">
        <v>33</v>
      </c>
      <c r="P930" s="5" t="s">
        <v>136</v>
      </c>
      <c r="Q930" s="5" t="s">
        <v>137</v>
      </c>
      <c r="R930" s="5" t="s">
        <v>1678</v>
      </c>
      <c r="S930" s="5">
        <v>22901</v>
      </c>
      <c r="T930" s="7">
        <v>42162</v>
      </c>
      <c r="U930" s="7">
        <v>42164</v>
      </c>
      <c r="V930" s="5">
        <v>-225.56379999999999</v>
      </c>
      <c r="W930" s="5">
        <v>17</v>
      </c>
      <c r="X930" s="5">
        <v>942.53</v>
      </c>
      <c r="Y930" s="5">
        <v>86723</v>
      </c>
      <c r="Z930" s="5">
        <f>DATEDIF(Table1[[#This Row],[Order Date]], Table1[[#This Row],[Ship Date]], "D")</f>
        <v>2</v>
      </c>
      <c r="AA930" s="5">
        <f>IF(Table1[[#This Row],[Sales]]=0, 0, Table1[[#This Row],[Profit]] / Table1[[#This Row],[Sales]] * 100)</f>
        <v>-23.931736920840716</v>
      </c>
      <c r="AB930" s="5">
        <f>Table1[[#This Row],[Sales]] / (1 - Table1[[#This Row],[Discount]])</f>
        <v>1024.4891304347825</v>
      </c>
      <c r="AC930" s="5">
        <f>Table1[[#This Row],[Sales Before Discount]] - Table1[[#This Row],[Sales]]</f>
        <v>81.959130434782537</v>
      </c>
      <c r="AD930" s="5" t="str">
        <f>IF(Table1[[#This Row],[Discount Impact Factor]]=0, "No Discount", IF(Table1[[#This Row],[Discount Impact Factor]]&lt;=0.1, "Low Discount", IF(Table1[[#This Row],[Discount Impact Factor]]&lt;=0.2, "Medium Discount", "High Discount")))</f>
        <v>High Discount</v>
      </c>
      <c r="AE930" s="5" t="str">
        <f>IF(Table1[[#This Row],[Discount]]=0,"0% (No Discount)",
 IF(Table1[[#This Row],[Discount]]&lt;=0.09,"10%",
 IF(Table1[[#This Row],[Discount]]&lt;=0.16,"15%",
 IF(Table1[[#This Row],[Discount]]&lt;=0.2,"20%",  IF(Table1[[#This Row],[Discount]]&lt;=0.25,"25%",
 "30%+")))))</f>
        <v>10%</v>
      </c>
      <c r="AF930" s="5" t="str">
        <f>IF(Table1[[#This Row],[Discount]]=0, "Full Price", "Discounted")</f>
        <v>Discounted</v>
      </c>
      <c r="AG930" s="46" t="str">
        <f>TEXT(Table1[[#This Row],[Order Date]],"mmm-yyyy")</f>
        <v>Jun-2015</v>
      </c>
    </row>
    <row r="931" spans="1:33" ht="12.75" customHeight="1" x14ac:dyDescent="0.25">
      <c r="A931" s="5">
        <v>18150</v>
      </c>
      <c r="B931" s="5" t="s">
        <v>56</v>
      </c>
      <c r="C931" s="5">
        <v>7.0000000000000007E-2</v>
      </c>
      <c r="D931" s="5">
        <v>13.73</v>
      </c>
      <c r="E931" s="5">
        <v>6.85</v>
      </c>
      <c r="F931" s="5">
        <v>1679</v>
      </c>
      <c r="G931" s="5" t="s">
        <v>1679</v>
      </c>
      <c r="H931" s="5" t="s">
        <v>49</v>
      </c>
      <c r="I931" s="5" t="s">
        <v>114</v>
      </c>
      <c r="J931" s="5" t="s">
        <v>41</v>
      </c>
      <c r="K931" s="5" t="s">
        <v>50</v>
      </c>
      <c r="L931" s="5" t="s">
        <v>31</v>
      </c>
      <c r="M931" s="5" t="s">
        <v>647</v>
      </c>
      <c r="N931" s="5">
        <v>0.54</v>
      </c>
      <c r="O931" s="5" t="s">
        <v>33</v>
      </c>
      <c r="P931" s="5" t="s">
        <v>53</v>
      </c>
      <c r="Q931" s="5" t="s">
        <v>154</v>
      </c>
      <c r="R931" s="5" t="s">
        <v>1680</v>
      </c>
      <c r="S931" s="5">
        <v>45324</v>
      </c>
      <c r="T931" s="7">
        <v>42083</v>
      </c>
      <c r="U931" s="7">
        <v>42084</v>
      </c>
      <c r="V931" s="5">
        <v>-22.72</v>
      </c>
      <c r="W931" s="5">
        <v>21</v>
      </c>
      <c r="X931" s="5">
        <v>276.64</v>
      </c>
      <c r="Y931" s="5">
        <v>86646</v>
      </c>
      <c r="Z931" s="5">
        <f>DATEDIF(Table1[[#This Row],[Order Date]], Table1[[#This Row],[Ship Date]], "D")</f>
        <v>1</v>
      </c>
      <c r="AA931" s="5">
        <f>IF(Table1[[#This Row],[Sales]]=0, 0, Table1[[#This Row],[Profit]] / Table1[[#This Row],[Sales]] * 100)</f>
        <v>-8.2128397917871609</v>
      </c>
      <c r="AB931" s="5">
        <f>Table1[[#This Row],[Sales]] / (1 - Table1[[#This Row],[Discount]])</f>
        <v>297.46236559139783</v>
      </c>
      <c r="AC931" s="5">
        <f>Table1[[#This Row],[Sales Before Discount]] - Table1[[#This Row],[Sales]]</f>
        <v>20.82236559139784</v>
      </c>
      <c r="AD931" s="5" t="str">
        <f>IF(Table1[[#This Row],[Discount Impact Factor]]=0, "No Discount", IF(Table1[[#This Row],[Discount Impact Factor]]&lt;=0.1, "Low Discount", IF(Table1[[#This Row],[Discount Impact Factor]]&lt;=0.2, "Medium Discount", "High Discount")))</f>
        <v>High Discount</v>
      </c>
      <c r="AE931" s="5" t="str">
        <f>IF(Table1[[#This Row],[Discount]]=0,"0% (No Discount)",
 IF(Table1[[#This Row],[Discount]]&lt;=0.09,"10%",
 IF(Table1[[#This Row],[Discount]]&lt;=0.16,"15%",
 IF(Table1[[#This Row],[Discount]]&lt;=0.2,"20%",  IF(Table1[[#This Row],[Discount]]&lt;=0.25,"25%",
 "30%+")))))</f>
        <v>10%</v>
      </c>
      <c r="AF931" s="5" t="str">
        <f>IF(Table1[[#This Row],[Discount]]=0, "Full Price", "Discounted")</f>
        <v>Discounted</v>
      </c>
      <c r="AG931" s="46" t="str">
        <f>TEXT(Table1[[#This Row],[Order Date]],"mmm-yyyy")</f>
        <v>Mar-2015</v>
      </c>
    </row>
    <row r="932" spans="1:33" ht="12.75" customHeight="1" x14ac:dyDescent="0.25">
      <c r="A932" s="5">
        <v>23524</v>
      </c>
      <c r="B932" s="5" t="s">
        <v>106</v>
      </c>
      <c r="C932" s="5">
        <v>0.09</v>
      </c>
      <c r="D932" s="5">
        <v>30.98</v>
      </c>
      <c r="E932" s="5">
        <v>19.510000000000002</v>
      </c>
      <c r="F932" s="5">
        <v>1680</v>
      </c>
      <c r="G932" s="5" t="s">
        <v>1681</v>
      </c>
      <c r="H932" s="5" t="s">
        <v>49</v>
      </c>
      <c r="I932" s="5" t="s">
        <v>114</v>
      </c>
      <c r="J932" s="5" t="s">
        <v>29</v>
      </c>
      <c r="K932" s="5" t="s">
        <v>69</v>
      </c>
      <c r="L932" s="5" t="s">
        <v>59</v>
      </c>
      <c r="M932" s="5" t="s">
        <v>1682</v>
      </c>
      <c r="N932" s="5">
        <v>0.36</v>
      </c>
      <c r="O932" s="5" t="s">
        <v>33</v>
      </c>
      <c r="P932" s="5" t="s">
        <v>53</v>
      </c>
      <c r="Q932" s="5" t="s">
        <v>154</v>
      </c>
      <c r="R932" s="5" t="s">
        <v>393</v>
      </c>
      <c r="S932" s="5">
        <v>45014</v>
      </c>
      <c r="T932" s="7">
        <v>42127</v>
      </c>
      <c r="U932" s="7">
        <v>42129</v>
      </c>
      <c r="V932" s="5">
        <v>-163.53</v>
      </c>
      <c r="W932" s="5">
        <v>18</v>
      </c>
      <c r="X932" s="5">
        <v>514.62</v>
      </c>
      <c r="Y932" s="5">
        <v>86645</v>
      </c>
      <c r="Z932" s="5">
        <f>DATEDIF(Table1[[#This Row],[Order Date]], Table1[[#This Row],[Ship Date]], "D")</f>
        <v>2</v>
      </c>
      <c r="AA932" s="5">
        <f>IF(Table1[[#This Row],[Sales]]=0, 0, Table1[[#This Row],[Profit]] / Table1[[#This Row],[Sales]] * 100)</f>
        <v>-31.776845050717036</v>
      </c>
      <c r="AB932" s="5">
        <f>Table1[[#This Row],[Sales]] / (1 - Table1[[#This Row],[Discount]])</f>
        <v>565.5164835164835</v>
      </c>
      <c r="AC932" s="5">
        <f>Table1[[#This Row],[Sales Before Discount]] - Table1[[#This Row],[Sales]]</f>
        <v>50.896483516483499</v>
      </c>
      <c r="AD932" s="5" t="str">
        <f>IF(Table1[[#This Row],[Discount Impact Factor]]=0, "No Discount", IF(Table1[[#This Row],[Discount Impact Factor]]&lt;=0.1, "Low Discount", IF(Table1[[#This Row],[Discount Impact Factor]]&lt;=0.2, "Medium Discount", "High Discount")))</f>
        <v>High Discount</v>
      </c>
      <c r="AE932" s="5" t="str">
        <f>IF(Table1[[#This Row],[Discount]]=0,"0% (No Discount)",
 IF(Table1[[#This Row],[Discount]]&lt;=0.09,"10%",
 IF(Table1[[#This Row],[Discount]]&lt;=0.16,"15%",
 IF(Table1[[#This Row],[Discount]]&lt;=0.2,"20%",  IF(Table1[[#This Row],[Discount]]&lt;=0.25,"25%",
 "30%+")))))</f>
        <v>10%</v>
      </c>
      <c r="AF932" s="5" t="str">
        <f>IF(Table1[[#This Row],[Discount]]=0, "Full Price", "Discounted")</f>
        <v>Discounted</v>
      </c>
      <c r="AG932" s="46" t="str">
        <f>TEXT(Table1[[#This Row],[Order Date]],"mmm-yyyy")</f>
        <v>May-2015</v>
      </c>
    </row>
    <row r="933" spans="1:33" ht="12.75" hidden="1" customHeight="1" x14ac:dyDescent="0.25">
      <c r="A933" s="5">
        <v>23525</v>
      </c>
      <c r="B933" s="5" t="s">
        <v>106</v>
      </c>
      <c r="C933" s="5">
        <v>0.03</v>
      </c>
      <c r="D933" s="5">
        <v>49.34</v>
      </c>
      <c r="E933" s="5">
        <v>10.25</v>
      </c>
      <c r="F933" s="5">
        <v>1680</v>
      </c>
      <c r="G933" s="5" t="s">
        <v>1681</v>
      </c>
      <c r="H933" s="5" t="s">
        <v>49</v>
      </c>
      <c r="I933" s="5" t="s">
        <v>114</v>
      </c>
      <c r="J933" s="5" t="s">
        <v>41</v>
      </c>
      <c r="K933" s="5" t="s">
        <v>50</v>
      </c>
      <c r="L933" s="5" t="s">
        <v>236</v>
      </c>
      <c r="M933" s="5" t="s">
        <v>1683</v>
      </c>
      <c r="N933" s="5">
        <v>0.56999999999999995</v>
      </c>
      <c r="O933" s="5" t="s">
        <v>33</v>
      </c>
      <c r="P933" s="5" t="s">
        <v>53</v>
      </c>
      <c r="Q933" s="5" t="s">
        <v>154</v>
      </c>
      <c r="R933" s="5" t="s">
        <v>393</v>
      </c>
      <c r="S933" s="5">
        <v>45014</v>
      </c>
      <c r="T933" s="7">
        <v>42127</v>
      </c>
      <c r="U933" s="7">
        <v>42129</v>
      </c>
      <c r="V933" s="5">
        <v>554.77</v>
      </c>
      <c r="W933" s="5">
        <v>17</v>
      </c>
      <c r="X933" s="5">
        <v>817.32</v>
      </c>
      <c r="Y933" s="5">
        <v>86645</v>
      </c>
      <c r="Z933" s="5">
        <f>DATEDIF(Table1[[#This Row],[Order Date]], Table1[[#This Row],[Ship Date]], "D")</f>
        <v>2</v>
      </c>
      <c r="AA933" s="5">
        <f>IF(Table1[[#This Row],[Sales]]=0, 0, Table1[[#This Row],[Profit]] / Table1[[#This Row],[Sales]] * 100)</f>
        <v>67.876719032936904</v>
      </c>
      <c r="AB933" s="5">
        <f>Table1[[#This Row],[Sales]] / (1 - Table1[[#This Row],[Discount]])</f>
        <v>842.59793814432999</v>
      </c>
      <c r="AC933" s="5">
        <f>Table1[[#This Row],[Sales Before Discount]] - Table1[[#This Row],[Sales]]</f>
        <v>25.277938144329937</v>
      </c>
      <c r="AD933" s="5" t="str">
        <f>IF(Table1[[#This Row],[Discount Impact Factor]]=0, "No Discount", IF(Table1[[#This Row],[Discount Impact Factor]]&lt;=0.1, "Low Discount", IF(Table1[[#This Row],[Discount Impact Factor]]&lt;=0.2, "Medium Discount", "High Discount")))</f>
        <v>High Discount</v>
      </c>
      <c r="AE933" s="5" t="str">
        <f>IF(Table1[[#This Row],[Discount]]=0,"0% (No Discount)",
 IF(Table1[[#This Row],[Discount]]&lt;=0.09,"10%",
 IF(Table1[[#This Row],[Discount]]&lt;=0.16,"15%",
 IF(Table1[[#This Row],[Discount]]&lt;=0.2,"20%",  IF(Table1[[#This Row],[Discount]]&lt;=0.25,"25%",
 "30%+")))))</f>
        <v>10%</v>
      </c>
      <c r="AF933" s="5" t="str">
        <f>IF(Table1[[#This Row],[Discount]]=0, "Full Price", "Discounted")</f>
        <v>Discounted</v>
      </c>
      <c r="AG933" s="46" t="str">
        <f>TEXT(Table1[[#This Row],[Order Date]],"mmm-yyyy")</f>
        <v>May-2015</v>
      </c>
    </row>
    <row r="934" spans="1:33" ht="12.75" customHeight="1" x14ac:dyDescent="0.25">
      <c r="A934" s="5">
        <v>1976</v>
      </c>
      <c r="B934" s="5" t="s">
        <v>37</v>
      </c>
      <c r="C934" s="5">
        <v>0.04</v>
      </c>
      <c r="D934" s="5">
        <v>6.28</v>
      </c>
      <c r="E934" s="5">
        <v>5.41</v>
      </c>
      <c r="F934" s="5">
        <v>1682</v>
      </c>
      <c r="G934" s="5" t="s">
        <v>1684</v>
      </c>
      <c r="H934" s="5" t="s">
        <v>49</v>
      </c>
      <c r="I934" s="5" t="s">
        <v>114</v>
      </c>
      <c r="J934" s="5" t="s">
        <v>41</v>
      </c>
      <c r="K934" s="5" t="s">
        <v>50</v>
      </c>
      <c r="L934" s="5" t="s">
        <v>59</v>
      </c>
      <c r="M934" s="5" t="s">
        <v>1685</v>
      </c>
      <c r="N934" s="5">
        <v>0.53</v>
      </c>
      <c r="O934" s="5" t="s">
        <v>33</v>
      </c>
      <c r="P934" s="5" t="s">
        <v>61</v>
      </c>
      <c r="Q934" s="5" t="s">
        <v>178</v>
      </c>
      <c r="R934" s="5" t="s">
        <v>179</v>
      </c>
      <c r="S934" s="5">
        <v>60611</v>
      </c>
      <c r="T934" s="7">
        <v>42049</v>
      </c>
      <c r="U934" s="7">
        <v>42051</v>
      </c>
      <c r="V934" s="5">
        <v>-38.380000000000003</v>
      </c>
      <c r="W934" s="5">
        <v>43</v>
      </c>
      <c r="X934" s="5">
        <v>284.48</v>
      </c>
      <c r="Y934" s="5">
        <v>14115</v>
      </c>
      <c r="Z934" s="5">
        <f>DATEDIF(Table1[[#This Row],[Order Date]], Table1[[#This Row],[Ship Date]], "D")</f>
        <v>2</v>
      </c>
      <c r="AA934" s="5">
        <f>IF(Table1[[#This Row],[Sales]]=0, 0, Table1[[#This Row],[Profit]] / Table1[[#This Row],[Sales]] * 100)</f>
        <v>-13.491282339707537</v>
      </c>
      <c r="AB934" s="5">
        <f>Table1[[#This Row],[Sales]] / (1 - Table1[[#This Row],[Discount]])</f>
        <v>296.33333333333337</v>
      </c>
      <c r="AC934" s="5">
        <f>Table1[[#This Row],[Sales Before Discount]] - Table1[[#This Row],[Sales]]</f>
        <v>11.853333333333353</v>
      </c>
      <c r="AD934" s="5" t="str">
        <f>IF(Table1[[#This Row],[Discount Impact Factor]]=0, "No Discount", IF(Table1[[#This Row],[Discount Impact Factor]]&lt;=0.1, "Low Discount", IF(Table1[[#This Row],[Discount Impact Factor]]&lt;=0.2, "Medium Discount", "High Discount")))</f>
        <v>High Discount</v>
      </c>
      <c r="AE934" s="5" t="str">
        <f>IF(Table1[[#This Row],[Discount]]=0,"0% (No Discount)",
 IF(Table1[[#This Row],[Discount]]&lt;=0.09,"10%",
 IF(Table1[[#This Row],[Discount]]&lt;=0.16,"15%",
 IF(Table1[[#This Row],[Discount]]&lt;=0.2,"20%",  IF(Table1[[#This Row],[Discount]]&lt;=0.25,"25%",
 "30%+")))))</f>
        <v>10%</v>
      </c>
      <c r="AF934" s="5" t="str">
        <f>IF(Table1[[#This Row],[Discount]]=0, "Full Price", "Discounted")</f>
        <v>Discounted</v>
      </c>
      <c r="AG934" s="46" t="str">
        <f>TEXT(Table1[[#This Row],[Order Date]],"mmm-yyyy")</f>
        <v>Feb-2015</v>
      </c>
    </row>
    <row r="935" spans="1:33" ht="12.75" customHeight="1" x14ac:dyDescent="0.25">
      <c r="A935" s="5">
        <v>5358</v>
      </c>
      <c r="B935" s="5" t="s">
        <v>37</v>
      </c>
      <c r="C935" s="5">
        <v>0.08</v>
      </c>
      <c r="D935" s="5">
        <v>4.9800000000000004</v>
      </c>
      <c r="E935" s="5">
        <v>4.7</v>
      </c>
      <c r="F935" s="5">
        <v>1682</v>
      </c>
      <c r="G935" s="5" t="s">
        <v>1684</v>
      </c>
      <c r="H935" s="5" t="s">
        <v>49</v>
      </c>
      <c r="I935" s="5" t="s">
        <v>114</v>
      </c>
      <c r="J935" s="5" t="s">
        <v>29</v>
      </c>
      <c r="K935" s="5" t="s">
        <v>93</v>
      </c>
      <c r="L935" s="5" t="s">
        <v>59</v>
      </c>
      <c r="M935" s="5" t="s">
        <v>1686</v>
      </c>
      <c r="N935" s="5">
        <v>0.38</v>
      </c>
      <c r="O935" s="5" t="s">
        <v>33</v>
      </c>
      <c r="P935" s="5" t="s">
        <v>61</v>
      </c>
      <c r="Q935" s="5" t="s">
        <v>178</v>
      </c>
      <c r="R935" s="5" t="s">
        <v>179</v>
      </c>
      <c r="S935" s="5">
        <v>60611</v>
      </c>
      <c r="T935" s="7">
        <v>42077</v>
      </c>
      <c r="U935" s="7">
        <v>42078</v>
      </c>
      <c r="V935" s="5">
        <v>-56.35</v>
      </c>
      <c r="W935" s="5">
        <v>47</v>
      </c>
      <c r="X935" s="5">
        <v>225.98</v>
      </c>
      <c r="Y935" s="5">
        <v>38080</v>
      </c>
      <c r="Z935" s="5">
        <f>DATEDIF(Table1[[#This Row],[Order Date]], Table1[[#This Row],[Ship Date]], "D")</f>
        <v>1</v>
      </c>
      <c r="AA935" s="5">
        <f>IF(Table1[[#This Row],[Sales]]=0, 0, Table1[[#This Row],[Profit]] / Table1[[#This Row],[Sales]] * 100)</f>
        <v>-24.935835029648644</v>
      </c>
      <c r="AB935" s="5">
        <f>Table1[[#This Row],[Sales]] / (1 - Table1[[#This Row],[Discount]])</f>
        <v>245.63043478260866</v>
      </c>
      <c r="AC935" s="5">
        <f>Table1[[#This Row],[Sales Before Discount]] - Table1[[#This Row],[Sales]]</f>
        <v>19.65043478260867</v>
      </c>
      <c r="AD935" s="5" t="str">
        <f>IF(Table1[[#This Row],[Discount Impact Factor]]=0, "No Discount", IF(Table1[[#This Row],[Discount Impact Factor]]&lt;=0.1, "Low Discount", IF(Table1[[#This Row],[Discount Impact Factor]]&lt;=0.2, "Medium Discount", "High Discount")))</f>
        <v>High Discount</v>
      </c>
      <c r="AE935" s="5" t="str">
        <f>IF(Table1[[#This Row],[Discount]]=0,"0% (No Discount)",
 IF(Table1[[#This Row],[Discount]]&lt;=0.09,"10%",
 IF(Table1[[#This Row],[Discount]]&lt;=0.16,"15%",
 IF(Table1[[#This Row],[Discount]]&lt;=0.2,"20%",  IF(Table1[[#This Row],[Discount]]&lt;=0.25,"25%",
 "30%+")))))</f>
        <v>10%</v>
      </c>
      <c r="AF935" s="5" t="str">
        <f>IF(Table1[[#This Row],[Discount]]=0, "Full Price", "Discounted")</f>
        <v>Discounted</v>
      </c>
      <c r="AG935" s="46" t="str">
        <f>TEXT(Table1[[#This Row],[Order Date]],"mmm-yyyy")</f>
        <v>Mar-2015</v>
      </c>
    </row>
    <row r="936" spans="1:33" ht="12.75" customHeight="1" x14ac:dyDescent="0.25">
      <c r="A936" s="5">
        <v>19976</v>
      </c>
      <c r="B936" s="5" t="s">
        <v>37</v>
      </c>
      <c r="C936" s="5">
        <v>0.04</v>
      </c>
      <c r="D936" s="5">
        <v>6.28</v>
      </c>
      <c r="E936" s="5">
        <v>5.41</v>
      </c>
      <c r="F936" s="5">
        <v>1683</v>
      </c>
      <c r="G936" s="5" t="s">
        <v>1687</v>
      </c>
      <c r="H936" s="5" t="s">
        <v>49</v>
      </c>
      <c r="I936" s="5" t="s">
        <v>114</v>
      </c>
      <c r="J936" s="5" t="s">
        <v>41</v>
      </c>
      <c r="K936" s="5" t="s">
        <v>50</v>
      </c>
      <c r="L936" s="5" t="s">
        <v>59</v>
      </c>
      <c r="M936" s="5" t="s">
        <v>1685</v>
      </c>
      <c r="N936" s="5">
        <v>0.53</v>
      </c>
      <c r="O936" s="5" t="s">
        <v>33</v>
      </c>
      <c r="P936" s="5" t="s">
        <v>61</v>
      </c>
      <c r="Q936" s="5" t="s">
        <v>130</v>
      </c>
      <c r="R936" s="5" t="s">
        <v>1688</v>
      </c>
      <c r="S936" s="5">
        <v>77301</v>
      </c>
      <c r="T936" s="7">
        <v>42049</v>
      </c>
      <c r="U936" s="7">
        <v>42051</v>
      </c>
      <c r="V936" s="5">
        <v>-19.957600000000003</v>
      </c>
      <c r="W936" s="5">
        <v>11</v>
      </c>
      <c r="X936" s="5">
        <v>72.77</v>
      </c>
      <c r="Y936" s="5">
        <v>90612</v>
      </c>
      <c r="Z936" s="5">
        <f>DATEDIF(Table1[[#This Row],[Order Date]], Table1[[#This Row],[Ship Date]], "D")</f>
        <v>2</v>
      </c>
      <c r="AA936" s="5">
        <f>IF(Table1[[#This Row],[Sales]]=0, 0, Table1[[#This Row],[Profit]] / Table1[[#This Row],[Sales]] * 100)</f>
        <v>-27.425587467362927</v>
      </c>
      <c r="AB936" s="5">
        <f>Table1[[#This Row],[Sales]] / (1 - Table1[[#This Row],[Discount]])</f>
        <v>75.802083333333329</v>
      </c>
      <c r="AC936" s="5">
        <f>Table1[[#This Row],[Sales Before Discount]] - Table1[[#This Row],[Sales]]</f>
        <v>3.0320833333333326</v>
      </c>
      <c r="AD936" s="5" t="str">
        <f>IF(Table1[[#This Row],[Discount Impact Factor]]=0, "No Discount", IF(Table1[[#This Row],[Discount Impact Factor]]&lt;=0.1, "Low Discount", IF(Table1[[#This Row],[Discount Impact Factor]]&lt;=0.2, "Medium Discount", "High Discount")))</f>
        <v>High Discount</v>
      </c>
      <c r="AE936" s="5" t="str">
        <f>IF(Table1[[#This Row],[Discount]]=0,"0% (No Discount)",
 IF(Table1[[#This Row],[Discount]]&lt;=0.09,"10%",
 IF(Table1[[#This Row],[Discount]]&lt;=0.16,"15%",
 IF(Table1[[#This Row],[Discount]]&lt;=0.2,"20%",  IF(Table1[[#This Row],[Discount]]&lt;=0.25,"25%",
 "30%+")))))</f>
        <v>10%</v>
      </c>
      <c r="AF936" s="5" t="str">
        <f>IF(Table1[[#This Row],[Discount]]=0, "Full Price", "Discounted")</f>
        <v>Discounted</v>
      </c>
      <c r="AG936" s="46" t="str">
        <f>TEXT(Table1[[#This Row],[Order Date]],"mmm-yyyy")</f>
        <v>Feb-2015</v>
      </c>
    </row>
    <row r="937" spans="1:33" ht="12.75" customHeight="1" x14ac:dyDescent="0.25">
      <c r="A937" s="5">
        <v>23358</v>
      </c>
      <c r="B937" s="5" t="s">
        <v>37</v>
      </c>
      <c r="C937" s="5">
        <v>0.08</v>
      </c>
      <c r="D937" s="5">
        <v>4.9800000000000004</v>
      </c>
      <c r="E937" s="5">
        <v>4.7</v>
      </c>
      <c r="F937" s="5">
        <v>1683</v>
      </c>
      <c r="G937" s="5" t="s">
        <v>1687</v>
      </c>
      <c r="H937" s="5" t="s">
        <v>49</v>
      </c>
      <c r="I937" s="5" t="s">
        <v>114</v>
      </c>
      <c r="J937" s="5" t="s">
        <v>29</v>
      </c>
      <c r="K937" s="5" t="s">
        <v>93</v>
      </c>
      <c r="L937" s="5" t="s">
        <v>59</v>
      </c>
      <c r="M937" s="5" t="s">
        <v>1686</v>
      </c>
      <c r="N937" s="5">
        <v>0.38</v>
      </c>
      <c r="O937" s="5" t="s">
        <v>33</v>
      </c>
      <c r="P937" s="5" t="s">
        <v>61</v>
      </c>
      <c r="Q937" s="5" t="s">
        <v>130</v>
      </c>
      <c r="R937" s="5" t="s">
        <v>1688</v>
      </c>
      <c r="S937" s="5">
        <v>77301</v>
      </c>
      <c r="T937" s="7">
        <v>42077</v>
      </c>
      <c r="U937" s="7">
        <v>42078</v>
      </c>
      <c r="V937" s="5">
        <v>-56.35</v>
      </c>
      <c r="W937" s="5">
        <v>12</v>
      </c>
      <c r="X937" s="5">
        <v>57.7</v>
      </c>
      <c r="Y937" s="5">
        <v>90613</v>
      </c>
      <c r="Z937" s="5">
        <f>DATEDIF(Table1[[#This Row],[Order Date]], Table1[[#This Row],[Ship Date]], "D")</f>
        <v>1</v>
      </c>
      <c r="AA937" s="5">
        <f>IF(Table1[[#This Row],[Sales]]=0, 0, Table1[[#This Row],[Profit]] / Table1[[#This Row],[Sales]] * 100)</f>
        <v>-97.660311958405543</v>
      </c>
      <c r="AB937" s="5">
        <f>Table1[[#This Row],[Sales]] / (1 - Table1[[#This Row],[Discount]])</f>
        <v>62.717391304347828</v>
      </c>
      <c r="AC937" s="5">
        <f>Table1[[#This Row],[Sales Before Discount]] - Table1[[#This Row],[Sales]]</f>
        <v>5.0173913043478251</v>
      </c>
      <c r="AD937" s="5" t="str">
        <f>IF(Table1[[#This Row],[Discount Impact Factor]]=0, "No Discount", IF(Table1[[#This Row],[Discount Impact Factor]]&lt;=0.1, "Low Discount", IF(Table1[[#This Row],[Discount Impact Factor]]&lt;=0.2, "Medium Discount", "High Discount")))</f>
        <v>High Discount</v>
      </c>
      <c r="AE937" s="5" t="str">
        <f>IF(Table1[[#This Row],[Discount]]=0,"0% (No Discount)",
 IF(Table1[[#This Row],[Discount]]&lt;=0.09,"10%",
 IF(Table1[[#This Row],[Discount]]&lt;=0.16,"15%",
 IF(Table1[[#This Row],[Discount]]&lt;=0.2,"20%",  IF(Table1[[#This Row],[Discount]]&lt;=0.25,"25%",
 "30%+")))))</f>
        <v>10%</v>
      </c>
      <c r="AF937" s="5" t="str">
        <f>IF(Table1[[#This Row],[Discount]]=0, "Full Price", "Discounted")</f>
        <v>Discounted</v>
      </c>
      <c r="AG937" s="46" t="str">
        <f>TEXT(Table1[[#This Row],[Order Date]],"mmm-yyyy")</f>
        <v>Mar-2015</v>
      </c>
    </row>
    <row r="938" spans="1:33" ht="12.75" customHeight="1" x14ac:dyDescent="0.25">
      <c r="A938" s="5">
        <v>19751</v>
      </c>
      <c r="B938" s="5" t="s">
        <v>106</v>
      </c>
      <c r="C938" s="5">
        <v>0.08</v>
      </c>
      <c r="D938" s="5">
        <v>2.08</v>
      </c>
      <c r="E938" s="5">
        <v>5.33</v>
      </c>
      <c r="F938" s="5">
        <v>1686</v>
      </c>
      <c r="G938" s="5" t="s">
        <v>1689</v>
      </c>
      <c r="H938" s="5" t="s">
        <v>49</v>
      </c>
      <c r="I938" s="5" t="s">
        <v>28</v>
      </c>
      <c r="J938" s="5" t="s">
        <v>41</v>
      </c>
      <c r="K938" s="5" t="s">
        <v>50</v>
      </c>
      <c r="L938" s="5" t="s">
        <v>59</v>
      </c>
      <c r="M938" s="5" t="s">
        <v>744</v>
      </c>
      <c r="N938" s="5">
        <v>0.43</v>
      </c>
      <c r="O938" s="5" t="s">
        <v>33</v>
      </c>
      <c r="P938" s="5" t="s">
        <v>61</v>
      </c>
      <c r="Q938" s="5" t="s">
        <v>178</v>
      </c>
      <c r="R938" s="5" t="s">
        <v>1690</v>
      </c>
      <c r="S938" s="5">
        <v>60123</v>
      </c>
      <c r="T938" s="7">
        <v>42066</v>
      </c>
      <c r="U938" s="7">
        <v>42073</v>
      </c>
      <c r="V938" s="5">
        <v>-129.01</v>
      </c>
      <c r="W938" s="5">
        <v>9</v>
      </c>
      <c r="X938" s="5">
        <v>19.670000000000002</v>
      </c>
      <c r="Y938" s="5">
        <v>86973</v>
      </c>
      <c r="Z938" s="5">
        <f>DATEDIF(Table1[[#This Row],[Order Date]], Table1[[#This Row],[Ship Date]], "D")</f>
        <v>7</v>
      </c>
      <c r="AA938" s="5">
        <f>IF(Table1[[#This Row],[Sales]]=0, 0, Table1[[#This Row],[Profit]] / Table1[[#This Row],[Sales]] * 100)</f>
        <v>-655.87188612099635</v>
      </c>
      <c r="AB938" s="5">
        <f>Table1[[#This Row],[Sales]] / (1 - Table1[[#This Row],[Discount]])</f>
        <v>21.380434782608695</v>
      </c>
      <c r="AC938" s="5">
        <f>Table1[[#This Row],[Sales Before Discount]] - Table1[[#This Row],[Sales]]</f>
        <v>1.7104347826086936</v>
      </c>
      <c r="AD938" s="5" t="str">
        <f>IF(Table1[[#This Row],[Discount Impact Factor]]=0, "No Discount", IF(Table1[[#This Row],[Discount Impact Factor]]&lt;=0.1, "Low Discount", IF(Table1[[#This Row],[Discount Impact Factor]]&lt;=0.2, "Medium Discount", "High Discount")))</f>
        <v>High Discount</v>
      </c>
      <c r="AE938" s="5" t="str">
        <f>IF(Table1[[#This Row],[Discount]]=0,"0% (No Discount)",
 IF(Table1[[#This Row],[Discount]]&lt;=0.09,"10%",
 IF(Table1[[#This Row],[Discount]]&lt;=0.16,"15%",
 IF(Table1[[#This Row],[Discount]]&lt;=0.2,"20%",  IF(Table1[[#This Row],[Discount]]&lt;=0.25,"25%",
 "30%+")))))</f>
        <v>10%</v>
      </c>
      <c r="AF938" s="5" t="str">
        <f>IF(Table1[[#This Row],[Discount]]=0, "Full Price", "Discounted")</f>
        <v>Discounted</v>
      </c>
      <c r="AG938" s="46" t="str">
        <f>TEXT(Table1[[#This Row],[Order Date]],"mmm-yyyy")</f>
        <v>Mar-2015</v>
      </c>
    </row>
    <row r="939" spans="1:33" ht="12.75" customHeight="1" x14ac:dyDescent="0.25">
      <c r="A939" s="5">
        <v>25690</v>
      </c>
      <c r="B939" s="5" t="s">
        <v>25</v>
      </c>
      <c r="C939" s="5">
        <v>0</v>
      </c>
      <c r="D939" s="5">
        <v>48.91</v>
      </c>
      <c r="E939" s="5">
        <v>35</v>
      </c>
      <c r="F939" s="5">
        <v>1689</v>
      </c>
      <c r="G939" s="5" t="s">
        <v>1691</v>
      </c>
      <c r="H939" s="5" t="s">
        <v>49</v>
      </c>
      <c r="I939" s="5" t="s">
        <v>28</v>
      </c>
      <c r="J939" s="5" t="s">
        <v>29</v>
      </c>
      <c r="K939" s="5" t="s">
        <v>141</v>
      </c>
      <c r="L939" s="5" t="s">
        <v>236</v>
      </c>
      <c r="M939" s="5" t="s">
        <v>1692</v>
      </c>
      <c r="N939" s="5">
        <v>0.83</v>
      </c>
      <c r="O939" s="5" t="s">
        <v>33</v>
      </c>
      <c r="P939" s="5" t="s">
        <v>61</v>
      </c>
      <c r="Q939" s="5" t="s">
        <v>703</v>
      </c>
      <c r="R939" s="5" t="s">
        <v>1623</v>
      </c>
      <c r="S939" s="5">
        <v>46322</v>
      </c>
      <c r="T939" s="7">
        <v>42087</v>
      </c>
      <c r="U939" s="7">
        <v>42088</v>
      </c>
      <c r="V939" s="5">
        <v>-628.38</v>
      </c>
      <c r="W939" s="5">
        <v>10</v>
      </c>
      <c r="X939" s="5">
        <v>514.79</v>
      </c>
      <c r="Y939" s="5">
        <v>91077</v>
      </c>
      <c r="Z939" s="5">
        <f>DATEDIF(Table1[[#This Row],[Order Date]], Table1[[#This Row],[Ship Date]], "D")</f>
        <v>1</v>
      </c>
      <c r="AA939" s="5">
        <f>IF(Table1[[#This Row],[Sales]]=0, 0, Table1[[#This Row],[Profit]] / Table1[[#This Row],[Sales]] * 100)</f>
        <v>-122.06530818391967</v>
      </c>
      <c r="AB939" s="5">
        <f>Table1[[#This Row],[Sales]] / (1 - Table1[[#This Row],[Discount]])</f>
        <v>514.79</v>
      </c>
      <c r="AC939" s="5">
        <f>Table1[[#This Row],[Sales Before Discount]] - Table1[[#This Row],[Sales]]</f>
        <v>0</v>
      </c>
      <c r="AD939" s="5" t="str">
        <f>IF(Table1[[#This Row],[Discount Impact Factor]]=0, "No Discount", IF(Table1[[#This Row],[Discount Impact Factor]]&lt;=0.1, "Low Discount", IF(Table1[[#This Row],[Discount Impact Factor]]&lt;=0.2, "Medium Discount", "High Discount")))</f>
        <v>No Discount</v>
      </c>
      <c r="AE939" s="5" t="str">
        <f>IF(Table1[[#This Row],[Discount]]=0,"0% (No Discount)",
 IF(Table1[[#This Row],[Discount]]&lt;=0.09,"10%",
 IF(Table1[[#This Row],[Discount]]&lt;=0.16,"15%",
 IF(Table1[[#This Row],[Discount]]&lt;=0.2,"20%",  IF(Table1[[#This Row],[Discount]]&lt;=0.25,"25%",
 "30%+")))))</f>
        <v>0% (No Discount)</v>
      </c>
      <c r="AF939" s="5" t="str">
        <f>IF(Table1[[#This Row],[Discount]]=0, "Full Price", "Discounted")</f>
        <v>Full Price</v>
      </c>
      <c r="AG939" s="46" t="str">
        <f>TEXT(Table1[[#This Row],[Order Date]],"mmm-yyyy")</f>
        <v>Mar-2015</v>
      </c>
    </row>
    <row r="940" spans="1:33" ht="12.75" hidden="1" customHeight="1" x14ac:dyDescent="0.25">
      <c r="A940" s="5">
        <v>22798</v>
      </c>
      <c r="B940" s="5" t="s">
        <v>106</v>
      </c>
      <c r="C940" s="5">
        <v>0.05</v>
      </c>
      <c r="D940" s="5">
        <v>115.99</v>
      </c>
      <c r="E940" s="5">
        <v>5.26</v>
      </c>
      <c r="F940" s="5">
        <v>1690</v>
      </c>
      <c r="G940" s="5" t="s">
        <v>1693</v>
      </c>
      <c r="H940" s="5" t="s">
        <v>49</v>
      </c>
      <c r="I940" s="5" t="s">
        <v>28</v>
      </c>
      <c r="J940" s="5" t="s">
        <v>77</v>
      </c>
      <c r="K940" s="5" t="s">
        <v>78</v>
      </c>
      <c r="L940" s="5" t="s">
        <v>59</v>
      </c>
      <c r="M940" s="5" t="s">
        <v>1694</v>
      </c>
      <c r="N940" s="5">
        <v>0.56999999999999995</v>
      </c>
      <c r="O940" s="5" t="s">
        <v>33</v>
      </c>
      <c r="P940" s="5" t="s">
        <v>53</v>
      </c>
      <c r="Q940" s="5" t="s">
        <v>234</v>
      </c>
      <c r="R940" s="5" t="s">
        <v>1695</v>
      </c>
      <c r="S940" s="5">
        <v>17112</v>
      </c>
      <c r="T940" s="7">
        <v>42028</v>
      </c>
      <c r="U940" s="7">
        <v>42032</v>
      </c>
      <c r="V940" s="5">
        <v>616.53569999999991</v>
      </c>
      <c r="W940" s="5">
        <v>9</v>
      </c>
      <c r="X940" s="5">
        <v>893.53</v>
      </c>
      <c r="Y940" s="5">
        <v>91076</v>
      </c>
      <c r="Z940" s="5">
        <f>DATEDIF(Table1[[#This Row],[Order Date]], Table1[[#This Row],[Ship Date]], "D")</f>
        <v>4</v>
      </c>
      <c r="AA940" s="5">
        <f>IF(Table1[[#This Row],[Sales]]=0, 0, Table1[[#This Row],[Profit]] / Table1[[#This Row],[Sales]] * 100)</f>
        <v>69</v>
      </c>
      <c r="AB940" s="5">
        <f>Table1[[#This Row],[Sales]] / (1 - Table1[[#This Row],[Discount]])</f>
        <v>940.55789473684217</v>
      </c>
      <c r="AC940" s="5">
        <f>Table1[[#This Row],[Sales Before Discount]] - Table1[[#This Row],[Sales]]</f>
        <v>47.0278947368422</v>
      </c>
      <c r="AD940" s="5" t="str">
        <f>IF(Table1[[#This Row],[Discount Impact Factor]]=0, "No Discount", IF(Table1[[#This Row],[Discount Impact Factor]]&lt;=0.1, "Low Discount", IF(Table1[[#This Row],[Discount Impact Factor]]&lt;=0.2, "Medium Discount", "High Discount")))</f>
        <v>High Discount</v>
      </c>
      <c r="AE940" s="5" t="str">
        <f>IF(Table1[[#This Row],[Discount]]=0,"0% (No Discount)",
 IF(Table1[[#This Row],[Discount]]&lt;=0.09,"10%",
 IF(Table1[[#This Row],[Discount]]&lt;=0.16,"15%",
 IF(Table1[[#This Row],[Discount]]&lt;=0.2,"20%",  IF(Table1[[#This Row],[Discount]]&lt;=0.25,"25%",
 "30%+")))))</f>
        <v>10%</v>
      </c>
      <c r="AF940" s="5" t="str">
        <f>IF(Table1[[#This Row],[Discount]]=0, "Full Price", "Discounted")</f>
        <v>Discounted</v>
      </c>
      <c r="AG940" s="46" t="str">
        <f>TEXT(Table1[[#This Row],[Order Date]],"mmm-yyyy")</f>
        <v>Jan-2015</v>
      </c>
    </row>
    <row r="941" spans="1:33" ht="12.75" customHeight="1" x14ac:dyDescent="0.25">
      <c r="A941" s="5">
        <v>23626</v>
      </c>
      <c r="B941" s="5" t="s">
        <v>37</v>
      </c>
      <c r="C941" s="5">
        <v>0.09</v>
      </c>
      <c r="D941" s="5">
        <v>95.43</v>
      </c>
      <c r="E941" s="5">
        <v>19.989999999999998</v>
      </c>
      <c r="F941" s="5">
        <v>1690</v>
      </c>
      <c r="G941" s="5" t="s">
        <v>1693</v>
      </c>
      <c r="H941" s="5" t="s">
        <v>49</v>
      </c>
      <c r="I941" s="5" t="s">
        <v>28</v>
      </c>
      <c r="J941" s="5" t="s">
        <v>29</v>
      </c>
      <c r="K941" s="5" t="s">
        <v>141</v>
      </c>
      <c r="L941" s="5" t="s">
        <v>59</v>
      </c>
      <c r="M941" s="5" t="s">
        <v>849</v>
      </c>
      <c r="N941" s="5">
        <v>0.79</v>
      </c>
      <c r="O941" s="5" t="s">
        <v>33</v>
      </c>
      <c r="P941" s="5" t="s">
        <v>53</v>
      </c>
      <c r="Q941" s="5" t="s">
        <v>234</v>
      </c>
      <c r="R941" s="5" t="s">
        <v>1695</v>
      </c>
      <c r="S941" s="5">
        <v>17112</v>
      </c>
      <c r="T941" s="7">
        <v>42156</v>
      </c>
      <c r="U941" s="7">
        <v>42157</v>
      </c>
      <c r="V941" s="5">
        <v>-143.23500000000001</v>
      </c>
      <c r="W941" s="5">
        <v>22</v>
      </c>
      <c r="X941" s="5">
        <v>2053.6</v>
      </c>
      <c r="Y941" s="5">
        <v>91078</v>
      </c>
      <c r="Z941" s="5">
        <f>DATEDIF(Table1[[#This Row],[Order Date]], Table1[[#This Row],[Ship Date]], "D")</f>
        <v>1</v>
      </c>
      <c r="AA941" s="5">
        <f>IF(Table1[[#This Row],[Sales]]=0, 0, Table1[[#This Row],[Profit]] / Table1[[#This Row],[Sales]] * 100)</f>
        <v>-6.9748246980911572</v>
      </c>
      <c r="AB941" s="5">
        <f>Table1[[#This Row],[Sales]] / (1 - Table1[[#This Row],[Discount]])</f>
        <v>2256.7032967032965</v>
      </c>
      <c r="AC941" s="5">
        <f>Table1[[#This Row],[Sales Before Discount]] - Table1[[#This Row],[Sales]]</f>
        <v>203.10329670329656</v>
      </c>
      <c r="AD941" s="5" t="str">
        <f>IF(Table1[[#This Row],[Discount Impact Factor]]=0, "No Discount", IF(Table1[[#This Row],[Discount Impact Factor]]&lt;=0.1, "Low Discount", IF(Table1[[#This Row],[Discount Impact Factor]]&lt;=0.2, "Medium Discount", "High Discount")))</f>
        <v>High Discount</v>
      </c>
      <c r="AE941" s="5" t="str">
        <f>IF(Table1[[#This Row],[Discount]]=0,"0% (No Discount)",
 IF(Table1[[#This Row],[Discount]]&lt;=0.09,"10%",
 IF(Table1[[#This Row],[Discount]]&lt;=0.16,"15%",
 IF(Table1[[#This Row],[Discount]]&lt;=0.2,"20%",  IF(Table1[[#This Row],[Discount]]&lt;=0.25,"25%",
 "30%+")))))</f>
        <v>10%</v>
      </c>
      <c r="AF941" s="5" t="str">
        <f>IF(Table1[[#This Row],[Discount]]=0, "Full Price", "Discounted")</f>
        <v>Discounted</v>
      </c>
      <c r="AG941" s="46" t="str">
        <f>TEXT(Table1[[#This Row],[Order Date]],"mmm-yyyy")</f>
        <v>Jun-2015</v>
      </c>
    </row>
    <row r="942" spans="1:33" ht="12.75" customHeight="1" x14ac:dyDescent="0.25">
      <c r="A942" s="5">
        <v>19481</v>
      </c>
      <c r="B942" s="5" t="s">
        <v>37</v>
      </c>
      <c r="C942" s="5">
        <v>0</v>
      </c>
      <c r="D942" s="5">
        <v>6.84</v>
      </c>
      <c r="E942" s="5">
        <v>8.3699999999999992</v>
      </c>
      <c r="F942" s="5">
        <v>1692</v>
      </c>
      <c r="G942" s="5" t="s">
        <v>1696</v>
      </c>
      <c r="H942" s="5" t="s">
        <v>49</v>
      </c>
      <c r="I942" s="5" t="s">
        <v>114</v>
      </c>
      <c r="J942" s="5" t="s">
        <v>29</v>
      </c>
      <c r="K942" s="5" t="s">
        <v>174</v>
      </c>
      <c r="L942" s="5" t="s">
        <v>51</v>
      </c>
      <c r="M942" s="5" t="s">
        <v>1697</v>
      </c>
      <c r="N942" s="5">
        <v>0.57999999999999996</v>
      </c>
      <c r="O942" s="5" t="s">
        <v>33</v>
      </c>
      <c r="P942" s="5" t="s">
        <v>61</v>
      </c>
      <c r="Q942" s="5" t="s">
        <v>183</v>
      </c>
      <c r="R942" s="5" t="s">
        <v>331</v>
      </c>
      <c r="S942" s="5">
        <v>67114</v>
      </c>
      <c r="T942" s="7">
        <v>42027</v>
      </c>
      <c r="U942" s="7">
        <v>42028</v>
      </c>
      <c r="V942" s="5">
        <v>-123.1816</v>
      </c>
      <c r="W942" s="5">
        <v>5</v>
      </c>
      <c r="X942" s="5">
        <v>37.89</v>
      </c>
      <c r="Y942" s="5">
        <v>90189</v>
      </c>
      <c r="Z942" s="5">
        <f>DATEDIF(Table1[[#This Row],[Order Date]], Table1[[#This Row],[Ship Date]], "D")</f>
        <v>1</v>
      </c>
      <c r="AA942" s="5">
        <f>IF(Table1[[#This Row],[Sales]]=0, 0, Table1[[#This Row],[Profit]] / Table1[[#This Row],[Sales]] * 100)</f>
        <v>-325.10319345473738</v>
      </c>
      <c r="AB942" s="5">
        <f>Table1[[#This Row],[Sales]] / (1 - Table1[[#This Row],[Discount]])</f>
        <v>37.89</v>
      </c>
      <c r="AC942" s="5">
        <f>Table1[[#This Row],[Sales Before Discount]] - Table1[[#This Row],[Sales]]</f>
        <v>0</v>
      </c>
      <c r="AD942" s="5" t="str">
        <f>IF(Table1[[#This Row],[Discount Impact Factor]]=0, "No Discount", IF(Table1[[#This Row],[Discount Impact Factor]]&lt;=0.1, "Low Discount", IF(Table1[[#This Row],[Discount Impact Factor]]&lt;=0.2, "Medium Discount", "High Discount")))</f>
        <v>No Discount</v>
      </c>
      <c r="AE942" s="5" t="str">
        <f>IF(Table1[[#This Row],[Discount]]=0,"0% (No Discount)",
 IF(Table1[[#This Row],[Discount]]&lt;=0.09,"10%",
 IF(Table1[[#This Row],[Discount]]&lt;=0.16,"15%",
 IF(Table1[[#This Row],[Discount]]&lt;=0.2,"20%",  IF(Table1[[#This Row],[Discount]]&lt;=0.25,"25%",
 "30%+")))))</f>
        <v>0% (No Discount)</v>
      </c>
      <c r="AF942" s="5" t="str">
        <f>IF(Table1[[#This Row],[Discount]]=0, "Full Price", "Discounted")</f>
        <v>Full Price</v>
      </c>
      <c r="AG942" s="46" t="str">
        <f>TEXT(Table1[[#This Row],[Order Date]],"mmm-yyyy")</f>
        <v>Jan-2015</v>
      </c>
    </row>
    <row r="943" spans="1:33" ht="12.75" customHeight="1" x14ac:dyDescent="0.25">
      <c r="A943" s="5">
        <v>19482</v>
      </c>
      <c r="B943" s="5" t="s">
        <v>37</v>
      </c>
      <c r="C943" s="5">
        <v>7.0000000000000007E-2</v>
      </c>
      <c r="D943" s="5">
        <v>30.98</v>
      </c>
      <c r="E943" s="5">
        <v>5.76</v>
      </c>
      <c r="F943" s="5">
        <v>1693</v>
      </c>
      <c r="G943" s="5" t="s">
        <v>1698</v>
      </c>
      <c r="H943" s="5" t="s">
        <v>49</v>
      </c>
      <c r="I943" s="5" t="s">
        <v>114</v>
      </c>
      <c r="J943" s="5" t="s">
        <v>29</v>
      </c>
      <c r="K943" s="5" t="s">
        <v>93</v>
      </c>
      <c r="L943" s="5" t="s">
        <v>59</v>
      </c>
      <c r="M943" s="5" t="s">
        <v>1343</v>
      </c>
      <c r="N943" s="5">
        <v>0.4</v>
      </c>
      <c r="O943" s="5" t="s">
        <v>33</v>
      </c>
      <c r="P943" s="5" t="s">
        <v>136</v>
      </c>
      <c r="Q943" s="5" t="s">
        <v>137</v>
      </c>
      <c r="R943" s="5" t="s">
        <v>1699</v>
      </c>
      <c r="S943" s="5">
        <v>20190</v>
      </c>
      <c r="T943" s="7">
        <v>42027</v>
      </c>
      <c r="U943" s="7">
        <v>42029</v>
      </c>
      <c r="V943" s="5">
        <v>-28.798000000000002</v>
      </c>
      <c r="W943" s="5">
        <v>11</v>
      </c>
      <c r="X943" s="5">
        <v>343.79</v>
      </c>
      <c r="Y943" s="5">
        <v>90189</v>
      </c>
      <c r="Z943" s="5">
        <f>DATEDIF(Table1[[#This Row],[Order Date]], Table1[[#This Row],[Ship Date]], "D")</f>
        <v>2</v>
      </c>
      <c r="AA943" s="5">
        <f>IF(Table1[[#This Row],[Sales]]=0, 0, Table1[[#This Row],[Profit]] / Table1[[#This Row],[Sales]] * 100)</f>
        <v>-8.3766252654236588</v>
      </c>
      <c r="AB943" s="5">
        <f>Table1[[#This Row],[Sales]] / (1 - Table1[[#This Row],[Discount]])</f>
        <v>369.66666666666669</v>
      </c>
      <c r="AC943" s="5">
        <f>Table1[[#This Row],[Sales Before Discount]] - Table1[[#This Row],[Sales]]</f>
        <v>25.876666666666665</v>
      </c>
      <c r="AD943" s="5" t="str">
        <f>IF(Table1[[#This Row],[Discount Impact Factor]]=0, "No Discount", IF(Table1[[#This Row],[Discount Impact Factor]]&lt;=0.1, "Low Discount", IF(Table1[[#This Row],[Discount Impact Factor]]&lt;=0.2, "Medium Discount", "High Discount")))</f>
        <v>High Discount</v>
      </c>
      <c r="AE943" s="5" t="str">
        <f>IF(Table1[[#This Row],[Discount]]=0,"0% (No Discount)",
 IF(Table1[[#This Row],[Discount]]&lt;=0.09,"10%",
 IF(Table1[[#This Row],[Discount]]&lt;=0.16,"15%",
 IF(Table1[[#This Row],[Discount]]&lt;=0.2,"20%",  IF(Table1[[#This Row],[Discount]]&lt;=0.25,"25%",
 "30%+")))))</f>
        <v>10%</v>
      </c>
      <c r="AF943" s="5" t="str">
        <f>IF(Table1[[#This Row],[Discount]]=0, "Full Price", "Discounted")</f>
        <v>Discounted</v>
      </c>
      <c r="AG943" s="46" t="str">
        <f>TEXT(Table1[[#This Row],[Order Date]],"mmm-yyyy")</f>
        <v>Jan-2015</v>
      </c>
    </row>
    <row r="944" spans="1:33" ht="12.75" customHeight="1" x14ac:dyDescent="0.25">
      <c r="A944" s="5">
        <v>21262</v>
      </c>
      <c r="B944" s="5" t="s">
        <v>106</v>
      </c>
      <c r="C944" s="5">
        <v>0.01</v>
      </c>
      <c r="D944" s="5">
        <v>15.67</v>
      </c>
      <c r="E944" s="5">
        <v>1.39</v>
      </c>
      <c r="F944" s="5">
        <v>1693</v>
      </c>
      <c r="G944" s="5" t="s">
        <v>1698</v>
      </c>
      <c r="H944" s="5" t="s">
        <v>27</v>
      </c>
      <c r="I944" s="5" t="s">
        <v>114</v>
      </c>
      <c r="J944" s="5" t="s">
        <v>29</v>
      </c>
      <c r="K944" s="5" t="s">
        <v>69</v>
      </c>
      <c r="L944" s="5" t="s">
        <v>59</v>
      </c>
      <c r="M944" s="5" t="s">
        <v>1700</v>
      </c>
      <c r="N944" s="5">
        <v>0.38</v>
      </c>
      <c r="O944" s="5" t="s">
        <v>33</v>
      </c>
      <c r="P944" s="5" t="s">
        <v>136</v>
      </c>
      <c r="Q944" s="5" t="s">
        <v>137</v>
      </c>
      <c r="R944" s="5" t="s">
        <v>1699</v>
      </c>
      <c r="S944" s="5">
        <v>20190</v>
      </c>
      <c r="T944" s="7">
        <v>42135</v>
      </c>
      <c r="U944" s="7">
        <v>42135</v>
      </c>
      <c r="V944" s="5">
        <v>-273.98</v>
      </c>
      <c r="W944" s="5">
        <v>11</v>
      </c>
      <c r="X944" s="5">
        <v>188.09</v>
      </c>
      <c r="Y944" s="5">
        <v>90190</v>
      </c>
      <c r="Z944" s="5">
        <f>DATEDIF(Table1[[#This Row],[Order Date]], Table1[[#This Row],[Ship Date]], "D")</f>
        <v>0</v>
      </c>
      <c r="AA944" s="5">
        <f>IF(Table1[[#This Row],[Sales]]=0, 0, Table1[[#This Row],[Profit]] / Table1[[#This Row],[Sales]] * 100)</f>
        <v>-145.6643096390026</v>
      </c>
      <c r="AB944" s="5">
        <f>Table1[[#This Row],[Sales]] / (1 - Table1[[#This Row],[Discount]])</f>
        <v>189.98989898989899</v>
      </c>
      <c r="AC944" s="5">
        <f>Table1[[#This Row],[Sales Before Discount]] - Table1[[#This Row],[Sales]]</f>
        <v>1.8998989898989862</v>
      </c>
      <c r="AD944" s="5" t="str">
        <f>IF(Table1[[#This Row],[Discount Impact Factor]]=0, "No Discount", IF(Table1[[#This Row],[Discount Impact Factor]]&lt;=0.1, "Low Discount", IF(Table1[[#This Row],[Discount Impact Factor]]&lt;=0.2, "Medium Discount", "High Discount")))</f>
        <v>High Discount</v>
      </c>
      <c r="AE944" s="5" t="str">
        <f>IF(Table1[[#This Row],[Discount]]=0,"0% (No Discount)",
 IF(Table1[[#This Row],[Discount]]&lt;=0.09,"10%",
 IF(Table1[[#This Row],[Discount]]&lt;=0.16,"15%",
 IF(Table1[[#This Row],[Discount]]&lt;=0.2,"20%",  IF(Table1[[#This Row],[Discount]]&lt;=0.25,"25%",
 "30%+")))))</f>
        <v>10%</v>
      </c>
      <c r="AF944" s="5" t="str">
        <f>IF(Table1[[#This Row],[Discount]]=0, "Full Price", "Discounted")</f>
        <v>Discounted</v>
      </c>
      <c r="AG944" s="46" t="str">
        <f>TEXT(Table1[[#This Row],[Order Date]],"mmm-yyyy")</f>
        <v>May-2015</v>
      </c>
    </row>
    <row r="945" spans="1:33" ht="12.75" customHeight="1" x14ac:dyDescent="0.25">
      <c r="A945" s="5">
        <v>24941</v>
      </c>
      <c r="B945" s="5" t="s">
        <v>56</v>
      </c>
      <c r="C945" s="5">
        <v>0</v>
      </c>
      <c r="D945" s="5">
        <v>13.43</v>
      </c>
      <c r="E945" s="5">
        <v>5.5</v>
      </c>
      <c r="F945" s="5">
        <v>1697</v>
      </c>
      <c r="G945" s="5" t="s">
        <v>1701</v>
      </c>
      <c r="H945" s="5" t="s">
        <v>49</v>
      </c>
      <c r="I945" s="5" t="s">
        <v>40</v>
      </c>
      <c r="J945" s="5" t="s">
        <v>29</v>
      </c>
      <c r="K945" s="5" t="s">
        <v>141</v>
      </c>
      <c r="L945" s="5" t="s">
        <v>59</v>
      </c>
      <c r="M945" s="5" t="s">
        <v>1702</v>
      </c>
      <c r="N945" s="5">
        <v>0.56999999999999995</v>
      </c>
      <c r="O945" s="5" t="s">
        <v>33</v>
      </c>
      <c r="P945" s="5" t="s">
        <v>136</v>
      </c>
      <c r="Q945" s="5" t="s">
        <v>958</v>
      </c>
      <c r="R945" s="5" t="s">
        <v>1703</v>
      </c>
      <c r="S945" s="5">
        <v>71901</v>
      </c>
      <c r="T945" s="7">
        <v>42020</v>
      </c>
      <c r="U945" s="7">
        <v>42021</v>
      </c>
      <c r="V945" s="5">
        <v>-253.77800000000002</v>
      </c>
      <c r="W945" s="5">
        <v>9</v>
      </c>
      <c r="X945" s="5">
        <v>129.54</v>
      </c>
      <c r="Y945" s="5">
        <v>86338</v>
      </c>
      <c r="Z945" s="5">
        <f>DATEDIF(Table1[[#This Row],[Order Date]], Table1[[#This Row],[Ship Date]], "D")</f>
        <v>1</v>
      </c>
      <c r="AA945" s="5">
        <f>IF(Table1[[#This Row],[Sales]]=0, 0, Table1[[#This Row],[Profit]] / Table1[[#This Row],[Sales]] * 100)</f>
        <v>-195.90705573568013</v>
      </c>
      <c r="AB945" s="5">
        <f>Table1[[#This Row],[Sales]] / (1 - Table1[[#This Row],[Discount]])</f>
        <v>129.54</v>
      </c>
      <c r="AC945" s="5">
        <f>Table1[[#This Row],[Sales Before Discount]] - Table1[[#This Row],[Sales]]</f>
        <v>0</v>
      </c>
      <c r="AD945" s="5" t="str">
        <f>IF(Table1[[#This Row],[Discount Impact Factor]]=0, "No Discount", IF(Table1[[#This Row],[Discount Impact Factor]]&lt;=0.1, "Low Discount", IF(Table1[[#This Row],[Discount Impact Factor]]&lt;=0.2, "Medium Discount", "High Discount")))</f>
        <v>No Discount</v>
      </c>
      <c r="AE945" s="5" t="str">
        <f>IF(Table1[[#This Row],[Discount]]=0,"0% (No Discount)",
 IF(Table1[[#This Row],[Discount]]&lt;=0.09,"10%",
 IF(Table1[[#This Row],[Discount]]&lt;=0.16,"15%",
 IF(Table1[[#This Row],[Discount]]&lt;=0.2,"20%",  IF(Table1[[#This Row],[Discount]]&lt;=0.25,"25%",
 "30%+")))))</f>
        <v>0% (No Discount)</v>
      </c>
      <c r="AF945" s="5" t="str">
        <f>IF(Table1[[#This Row],[Discount]]=0, "Full Price", "Discounted")</f>
        <v>Full Price</v>
      </c>
      <c r="AG945" s="46" t="str">
        <f>TEXT(Table1[[#This Row],[Order Date]],"mmm-yyyy")</f>
        <v>Jan-2015</v>
      </c>
    </row>
    <row r="946" spans="1:33" ht="12.75" customHeight="1" x14ac:dyDescent="0.25">
      <c r="A946" s="5">
        <v>18275</v>
      </c>
      <c r="B946" s="5" t="s">
        <v>106</v>
      </c>
      <c r="C946" s="5">
        <v>0.05</v>
      </c>
      <c r="D946" s="5">
        <v>3.98</v>
      </c>
      <c r="E946" s="5">
        <v>5.26</v>
      </c>
      <c r="F946" s="5">
        <v>1699</v>
      </c>
      <c r="G946" s="5" t="s">
        <v>1704</v>
      </c>
      <c r="H946" s="5" t="s">
        <v>49</v>
      </c>
      <c r="I946" s="5" t="s">
        <v>58</v>
      </c>
      <c r="J946" s="5" t="s">
        <v>29</v>
      </c>
      <c r="K946" s="5" t="s">
        <v>109</v>
      </c>
      <c r="L946" s="5" t="s">
        <v>59</v>
      </c>
      <c r="M946" s="5" t="s">
        <v>1705</v>
      </c>
      <c r="N946" s="5">
        <v>0.38</v>
      </c>
      <c r="O946" s="5" t="s">
        <v>33</v>
      </c>
      <c r="P946" s="5" t="s">
        <v>53</v>
      </c>
      <c r="Q946" s="5" t="s">
        <v>234</v>
      </c>
      <c r="R946" s="5" t="s">
        <v>1706</v>
      </c>
      <c r="S946" s="5">
        <v>19057</v>
      </c>
      <c r="T946" s="7">
        <v>42088</v>
      </c>
      <c r="U946" s="7">
        <v>42092</v>
      </c>
      <c r="V946" s="5">
        <v>-152.52449999999999</v>
      </c>
      <c r="W946" s="5">
        <v>12</v>
      </c>
      <c r="X946" s="5">
        <v>49.44</v>
      </c>
      <c r="Y946" s="5">
        <v>87345</v>
      </c>
      <c r="Z946" s="5">
        <f>DATEDIF(Table1[[#This Row],[Order Date]], Table1[[#This Row],[Ship Date]], "D")</f>
        <v>4</v>
      </c>
      <c r="AA946" s="5">
        <f>IF(Table1[[#This Row],[Sales]]=0, 0, Table1[[#This Row],[Profit]] / Table1[[#This Row],[Sales]] * 100)</f>
        <v>-308.50424757281553</v>
      </c>
      <c r="AB946" s="5">
        <f>Table1[[#This Row],[Sales]] / (1 - Table1[[#This Row],[Discount]])</f>
        <v>52.042105263157893</v>
      </c>
      <c r="AC946" s="5">
        <f>Table1[[#This Row],[Sales Before Discount]] - Table1[[#This Row],[Sales]]</f>
        <v>2.6021052631578954</v>
      </c>
      <c r="AD946" s="5" t="str">
        <f>IF(Table1[[#This Row],[Discount Impact Factor]]=0, "No Discount", IF(Table1[[#This Row],[Discount Impact Factor]]&lt;=0.1, "Low Discount", IF(Table1[[#This Row],[Discount Impact Factor]]&lt;=0.2, "Medium Discount", "High Discount")))</f>
        <v>High Discount</v>
      </c>
      <c r="AE946" s="5" t="str">
        <f>IF(Table1[[#This Row],[Discount]]=0,"0% (No Discount)",
 IF(Table1[[#This Row],[Discount]]&lt;=0.09,"10%",
 IF(Table1[[#This Row],[Discount]]&lt;=0.16,"15%",
 IF(Table1[[#This Row],[Discount]]&lt;=0.2,"20%",  IF(Table1[[#This Row],[Discount]]&lt;=0.25,"25%",
 "30%+")))))</f>
        <v>10%</v>
      </c>
      <c r="AF946" s="5" t="str">
        <f>IF(Table1[[#This Row],[Discount]]=0, "Full Price", "Discounted")</f>
        <v>Discounted</v>
      </c>
      <c r="AG946" s="46" t="str">
        <f>TEXT(Table1[[#This Row],[Order Date]],"mmm-yyyy")</f>
        <v>Mar-2015</v>
      </c>
    </row>
    <row r="947" spans="1:33" ht="12.75" customHeight="1" x14ac:dyDescent="0.25">
      <c r="A947" s="5">
        <v>18276</v>
      </c>
      <c r="B947" s="5" t="s">
        <v>106</v>
      </c>
      <c r="C947" s="5">
        <v>0.01</v>
      </c>
      <c r="D947" s="5">
        <v>6.48</v>
      </c>
      <c r="E947" s="5">
        <v>5.4</v>
      </c>
      <c r="F947" s="5">
        <v>1699</v>
      </c>
      <c r="G947" s="5" t="s">
        <v>1704</v>
      </c>
      <c r="H947" s="5" t="s">
        <v>49</v>
      </c>
      <c r="I947" s="5" t="s">
        <v>58</v>
      </c>
      <c r="J947" s="5" t="s">
        <v>29</v>
      </c>
      <c r="K947" s="5" t="s">
        <v>93</v>
      </c>
      <c r="L947" s="5" t="s">
        <v>59</v>
      </c>
      <c r="M947" s="5" t="s">
        <v>1707</v>
      </c>
      <c r="N947" s="5">
        <v>0.37</v>
      </c>
      <c r="O947" s="5" t="s">
        <v>33</v>
      </c>
      <c r="P947" s="5" t="s">
        <v>53</v>
      </c>
      <c r="Q947" s="5" t="s">
        <v>234</v>
      </c>
      <c r="R947" s="5" t="s">
        <v>1706</v>
      </c>
      <c r="S947" s="5">
        <v>19057</v>
      </c>
      <c r="T947" s="7">
        <v>42088</v>
      </c>
      <c r="U947" s="7">
        <v>42088</v>
      </c>
      <c r="V947" s="5">
        <v>-18.850000000000001</v>
      </c>
      <c r="W947" s="5">
        <v>2</v>
      </c>
      <c r="X947" s="5">
        <v>14.29</v>
      </c>
      <c r="Y947" s="5">
        <v>87345</v>
      </c>
      <c r="Z947" s="5">
        <f>DATEDIF(Table1[[#This Row],[Order Date]], Table1[[#This Row],[Ship Date]], "D")</f>
        <v>0</v>
      </c>
      <c r="AA947" s="5">
        <f>IF(Table1[[#This Row],[Sales]]=0, 0, Table1[[#This Row],[Profit]] / Table1[[#This Row],[Sales]] * 100)</f>
        <v>-131.91042687193843</v>
      </c>
      <c r="AB947" s="5">
        <f>Table1[[#This Row],[Sales]] / (1 - Table1[[#This Row],[Discount]])</f>
        <v>14.434343434343434</v>
      </c>
      <c r="AC947" s="5">
        <f>Table1[[#This Row],[Sales Before Discount]] - Table1[[#This Row],[Sales]]</f>
        <v>0.14434343434343511</v>
      </c>
      <c r="AD947" s="5" t="str">
        <f>IF(Table1[[#This Row],[Discount Impact Factor]]=0, "No Discount", IF(Table1[[#This Row],[Discount Impact Factor]]&lt;=0.1, "Low Discount", IF(Table1[[#This Row],[Discount Impact Factor]]&lt;=0.2, "Medium Discount", "High Discount")))</f>
        <v>Medium Discount</v>
      </c>
      <c r="AE947" s="5" t="str">
        <f>IF(Table1[[#This Row],[Discount]]=0,"0% (No Discount)",
 IF(Table1[[#This Row],[Discount]]&lt;=0.09,"10%",
 IF(Table1[[#This Row],[Discount]]&lt;=0.16,"15%",
 IF(Table1[[#This Row],[Discount]]&lt;=0.2,"20%",  IF(Table1[[#This Row],[Discount]]&lt;=0.25,"25%",
 "30%+")))))</f>
        <v>10%</v>
      </c>
      <c r="AF947" s="5" t="str">
        <f>IF(Table1[[#This Row],[Discount]]=0, "Full Price", "Discounted")</f>
        <v>Discounted</v>
      </c>
      <c r="AG947" s="46" t="str">
        <f>TEXT(Table1[[#This Row],[Order Date]],"mmm-yyyy")</f>
        <v>Mar-2015</v>
      </c>
    </row>
    <row r="948" spans="1:33" ht="12.75" customHeight="1" x14ac:dyDescent="0.25">
      <c r="A948" s="5">
        <v>24158</v>
      </c>
      <c r="B948" s="5" t="s">
        <v>56</v>
      </c>
      <c r="C948" s="5">
        <v>0.05</v>
      </c>
      <c r="D948" s="5">
        <v>14.81</v>
      </c>
      <c r="E948" s="5">
        <v>13.32</v>
      </c>
      <c r="F948" s="5">
        <v>1702</v>
      </c>
      <c r="G948" s="5" t="s">
        <v>1708</v>
      </c>
      <c r="H948" s="5" t="s">
        <v>49</v>
      </c>
      <c r="I948" s="5" t="s">
        <v>40</v>
      </c>
      <c r="J948" s="5" t="s">
        <v>29</v>
      </c>
      <c r="K948" s="5" t="s">
        <v>257</v>
      </c>
      <c r="L948" s="5" t="s">
        <v>59</v>
      </c>
      <c r="M948" s="5" t="s">
        <v>833</v>
      </c>
      <c r="N948" s="5">
        <v>0.43</v>
      </c>
      <c r="O948" s="5" t="s">
        <v>33</v>
      </c>
      <c r="P948" s="5" t="s">
        <v>136</v>
      </c>
      <c r="Q948" s="5" t="s">
        <v>671</v>
      </c>
      <c r="R948" s="5" t="s">
        <v>1709</v>
      </c>
      <c r="S948" s="5">
        <v>39301</v>
      </c>
      <c r="T948" s="7">
        <v>42021</v>
      </c>
      <c r="U948" s="7">
        <v>42024</v>
      </c>
      <c r="V948" s="5">
        <v>-220.05200000000002</v>
      </c>
      <c r="W948" s="5">
        <v>3</v>
      </c>
      <c r="X948" s="5">
        <v>45.28</v>
      </c>
      <c r="Y948" s="5">
        <v>90473</v>
      </c>
      <c r="Z948" s="5">
        <f>DATEDIF(Table1[[#This Row],[Order Date]], Table1[[#This Row],[Ship Date]], "D")</f>
        <v>3</v>
      </c>
      <c r="AA948" s="5">
        <f>IF(Table1[[#This Row],[Sales]]=0, 0, Table1[[#This Row],[Profit]] / Table1[[#This Row],[Sales]] * 100)</f>
        <v>-485.98056537102474</v>
      </c>
      <c r="AB948" s="5">
        <f>Table1[[#This Row],[Sales]] / (1 - Table1[[#This Row],[Discount]])</f>
        <v>47.663157894736848</v>
      </c>
      <c r="AC948" s="5">
        <f>Table1[[#This Row],[Sales Before Discount]] - Table1[[#This Row],[Sales]]</f>
        <v>2.383157894736847</v>
      </c>
      <c r="AD948" s="5" t="str">
        <f>IF(Table1[[#This Row],[Discount Impact Factor]]=0, "No Discount", IF(Table1[[#This Row],[Discount Impact Factor]]&lt;=0.1, "Low Discount", IF(Table1[[#This Row],[Discount Impact Factor]]&lt;=0.2, "Medium Discount", "High Discount")))</f>
        <v>High Discount</v>
      </c>
      <c r="AE948" s="5" t="str">
        <f>IF(Table1[[#This Row],[Discount]]=0,"0% (No Discount)",
 IF(Table1[[#This Row],[Discount]]&lt;=0.09,"10%",
 IF(Table1[[#This Row],[Discount]]&lt;=0.16,"15%",
 IF(Table1[[#This Row],[Discount]]&lt;=0.2,"20%",  IF(Table1[[#This Row],[Discount]]&lt;=0.25,"25%",
 "30%+")))))</f>
        <v>10%</v>
      </c>
      <c r="AF948" s="5" t="str">
        <f>IF(Table1[[#This Row],[Discount]]=0, "Full Price", "Discounted")</f>
        <v>Discounted</v>
      </c>
      <c r="AG948" s="46" t="str">
        <f>TEXT(Table1[[#This Row],[Order Date]],"mmm-yyyy")</f>
        <v>Jan-2015</v>
      </c>
    </row>
    <row r="949" spans="1:33" ht="12.75" hidden="1" customHeight="1" x14ac:dyDescent="0.25">
      <c r="A949" s="5">
        <v>24159</v>
      </c>
      <c r="B949" s="5" t="s">
        <v>56</v>
      </c>
      <c r="C949" s="5">
        <v>0.05</v>
      </c>
      <c r="D949" s="5">
        <v>4.2</v>
      </c>
      <c r="E949" s="5">
        <v>2.2599999999999998</v>
      </c>
      <c r="F949" s="5">
        <v>1702</v>
      </c>
      <c r="G949" s="5" t="s">
        <v>1708</v>
      </c>
      <c r="H949" s="5" t="s">
        <v>27</v>
      </c>
      <c r="I949" s="5" t="s">
        <v>40</v>
      </c>
      <c r="J949" s="5" t="s">
        <v>29</v>
      </c>
      <c r="K949" s="5" t="s">
        <v>93</v>
      </c>
      <c r="L949" s="5" t="s">
        <v>31</v>
      </c>
      <c r="M949" s="5" t="s">
        <v>1234</v>
      </c>
      <c r="N949" s="5">
        <v>0.36</v>
      </c>
      <c r="O949" s="5" t="s">
        <v>33</v>
      </c>
      <c r="P949" s="5" t="s">
        <v>136</v>
      </c>
      <c r="Q949" s="5" t="s">
        <v>671</v>
      </c>
      <c r="R949" s="5" t="s">
        <v>1709</v>
      </c>
      <c r="S949" s="5">
        <v>39301</v>
      </c>
      <c r="T949" s="7">
        <v>42021</v>
      </c>
      <c r="U949" s="7">
        <v>42023</v>
      </c>
      <c r="V949" s="5">
        <v>20.393369999999997</v>
      </c>
      <c r="W949" s="5">
        <v>3</v>
      </c>
      <c r="X949" s="5">
        <v>13.57</v>
      </c>
      <c r="Y949" s="5">
        <v>90473</v>
      </c>
      <c r="Z949" s="5">
        <f>DATEDIF(Table1[[#This Row],[Order Date]], Table1[[#This Row],[Ship Date]], "D")</f>
        <v>2</v>
      </c>
      <c r="AA949" s="5">
        <f>IF(Table1[[#This Row],[Sales]]=0, 0, Table1[[#This Row],[Profit]] / Table1[[#This Row],[Sales]] * 100)</f>
        <v>150.2827560795873</v>
      </c>
      <c r="AB949" s="5">
        <f>Table1[[#This Row],[Sales]] / (1 - Table1[[#This Row],[Discount]])</f>
        <v>14.284210526315791</v>
      </c>
      <c r="AC949" s="5">
        <f>Table1[[#This Row],[Sales Before Discount]] - Table1[[#This Row],[Sales]]</f>
        <v>0.71421052631579052</v>
      </c>
      <c r="AD949" s="5" t="str">
        <f>IF(Table1[[#This Row],[Discount Impact Factor]]=0, "No Discount", IF(Table1[[#This Row],[Discount Impact Factor]]&lt;=0.1, "Low Discount", IF(Table1[[#This Row],[Discount Impact Factor]]&lt;=0.2, "Medium Discount", "High Discount")))</f>
        <v>High Discount</v>
      </c>
      <c r="AE949" s="5" t="str">
        <f>IF(Table1[[#This Row],[Discount]]=0,"0% (No Discount)",
 IF(Table1[[#This Row],[Discount]]&lt;=0.09,"10%",
 IF(Table1[[#This Row],[Discount]]&lt;=0.16,"15%",
 IF(Table1[[#This Row],[Discount]]&lt;=0.2,"20%",  IF(Table1[[#This Row],[Discount]]&lt;=0.25,"25%",
 "30%+")))))</f>
        <v>10%</v>
      </c>
      <c r="AF949" s="5" t="str">
        <f>IF(Table1[[#This Row],[Discount]]=0, "Full Price", "Discounted")</f>
        <v>Discounted</v>
      </c>
      <c r="AG949" s="46" t="str">
        <f>TEXT(Table1[[#This Row],[Order Date]],"mmm-yyyy")</f>
        <v>Jan-2015</v>
      </c>
    </row>
    <row r="950" spans="1:33" ht="12.75" hidden="1" customHeight="1" x14ac:dyDescent="0.25">
      <c r="A950" s="5">
        <v>25761</v>
      </c>
      <c r="B950" s="5" t="s">
        <v>56</v>
      </c>
      <c r="C950" s="5">
        <v>0.05</v>
      </c>
      <c r="D950" s="5">
        <v>5.68</v>
      </c>
      <c r="E950" s="5">
        <v>1.39</v>
      </c>
      <c r="F950" s="5">
        <v>1708</v>
      </c>
      <c r="G950" s="5" t="s">
        <v>1710</v>
      </c>
      <c r="H950" s="5" t="s">
        <v>49</v>
      </c>
      <c r="I950" s="5" t="s">
        <v>58</v>
      </c>
      <c r="J950" s="5" t="s">
        <v>29</v>
      </c>
      <c r="K950" s="5" t="s">
        <v>69</v>
      </c>
      <c r="L950" s="5" t="s">
        <v>59</v>
      </c>
      <c r="M950" s="5" t="s">
        <v>998</v>
      </c>
      <c r="N950" s="5">
        <v>0.38</v>
      </c>
      <c r="O950" s="5" t="s">
        <v>33</v>
      </c>
      <c r="P950" s="5" t="s">
        <v>53</v>
      </c>
      <c r="Q950" s="5" t="s">
        <v>154</v>
      </c>
      <c r="R950" s="5" t="s">
        <v>1711</v>
      </c>
      <c r="S950" s="5">
        <v>44118</v>
      </c>
      <c r="T950" s="7">
        <v>42021</v>
      </c>
      <c r="U950" s="7">
        <v>42022</v>
      </c>
      <c r="V950" s="5">
        <v>38.281199999999998</v>
      </c>
      <c r="W950" s="5">
        <v>10</v>
      </c>
      <c r="X950" s="5">
        <v>55.48</v>
      </c>
      <c r="Y950" s="5">
        <v>88781</v>
      </c>
      <c r="Z950" s="5">
        <f>DATEDIF(Table1[[#This Row],[Order Date]], Table1[[#This Row],[Ship Date]], "D")</f>
        <v>1</v>
      </c>
      <c r="AA950" s="5">
        <f>IF(Table1[[#This Row],[Sales]]=0, 0, Table1[[#This Row],[Profit]] / Table1[[#This Row],[Sales]] * 100)</f>
        <v>69</v>
      </c>
      <c r="AB950" s="5">
        <f>Table1[[#This Row],[Sales]] / (1 - Table1[[#This Row],[Discount]])</f>
        <v>58.4</v>
      </c>
      <c r="AC950" s="5">
        <f>Table1[[#This Row],[Sales Before Discount]] - Table1[[#This Row],[Sales]]</f>
        <v>2.9200000000000017</v>
      </c>
      <c r="AD950" s="5" t="str">
        <f>IF(Table1[[#This Row],[Discount Impact Factor]]=0, "No Discount", IF(Table1[[#This Row],[Discount Impact Factor]]&lt;=0.1, "Low Discount", IF(Table1[[#This Row],[Discount Impact Factor]]&lt;=0.2, "Medium Discount", "High Discount")))</f>
        <v>High Discount</v>
      </c>
      <c r="AE950" s="5" t="str">
        <f>IF(Table1[[#This Row],[Discount]]=0,"0% (No Discount)",
 IF(Table1[[#This Row],[Discount]]&lt;=0.09,"10%",
 IF(Table1[[#This Row],[Discount]]&lt;=0.16,"15%",
 IF(Table1[[#This Row],[Discount]]&lt;=0.2,"20%",  IF(Table1[[#This Row],[Discount]]&lt;=0.25,"25%",
 "30%+")))))</f>
        <v>10%</v>
      </c>
      <c r="AF950" s="5" t="str">
        <f>IF(Table1[[#This Row],[Discount]]=0, "Full Price", "Discounted")</f>
        <v>Discounted</v>
      </c>
      <c r="AG950" s="46" t="str">
        <f>TEXT(Table1[[#This Row],[Order Date]],"mmm-yyyy")</f>
        <v>Jan-2015</v>
      </c>
    </row>
    <row r="951" spans="1:33" ht="12.75" hidden="1" customHeight="1" x14ac:dyDescent="0.25">
      <c r="A951" s="5">
        <v>26037</v>
      </c>
      <c r="B951" s="5" t="s">
        <v>37</v>
      </c>
      <c r="C951" s="5">
        <v>0.03</v>
      </c>
      <c r="D951" s="5">
        <v>205.99</v>
      </c>
      <c r="E951" s="5">
        <v>3</v>
      </c>
      <c r="F951" s="5">
        <v>1708</v>
      </c>
      <c r="G951" s="5" t="s">
        <v>1710</v>
      </c>
      <c r="H951" s="5" t="s">
        <v>49</v>
      </c>
      <c r="I951" s="5" t="s">
        <v>58</v>
      </c>
      <c r="J951" s="5" t="s">
        <v>77</v>
      </c>
      <c r="K951" s="5" t="s">
        <v>78</v>
      </c>
      <c r="L951" s="5" t="s">
        <v>59</v>
      </c>
      <c r="M951" s="5" t="s">
        <v>214</v>
      </c>
      <c r="N951" s="5">
        <v>0.57999999999999996</v>
      </c>
      <c r="O951" s="5" t="s">
        <v>33</v>
      </c>
      <c r="P951" s="5" t="s">
        <v>53</v>
      </c>
      <c r="Q951" s="5" t="s">
        <v>154</v>
      </c>
      <c r="R951" s="5" t="s">
        <v>1711</v>
      </c>
      <c r="S951" s="5">
        <v>44118</v>
      </c>
      <c r="T951" s="7">
        <v>42144</v>
      </c>
      <c r="U951" s="7">
        <v>42145</v>
      </c>
      <c r="V951" s="5">
        <v>3670.3514999999998</v>
      </c>
      <c r="W951" s="5">
        <v>29</v>
      </c>
      <c r="X951" s="5">
        <v>5319.35</v>
      </c>
      <c r="Y951" s="5">
        <v>88784</v>
      </c>
      <c r="Z951" s="5">
        <f>DATEDIF(Table1[[#This Row],[Order Date]], Table1[[#This Row],[Ship Date]], "D")</f>
        <v>1</v>
      </c>
      <c r="AA951" s="5">
        <f>IF(Table1[[#This Row],[Sales]]=0, 0, Table1[[#This Row],[Profit]] / Table1[[#This Row],[Sales]] * 100)</f>
        <v>69</v>
      </c>
      <c r="AB951" s="5">
        <f>Table1[[#This Row],[Sales]] / (1 - Table1[[#This Row],[Discount]])</f>
        <v>5483.865979381444</v>
      </c>
      <c r="AC951" s="5">
        <f>Table1[[#This Row],[Sales Before Discount]] - Table1[[#This Row],[Sales]]</f>
        <v>164.51597938144369</v>
      </c>
      <c r="AD951" s="5" t="str">
        <f>IF(Table1[[#This Row],[Discount Impact Factor]]=0, "No Discount", IF(Table1[[#This Row],[Discount Impact Factor]]&lt;=0.1, "Low Discount", IF(Table1[[#This Row],[Discount Impact Factor]]&lt;=0.2, "Medium Discount", "High Discount")))</f>
        <v>High Discount</v>
      </c>
      <c r="AE951" s="5" t="str">
        <f>IF(Table1[[#This Row],[Discount]]=0,"0% (No Discount)",
 IF(Table1[[#This Row],[Discount]]&lt;=0.09,"10%",
 IF(Table1[[#This Row],[Discount]]&lt;=0.16,"15%",
 IF(Table1[[#This Row],[Discount]]&lt;=0.2,"20%",  IF(Table1[[#This Row],[Discount]]&lt;=0.25,"25%",
 "30%+")))))</f>
        <v>10%</v>
      </c>
      <c r="AF951" s="5" t="str">
        <f>IF(Table1[[#This Row],[Discount]]=0, "Full Price", "Discounted")</f>
        <v>Discounted</v>
      </c>
      <c r="AG951" s="46" t="str">
        <f>TEXT(Table1[[#This Row],[Order Date]],"mmm-yyyy")</f>
        <v>May-2015</v>
      </c>
    </row>
    <row r="952" spans="1:33" ht="12.75" hidden="1" customHeight="1" x14ac:dyDescent="0.25">
      <c r="A952" s="5">
        <v>23822</v>
      </c>
      <c r="B952" s="5" t="s">
        <v>37</v>
      </c>
      <c r="C952" s="5">
        <v>0.01</v>
      </c>
      <c r="D952" s="5">
        <v>14.28</v>
      </c>
      <c r="E952" s="5">
        <v>2.99</v>
      </c>
      <c r="F952" s="5">
        <v>1709</v>
      </c>
      <c r="G952" s="5" t="s">
        <v>1712</v>
      </c>
      <c r="H952" s="5" t="s">
        <v>49</v>
      </c>
      <c r="I952" s="5" t="s">
        <v>114</v>
      </c>
      <c r="J952" s="5" t="s">
        <v>29</v>
      </c>
      <c r="K952" s="5" t="s">
        <v>109</v>
      </c>
      <c r="L952" s="5" t="s">
        <v>59</v>
      </c>
      <c r="M952" s="5" t="s">
        <v>1713</v>
      </c>
      <c r="N952" s="5">
        <v>0.39</v>
      </c>
      <c r="O952" s="5" t="s">
        <v>33</v>
      </c>
      <c r="P952" s="5" t="s">
        <v>53</v>
      </c>
      <c r="Q952" s="5" t="s">
        <v>234</v>
      </c>
      <c r="R952" s="5" t="s">
        <v>1714</v>
      </c>
      <c r="S952" s="5">
        <v>19464</v>
      </c>
      <c r="T952" s="7">
        <v>42025</v>
      </c>
      <c r="U952" s="7">
        <v>42026</v>
      </c>
      <c r="V952" s="5">
        <v>21.003500000000003</v>
      </c>
      <c r="W952" s="5">
        <v>2</v>
      </c>
      <c r="X952" s="5">
        <v>30.44</v>
      </c>
      <c r="Y952" s="5">
        <v>88782</v>
      </c>
      <c r="Z952" s="5">
        <f>DATEDIF(Table1[[#This Row],[Order Date]], Table1[[#This Row],[Ship Date]], "D")</f>
        <v>1</v>
      </c>
      <c r="AA952" s="5">
        <f>IF(Table1[[#This Row],[Sales]]=0, 0, Table1[[#This Row],[Profit]] / Table1[[#This Row],[Sales]] * 100)</f>
        <v>68.99967148488831</v>
      </c>
      <c r="AB952" s="5">
        <f>Table1[[#This Row],[Sales]] / (1 - Table1[[#This Row],[Discount]])</f>
        <v>30.747474747474747</v>
      </c>
      <c r="AC952" s="5">
        <f>Table1[[#This Row],[Sales Before Discount]] - Table1[[#This Row],[Sales]]</f>
        <v>0.30747474747474612</v>
      </c>
      <c r="AD952" s="5" t="str">
        <f>IF(Table1[[#This Row],[Discount Impact Factor]]=0, "No Discount", IF(Table1[[#This Row],[Discount Impact Factor]]&lt;=0.1, "Low Discount", IF(Table1[[#This Row],[Discount Impact Factor]]&lt;=0.2, "Medium Discount", "High Discount")))</f>
        <v>High Discount</v>
      </c>
      <c r="AE952" s="5" t="str">
        <f>IF(Table1[[#This Row],[Discount]]=0,"0% (No Discount)",
 IF(Table1[[#This Row],[Discount]]&lt;=0.09,"10%",
 IF(Table1[[#This Row],[Discount]]&lt;=0.16,"15%",
 IF(Table1[[#This Row],[Discount]]&lt;=0.2,"20%",  IF(Table1[[#This Row],[Discount]]&lt;=0.25,"25%",
 "30%+")))))</f>
        <v>10%</v>
      </c>
      <c r="AF952" s="5" t="str">
        <f>IF(Table1[[#This Row],[Discount]]=0, "Full Price", "Discounted")</f>
        <v>Discounted</v>
      </c>
      <c r="AG952" s="46" t="str">
        <f>TEXT(Table1[[#This Row],[Order Date]],"mmm-yyyy")</f>
        <v>Jan-2015</v>
      </c>
    </row>
    <row r="953" spans="1:33" ht="12.75" hidden="1" customHeight="1" x14ac:dyDescent="0.25">
      <c r="A953" s="5">
        <v>24577</v>
      </c>
      <c r="B953" s="5" t="s">
        <v>56</v>
      </c>
      <c r="C953" s="5">
        <v>0.04</v>
      </c>
      <c r="D953" s="5">
        <v>95.43</v>
      </c>
      <c r="E953" s="5">
        <v>19.989999999999998</v>
      </c>
      <c r="F953" s="5">
        <v>1709</v>
      </c>
      <c r="G953" s="5" t="s">
        <v>1712</v>
      </c>
      <c r="H953" s="5" t="s">
        <v>49</v>
      </c>
      <c r="I953" s="5" t="s">
        <v>58</v>
      </c>
      <c r="J953" s="5" t="s">
        <v>29</v>
      </c>
      <c r="K953" s="5" t="s">
        <v>141</v>
      </c>
      <c r="L953" s="5" t="s">
        <v>59</v>
      </c>
      <c r="M953" s="5" t="s">
        <v>849</v>
      </c>
      <c r="N953" s="5">
        <v>0.79</v>
      </c>
      <c r="O953" s="5" t="s">
        <v>33</v>
      </c>
      <c r="P953" s="5" t="s">
        <v>53</v>
      </c>
      <c r="Q953" s="5" t="s">
        <v>234</v>
      </c>
      <c r="R953" s="5" t="s">
        <v>1714</v>
      </c>
      <c r="S953" s="5">
        <v>19464</v>
      </c>
      <c r="T953" s="7">
        <v>42134</v>
      </c>
      <c r="U953" s="7">
        <v>42136</v>
      </c>
      <c r="V953" s="5">
        <v>13.536000000000016</v>
      </c>
      <c r="W953" s="5">
        <v>33</v>
      </c>
      <c r="X953" s="5">
        <v>3251.76</v>
      </c>
      <c r="Y953" s="5">
        <v>88783</v>
      </c>
      <c r="Z953" s="5">
        <f>DATEDIF(Table1[[#This Row],[Order Date]], Table1[[#This Row],[Ship Date]], "D")</f>
        <v>2</v>
      </c>
      <c r="AA953" s="5">
        <f>IF(Table1[[#This Row],[Sales]]=0, 0, Table1[[#This Row],[Profit]] / Table1[[#This Row],[Sales]] * 100)</f>
        <v>0.41626688316480964</v>
      </c>
      <c r="AB953" s="5">
        <f>Table1[[#This Row],[Sales]] / (1 - Table1[[#This Row],[Discount]])</f>
        <v>3387.2500000000005</v>
      </c>
      <c r="AC953" s="5">
        <f>Table1[[#This Row],[Sales Before Discount]] - Table1[[#This Row],[Sales]]</f>
        <v>135.49000000000024</v>
      </c>
      <c r="AD953" s="5" t="str">
        <f>IF(Table1[[#This Row],[Discount Impact Factor]]=0, "No Discount", IF(Table1[[#This Row],[Discount Impact Factor]]&lt;=0.1, "Low Discount", IF(Table1[[#This Row],[Discount Impact Factor]]&lt;=0.2, "Medium Discount", "High Discount")))</f>
        <v>High Discount</v>
      </c>
      <c r="AE953" s="5" t="str">
        <f>IF(Table1[[#This Row],[Discount]]=0,"0% (No Discount)",
 IF(Table1[[#This Row],[Discount]]&lt;=0.09,"10%",
 IF(Table1[[#This Row],[Discount]]&lt;=0.16,"15%",
 IF(Table1[[#This Row],[Discount]]&lt;=0.2,"20%",  IF(Table1[[#This Row],[Discount]]&lt;=0.25,"25%",
 "30%+")))))</f>
        <v>10%</v>
      </c>
      <c r="AF953" s="5" t="str">
        <f>IF(Table1[[#This Row],[Discount]]=0, "Full Price", "Discounted")</f>
        <v>Discounted</v>
      </c>
      <c r="AG953" s="46" t="str">
        <f>TEXT(Table1[[#This Row],[Order Date]],"mmm-yyyy")</f>
        <v>May-2015</v>
      </c>
    </row>
    <row r="954" spans="1:33" ht="12.75" customHeight="1" x14ac:dyDescent="0.25">
      <c r="A954" s="5">
        <v>19287</v>
      </c>
      <c r="B954" s="5" t="s">
        <v>37</v>
      </c>
      <c r="C954" s="5">
        <v>7.0000000000000007E-2</v>
      </c>
      <c r="D954" s="5">
        <v>7.59</v>
      </c>
      <c r="E954" s="5">
        <v>4</v>
      </c>
      <c r="F954" s="5">
        <v>1711</v>
      </c>
      <c r="G954" s="5" t="s">
        <v>1715</v>
      </c>
      <c r="H954" s="5" t="s">
        <v>49</v>
      </c>
      <c r="I954" s="5" t="s">
        <v>28</v>
      </c>
      <c r="J954" s="5" t="s">
        <v>41</v>
      </c>
      <c r="K954" s="5" t="s">
        <v>50</v>
      </c>
      <c r="L954" s="5" t="s">
        <v>31</v>
      </c>
      <c r="M954" s="5" t="s">
        <v>444</v>
      </c>
      <c r="N954" s="5">
        <v>0.42</v>
      </c>
      <c r="O954" s="5" t="s">
        <v>33</v>
      </c>
      <c r="P954" s="5" t="s">
        <v>136</v>
      </c>
      <c r="Q954" s="5" t="s">
        <v>387</v>
      </c>
      <c r="R954" s="5" t="s">
        <v>1716</v>
      </c>
      <c r="S954" s="5">
        <v>30062</v>
      </c>
      <c r="T954" s="7">
        <v>42079</v>
      </c>
      <c r="U954" s="7">
        <v>42081</v>
      </c>
      <c r="V954" s="5">
        <v>-167.048</v>
      </c>
      <c r="W954" s="5">
        <v>3</v>
      </c>
      <c r="X954" s="5">
        <v>22.48</v>
      </c>
      <c r="Y954" s="5">
        <v>87747</v>
      </c>
      <c r="Z954" s="5">
        <f>DATEDIF(Table1[[#This Row],[Order Date]], Table1[[#This Row],[Ship Date]], "D")</f>
        <v>2</v>
      </c>
      <c r="AA954" s="5">
        <f>IF(Table1[[#This Row],[Sales]]=0, 0, Table1[[#This Row],[Profit]] / Table1[[#This Row],[Sales]] * 100)</f>
        <v>-743.09608540925262</v>
      </c>
      <c r="AB954" s="5">
        <f>Table1[[#This Row],[Sales]] / (1 - Table1[[#This Row],[Discount]])</f>
        <v>24.172043010752692</v>
      </c>
      <c r="AC954" s="5">
        <f>Table1[[#This Row],[Sales Before Discount]] - Table1[[#This Row],[Sales]]</f>
        <v>1.6920430107526911</v>
      </c>
      <c r="AD954" s="5" t="str">
        <f>IF(Table1[[#This Row],[Discount Impact Factor]]=0, "No Discount", IF(Table1[[#This Row],[Discount Impact Factor]]&lt;=0.1, "Low Discount", IF(Table1[[#This Row],[Discount Impact Factor]]&lt;=0.2, "Medium Discount", "High Discount")))</f>
        <v>High Discount</v>
      </c>
      <c r="AE954" s="5" t="str">
        <f>IF(Table1[[#This Row],[Discount]]=0,"0% (No Discount)",
 IF(Table1[[#This Row],[Discount]]&lt;=0.09,"10%",
 IF(Table1[[#This Row],[Discount]]&lt;=0.16,"15%",
 IF(Table1[[#This Row],[Discount]]&lt;=0.2,"20%",  IF(Table1[[#This Row],[Discount]]&lt;=0.25,"25%",
 "30%+")))))</f>
        <v>10%</v>
      </c>
      <c r="AF954" s="5" t="str">
        <f>IF(Table1[[#This Row],[Discount]]=0, "Full Price", "Discounted")</f>
        <v>Discounted</v>
      </c>
      <c r="AG954" s="46" t="str">
        <f>TEXT(Table1[[#This Row],[Order Date]],"mmm-yyyy")</f>
        <v>Mar-2015</v>
      </c>
    </row>
    <row r="955" spans="1:33" ht="12.75" customHeight="1" x14ac:dyDescent="0.25">
      <c r="A955" s="5">
        <v>21655</v>
      </c>
      <c r="B955" s="5" t="s">
        <v>106</v>
      </c>
      <c r="C955" s="5">
        <v>0.03</v>
      </c>
      <c r="D955" s="5">
        <v>11.66</v>
      </c>
      <c r="E955" s="5">
        <v>7.95</v>
      </c>
      <c r="F955" s="5">
        <v>1712</v>
      </c>
      <c r="G955" s="5" t="s">
        <v>1717</v>
      </c>
      <c r="H955" s="5" t="s">
        <v>49</v>
      </c>
      <c r="I955" s="5" t="s">
        <v>28</v>
      </c>
      <c r="J955" s="5" t="s">
        <v>29</v>
      </c>
      <c r="K955" s="5" t="s">
        <v>30</v>
      </c>
      <c r="L955" s="5" t="s">
        <v>51</v>
      </c>
      <c r="M955" s="5" t="s">
        <v>1718</v>
      </c>
      <c r="N955" s="5">
        <v>0.57999999999999996</v>
      </c>
      <c r="O955" s="5" t="s">
        <v>33</v>
      </c>
      <c r="P955" s="5" t="s">
        <v>136</v>
      </c>
      <c r="Q955" s="5" t="s">
        <v>387</v>
      </c>
      <c r="R955" s="5" t="s">
        <v>1719</v>
      </c>
      <c r="S955" s="5">
        <v>30907</v>
      </c>
      <c r="T955" s="7">
        <v>42105</v>
      </c>
      <c r="U955" s="7">
        <v>42114</v>
      </c>
      <c r="V955" s="5">
        <v>-31.094000000000001</v>
      </c>
      <c r="W955" s="5">
        <v>22</v>
      </c>
      <c r="X955" s="5">
        <v>267.32</v>
      </c>
      <c r="Y955" s="5">
        <v>87749</v>
      </c>
      <c r="Z955" s="5">
        <f>DATEDIF(Table1[[#This Row],[Order Date]], Table1[[#This Row],[Ship Date]], "D")</f>
        <v>9</v>
      </c>
      <c r="AA955" s="5">
        <f>IF(Table1[[#This Row],[Sales]]=0, 0, Table1[[#This Row],[Profit]] / Table1[[#This Row],[Sales]] * 100)</f>
        <v>-11.631752207092624</v>
      </c>
      <c r="AB955" s="5">
        <f>Table1[[#This Row],[Sales]] / (1 - Table1[[#This Row],[Discount]])</f>
        <v>275.58762886597935</v>
      </c>
      <c r="AC955" s="5">
        <f>Table1[[#This Row],[Sales Before Discount]] - Table1[[#This Row],[Sales]]</f>
        <v>8.2676288659793613</v>
      </c>
      <c r="AD955" s="5" t="str">
        <f>IF(Table1[[#This Row],[Discount Impact Factor]]=0, "No Discount", IF(Table1[[#This Row],[Discount Impact Factor]]&lt;=0.1, "Low Discount", IF(Table1[[#This Row],[Discount Impact Factor]]&lt;=0.2, "Medium Discount", "High Discount")))</f>
        <v>High Discount</v>
      </c>
      <c r="AE955" s="5" t="str">
        <f>IF(Table1[[#This Row],[Discount]]=0,"0% (No Discount)",
 IF(Table1[[#This Row],[Discount]]&lt;=0.09,"10%",
 IF(Table1[[#This Row],[Discount]]&lt;=0.16,"15%",
 IF(Table1[[#This Row],[Discount]]&lt;=0.2,"20%",  IF(Table1[[#This Row],[Discount]]&lt;=0.25,"25%",
 "30%+")))))</f>
        <v>10%</v>
      </c>
      <c r="AF955" s="5" t="str">
        <f>IF(Table1[[#This Row],[Discount]]=0, "Full Price", "Discounted")</f>
        <v>Discounted</v>
      </c>
      <c r="AG955" s="46" t="str">
        <f>TEXT(Table1[[#This Row],[Order Date]],"mmm-yyyy")</f>
        <v>Apr-2015</v>
      </c>
    </row>
    <row r="956" spans="1:33" ht="12.75" customHeight="1" x14ac:dyDescent="0.25">
      <c r="A956" s="5">
        <v>25078</v>
      </c>
      <c r="B956" s="5" t="s">
        <v>25</v>
      </c>
      <c r="C956" s="5">
        <v>0.01</v>
      </c>
      <c r="D956" s="5">
        <v>23.99</v>
      </c>
      <c r="E956" s="5">
        <v>6.3</v>
      </c>
      <c r="F956" s="5">
        <v>1713</v>
      </c>
      <c r="G956" s="5" t="s">
        <v>1720</v>
      </c>
      <c r="H956" s="5" t="s">
        <v>49</v>
      </c>
      <c r="I956" s="5" t="s">
        <v>28</v>
      </c>
      <c r="J956" s="5" t="s">
        <v>77</v>
      </c>
      <c r="K956" s="5" t="s">
        <v>85</v>
      </c>
      <c r="L956" s="5" t="s">
        <v>86</v>
      </c>
      <c r="M956" s="5" t="s">
        <v>1721</v>
      </c>
      <c r="N956" s="5">
        <v>0.38</v>
      </c>
      <c r="O956" s="5" t="s">
        <v>33</v>
      </c>
      <c r="P956" s="5" t="s">
        <v>136</v>
      </c>
      <c r="Q956" s="5" t="s">
        <v>387</v>
      </c>
      <c r="R956" s="5" t="s">
        <v>1722</v>
      </c>
      <c r="S956" s="5">
        <v>30265</v>
      </c>
      <c r="T956" s="7">
        <v>42153</v>
      </c>
      <c r="U956" s="7">
        <v>42155</v>
      </c>
      <c r="V956" s="5">
        <v>-6.202</v>
      </c>
      <c r="W956" s="5">
        <v>11</v>
      </c>
      <c r="X956" s="5">
        <v>284.39</v>
      </c>
      <c r="Y956" s="5">
        <v>87748</v>
      </c>
      <c r="Z956" s="5">
        <f>DATEDIF(Table1[[#This Row],[Order Date]], Table1[[#This Row],[Ship Date]], "D")</f>
        <v>2</v>
      </c>
      <c r="AA956" s="5">
        <f>IF(Table1[[#This Row],[Sales]]=0, 0, Table1[[#This Row],[Profit]] / Table1[[#This Row],[Sales]] * 100)</f>
        <v>-2.1808080452899188</v>
      </c>
      <c r="AB956" s="5">
        <f>Table1[[#This Row],[Sales]] / (1 - Table1[[#This Row],[Discount]])</f>
        <v>287.26262626262627</v>
      </c>
      <c r="AC956" s="5">
        <f>Table1[[#This Row],[Sales Before Discount]] - Table1[[#This Row],[Sales]]</f>
        <v>2.8726262626262837</v>
      </c>
      <c r="AD956" s="5" t="str">
        <f>IF(Table1[[#This Row],[Discount Impact Factor]]=0, "No Discount", IF(Table1[[#This Row],[Discount Impact Factor]]&lt;=0.1, "Low Discount", IF(Table1[[#This Row],[Discount Impact Factor]]&lt;=0.2, "Medium Discount", "High Discount")))</f>
        <v>High Discount</v>
      </c>
      <c r="AE956" s="5" t="str">
        <f>IF(Table1[[#This Row],[Discount]]=0,"0% (No Discount)",
 IF(Table1[[#This Row],[Discount]]&lt;=0.09,"10%",
 IF(Table1[[#This Row],[Discount]]&lt;=0.16,"15%",
 IF(Table1[[#This Row],[Discount]]&lt;=0.2,"20%",  IF(Table1[[#This Row],[Discount]]&lt;=0.25,"25%",
 "30%+")))))</f>
        <v>10%</v>
      </c>
      <c r="AF956" s="5" t="str">
        <f>IF(Table1[[#This Row],[Discount]]=0, "Full Price", "Discounted")</f>
        <v>Discounted</v>
      </c>
      <c r="AG956" s="46" t="str">
        <f>TEXT(Table1[[#This Row],[Order Date]],"mmm-yyyy")</f>
        <v>May-2015</v>
      </c>
    </row>
    <row r="957" spans="1:33" ht="12.75" customHeight="1" x14ac:dyDescent="0.25">
      <c r="A957" s="5">
        <v>19884</v>
      </c>
      <c r="B957" s="5" t="s">
        <v>106</v>
      </c>
      <c r="C957" s="5">
        <v>0.01</v>
      </c>
      <c r="D957" s="5">
        <v>300.98</v>
      </c>
      <c r="E957" s="5">
        <v>64.73</v>
      </c>
      <c r="F957" s="5">
        <v>1718</v>
      </c>
      <c r="G957" s="5" t="s">
        <v>1723</v>
      </c>
      <c r="H957" s="5" t="s">
        <v>39</v>
      </c>
      <c r="I957" s="5" t="s">
        <v>114</v>
      </c>
      <c r="J957" s="5" t="s">
        <v>41</v>
      </c>
      <c r="K957" s="5" t="s">
        <v>42</v>
      </c>
      <c r="L957" s="5" t="s">
        <v>43</v>
      </c>
      <c r="M957" s="5" t="s">
        <v>1489</v>
      </c>
      <c r="N957" s="5">
        <v>0.56000000000000005</v>
      </c>
      <c r="O957" s="5" t="s">
        <v>33</v>
      </c>
      <c r="P957" s="5" t="s">
        <v>136</v>
      </c>
      <c r="Q957" s="5" t="s">
        <v>322</v>
      </c>
      <c r="R957" s="5" t="s">
        <v>1724</v>
      </c>
      <c r="S957" s="5">
        <v>27529</v>
      </c>
      <c r="T957" s="7">
        <v>42071</v>
      </c>
      <c r="U957" s="7">
        <v>42078</v>
      </c>
      <c r="V957" s="5">
        <v>-48.873999999999995</v>
      </c>
      <c r="W957" s="5">
        <v>3</v>
      </c>
      <c r="X957" s="5">
        <v>974.14</v>
      </c>
      <c r="Y957" s="5">
        <v>90621</v>
      </c>
      <c r="Z957" s="5">
        <f>DATEDIF(Table1[[#This Row],[Order Date]], Table1[[#This Row],[Ship Date]], "D")</f>
        <v>7</v>
      </c>
      <c r="AA957" s="5">
        <f>IF(Table1[[#This Row],[Sales]]=0, 0, Table1[[#This Row],[Profit]] / Table1[[#This Row],[Sales]] * 100)</f>
        <v>-5.0171433264212535</v>
      </c>
      <c r="AB957" s="5">
        <f>Table1[[#This Row],[Sales]] / (1 - Table1[[#This Row],[Discount]])</f>
        <v>983.97979797979792</v>
      </c>
      <c r="AC957" s="5">
        <f>Table1[[#This Row],[Sales Before Discount]] - Table1[[#This Row],[Sales]]</f>
        <v>9.839797979797936</v>
      </c>
      <c r="AD957" s="5" t="str">
        <f>IF(Table1[[#This Row],[Discount Impact Factor]]=0, "No Discount", IF(Table1[[#This Row],[Discount Impact Factor]]&lt;=0.1, "Low Discount", IF(Table1[[#This Row],[Discount Impact Factor]]&lt;=0.2, "Medium Discount", "High Discount")))</f>
        <v>High Discount</v>
      </c>
      <c r="AE957" s="5" t="str">
        <f>IF(Table1[[#This Row],[Discount]]=0,"0% (No Discount)",
 IF(Table1[[#This Row],[Discount]]&lt;=0.09,"10%",
 IF(Table1[[#This Row],[Discount]]&lt;=0.16,"15%",
 IF(Table1[[#This Row],[Discount]]&lt;=0.2,"20%",  IF(Table1[[#This Row],[Discount]]&lt;=0.25,"25%",
 "30%+")))))</f>
        <v>10%</v>
      </c>
      <c r="AF957" s="5" t="str">
        <f>IF(Table1[[#This Row],[Discount]]=0, "Full Price", "Discounted")</f>
        <v>Discounted</v>
      </c>
      <c r="AG957" s="46" t="str">
        <f>TEXT(Table1[[#This Row],[Order Date]],"mmm-yyyy")</f>
        <v>Mar-2015</v>
      </c>
    </row>
    <row r="958" spans="1:33" ht="12.75" customHeight="1" x14ac:dyDescent="0.25">
      <c r="A958" s="5">
        <v>20619</v>
      </c>
      <c r="B958" s="5" t="s">
        <v>56</v>
      </c>
      <c r="C958" s="5">
        <v>0.06</v>
      </c>
      <c r="D958" s="5">
        <v>16.48</v>
      </c>
      <c r="E958" s="5">
        <v>1.99</v>
      </c>
      <c r="F958" s="5">
        <v>1719</v>
      </c>
      <c r="G958" s="5" t="s">
        <v>1725</v>
      </c>
      <c r="H958" s="5" t="s">
        <v>49</v>
      </c>
      <c r="I958" s="5" t="s">
        <v>28</v>
      </c>
      <c r="J958" s="5" t="s">
        <v>77</v>
      </c>
      <c r="K958" s="5" t="s">
        <v>180</v>
      </c>
      <c r="L958" s="5" t="s">
        <v>51</v>
      </c>
      <c r="M958" s="5" t="s">
        <v>1472</v>
      </c>
      <c r="N958" s="5">
        <v>0.42</v>
      </c>
      <c r="O958" s="5" t="s">
        <v>33</v>
      </c>
      <c r="P958" s="5" t="s">
        <v>136</v>
      </c>
      <c r="Q958" s="5" t="s">
        <v>1278</v>
      </c>
      <c r="R958" s="5" t="s">
        <v>1726</v>
      </c>
      <c r="S958" s="5">
        <v>35473</v>
      </c>
      <c r="T958" s="7">
        <v>42021</v>
      </c>
      <c r="U958" s="7">
        <v>42023</v>
      </c>
      <c r="V958" s="5">
        <v>-144.59200000000001</v>
      </c>
      <c r="W958" s="5">
        <v>8</v>
      </c>
      <c r="X958" s="5">
        <v>128.13</v>
      </c>
      <c r="Y958" s="5">
        <v>90786</v>
      </c>
      <c r="Z958" s="5">
        <f>DATEDIF(Table1[[#This Row],[Order Date]], Table1[[#This Row],[Ship Date]], "D")</f>
        <v>2</v>
      </c>
      <c r="AA958" s="5">
        <f>IF(Table1[[#This Row],[Sales]]=0, 0, Table1[[#This Row],[Profit]] / Table1[[#This Row],[Sales]] * 100)</f>
        <v>-112.84788886287367</v>
      </c>
      <c r="AB958" s="5">
        <f>Table1[[#This Row],[Sales]] / (1 - Table1[[#This Row],[Discount]])</f>
        <v>136.30851063829789</v>
      </c>
      <c r="AC958" s="5">
        <f>Table1[[#This Row],[Sales Before Discount]] - Table1[[#This Row],[Sales]]</f>
        <v>8.1785106382978938</v>
      </c>
      <c r="AD958" s="5" t="str">
        <f>IF(Table1[[#This Row],[Discount Impact Factor]]=0, "No Discount", IF(Table1[[#This Row],[Discount Impact Factor]]&lt;=0.1, "Low Discount", IF(Table1[[#This Row],[Discount Impact Factor]]&lt;=0.2, "Medium Discount", "High Discount")))</f>
        <v>High Discount</v>
      </c>
      <c r="AE958" s="5" t="str">
        <f>IF(Table1[[#This Row],[Discount]]=0,"0% (No Discount)",
 IF(Table1[[#This Row],[Discount]]&lt;=0.09,"10%",
 IF(Table1[[#This Row],[Discount]]&lt;=0.16,"15%",
 IF(Table1[[#This Row],[Discount]]&lt;=0.2,"20%",  IF(Table1[[#This Row],[Discount]]&lt;=0.25,"25%",
 "30%+")))))</f>
        <v>10%</v>
      </c>
      <c r="AF958" s="5" t="str">
        <f>IF(Table1[[#This Row],[Discount]]=0, "Full Price", "Discounted")</f>
        <v>Discounted</v>
      </c>
      <c r="AG958" s="46" t="str">
        <f>TEXT(Table1[[#This Row],[Order Date]],"mmm-yyyy")</f>
        <v>Jan-2015</v>
      </c>
    </row>
    <row r="959" spans="1:33" ht="12.75" customHeight="1" x14ac:dyDescent="0.25">
      <c r="A959" s="5">
        <v>22596</v>
      </c>
      <c r="B959" s="5" t="s">
        <v>25</v>
      </c>
      <c r="C959" s="5">
        <v>0.04</v>
      </c>
      <c r="D959" s="5">
        <v>12.44</v>
      </c>
      <c r="E959" s="5">
        <v>6.27</v>
      </c>
      <c r="F959" s="5">
        <v>1721</v>
      </c>
      <c r="G959" s="5" t="s">
        <v>1727</v>
      </c>
      <c r="H959" s="5" t="s">
        <v>49</v>
      </c>
      <c r="I959" s="5" t="s">
        <v>28</v>
      </c>
      <c r="J959" s="5" t="s">
        <v>29</v>
      </c>
      <c r="K959" s="5" t="s">
        <v>141</v>
      </c>
      <c r="L959" s="5" t="s">
        <v>86</v>
      </c>
      <c r="M959" s="5" t="s">
        <v>1728</v>
      </c>
      <c r="N959" s="5">
        <v>0.56999999999999995</v>
      </c>
      <c r="O959" s="5" t="s">
        <v>33</v>
      </c>
      <c r="P959" s="5" t="s">
        <v>136</v>
      </c>
      <c r="Q959" s="5" t="s">
        <v>958</v>
      </c>
      <c r="R959" s="5" t="s">
        <v>1729</v>
      </c>
      <c r="S959" s="5">
        <v>72401</v>
      </c>
      <c r="T959" s="7">
        <v>42140</v>
      </c>
      <c r="U959" s="7">
        <v>42141</v>
      </c>
      <c r="V959" s="5">
        <v>-258.56600000000003</v>
      </c>
      <c r="W959" s="5">
        <v>37</v>
      </c>
      <c r="X959" s="5">
        <v>464.94</v>
      </c>
      <c r="Y959" s="5">
        <v>90787</v>
      </c>
      <c r="Z959" s="5">
        <f>DATEDIF(Table1[[#This Row],[Order Date]], Table1[[#This Row],[Ship Date]], "D")</f>
        <v>1</v>
      </c>
      <c r="AA959" s="5">
        <f>IF(Table1[[#This Row],[Sales]]=0, 0, Table1[[#This Row],[Profit]] / Table1[[#This Row],[Sales]] * 100)</f>
        <v>-55.612767238783498</v>
      </c>
      <c r="AB959" s="5">
        <f>Table1[[#This Row],[Sales]] / (1 - Table1[[#This Row],[Discount]])</f>
        <v>484.3125</v>
      </c>
      <c r="AC959" s="5">
        <f>Table1[[#This Row],[Sales Before Discount]] - Table1[[#This Row],[Sales]]</f>
        <v>19.372500000000002</v>
      </c>
      <c r="AD959" s="5" t="str">
        <f>IF(Table1[[#This Row],[Discount Impact Factor]]=0, "No Discount", IF(Table1[[#This Row],[Discount Impact Factor]]&lt;=0.1, "Low Discount", IF(Table1[[#This Row],[Discount Impact Factor]]&lt;=0.2, "Medium Discount", "High Discount")))</f>
        <v>High Discount</v>
      </c>
      <c r="AE959" s="5" t="str">
        <f>IF(Table1[[#This Row],[Discount]]=0,"0% (No Discount)",
 IF(Table1[[#This Row],[Discount]]&lt;=0.09,"10%",
 IF(Table1[[#This Row],[Discount]]&lt;=0.16,"15%",
 IF(Table1[[#This Row],[Discount]]&lt;=0.2,"20%",  IF(Table1[[#This Row],[Discount]]&lt;=0.25,"25%",
 "30%+")))))</f>
        <v>10%</v>
      </c>
      <c r="AF959" s="5" t="str">
        <f>IF(Table1[[#This Row],[Discount]]=0, "Full Price", "Discounted")</f>
        <v>Discounted</v>
      </c>
      <c r="AG959" s="46" t="str">
        <f>TEXT(Table1[[#This Row],[Order Date]],"mmm-yyyy")</f>
        <v>May-2015</v>
      </c>
    </row>
    <row r="960" spans="1:33" ht="12.75" hidden="1" customHeight="1" x14ac:dyDescent="0.25">
      <c r="A960" s="5">
        <v>5670</v>
      </c>
      <c r="B960" s="5" t="s">
        <v>106</v>
      </c>
      <c r="C960" s="5">
        <v>0.1</v>
      </c>
      <c r="D960" s="5">
        <v>49.99</v>
      </c>
      <c r="E960" s="5">
        <v>19.989999999999998</v>
      </c>
      <c r="F960" s="5">
        <v>1723</v>
      </c>
      <c r="G960" s="5" t="s">
        <v>1730</v>
      </c>
      <c r="H960" s="5" t="s">
        <v>27</v>
      </c>
      <c r="I960" s="5" t="s">
        <v>28</v>
      </c>
      <c r="J960" s="5" t="s">
        <v>77</v>
      </c>
      <c r="K960" s="5" t="s">
        <v>180</v>
      </c>
      <c r="L960" s="5" t="s">
        <v>59</v>
      </c>
      <c r="M960" s="5" t="s">
        <v>1731</v>
      </c>
      <c r="N960" s="5">
        <v>0.45</v>
      </c>
      <c r="O960" s="5" t="s">
        <v>33</v>
      </c>
      <c r="P960" s="5" t="s">
        <v>34</v>
      </c>
      <c r="Q960" s="5" t="s">
        <v>45</v>
      </c>
      <c r="R960" s="5" t="s">
        <v>1732</v>
      </c>
      <c r="S960" s="5">
        <v>92037</v>
      </c>
      <c r="T960" s="7">
        <v>42035</v>
      </c>
      <c r="U960" s="7">
        <v>42040</v>
      </c>
      <c r="V960" s="5">
        <v>13.508000000000003</v>
      </c>
      <c r="W960" s="5">
        <v>46</v>
      </c>
      <c r="X960" s="5">
        <v>2188.06</v>
      </c>
      <c r="Y960" s="5">
        <v>40101</v>
      </c>
      <c r="Z960" s="5">
        <f>DATEDIF(Table1[[#This Row],[Order Date]], Table1[[#This Row],[Ship Date]], "D")</f>
        <v>5</v>
      </c>
      <c r="AA960" s="5">
        <f>IF(Table1[[#This Row],[Sales]]=0, 0, Table1[[#This Row],[Profit]] / Table1[[#This Row],[Sales]] * 100)</f>
        <v>0.61735052969297011</v>
      </c>
      <c r="AB960" s="5">
        <f>Table1[[#This Row],[Sales]] / (1 - Table1[[#This Row],[Discount]])</f>
        <v>2431.1777777777775</v>
      </c>
      <c r="AC960" s="5">
        <f>Table1[[#This Row],[Sales Before Discount]] - Table1[[#This Row],[Sales]]</f>
        <v>243.11777777777752</v>
      </c>
      <c r="AD960" s="5" t="str">
        <f>IF(Table1[[#This Row],[Discount Impact Factor]]=0, "No Discount", IF(Table1[[#This Row],[Discount Impact Factor]]&lt;=0.1, "Low Discount", IF(Table1[[#This Row],[Discount Impact Factor]]&lt;=0.2, "Medium Discount", "High Discount")))</f>
        <v>High Discount</v>
      </c>
      <c r="AE960" s="5" t="str">
        <f>IF(Table1[[#This Row],[Discount]]=0,"0% (No Discount)",
 IF(Table1[[#This Row],[Discount]]&lt;=0.09,"10%",
 IF(Table1[[#This Row],[Discount]]&lt;=0.16,"15%",
 IF(Table1[[#This Row],[Discount]]&lt;=0.2,"20%",  IF(Table1[[#This Row],[Discount]]&lt;=0.25,"25%",
 "30%+")))))</f>
        <v>15%</v>
      </c>
      <c r="AF960" s="5" t="str">
        <f>IF(Table1[[#This Row],[Discount]]=0, "Full Price", "Discounted")</f>
        <v>Discounted</v>
      </c>
      <c r="AG960" s="46" t="str">
        <f>TEXT(Table1[[#This Row],[Order Date]],"mmm-yyyy")</f>
        <v>Jan-2015</v>
      </c>
    </row>
    <row r="961" spans="1:33" ht="12.75" customHeight="1" x14ac:dyDescent="0.25">
      <c r="A961" s="5">
        <v>6212</v>
      </c>
      <c r="B961" s="5" t="s">
        <v>56</v>
      </c>
      <c r="C961" s="5">
        <v>0.05</v>
      </c>
      <c r="D961" s="5">
        <v>6.68</v>
      </c>
      <c r="E961" s="5">
        <v>5.66</v>
      </c>
      <c r="F961" s="5">
        <v>1723</v>
      </c>
      <c r="G961" s="5" t="s">
        <v>1730</v>
      </c>
      <c r="H961" s="5" t="s">
        <v>49</v>
      </c>
      <c r="I961" s="5" t="s">
        <v>28</v>
      </c>
      <c r="J961" s="5" t="s">
        <v>29</v>
      </c>
      <c r="K961" s="5" t="s">
        <v>93</v>
      </c>
      <c r="L961" s="5" t="s">
        <v>59</v>
      </c>
      <c r="M961" s="5" t="s">
        <v>1164</v>
      </c>
      <c r="N961" s="5">
        <v>0.37</v>
      </c>
      <c r="O961" s="5" t="s">
        <v>33</v>
      </c>
      <c r="P961" s="5" t="s">
        <v>34</v>
      </c>
      <c r="Q961" s="5" t="s">
        <v>45</v>
      </c>
      <c r="R961" s="5" t="s">
        <v>1732</v>
      </c>
      <c r="S961" s="5">
        <v>92037</v>
      </c>
      <c r="T961" s="7">
        <v>42042</v>
      </c>
      <c r="U961" s="7">
        <v>42044</v>
      </c>
      <c r="V961" s="5">
        <v>-66.48</v>
      </c>
      <c r="W961" s="5">
        <v>46</v>
      </c>
      <c r="X961" s="5">
        <v>320.93</v>
      </c>
      <c r="Y961" s="5">
        <v>44002</v>
      </c>
      <c r="Z961" s="5">
        <f>DATEDIF(Table1[[#This Row],[Order Date]], Table1[[#This Row],[Ship Date]], "D")</f>
        <v>2</v>
      </c>
      <c r="AA961" s="5">
        <f>IF(Table1[[#This Row],[Sales]]=0, 0, Table1[[#This Row],[Profit]] / Table1[[#This Row],[Sales]] * 100)</f>
        <v>-20.714797619418565</v>
      </c>
      <c r="AB961" s="5">
        <f>Table1[[#This Row],[Sales]] / (1 - Table1[[#This Row],[Discount]])</f>
        <v>337.82105263157899</v>
      </c>
      <c r="AC961" s="5">
        <f>Table1[[#This Row],[Sales Before Discount]] - Table1[[#This Row],[Sales]]</f>
        <v>16.891052631578987</v>
      </c>
      <c r="AD961" s="5" t="str">
        <f>IF(Table1[[#This Row],[Discount Impact Factor]]=0, "No Discount", IF(Table1[[#This Row],[Discount Impact Factor]]&lt;=0.1, "Low Discount", IF(Table1[[#This Row],[Discount Impact Factor]]&lt;=0.2, "Medium Discount", "High Discount")))</f>
        <v>High Discount</v>
      </c>
      <c r="AE961" s="5" t="str">
        <f>IF(Table1[[#This Row],[Discount]]=0,"0% (No Discount)",
 IF(Table1[[#This Row],[Discount]]&lt;=0.09,"10%",
 IF(Table1[[#This Row],[Discount]]&lt;=0.16,"15%",
 IF(Table1[[#This Row],[Discount]]&lt;=0.2,"20%",  IF(Table1[[#This Row],[Discount]]&lt;=0.25,"25%",
 "30%+")))))</f>
        <v>10%</v>
      </c>
      <c r="AF961" s="5" t="str">
        <f>IF(Table1[[#This Row],[Discount]]=0, "Full Price", "Discounted")</f>
        <v>Discounted</v>
      </c>
      <c r="AG961" s="46" t="str">
        <f>TEXT(Table1[[#This Row],[Order Date]],"mmm-yyyy")</f>
        <v>Feb-2015</v>
      </c>
    </row>
    <row r="962" spans="1:33" ht="12.75" customHeight="1" x14ac:dyDescent="0.25">
      <c r="A962" s="5">
        <v>6213</v>
      </c>
      <c r="B962" s="5" t="s">
        <v>56</v>
      </c>
      <c r="C962" s="5">
        <v>0.03</v>
      </c>
      <c r="D962" s="5">
        <v>17.7</v>
      </c>
      <c r="E962" s="5">
        <v>9.4700000000000006</v>
      </c>
      <c r="F962" s="5">
        <v>1723</v>
      </c>
      <c r="G962" s="5" t="s">
        <v>1730</v>
      </c>
      <c r="H962" s="5" t="s">
        <v>49</v>
      </c>
      <c r="I962" s="5" t="s">
        <v>28</v>
      </c>
      <c r="J962" s="5" t="s">
        <v>29</v>
      </c>
      <c r="K962" s="5" t="s">
        <v>141</v>
      </c>
      <c r="L962" s="5" t="s">
        <v>59</v>
      </c>
      <c r="M962" s="5" t="s">
        <v>1569</v>
      </c>
      <c r="N962" s="5">
        <v>0.59</v>
      </c>
      <c r="O962" s="5" t="s">
        <v>33</v>
      </c>
      <c r="P962" s="5" t="s">
        <v>34</v>
      </c>
      <c r="Q962" s="5" t="s">
        <v>45</v>
      </c>
      <c r="R962" s="5" t="s">
        <v>1732</v>
      </c>
      <c r="S962" s="5">
        <v>92037</v>
      </c>
      <c r="T962" s="7">
        <v>42042</v>
      </c>
      <c r="U962" s="7">
        <v>42042</v>
      </c>
      <c r="V962" s="5">
        <v>-52.33</v>
      </c>
      <c r="W962" s="5">
        <v>14</v>
      </c>
      <c r="X962" s="5">
        <v>261.85000000000002</v>
      </c>
      <c r="Y962" s="5">
        <v>44002</v>
      </c>
      <c r="Z962" s="5">
        <f>DATEDIF(Table1[[#This Row],[Order Date]], Table1[[#This Row],[Ship Date]], "D")</f>
        <v>0</v>
      </c>
      <c r="AA962" s="5">
        <f>IF(Table1[[#This Row],[Sales]]=0, 0, Table1[[#This Row],[Profit]] / Table1[[#This Row],[Sales]] * 100)</f>
        <v>-19.984724078670993</v>
      </c>
      <c r="AB962" s="5">
        <f>Table1[[#This Row],[Sales]] / (1 - Table1[[#This Row],[Discount]])</f>
        <v>269.94845360824746</v>
      </c>
      <c r="AC962" s="5">
        <f>Table1[[#This Row],[Sales Before Discount]] - Table1[[#This Row],[Sales]]</f>
        <v>8.0984536082474392</v>
      </c>
      <c r="AD962" s="5" t="str">
        <f>IF(Table1[[#This Row],[Discount Impact Factor]]=0, "No Discount", IF(Table1[[#This Row],[Discount Impact Factor]]&lt;=0.1, "Low Discount", IF(Table1[[#This Row],[Discount Impact Factor]]&lt;=0.2, "Medium Discount", "High Discount")))</f>
        <v>High Discount</v>
      </c>
      <c r="AE962" s="5" t="str">
        <f>IF(Table1[[#This Row],[Discount]]=0,"0% (No Discount)",
 IF(Table1[[#This Row],[Discount]]&lt;=0.09,"10%",
 IF(Table1[[#This Row],[Discount]]&lt;=0.16,"15%",
 IF(Table1[[#This Row],[Discount]]&lt;=0.2,"20%",  IF(Table1[[#This Row],[Discount]]&lt;=0.25,"25%",
 "30%+")))))</f>
        <v>10%</v>
      </c>
      <c r="AF962" s="5" t="str">
        <f>IF(Table1[[#This Row],[Discount]]=0, "Full Price", "Discounted")</f>
        <v>Discounted</v>
      </c>
      <c r="AG962" s="46" t="str">
        <f>TEXT(Table1[[#This Row],[Order Date]],"mmm-yyyy")</f>
        <v>Feb-2015</v>
      </c>
    </row>
    <row r="963" spans="1:33" ht="12.75" customHeight="1" x14ac:dyDescent="0.25">
      <c r="A963" s="5">
        <v>4596</v>
      </c>
      <c r="B963" s="5" t="s">
        <v>25</v>
      </c>
      <c r="C963" s="5">
        <v>0.04</v>
      </c>
      <c r="D963" s="5">
        <v>12.44</v>
      </c>
      <c r="E963" s="5">
        <v>6.27</v>
      </c>
      <c r="F963" s="5">
        <v>1723</v>
      </c>
      <c r="G963" s="5" t="s">
        <v>1730</v>
      </c>
      <c r="H963" s="5" t="s">
        <v>49</v>
      </c>
      <c r="I963" s="5" t="s">
        <v>28</v>
      </c>
      <c r="J963" s="5" t="s">
        <v>29</v>
      </c>
      <c r="K963" s="5" t="s">
        <v>141</v>
      </c>
      <c r="L963" s="5" t="s">
        <v>86</v>
      </c>
      <c r="M963" s="5" t="s">
        <v>1728</v>
      </c>
      <c r="N963" s="5">
        <v>0.56999999999999995</v>
      </c>
      <c r="O963" s="5" t="s">
        <v>33</v>
      </c>
      <c r="P963" s="5" t="s">
        <v>34</v>
      </c>
      <c r="Q963" s="5" t="s">
        <v>45</v>
      </c>
      <c r="R963" s="5" t="s">
        <v>1732</v>
      </c>
      <c r="S963" s="5">
        <v>92037</v>
      </c>
      <c r="T963" s="7">
        <v>42140</v>
      </c>
      <c r="U963" s="7">
        <v>42141</v>
      </c>
      <c r="V963" s="5">
        <v>-59.06</v>
      </c>
      <c r="W963" s="5">
        <v>146</v>
      </c>
      <c r="X963" s="5">
        <v>1834.61</v>
      </c>
      <c r="Y963" s="5">
        <v>32710</v>
      </c>
      <c r="Z963" s="5">
        <f>DATEDIF(Table1[[#This Row],[Order Date]], Table1[[#This Row],[Ship Date]], "D")</f>
        <v>1</v>
      </c>
      <c r="AA963" s="5">
        <f>IF(Table1[[#This Row],[Sales]]=0, 0, Table1[[#This Row],[Profit]] / Table1[[#This Row],[Sales]] * 100)</f>
        <v>-3.2192128027210143</v>
      </c>
      <c r="AB963" s="5">
        <f>Table1[[#This Row],[Sales]] / (1 - Table1[[#This Row],[Discount]])</f>
        <v>1911.0520833333333</v>
      </c>
      <c r="AC963" s="5">
        <f>Table1[[#This Row],[Sales Before Discount]] - Table1[[#This Row],[Sales]]</f>
        <v>76.442083333333358</v>
      </c>
      <c r="AD963" s="5" t="str">
        <f>IF(Table1[[#This Row],[Discount Impact Factor]]=0, "No Discount", IF(Table1[[#This Row],[Discount Impact Factor]]&lt;=0.1, "Low Discount", IF(Table1[[#This Row],[Discount Impact Factor]]&lt;=0.2, "Medium Discount", "High Discount")))</f>
        <v>High Discount</v>
      </c>
      <c r="AE963" s="5" t="str">
        <f>IF(Table1[[#This Row],[Discount]]=0,"0% (No Discount)",
 IF(Table1[[#This Row],[Discount]]&lt;=0.09,"10%",
 IF(Table1[[#This Row],[Discount]]&lt;=0.16,"15%",
 IF(Table1[[#This Row],[Discount]]&lt;=0.2,"20%",  IF(Table1[[#This Row],[Discount]]&lt;=0.25,"25%",
 "30%+")))))</f>
        <v>10%</v>
      </c>
      <c r="AF963" s="5" t="str">
        <f>IF(Table1[[#This Row],[Discount]]=0, "Full Price", "Discounted")</f>
        <v>Discounted</v>
      </c>
      <c r="AG963" s="46" t="str">
        <f>TEXT(Table1[[#This Row],[Order Date]],"mmm-yyyy")</f>
        <v>May-2015</v>
      </c>
    </row>
    <row r="964" spans="1:33" ht="12.75" hidden="1" customHeight="1" x14ac:dyDescent="0.25">
      <c r="A964" s="5">
        <v>18244</v>
      </c>
      <c r="B964" s="5" t="s">
        <v>25</v>
      </c>
      <c r="C964" s="5">
        <v>0.05</v>
      </c>
      <c r="D964" s="5">
        <v>35.99</v>
      </c>
      <c r="E964" s="5">
        <v>1.1000000000000001</v>
      </c>
      <c r="F964" s="5">
        <v>1725</v>
      </c>
      <c r="G964" s="5" t="s">
        <v>1733</v>
      </c>
      <c r="H964" s="5" t="s">
        <v>49</v>
      </c>
      <c r="I964" s="5" t="s">
        <v>28</v>
      </c>
      <c r="J964" s="5" t="s">
        <v>77</v>
      </c>
      <c r="K964" s="5" t="s">
        <v>78</v>
      </c>
      <c r="L964" s="5" t="s">
        <v>59</v>
      </c>
      <c r="M964" s="5" t="s">
        <v>935</v>
      </c>
      <c r="N964" s="5">
        <v>0.55000000000000004</v>
      </c>
      <c r="O964" s="5" t="s">
        <v>33</v>
      </c>
      <c r="P964" s="5" t="s">
        <v>53</v>
      </c>
      <c r="Q964" s="5" t="s">
        <v>154</v>
      </c>
      <c r="R964" s="5" t="s">
        <v>1734</v>
      </c>
      <c r="S964" s="5">
        <v>43026</v>
      </c>
      <c r="T964" s="7">
        <v>42131</v>
      </c>
      <c r="U964" s="7">
        <v>42133</v>
      </c>
      <c r="V964" s="5">
        <v>149.166</v>
      </c>
      <c r="W964" s="5">
        <v>9</v>
      </c>
      <c r="X964" s="5">
        <v>261.56</v>
      </c>
      <c r="Y964" s="5">
        <v>87193</v>
      </c>
      <c r="Z964" s="5">
        <f>DATEDIF(Table1[[#This Row],[Order Date]], Table1[[#This Row],[Ship Date]], "D")</f>
        <v>2</v>
      </c>
      <c r="AA964" s="5">
        <f>IF(Table1[[#This Row],[Sales]]=0, 0, Table1[[#This Row],[Profit]] / Table1[[#This Row],[Sales]] * 100)</f>
        <v>57.029362287811594</v>
      </c>
      <c r="AB964" s="5">
        <f>Table1[[#This Row],[Sales]] / (1 - Table1[[#This Row],[Discount]])</f>
        <v>275.32631578947371</v>
      </c>
      <c r="AC964" s="5">
        <f>Table1[[#This Row],[Sales Before Discount]] - Table1[[#This Row],[Sales]]</f>
        <v>13.766315789473708</v>
      </c>
      <c r="AD964" s="5" t="str">
        <f>IF(Table1[[#This Row],[Discount Impact Factor]]=0, "No Discount", IF(Table1[[#This Row],[Discount Impact Factor]]&lt;=0.1, "Low Discount", IF(Table1[[#This Row],[Discount Impact Factor]]&lt;=0.2, "Medium Discount", "High Discount")))</f>
        <v>High Discount</v>
      </c>
      <c r="AE964" s="5" t="str">
        <f>IF(Table1[[#This Row],[Discount]]=0,"0% (No Discount)",
 IF(Table1[[#This Row],[Discount]]&lt;=0.09,"10%",
 IF(Table1[[#This Row],[Discount]]&lt;=0.16,"15%",
 IF(Table1[[#This Row],[Discount]]&lt;=0.2,"20%",  IF(Table1[[#This Row],[Discount]]&lt;=0.25,"25%",
 "30%+")))))</f>
        <v>10%</v>
      </c>
      <c r="AF964" s="5" t="str">
        <f>IF(Table1[[#This Row],[Discount]]=0, "Full Price", "Discounted")</f>
        <v>Discounted</v>
      </c>
      <c r="AG964" s="46" t="str">
        <f>TEXT(Table1[[#This Row],[Order Date]],"mmm-yyyy")</f>
        <v>May-2015</v>
      </c>
    </row>
    <row r="965" spans="1:33" ht="12.75" customHeight="1" x14ac:dyDescent="0.25">
      <c r="A965" s="5">
        <v>24872</v>
      </c>
      <c r="B965" s="5" t="s">
        <v>37</v>
      </c>
      <c r="C965" s="5">
        <v>0.1</v>
      </c>
      <c r="D965" s="5">
        <v>14.98</v>
      </c>
      <c r="E965" s="5">
        <v>7.69</v>
      </c>
      <c r="F965" s="5">
        <v>1727</v>
      </c>
      <c r="G965" s="5" t="s">
        <v>1735</v>
      </c>
      <c r="H965" s="5" t="s">
        <v>27</v>
      </c>
      <c r="I965" s="5" t="s">
        <v>58</v>
      </c>
      <c r="J965" s="5" t="s">
        <v>29</v>
      </c>
      <c r="K965" s="5" t="s">
        <v>141</v>
      </c>
      <c r="L965" s="5" t="s">
        <v>59</v>
      </c>
      <c r="M965" s="5" t="s">
        <v>1736</v>
      </c>
      <c r="N965" s="5">
        <v>0.56999999999999995</v>
      </c>
      <c r="O965" s="5" t="s">
        <v>33</v>
      </c>
      <c r="P965" s="5" t="s">
        <v>53</v>
      </c>
      <c r="Q965" s="5" t="s">
        <v>154</v>
      </c>
      <c r="R965" s="5" t="s">
        <v>1737</v>
      </c>
      <c r="S965" s="5">
        <v>44240</v>
      </c>
      <c r="T965" s="7">
        <v>42025</v>
      </c>
      <c r="U965" s="7">
        <v>42027</v>
      </c>
      <c r="V965" s="5">
        <v>-76.900000000000006</v>
      </c>
      <c r="W965" s="5">
        <v>8</v>
      </c>
      <c r="X965" s="5">
        <v>114.81</v>
      </c>
      <c r="Y965" s="5">
        <v>87194</v>
      </c>
      <c r="Z965" s="5">
        <f>DATEDIF(Table1[[#This Row],[Order Date]], Table1[[#This Row],[Ship Date]], "D")</f>
        <v>2</v>
      </c>
      <c r="AA965" s="5">
        <f>IF(Table1[[#This Row],[Sales]]=0, 0, Table1[[#This Row],[Profit]] / Table1[[#This Row],[Sales]] * 100)</f>
        <v>-66.980228203118202</v>
      </c>
      <c r="AB965" s="5">
        <f>Table1[[#This Row],[Sales]] / (1 - Table1[[#This Row],[Discount]])</f>
        <v>127.56666666666666</v>
      </c>
      <c r="AC965" s="5">
        <f>Table1[[#This Row],[Sales Before Discount]] - Table1[[#This Row],[Sales]]</f>
        <v>12.756666666666661</v>
      </c>
      <c r="AD965" s="5" t="str">
        <f>IF(Table1[[#This Row],[Discount Impact Factor]]=0, "No Discount", IF(Table1[[#This Row],[Discount Impact Factor]]&lt;=0.1, "Low Discount", IF(Table1[[#This Row],[Discount Impact Factor]]&lt;=0.2, "Medium Discount", "High Discount")))</f>
        <v>High Discount</v>
      </c>
      <c r="AE965" s="5" t="str">
        <f>IF(Table1[[#This Row],[Discount]]=0,"0% (No Discount)",
 IF(Table1[[#This Row],[Discount]]&lt;=0.09,"10%",
 IF(Table1[[#This Row],[Discount]]&lt;=0.16,"15%",
 IF(Table1[[#This Row],[Discount]]&lt;=0.2,"20%",  IF(Table1[[#This Row],[Discount]]&lt;=0.25,"25%",
 "30%+")))))</f>
        <v>15%</v>
      </c>
      <c r="AF965" s="5" t="str">
        <f>IF(Table1[[#This Row],[Discount]]=0, "Full Price", "Discounted")</f>
        <v>Discounted</v>
      </c>
      <c r="AG965" s="46" t="str">
        <f>TEXT(Table1[[#This Row],[Order Date]],"mmm-yyyy")</f>
        <v>Jan-2015</v>
      </c>
    </row>
    <row r="966" spans="1:33" ht="12.75" hidden="1" customHeight="1" x14ac:dyDescent="0.25">
      <c r="A966" s="5">
        <v>26066</v>
      </c>
      <c r="B966" s="5" t="s">
        <v>25</v>
      </c>
      <c r="C966" s="5">
        <v>0.04</v>
      </c>
      <c r="D966" s="5">
        <v>55.48</v>
      </c>
      <c r="E966" s="5">
        <v>6.79</v>
      </c>
      <c r="F966" s="5">
        <v>1728</v>
      </c>
      <c r="G966" s="5" t="s">
        <v>1738</v>
      </c>
      <c r="H966" s="5" t="s">
        <v>49</v>
      </c>
      <c r="I966" s="5" t="s">
        <v>28</v>
      </c>
      <c r="J966" s="5" t="s">
        <v>29</v>
      </c>
      <c r="K966" s="5" t="s">
        <v>93</v>
      </c>
      <c r="L966" s="5" t="s">
        <v>59</v>
      </c>
      <c r="M966" s="5" t="s">
        <v>1650</v>
      </c>
      <c r="N966" s="5">
        <v>0.37</v>
      </c>
      <c r="O966" s="5" t="s">
        <v>33</v>
      </c>
      <c r="P966" s="5" t="s">
        <v>53</v>
      </c>
      <c r="Q966" s="5" t="s">
        <v>154</v>
      </c>
      <c r="R966" s="5" t="s">
        <v>1739</v>
      </c>
      <c r="S966" s="5">
        <v>45429</v>
      </c>
      <c r="T966" s="7">
        <v>42057</v>
      </c>
      <c r="U966" s="7">
        <v>42059</v>
      </c>
      <c r="V966" s="5">
        <v>376.88490000000002</v>
      </c>
      <c r="W966" s="5">
        <v>10</v>
      </c>
      <c r="X966" s="5">
        <v>546.21</v>
      </c>
      <c r="Y966" s="5">
        <v>87195</v>
      </c>
      <c r="Z966" s="5">
        <f>DATEDIF(Table1[[#This Row],[Order Date]], Table1[[#This Row],[Ship Date]], "D")</f>
        <v>2</v>
      </c>
      <c r="AA966" s="5">
        <f>IF(Table1[[#This Row],[Sales]]=0, 0, Table1[[#This Row],[Profit]] / Table1[[#This Row],[Sales]] * 100)</f>
        <v>69</v>
      </c>
      <c r="AB966" s="5">
        <f>Table1[[#This Row],[Sales]] / (1 - Table1[[#This Row],[Discount]])</f>
        <v>568.96875000000011</v>
      </c>
      <c r="AC966" s="5">
        <f>Table1[[#This Row],[Sales Before Discount]] - Table1[[#This Row],[Sales]]</f>
        <v>22.758750000000077</v>
      </c>
      <c r="AD966" s="5" t="str">
        <f>IF(Table1[[#This Row],[Discount Impact Factor]]=0, "No Discount", IF(Table1[[#This Row],[Discount Impact Factor]]&lt;=0.1, "Low Discount", IF(Table1[[#This Row],[Discount Impact Factor]]&lt;=0.2, "Medium Discount", "High Discount")))</f>
        <v>High Discount</v>
      </c>
      <c r="AE966" s="5" t="str">
        <f>IF(Table1[[#This Row],[Discount]]=0,"0% (No Discount)",
 IF(Table1[[#This Row],[Discount]]&lt;=0.09,"10%",
 IF(Table1[[#This Row],[Discount]]&lt;=0.16,"15%",
 IF(Table1[[#This Row],[Discount]]&lt;=0.2,"20%",  IF(Table1[[#This Row],[Discount]]&lt;=0.25,"25%",
 "30%+")))))</f>
        <v>10%</v>
      </c>
      <c r="AF966" s="5" t="str">
        <f>IF(Table1[[#This Row],[Discount]]=0, "Full Price", "Discounted")</f>
        <v>Discounted</v>
      </c>
      <c r="AG966" s="46" t="str">
        <f>TEXT(Table1[[#This Row],[Order Date]],"mmm-yyyy")</f>
        <v>Feb-2015</v>
      </c>
    </row>
    <row r="967" spans="1:33" ht="12.75" customHeight="1" x14ac:dyDescent="0.25">
      <c r="A967" s="5">
        <v>24545</v>
      </c>
      <c r="B967" s="5" t="s">
        <v>25</v>
      </c>
      <c r="C967" s="5">
        <v>0.1</v>
      </c>
      <c r="D967" s="5">
        <v>65.989999999999995</v>
      </c>
      <c r="E967" s="5">
        <v>3.99</v>
      </c>
      <c r="F967" s="5">
        <v>1730</v>
      </c>
      <c r="G967" s="5" t="s">
        <v>1740</v>
      </c>
      <c r="H967" s="5" t="s">
        <v>27</v>
      </c>
      <c r="I967" s="5" t="s">
        <v>58</v>
      </c>
      <c r="J967" s="5" t="s">
        <v>77</v>
      </c>
      <c r="K967" s="5" t="s">
        <v>78</v>
      </c>
      <c r="L967" s="5" t="s">
        <v>59</v>
      </c>
      <c r="M967" s="5" t="s">
        <v>1053</v>
      </c>
      <c r="N967" s="5">
        <v>0.59</v>
      </c>
      <c r="O967" s="5" t="s">
        <v>33</v>
      </c>
      <c r="P967" s="5" t="s">
        <v>34</v>
      </c>
      <c r="Q967" s="5" t="s">
        <v>1741</v>
      </c>
      <c r="R967" s="5" t="s">
        <v>1742</v>
      </c>
      <c r="S967" s="5">
        <v>83843</v>
      </c>
      <c r="T967" s="7">
        <v>42101</v>
      </c>
      <c r="U967" s="7">
        <v>42103</v>
      </c>
      <c r="V967" s="5">
        <v>-88.624800000000008</v>
      </c>
      <c r="W967" s="5">
        <v>5</v>
      </c>
      <c r="X967" s="5">
        <v>272.86</v>
      </c>
      <c r="Y967" s="5">
        <v>90653</v>
      </c>
      <c r="Z967" s="5">
        <f>DATEDIF(Table1[[#This Row],[Order Date]], Table1[[#This Row],[Ship Date]], "D")</f>
        <v>2</v>
      </c>
      <c r="AA967" s="5">
        <f>IF(Table1[[#This Row],[Sales]]=0, 0, Table1[[#This Row],[Profit]] / Table1[[#This Row],[Sales]] * 100)</f>
        <v>-32.479953089496441</v>
      </c>
      <c r="AB967" s="5">
        <f>Table1[[#This Row],[Sales]] / (1 - Table1[[#This Row],[Discount]])</f>
        <v>303.17777777777781</v>
      </c>
      <c r="AC967" s="5">
        <f>Table1[[#This Row],[Sales Before Discount]] - Table1[[#This Row],[Sales]]</f>
        <v>30.317777777777792</v>
      </c>
      <c r="AD967" s="5" t="str">
        <f>IF(Table1[[#This Row],[Discount Impact Factor]]=0, "No Discount", IF(Table1[[#This Row],[Discount Impact Factor]]&lt;=0.1, "Low Discount", IF(Table1[[#This Row],[Discount Impact Factor]]&lt;=0.2, "Medium Discount", "High Discount")))</f>
        <v>High Discount</v>
      </c>
      <c r="AE967" s="5" t="str">
        <f>IF(Table1[[#This Row],[Discount]]=0,"0% (No Discount)",
 IF(Table1[[#This Row],[Discount]]&lt;=0.09,"10%",
 IF(Table1[[#This Row],[Discount]]&lt;=0.16,"15%",
 IF(Table1[[#This Row],[Discount]]&lt;=0.2,"20%",  IF(Table1[[#This Row],[Discount]]&lt;=0.25,"25%",
 "30%+")))))</f>
        <v>15%</v>
      </c>
      <c r="AF967" s="5" t="str">
        <f>IF(Table1[[#This Row],[Discount]]=0, "Full Price", "Discounted")</f>
        <v>Discounted</v>
      </c>
      <c r="AG967" s="46" t="str">
        <f>TEXT(Table1[[#This Row],[Order Date]],"mmm-yyyy")</f>
        <v>Apr-2015</v>
      </c>
    </row>
    <row r="968" spans="1:33" ht="12.75" customHeight="1" x14ac:dyDescent="0.25">
      <c r="A968" s="5">
        <v>566</v>
      </c>
      <c r="B968" s="5" t="s">
        <v>37</v>
      </c>
      <c r="C968" s="5">
        <v>0.02</v>
      </c>
      <c r="D968" s="5">
        <v>60.98</v>
      </c>
      <c r="E968" s="5">
        <v>49</v>
      </c>
      <c r="F968" s="5">
        <v>1733</v>
      </c>
      <c r="G968" s="5" t="s">
        <v>1743</v>
      </c>
      <c r="H968" s="5" t="s">
        <v>49</v>
      </c>
      <c r="I968" s="5" t="s">
        <v>58</v>
      </c>
      <c r="J968" s="5" t="s">
        <v>29</v>
      </c>
      <c r="K968" s="5" t="s">
        <v>257</v>
      </c>
      <c r="L968" s="5" t="s">
        <v>236</v>
      </c>
      <c r="M968" s="5" t="s">
        <v>1583</v>
      </c>
      <c r="N968" s="5">
        <v>0.59</v>
      </c>
      <c r="O968" s="5" t="s">
        <v>33</v>
      </c>
      <c r="P968" s="5" t="s">
        <v>53</v>
      </c>
      <c r="Q968" s="5" t="s">
        <v>1008</v>
      </c>
      <c r="R968" s="5" t="s">
        <v>35</v>
      </c>
      <c r="S968" s="5">
        <v>20012</v>
      </c>
      <c r="T968" s="7">
        <v>42098</v>
      </c>
      <c r="U968" s="7">
        <v>42100</v>
      </c>
      <c r="V968" s="5">
        <v>-662.52</v>
      </c>
      <c r="W968" s="5">
        <v>34</v>
      </c>
      <c r="X968" s="5">
        <v>2119.54</v>
      </c>
      <c r="Y968" s="5">
        <v>3841</v>
      </c>
      <c r="Z968" s="5">
        <f>DATEDIF(Table1[[#This Row],[Order Date]], Table1[[#This Row],[Ship Date]], "D")</f>
        <v>2</v>
      </c>
      <c r="AA968" s="5">
        <f>IF(Table1[[#This Row],[Sales]]=0, 0, Table1[[#This Row],[Profit]] / Table1[[#This Row],[Sales]] * 100)</f>
        <v>-31.257725732942056</v>
      </c>
      <c r="AB968" s="5">
        <f>Table1[[#This Row],[Sales]] / (1 - Table1[[#This Row],[Discount]])</f>
        <v>2162.795918367347</v>
      </c>
      <c r="AC968" s="5">
        <f>Table1[[#This Row],[Sales Before Discount]] - Table1[[#This Row],[Sales]]</f>
        <v>43.255918367347022</v>
      </c>
      <c r="AD968" s="5" t="str">
        <f>IF(Table1[[#This Row],[Discount Impact Factor]]=0, "No Discount", IF(Table1[[#This Row],[Discount Impact Factor]]&lt;=0.1, "Low Discount", IF(Table1[[#This Row],[Discount Impact Factor]]&lt;=0.2, "Medium Discount", "High Discount")))</f>
        <v>High Discount</v>
      </c>
      <c r="AE968" s="5" t="str">
        <f>IF(Table1[[#This Row],[Discount]]=0,"0% (No Discount)",
 IF(Table1[[#This Row],[Discount]]&lt;=0.09,"10%",
 IF(Table1[[#This Row],[Discount]]&lt;=0.16,"15%",
 IF(Table1[[#This Row],[Discount]]&lt;=0.2,"20%",  IF(Table1[[#This Row],[Discount]]&lt;=0.25,"25%",
 "30%+")))))</f>
        <v>10%</v>
      </c>
      <c r="AF968" s="5" t="str">
        <f>IF(Table1[[#This Row],[Discount]]=0, "Full Price", "Discounted")</f>
        <v>Discounted</v>
      </c>
      <c r="AG968" s="46" t="str">
        <f>TEXT(Table1[[#This Row],[Order Date]],"mmm-yyyy")</f>
        <v>Apr-2015</v>
      </c>
    </row>
    <row r="969" spans="1:33" ht="12.75" hidden="1" customHeight="1" x14ac:dyDescent="0.25">
      <c r="A969" s="5">
        <v>567</v>
      </c>
      <c r="B969" s="5" t="s">
        <v>37</v>
      </c>
      <c r="C969" s="5">
        <v>0.02</v>
      </c>
      <c r="D969" s="5">
        <v>1270.99</v>
      </c>
      <c r="E969" s="5">
        <v>19.989999999999998</v>
      </c>
      <c r="F969" s="5">
        <v>1733</v>
      </c>
      <c r="G969" s="5" t="s">
        <v>1743</v>
      </c>
      <c r="H969" s="5" t="s">
        <v>49</v>
      </c>
      <c r="I969" s="5" t="s">
        <v>58</v>
      </c>
      <c r="J969" s="5" t="s">
        <v>29</v>
      </c>
      <c r="K969" s="5" t="s">
        <v>109</v>
      </c>
      <c r="L969" s="5" t="s">
        <v>59</v>
      </c>
      <c r="M969" s="5" t="s">
        <v>631</v>
      </c>
      <c r="N969" s="5">
        <v>0.35</v>
      </c>
      <c r="O969" s="5" t="s">
        <v>33</v>
      </c>
      <c r="P969" s="5" t="s">
        <v>53</v>
      </c>
      <c r="Q969" s="5" t="s">
        <v>1008</v>
      </c>
      <c r="R969" s="5" t="s">
        <v>35</v>
      </c>
      <c r="S969" s="5">
        <v>20012</v>
      </c>
      <c r="T969" s="7">
        <v>42098</v>
      </c>
      <c r="U969" s="7">
        <v>42100</v>
      </c>
      <c r="V969" s="5">
        <v>9228.2255999999998</v>
      </c>
      <c r="W969" s="5">
        <v>36</v>
      </c>
      <c r="X969" s="5">
        <v>45737.33</v>
      </c>
      <c r="Y969" s="5">
        <v>3841</v>
      </c>
      <c r="Z969" s="5">
        <f>DATEDIF(Table1[[#This Row],[Order Date]], Table1[[#This Row],[Ship Date]], "D")</f>
        <v>2</v>
      </c>
      <c r="AA969" s="5">
        <f>IF(Table1[[#This Row],[Sales]]=0, 0, Table1[[#This Row],[Profit]] / Table1[[#This Row],[Sales]] * 100)</f>
        <v>20.176572615847927</v>
      </c>
      <c r="AB969" s="5">
        <f>Table1[[#This Row],[Sales]] / (1 - Table1[[#This Row],[Discount]])</f>
        <v>46670.744897959186</v>
      </c>
      <c r="AC969" s="5">
        <f>Table1[[#This Row],[Sales Before Discount]] - Table1[[#This Row],[Sales]]</f>
        <v>933.4148979591846</v>
      </c>
      <c r="AD969" s="5" t="str">
        <f>IF(Table1[[#This Row],[Discount Impact Factor]]=0, "No Discount", IF(Table1[[#This Row],[Discount Impact Factor]]&lt;=0.1, "Low Discount", IF(Table1[[#This Row],[Discount Impact Factor]]&lt;=0.2, "Medium Discount", "High Discount")))</f>
        <v>High Discount</v>
      </c>
      <c r="AE969" s="5" t="str">
        <f>IF(Table1[[#This Row],[Discount]]=0,"0% (No Discount)",
 IF(Table1[[#This Row],[Discount]]&lt;=0.09,"10%",
 IF(Table1[[#This Row],[Discount]]&lt;=0.16,"15%",
 IF(Table1[[#This Row],[Discount]]&lt;=0.2,"20%",  IF(Table1[[#This Row],[Discount]]&lt;=0.25,"25%",
 "30%+")))))</f>
        <v>10%</v>
      </c>
      <c r="AF969" s="5" t="str">
        <f>IF(Table1[[#This Row],[Discount]]=0, "Full Price", "Discounted")</f>
        <v>Discounted</v>
      </c>
      <c r="AG969" s="46" t="str">
        <f>TEXT(Table1[[#This Row],[Order Date]],"mmm-yyyy")</f>
        <v>Apr-2015</v>
      </c>
    </row>
    <row r="970" spans="1:33" ht="12.75" customHeight="1" x14ac:dyDescent="0.25">
      <c r="A970" s="5">
        <v>8389</v>
      </c>
      <c r="B970" s="5" t="s">
        <v>25</v>
      </c>
      <c r="C970" s="5">
        <v>0.02</v>
      </c>
      <c r="D970" s="5">
        <v>30.98</v>
      </c>
      <c r="E970" s="5">
        <v>17.079999999999998</v>
      </c>
      <c r="F970" s="5">
        <v>1733</v>
      </c>
      <c r="G970" s="5" t="s">
        <v>1743</v>
      </c>
      <c r="H970" s="5" t="s">
        <v>49</v>
      </c>
      <c r="I970" s="5" t="s">
        <v>58</v>
      </c>
      <c r="J970" s="5" t="s">
        <v>29</v>
      </c>
      <c r="K970" s="5" t="s">
        <v>93</v>
      </c>
      <c r="L970" s="5" t="s">
        <v>59</v>
      </c>
      <c r="M970" s="5" t="s">
        <v>1744</v>
      </c>
      <c r="N970" s="5">
        <v>0.4</v>
      </c>
      <c r="O970" s="5" t="s">
        <v>33</v>
      </c>
      <c r="P970" s="5" t="s">
        <v>53</v>
      </c>
      <c r="Q970" s="5" t="s">
        <v>1008</v>
      </c>
      <c r="R970" s="5" t="s">
        <v>35</v>
      </c>
      <c r="S970" s="5">
        <v>20012</v>
      </c>
      <c r="T970" s="7">
        <v>42183</v>
      </c>
      <c r="U970" s="7">
        <v>42184</v>
      </c>
      <c r="V970" s="5">
        <v>-32.28</v>
      </c>
      <c r="W970" s="5">
        <v>13</v>
      </c>
      <c r="X970" s="5">
        <v>438.25</v>
      </c>
      <c r="Y970" s="5">
        <v>59937</v>
      </c>
      <c r="Z970" s="5">
        <f>DATEDIF(Table1[[#This Row],[Order Date]], Table1[[#This Row],[Ship Date]], "D")</f>
        <v>1</v>
      </c>
      <c r="AA970" s="5">
        <f>IF(Table1[[#This Row],[Sales]]=0, 0, Table1[[#This Row],[Profit]] / Table1[[#This Row],[Sales]] * 100)</f>
        <v>-7.3656588705077022</v>
      </c>
      <c r="AB970" s="5">
        <f>Table1[[#This Row],[Sales]] / (1 - Table1[[#This Row],[Discount]])</f>
        <v>447.19387755102042</v>
      </c>
      <c r="AC970" s="5">
        <f>Table1[[#This Row],[Sales Before Discount]] - Table1[[#This Row],[Sales]]</f>
        <v>8.9438775510204209</v>
      </c>
      <c r="AD970" s="5" t="str">
        <f>IF(Table1[[#This Row],[Discount Impact Factor]]=0, "No Discount", IF(Table1[[#This Row],[Discount Impact Factor]]&lt;=0.1, "Low Discount", IF(Table1[[#This Row],[Discount Impact Factor]]&lt;=0.2, "Medium Discount", "High Discount")))</f>
        <v>High Discount</v>
      </c>
      <c r="AE970" s="5" t="str">
        <f>IF(Table1[[#This Row],[Discount]]=0,"0% (No Discount)",
 IF(Table1[[#This Row],[Discount]]&lt;=0.09,"10%",
 IF(Table1[[#This Row],[Discount]]&lt;=0.16,"15%",
 IF(Table1[[#This Row],[Discount]]&lt;=0.2,"20%",  IF(Table1[[#This Row],[Discount]]&lt;=0.25,"25%",
 "30%+")))))</f>
        <v>10%</v>
      </c>
      <c r="AF970" s="5" t="str">
        <f>IF(Table1[[#This Row],[Discount]]=0, "Full Price", "Discounted")</f>
        <v>Discounted</v>
      </c>
      <c r="AG970" s="46" t="str">
        <f>TEXT(Table1[[#This Row],[Order Date]],"mmm-yyyy")</f>
        <v>Jun-2015</v>
      </c>
    </row>
    <row r="971" spans="1:33" ht="12.75" customHeight="1" x14ac:dyDescent="0.25">
      <c r="A971" s="5">
        <v>18566</v>
      </c>
      <c r="B971" s="5" t="s">
        <v>37</v>
      </c>
      <c r="C971" s="5">
        <v>0.02</v>
      </c>
      <c r="D971" s="5">
        <v>60.98</v>
      </c>
      <c r="E971" s="5">
        <v>49</v>
      </c>
      <c r="F971" s="5">
        <v>1734</v>
      </c>
      <c r="G971" s="5" t="s">
        <v>1745</v>
      </c>
      <c r="H971" s="5" t="s">
        <v>49</v>
      </c>
      <c r="I971" s="5" t="s">
        <v>58</v>
      </c>
      <c r="J971" s="5" t="s">
        <v>29</v>
      </c>
      <c r="K971" s="5" t="s">
        <v>257</v>
      </c>
      <c r="L971" s="5" t="s">
        <v>236</v>
      </c>
      <c r="M971" s="5" t="s">
        <v>1583</v>
      </c>
      <c r="N971" s="5">
        <v>0.59</v>
      </c>
      <c r="O971" s="5" t="s">
        <v>33</v>
      </c>
      <c r="P971" s="5" t="s">
        <v>53</v>
      </c>
      <c r="Q971" s="5" t="s">
        <v>71</v>
      </c>
      <c r="R971" s="5" t="s">
        <v>1746</v>
      </c>
      <c r="S971" s="5">
        <v>10528</v>
      </c>
      <c r="T971" s="7">
        <v>42098</v>
      </c>
      <c r="U971" s="7">
        <v>42100</v>
      </c>
      <c r="V971" s="5">
        <v>-596.26800000000003</v>
      </c>
      <c r="W971" s="5">
        <v>9</v>
      </c>
      <c r="X971" s="5">
        <v>561.05999999999995</v>
      </c>
      <c r="Y971" s="5">
        <v>88443</v>
      </c>
      <c r="Z971" s="5">
        <f>DATEDIF(Table1[[#This Row],[Order Date]], Table1[[#This Row],[Ship Date]], "D")</f>
        <v>2</v>
      </c>
      <c r="AA971" s="5">
        <f>IF(Table1[[#This Row],[Sales]]=0, 0, Table1[[#This Row],[Profit]] / Table1[[#This Row],[Sales]] * 100)</f>
        <v>-106.2752646775746</v>
      </c>
      <c r="AB971" s="5">
        <f>Table1[[#This Row],[Sales]] / (1 - Table1[[#This Row],[Discount]])</f>
        <v>572.51020408163265</v>
      </c>
      <c r="AC971" s="5">
        <f>Table1[[#This Row],[Sales Before Discount]] - Table1[[#This Row],[Sales]]</f>
        <v>11.450204081632705</v>
      </c>
      <c r="AD971" s="5" t="str">
        <f>IF(Table1[[#This Row],[Discount Impact Factor]]=0, "No Discount", IF(Table1[[#This Row],[Discount Impact Factor]]&lt;=0.1, "Low Discount", IF(Table1[[#This Row],[Discount Impact Factor]]&lt;=0.2, "Medium Discount", "High Discount")))</f>
        <v>High Discount</v>
      </c>
      <c r="AE971" s="5" t="str">
        <f>IF(Table1[[#This Row],[Discount]]=0,"0% (No Discount)",
 IF(Table1[[#This Row],[Discount]]&lt;=0.09,"10%",
 IF(Table1[[#This Row],[Discount]]&lt;=0.16,"15%",
 IF(Table1[[#This Row],[Discount]]&lt;=0.2,"20%",  IF(Table1[[#This Row],[Discount]]&lt;=0.25,"25%",
 "30%+")))))</f>
        <v>10%</v>
      </c>
      <c r="AF971" s="5" t="str">
        <f>IF(Table1[[#This Row],[Discount]]=0, "Full Price", "Discounted")</f>
        <v>Discounted</v>
      </c>
      <c r="AG971" s="46" t="str">
        <f>TEXT(Table1[[#This Row],[Order Date]],"mmm-yyyy")</f>
        <v>Apr-2015</v>
      </c>
    </row>
    <row r="972" spans="1:33" ht="12.75" hidden="1" customHeight="1" x14ac:dyDescent="0.25">
      <c r="A972" s="5">
        <v>18567</v>
      </c>
      <c r="B972" s="5" t="s">
        <v>37</v>
      </c>
      <c r="C972" s="5">
        <v>0.02</v>
      </c>
      <c r="D972" s="5">
        <v>1270.99</v>
      </c>
      <c r="E972" s="5">
        <v>19.989999999999998</v>
      </c>
      <c r="F972" s="5">
        <v>1734</v>
      </c>
      <c r="G972" s="5" t="s">
        <v>1745</v>
      </c>
      <c r="H972" s="5" t="s">
        <v>49</v>
      </c>
      <c r="I972" s="5" t="s">
        <v>58</v>
      </c>
      <c r="J972" s="5" t="s">
        <v>29</v>
      </c>
      <c r="K972" s="5" t="s">
        <v>109</v>
      </c>
      <c r="L972" s="5" t="s">
        <v>59</v>
      </c>
      <c r="M972" s="5" t="s">
        <v>631</v>
      </c>
      <c r="N972" s="5">
        <v>0.35</v>
      </c>
      <c r="O972" s="5" t="s">
        <v>33</v>
      </c>
      <c r="P972" s="5" t="s">
        <v>53</v>
      </c>
      <c r="Q972" s="5" t="s">
        <v>71</v>
      </c>
      <c r="R972" s="5" t="s">
        <v>1746</v>
      </c>
      <c r="S972" s="5">
        <v>10528</v>
      </c>
      <c r="T972" s="7">
        <v>42098</v>
      </c>
      <c r="U972" s="7">
        <v>42100</v>
      </c>
      <c r="V972" s="5">
        <v>7889.6876999999995</v>
      </c>
      <c r="W972" s="5">
        <v>9</v>
      </c>
      <c r="X972" s="5">
        <v>11434.33</v>
      </c>
      <c r="Y972" s="5">
        <v>88443</v>
      </c>
      <c r="Z972" s="5">
        <f>DATEDIF(Table1[[#This Row],[Order Date]], Table1[[#This Row],[Ship Date]], "D")</f>
        <v>2</v>
      </c>
      <c r="AA972" s="5">
        <f>IF(Table1[[#This Row],[Sales]]=0, 0, Table1[[#This Row],[Profit]] / Table1[[#This Row],[Sales]] * 100)</f>
        <v>69</v>
      </c>
      <c r="AB972" s="5">
        <f>Table1[[#This Row],[Sales]] / (1 - Table1[[#This Row],[Discount]])</f>
        <v>11667.683673469388</v>
      </c>
      <c r="AC972" s="5">
        <f>Table1[[#This Row],[Sales Before Discount]] - Table1[[#This Row],[Sales]]</f>
        <v>233.35367346938801</v>
      </c>
      <c r="AD972" s="5" t="str">
        <f>IF(Table1[[#This Row],[Discount Impact Factor]]=0, "No Discount", IF(Table1[[#This Row],[Discount Impact Factor]]&lt;=0.1, "Low Discount", IF(Table1[[#This Row],[Discount Impact Factor]]&lt;=0.2, "Medium Discount", "High Discount")))</f>
        <v>High Discount</v>
      </c>
      <c r="AE972" s="5" t="str">
        <f>IF(Table1[[#This Row],[Discount]]=0,"0% (No Discount)",
 IF(Table1[[#This Row],[Discount]]&lt;=0.09,"10%",
 IF(Table1[[#This Row],[Discount]]&lt;=0.16,"15%",
 IF(Table1[[#This Row],[Discount]]&lt;=0.2,"20%",  IF(Table1[[#This Row],[Discount]]&lt;=0.25,"25%",
 "30%+")))))</f>
        <v>10%</v>
      </c>
      <c r="AF972" s="5" t="str">
        <f>IF(Table1[[#This Row],[Discount]]=0, "Full Price", "Discounted")</f>
        <v>Discounted</v>
      </c>
      <c r="AG972" s="46" t="str">
        <f>TEXT(Table1[[#This Row],[Order Date]],"mmm-yyyy")</f>
        <v>Apr-2015</v>
      </c>
    </row>
    <row r="973" spans="1:33" ht="12.75" hidden="1" customHeight="1" x14ac:dyDescent="0.25">
      <c r="A973" s="5">
        <v>18568</v>
      </c>
      <c r="B973" s="5" t="s">
        <v>37</v>
      </c>
      <c r="C973" s="5">
        <v>0.05</v>
      </c>
      <c r="D973" s="5">
        <v>205.99</v>
      </c>
      <c r="E973" s="5">
        <v>8.99</v>
      </c>
      <c r="F973" s="5">
        <v>1734</v>
      </c>
      <c r="G973" s="5" t="s">
        <v>1745</v>
      </c>
      <c r="H973" s="5" t="s">
        <v>27</v>
      </c>
      <c r="I973" s="5" t="s">
        <v>58</v>
      </c>
      <c r="J973" s="5" t="s">
        <v>77</v>
      </c>
      <c r="K973" s="5" t="s">
        <v>78</v>
      </c>
      <c r="L973" s="5" t="s">
        <v>59</v>
      </c>
      <c r="M973" s="5" t="s">
        <v>1542</v>
      </c>
      <c r="N973" s="5">
        <v>0.6</v>
      </c>
      <c r="O973" s="5" t="s">
        <v>33</v>
      </c>
      <c r="P973" s="5" t="s">
        <v>53</v>
      </c>
      <c r="Q973" s="5" t="s">
        <v>71</v>
      </c>
      <c r="R973" s="5" t="s">
        <v>1746</v>
      </c>
      <c r="S973" s="5">
        <v>10528</v>
      </c>
      <c r="T973" s="7">
        <v>42098</v>
      </c>
      <c r="U973" s="7">
        <v>42100</v>
      </c>
      <c r="V973" s="5">
        <v>1545.8097600000001</v>
      </c>
      <c r="W973" s="5">
        <v>19</v>
      </c>
      <c r="X973" s="5">
        <v>3229.24</v>
      </c>
      <c r="Y973" s="5">
        <v>88443</v>
      </c>
      <c r="Z973" s="5">
        <f>DATEDIF(Table1[[#This Row],[Order Date]], Table1[[#This Row],[Ship Date]], "D")</f>
        <v>2</v>
      </c>
      <c r="AA973" s="5">
        <f>IF(Table1[[#This Row],[Sales]]=0, 0, Table1[[#This Row],[Profit]] / Table1[[#This Row],[Sales]] * 100)</f>
        <v>47.869150636062976</v>
      </c>
      <c r="AB973" s="5">
        <f>Table1[[#This Row],[Sales]] / (1 - Table1[[#This Row],[Discount]])</f>
        <v>3399.2</v>
      </c>
      <c r="AC973" s="5">
        <f>Table1[[#This Row],[Sales Before Discount]] - Table1[[#This Row],[Sales]]</f>
        <v>169.96000000000004</v>
      </c>
      <c r="AD973" s="5" t="str">
        <f>IF(Table1[[#This Row],[Discount Impact Factor]]=0, "No Discount", IF(Table1[[#This Row],[Discount Impact Factor]]&lt;=0.1, "Low Discount", IF(Table1[[#This Row],[Discount Impact Factor]]&lt;=0.2, "Medium Discount", "High Discount")))</f>
        <v>High Discount</v>
      </c>
      <c r="AE973" s="5" t="str">
        <f>IF(Table1[[#This Row],[Discount]]=0,"0% (No Discount)",
 IF(Table1[[#This Row],[Discount]]&lt;=0.09,"10%",
 IF(Table1[[#This Row],[Discount]]&lt;=0.16,"15%",
 IF(Table1[[#This Row],[Discount]]&lt;=0.2,"20%",  IF(Table1[[#This Row],[Discount]]&lt;=0.25,"25%",
 "30%+")))))</f>
        <v>10%</v>
      </c>
      <c r="AF973" s="5" t="str">
        <f>IF(Table1[[#This Row],[Discount]]=0, "Full Price", "Discounted")</f>
        <v>Discounted</v>
      </c>
      <c r="AG973" s="46" t="str">
        <f>TEXT(Table1[[#This Row],[Order Date]],"mmm-yyyy")</f>
        <v>Apr-2015</v>
      </c>
    </row>
    <row r="974" spans="1:33" ht="12.75" customHeight="1" x14ac:dyDescent="0.25">
      <c r="A974" s="5">
        <v>26389</v>
      </c>
      <c r="B974" s="5" t="s">
        <v>25</v>
      </c>
      <c r="C974" s="5">
        <v>0.02</v>
      </c>
      <c r="D974" s="5">
        <v>30.98</v>
      </c>
      <c r="E974" s="5">
        <v>17.079999999999998</v>
      </c>
      <c r="F974" s="5">
        <v>1735</v>
      </c>
      <c r="G974" s="5" t="s">
        <v>1747</v>
      </c>
      <c r="H974" s="5" t="s">
        <v>49</v>
      </c>
      <c r="I974" s="5" t="s">
        <v>58</v>
      </c>
      <c r="J974" s="5" t="s">
        <v>29</v>
      </c>
      <c r="K974" s="5" t="s">
        <v>93</v>
      </c>
      <c r="L974" s="5" t="s">
        <v>59</v>
      </c>
      <c r="M974" s="5" t="s">
        <v>1744</v>
      </c>
      <c r="N974" s="5">
        <v>0.4</v>
      </c>
      <c r="O974" s="5" t="s">
        <v>33</v>
      </c>
      <c r="P974" s="5" t="s">
        <v>53</v>
      </c>
      <c r="Q974" s="5" t="s">
        <v>71</v>
      </c>
      <c r="R974" s="5" t="s">
        <v>1748</v>
      </c>
      <c r="S974" s="5">
        <v>11550</v>
      </c>
      <c r="T974" s="7">
        <v>42183</v>
      </c>
      <c r="U974" s="7">
        <v>42184</v>
      </c>
      <c r="V974" s="5">
        <v>-16.14</v>
      </c>
      <c r="W974" s="5">
        <v>3</v>
      </c>
      <c r="X974" s="5">
        <v>101.13</v>
      </c>
      <c r="Y974" s="5">
        <v>88444</v>
      </c>
      <c r="Z974" s="5">
        <f>DATEDIF(Table1[[#This Row],[Order Date]], Table1[[#This Row],[Ship Date]], "D")</f>
        <v>1</v>
      </c>
      <c r="AA974" s="5">
        <f>IF(Table1[[#This Row],[Sales]]=0, 0, Table1[[#This Row],[Profit]] / Table1[[#This Row],[Sales]] * 100)</f>
        <v>-15.9596558884604</v>
      </c>
      <c r="AB974" s="5">
        <f>Table1[[#This Row],[Sales]] / (1 - Table1[[#This Row],[Discount]])</f>
        <v>103.19387755102041</v>
      </c>
      <c r="AC974" s="5">
        <f>Table1[[#This Row],[Sales Before Discount]] - Table1[[#This Row],[Sales]]</f>
        <v>2.0638775510204113</v>
      </c>
      <c r="AD974" s="5" t="str">
        <f>IF(Table1[[#This Row],[Discount Impact Factor]]=0, "No Discount", IF(Table1[[#This Row],[Discount Impact Factor]]&lt;=0.1, "Low Discount", IF(Table1[[#This Row],[Discount Impact Factor]]&lt;=0.2, "Medium Discount", "High Discount")))</f>
        <v>High Discount</v>
      </c>
      <c r="AE974" s="5" t="str">
        <f>IF(Table1[[#This Row],[Discount]]=0,"0% (No Discount)",
 IF(Table1[[#This Row],[Discount]]&lt;=0.09,"10%",
 IF(Table1[[#This Row],[Discount]]&lt;=0.16,"15%",
 IF(Table1[[#This Row],[Discount]]&lt;=0.2,"20%",  IF(Table1[[#This Row],[Discount]]&lt;=0.25,"25%",
 "30%+")))))</f>
        <v>10%</v>
      </c>
      <c r="AF974" s="5" t="str">
        <f>IF(Table1[[#This Row],[Discount]]=0, "Full Price", "Discounted")</f>
        <v>Discounted</v>
      </c>
      <c r="AG974" s="46" t="str">
        <f>TEXT(Table1[[#This Row],[Order Date]],"mmm-yyyy")</f>
        <v>Jun-2015</v>
      </c>
    </row>
    <row r="975" spans="1:33" ht="12.75" customHeight="1" x14ac:dyDescent="0.25">
      <c r="A975" s="5">
        <v>18012</v>
      </c>
      <c r="B975" s="5" t="s">
        <v>37</v>
      </c>
      <c r="C975" s="5">
        <v>0.09</v>
      </c>
      <c r="D975" s="5">
        <v>30.93</v>
      </c>
      <c r="E975" s="5">
        <v>3.92</v>
      </c>
      <c r="F975" s="5">
        <v>1737</v>
      </c>
      <c r="G975" s="5" t="s">
        <v>1749</v>
      </c>
      <c r="H975" s="5" t="s">
        <v>49</v>
      </c>
      <c r="I975" s="5" t="s">
        <v>28</v>
      </c>
      <c r="J975" s="5" t="s">
        <v>41</v>
      </c>
      <c r="K975" s="5" t="s">
        <v>50</v>
      </c>
      <c r="L975" s="5" t="s">
        <v>51</v>
      </c>
      <c r="M975" s="5" t="s">
        <v>1750</v>
      </c>
      <c r="N975" s="5">
        <v>0.44</v>
      </c>
      <c r="O975" s="5" t="s">
        <v>33</v>
      </c>
      <c r="P975" s="5" t="s">
        <v>136</v>
      </c>
      <c r="Q975" s="5" t="s">
        <v>322</v>
      </c>
      <c r="R975" s="5" t="s">
        <v>1724</v>
      </c>
      <c r="S975" s="5">
        <v>27529</v>
      </c>
      <c r="T975" s="7">
        <v>42158</v>
      </c>
      <c r="U975" s="7">
        <v>42160</v>
      </c>
      <c r="V975" s="5">
        <v>-130.42400000000001</v>
      </c>
      <c r="W975" s="5">
        <v>16</v>
      </c>
      <c r="X975" s="5">
        <v>451.83</v>
      </c>
      <c r="Y975" s="5">
        <v>85866</v>
      </c>
      <c r="Z975" s="5">
        <f>DATEDIF(Table1[[#This Row],[Order Date]], Table1[[#This Row],[Ship Date]], "D")</f>
        <v>2</v>
      </c>
      <c r="AA975" s="5">
        <f>IF(Table1[[#This Row],[Sales]]=0, 0, Table1[[#This Row],[Profit]] / Table1[[#This Row],[Sales]] * 100)</f>
        <v>-28.865723834185424</v>
      </c>
      <c r="AB975" s="5">
        <f>Table1[[#This Row],[Sales]] / (1 - Table1[[#This Row],[Discount]])</f>
        <v>496.5164835164835</v>
      </c>
      <c r="AC975" s="5">
        <f>Table1[[#This Row],[Sales Before Discount]] - Table1[[#This Row],[Sales]]</f>
        <v>44.68648351648352</v>
      </c>
      <c r="AD975" s="5" t="str">
        <f>IF(Table1[[#This Row],[Discount Impact Factor]]=0, "No Discount", IF(Table1[[#This Row],[Discount Impact Factor]]&lt;=0.1, "Low Discount", IF(Table1[[#This Row],[Discount Impact Factor]]&lt;=0.2, "Medium Discount", "High Discount")))</f>
        <v>High Discount</v>
      </c>
      <c r="AE975" s="5" t="str">
        <f>IF(Table1[[#This Row],[Discount]]=0,"0% (No Discount)",
 IF(Table1[[#This Row],[Discount]]&lt;=0.09,"10%",
 IF(Table1[[#This Row],[Discount]]&lt;=0.16,"15%",
 IF(Table1[[#This Row],[Discount]]&lt;=0.2,"20%",  IF(Table1[[#This Row],[Discount]]&lt;=0.25,"25%",
 "30%+")))))</f>
        <v>10%</v>
      </c>
      <c r="AF975" s="5" t="str">
        <f>IF(Table1[[#This Row],[Discount]]=0, "Full Price", "Discounted")</f>
        <v>Discounted</v>
      </c>
      <c r="AG975" s="46" t="str">
        <f>TEXT(Table1[[#This Row],[Order Date]],"mmm-yyyy")</f>
        <v>Jun-2015</v>
      </c>
    </row>
    <row r="976" spans="1:33" ht="12.75" customHeight="1" x14ac:dyDescent="0.25">
      <c r="A976" s="5">
        <v>18013</v>
      </c>
      <c r="B976" s="5" t="s">
        <v>37</v>
      </c>
      <c r="C976" s="5">
        <v>0.03</v>
      </c>
      <c r="D976" s="5">
        <v>1.68</v>
      </c>
      <c r="E976" s="5">
        <v>0.7</v>
      </c>
      <c r="F976" s="5">
        <v>1737</v>
      </c>
      <c r="G976" s="5" t="s">
        <v>1749</v>
      </c>
      <c r="H976" s="5" t="s">
        <v>27</v>
      </c>
      <c r="I976" s="5" t="s">
        <v>28</v>
      </c>
      <c r="J976" s="5" t="s">
        <v>29</v>
      </c>
      <c r="K976" s="5" t="s">
        <v>30</v>
      </c>
      <c r="L976" s="5" t="s">
        <v>31</v>
      </c>
      <c r="M976" s="5" t="s">
        <v>1751</v>
      </c>
      <c r="N976" s="5">
        <v>0.6</v>
      </c>
      <c r="O976" s="5" t="s">
        <v>33</v>
      </c>
      <c r="P976" s="5" t="s">
        <v>136</v>
      </c>
      <c r="Q976" s="5" t="s">
        <v>322</v>
      </c>
      <c r="R976" s="5" t="s">
        <v>1724</v>
      </c>
      <c r="S976" s="5">
        <v>27529</v>
      </c>
      <c r="T976" s="7">
        <v>42158</v>
      </c>
      <c r="U976" s="7">
        <v>42160</v>
      </c>
      <c r="V976" s="5">
        <v>-106.42100000000001</v>
      </c>
      <c r="W976" s="5">
        <v>11</v>
      </c>
      <c r="X976" s="5">
        <v>20.239999999999998</v>
      </c>
      <c r="Y976" s="5">
        <v>85866</v>
      </c>
      <c r="Z976" s="5">
        <f>DATEDIF(Table1[[#This Row],[Order Date]], Table1[[#This Row],[Ship Date]], "D")</f>
        <v>2</v>
      </c>
      <c r="AA976" s="5">
        <f>IF(Table1[[#This Row],[Sales]]=0, 0, Table1[[#This Row],[Profit]] / Table1[[#This Row],[Sales]] * 100)</f>
        <v>-525.79545454545462</v>
      </c>
      <c r="AB976" s="5">
        <f>Table1[[#This Row],[Sales]] / (1 - Table1[[#This Row],[Discount]])</f>
        <v>20.865979381443299</v>
      </c>
      <c r="AC976" s="5">
        <f>Table1[[#This Row],[Sales Before Discount]] - Table1[[#This Row],[Sales]]</f>
        <v>0.62597938144330101</v>
      </c>
      <c r="AD976" s="5" t="str">
        <f>IF(Table1[[#This Row],[Discount Impact Factor]]=0, "No Discount", IF(Table1[[#This Row],[Discount Impact Factor]]&lt;=0.1, "Low Discount", IF(Table1[[#This Row],[Discount Impact Factor]]&lt;=0.2, "Medium Discount", "High Discount")))</f>
        <v>High Discount</v>
      </c>
      <c r="AE976" s="5" t="str">
        <f>IF(Table1[[#This Row],[Discount]]=0,"0% (No Discount)",
 IF(Table1[[#This Row],[Discount]]&lt;=0.09,"10%",
 IF(Table1[[#This Row],[Discount]]&lt;=0.16,"15%",
 IF(Table1[[#This Row],[Discount]]&lt;=0.2,"20%",  IF(Table1[[#This Row],[Discount]]&lt;=0.25,"25%",
 "30%+")))))</f>
        <v>10%</v>
      </c>
      <c r="AF976" s="5" t="str">
        <f>IF(Table1[[#This Row],[Discount]]=0, "Full Price", "Discounted")</f>
        <v>Discounted</v>
      </c>
      <c r="AG976" s="46" t="str">
        <f>TEXT(Table1[[#This Row],[Order Date]],"mmm-yyyy")</f>
        <v>Jun-2015</v>
      </c>
    </row>
    <row r="977" spans="1:33" ht="12.75" customHeight="1" x14ac:dyDescent="0.25">
      <c r="A977" s="5">
        <v>18306</v>
      </c>
      <c r="B977" s="5" t="s">
        <v>56</v>
      </c>
      <c r="C977" s="5">
        <v>0.08</v>
      </c>
      <c r="D977" s="5">
        <v>175.99</v>
      </c>
      <c r="E977" s="5">
        <v>4.99</v>
      </c>
      <c r="F977" s="5">
        <v>1738</v>
      </c>
      <c r="G977" s="5" t="s">
        <v>1752</v>
      </c>
      <c r="H977" s="5" t="s">
        <v>49</v>
      </c>
      <c r="I977" s="5" t="s">
        <v>28</v>
      </c>
      <c r="J977" s="5" t="s">
        <v>77</v>
      </c>
      <c r="K977" s="5" t="s">
        <v>78</v>
      </c>
      <c r="L977" s="5" t="s">
        <v>59</v>
      </c>
      <c r="M977" s="5" t="s">
        <v>139</v>
      </c>
      <c r="N977" s="5">
        <v>0.59</v>
      </c>
      <c r="O977" s="5" t="s">
        <v>33</v>
      </c>
      <c r="P977" s="5" t="s">
        <v>136</v>
      </c>
      <c r="Q977" s="5" t="s">
        <v>322</v>
      </c>
      <c r="R977" s="5" t="s">
        <v>1753</v>
      </c>
      <c r="S977" s="5">
        <v>28052</v>
      </c>
      <c r="T977" s="7">
        <v>42091</v>
      </c>
      <c r="U977" s="7">
        <v>42091</v>
      </c>
      <c r="V977" s="5">
        <v>-16476.838</v>
      </c>
      <c r="W977" s="5">
        <v>10</v>
      </c>
      <c r="X977" s="5">
        <v>1486.34</v>
      </c>
      <c r="Y977" s="5">
        <v>85865</v>
      </c>
      <c r="Z977" s="5">
        <f>DATEDIF(Table1[[#This Row],[Order Date]], Table1[[#This Row],[Ship Date]], "D")</f>
        <v>0</v>
      </c>
      <c r="AA977" s="5">
        <f>IF(Table1[[#This Row],[Sales]]=0, 0, Table1[[#This Row],[Profit]] / Table1[[#This Row],[Sales]] * 100)</f>
        <v>-1108.5510717601626</v>
      </c>
      <c r="AB977" s="5">
        <f>Table1[[#This Row],[Sales]] / (1 - Table1[[#This Row],[Discount]])</f>
        <v>1615.586956521739</v>
      </c>
      <c r="AC977" s="5">
        <f>Table1[[#This Row],[Sales Before Discount]] - Table1[[#This Row],[Sales]]</f>
        <v>129.24695652173909</v>
      </c>
      <c r="AD977" s="5" t="str">
        <f>IF(Table1[[#This Row],[Discount Impact Factor]]=0, "No Discount", IF(Table1[[#This Row],[Discount Impact Factor]]&lt;=0.1, "Low Discount", IF(Table1[[#This Row],[Discount Impact Factor]]&lt;=0.2, "Medium Discount", "High Discount")))</f>
        <v>High Discount</v>
      </c>
      <c r="AE977" s="5" t="str">
        <f>IF(Table1[[#This Row],[Discount]]=0,"0% (No Discount)",
 IF(Table1[[#This Row],[Discount]]&lt;=0.09,"10%",
 IF(Table1[[#This Row],[Discount]]&lt;=0.16,"15%",
 IF(Table1[[#This Row],[Discount]]&lt;=0.2,"20%",  IF(Table1[[#This Row],[Discount]]&lt;=0.25,"25%",
 "30%+")))))</f>
        <v>10%</v>
      </c>
      <c r="AF977" s="5" t="str">
        <f>IF(Table1[[#This Row],[Discount]]=0, "Full Price", "Discounted")</f>
        <v>Discounted</v>
      </c>
      <c r="AG977" s="46" t="str">
        <f>TEXT(Table1[[#This Row],[Order Date]],"mmm-yyyy")</f>
        <v>Mar-2015</v>
      </c>
    </row>
    <row r="978" spans="1:33" ht="12.75" customHeight="1" x14ac:dyDescent="0.25">
      <c r="A978" s="5">
        <v>18804</v>
      </c>
      <c r="B978" s="5" t="s">
        <v>106</v>
      </c>
      <c r="C978" s="5">
        <v>0.04</v>
      </c>
      <c r="D978" s="5">
        <v>35.44</v>
      </c>
      <c r="E978" s="5">
        <v>19.989999999999998</v>
      </c>
      <c r="F978" s="5">
        <v>1738</v>
      </c>
      <c r="G978" s="5" t="s">
        <v>1752</v>
      </c>
      <c r="H978" s="5" t="s">
        <v>49</v>
      </c>
      <c r="I978" s="5" t="s">
        <v>28</v>
      </c>
      <c r="J978" s="5" t="s">
        <v>29</v>
      </c>
      <c r="K978" s="5" t="s">
        <v>93</v>
      </c>
      <c r="L978" s="5" t="s">
        <v>59</v>
      </c>
      <c r="M978" s="5" t="s">
        <v>1754</v>
      </c>
      <c r="N978" s="5">
        <v>0.38</v>
      </c>
      <c r="O978" s="5" t="s">
        <v>33</v>
      </c>
      <c r="P978" s="5" t="s">
        <v>136</v>
      </c>
      <c r="Q978" s="5" t="s">
        <v>322</v>
      </c>
      <c r="R978" s="5" t="s">
        <v>1753</v>
      </c>
      <c r="S978" s="5">
        <v>28052</v>
      </c>
      <c r="T978" s="7">
        <v>42169</v>
      </c>
      <c r="U978" s="7">
        <v>42176</v>
      </c>
      <c r="V978" s="5">
        <v>-108.27250000000001</v>
      </c>
      <c r="W978" s="5">
        <v>11</v>
      </c>
      <c r="X978" s="5">
        <v>406.26</v>
      </c>
      <c r="Y978" s="5">
        <v>85868</v>
      </c>
      <c r="Z978" s="5">
        <f>DATEDIF(Table1[[#This Row],[Order Date]], Table1[[#This Row],[Ship Date]], "D")</f>
        <v>7</v>
      </c>
      <c r="AA978" s="5">
        <f>IF(Table1[[#This Row],[Sales]]=0, 0, Table1[[#This Row],[Profit]] / Table1[[#This Row],[Sales]] * 100)</f>
        <v>-26.651036282183828</v>
      </c>
      <c r="AB978" s="5">
        <f>Table1[[#This Row],[Sales]] / (1 - Table1[[#This Row],[Discount]])</f>
        <v>423.1875</v>
      </c>
      <c r="AC978" s="5">
        <f>Table1[[#This Row],[Sales Before Discount]] - Table1[[#This Row],[Sales]]</f>
        <v>16.927500000000009</v>
      </c>
      <c r="AD978" s="5" t="str">
        <f>IF(Table1[[#This Row],[Discount Impact Factor]]=0, "No Discount", IF(Table1[[#This Row],[Discount Impact Factor]]&lt;=0.1, "Low Discount", IF(Table1[[#This Row],[Discount Impact Factor]]&lt;=0.2, "Medium Discount", "High Discount")))</f>
        <v>High Discount</v>
      </c>
      <c r="AE978" s="5" t="str">
        <f>IF(Table1[[#This Row],[Discount]]=0,"0% (No Discount)",
 IF(Table1[[#This Row],[Discount]]&lt;=0.09,"10%",
 IF(Table1[[#This Row],[Discount]]&lt;=0.16,"15%",
 IF(Table1[[#This Row],[Discount]]&lt;=0.2,"20%",  IF(Table1[[#This Row],[Discount]]&lt;=0.25,"25%",
 "30%+")))))</f>
        <v>10%</v>
      </c>
      <c r="AF978" s="5" t="str">
        <f>IF(Table1[[#This Row],[Discount]]=0, "Full Price", "Discounted")</f>
        <v>Discounted</v>
      </c>
      <c r="AG978" s="46" t="str">
        <f>TEXT(Table1[[#This Row],[Order Date]],"mmm-yyyy")</f>
        <v>Jun-2015</v>
      </c>
    </row>
    <row r="979" spans="1:33" ht="12.75" customHeight="1" x14ac:dyDescent="0.25">
      <c r="A979" s="5">
        <v>22593</v>
      </c>
      <c r="B979" s="5" t="s">
        <v>25</v>
      </c>
      <c r="C979" s="5">
        <v>0.09</v>
      </c>
      <c r="D979" s="5">
        <v>349.45</v>
      </c>
      <c r="E979" s="5">
        <v>60</v>
      </c>
      <c r="F979" s="5">
        <v>1739</v>
      </c>
      <c r="G979" s="5" t="s">
        <v>1755</v>
      </c>
      <c r="H979" s="5" t="s">
        <v>39</v>
      </c>
      <c r="I979" s="5" t="s">
        <v>28</v>
      </c>
      <c r="J979" s="5" t="s">
        <v>41</v>
      </c>
      <c r="K979" s="5" t="s">
        <v>152</v>
      </c>
      <c r="L979" s="5" t="s">
        <v>43</v>
      </c>
      <c r="M979" s="5" t="s">
        <v>989</v>
      </c>
      <c r="N979" s="5">
        <v>0.52</v>
      </c>
      <c r="O979" s="5" t="s">
        <v>33</v>
      </c>
      <c r="P979" s="5" t="s">
        <v>136</v>
      </c>
      <c r="Q979" s="5" t="s">
        <v>322</v>
      </c>
      <c r="R979" s="5" t="s">
        <v>1756</v>
      </c>
      <c r="S979" s="5">
        <v>27534</v>
      </c>
      <c r="T979" s="7">
        <v>42127</v>
      </c>
      <c r="U979" s="7">
        <v>42128</v>
      </c>
      <c r="V979" s="5">
        <v>-90.74799999999999</v>
      </c>
      <c r="W979" s="5">
        <v>17</v>
      </c>
      <c r="X979" s="5">
        <v>5835.41</v>
      </c>
      <c r="Y979" s="5">
        <v>85867</v>
      </c>
      <c r="Z979" s="5">
        <f>DATEDIF(Table1[[#This Row],[Order Date]], Table1[[#This Row],[Ship Date]], "D")</f>
        <v>1</v>
      </c>
      <c r="AA979" s="5">
        <f>IF(Table1[[#This Row],[Sales]]=0, 0, Table1[[#This Row],[Profit]] / Table1[[#This Row],[Sales]] * 100)</f>
        <v>-1.5551263750104962</v>
      </c>
      <c r="AB979" s="5">
        <f>Table1[[#This Row],[Sales]] / (1 - Table1[[#This Row],[Discount]])</f>
        <v>6412.538461538461</v>
      </c>
      <c r="AC979" s="5">
        <f>Table1[[#This Row],[Sales Before Discount]] - Table1[[#This Row],[Sales]]</f>
        <v>577.12846153846112</v>
      </c>
      <c r="AD979" s="5" t="str">
        <f>IF(Table1[[#This Row],[Discount Impact Factor]]=0, "No Discount", IF(Table1[[#This Row],[Discount Impact Factor]]&lt;=0.1, "Low Discount", IF(Table1[[#This Row],[Discount Impact Factor]]&lt;=0.2, "Medium Discount", "High Discount")))</f>
        <v>High Discount</v>
      </c>
      <c r="AE979" s="5" t="str">
        <f>IF(Table1[[#This Row],[Discount]]=0,"0% (No Discount)",
 IF(Table1[[#This Row],[Discount]]&lt;=0.09,"10%",
 IF(Table1[[#This Row],[Discount]]&lt;=0.16,"15%",
 IF(Table1[[#This Row],[Discount]]&lt;=0.2,"20%",  IF(Table1[[#This Row],[Discount]]&lt;=0.25,"25%",
 "30%+")))))</f>
        <v>10%</v>
      </c>
      <c r="AF979" s="5" t="str">
        <f>IF(Table1[[#This Row],[Discount]]=0, "Full Price", "Discounted")</f>
        <v>Discounted</v>
      </c>
      <c r="AG979" s="46" t="str">
        <f>TEXT(Table1[[#This Row],[Order Date]],"mmm-yyyy")</f>
        <v>May-2015</v>
      </c>
    </row>
    <row r="980" spans="1:33" ht="12.75" customHeight="1" x14ac:dyDescent="0.25">
      <c r="A980" s="5">
        <v>20591</v>
      </c>
      <c r="B980" s="5" t="s">
        <v>56</v>
      </c>
      <c r="C980" s="5">
        <v>0</v>
      </c>
      <c r="D980" s="5">
        <v>55.99</v>
      </c>
      <c r="E980" s="5">
        <v>2.5</v>
      </c>
      <c r="F980" s="5">
        <v>1743</v>
      </c>
      <c r="G980" s="5" t="s">
        <v>1757</v>
      </c>
      <c r="H980" s="5" t="s">
        <v>49</v>
      </c>
      <c r="I980" s="5" t="s">
        <v>114</v>
      </c>
      <c r="J980" s="5" t="s">
        <v>77</v>
      </c>
      <c r="K980" s="5" t="s">
        <v>78</v>
      </c>
      <c r="L980" s="5" t="s">
        <v>51</v>
      </c>
      <c r="M980" s="5" t="s">
        <v>1758</v>
      </c>
      <c r="N980" s="5">
        <v>0.83</v>
      </c>
      <c r="O980" s="5" t="s">
        <v>33</v>
      </c>
      <c r="P980" s="5" t="s">
        <v>61</v>
      </c>
      <c r="Q980" s="5" t="s">
        <v>130</v>
      </c>
      <c r="R980" s="5" t="s">
        <v>1654</v>
      </c>
      <c r="S980" s="5">
        <v>77546</v>
      </c>
      <c r="T980" s="7">
        <v>42047</v>
      </c>
      <c r="U980" s="7">
        <v>42049</v>
      </c>
      <c r="V980" s="5">
        <v>-121.05807999999999</v>
      </c>
      <c r="W980" s="5">
        <v>1</v>
      </c>
      <c r="X980" s="5">
        <v>52.1</v>
      </c>
      <c r="Y980" s="5">
        <v>91025</v>
      </c>
      <c r="Z980" s="5">
        <f>DATEDIF(Table1[[#This Row],[Order Date]], Table1[[#This Row],[Ship Date]], "D")</f>
        <v>2</v>
      </c>
      <c r="AA980" s="5">
        <f>IF(Table1[[#This Row],[Sales]]=0, 0, Table1[[#This Row],[Profit]] / Table1[[#This Row],[Sales]] * 100)</f>
        <v>-232.35715930902109</v>
      </c>
      <c r="AB980" s="5">
        <f>Table1[[#This Row],[Sales]] / (1 - Table1[[#This Row],[Discount]])</f>
        <v>52.1</v>
      </c>
      <c r="AC980" s="5">
        <f>Table1[[#This Row],[Sales Before Discount]] - Table1[[#This Row],[Sales]]</f>
        <v>0</v>
      </c>
      <c r="AD980" s="5" t="str">
        <f>IF(Table1[[#This Row],[Discount Impact Factor]]=0, "No Discount", IF(Table1[[#This Row],[Discount Impact Factor]]&lt;=0.1, "Low Discount", IF(Table1[[#This Row],[Discount Impact Factor]]&lt;=0.2, "Medium Discount", "High Discount")))</f>
        <v>No Discount</v>
      </c>
      <c r="AE980" s="5" t="str">
        <f>IF(Table1[[#This Row],[Discount]]=0,"0% (No Discount)",
 IF(Table1[[#This Row],[Discount]]&lt;=0.09,"10%",
 IF(Table1[[#This Row],[Discount]]&lt;=0.16,"15%",
 IF(Table1[[#This Row],[Discount]]&lt;=0.2,"20%",  IF(Table1[[#This Row],[Discount]]&lt;=0.25,"25%",
 "30%+")))))</f>
        <v>0% (No Discount)</v>
      </c>
      <c r="AF980" s="5" t="str">
        <f>IF(Table1[[#This Row],[Discount]]=0, "Full Price", "Discounted")</f>
        <v>Full Price</v>
      </c>
      <c r="AG980" s="46" t="str">
        <f>TEXT(Table1[[#This Row],[Order Date]],"mmm-yyyy")</f>
        <v>Feb-2015</v>
      </c>
    </row>
    <row r="981" spans="1:33" ht="12.75" customHeight="1" x14ac:dyDescent="0.25">
      <c r="A981" s="5">
        <v>2571</v>
      </c>
      <c r="B981" s="5" t="s">
        <v>37</v>
      </c>
      <c r="C981" s="5">
        <v>0.02</v>
      </c>
      <c r="D981" s="5">
        <v>4.13</v>
      </c>
      <c r="E981" s="5">
        <v>6.89</v>
      </c>
      <c r="F981" s="5">
        <v>1745</v>
      </c>
      <c r="G981" s="5" t="s">
        <v>1759</v>
      </c>
      <c r="H981" s="5" t="s">
        <v>49</v>
      </c>
      <c r="I981" s="5" t="s">
        <v>40</v>
      </c>
      <c r="J981" s="5" t="s">
        <v>29</v>
      </c>
      <c r="K981" s="5" t="s">
        <v>134</v>
      </c>
      <c r="L981" s="5" t="s">
        <v>59</v>
      </c>
      <c r="M981" s="5" t="s">
        <v>1760</v>
      </c>
      <c r="N981" s="5">
        <v>0.39</v>
      </c>
      <c r="O981" s="5" t="s">
        <v>33</v>
      </c>
      <c r="P981" s="5" t="s">
        <v>136</v>
      </c>
      <c r="Q981" s="5" t="s">
        <v>387</v>
      </c>
      <c r="R981" s="5" t="s">
        <v>580</v>
      </c>
      <c r="S981" s="5">
        <v>30305</v>
      </c>
      <c r="T981" s="7">
        <v>42013</v>
      </c>
      <c r="U981" s="7">
        <v>42014</v>
      </c>
      <c r="V981" s="5">
        <v>-51.736999999999995</v>
      </c>
      <c r="W981" s="5">
        <v>9</v>
      </c>
      <c r="X981" s="5">
        <v>45.87</v>
      </c>
      <c r="Y981" s="5">
        <v>18561</v>
      </c>
      <c r="Z981" s="5">
        <f>DATEDIF(Table1[[#This Row],[Order Date]], Table1[[#This Row],[Ship Date]], "D")</f>
        <v>1</v>
      </c>
      <c r="AA981" s="5">
        <f>IF(Table1[[#This Row],[Sales]]=0, 0, Table1[[#This Row],[Profit]] / Table1[[#This Row],[Sales]] * 100)</f>
        <v>-112.7904948768258</v>
      </c>
      <c r="AB981" s="5">
        <f>Table1[[#This Row],[Sales]] / (1 - Table1[[#This Row],[Discount]])</f>
        <v>46.806122448979593</v>
      </c>
      <c r="AC981" s="5">
        <f>Table1[[#This Row],[Sales Before Discount]] - Table1[[#This Row],[Sales]]</f>
        <v>0.93612244897959584</v>
      </c>
      <c r="AD981" s="5" t="str">
        <f>IF(Table1[[#This Row],[Discount Impact Factor]]=0, "No Discount", IF(Table1[[#This Row],[Discount Impact Factor]]&lt;=0.1, "Low Discount", IF(Table1[[#This Row],[Discount Impact Factor]]&lt;=0.2, "Medium Discount", "High Discount")))</f>
        <v>High Discount</v>
      </c>
      <c r="AE981" s="5" t="str">
        <f>IF(Table1[[#This Row],[Discount]]=0,"0% (No Discount)",
 IF(Table1[[#This Row],[Discount]]&lt;=0.09,"10%",
 IF(Table1[[#This Row],[Discount]]&lt;=0.16,"15%",
 IF(Table1[[#This Row],[Discount]]&lt;=0.2,"20%",  IF(Table1[[#This Row],[Discount]]&lt;=0.25,"25%",
 "30%+")))))</f>
        <v>10%</v>
      </c>
      <c r="AF981" s="5" t="str">
        <f>IF(Table1[[#This Row],[Discount]]=0, "Full Price", "Discounted")</f>
        <v>Discounted</v>
      </c>
      <c r="AG981" s="46" t="str">
        <f>TEXT(Table1[[#This Row],[Order Date]],"mmm-yyyy")</f>
        <v>Jan-2015</v>
      </c>
    </row>
    <row r="982" spans="1:33" ht="12.75" hidden="1" customHeight="1" x14ac:dyDescent="0.25">
      <c r="A982" s="5">
        <v>1863</v>
      </c>
      <c r="B982" s="5" t="s">
        <v>106</v>
      </c>
      <c r="C982" s="5">
        <v>0.04</v>
      </c>
      <c r="D982" s="5">
        <v>60.65</v>
      </c>
      <c r="E982" s="5">
        <v>12.23</v>
      </c>
      <c r="F982" s="5">
        <v>1745</v>
      </c>
      <c r="G982" s="5" t="s">
        <v>1759</v>
      </c>
      <c r="H982" s="5" t="s">
        <v>49</v>
      </c>
      <c r="I982" s="5" t="s">
        <v>40</v>
      </c>
      <c r="J982" s="5" t="s">
        <v>41</v>
      </c>
      <c r="K982" s="5" t="s">
        <v>50</v>
      </c>
      <c r="L982" s="5" t="s">
        <v>86</v>
      </c>
      <c r="M982" s="5" t="s">
        <v>1761</v>
      </c>
      <c r="N982" s="5">
        <v>0.64</v>
      </c>
      <c r="O982" s="5" t="s">
        <v>33</v>
      </c>
      <c r="P982" s="5" t="s">
        <v>136</v>
      </c>
      <c r="Q982" s="5" t="s">
        <v>387</v>
      </c>
      <c r="R982" s="5" t="s">
        <v>580</v>
      </c>
      <c r="S982" s="5">
        <v>30305</v>
      </c>
      <c r="T982" s="7">
        <v>42049</v>
      </c>
      <c r="U982" s="7">
        <v>42051</v>
      </c>
      <c r="V982" s="5">
        <v>116.50629999999998</v>
      </c>
      <c r="W982" s="5">
        <v>4</v>
      </c>
      <c r="X982" s="5">
        <v>256.77</v>
      </c>
      <c r="Y982" s="5">
        <v>13408</v>
      </c>
      <c r="Z982" s="5">
        <f>DATEDIF(Table1[[#This Row],[Order Date]], Table1[[#This Row],[Ship Date]], "D")</f>
        <v>2</v>
      </c>
      <c r="AA982" s="5">
        <f>IF(Table1[[#This Row],[Sales]]=0, 0, Table1[[#This Row],[Profit]] / Table1[[#This Row],[Sales]] * 100)</f>
        <v>45.373797562020478</v>
      </c>
      <c r="AB982" s="5">
        <f>Table1[[#This Row],[Sales]] / (1 - Table1[[#This Row],[Discount]])</f>
        <v>267.46875</v>
      </c>
      <c r="AC982" s="5">
        <f>Table1[[#This Row],[Sales Before Discount]] - Table1[[#This Row],[Sales]]</f>
        <v>10.698750000000018</v>
      </c>
      <c r="AD982" s="5" t="str">
        <f>IF(Table1[[#This Row],[Discount Impact Factor]]=0, "No Discount", IF(Table1[[#This Row],[Discount Impact Factor]]&lt;=0.1, "Low Discount", IF(Table1[[#This Row],[Discount Impact Factor]]&lt;=0.2, "Medium Discount", "High Discount")))</f>
        <v>High Discount</v>
      </c>
      <c r="AE982" s="5" t="str">
        <f>IF(Table1[[#This Row],[Discount]]=0,"0% (No Discount)",
 IF(Table1[[#This Row],[Discount]]&lt;=0.09,"10%",
 IF(Table1[[#This Row],[Discount]]&lt;=0.16,"15%",
 IF(Table1[[#This Row],[Discount]]&lt;=0.2,"20%",  IF(Table1[[#This Row],[Discount]]&lt;=0.25,"25%",
 "30%+")))))</f>
        <v>10%</v>
      </c>
      <c r="AF982" s="5" t="str">
        <f>IF(Table1[[#This Row],[Discount]]=0, "Full Price", "Discounted")</f>
        <v>Discounted</v>
      </c>
      <c r="AG982" s="46" t="str">
        <f>TEXT(Table1[[#This Row],[Order Date]],"mmm-yyyy")</f>
        <v>Feb-2015</v>
      </c>
    </row>
    <row r="983" spans="1:33" ht="12.75" customHeight="1" x14ac:dyDescent="0.25">
      <c r="A983" s="5">
        <v>1692</v>
      </c>
      <c r="B983" s="5" t="s">
        <v>25</v>
      </c>
      <c r="C983" s="5">
        <v>0.04</v>
      </c>
      <c r="D983" s="5">
        <v>124.49</v>
      </c>
      <c r="E983" s="5">
        <v>51.94</v>
      </c>
      <c r="F983" s="5">
        <v>1745</v>
      </c>
      <c r="G983" s="5" t="s">
        <v>1759</v>
      </c>
      <c r="H983" s="5" t="s">
        <v>39</v>
      </c>
      <c r="I983" s="5" t="s">
        <v>114</v>
      </c>
      <c r="J983" s="5" t="s">
        <v>41</v>
      </c>
      <c r="K983" s="5" t="s">
        <v>152</v>
      </c>
      <c r="L983" s="5" t="s">
        <v>121</v>
      </c>
      <c r="M983" s="5" t="s">
        <v>462</v>
      </c>
      <c r="N983" s="5">
        <v>0.63</v>
      </c>
      <c r="O983" s="5" t="s">
        <v>33</v>
      </c>
      <c r="P983" s="5" t="s">
        <v>136</v>
      </c>
      <c r="Q983" s="5" t="s">
        <v>387</v>
      </c>
      <c r="R983" s="5" t="s">
        <v>580</v>
      </c>
      <c r="S983" s="5">
        <v>30305</v>
      </c>
      <c r="T983" s="7">
        <v>42167</v>
      </c>
      <c r="U983" s="7">
        <v>42169</v>
      </c>
      <c r="V983" s="5">
        <v>-247.55157000000003</v>
      </c>
      <c r="W983" s="5">
        <v>4</v>
      </c>
      <c r="X983" s="5">
        <v>605.82000000000005</v>
      </c>
      <c r="Y983" s="5">
        <v>12224</v>
      </c>
      <c r="Z983" s="5">
        <f>DATEDIF(Table1[[#This Row],[Order Date]], Table1[[#This Row],[Ship Date]], "D")</f>
        <v>2</v>
      </c>
      <c r="AA983" s="5">
        <f>IF(Table1[[#This Row],[Sales]]=0, 0, Table1[[#This Row],[Profit]] / Table1[[#This Row],[Sales]] * 100)</f>
        <v>-40.862231355848273</v>
      </c>
      <c r="AB983" s="5">
        <f>Table1[[#This Row],[Sales]] / (1 - Table1[[#This Row],[Discount]])</f>
        <v>631.06250000000011</v>
      </c>
      <c r="AC983" s="5">
        <f>Table1[[#This Row],[Sales Before Discount]] - Table1[[#This Row],[Sales]]</f>
        <v>25.242500000000064</v>
      </c>
      <c r="AD983" s="5" t="str">
        <f>IF(Table1[[#This Row],[Discount Impact Factor]]=0, "No Discount", IF(Table1[[#This Row],[Discount Impact Factor]]&lt;=0.1, "Low Discount", IF(Table1[[#This Row],[Discount Impact Factor]]&lt;=0.2, "Medium Discount", "High Discount")))</f>
        <v>High Discount</v>
      </c>
      <c r="AE983" s="5" t="str">
        <f>IF(Table1[[#This Row],[Discount]]=0,"0% (No Discount)",
 IF(Table1[[#This Row],[Discount]]&lt;=0.09,"10%",
 IF(Table1[[#This Row],[Discount]]&lt;=0.16,"15%",
 IF(Table1[[#This Row],[Discount]]&lt;=0.2,"20%",  IF(Table1[[#This Row],[Discount]]&lt;=0.25,"25%",
 "30%+")))))</f>
        <v>10%</v>
      </c>
      <c r="AF983" s="5" t="str">
        <f>IF(Table1[[#This Row],[Discount]]=0, "Full Price", "Discounted")</f>
        <v>Discounted</v>
      </c>
      <c r="AG983" s="46" t="str">
        <f>TEXT(Table1[[#This Row],[Order Date]],"mmm-yyyy")</f>
        <v>Jun-2015</v>
      </c>
    </row>
    <row r="984" spans="1:33" ht="12.75" customHeight="1" x14ac:dyDescent="0.25">
      <c r="A984" s="5">
        <v>1693</v>
      </c>
      <c r="B984" s="5" t="s">
        <v>25</v>
      </c>
      <c r="C984" s="5">
        <v>0.1</v>
      </c>
      <c r="D984" s="5">
        <v>35.99</v>
      </c>
      <c r="E984" s="5">
        <v>5</v>
      </c>
      <c r="F984" s="5">
        <v>1745</v>
      </c>
      <c r="G984" s="5" t="s">
        <v>1759</v>
      </c>
      <c r="H984" s="5" t="s">
        <v>49</v>
      </c>
      <c r="I984" s="5" t="s">
        <v>114</v>
      </c>
      <c r="J984" s="5" t="s">
        <v>77</v>
      </c>
      <c r="K984" s="5" t="s">
        <v>78</v>
      </c>
      <c r="L984" s="5" t="s">
        <v>31</v>
      </c>
      <c r="M984" s="5" t="s">
        <v>1762</v>
      </c>
      <c r="N984" s="5">
        <v>0.82</v>
      </c>
      <c r="O984" s="5" t="s">
        <v>33</v>
      </c>
      <c r="P984" s="5" t="s">
        <v>136</v>
      </c>
      <c r="Q984" s="5" t="s">
        <v>387</v>
      </c>
      <c r="R984" s="5" t="s">
        <v>580</v>
      </c>
      <c r="S984" s="5">
        <v>30305</v>
      </c>
      <c r="T984" s="7">
        <v>42167</v>
      </c>
      <c r="U984" s="7">
        <v>42167</v>
      </c>
      <c r="V984" s="5">
        <v>-277.20924000000002</v>
      </c>
      <c r="W984" s="5">
        <v>54</v>
      </c>
      <c r="X984" s="5">
        <v>1569</v>
      </c>
      <c r="Y984" s="5">
        <v>12224</v>
      </c>
      <c r="Z984" s="5">
        <f>DATEDIF(Table1[[#This Row],[Order Date]], Table1[[#This Row],[Ship Date]], "D")</f>
        <v>0</v>
      </c>
      <c r="AA984" s="5">
        <f>IF(Table1[[#This Row],[Sales]]=0, 0, Table1[[#This Row],[Profit]] / Table1[[#This Row],[Sales]] * 100)</f>
        <v>-17.667892925430213</v>
      </c>
      <c r="AB984" s="5">
        <f>Table1[[#This Row],[Sales]] / (1 - Table1[[#This Row],[Discount]])</f>
        <v>1743.3333333333333</v>
      </c>
      <c r="AC984" s="5">
        <f>Table1[[#This Row],[Sales Before Discount]] - Table1[[#This Row],[Sales]]</f>
        <v>174.33333333333326</v>
      </c>
      <c r="AD984" s="5" t="str">
        <f>IF(Table1[[#This Row],[Discount Impact Factor]]=0, "No Discount", IF(Table1[[#This Row],[Discount Impact Factor]]&lt;=0.1, "Low Discount", IF(Table1[[#This Row],[Discount Impact Factor]]&lt;=0.2, "Medium Discount", "High Discount")))</f>
        <v>High Discount</v>
      </c>
      <c r="AE984" s="5" t="str">
        <f>IF(Table1[[#This Row],[Discount]]=0,"0% (No Discount)",
 IF(Table1[[#This Row],[Discount]]&lt;=0.09,"10%",
 IF(Table1[[#This Row],[Discount]]&lt;=0.16,"15%",
 IF(Table1[[#This Row],[Discount]]&lt;=0.2,"20%",  IF(Table1[[#This Row],[Discount]]&lt;=0.25,"25%",
 "30%+")))))</f>
        <v>15%</v>
      </c>
      <c r="AF984" s="5" t="str">
        <f>IF(Table1[[#This Row],[Discount]]=0, "Full Price", "Discounted")</f>
        <v>Discounted</v>
      </c>
      <c r="AG984" s="46" t="str">
        <f>TEXT(Table1[[#This Row],[Order Date]],"mmm-yyyy")</f>
        <v>Jun-2015</v>
      </c>
    </row>
    <row r="985" spans="1:33" ht="12.75" customHeight="1" x14ac:dyDescent="0.25">
      <c r="A985" s="5">
        <v>19692</v>
      </c>
      <c r="B985" s="5" t="s">
        <v>25</v>
      </c>
      <c r="C985" s="5">
        <v>0.04</v>
      </c>
      <c r="D985" s="5">
        <v>124.49</v>
      </c>
      <c r="E985" s="5">
        <v>51.94</v>
      </c>
      <c r="F985" s="5">
        <v>1748</v>
      </c>
      <c r="G985" s="5" t="s">
        <v>1763</v>
      </c>
      <c r="H985" s="5" t="s">
        <v>39</v>
      </c>
      <c r="I985" s="5" t="s">
        <v>114</v>
      </c>
      <c r="J985" s="5" t="s">
        <v>41</v>
      </c>
      <c r="K985" s="5" t="s">
        <v>152</v>
      </c>
      <c r="L985" s="5" t="s">
        <v>121</v>
      </c>
      <c r="M985" s="5" t="s">
        <v>462</v>
      </c>
      <c r="N985" s="5">
        <v>0.63</v>
      </c>
      <c r="O985" s="5" t="s">
        <v>33</v>
      </c>
      <c r="P985" s="5" t="s">
        <v>61</v>
      </c>
      <c r="Q985" s="5" t="s">
        <v>304</v>
      </c>
      <c r="R985" s="5" t="s">
        <v>1764</v>
      </c>
      <c r="S985" s="5">
        <v>73703</v>
      </c>
      <c r="T985" s="7">
        <v>42167</v>
      </c>
      <c r="U985" s="7">
        <v>42169</v>
      </c>
      <c r="V985" s="5">
        <v>-93.06450000000001</v>
      </c>
      <c r="W985" s="5">
        <v>1</v>
      </c>
      <c r="X985" s="5">
        <v>151.46</v>
      </c>
      <c r="Y985" s="5">
        <v>87245</v>
      </c>
      <c r="Z985" s="5">
        <f>DATEDIF(Table1[[#This Row],[Order Date]], Table1[[#This Row],[Ship Date]], "D")</f>
        <v>2</v>
      </c>
      <c r="AA985" s="5">
        <f>IF(Table1[[#This Row],[Sales]]=0, 0, Table1[[#This Row],[Profit]] / Table1[[#This Row],[Sales]] * 100)</f>
        <v>-61.444935956688241</v>
      </c>
      <c r="AB985" s="5">
        <f>Table1[[#This Row],[Sales]] / (1 - Table1[[#This Row],[Discount]])</f>
        <v>157.77083333333334</v>
      </c>
      <c r="AC985" s="5">
        <f>Table1[[#This Row],[Sales Before Discount]] - Table1[[#This Row],[Sales]]</f>
        <v>6.3108333333333348</v>
      </c>
      <c r="AD985" s="5" t="str">
        <f>IF(Table1[[#This Row],[Discount Impact Factor]]=0, "No Discount", IF(Table1[[#This Row],[Discount Impact Factor]]&lt;=0.1, "Low Discount", IF(Table1[[#This Row],[Discount Impact Factor]]&lt;=0.2, "Medium Discount", "High Discount")))</f>
        <v>High Discount</v>
      </c>
      <c r="AE985" s="5" t="str">
        <f>IF(Table1[[#This Row],[Discount]]=0,"0% (No Discount)",
 IF(Table1[[#This Row],[Discount]]&lt;=0.09,"10%",
 IF(Table1[[#This Row],[Discount]]&lt;=0.16,"15%",
 IF(Table1[[#This Row],[Discount]]&lt;=0.2,"20%",  IF(Table1[[#This Row],[Discount]]&lt;=0.25,"25%",
 "30%+")))))</f>
        <v>10%</v>
      </c>
      <c r="AF985" s="5" t="str">
        <f>IF(Table1[[#This Row],[Discount]]=0, "Full Price", "Discounted")</f>
        <v>Discounted</v>
      </c>
      <c r="AG985" s="46" t="str">
        <f>TEXT(Table1[[#This Row],[Order Date]],"mmm-yyyy")</f>
        <v>Jun-2015</v>
      </c>
    </row>
    <row r="986" spans="1:33" ht="12.75" customHeight="1" x14ac:dyDescent="0.25">
      <c r="A986" s="5">
        <v>20571</v>
      </c>
      <c r="B986" s="5" t="s">
        <v>37</v>
      </c>
      <c r="C986" s="5">
        <v>0.02</v>
      </c>
      <c r="D986" s="5">
        <v>4.13</v>
      </c>
      <c r="E986" s="5">
        <v>6.89</v>
      </c>
      <c r="F986" s="5">
        <v>1749</v>
      </c>
      <c r="G986" s="5" t="s">
        <v>1765</v>
      </c>
      <c r="H986" s="5" t="s">
        <v>49</v>
      </c>
      <c r="I986" s="5" t="s">
        <v>40</v>
      </c>
      <c r="J986" s="5" t="s">
        <v>29</v>
      </c>
      <c r="K986" s="5" t="s">
        <v>134</v>
      </c>
      <c r="L986" s="5" t="s">
        <v>59</v>
      </c>
      <c r="M986" s="5" t="s">
        <v>1760</v>
      </c>
      <c r="N986" s="5">
        <v>0.39</v>
      </c>
      <c r="O986" s="5" t="s">
        <v>33</v>
      </c>
      <c r="P986" s="5" t="s">
        <v>61</v>
      </c>
      <c r="Q986" s="5" t="s">
        <v>304</v>
      </c>
      <c r="R986" s="5" t="s">
        <v>1766</v>
      </c>
      <c r="S986" s="5">
        <v>73505</v>
      </c>
      <c r="T986" s="7">
        <v>42013</v>
      </c>
      <c r="U986" s="7">
        <v>42014</v>
      </c>
      <c r="V986" s="5">
        <v>-48.235999999999997</v>
      </c>
      <c r="W986" s="5">
        <v>2</v>
      </c>
      <c r="X986" s="5">
        <v>10.19</v>
      </c>
      <c r="Y986" s="5">
        <v>87243</v>
      </c>
      <c r="Z986" s="5">
        <f>DATEDIF(Table1[[#This Row],[Order Date]], Table1[[#This Row],[Ship Date]], "D")</f>
        <v>1</v>
      </c>
      <c r="AA986" s="5">
        <f>IF(Table1[[#This Row],[Sales]]=0, 0, Table1[[#This Row],[Profit]] / Table1[[#This Row],[Sales]] * 100)</f>
        <v>-473.36604514229634</v>
      </c>
      <c r="AB986" s="5">
        <f>Table1[[#This Row],[Sales]] / (1 - Table1[[#This Row],[Discount]])</f>
        <v>10.397959183673469</v>
      </c>
      <c r="AC986" s="5">
        <f>Table1[[#This Row],[Sales Before Discount]] - Table1[[#This Row],[Sales]]</f>
        <v>0.20795918367346999</v>
      </c>
      <c r="AD986" s="5" t="str">
        <f>IF(Table1[[#This Row],[Discount Impact Factor]]=0, "No Discount", IF(Table1[[#This Row],[Discount Impact Factor]]&lt;=0.1, "Low Discount", IF(Table1[[#This Row],[Discount Impact Factor]]&lt;=0.2, "Medium Discount", "High Discount")))</f>
        <v>High Discount</v>
      </c>
      <c r="AE986" s="5" t="str">
        <f>IF(Table1[[#This Row],[Discount]]=0,"0% (No Discount)",
 IF(Table1[[#This Row],[Discount]]&lt;=0.09,"10%",
 IF(Table1[[#This Row],[Discount]]&lt;=0.16,"15%",
 IF(Table1[[#This Row],[Discount]]&lt;=0.2,"20%",  IF(Table1[[#This Row],[Discount]]&lt;=0.25,"25%",
 "30%+")))))</f>
        <v>10%</v>
      </c>
      <c r="AF986" s="5" t="str">
        <f>IF(Table1[[#This Row],[Discount]]=0, "Full Price", "Discounted")</f>
        <v>Discounted</v>
      </c>
      <c r="AG986" s="46" t="str">
        <f>TEXT(Table1[[#This Row],[Order Date]],"mmm-yyyy")</f>
        <v>Jan-2015</v>
      </c>
    </row>
    <row r="987" spans="1:33" ht="12.75" hidden="1" customHeight="1" x14ac:dyDescent="0.25">
      <c r="A987" s="5">
        <v>19863</v>
      </c>
      <c r="B987" s="5" t="s">
        <v>106</v>
      </c>
      <c r="C987" s="5">
        <v>0.04</v>
      </c>
      <c r="D987" s="5">
        <v>60.65</v>
      </c>
      <c r="E987" s="5">
        <v>12.23</v>
      </c>
      <c r="F987" s="5">
        <v>1749</v>
      </c>
      <c r="G987" s="5" t="s">
        <v>1765</v>
      </c>
      <c r="H987" s="5" t="s">
        <v>49</v>
      </c>
      <c r="I987" s="5" t="s">
        <v>40</v>
      </c>
      <c r="J987" s="5" t="s">
        <v>41</v>
      </c>
      <c r="K987" s="5" t="s">
        <v>50</v>
      </c>
      <c r="L987" s="5" t="s">
        <v>86</v>
      </c>
      <c r="M987" s="5" t="s">
        <v>1761</v>
      </c>
      <c r="N987" s="5">
        <v>0.64</v>
      </c>
      <c r="O987" s="5" t="s">
        <v>33</v>
      </c>
      <c r="P987" s="5" t="s">
        <v>61</v>
      </c>
      <c r="Q987" s="5" t="s">
        <v>304</v>
      </c>
      <c r="R987" s="5" t="s">
        <v>1766</v>
      </c>
      <c r="S987" s="5">
        <v>73505</v>
      </c>
      <c r="T987" s="7">
        <v>42049</v>
      </c>
      <c r="U987" s="7">
        <v>42051</v>
      </c>
      <c r="V987" s="5">
        <v>44.291099999999993</v>
      </c>
      <c r="W987" s="5">
        <v>1</v>
      </c>
      <c r="X987" s="5">
        <v>64.19</v>
      </c>
      <c r="Y987" s="5">
        <v>87244</v>
      </c>
      <c r="Z987" s="5">
        <f>DATEDIF(Table1[[#This Row],[Order Date]], Table1[[#This Row],[Ship Date]], "D")</f>
        <v>2</v>
      </c>
      <c r="AA987" s="5">
        <f>IF(Table1[[#This Row],[Sales]]=0, 0, Table1[[#This Row],[Profit]] / Table1[[#This Row],[Sales]] * 100)</f>
        <v>69</v>
      </c>
      <c r="AB987" s="5">
        <f>Table1[[#This Row],[Sales]] / (1 - Table1[[#This Row],[Discount]])</f>
        <v>66.864583333333329</v>
      </c>
      <c r="AC987" s="5">
        <f>Table1[[#This Row],[Sales Before Discount]] - Table1[[#This Row],[Sales]]</f>
        <v>2.6745833333333309</v>
      </c>
      <c r="AD987" s="5" t="str">
        <f>IF(Table1[[#This Row],[Discount Impact Factor]]=0, "No Discount", IF(Table1[[#This Row],[Discount Impact Factor]]&lt;=0.1, "Low Discount", IF(Table1[[#This Row],[Discount Impact Factor]]&lt;=0.2, "Medium Discount", "High Discount")))</f>
        <v>High Discount</v>
      </c>
      <c r="AE987" s="5" t="str">
        <f>IF(Table1[[#This Row],[Discount]]=0,"0% (No Discount)",
 IF(Table1[[#This Row],[Discount]]&lt;=0.09,"10%",
 IF(Table1[[#This Row],[Discount]]&lt;=0.16,"15%",
 IF(Table1[[#This Row],[Discount]]&lt;=0.2,"20%",  IF(Table1[[#This Row],[Discount]]&lt;=0.25,"25%",
 "30%+")))))</f>
        <v>10%</v>
      </c>
      <c r="AF987" s="5" t="str">
        <f>IF(Table1[[#This Row],[Discount]]=0, "Full Price", "Discounted")</f>
        <v>Discounted</v>
      </c>
      <c r="AG987" s="46" t="str">
        <f>TEXT(Table1[[#This Row],[Order Date]],"mmm-yyyy")</f>
        <v>Feb-2015</v>
      </c>
    </row>
    <row r="988" spans="1:33" ht="12.75" hidden="1" customHeight="1" x14ac:dyDescent="0.25">
      <c r="A988" s="5">
        <v>19477</v>
      </c>
      <c r="B988" s="5" t="s">
        <v>106</v>
      </c>
      <c r="C988" s="5">
        <v>0.04</v>
      </c>
      <c r="D988" s="5">
        <v>8.5</v>
      </c>
      <c r="E988" s="5">
        <v>1.99</v>
      </c>
      <c r="F988" s="5">
        <v>1754</v>
      </c>
      <c r="G988" s="5" t="s">
        <v>1767</v>
      </c>
      <c r="H988" s="5" t="s">
        <v>49</v>
      </c>
      <c r="I988" s="5" t="s">
        <v>114</v>
      </c>
      <c r="J988" s="5" t="s">
        <v>77</v>
      </c>
      <c r="K988" s="5" t="s">
        <v>180</v>
      </c>
      <c r="L988" s="5" t="s">
        <v>51</v>
      </c>
      <c r="M988" s="5" t="s">
        <v>847</v>
      </c>
      <c r="N988" s="5">
        <v>0.49</v>
      </c>
      <c r="O988" s="5" t="s">
        <v>33</v>
      </c>
      <c r="P988" s="5" t="s">
        <v>34</v>
      </c>
      <c r="Q988" s="5" t="s">
        <v>45</v>
      </c>
      <c r="R988" s="5" t="s">
        <v>1768</v>
      </c>
      <c r="S988" s="5">
        <v>90503</v>
      </c>
      <c r="T988" s="7">
        <v>42062</v>
      </c>
      <c r="U988" s="7">
        <v>42063</v>
      </c>
      <c r="V988" s="5">
        <v>43.275199999999998</v>
      </c>
      <c r="W988" s="5">
        <v>14</v>
      </c>
      <c r="X988" s="5">
        <v>118.57</v>
      </c>
      <c r="Y988" s="5">
        <v>90178</v>
      </c>
      <c r="Z988" s="5">
        <f>DATEDIF(Table1[[#This Row],[Order Date]], Table1[[#This Row],[Ship Date]], "D")</f>
        <v>1</v>
      </c>
      <c r="AA988" s="5">
        <f>IF(Table1[[#This Row],[Sales]]=0, 0, Table1[[#This Row],[Profit]] / Table1[[#This Row],[Sales]] * 100)</f>
        <v>36.497596356582612</v>
      </c>
      <c r="AB988" s="5">
        <f>Table1[[#This Row],[Sales]] / (1 - Table1[[#This Row],[Discount]])</f>
        <v>123.51041666666666</v>
      </c>
      <c r="AC988" s="5">
        <f>Table1[[#This Row],[Sales Before Discount]] - Table1[[#This Row],[Sales]]</f>
        <v>4.940416666666664</v>
      </c>
      <c r="AD988" s="5" t="str">
        <f>IF(Table1[[#This Row],[Discount Impact Factor]]=0, "No Discount", IF(Table1[[#This Row],[Discount Impact Factor]]&lt;=0.1, "Low Discount", IF(Table1[[#This Row],[Discount Impact Factor]]&lt;=0.2, "Medium Discount", "High Discount")))</f>
        <v>High Discount</v>
      </c>
      <c r="AE988" s="5" t="str">
        <f>IF(Table1[[#This Row],[Discount]]=0,"0% (No Discount)",
 IF(Table1[[#This Row],[Discount]]&lt;=0.09,"10%",
 IF(Table1[[#This Row],[Discount]]&lt;=0.16,"15%",
 IF(Table1[[#This Row],[Discount]]&lt;=0.2,"20%",  IF(Table1[[#This Row],[Discount]]&lt;=0.25,"25%",
 "30%+")))))</f>
        <v>10%</v>
      </c>
      <c r="AF988" s="5" t="str">
        <f>IF(Table1[[#This Row],[Discount]]=0, "Full Price", "Discounted")</f>
        <v>Discounted</v>
      </c>
      <c r="AG988" s="46" t="str">
        <f>TEXT(Table1[[#This Row],[Order Date]],"mmm-yyyy")</f>
        <v>Feb-2015</v>
      </c>
    </row>
    <row r="989" spans="1:33" ht="12.75" customHeight="1" x14ac:dyDescent="0.25">
      <c r="A989" s="5">
        <v>19478</v>
      </c>
      <c r="B989" s="5" t="s">
        <v>106</v>
      </c>
      <c r="C989" s="5">
        <v>0.1</v>
      </c>
      <c r="D989" s="5">
        <v>15.99</v>
      </c>
      <c r="E989" s="5">
        <v>9.4</v>
      </c>
      <c r="F989" s="5">
        <v>1754</v>
      </c>
      <c r="G989" s="5" t="s">
        <v>1767</v>
      </c>
      <c r="H989" s="5" t="s">
        <v>49</v>
      </c>
      <c r="I989" s="5" t="s">
        <v>114</v>
      </c>
      <c r="J989" s="5" t="s">
        <v>77</v>
      </c>
      <c r="K989" s="5" t="s">
        <v>85</v>
      </c>
      <c r="L989" s="5" t="s">
        <v>59</v>
      </c>
      <c r="M989" s="5" t="s">
        <v>1769</v>
      </c>
      <c r="N989" s="5">
        <v>0.49</v>
      </c>
      <c r="O989" s="5" t="s">
        <v>33</v>
      </c>
      <c r="P989" s="5" t="s">
        <v>34</v>
      </c>
      <c r="Q989" s="5" t="s">
        <v>45</v>
      </c>
      <c r="R989" s="5" t="s">
        <v>1768</v>
      </c>
      <c r="S989" s="5">
        <v>90503</v>
      </c>
      <c r="T989" s="7">
        <v>42062</v>
      </c>
      <c r="U989" s="7">
        <v>42062</v>
      </c>
      <c r="V989" s="5">
        <v>-36.214620000000004</v>
      </c>
      <c r="W989" s="5">
        <v>5</v>
      </c>
      <c r="X989" s="5">
        <v>79.47</v>
      </c>
      <c r="Y989" s="5">
        <v>90178</v>
      </c>
      <c r="Z989" s="5">
        <f>DATEDIF(Table1[[#This Row],[Order Date]], Table1[[#This Row],[Ship Date]], "D")</f>
        <v>0</v>
      </c>
      <c r="AA989" s="5">
        <f>IF(Table1[[#This Row],[Sales]]=0, 0, Table1[[#This Row],[Profit]] / Table1[[#This Row],[Sales]] * 100)</f>
        <v>-45.570177425443568</v>
      </c>
      <c r="AB989" s="5">
        <f>Table1[[#This Row],[Sales]] / (1 - Table1[[#This Row],[Discount]])</f>
        <v>88.3</v>
      </c>
      <c r="AC989" s="5">
        <f>Table1[[#This Row],[Sales Before Discount]] - Table1[[#This Row],[Sales]]</f>
        <v>8.8299999999999983</v>
      </c>
      <c r="AD989" s="5" t="str">
        <f>IF(Table1[[#This Row],[Discount Impact Factor]]=0, "No Discount", IF(Table1[[#This Row],[Discount Impact Factor]]&lt;=0.1, "Low Discount", IF(Table1[[#This Row],[Discount Impact Factor]]&lt;=0.2, "Medium Discount", "High Discount")))</f>
        <v>High Discount</v>
      </c>
      <c r="AE989" s="5" t="str">
        <f>IF(Table1[[#This Row],[Discount]]=0,"0% (No Discount)",
 IF(Table1[[#This Row],[Discount]]&lt;=0.09,"10%",
 IF(Table1[[#This Row],[Discount]]&lt;=0.16,"15%",
 IF(Table1[[#This Row],[Discount]]&lt;=0.2,"20%",  IF(Table1[[#This Row],[Discount]]&lt;=0.25,"25%",
 "30%+")))))</f>
        <v>15%</v>
      </c>
      <c r="AF989" s="5" t="str">
        <f>IF(Table1[[#This Row],[Discount]]=0, "Full Price", "Discounted")</f>
        <v>Discounted</v>
      </c>
      <c r="AG989" s="46" t="str">
        <f>TEXT(Table1[[#This Row],[Order Date]],"mmm-yyyy")</f>
        <v>Feb-2015</v>
      </c>
    </row>
    <row r="990" spans="1:33" ht="12.75" hidden="1" customHeight="1" x14ac:dyDescent="0.25">
      <c r="A990" s="5">
        <v>19479</v>
      </c>
      <c r="B990" s="5" t="s">
        <v>106</v>
      </c>
      <c r="C990" s="5">
        <v>0.09</v>
      </c>
      <c r="D990" s="5">
        <v>95.99</v>
      </c>
      <c r="E990" s="5">
        <v>8.99</v>
      </c>
      <c r="F990" s="5">
        <v>1754</v>
      </c>
      <c r="G990" s="5" t="s">
        <v>1767</v>
      </c>
      <c r="H990" s="5" t="s">
        <v>49</v>
      </c>
      <c r="I990" s="5" t="s">
        <v>114</v>
      </c>
      <c r="J990" s="5" t="s">
        <v>77</v>
      </c>
      <c r="K990" s="5" t="s">
        <v>78</v>
      </c>
      <c r="L990" s="5" t="s">
        <v>59</v>
      </c>
      <c r="M990" s="5" t="s">
        <v>1770</v>
      </c>
      <c r="N990" s="5">
        <v>0.56999999999999995</v>
      </c>
      <c r="O990" s="5" t="s">
        <v>33</v>
      </c>
      <c r="P990" s="5" t="s">
        <v>34</v>
      </c>
      <c r="Q990" s="5" t="s">
        <v>45</v>
      </c>
      <c r="R990" s="5" t="s">
        <v>1768</v>
      </c>
      <c r="S990" s="5">
        <v>90503</v>
      </c>
      <c r="T990" s="7">
        <v>42062</v>
      </c>
      <c r="U990" s="7">
        <v>42066</v>
      </c>
      <c r="V990" s="5">
        <v>7.032960000000001</v>
      </c>
      <c r="W990" s="5">
        <v>8</v>
      </c>
      <c r="X990" s="5">
        <v>627.28</v>
      </c>
      <c r="Y990" s="5">
        <v>90178</v>
      </c>
      <c r="Z990" s="5">
        <f>DATEDIF(Table1[[#This Row],[Order Date]], Table1[[#This Row],[Ship Date]], "D")</f>
        <v>4</v>
      </c>
      <c r="AA990" s="5">
        <f>IF(Table1[[#This Row],[Sales]]=0, 0, Table1[[#This Row],[Profit]] / Table1[[#This Row],[Sales]] * 100)</f>
        <v>1.1211835225098843</v>
      </c>
      <c r="AB990" s="5">
        <f>Table1[[#This Row],[Sales]] / (1 - Table1[[#This Row],[Discount]])</f>
        <v>689.31868131868123</v>
      </c>
      <c r="AC990" s="5">
        <f>Table1[[#This Row],[Sales Before Discount]] - Table1[[#This Row],[Sales]]</f>
        <v>62.038681318681256</v>
      </c>
      <c r="AD990" s="5" t="str">
        <f>IF(Table1[[#This Row],[Discount Impact Factor]]=0, "No Discount", IF(Table1[[#This Row],[Discount Impact Factor]]&lt;=0.1, "Low Discount", IF(Table1[[#This Row],[Discount Impact Factor]]&lt;=0.2, "Medium Discount", "High Discount")))</f>
        <v>High Discount</v>
      </c>
      <c r="AE990" s="5" t="str">
        <f>IF(Table1[[#This Row],[Discount]]=0,"0% (No Discount)",
 IF(Table1[[#This Row],[Discount]]&lt;=0.09,"10%",
 IF(Table1[[#This Row],[Discount]]&lt;=0.16,"15%",
 IF(Table1[[#This Row],[Discount]]&lt;=0.2,"20%",  IF(Table1[[#This Row],[Discount]]&lt;=0.25,"25%",
 "30%+")))))</f>
        <v>10%</v>
      </c>
      <c r="AF990" s="5" t="str">
        <f>IF(Table1[[#This Row],[Discount]]=0, "Full Price", "Discounted")</f>
        <v>Discounted</v>
      </c>
      <c r="AG990" s="46" t="str">
        <f>TEXT(Table1[[#This Row],[Order Date]],"mmm-yyyy")</f>
        <v>Feb-2015</v>
      </c>
    </row>
    <row r="991" spans="1:33" ht="12.75" customHeight="1" x14ac:dyDescent="0.25">
      <c r="A991" s="5">
        <v>25920</v>
      </c>
      <c r="B991" s="5" t="s">
        <v>25</v>
      </c>
      <c r="C991" s="5">
        <v>0</v>
      </c>
      <c r="D991" s="5">
        <v>115.99</v>
      </c>
      <c r="E991" s="5">
        <v>5.92</v>
      </c>
      <c r="F991" s="5">
        <v>1764</v>
      </c>
      <c r="G991" s="5" t="s">
        <v>1771</v>
      </c>
      <c r="H991" s="5" t="s">
        <v>49</v>
      </c>
      <c r="I991" s="5" t="s">
        <v>114</v>
      </c>
      <c r="J991" s="5" t="s">
        <v>77</v>
      </c>
      <c r="K991" s="5" t="s">
        <v>78</v>
      </c>
      <c r="L991" s="5" t="s">
        <v>59</v>
      </c>
      <c r="M991" s="5" t="s">
        <v>1772</v>
      </c>
      <c r="N991" s="5">
        <v>0.57999999999999996</v>
      </c>
      <c r="O991" s="5" t="s">
        <v>33</v>
      </c>
      <c r="P991" s="5" t="s">
        <v>136</v>
      </c>
      <c r="Q991" s="5" t="s">
        <v>362</v>
      </c>
      <c r="R991" s="5" t="s">
        <v>1773</v>
      </c>
      <c r="S991" s="5">
        <v>34698</v>
      </c>
      <c r="T991" s="7">
        <v>42026</v>
      </c>
      <c r="U991" s="7">
        <v>42026</v>
      </c>
      <c r="V991" s="5">
        <v>-16.772000000000002</v>
      </c>
      <c r="W991" s="5">
        <v>11</v>
      </c>
      <c r="X991" s="5">
        <v>1160.42</v>
      </c>
      <c r="Y991" s="5">
        <v>89775</v>
      </c>
      <c r="Z991" s="5">
        <f>DATEDIF(Table1[[#This Row],[Order Date]], Table1[[#This Row],[Ship Date]], "D")</f>
        <v>0</v>
      </c>
      <c r="AA991" s="5">
        <f>IF(Table1[[#This Row],[Sales]]=0, 0, Table1[[#This Row],[Profit]] / Table1[[#This Row],[Sales]] * 100)</f>
        <v>-1.4453387566570726</v>
      </c>
      <c r="AB991" s="5">
        <f>Table1[[#This Row],[Sales]] / (1 - Table1[[#This Row],[Discount]])</f>
        <v>1160.42</v>
      </c>
      <c r="AC991" s="5">
        <f>Table1[[#This Row],[Sales Before Discount]] - Table1[[#This Row],[Sales]]</f>
        <v>0</v>
      </c>
      <c r="AD991" s="5" t="str">
        <f>IF(Table1[[#This Row],[Discount Impact Factor]]=0, "No Discount", IF(Table1[[#This Row],[Discount Impact Factor]]&lt;=0.1, "Low Discount", IF(Table1[[#This Row],[Discount Impact Factor]]&lt;=0.2, "Medium Discount", "High Discount")))</f>
        <v>No Discount</v>
      </c>
      <c r="AE991" s="5" t="str">
        <f>IF(Table1[[#This Row],[Discount]]=0,"0% (No Discount)",
 IF(Table1[[#This Row],[Discount]]&lt;=0.09,"10%",
 IF(Table1[[#This Row],[Discount]]&lt;=0.16,"15%",
 IF(Table1[[#This Row],[Discount]]&lt;=0.2,"20%",  IF(Table1[[#This Row],[Discount]]&lt;=0.25,"25%",
 "30%+")))))</f>
        <v>0% (No Discount)</v>
      </c>
      <c r="AF991" s="5" t="str">
        <f>IF(Table1[[#This Row],[Discount]]=0, "Full Price", "Discounted")</f>
        <v>Full Price</v>
      </c>
      <c r="AG991" s="46" t="str">
        <f>TEXT(Table1[[#This Row],[Order Date]],"mmm-yyyy")</f>
        <v>Jan-2015</v>
      </c>
    </row>
    <row r="992" spans="1:33" ht="12.75" hidden="1" customHeight="1" x14ac:dyDescent="0.25">
      <c r="A992" s="5">
        <v>25608</v>
      </c>
      <c r="B992" s="5" t="s">
        <v>25</v>
      </c>
      <c r="C992" s="5">
        <v>0.06</v>
      </c>
      <c r="D992" s="5">
        <v>19.98</v>
      </c>
      <c r="E992" s="5">
        <v>10.49</v>
      </c>
      <c r="F992" s="5">
        <v>1764</v>
      </c>
      <c r="G992" s="5" t="s">
        <v>1771</v>
      </c>
      <c r="H992" s="5" t="s">
        <v>49</v>
      </c>
      <c r="I992" s="5" t="s">
        <v>114</v>
      </c>
      <c r="J992" s="5" t="s">
        <v>41</v>
      </c>
      <c r="K992" s="5" t="s">
        <v>50</v>
      </c>
      <c r="L992" s="5" t="s">
        <v>59</v>
      </c>
      <c r="M992" s="5" t="s">
        <v>1774</v>
      </c>
      <c r="N992" s="5">
        <v>0.49</v>
      </c>
      <c r="O992" s="5" t="s">
        <v>33</v>
      </c>
      <c r="P992" s="5" t="s">
        <v>136</v>
      </c>
      <c r="Q992" s="5" t="s">
        <v>362</v>
      </c>
      <c r="R992" s="5" t="s">
        <v>1773</v>
      </c>
      <c r="S992" s="5">
        <v>34698</v>
      </c>
      <c r="T992" s="7">
        <v>42064</v>
      </c>
      <c r="U992" s="7">
        <v>42066</v>
      </c>
      <c r="V992" s="5">
        <v>514.17719999999997</v>
      </c>
      <c r="W992" s="5">
        <v>5</v>
      </c>
      <c r="X992" s="5">
        <v>103.37</v>
      </c>
      <c r="Y992" s="5">
        <v>89776</v>
      </c>
      <c r="Z992" s="5">
        <f>DATEDIF(Table1[[#This Row],[Order Date]], Table1[[#This Row],[Ship Date]], "D")</f>
        <v>2</v>
      </c>
      <c r="AA992" s="5">
        <f>IF(Table1[[#This Row],[Sales]]=0, 0, Table1[[#This Row],[Profit]] / Table1[[#This Row],[Sales]] * 100)</f>
        <v>497.4143368482151</v>
      </c>
      <c r="AB992" s="5">
        <f>Table1[[#This Row],[Sales]] / (1 - Table1[[#This Row],[Discount]])</f>
        <v>109.96808510638299</v>
      </c>
      <c r="AC992" s="5">
        <f>Table1[[#This Row],[Sales Before Discount]] - Table1[[#This Row],[Sales]]</f>
        <v>6.5980851063829817</v>
      </c>
      <c r="AD992" s="5" t="str">
        <f>IF(Table1[[#This Row],[Discount Impact Factor]]=0, "No Discount", IF(Table1[[#This Row],[Discount Impact Factor]]&lt;=0.1, "Low Discount", IF(Table1[[#This Row],[Discount Impact Factor]]&lt;=0.2, "Medium Discount", "High Discount")))</f>
        <v>High Discount</v>
      </c>
      <c r="AE992" s="5" t="str">
        <f>IF(Table1[[#This Row],[Discount]]=0,"0% (No Discount)",
 IF(Table1[[#This Row],[Discount]]&lt;=0.09,"10%",
 IF(Table1[[#This Row],[Discount]]&lt;=0.16,"15%",
 IF(Table1[[#This Row],[Discount]]&lt;=0.2,"20%",  IF(Table1[[#This Row],[Discount]]&lt;=0.25,"25%",
 "30%+")))))</f>
        <v>10%</v>
      </c>
      <c r="AF992" s="5" t="str">
        <f>IF(Table1[[#This Row],[Discount]]=0, "Full Price", "Discounted")</f>
        <v>Discounted</v>
      </c>
      <c r="AG992" s="46" t="str">
        <f>TEXT(Table1[[#This Row],[Order Date]],"mmm-yyyy")</f>
        <v>Mar-2015</v>
      </c>
    </row>
    <row r="993" spans="1:33" ht="12.75" hidden="1" customHeight="1" x14ac:dyDescent="0.25">
      <c r="A993" s="5">
        <v>25609</v>
      </c>
      <c r="B993" s="5" t="s">
        <v>25</v>
      </c>
      <c r="C993" s="5">
        <v>0.08</v>
      </c>
      <c r="D993" s="5">
        <v>1.76</v>
      </c>
      <c r="E993" s="5">
        <v>4.8600000000000003</v>
      </c>
      <c r="F993" s="5">
        <v>1764</v>
      </c>
      <c r="G993" s="5" t="s">
        <v>1771</v>
      </c>
      <c r="H993" s="5" t="s">
        <v>49</v>
      </c>
      <c r="I993" s="5" t="s">
        <v>114</v>
      </c>
      <c r="J993" s="5" t="s">
        <v>41</v>
      </c>
      <c r="K993" s="5" t="s">
        <v>50</v>
      </c>
      <c r="L993" s="5" t="s">
        <v>59</v>
      </c>
      <c r="M993" s="5" t="s">
        <v>1775</v>
      </c>
      <c r="N993" s="5">
        <v>0.41</v>
      </c>
      <c r="O993" s="5" t="s">
        <v>33</v>
      </c>
      <c r="P993" s="5" t="s">
        <v>136</v>
      </c>
      <c r="Q993" s="5" t="s">
        <v>362</v>
      </c>
      <c r="R993" s="5" t="s">
        <v>1773</v>
      </c>
      <c r="S993" s="5">
        <v>34698</v>
      </c>
      <c r="T993" s="7">
        <v>42064</v>
      </c>
      <c r="U993" s="7">
        <v>42065</v>
      </c>
      <c r="V993" s="5">
        <v>235.65599999999998</v>
      </c>
      <c r="W993" s="5">
        <v>23</v>
      </c>
      <c r="X993" s="5">
        <v>40.22</v>
      </c>
      <c r="Y993" s="5">
        <v>89776</v>
      </c>
      <c r="Z993" s="5">
        <f>DATEDIF(Table1[[#This Row],[Order Date]], Table1[[#This Row],[Ship Date]], "D")</f>
        <v>1</v>
      </c>
      <c r="AA993" s="5">
        <f>IF(Table1[[#This Row],[Sales]]=0, 0, Table1[[#This Row],[Profit]] / Table1[[#This Row],[Sales]] * 100)</f>
        <v>585.9174540029835</v>
      </c>
      <c r="AB993" s="5">
        <f>Table1[[#This Row],[Sales]] / (1 - Table1[[#This Row],[Discount]])</f>
        <v>43.717391304347821</v>
      </c>
      <c r="AC993" s="5">
        <f>Table1[[#This Row],[Sales Before Discount]] - Table1[[#This Row],[Sales]]</f>
        <v>3.497391304347822</v>
      </c>
      <c r="AD993" s="5" t="str">
        <f>IF(Table1[[#This Row],[Discount Impact Factor]]=0, "No Discount", IF(Table1[[#This Row],[Discount Impact Factor]]&lt;=0.1, "Low Discount", IF(Table1[[#This Row],[Discount Impact Factor]]&lt;=0.2, "Medium Discount", "High Discount")))</f>
        <v>High Discount</v>
      </c>
      <c r="AE993" s="5" t="str">
        <f>IF(Table1[[#This Row],[Discount]]=0,"0% (No Discount)",
 IF(Table1[[#This Row],[Discount]]&lt;=0.09,"10%",
 IF(Table1[[#This Row],[Discount]]&lt;=0.16,"15%",
 IF(Table1[[#This Row],[Discount]]&lt;=0.2,"20%",  IF(Table1[[#This Row],[Discount]]&lt;=0.25,"25%",
 "30%+")))))</f>
        <v>10%</v>
      </c>
      <c r="AF993" s="5" t="str">
        <f>IF(Table1[[#This Row],[Discount]]=0, "Full Price", "Discounted")</f>
        <v>Discounted</v>
      </c>
      <c r="AG993" s="46" t="str">
        <f>TEXT(Table1[[#This Row],[Order Date]],"mmm-yyyy")</f>
        <v>Mar-2015</v>
      </c>
    </row>
    <row r="994" spans="1:33" ht="12.75" hidden="1" customHeight="1" x14ac:dyDescent="0.25">
      <c r="A994" s="5">
        <v>25054</v>
      </c>
      <c r="B994" s="5" t="s">
        <v>37</v>
      </c>
      <c r="C994" s="5">
        <v>0</v>
      </c>
      <c r="D994" s="5">
        <v>5.77</v>
      </c>
      <c r="E994" s="5">
        <v>4.97</v>
      </c>
      <c r="F994" s="5">
        <v>1765</v>
      </c>
      <c r="G994" s="5" t="s">
        <v>1776</v>
      </c>
      <c r="H994" s="5" t="s">
        <v>49</v>
      </c>
      <c r="I994" s="5" t="s">
        <v>114</v>
      </c>
      <c r="J994" s="5" t="s">
        <v>29</v>
      </c>
      <c r="K994" s="5" t="s">
        <v>109</v>
      </c>
      <c r="L994" s="5" t="s">
        <v>59</v>
      </c>
      <c r="M994" s="5" t="s">
        <v>1777</v>
      </c>
      <c r="N994" s="5">
        <v>0.35</v>
      </c>
      <c r="O994" s="5" t="s">
        <v>33</v>
      </c>
      <c r="P994" s="5" t="s">
        <v>61</v>
      </c>
      <c r="Q994" s="5" t="s">
        <v>506</v>
      </c>
      <c r="R994" s="5" t="s">
        <v>1778</v>
      </c>
      <c r="S994" s="5">
        <v>63141</v>
      </c>
      <c r="T994" s="7">
        <v>42128</v>
      </c>
      <c r="U994" s="7">
        <v>42129</v>
      </c>
      <c r="V994" s="5">
        <v>3.5581000000000031</v>
      </c>
      <c r="W994" s="5">
        <v>8</v>
      </c>
      <c r="X994" s="5">
        <v>52.43</v>
      </c>
      <c r="Y994" s="5">
        <v>89777</v>
      </c>
      <c r="Z994" s="5">
        <f>DATEDIF(Table1[[#This Row],[Order Date]], Table1[[#This Row],[Ship Date]], "D")</f>
        <v>1</v>
      </c>
      <c r="AA994" s="5">
        <f>IF(Table1[[#This Row],[Sales]]=0, 0, Table1[[#This Row],[Profit]] / Table1[[#This Row],[Sales]] * 100)</f>
        <v>6.7863818424566151</v>
      </c>
      <c r="AB994" s="5">
        <f>Table1[[#This Row],[Sales]] / (1 - Table1[[#This Row],[Discount]])</f>
        <v>52.43</v>
      </c>
      <c r="AC994" s="5">
        <f>Table1[[#This Row],[Sales Before Discount]] - Table1[[#This Row],[Sales]]</f>
        <v>0</v>
      </c>
      <c r="AD994" s="5" t="str">
        <f>IF(Table1[[#This Row],[Discount Impact Factor]]=0, "No Discount", IF(Table1[[#This Row],[Discount Impact Factor]]&lt;=0.1, "Low Discount", IF(Table1[[#This Row],[Discount Impact Factor]]&lt;=0.2, "Medium Discount", "High Discount")))</f>
        <v>No Discount</v>
      </c>
      <c r="AE994" s="5" t="str">
        <f>IF(Table1[[#This Row],[Discount]]=0,"0% (No Discount)",
 IF(Table1[[#This Row],[Discount]]&lt;=0.09,"10%",
 IF(Table1[[#This Row],[Discount]]&lt;=0.16,"15%",
 IF(Table1[[#This Row],[Discount]]&lt;=0.2,"20%",  IF(Table1[[#This Row],[Discount]]&lt;=0.25,"25%",
 "30%+")))))</f>
        <v>0% (No Discount)</v>
      </c>
      <c r="AF994" s="5" t="str">
        <f>IF(Table1[[#This Row],[Discount]]=0, "Full Price", "Discounted")</f>
        <v>Full Price</v>
      </c>
      <c r="AG994" s="46" t="str">
        <f>TEXT(Table1[[#This Row],[Order Date]],"mmm-yyyy")</f>
        <v>May-2015</v>
      </c>
    </row>
    <row r="995" spans="1:33" ht="12.75" hidden="1" customHeight="1" x14ac:dyDescent="0.25">
      <c r="A995" s="5">
        <v>20636</v>
      </c>
      <c r="B995" s="5" t="s">
        <v>47</v>
      </c>
      <c r="C995" s="5">
        <v>0.01</v>
      </c>
      <c r="D995" s="5">
        <v>50.98</v>
      </c>
      <c r="E995" s="5">
        <v>6.5</v>
      </c>
      <c r="F995" s="5">
        <v>1767</v>
      </c>
      <c r="G995" s="5" t="s">
        <v>1779</v>
      </c>
      <c r="H995" s="5" t="s">
        <v>49</v>
      </c>
      <c r="I995" s="5" t="s">
        <v>40</v>
      </c>
      <c r="J995" s="5" t="s">
        <v>77</v>
      </c>
      <c r="K995" s="5" t="s">
        <v>180</v>
      </c>
      <c r="L995" s="5" t="s">
        <v>59</v>
      </c>
      <c r="M995" s="5" t="s">
        <v>937</v>
      </c>
      <c r="N995" s="5">
        <v>0.73</v>
      </c>
      <c r="O995" s="5" t="s">
        <v>33</v>
      </c>
      <c r="P995" s="5" t="s">
        <v>136</v>
      </c>
      <c r="Q995" s="5" t="s">
        <v>387</v>
      </c>
      <c r="R995" s="5" t="s">
        <v>1722</v>
      </c>
      <c r="S995" s="5">
        <v>30265</v>
      </c>
      <c r="T995" s="7">
        <v>42089</v>
      </c>
      <c r="U995" s="7">
        <v>42090</v>
      </c>
      <c r="V995" s="5">
        <v>5.3396999999999997</v>
      </c>
      <c r="W995" s="5">
        <v>16</v>
      </c>
      <c r="X995" s="5">
        <v>818.49</v>
      </c>
      <c r="Y995" s="5">
        <v>89211</v>
      </c>
      <c r="Z995" s="5">
        <f>DATEDIF(Table1[[#This Row],[Order Date]], Table1[[#This Row],[Ship Date]], "D")</f>
        <v>1</v>
      </c>
      <c r="AA995" s="5">
        <f>IF(Table1[[#This Row],[Sales]]=0, 0, Table1[[#This Row],[Profit]] / Table1[[#This Row],[Sales]] * 100)</f>
        <v>0.65238426859216359</v>
      </c>
      <c r="AB995" s="5">
        <f>Table1[[#This Row],[Sales]] / (1 - Table1[[#This Row],[Discount]])</f>
        <v>826.75757575757575</v>
      </c>
      <c r="AC995" s="5">
        <f>Table1[[#This Row],[Sales Before Discount]] - Table1[[#This Row],[Sales]]</f>
        <v>8.2675757575757416</v>
      </c>
      <c r="AD995" s="5" t="str">
        <f>IF(Table1[[#This Row],[Discount Impact Factor]]=0, "No Discount", IF(Table1[[#This Row],[Discount Impact Factor]]&lt;=0.1, "Low Discount", IF(Table1[[#This Row],[Discount Impact Factor]]&lt;=0.2, "Medium Discount", "High Discount")))</f>
        <v>High Discount</v>
      </c>
      <c r="AE995" s="5" t="str">
        <f>IF(Table1[[#This Row],[Discount]]=0,"0% (No Discount)",
 IF(Table1[[#This Row],[Discount]]&lt;=0.09,"10%",
 IF(Table1[[#This Row],[Discount]]&lt;=0.16,"15%",
 IF(Table1[[#This Row],[Discount]]&lt;=0.2,"20%",  IF(Table1[[#This Row],[Discount]]&lt;=0.25,"25%",
 "30%+")))))</f>
        <v>10%</v>
      </c>
      <c r="AF995" s="5" t="str">
        <f>IF(Table1[[#This Row],[Discount]]=0, "Full Price", "Discounted")</f>
        <v>Discounted</v>
      </c>
      <c r="AG995" s="46" t="str">
        <f>TEXT(Table1[[#This Row],[Order Date]],"mmm-yyyy")</f>
        <v>Mar-2015</v>
      </c>
    </row>
    <row r="996" spans="1:33" ht="12.75" customHeight="1" x14ac:dyDescent="0.25">
      <c r="A996" s="5">
        <v>24894</v>
      </c>
      <c r="B996" s="5" t="s">
        <v>56</v>
      </c>
      <c r="C996" s="5">
        <v>7.0000000000000007E-2</v>
      </c>
      <c r="D996" s="5">
        <v>60.98</v>
      </c>
      <c r="E996" s="5">
        <v>49</v>
      </c>
      <c r="F996" s="5">
        <v>1771</v>
      </c>
      <c r="G996" s="5" t="s">
        <v>1780</v>
      </c>
      <c r="H996" s="5" t="s">
        <v>49</v>
      </c>
      <c r="I996" s="5" t="s">
        <v>40</v>
      </c>
      <c r="J996" s="5" t="s">
        <v>29</v>
      </c>
      <c r="K996" s="5" t="s">
        <v>257</v>
      </c>
      <c r="L996" s="5" t="s">
        <v>236</v>
      </c>
      <c r="M996" s="5" t="s">
        <v>1583</v>
      </c>
      <c r="N996" s="5">
        <v>0.59</v>
      </c>
      <c r="O996" s="5" t="s">
        <v>33</v>
      </c>
      <c r="P996" s="5" t="s">
        <v>61</v>
      </c>
      <c r="Q996" s="5" t="s">
        <v>178</v>
      </c>
      <c r="R996" s="5" t="s">
        <v>1614</v>
      </c>
      <c r="S996" s="5">
        <v>61032</v>
      </c>
      <c r="T996" s="7">
        <v>42069</v>
      </c>
      <c r="U996" s="7">
        <v>42070</v>
      </c>
      <c r="V996" s="5">
        <v>-807.89</v>
      </c>
      <c r="W996" s="5">
        <v>7</v>
      </c>
      <c r="X996" s="5">
        <v>410.17</v>
      </c>
      <c r="Y996" s="5">
        <v>89106</v>
      </c>
      <c r="Z996" s="5">
        <f>DATEDIF(Table1[[#This Row],[Order Date]], Table1[[#This Row],[Ship Date]], "D")</f>
        <v>1</v>
      </c>
      <c r="AA996" s="5">
        <f>IF(Table1[[#This Row],[Sales]]=0, 0, Table1[[#This Row],[Profit]] / Table1[[#This Row],[Sales]] * 100)</f>
        <v>-196.96467318428944</v>
      </c>
      <c r="AB996" s="5">
        <f>Table1[[#This Row],[Sales]] / (1 - Table1[[#This Row],[Discount]])</f>
        <v>441.04301075268825</v>
      </c>
      <c r="AC996" s="5">
        <f>Table1[[#This Row],[Sales Before Discount]] - Table1[[#This Row],[Sales]]</f>
        <v>30.873010752688231</v>
      </c>
      <c r="AD996" s="5" t="str">
        <f>IF(Table1[[#This Row],[Discount Impact Factor]]=0, "No Discount", IF(Table1[[#This Row],[Discount Impact Factor]]&lt;=0.1, "Low Discount", IF(Table1[[#This Row],[Discount Impact Factor]]&lt;=0.2, "Medium Discount", "High Discount")))</f>
        <v>High Discount</v>
      </c>
      <c r="AE996" s="5" t="str">
        <f>IF(Table1[[#This Row],[Discount]]=0,"0% (No Discount)",
 IF(Table1[[#This Row],[Discount]]&lt;=0.09,"10%",
 IF(Table1[[#This Row],[Discount]]&lt;=0.16,"15%",
 IF(Table1[[#This Row],[Discount]]&lt;=0.2,"20%",  IF(Table1[[#This Row],[Discount]]&lt;=0.25,"25%",
 "30%+")))))</f>
        <v>10%</v>
      </c>
      <c r="AF996" s="5" t="str">
        <f>IF(Table1[[#This Row],[Discount]]=0, "Full Price", "Discounted")</f>
        <v>Discounted</v>
      </c>
      <c r="AG996" s="46" t="str">
        <f>TEXT(Table1[[#This Row],[Order Date]],"mmm-yyyy")</f>
        <v>Mar-2015</v>
      </c>
    </row>
    <row r="997" spans="1:33" ht="12.75" hidden="1" customHeight="1" x14ac:dyDescent="0.25">
      <c r="A997" s="5">
        <v>19826</v>
      </c>
      <c r="B997" s="5" t="s">
        <v>106</v>
      </c>
      <c r="C997" s="5">
        <v>0.09</v>
      </c>
      <c r="D997" s="5">
        <v>12.95</v>
      </c>
      <c r="E997" s="5">
        <v>4.9800000000000004</v>
      </c>
      <c r="F997" s="5">
        <v>1775</v>
      </c>
      <c r="G997" s="5" t="s">
        <v>1781</v>
      </c>
      <c r="H997" s="5" t="s">
        <v>49</v>
      </c>
      <c r="I997" s="5" t="s">
        <v>114</v>
      </c>
      <c r="J997" s="5" t="s">
        <v>29</v>
      </c>
      <c r="K997" s="5" t="s">
        <v>109</v>
      </c>
      <c r="L997" s="5" t="s">
        <v>59</v>
      </c>
      <c r="M997" s="5" t="s">
        <v>1504</v>
      </c>
      <c r="N997" s="5">
        <v>0.4</v>
      </c>
      <c r="O997" s="5" t="s">
        <v>33</v>
      </c>
      <c r="P997" s="5" t="s">
        <v>61</v>
      </c>
      <c r="Q997" s="5" t="s">
        <v>703</v>
      </c>
      <c r="R997" s="5" t="s">
        <v>1782</v>
      </c>
      <c r="S997" s="5">
        <v>46614</v>
      </c>
      <c r="T997" s="7">
        <v>42169</v>
      </c>
      <c r="U997" s="7">
        <v>42176</v>
      </c>
      <c r="V997" s="5">
        <v>123.89175</v>
      </c>
      <c r="W997" s="5">
        <v>21</v>
      </c>
      <c r="X997" s="5">
        <v>269.54000000000002</v>
      </c>
      <c r="Y997" s="5">
        <v>89944</v>
      </c>
      <c r="Z997" s="5">
        <f>DATEDIF(Table1[[#This Row],[Order Date]], Table1[[#This Row],[Ship Date]], "D")</f>
        <v>7</v>
      </c>
      <c r="AA997" s="5">
        <f>IF(Table1[[#This Row],[Sales]]=0, 0, Table1[[#This Row],[Profit]] / Table1[[#This Row],[Sales]] * 100)</f>
        <v>45.964142613341245</v>
      </c>
      <c r="AB997" s="5">
        <f>Table1[[#This Row],[Sales]] / (1 - Table1[[#This Row],[Discount]])</f>
        <v>296.19780219780222</v>
      </c>
      <c r="AC997" s="5">
        <f>Table1[[#This Row],[Sales Before Discount]] - Table1[[#This Row],[Sales]]</f>
        <v>26.657802197802198</v>
      </c>
      <c r="AD997" s="5" t="str">
        <f>IF(Table1[[#This Row],[Discount Impact Factor]]=0, "No Discount", IF(Table1[[#This Row],[Discount Impact Factor]]&lt;=0.1, "Low Discount", IF(Table1[[#This Row],[Discount Impact Factor]]&lt;=0.2, "Medium Discount", "High Discount")))</f>
        <v>High Discount</v>
      </c>
      <c r="AE997" s="5" t="str">
        <f>IF(Table1[[#This Row],[Discount]]=0,"0% (No Discount)",
 IF(Table1[[#This Row],[Discount]]&lt;=0.09,"10%",
 IF(Table1[[#This Row],[Discount]]&lt;=0.16,"15%",
 IF(Table1[[#This Row],[Discount]]&lt;=0.2,"20%",  IF(Table1[[#This Row],[Discount]]&lt;=0.25,"25%",
 "30%+")))))</f>
        <v>10%</v>
      </c>
      <c r="AF997" s="5" t="str">
        <f>IF(Table1[[#This Row],[Discount]]=0, "Full Price", "Discounted")</f>
        <v>Discounted</v>
      </c>
      <c r="AG997" s="46" t="str">
        <f>TEXT(Table1[[#This Row],[Order Date]],"mmm-yyyy")</f>
        <v>Jun-2015</v>
      </c>
    </row>
    <row r="998" spans="1:33" ht="12.75" customHeight="1" x14ac:dyDescent="0.25">
      <c r="A998" s="5">
        <v>20278</v>
      </c>
      <c r="B998" s="5" t="s">
        <v>37</v>
      </c>
      <c r="C998" s="5">
        <v>0.08</v>
      </c>
      <c r="D998" s="5">
        <v>5.78</v>
      </c>
      <c r="E998" s="5">
        <v>5.67</v>
      </c>
      <c r="F998" s="5">
        <v>1776</v>
      </c>
      <c r="G998" s="5" t="s">
        <v>1783</v>
      </c>
      <c r="H998" s="5" t="s">
        <v>49</v>
      </c>
      <c r="I998" s="5" t="s">
        <v>114</v>
      </c>
      <c r="J998" s="5" t="s">
        <v>29</v>
      </c>
      <c r="K998" s="5" t="s">
        <v>93</v>
      </c>
      <c r="L998" s="5" t="s">
        <v>59</v>
      </c>
      <c r="M998" s="5" t="s">
        <v>636</v>
      </c>
      <c r="N998" s="5">
        <v>0.36</v>
      </c>
      <c r="O998" s="5" t="s">
        <v>33</v>
      </c>
      <c r="P998" s="5" t="s">
        <v>61</v>
      </c>
      <c r="Q998" s="5" t="s">
        <v>703</v>
      </c>
      <c r="R998" s="5" t="s">
        <v>1784</v>
      </c>
      <c r="S998" s="5">
        <v>47802</v>
      </c>
      <c r="T998" s="7">
        <v>42039</v>
      </c>
      <c r="U998" s="7">
        <v>42040</v>
      </c>
      <c r="V998" s="5">
        <v>-53.898000000000003</v>
      </c>
      <c r="W998" s="5">
        <v>19</v>
      </c>
      <c r="X998" s="5">
        <v>106.57</v>
      </c>
      <c r="Y998" s="5">
        <v>89941</v>
      </c>
      <c r="Z998" s="5">
        <f>DATEDIF(Table1[[#This Row],[Order Date]], Table1[[#This Row],[Ship Date]], "D")</f>
        <v>1</v>
      </c>
      <c r="AA998" s="5">
        <f>IF(Table1[[#This Row],[Sales]]=0, 0, Table1[[#This Row],[Profit]] / Table1[[#This Row],[Sales]] * 100)</f>
        <v>-50.575208782959571</v>
      </c>
      <c r="AB998" s="5">
        <f>Table1[[#This Row],[Sales]] / (1 - Table1[[#This Row],[Discount]])</f>
        <v>115.83695652173911</v>
      </c>
      <c r="AC998" s="5">
        <f>Table1[[#This Row],[Sales Before Discount]] - Table1[[#This Row],[Sales]]</f>
        <v>9.2669565217391181</v>
      </c>
      <c r="AD998" s="5" t="str">
        <f>IF(Table1[[#This Row],[Discount Impact Factor]]=0, "No Discount", IF(Table1[[#This Row],[Discount Impact Factor]]&lt;=0.1, "Low Discount", IF(Table1[[#This Row],[Discount Impact Factor]]&lt;=0.2, "Medium Discount", "High Discount")))</f>
        <v>High Discount</v>
      </c>
      <c r="AE998" s="5" t="str">
        <f>IF(Table1[[#This Row],[Discount]]=0,"0% (No Discount)",
 IF(Table1[[#This Row],[Discount]]&lt;=0.09,"10%",
 IF(Table1[[#This Row],[Discount]]&lt;=0.16,"15%",
 IF(Table1[[#This Row],[Discount]]&lt;=0.2,"20%",  IF(Table1[[#This Row],[Discount]]&lt;=0.25,"25%",
 "30%+")))))</f>
        <v>10%</v>
      </c>
      <c r="AF998" s="5" t="str">
        <f>IF(Table1[[#This Row],[Discount]]=0, "Full Price", "Discounted")</f>
        <v>Discounted</v>
      </c>
      <c r="AG998" s="46" t="str">
        <f>TEXT(Table1[[#This Row],[Order Date]],"mmm-yyyy")</f>
        <v>Feb-2015</v>
      </c>
    </row>
    <row r="999" spans="1:33" ht="12.75" hidden="1" customHeight="1" x14ac:dyDescent="0.25">
      <c r="A999" s="5">
        <v>20391</v>
      </c>
      <c r="B999" s="5" t="s">
        <v>106</v>
      </c>
      <c r="C999" s="5">
        <v>7.0000000000000007E-2</v>
      </c>
      <c r="D999" s="5">
        <v>5.43</v>
      </c>
      <c r="E999" s="5">
        <v>0.95</v>
      </c>
      <c r="F999" s="5">
        <v>1777</v>
      </c>
      <c r="G999" s="5" t="s">
        <v>1785</v>
      </c>
      <c r="H999" s="5" t="s">
        <v>49</v>
      </c>
      <c r="I999" s="5" t="s">
        <v>114</v>
      </c>
      <c r="J999" s="5" t="s">
        <v>29</v>
      </c>
      <c r="K999" s="5" t="s">
        <v>93</v>
      </c>
      <c r="L999" s="5" t="s">
        <v>31</v>
      </c>
      <c r="M999" s="5" t="s">
        <v>628</v>
      </c>
      <c r="N999" s="5">
        <v>0.36</v>
      </c>
      <c r="O999" s="5" t="s">
        <v>33</v>
      </c>
      <c r="P999" s="5" t="s">
        <v>61</v>
      </c>
      <c r="Q999" s="5" t="s">
        <v>703</v>
      </c>
      <c r="R999" s="5" t="s">
        <v>1786</v>
      </c>
      <c r="S999" s="5">
        <v>46383</v>
      </c>
      <c r="T999" s="7">
        <v>42116</v>
      </c>
      <c r="U999" s="7">
        <v>42120</v>
      </c>
      <c r="V999" s="5">
        <v>26.502899999999997</v>
      </c>
      <c r="W999" s="5">
        <v>7</v>
      </c>
      <c r="X999" s="5">
        <v>38.409999999999997</v>
      </c>
      <c r="Y999" s="5">
        <v>89939</v>
      </c>
      <c r="Z999" s="5">
        <f>DATEDIF(Table1[[#This Row],[Order Date]], Table1[[#This Row],[Ship Date]], "D")</f>
        <v>4</v>
      </c>
      <c r="AA999" s="5">
        <f>IF(Table1[[#This Row],[Sales]]=0, 0, Table1[[#This Row],[Profit]] / Table1[[#This Row],[Sales]] * 100)</f>
        <v>69</v>
      </c>
      <c r="AB999" s="5">
        <f>Table1[[#This Row],[Sales]] / (1 - Table1[[#This Row],[Discount]])</f>
        <v>41.3010752688172</v>
      </c>
      <c r="AC999" s="5">
        <f>Table1[[#This Row],[Sales Before Discount]] - Table1[[#This Row],[Sales]]</f>
        <v>2.8910752688172039</v>
      </c>
      <c r="AD999" s="5" t="str">
        <f>IF(Table1[[#This Row],[Discount Impact Factor]]=0, "No Discount", IF(Table1[[#This Row],[Discount Impact Factor]]&lt;=0.1, "Low Discount", IF(Table1[[#This Row],[Discount Impact Factor]]&lt;=0.2, "Medium Discount", "High Discount")))</f>
        <v>High Discount</v>
      </c>
      <c r="AE999" s="5" t="str">
        <f>IF(Table1[[#This Row],[Discount]]=0,"0% (No Discount)",
 IF(Table1[[#This Row],[Discount]]&lt;=0.09,"10%",
 IF(Table1[[#This Row],[Discount]]&lt;=0.16,"15%",
 IF(Table1[[#This Row],[Discount]]&lt;=0.2,"20%",  IF(Table1[[#This Row],[Discount]]&lt;=0.25,"25%",
 "30%+")))))</f>
        <v>10%</v>
      </c>
      <c r="AF999" s="5" t="str">
        <f>IF(Table1[[#This Row],[Discount]]=0, "Full Price", "Discounted")</f>
        <v>Discounted</v>
      </c>
      <c r="AG999" s="46" t="str">
        <f>TEXT(Table1[[#This Row],[Order Date]],"mmm-yyyy")</f>
        <v>Apr-2015</v>
      </c>
    </row>
    <row r="1000" spans="1:33" ht="12.75" hidden="1" customHeight="1" x14ac:dyDescent="0.25">
      <c r="A1000" s="5">
        <v>21163</v>
      </c>
      <c r="B1000" s="5" t="s">
        <v>106</v>
      </c>
      <c r="C1000" s="5">
        <v>0.02</v>
      </c>
      <c r="D1000" s="5">
        <v>10.06</v>
      </c>
      <c r="E1000" s="5">
        <v>2.06</v>
      </c>
      <c r="F1000" s="5">
        <v>1777</v>
      </c>
      <c r="G1000" s="5" t="s">
        <v>1785</v>
      </c>
      <c r="H1000" s="5" t="s">
        <v>49</v>
      </c>
      <c r="I1000" s="5" t="s">
        <v>114</v>
      </c>
      <c r="J1000" s="5" t="s">
        <v>29</v>
      </c>
      <c r="K1000" s="5" t="s">
        <v>93</v>
      </c>
      <c r="L1000" s="5" t="s">
        <v>31</v>
      </c>
      <c r="M1000" s="5" t="s">
        <v>280</v>
      </c>
      <c r="N1000" s="5">
        <v>0.39</v>
      </c>
      <c r="O1000" s="5" t="s">
        <v>33</v>
      </c>
      <c r="P1000" s="5" t="s">
        <v>61</v>
      </c>
      <c r="Q1000" s="5" t="s">
        <v>703</v>
      </c>
      <c r="R1000" s="5" t="s">
        <v>1786</v>
      </c>
      <c r="S1000" s="5">
        <v>46383</v>
      </c>
      <c r="T1000" s="7">
        <v>42007</v>
      </c>
      <c r="U1000" s="7">
        <v>42012</v>
      </c>
      <c r="V1000" s="5">
        <v>90.624600000000001</v>
      </c>
      <c r="W1000" s="5">
        <v>13</v>
      </c>
      <c r="X1000" s="5">
        <v>131.34</v>
      </c>
      <c r="Y1000" s="5">
        <v>89940</v>
      </c>
      <c r="Z1000" s="5">
        <f>DATEDIF(Table1[[#This Row],[Order Date]], Table1[[#This Row],[Ship Date]], "D")</f>
        <v>5</v>
      </c>
      <c r="AA1000" s="5">
        <f>IF(Table1[[#This Row],[Sales]]=0, 0, Table1[[#This Row],[Profit]] / Table1[[#This Row],[Sales]] * 100)</f>
        <v>69</v>
      </c>
      <c r="AB1000" s="5">
        <f>Table1[[#This Row],[Sales]] / (1 - Table1[[#This Row],[Discount]])</f>
        <v>134.0204081632653</v>
      </c>
      <c r="AC1000" s="5">
        <f>Table1[[#This Row],[Sales Before Discount]] - Table1[[#This Row],[Sales]]</f>
        <v>2.6804081632652981</v>
      </c>
      <c r="AD1000" s="5" t="str">
        <f>IF(Table1[[#This Row],[Discount Impact Factor]]=0, "No Discount", IF(Table1[[#This Row],[Discount Impact Factor]]&lt;=0.1, "Low Discount", IF(Table1[[#This Row],[Discount Impact Factor]]&lt;=0.2, "Medium Discount", "High Discount")))</f>
        <v>High Discount</v>
      </c>
      <c r="AE1000" s="5" t="str">
        <f>IF(Table1[[#This Row],[Discount]]=0,"0% (No Discount)",
 IF(Table1[[#This Row],[Discount]]&lt;=0.09,"10%",
 IF(Table1[[#This Row],[Discount]]&lt;=0.16,"15%",
 IF(Table1[[#This Row],[Discount]]&lt;=0.2,"20%",  IF(Table1[[#This Row],[Discount]]&lt;=0.25,"25%",
 "30%+")))))</f>
        <v>10%</v>
      </c>
      <c r="AF1000" s="5" t="str">
        <f>IF(Table1[[#This Row],[Discount]]=0, "Full Price", "Discounted")</f>
        <v>Discounted</v>
      </c>
      <c r="AG1000" s="46" t="str">
        <f>TEXT(Table1[[#This Row],[Order Date]],"mmm-yyyy")</f>
        <v>Jan-2015</v>
      </c>
    </row>
    <row r="1001" spans="1:33" ht="12.75" customHeight="1" x14ac:dyDescent="0.25">
      <c r="A1001" s="5">
        <v>20600</v>
      </c>
      <c r="B1001" s="5" t="s">
        <v>37</v>
      </c>
      <c r="C1001" s="5">
        <v>0.03</v>
      </c>
      <c r="D1001" s="5">
        <v>19.989999999999998</v>
      </c>
      <c r="E1001" s="5">
        <v>11.17</v>
      </c>
      <c r="F1001" s="5">
        <v>1777</v>
      </c>
      <c r="G1001" s="5" t="s">
        <v>1785</v>
      </c>
      <c r="H1001" s="5" t="s">
        <v>49</v>
      </c>
      <c r="I1001" s="5" t="s">
        <v>28</v>
      </c>
      <c r="J1001" s="5" t="s">
        <v>41</v>
      </c>
      <c r="K1001" s="5" t="s">
        <v>50</v>
      </c>
      <c r="L1001" s="5" t="s">
        <v>236</v>
      </c>
      <c r="M1001" s="5" t="s">
        <v>508</v>
      </c>
      <c r="N1001" s="5">
        <v>0.6</v>
      </c>
      <c r="O1001" s="5" t="s">
        <v>33</v>
      </c>
      <c r="P1001" s="5" t="s">
        <v>61</v>
      </c>
      <c r="Q1001" s="5" t="s">
        <v>703</v>
      </c>
      <c r="R1001" s="5" t="s">
        <v>1786</v>
      </c>
      <c r="S1001" s="5">
        <v>46383</v>
      </c>
      <c r="T1001" s="7">
        <v>42096</v>
      </c>
      <c r="U1001" s="7">
        <v>42097</v>
      </c>
      <c r="V1001" s="5">
        <v>-20.876399999999997</v>
      </c>
      <c r="W1001" s="5">
        <v>12</v>
      </c>
      <c r="X1001" s="5">
        <v>251.61</v>
      </c>
      <c r="Y1001" s="5">
        <v>89942</v>
      </c>
      <c r="Z1001" s="5">
        <f>DATEDIF(Table1[[#This Row],[Order Date]], Table1[[#This Row],[Ship Date]], "D")</f>
        <v>1</v>
      </c>
      <c r="AA1001" s="5">
        <f>IF(Table1[[#This Row],[Sales]]=0, 0, Table1[[#This Row],[Profit]] / Table1[[#This Row],[Sales]] * 100)</f>
        <v>-8.2971265053058278</v>
      </c>
      <c r="AB1001" s="5">
        <f>Table1[[#This Row],[Sales]] / (1 - Table1[[#This Row],[Discount]])</f>
        <v>259.39175257731961</v>
      </c>
      <c r="AC1001" s="5">
        <f>Table1[[#This Row],[Sales Before Discount]] - Table1[[#This Row],[Sales]]</f>
        <v>7.7817525773195939</v>
      </c>
      <c r="AD1001" s="5" t="str">
        <f>IF(Table1[[#This Row],[Discount Impact Factor]]=0, "No Discount", IF(Table1[[#This Row],[Discount Impact Factor]]&lt;=0.1, "Low Discount", IF(Table1[[#This Row],[Discount Impact Factor]]&lt;=0.2, "Medium Discount", "High Discount")))</f>
        <v>High Discount</v>
      </c>
      <c r="AE1001" s="5" t="str">
        <f>IF(Table1[[#This Row],[Discount]]=0,"0% (No Discount)",
 IF(Table1[[#This Row],[Discount]]&lt;=0.09,"10%",
 IF(Table1[[#This Row],[Discount]]&lt;=0.16,"15%",
 IF(Table1[[#This Row],[Discount]]&lt;=0.2,"20%",  IF(Table1[[#This Row],[Discount]]&lt;=0.25,"25%",
 "30%+")))))</f>
        <v>10%</v>
      </c>
      <c r="AF1001" s="5" t="str">
        <f>IF(Table1[[#This Row],[Discount]]=0, "Full Price", "Discounted")</f>
        <v>Discounted</v>
      </c>
      <c r="AG1001" s="46" t="str">
        <f>TEXT(Table1[[#This Row],[Order Date]],"mmm-yyyy")</f>
        <v>Apr-2015</v>
      </c>
    </row>
    <row r="1002" spans="1:33" ht="12.75" hidden="1" customHeight="1" x14ac:dyDescent="0.25">
      <c r="A1002" s="5">
        <v>25498</v>
      </c>
      <c r="B1002" s="5" t="s">
        <v>25</v>
      </c>
      <c r="C1002" s="5">
        <v>0.06</v>
      </c>
      <c r="D1002" s="5">
        <v>13.99</v>
      </c>
      <c r="E1002" s="5">
        <v>7.51</v>
      </c>
      <c r="F1002" s="5">
        <v>1778</v>
      </c>
      <c r="G1002" s="5" t="s">
        <v>1787</v>
      </c>
      <c r="H1002" s="5" t="s">
        <v>49</v>
      </c>
      <c r="I1002" s="5" t="s">
        <v>114</v>
      </c>
      <c r="J1002" s="5" t="s">
        <v>77</v>
      </c>
      <c r="K1002" s="5" t="s">
        <v>85</v>
      </c>
      <c r="L1002" s="5" t="s">
        <v>86</v>
      </c>
      <c r="M1002" s="5" t="s">
        <v>1366</v>
      </c>
      <c r="N1002" s="5">
        <v>0.39</v>
      </c>
      <c r="O1002" s="5" t="s">
        <v>33</v>
      </c>
      <c r="P1002" s="5" t="s">
        <v>61</v>
      </c>
      <c r="Q1002" s="5" t="s">
        <v>703</v>
      </c>
      <c r="R1002" s="5" t="s">
        <v>1788</v>
      </c>
      <c r="S1002" s="5">
        <v>47906</v>
      </c>
      <c r="T1002" s="7">
        <v>42134</v>
      </c>
      <c r="U1002" s="7">
        <v>42136</v>
      </c>
      <c r="V1002" s="5">
        <v>6.4832400000000021</v>
      </c>
      <c r="W1002" s="5">
        <v>21</v>
      </c>
      <c r="X1002" s="5">
        <v>287.99</v>
      </c>
      <c r="Y1002" s="5">
        <v>89943</v>
      </c>
      <c r="Z1002" s="5">
        <f>DATEDIF(Table1[[#This Row],[Order Date]], Table1[[#This Row],[Ship Date]], "D")</f>
        <v>2</v>
      </c>
      <c r="AA1002" s="5">
        <f>IF(Table1[[#This Row],[Sales]]=0, 0, Table1[[#This Row],[Profit]] / Table1[[#This Row],[Sales]] * 100)</f>
        <v>2.2512031667766248</v>
      </c>
      <c r="AB1002" s="5">
        <f>Table1[[#This Row],[Sales]] / (1 - Table1[[#This Row],[Discount]])</f>
        <v>306.37234042553195</v>
      </c>
      <c r="AC1002" s="5">
        <f>Table1[[#This Row],[Sales Before Discount]] - Table1[[#This Row],[Sales]]</f>
        <v>18.382340425531936</v>
      </c>
      <c r="AD1002" s="5" t="str">
        <f>IF(Table1[[#This Row],[Discount Impact Factor]]=0, "No Discount", IF(Table1[[#This Row],[Discount Impact Factor]]&lt;=0.1, "Low Discount", IF(Table1[[#This Row],[Discount Impact Factor]]&lt;=0.2, "Medium Discount", "High Discount")))</f>
        <v>High Discount</v>
      </c>
      <c r="AE1002" s="5" t="str">
        <f>IF(Table1[[#This Row],[Discount]]=0,"0% (No Discount)",
 IF(Table1[[#This Row],[Discount]]&lt;=0.09,"10%",
 IF(Table1[[#This Row],[Discount]]&lt;=0.16,"15%",
 IF(Table1[[#This Row],[Discount]]&lt;=0.2,"20%",  IF(Table1[[#This Row],[Discount]]&lt;=0.25,"25%",
 "30%+")))))</f>
        <v>10%</v>
      </c>
      <c r="AF1002" s="5" t="str">
        <f>IF(Table1[[#This Row],[Discount]]=0, "Full Price", "Discounted")</f>
        <v>Discounted</v>
      </c>
      <c r="AG1002" s="46" t="str">
        <f>TEXT(Table1[[#This Row],[Order Date]],"mmm-yyyy")</f>
        <v>May-2015</v>
      </c>
    </row>
    <row r="1003" spans="1:33" ht="12.75" hidden="1" customHeight="1" x14ac:dyDescent="0.25">
      <c r="A1003" s="5">
        <v>25499</v>
      </c>
      <c r="B1003" s="5" t="s">
        <v>25</v>
      </c>
      <c r="C1003" s="5">
        <v>0.06</v>
      </c>
      <c r="D1003" s="5">
        <v>15.04</v>
      </c>
      <c r="E1003" s="5">
        <v>1.97</v>
      </c>
      <c r="F1003" s="5">
        <v>1778</v>
      </c>
      <c r="G1003" s="5" t="s">
        <v>1787</v>
      </c>
      <c r="H1003" s="5" t="s">
        <v>49</v>
      </c>
      <c r="I1003" s="5" t="s">
        <v>114</v>
      </c>
      <c r="J1003" s="5" t="s">
        <v>29</v>
      </c>
      <c r="K1003" s="5" t="s">
        <v>93</v>
      </c>
      <c r="L1003" s="5" t="s">
        <v>31</v>
      </c>
      <c r="M1003" s="5" t="s">
        <v>659</v>
      </c>
      <c r="N1003" s="5">
        <v>0.39</v>
      </c>
      <c r="O1003" s="5" t="s">
        <v>33</v>
      </c>
      <c r="P1003" s="5" t="s">
        <v>61</v>
      </c>
      <c r="Q1003" s="5" t="s">
        <v>703</v>
      </c>
      <c r="R1003" s="5" t="s">
        <v>1788</v>
      </c>
      <c r="S1003" s="5">
        <v>47906</v>
      </c>
      <c r="T1003" s="7">
        <v>42134</v>
      </c>
      <c r="U1003" s="7">
        <v>42134</v>
      </c>
      <c r="V1003" s="5">
        <v>2.3320000000000003</v>
      </c>
      <c r="W1003" s="5">
        <v>3</v>
      </c>
      <c r="X1003" s="5">
        <v>46.86</v>
      </c>
      <c r="Y1003" s="5">
        <v>89943</v>
      </c>
      <c r="Z1003" s="5">
        <f>DATEDIF(Table1[[#This Row],[Order Date]], Table1[[#This Row],[Ship Date]], "D")</f>
        <v>0</v>
      </c>
      <c r="AA1003" s="5">
        <f>IF(Table1[[#This Row],[Sales]]=0, 0, Table1[[#This Row],[Profit]] / Table1[[#This Row],[Sales]] * 100)</f>
        <v>4.9765258215962449</v>
      </c>
      <c r="AB1003" s="5">
        <f>Table1[[#This Row],[Sales]] / (1 - Table1[[#This Row],[Discount]])</f>
        <v>49.851063829787236</v>
      </c>
      <c r="AC1003" s="5">
        <f>Table1[[#This Row],[Sales Before Discount]] - Table1[[#This Row],[Sales]]</f>
        <v>2.9910638297872367</v>
      </c>
      <c r="AD1003" s="5" t="str">
        <f>IF(Table1[[#This Row],[Discount Impact Factor]]=0, "No Discount", IF(Table1[[#This Row],[Discount Impact Factor]]&lt;=0.1, "Low Discount", IF(Table1[[#This Row],[Discount Impact Factor]]&lt;=0.2, "Medium Discount", "High Discount")))</f>
        <v>High Discount</v>
      </c>
      <c r="AE1003" s="5" t="str">
        <f>IF(Table1[[#This Row],[Discount]]=0,"0% (No Discount)",
 IF(Table1[[#This Row],[Discount]]&lt;=0.09,"10%",
 IF(Table1[[#This Row],[Discount]]&lt;=0.16,"15%",
 IF(Table1[[#This Row],[Discount]]&lt;=0.2,"20%",  IF(Table1[[#This Row],[Discount]]&lt;=0.25,"25%",
 "30%+")))))</f>
        <v>10%</v>
      </c>
      <c r="AF1003" s="5" t="str">
        <f>IF(Table1[[#This Row],[Discount]]=0, "Full Price", "Discounted")</f>
        <v>Discounted</v>
      </c>
      <c r="AG1003" s="46" t="str">
        <f>TEXT(Table1[[#This Row],[Order Date]],"mmm-yyyy")</f>
        <v>May-2015</v>
      </c>
    </row>
    <row r="1004" spans="1:33" ht="12.75" hidden="1" customHeight="1" x14ac:dyDescent="0.25">
      <c r="A1004" s="5">
        <v>19237</v>
      </c>
      <c r="B1004" s="5" t="s">
        <v>25</v>
      </c>
      <c r="C1004" s="5">
        <v>0</v>
      </c>
      <c r="D1004" s="5">
        <v>55.48</v>
      </c>
      <c r="E1004" s="5">
        <v>14.3</v>
      </c>
      <c r="F1004" s="5">
        <v>1781</v>
      </c>
      <c r="G1004" s="5" t="s">
        <v>1789</v>
      </c>
      <c r="H1004" s="5" t="s">
        <v>49</v>
      </c>
      <c r="I1004" s="5" t="s">
        <v>28</v>
      </c>
      <c r="J1004" s="5" t="s">
        <v>29</v>
      </c>
      <c r="K1004" s="5" t="s">
        <v>93</v>
      </c>
      <c r="L1004" s="5" t="s">
        <v>59</v>
      </c>
      <c r="M1004" s="5" t="s">
        <v>94</v>
      </c>
      <c r="N1004" s="5">
        <v>0.37</v>
      </c>
      <c r="O1004" s="5" t="s">
        <v>33</v>
      </c>
      <c r="P1004" s="5" t="s">
        <v>34</v>
      </c>
      <c r="Q1004" s="5" t="s">
        <v>45</v>
      </c>
      <c r="R1004" s="5" t="s">
        <v>1790</v>
      </c>
      <c r="S1004" s="5">
        <v>94070</v>
      </c>
      <c r="T1004" s="7">
        <v>42167</v>
      </c>
      <c r="U1004" s="7">
        <v>42169</v>
      </c>
      <c r="V1004" s="5">
        <v>454.44779999999997</v>
      </c>
      <c r="W1004" s="5">
        <v>11</v>
      </c>
      <c r="X1004" s="5">
        <v>658.62</v>
      </c>
      <c r="Y1004" s="5">
        <v>89857</v>
      </c>
      <c r="Z1004" s="5">
        <f>DATEDIF(Table1[[#This Row],[Order Date]], Table1[[#This Row],[Ship Date]], "D")</f>
        <v>2</v>
      </c>
      <c r="AA1004" s="5">
        <f>IF(Table1[[#This Row],[Sales]]=0, 0, Table1[[#This Row],[Profit]] / Table1[[#This Row],[Sales]] * 100)</f>
        <v>69</v>
      </c>
      <c r="AB1004" s="5">
        <f>Table1[[#This Row],[Sales]] / (1 - Table1[[#This Row],[Discount]])</f>
        <v>658.62</v>
      </c>
      <c r="AC1004" s="5">
        <f>Table1[[#This Row],[Sales Before Discount]] - Table1[[#This Row],[Sales]]</f>
        <v>0</v>
      </c>
      <c r="AD1004" s="5" t="str">
        <f>IF(Table1[[#This Row],[Discount Impact Factor]]=0, "No Discount", IF(Table1[[#This Row],[Discount Impact Factor]]&lt;=0.1, "Low Discount", IF(Table1[[#This Row],[Discount Impact Factor]]&lt;=0.2, "Medium Discount", "High Discount")))</f>
        <v>No Discount</v>
      </c>
      <c r="AE1004" s="5" t="str">
        <f>IF(Table1[[#This Row],[Discount]]=0,"0% (No Discount)",
 IF(Table1[[#This Row],[Discount]]&lt;=0.09,"10%",
 IF(Table1[[#This Row],[Discount]]&lt;=0.16,"15%",
 IF(Table1[[#This Row],[Discount]]&lt;=0.2,"20%",  IF(Table1[[#This Row],[Discount]]&lt;=0.25,"25%",
 "30%+")))))</f>
        <v>0% (No Discount)</v>
      </c>
      <c r="AF1004" s="5" t="str">
        <f>IF(Table1[[#This Row],[Discount]]=0, "Full Price", "Discounted")</f>
        <v>Full Price</v>
      </c>
      <c r="AG1004" s="46" t="str">
        <f>TEXT(Table1[[#This Row],[Order Date]],"mmm-yyyy")</f>
        <v>Jun-2015</v>
      </c>
    </row>
    <row r="1005" spans="1:33" ht="12.75" hidden="1" customHeight="1" x14ac:dyDescent="0.25">
      <c r="A1005" s="5">
        <v>19419</v>
      </c>
      <c r="B1005" s="5" t="s">
        <v>106</v>
      </c>
      <c r="C1005" s="5">
        <v>0.03</v>
      </c>
      <c r="D1005" s="5">
        <v>5.08</v>
      </c>
      <c r="E1005" s="5">
        <v>2.0299999999999998</v>
      </c>
      <c r="F1005" s="5">
        <v>1781</v>
      </c>
      <c r="G1005" s="5" t="s">
        <v>1789</v>
      </c>
      <c r="H1005" s="5" t="s">
        <v>49</v>
      </c>
      <c r="I1005" s="5" t="s">
        <v>40</v>
      </c>
      <c r="J1005" s="5" t="s">
        <v>41</v>
      </c>
      <c r="K1005" s="5" t="s">
        <v>50</v>
      </c>
      <c r="L1005" s="5" t="s">
        <v>31</v>
      </c>
      <c r="M1005" s="5" t="s">
        <v>1791</v>
      </c>
      <c r="N1005" s="5">
        <v>0.51</v>
      </c>
      <c r="O1005" s="5" t="s">
        <v>33</v>
      </c>
      <c r="P1005" s="5" t="s">
        <v>34</v>
      </c>
      <c r="Q1005" s="5" t="s">
        <v>45</v>
      </c>
      <c r="R1005" s="5" t="s">
        <v>1790</v>
      </c>
      <c r="S1005" s="5">
        <v>94070</v>
      </c>
      <c r="T1005" s="7">
        <v>42011</v>
      </c>
      <c r="U1005" s="7">
        <v>42016</v>
      </c>
      <c r="V1005" s="5">
        <v>15.1524</v>
      </c>
      <c r="W1005" s="5">
        <v>4</v>
      </c>
      <c r="X1005" s="5">
        <v>21.96</v>
      </c>
      <c r="Y1005" s="5">
        <v>89858</v>
      </c>
      <c r="Z1005" s="5">
        <f>DATEDIF(Table1[[#This Row],[Order Date]], Table1[[#This Row],[Ship Date]], "D")</f>
        <v>5</v>
      </c>
      <c r="AA1005" s="5">
        <f>IF(Table1[[#This Row],[Sales]]=0, 0, Table1[[#This Row],[Profit]] / Table1[[#This Row],[Sales]] * 100)</f>
        <v>69</v>
      </c>
      <c r="AB1005" s="5">
        <f>Table1[[#This Row],[Sales]] / (1 - Table1[[#This Row],[Discount]])</f>
        <v>22.63917525773196</v>
      </c>
      <c r="AC1005" s="5">
        <f>Table1[[#This Row],[Sales Before Discount]] - Table1[[#This Row],[Sales]]</f>
        <v>0.67917525773195919</v>
      </c>
      <c r="AD1005" s="5" t="str">
        <f>IF(Table1[[#This Row],[Discount Impact Factor]]=0, "No Discount", IF(Table1[[#This Row],[Discount Impact Factor]]&lt;=0.1, "Low Discount", IF(Table1[[#This Row],[Discount Impact Factor]]&lt;=0.2, "Medium Discount", "High Discount")))</f>
        <v>High Discount</v>
      </c>
      <c r="AE1005" s="5" t="str">
        <f>IF(Table1[[#This Row],[Discount]]=0,"0% (No Discount)",
 IF(Table1[[#This Row],[Discount]]&lt;=0.09,"10%",
 IF(Table1[[#This Row],[Discount]]&lt;=0.16,"15%",
 IF(Table1[[#This Row],[Discount]]&lt;=0.2,"20%",  IF(Table1[[#This Row],[Discount]]&lt;=0.25,"25%",
 "30%+")))))</f>
        <v>10%</v>
      </c>
      <c r="AF1005" s="5" t="str">
        <f>IF(Table1[[#This Row],[Discount]]=0, "Full Price", "Discounted")</f>
        <v>Discounted</v>
      </c>
      <c r="AG1005" s="46" t="str">
        <f>TEXT(Table1[[#This Row],[Order Date]],"mmm-yyyy")</f>
        <v>Jan-2015</v>
      </c>
    </row>
    <row r="1006" spans="1:33" ht="12.75" customHeight="1" x14ac:dyDescent="0.25">
      <c r="A1006" s="5">
        <v>21283</v>
      </c>
      <c r="B1006" s="5" t="s">
        <v>25</v>
      </c>
      <c r="C1006" s="5">
        <v>0.03</v>
      </c>
      <c r="D1006" s="5">
        <v>3.28</v>
      </c>
      <c r="E1006" s="5">
        <v>3.97</v>
      </c>
      <c r="F1006" s="5">
        <v>1782</v>
      </c>
      <c r="G1006" s="5" t="s">
        <v>1792</v>
      </c>
      <c r="H1006" s="5" t="s">
        <v>49</v>
      </c>
      <c r="I1006" s="5" t="s">
        <v>40</v>
      </c>
      <c r="J1006" s="5" t="s">
        <v>29</v>
      </c>
      <c r="K1006" s="5" t="s">
        <v>30</v>
      </c>
      <c r="L1006" s="5" t="s">
        <v>31</v>
      </c>
      <c r="M1006" s="5" t="s">
        <v>1793</v>
      </c>
      <c r="N1006" s="5">
        <v>0.56000000000000005</v>
      </c>
      <c r="O1006" s="5" t="s">
        <v>33</v>
      </c>
      <c r="P1006" s="5" t="s">
        <v>34</v>
      </c>
      <c r="Q1006" s="5" t="s">
        <v>45</v>
      </c>
      <c r="R1006" s="5" t="s">
        <v>1794</v>
      </c>
      <c r="S1006" s="5">
        <v>92672</v>
      </c>
      <c r="T1006" s="7">
        <v>42010</v>
      </c>
      <c r="U1006" s="7">
        <v>42012</v>
      </c>
      <c r="V1006" s="5">
        <v>-90.755600000000001</v>
      </c>
      <c r="W1006" s="5">
        <v>7</v>
      </c>
      <c r="X1006" s="5">
        <v>24.57</v>
      </c>
      <c r="Y1006" s="5">
        <v>89856</v>
      </c>
      <c r="Z1006" s="5">
        <f>DATEDIF(Table1[[#This Row],[Order Date]], Table1[[#This Row],[Ship Date]], "D")</f>
        <v>2</v>
      </c>
      <c r="AA1006" s="5">
        <f>IF(Table1[[#This Row],[Sales]]=0, 0, Table1[[#This Row],[Profit]] / Table1[[#This Row],[Sales]] * 100)</f>
        <v>-369.37566137566137</v>
      </c>
      <c r="AB1006" s="5">
        <f>Table1[[#This Row],[Sales]] / (1 - Table1[[#This Row],[Discount]])</f>
        <v>25.329896907216497</v>
      </c>
      <c r="AC1006" s="5">
        <f>Table1[[#This Row],[Sales Before Discount]] - Table1[[#This Row],[Sales]]</f>
        <v>0.75989690721649694</v>
      </c>
      <c r="AD1006" s="5" t="str">
        <f>IF(Table1[[#This Row],[Discount Impact Factor]]=0, "No Discount", IF(Table1[[#This Row],[Discount Impact Factor]]&lt;=0.1, "Low Discount", IF(Table1[[#This Row],[Discount Impact Factor]]&lt;=0.2, "Medium Discount", "High Discount")))</f>
        <v>High Discount</v>
      </c>
      <c r="AE1006" s="5" t="str">
        <f>IF(Table1[[#This Row],[Discount]]=0,"0% (No Discount)",
 IF(Table1[[#This Row],[Discount]]&lt;=0.09,"10%",
 IF(Table1[[#This Row],[Discount]]&lt;=0.16,"15%",
 IF(Table1[[#This Row],[Discount]]&lt;=0.2,"20%",  IF(Table1[[#This Row],[Discount]]&lt;=0.25,"25%",
 "30%+")))))</f>
        <v>10%</v>
      </c>
      <c r="AF1006" s="5" t="str">
        <f>IF(Table1[[#This Row],[Discount]]=0, "Full Price", "Discounted")</f>
        <v>Discounted</v>
      </c>
      <c r="AG1006" s="46" t="str">
        <f>TEXT(Table1[[#This Row],[Order Date]],"mmm-yyyy")</f>
        <v>Jan-2015</v>
      </c>
    </row>
    <row r="1007" spans="1:33" ht="12.75" hidden="1" customHeight="1" x14ac:dyDescent="0.25">
      <c r="A1007" s="5">
        <v>23966</v>
      </c>
      <c r="B1007" s="5" t="s">
        <v>47</v>
      </c>
      <c r="C1007" s="5">
        <v>0.04</v>
      </c>
      <c r="D1007" s="5">
        <v>205.99</v>
      </c>
      <c r="E1007" s="5">
        <v>8.99</v>
      </c>
      <c r="F1007" s="5">
        <v>1788</v>
      </c>
      <c r="G1007" s="5" t="s">
        <v>1795</v>
      </c>
      <c r="H1007" s="5" t="s">
        <v>49</v>
      </c>
      <c r="I1007" s="5" t="s">
        <v>114</v>
      </c>
      <c r="J1007" s="5" t="s">
        <v>77</v>
      </c>
      <c r="K1007" s="5" t="s">
        <v>78</v>
      </c>
      <c r="L1007" s="5" t="s">
        <v>59</v>
      </c>
      <c r="M1007" s="5" t="s">
        <v>107</v>
      </c>
      <c r="N1007" s="5">
        <v>0.56000000000000005</v>
      </c>
      <c r="O1007" s="5" t="s">
        <v>33</v>
      </c>
      <c r="P1007" s="5" t="s">
        <v>136</v>
      </c>
      <c r="Q1007" s="5" t="s">
        <v>387</v>
      </c>
      <c r="R1007" s="5" t="s">
        <v>1658</v>
      </c>
      <c r="S1007" s="5">
        <v>30188</v>
      </c>
      <c r="T1007" s="7">
        <v>42025</v>
      </c>
      <c r="U1007" s="7">
        <v>42026</v>
      </c>
      <c r="V1007" s="5">
        <v>960.98400000000004</v>
      </c>
      <c r="W1007" s="5">
        <v>6</v>
      </c>
      <c r="X1007" s="5">
        <v>1008.53</v>
      </c>
      <c r="Y1007" s="5">
        <v>88256</v>
      </c>
      <c r="Z1007" s="5">
        <f>DATEDIF(Table1[[#This Row],[Order Date]], Table1[[#This Row],[Ship Date]], "D")</f>
        <v>1</v>
      </c>
      <c r="AA1007" s="5">
        <f>IF(Table1[[#This Row],[Sales]]=0, 0, Table1[[#This Row],[Profit]] / Table1[[#This Row],[Sales]] * 100)</f>
        <v>95.285613715010967</v>
      </c>
      <c r="AB1007" s="5">
        <f>Table1[[#This Row],[Sales]] / (1 - Table1[[#This Row],[Discount]])</f>
        <v>1050.5520833333333</v>
      </c>
      <c r="AC1007" s="5">
        <f>Table1[[#This Row],[Sales Before Discount]] - Table1[[#This Row],[Sales]]</f>
        <v>42.022083333333285</v>
      </c>
      <c r="AD1007" s="5" t="str">
        <f>IF(Table1[[#This Row],[Discount Impact Factor]]=0, "No Discount", IF(Table1[[#This Row],[Discount Impact Factor]]&lt;=0.1, "Low Discount", IF(Table1[[#This Row],[Discount Impact Factor]]&lt;=0.2, "Medium Discount", "High Discount")))</f>
        <v>High Discount</v>
      </c>
      <c r="AE1007" s="5" t="str">
        <f>IF(Table1[[#This Row],[Discount]]=0,"0% (No Discount)",
 IF(Table1[[#This Row],[Discount]]&lt;=0.09,"10%",
 IF(Table1[[#This Row],[Discount]]&lt;=0.16,"15%",
 IF(Table1[[#This Row],[Discount]]&lt;=0.2,"20%",  IF(Table1[[#This Row],[Discount]]&lt;=0.25,"25%",
 "30%+")))))</f>
        <v>10%</v>
      </c>
      <c r="AF1007" s="5" t="str">
        <f>IF(Table1[[#This Row],[Discount]]=0, "Full Price", "Discounted")</f>
        <v>Discounted</v>
      </c>
      <c r="AG1007" s="46" t="str">
        <f>TEXT(Table1[[#This Row],[Order Date]],"mmm-yyyy")</f>
        <v>Jan-2015</v>
      </c>
    </row>
    <row r="1008" spans="1:33" ht="12.75" customHeight="1" x14ac:dyDescent="0.25">
      <c r="A1008" s="5">
        <v>21284</v>
      </c>
      <c r="B1008" s="5" t="s">
        <v>47</v>
      </c>
      <c r="C1008" s="5">
        <v>0.04</v>
      </c>
      <c r="D1008" s="5">
        <v>880.98</v>
      </c>
      <c r="E1008" s="5">
        <v>44.55</v>
      </c>
      <c r="F1008" s="5">
        <v>1793</v>
      </c>
      <c r="G1008" s="5" t="s">
        <v>1796</v>
      </c>
      <c r="H1008" s="5" t="s">
        <v>39</v>
      </c>
      <c r="I1008" s="5" t="s">
        <v>40</v>
      </c>
      <c r="J1008" s="5" t="s">
        <v>41</v>
      </c>
      <c r="K1008" s="5" t="s">
        <v>191</v>
      </c>
      <c r="L1008" s="5" t="s">
        <v>121</v>
      </c>
      <c r="M1008" s="5" t="s">
        <v>769</v>
      </c>
      <c r="N1008" s="5">
        <v>0.62</v>
      </c>
      <c r="O1008" s="5" t="s">
        <v>33</v>
      </c>
      <c r="P1008" s="5" t="s">
        <v>61</v>
      </c>
      <c r="Q1008" s="5" t="s">
        <v>178</v>
      </c>
      <c r="R1008" s="5" t="s">
        <v>1797</v>
      </c>
      <c r="S1008" s="5">
        <v>61401</v>
      </c>
      <c r="T1008" s="7">
        <v>42010</v>
      </c>
      <c r="U1008" s="7">
        <v>42011</v>
      </c>
      <c r="V1008" s="5">
        <v>-13706.464</v>
      </c>
      <c r="W1008" s="5">
        <v>8</v>
      </c>
      <c r="X1008" s="5">
        <v>6968.9</v>
      </c>
      <c r="Y1008" s="5">
        <v>87853</v>
      </c>
      <c r="Z1008" s="5">
        <f>DATEDIF(Table1[[#This Row],[Order Date]], Table1[[#This Row],[Ship Date]], "D")</f>
        <v>1</v>
      </c>
      <c r="AA1008" s="5">
        <f>IF(Table1[[#This Row],[Sales]]=0, 0, Table1[[#This Row],[Profit]] / Table1[[#This Row],[Sales]] * 100)</f>
        <v>-196.68045172121856</v>
      </c>
      <c r="AB1008" s="5">
        <f>Table1[[#This Row],[Sales]] / (1 - Table1[[#This Row],[Discount]])</f>
        <v>7259.270833333333</v>
      </c>
      <c r="AC1008" s="5">
        <f>Table1[[#This Row],[Sales Before Discount]] - Table1[[#This Row],[Sales]]</f>
        <v>290.37083333333339</v>
      </c>
      <c r="AD1008" s="5" t="str">
        <f>IF(Table1[[#This Row],[Discount Impact Factor]]=0, "No Discount", IF(Table1[[#This Row],[Discount Impact Factor]]&lt;=0.1, "Low Discount", IF(Table1[[#This Row],[Discount Impact Factor]]&lt;=0.2, "Medium Discount", "High Discount")))</f>
        <v>High Discount</v>
      </c>
      <c r="AE1008" s="5" t="str">
        <f>IF(Table1[[#This Row],[Discount]]=0,"0% (No Discount)",
 IF(Table1[[#This Row],[Discount]]&lt;=0.09,"10%",
 IF(Table1[[#This Row],[Discount]]&lt;=0.16,"15%",
 IF(Table1[[#This Row],[Discount]]&lt;=0.2,"20%",  IF(Table1[[#This Row],[Discount]]&lt;=0.25,"25%",
 "30%+")))))</f>
        <v>10%</v>
      </c>
      <c r="AF1008" s="5" t="str">
        <f>IF(Table1[[#This Row],[Discount]]=0, "Full Price", "Discounted")</f>
        <v>Discounted</v>
      </c>
      <c r="AG1008" s="46" t="str">
        <f>TEXT(Table1[[#This Row],[Order Date]],"mmm-yyyy")</f>
        <v>Jan-2015</v>
      </c>
    </row>
    <row r="1009" spans="1:33" ht="12.75" hidden="1" customHeight="1" x14ac:dyDescent="0.25">
      <c r="A1009" s="5">
        <v>22986</v>
      </c>
      <c r="B1009" s="5" t="s">
        <v>47</v>
      </c>
      <c r="C1009" s="5">
        <v>0.04</v>
      </c>
      <c r="D1009" s="5">
        <v>3.68</v>
      </c>
      <c r="E1009" s="5">
        <v>1.32</v>
      </c>
      <c r="F1009" s="5">
        <v>1802</v>
      </c>
      <c r="G1009" s="5" t="s">
        <v>1798</v>
      </c>
      <c r="H1009" s="5" t="s">
        <v>49</v>
      </c>
      <c r="I1009" s="5" t="s">
        <v>28</v>
      </c>
      <c r="J1009" s="5" t="s">
        <v>29</v>
      </c>
      <c r="K1009" s="5" t="s">
        <v>174</v>
      </c>
      <c r="L1009" s="5" t="s">
        <v>31</v>
      </c>
      <c r="M1009" s="5" t="s">
        <v>839</v>
      </c>
      <c r="N1009" s="5">
        <v>0.83</v>
      </c>
      <c r="O1009" s="5" t="s">
        <v>33</v>
      </c>
      <c r="P1009" s="5" t="s">
        <v>136</v>
      </c>
      <c r="Q1009" s="5" t="s">
        <v>362</v>
      </c>
      <c r="R1009" s="5" t="s">
        <v>1773</v>
      </c>
      <c r="S1009" s="5">
        <v>34698</v>
      </c>
      <c r="T1009" s="7">
        <v>42156</v>
      </c>
      <c r="U1009" s="7">
        <v>42157</v>
      </c>
      <c r="V1009" s="5">
        <v>300.92579999999998</v>
      </c>
      <c r="W1009" s="5">
        <v>11</v>
      </c>
      <c r="X1009" s="5">
        <v>41.29</v>
      </c>
      <c r="Y1009" s="5">
        <v>91543</v>
      </c>
      <c r="Z1009" s="5">
        <f>DATEDIF(Table1[[#This Row],[Order Date]], Table1[[#This Row],[Ship Date]], "D")</f>
        <v>1</v>
      </c>
      <c r="AA1009" s="5">
        <f>IF(Table1[[#This Row],[Sales]]=0, 0, Table1[[#This Row],[Profit]] / Table1[[#This Row],[Sales]] * 100)</f>
        <v>728.81036570598201</v>
      </c>
      <c r="AB1009" s="5">
        <f>Table1[[#This Row],[Sales]] / (1 - Table1[[#This Row],[Discount]])</f>
        <v>43.010416666666664</v>
      </c>
      <c r="AC1009" s="5">
        <f>Table1[[#This Row],[Sales Before Discount]] - Table1[[#This Row],[Sales]]</f>
        <v>1.7204166666666652</v>
      </c>
      <c r="AD1009" s="5" t="str">
        <f>IF(Table1[[#This Row],[Discount Impact Factor]]=0, "No Discount", IF(Table1[[#This Row],[Discount Impact Factor]]&lt;=0.1, "Low Discount", IF(Table1[[#This Row],[Discount Impact Factor]]&lt;=0.2, "Medium Discount", "High Discount")))</f>
        <v>High Discount</v>
      </c>
      <c r="AE1009" s="5" t="str">
        <f>IF(Table1[[#This Row],[Discount]]=0,"0% (No Discount)",
 IF(Table1[[#This Row],[Discount]]&lt;=0.09,"10%",
 IF(Table1[[#This Row],[Discount]]&lt;=0.16,"15%",
 IF(Table1[[#This Row],[Discount]]&lt;=0.2,"20%",  IF(Table1[[#This Row],[Discount]]&lt;=0.25,"25%",
 "30%+")))))</f>
        <v>10%</v>
      </c>
      <c r="AF1009" s="5" t="str">
        <f>IF(Table1[[#This Row],[Discount]]=0, "Full Price", "Discounted")</f>
        <v>Discounted</v>
      </c>
      <c r="AG1009" s="46" t="str">
        <f>TEXT(Table1[[#This Row],[Order Date]],"mmm-yyyy")</f>
        <v>Jun-2015</v>
      </c>
    </row>
    <row r="1010" spans="1:33" ht="12.75" customHeight="1" x14ac:dyDescent="0.25">
      <c r="A1010" s="5">
        <v>18901</v>
      </c>
      <c r="B1010" s="5" t="s">
        <v>56</v>
      </c>
      <c r="C1010" s="5">
        <v>0.01</v>
      </c>
      <c r="D1010" s="5">
        <v>8.1199999999999992</v>
      </c>
      <c r="E1010" s="5">
        <v>2.83</v>
      </c>
      <c r="F1010" s="5">
        <v>1808</v>
      </c>
      <c r="G1010" s="5" t="s">
        <v>1799</v>
      </c>
      <c r="H1010" s="5" t="s">
        <v>27</v>
      </c>
      <c r="I1010" s="5" t="s">
        <v>40</v>
      </c>
      <c r="J1010" s="5" t="s">
        <v>77</v>
      </c>
      <c r="K1010" s="5" t="s">
        <v>180</v>
      </c>
      <c r="L1010" s="5" t="s">
        <v>51</v>
      </c>
      <c r="M1010" s="5" t="s">
        <v>827</v>
      </c>
      <c r="N1010" s="5">
        <v>0.77</v>
      </c>
      <c r="O1010" s="5" t="s">
        <v>33</v>
      </c>
      <c r="P1010" s="5" t="s">
        <v>53</v>
      </c>
      <c r="Q1010" s="5" t="s">
        <v>648</v>
      </c>
      <c r="R1010" s="5" t="s">
        <v>1800</v>
      </c>
      <c r="S1010" s="5">
        <v>26101</v>
      </c>
      <c r="T1010" s="7">
        <v>42080</v>
      </c>
      <c r="U1010" s="7">
        <v>42081</v>
      </c>
      <c r="V1010" s="5">
        <v>-40.76</v>
      </c>
      <c r="W1010" s="5">
        <v>10</v>
      </c>
      <c r="X1010" s="5">
        <v>88.64</v>
      </c>
      <c r="Y1010" s="5">
        <v>89251</v>
      </c>
      <c r="Z1010" s="5">
        <f>DATEDIF(Table1[[#This Row],[Order Date]], Table1[[#This Row],[Ship Date]], "D")</f>
        <v>1</v>
      </c>
      <c r="AA1010" s="5">
        <f>IF(Table1[[#This Row],[Sales]]=0, 0, Table1[[#This Row],[Profit]] / Table1[[#This Row],[Sales]] * 100)</f>
        <v>-45.983754512635379</v>
      </c>
      <c r="AB1010" s="5">
        <f>Table1[[#This Row],[Sales]] / (1 - Table1[[#This Row],[Discount]])</f>
        <v>89.535353535353536</v>
      </c>
      <c r="AC1010" s="5">
        <f>Table1[[#This Row],[Sales Before Discount]] - Table1[[#This Row],[Sales]]</f>
        <v>0.89535353535353579</v>
      </c>
      <c r="AD1010" s="5" t="str">
        <f>IF(Table1[[#This Row],[Discount Impact Factor]]=0, "No Discount", IF(Table1[[#This Row],[Discount Impact Factor]]&lt;=0.1, "Low Discount", IF(Table1[[#This Row],[Discount Impact Factor]]&lt;=0.2, "Medium Discount", "High Discount")))</f>
        <v>High Discount</v>
      </c>
      <c r="AE1010" s="5" t="str">
        <f>IF(Table1[[#This Row],[Discount]]=0,"0% (No Discount)",
 IF(Table1[[#This Row],[Discount]]&lt;=0.09,"10%",
 IF(Table1[[#This Row],[Discount]]&lt;=0.16,"15%",
 IF(Table1[[#This Row],[Discount]]&lt;=0.2,"20%",  IF(Table1[[#This Row],[Discount]]&lt;=0.25,"25%",
 "30%+")))))</f>
        <v>10%</v>
      </c>
      <c r="AF1010" s="5" t="str">
        <f>IF(Table1[[#This Row],[Discount]]=0, "Full Price", "Discounted")</f>
        <v>Discounted</v>
      </c>
      <c r="AG1010" s="46" t="str">
        <f>TEXT(Table1[[#This Row],[Order Date]],"mmm-yyyy")</f>
        <v>Mar-2015</v>
      </c>
    </row>
    <row r="1011" spans="1:33" ht="12.75" customHeight="1" x14ac:dyDescent="0.25">
      <c r="A1011" s="5">
        <v>21746</v>
      </c>
      <c r="B1011" s="5" t="s">
        <v>37</v>
      </c>
      <c r="C1011" s="5">
        <v>0.09</v>
      </c>
      <c r="D1011" s="5">
        <v>77.510000000000005</v>
      </c>
      <c r="E1011" s="5">
        <v>4</v>
      </c>
      <c r="F1011" s="5">
        <v>1814</v>
      </c>
      <c r="G1011" s="5" t="s">
        <v>1801</v>
      </c>
      <c r="H1011" s="5" t="s">
        <v>27</v>
      </c>
      <c r="I1011" s="5" t="s">
        <v>40</v>
      </c>
      <c r="J1011" s="5" t="s">
        <v>77</v>
      </c>
      <c r="K1011" s="5" t="s">
        <v>180</v>
      </c>
      <c r="L1011" s="5" t="s">
        <v>59</v>
      </c>
      <c r="M1011" s="5" t="s">
        <v>1802</v>
      </c>
      <c r="N1011" s="5">
        <v>0.76</v>
      </c>
      <c r="O1011" s="5" t="s">
        <v>33</v>
      </c>
      <c r="P1011" s="5" t="s">
        <v>136</v>
      </c>
      <c r="Q1011" s="5" t="s">
        <v>671</v>
      </c>
      <c r="R1011" s="5" t="s">
        <v>1803</v>
      </c>
      <c r="S1011" s="5">
        <v>38654</v>
      </c>
      <c r="T1011" s="7">
        <v>42147</v>
      </c>
      <c r="U1011" s="7">
        <v>42149</v>
      </c>
      <c r="V1011" s="5">
        <v>-986.52399999999989</v>
      </c>
      <c r="W1011" s="5">
        <v>17</v>
      </c>
      <c r="X1011" s="5">
        <v>1300.54</v>
      </c>
      <c r="Y1011" s="5">
        <v>90524</v>
      </c>
      <c r="Z1011" s="5">
        <f>DATEDIF(Table1[[#This Row],[Order Date]], Table1[[#This Row],[Ship Date]], "D")</f>
        <v>2</v>
      </c>
      <c r="AA1011" s="5">
        <f>IF(Table1[[#This Row],[Sales]]=0, 0, Table1[[#This Row],[Profit]] / Table1[[#This Row],[Sales]] * 100)</f>
        <v>-75.854952558168137</v>
      </c>
      <c r="AB1011" s="5">
        <f>Table1[[#This Row],[Sales]] / (1 - Table1[[#This Row],[Discount]])</f>
        <v>1429.164835164835</v>
      </c>
      <c r="AC1011" s="5">
        <f>Table1[[#This Row],[Sales Before Discount]] - Table1[[#This Row],[Sales]]</f>
        <v>128.62483516483508</v>
      </c>
      <c r="AD1011" s="5" t="str">
        <f>IF(Table1[[#This Row],[Discount Impact Factor]]=0, "No Discount", IF(Table1[[#This Row],[Discount Impact Factor]]&lt;=0.1, "Low Discount", IF(Table1[[#This Row],[Discount Impact Factor]]&lt;=0.2, "Medium Discount", "High Discount")))</f>
        <v>High Discount</v>
      </c>
      <c r="AE1011" s="5" t="str">
        <f>IF(Table1[[#This Row],[Discount]]=0,"0% (No Discount)",
 IF(Table1[[#This Row],[Discount]]&lt;=0.09,"10%",
 IF(Table1[[#This Row],[Discount]]&lt;=0.16,"15%",
 IF(Table1[[#This Row],[Discount]]&lt;=0.2,"20%",  IF(Table1[[#This Row],[Discount]]&lt;=0.25,"25%",
 "30%+")))))</f>
        <v>10%</v>
      </c>
      <c r="AF1011" s="5" t="str">
        <f>IF(Table1[[#This Row],[Discount]]=0, "Full Price", "Discounted")</f>
        <v>Discounted</v>
      </c>
      <c r="AG1011" s="46" t="str">
        <f>TEXT(Table1[[#This Row],[Order Date]],"mmm-yyyy")</f>
        <v>May-2015</v>
      </c>
    </row>
    <row r="1012" spans="1:33" ht="12.75" customHeight="1" x14ac:dyDescent="0.25">
      <c r="A1012" s="5">
        <v>21747</v>
      </c>
      <c r="B1012" s="5" t="s">
        <v>37</v>
      </c>
      <c r="C1012" s="5">
        <v>0</v>
      </c>
      <c r="D1012" s="5">
        <v>2.88</v>
      </c>
      <c r="E1012" s="5">
        <v>0.7</v>
      </c>
      <c r="F1012" s="5">
        <v>1814</v>
      </c>
      <c r="G1012" s="5" t="s">
        <v>1801</v>
      </c>
      <c r="H1012" s="5" t="s">
        <v>49</v>
      </c>
      <c r="I1012" s="5" t="s">
        <v>40</v>
      </c>
      <c r="J1012" s="5" t="s">
        <v>29</v>
      </c>
      <c r="K1012" s="5" t="s">
        <v>30</v>
      </c>
      <c r="L1012" s="5" t="s">
        <v>31</v>
      </c>
      <c r="M1012" s="5" t="s">
        <v>365</v>
      </c>
      <c r="N1012" s="5">
        <v>0.56000000000000005</v>
      </c>
      <c r="O1012" s="5" t="s">
        <v>33</v>
      </c>
      <c r="P1012" s="5" t="s">
        <v>136</v>
      </c>
      <c r="Q1012" s="5" t="s">
        <v>671</v>
      </c>
      <c r="R1012" s="5" t="s">
        <v>1803</v>
      </c>
      <c r="S1012" s="5">
        <v>38654</v>
      </c>
      <c r="T1012" s="7">
        <v>42147</v>
      </c>
      <c r="U1012" s="7">
        <v>42149</v>
      </c>
      <c r="V1012" s="5">
        <v>-141.666</v>
      </c>
      <c r="W1012" s="5">
        <v>13</v>
      </c>
      <c r="X1012" s="5">
        <v>38.06</v>
      </c>
      <c r="Y1012" s="5">
        <v>90524</v>
      </c>
      <c r="Z1012" s="5">
        <f>DATEDIF(Table1[[#This Row],[Order Date]], Table1[[#This Row],[Ship Date]], "D")</f>
        <v>2</v>
      </c>
      <c r="AA1012" s="5">
        <f>IF(Table1[[#This Row],[Sales]]=0, 0, Table1[[#This Row],[Profit]] / Table1[[#This Row],[Sales]] * 100)</f>
        <v>-372.21755123489226</v>
      </c>
      <c r="AB1012" s="5">
        <f>Table1[[#This Row],[Sales]] / (1 - Table1[[#This Row],[Discount]])</f>
        <v>38.06</v>
      </c>
      <c r="AC1012" s="5">
        <f>Table1[[#This Row],[Sales Before Discount]] - Table1[[#This Row],[Sales]]</f>
        <v>0</v>
      </c>
      <c r="AD1012" s="5" t="str">
        <f>IF(Table1[[#This Row],[Discount Impact Factor]]=0, "No Discount", IF(Table1[[#This Row],[Discount Impact Factor]]&lt;=0.1, "Low Discount", IF(Table1[[#This Row],[Discount Impact Factor]]&lt;=0.2, "Medium Discount", "High Discount")))</f>
        <v>No Discount</v>
      </c>
      <c r="AE1012" s="5" t="str">
        <f>IF(Table1[[#This Row],[Discount]]=0,"0% (No Discount)",
 IF(Table1[[#This Row],[Discount]]&lt;=0.09,"10%",
 IF(Table1[[#This Row],[Discount]]&lt;=0.16,"15%",
 IF(Table1[[#This Row],[Discount]]&lt;=0.2,"20%",  IF(Table1[[#This Row],[Discount]]&lt;=0.25,"25%",
 "30%+")))))</f>
        <v>0% (No Discount)</v>
      </c>
      <c r="AF1012" s="5" t="str">
        <f>IF(Table1[[#This Row],[Discount]]=0, "Full Price", "Discounted")</f>
        <v>Full Price</v>
      </c>
      <c r="AG1012" s="46" t="str">
        <f>TEXT(Table1[[#This Row],[Order Date]],"mmm-yyyy")</f>
        <v>May-2015</v>
      </c>
    </row>
    <row r="1013" spans="1:33" ht="12.75" hidden="1" customHeight="1" x14ac:dyDescent="0.25">
      <c r="A1013" s="5">
        <v>24463</v>
      </c>
      <c r="B1013" s="5" t="s">
        <v>56</v>
      </c>
      <c r="C1013" s="5">
        <v>0.06</v>
      </c>
      <c r="D1013" s="5">
        <v>90.97</v>
      </c>
      <c r="E1013" s="5">
        <v>14</v>
      </c>
      <c r="F1013" s="5">
        <v>1815</v>
      </c>
      <c r="G1013" s="5" t="s">
        <v>1804</v>
      </c>
      <c r="H1013" s="5" t="s">
        <v>39</v>
      </c>
      <c r="I1013" s="5" t="s">
        <v>40</v>
      </c>
      <c r="J1013" s="5" t="s">
        <v>77</v>
      </c>
      <c r="K1013" s="5" t="s">
        <v>85</v>
      </c>
      <c r="L1013" s="5" t="s">
        <v>43</v>
      </c>
      <c r="M1013" s="5" t="s">
        <v>1805</v>
      </c>
      <c r="N1013" s="5">
        <v>0.36</v>
      </c>
      <c r="O1013" s="5" t="s">
        <v>33</v>
      </c>
      <c r="P1013" s="5" t="s">
        <v>136</v>
      </c>
      <c r="Q1013" s="5" t="s">
        <v>671</v>
      </c>
      <c r="R1013" s="5" t="s">
        <v>1806</v>
      </c>
      <c r="S1013" s="5">
        <v>39208</v>
      </c>
      <c r="T1013" s="7">
        <v>42046</v>
      </c>
      <c r="U1013" s="7">
        <v>42047</v>
      </c>
      <c r="V1013" s="5">
        <v>47.334000000000003</v>
      </c>
      <c r="W1013" s="5">
        <v>14</v>
      </c>
      <c r="X1013" s="5">
        <v>1263.3499999999999</v>
      </c>
      <c r="Y1013" s="5">
        <v>90525</v>
      </c>
      <c r="Z1013" s="5">
        <f>DATEDIF(Table1[[#This Row],[Order Date]], Table1[[#This Row],[Ship Date]], "D")</f>
        <v>1</v>
      </c>
      <c r="AA1013" s="5">
        <f>IF(Table1[[#This Row],[Sales]]=0, 0, Table1[[#This Row],[Profit]] / Table1[[#This Row],[Sales]] * 100)</f>
        <v>3.7467051885859033</v>
      </c>
      <c r="AB1013" s="5">
        <f>Table1[[#This Row],[Sales]] / (1 - Table1[[#This Row],[Discount]])</f>
        <v>1343.9893617021276</v>
      </c>
      <c r="AC1013" s="5">
        <f>Table1[[#This Row],[Sales Before Discount]] - Table1[[#This Row],[Sales]]</f>
        <v>80.639361702127644</v>
      </c>
      <c r="AD1013" s="5" t="str">
        <f>IF(Table1[[#This Row],[Discount Impact Factor]]=0, "No Discount", IF(Table1[[#This Row],[Discount Impact Factor]]&lt;=0.1, "Low Discount", IF(Table1[[#This Row],[Discount Impact Factor]]&lt;=0.2, "Medium Discount", "High Discount")))</f>
        <v>High Discount</v>
      </c>
      <c r="AE1013" s="5" t="str">
        <f>IF(Table1[[#This Row],[Discount]]=0,"0% (No Discount)",
 IF(Table1[[#This Row],[Discount]]&lt;=0.09,"10%",
 IF(Table1[[#This Row],[Discount]]&lt;=0.16,"15%",
 IF(Table1[[#This Row],[Discount]]&lt;=0.2,"20%",  IF(Table1[[#This Row],[Discount]]&lt;=0.25,"25%",
 "30%+")))))</f>
        <v>10%</v>
      </c>
      <c r="AF1013" s="5" t="str">
        <f>IF(Table1[[#This Row],[Discount]]=0, "Full Price", "Discounted")</f>
        <v>Discounted</v>
      </c>
      <c r="AG1013" s="46" t="str">
        <f>TEXT(Table1[[#This Row],[Order Date]],"mmm-yyyy")</f>
        <v>Feb-2015</v>
      </c>
    </row>
    <row r="1014" spans="1:33" ht="12.75" hidden="1" customHeight="1" x14ac:dyDescent="0.25">
      <c r="A1014" s="5">
        <v>22843</v>
      </c>
      <c r="B1014" s="5" t="s">
        <v>106</v>
      </c>
      <c r="C1014" s="5">
        <v>0.01</v>
      </c>
      <c r="D1014" s="5">
        <v>10.48</v>
      </c>
      <c r="E1014" s="5">
        <v>2.89</v>
      </c>
      <c r="F1014" s="5">
        <v>1816</v>
      </c>
      <c r="G1014" s="5" t="s">
        <v>1807</v>
      </c>
      <c r="H1014" s="5" t="s">
        <v>49</v>
      </c>
      <c r="I1014" s="5" t="s">
        <v>114</v>
      </c>
      <c r="J1014" s="5" t="s">
        <v>29</v>
      </c>
      <c r="K1014" s="5" t="s">
        <v>30</v>
      </c>
      <c r="L1014" s="5" t="s">
        <v>51</v>
      </c>
      <c r="M1014" s="5" t="s">
        <v>1808</v>
      </c>
      <c r="N1014" s="5">
        <v>0.6</v>
      </c>
      <c r="O1014" s="5" t="s">
        <v>33</v>
      </c>
      <c r="P1014" s="5" t="s">
        <v>61</v>
      </c>
      <c r="Q1014" s="5" t="s">
        <v>300</v>
      </c>
      <c r="R1014" s="5" t="s">
        <v>155</v>
      </c>
      <c r="S1014" s="5">
        <v>48187</v>
      </c>
      <c r="T1014" s="7">
        <v>42040</v>
      </c>
      <c r="U1014" s="7">
        <v>42042</v>
      </c>
      <c r="V1014" s="5">
        <v>60.561599999999999</v>
      </c>
      <c r="W1014" s="5">
        <v>19</v>
      </c>
      <c r="X1014" s="5">
        <v>202.38</v>
      </c>
      <c r="Y1014" s="5">
        <v>85990</v>
      </c>
      <c r="Z1014" s="5">
        <f>DATEDIF(Table1[[#This Row],[Order Date]], Table1[[#This Row],[Ship Date]], "D")</f>
        <v>2</v>
      </c>
      <c r="AA1014" s="5">
        <f>IF(Table1[[#This Row],[Sales]]=0, 0, Table1[[#This Row],[Profit]] / Table1[[#This Row],[Sales]] * 100)</f>
        <v>29.924696116217021</v>
      </c>
      <c r="AB1014" s="5">
        <f>Table1[[#This Row],[Sales]] / (1 - Table1[[#This Row],[Discount]])</f>
        <v>204.42424242424241</v>
      </c>
      <c r="AC1014" s="5">
        <f>Table1[[#This Row],[Sales Before Discount]] - Table1[[#This Row],[Sales]]</f>
        <v>2.0442424242424124</v>
      </c>
      <c r="AD1014" s="5" t="str">
        <f>IF(Table1[[#This Row],[Discount Impact Factor]]=0, "No Discount", IF(Table1[[#This Row],[Discount Impact Factor]]&lt;=0.1, "Low Discount", IF(Table1[[#This Row],[Discount Impact Factor]]&lt;=0.2, "Medium Discount", "High Discount")))</f>
        <v>High Discount</v>
      </c>
      <c r="AE1014" s="5" t="str">
        <f>IF(Table1[[#This Row],[Discount]]=0,"0% (No Discount)",
 IF(Table1[[#This Row],[Discount]]&lt;=0.09,"10%",
 IF(Table1[[#This Row],[Discount]]&lt;=0.16,"15%",
 IF(Table1[[#This Row],[Discount]]&lt;=0.2,"20%",  IF(Table1[[#This Row],[Discount]]&lt;=0.25,"25%",
 "30%+")))))</f>
        <v>10%</v>
      </c>
      <c r="AF1014" s="5" t="str">
        <f>IF(Table1[[#This Row],[Discount]]=0, "Full Price", "Discounted")</f>
        <v>Discounted</v>
      </c>
      <c r="AG1014" s="46" t="str">
        <f>TEXT(Table1[[#This Row],[Order Date]],"mmm-yyyy")</f>
        <v>Feb-2015</v>
      </c>
    </row>
    <row r="1015" spans="1:33" ht="12.75" customHeight="1" x14ac:dyDescent="0.25">
      <c r="A1015" s="5">
        <v>24622</v>
      </c>
      <c r="B1015" s="5" t="s">
        <v>37</v>
      </c>
      <c r="C1015" s="5">
        <v>0.06</v>
      </c>
      <c r="D1015" s="5">
        <v>17.98</v>
      </c>
      <c r="E1015" s="5">
        <v>8.51</v>
      </c>
      <c r="F1015" s="5">
        <v>1818</v>
      </c>
      <c r="G1015" s="5" t="s">
        <v>1809</v>
      </c>
      <c r="H1015" s="5" t="s">
        <v>49</v>
      </c>
      <c r="I1015" s="5" t="s">
        <v>114</v>
      </c>
      <c r="J1015" s="5" t="s">
        <v>77</v>
      </c>
      <c r="K1015" s="5" t="s">
        <v>85</v>
      </c>
      <c r="L1015" s="5" t="s">
        <v>86</v>
      </c>
      <c r="M1015" s="5" t="s">
        <v>104</v>
      </c>
      <c r="N1015" s="5">
        <v>0.4</v>
      </c>
      <c r="O1015" s="5" t="s">
        <v>33</v>
      </c>
      <c r="P1015" s="5" t="s">
        <v>61</v>
      </c>
      <c r="Q1015" s="5" t="s">
        <v>300</v>
      </c>
      <c r="R1015" s="5" t="s">
        <v>1810</v>
      </c>
      <c r="S1015" s="5">
        <v>48126</v>
      </c>
      <c r="T1015" s="7">
        <v>42109</v>
      </c>
      <c r="U1015" s="7">
        <v>42111</v>
      </c>
      <c r="V1015" s="5">
        <v>-47.243088</v>
      </c>
      <c r="W1015" s="5">
        <v>3</v>
      </c>
      <c r="X1015" s="5">
        <v>56.38</v>
      </c>
      <c r="Y1015" s="5">
        <v>85991</v>
      </c>
      <c r="Z1015" s="5">
        <f>DATEDIF(Table1[[#This Row],[Order Date]], Table1[[#This Row],[Ship Date]], "D")</f>
        <v>2</v>
      </c>
      <c r="AA1015" s="5">
        <f>IF(Table1[[#This Row],[Sales]]=0, 0, Table1[[#This Row],[Profit]] / Table1[[#This Row],[Sales]] * 100)</f>
        <v>-83.794054629301158</v>
      </c>
      <c r="AB1015" s="5">
        <f>Table1[[#This Row],[Sales]] / (1 - Table1[[#This Row],[Discount]])</f>
        <v>59.978723404255327</v>
      </c>
      <c r="AC1015" s="5">
        <f>Table1[[#This Row],[Sales Before Discount]] - Table1[[#This Row],[Sales]]</f>
        <v>3.598723404255324</v>
      </c>
      <c r="AD1015" s="5" t="str">
        <f>IF(Table1[[#This Row],[Discount Impact Factor]]=0, "No Discount", IF(Table1[[#This Row],[Discount Impact Factor]]&lt;=0.1, "Low Discount", IF(Table1[[#This Row],[Discount Impact Factor]]&lt;=0.2, "Medium Discount", "High Discount")))</f>
        <v>High Discount</v>
      </c>
      <c r="AE1015" s="5" t="str">
        <f>IF(Table1[[#This Row],[Discount]]=0,"0% (No Discount)",
 IF(Table1[[#This Row],[Discount]]&lt;=0.09,"10%",
 IF(Table1[[#This Row],[Discount]]&lt;=0.16,"15%",
 IF(Table1[[#This Row],[Discount]]&lt;=0.2,"20%",  IF(Table1[[#This Row],[Discount]]&lt;=0.25,"25%",
 "30%+")))))</f>
        <v>10%</v>
      </c>
      <c r="AF1015" s="5" t="str">
        <f>IF(Table1[[#This Row],[Discount]]=0, "Full Price", "Discounted")</f>
        <v>Discounted</v>
      </c>
      <c r="AG1015" s="46" t="str">
        <f>TEXT(Table1[[#This Row],[Order Date]],"mmm-yyyy")</f>
        <v>Apr-2015</v>
      </c>
    </row>
    <row r="1016" spans="1:33" ht="12.75" hidden="1" customHeight="1" x14ac:dyDescent="0.25">
      <c r="A1016" s="5">
        <v>24623</v>
      </c>
      <c r="B1016" s="5" t="s">
        <v>37</v>
      </c>
      <c r="C1016" s="5">
        <v>0.1</v>
      </c>
      <c r="D1016" s="5">
        <v>9.99</v>
      </c>
      <c r="E1016" s="5">
        <v>4.78</v>
      </c>
      <c r="F1016" s="5">
        <v>1818</v>
      </c>
      <c r="G1016" s="5" t="s">
        <v>1809</v>
      </c>
      <c r="H1016" s="5" t="s">
        <v>27</v>
      </c>
      <c r="I1016" s="5" t="s">
        <v>114</v>
      </c>
      <c r="J1016" s="5" t="s">
        <v>29</v>
      </c>
      <c r="K1016" s="5" t="s">
        <v>93</v>
      </c>
      <c r="L1016" s="5" t="s">
        <v>59</v>
      </c>
      <c r="M1016" s="5" t="s">
        <v>1811</v>
      </c>
      <c r="N1016" s="5">
        <v>0.4</v>
      </c>
      <c r="O1016" s="5" t="s">
        <v>33</v>
      </c>
      <c r="P1016" s="5" t="s">
        <v>61</v>
      </c>
      <c r="Q1016" s="5" t="s">
        <v>300</v>
      </c>
      <c r="R1016" s="5" t="s">
        <v>1810</v>
      </c>
      <c r="S1016" s="5">
        <v>48126</v>
      </c>
      <c r="T1016" s="7">
        <v>42109</v>
      </c>
      <c r="U1016" s="7">
        <v>42112</v>
      </c>
      <c r="V1016" s="5">
        <v>9.1539999999999999</v>
      </c>
      <c r="W1016" s="5">
        <v>12</v>
      </c>
      <c r="X1016" s="5">
        <v>119.13</v>
      </c>
      <c r="Y1016" s="5">
        <v>85991</v>
      </c>
      <c r="Z1016" s="5">
        <f>DATEDIF(Table1[[#This Row],[Order Date]], Table1[[#This Row],[Ship Date]], "D")</f>
        <v>3</v>
      </c>
      <c r="AA1016" s="5">
        <f>IF(Table1[[#This Row],[Sales]]=0, 0, Table1[[#This Row],[Profit]] / Table1[[#This Row],[Sales]] * 100)</f>
        <v>7.6840426424913968</v>
      </c>
      <c r="AB1016" s="5">
        <f>Table1[[#This Row],[Sales]] / (1 - Table1[[#This Row],[Discount]])</f>
        <v>132.36666666666665</v>
      </c>
      <c r="AC1016" s="5">
        <f>Table1[[#This Row],[Sales Before Discount]] - Table1[[#This Row],[Sales]]</f>
        <v>13.23666666666665</v>
      </c>
      <c r="AD1016" s="5" t="str">
        <f>IF(Table1[[#This Row],[Discount Impact Factor]]=0, "No Discount", IF(Table1[[#This Row],[Discount Impact Factor]]&lt;=0.1, "Low Discount", IF(Table1[[#This Row],[Discount Impact Factor]]&lt;=0.2, "Medium Discount", "High Discount")))</f>
        <v>High Discount</v>
      </c>
      <c r="AE1016" s="5" t="str">
        <f>IF(Table1[[#This Row],[Discount]]=0,"0% (No Discount)",
 IF(Table1[[#This Row],[Discount]]&lt;=0.09,"10%",
 IF(Table1[[#This Row],[Discount]]&lt;=0.16,"15%",
 IF(Table1[[#This Row],[Discount]]&lt;=0.2,"20%",  IF(Table1[[#This Row],[Discount]]&lt;=0.25,"25%",
 "30%+")))))</f>
        <v>15%</v>
      </c>
      <c r="AF1016" s="5" t="str">
        <f>IF(Table1[[#This Row],[Discount]]=0, "Full Price", "Discounted")</f>
        <v>Discounted</v>
      </c>
      <c r="AG1016" s="46" t="str">
        <f>TEXT(Table1[[#This Row],[Order Date]],"mmm-yyyy")</f>
        <v>Apr-2015</v>
      </c>
    </row>
    <row r="1017" spans="1:33" ht="12.75" hidden="1" customHeight="1" x14ac:dyDescent="0.25">
      <c r="A1017" s="5">
        <v>4843</v>
      </c>
      <c r="B1017" s="5" t="s">
        <v>106</v>
      </c>
      <c r="C1017" s="5">
        <v>0.01</v>
      </c>
      <c r="D1017" s="5">
        <v>10.48</v>
      </c>
      <c r="E1017" s="5">
        <v>2.89</v>
      </c>
      <c r="F1017" s="5">
        <v>1821</v>
      </c>
      <c r="G1017" s="5" t="s">
        <v>1812</v>
      </c>
      <c r="H1017" s="5" t="s">
        <v>49</v>
      </c>
      <c r="I1017" s="5" t="s">
        <v>114</v>
      </c>
      <c r="J1017" s="5" t="s">
        <v>29</v>
      </c>
      <c r="K1017" s="5" t="s">
        <v>30</v>
      </c>
      <c r="L1017" s="5" t="s">
        <v>51</v>
      </c>
      <c r="M1017" s="5" t="s">
        <v>1808</v>
      </c>
      <c r="N1017" s="5">
        <v>0.6</v>
      </c>
      <c r="O1017" s="5" t="s">
        <v>33</v>
      </c>
      <c r="P1017" s="5" t="s">
        <v>53</v>
      </c>
      <c r="Q1017" s="5" t="s">
        <v>71</v>
      </c>
      <c r="R1017" s="5" t="s">
        <v>90</v>
      </c>
      <c r="S1017" s="5">
        <v>10177</v>
      </c>
      <c r="T1017" s="7">
        <v>42040</v>
      </c>
      <c r="U1017" s="7">
        <v>42042</v>
      </c>
      <c r="V1017" s="5">
        <v>40.92</v>
      </c>
      <c r="W1017" s="5">
        <v>76</v>
      </c>
      <c r="X1017" s="5">
        <v>809.51</v>
      </c>
      <c r="Y1017" s="5">
        <v>34435</v>
      </c>
      <c r="Z1017" s="5">
        <f>DATEDIF(Table1[[#This Row],[Order Date]], Table1[[#This Row],[Ship Date]], "D")</f>
        <v>2</v>
      </c>
      <c r="AA1017" s="5">
        <f>IF(Table1[[#This Row],[Sales]]=0, 0, Table1[[#This Row],[Profit]] / Table1[[#This Row],[Sales]] * 100)</f>
        <v>5.0549097602253221</v>
      </c>
      <c r="AB1017" s="5">
        <f>Table1[[#This Row],[Sales]] / (1 - Table1[[#This Row],[Discount]])</f>
        <v>817.68686868686871</v>
      </c>
      <c r="AC1017" s="5">
        <f>Table1[[#This Row],[Sales Before Discount]] - Table1[[#This Row],[Sales]]</f>
        <v>8.1768686868687155</v>
      </c>
      <c r="AD1017" s="5" t="str">
        <f>IF(Table1[[#This Row],[Discount Impact Factor]]=0, "No Discount", IF(Table1[[#This Row],[Discount Impact Factor]]&lt;=0.1, "Low Discount", IF(Table1[[#This Row],[Discount Impact Factor]]&lt;=0.2, "Medium Discount", "High Discount")))</f>
        <v>High Discount</v>
      </c>
      <c r="AE1017" s="5" t="str">
        <f>IF(Table1[[#This Row],[Discount]]=0,"0% (No Discount)",
 IF(Table1[[#This Row],[Discount]]&lt;=0.09,"10%",
 IF(Table1[[#This Row],[Discount]]&lt;=0.16,"15%",
 IF(Table1[[#This Row],[Discount]]&lt;=0.2,"20%",  IF(Table1[[#This Row],[Discount]]&lt;=0.25,"25%",
 "30%+")))))</f>
        <v>10%</v>
      </c>
      <c r="AF1017" s="5" t="str">
        <f>IF(Table1[[#This Row],[Discount]]=0, "Full Price", "Discounted")</f>
        <v>Discounted</v>
      </c>
      <c r="AG1017" s="46" t="str">
        <f>TEXT(Table1[[#This Row],[Order Date]],"mmm-yyyy")</f>
        <v>Feb-2015</v>
      </c>
    </row>
    <row r="1018" spans="1:33" ht="12.75" hidden="1" customHeight="1" x14ac:dyDescent="0.25">
      <c r="A1018" s="5">
        <v>6621</v>
      </c>
      <c r="B1018" s="5" t="s">
        <v>37</v>
      </c>
      <c r="C1018" s="5">
        <v>7.0000000000000007E-2</v>
      </c>
      <c r="D1018" s="5">
        <v>18.649999999999999</v>
      </c>
      <c r="E1018" s="5">
        <v>3.77</v>
      </c>
      <c r="F1018" s="5">
        <v>1821</v>
      </c>
      <c r="G1018" s="5" t="s">
        <v>1812</v>
      </c>
      <c r="H1018" s="5" t="s">
        <v>49</v>
      </c>
      <c r="I1018" s="5" t="s">
        <v>114</v>
      </c>
      <c r="J1018" s="5" t="s">
        <v>41</v>
      </c>
      <c r="K1018" s="5" t="s">
        <v>50</v>
      </c>
      <c r="L1018" s="5" t="s">
        <v>51</v>
      </c>
      <c r="M1018" s="5" t="s">
        <v>1813</v>
      </c>
      <c r="N1018" s="5">
        <v>0.39</v>
      </c>
      <c r="O1018" s="5" t="s">
        <v>33</v>
      </c>
      <c r="P1018" s="5" t="s">
        <v>53</v>
      </c>
      <c r="Q1018" s="5" t="s">
        <v>71</v>
      </c>
      <c r="R1018" s="5" t="s">
        <v>90</v>
      </c>
      <c r="S1018" s="5">
        <v>10177</v>
      </c>
      <c r="T1018" s="7">
        <v>42109</v>
      </c>
      <c r="U1018" s="7">
        <v>42110</v>
      </c>
      <c r="V1018" s="5">
        <v>149.72</v>
      </c>
      <c r="W1018" s="5">
        <v>34</v>
      </c>
      <c r="X1018" s="5">
        <v>643.64</v>
      </c>
      <c r="Y1018" s="5">
        <v>47108</v>
      </c>
      <c r="Z1018" s="5">
        <f>DATEDIF(Table1[[#This Row],[Order Date]], Table1[[#This Row],[Ship Date]], "D")</f>
        <v>1</v>
      </c>
      <c r="AA1018" s="5">
        <f>IF(Table1[[#This Row],[Sales]]=0, 0, Table1[[#This Row],[Profit]] / Table1[[#This Row],[Sales]] * 100)</f>
        <v>23.261450500279661</v>
      </c>
      <c r="AB1018" s="5">
        <f>Table1[[#This Row],[Sales]] / (1 - Table1[[#This Row],[Discount]])</f>
        <v>692.08602150537638</v>
      </c>
      <c r="AC1018" s="5">
        <f>Table1[[#This Row],[Sales Before Discount]] - Table1[[#This Row],[Sales]]</f>
        <v>48.446021505376393</v>
      </c>
      <c r="AD1018" s="5" t="str">
        <f>IF(Table1[[#This Row],[Discount Impact Factor]]=0, "No Discount", IF(Table1[[#This Row],[Discount Impact Factor]]&lt;=0.1, "Low Discount", IF(Table1[[#This Row],[Discount Impact Factor]]&lt;=0.2, "Medium Discount", "High Discount")))</f>
        <v>High Discount</v>
      </c>
      <c r="AE1018" s="5" t="str">
        <f>IF(Table1[[#This Row],[Discount]]=0,"0% (No Discount)",
 IF(Table1[[#This Row],[Discount]]&lt;=0.09,"10%",
 IF(Table1[[#This Row],[Discount]]&lt;=0.16,"15%",
 IF(Table1[[#This Row],[Discount]]&lt;=0.2,"20%",  IF(Table1[[#This Row],[Discount]]&lt;=0.25,"25%",
 "30%+")))))</f>
        <v>10%</v>
      </c>
      <c r="AF1018" s="5" t="str">
        <f>IF(Table1[[#This Row],[Discount]]=0, "Full Price", "Discounted")</f>
        <v>Discounted</v>
      </c>
      <c r="AG1018" s="46" t="str">
        <f>TEXT(Table1[[#This Row],[Order Date]],"mmm-yyyy")</f>
        <v>Apr-2015</v>
      </c>
    </row>
    <row r="1019" spans="1:33" ht="12.75" customHeight="1" x14ac:dyDescent="0.25">
      <c r="A1019" s="5">
        <v>6622</v>
      </c>
      <c r="B1019" s="5" t="s">
        <v>37</v>
      </c>
      <c r="C1019" s="5">
        <v>0.06</v>
      </c>
      <c r="D1019" s="5">
        <v>17.98</v>
      </c>
      <c r="E1019" s="5">
        <v>8.51</v>
      </c>
      <c r="F1019" s="5">
        <v>1821</v>
      </c>
      <c r="G1019" s="5" t="s">
        <v>1812</v>
      </c>
      <c r="H1019" s="5" t="s">
        <v>49</v>
      </c>
      <c r="I1019" s="5" t="s">
        <v>114</v>
      </c>
      <c r="J1019" s="5" t="s">
        <v>77</v>
      </c>
      <c r="K1019" s="5" t="s">
        <v>85</v>
      </c>
      <c r="L1019" s="5" t="s">
        <v>86</v>
      </c>
      <c r="M1019" s="5" t="s">
        <v>104</v>
      </c>
      <c r="N1019" s="5">
        <v>0.4</v>
      </c>
      <c r="O1019" s="5" t="s">
        <v>33</v>
      </c>
      <c r="P1019" s="5" t="s">
        <v>53</v>
      </c>
      <c r="Q1019" s="5" t="s">
        <v>71</v>
      </c>
      <c r="R1019" s="5" t="s">
        <v>90</v>
      </c>
      <c r="S1019" s="5">
        <v>10177</v>
      </c>
      <c r="T1019" s="7">
        <v>42109</v>
      </c>
      <c r="U1019" s="7">
        <v>42111</v>
      </c>
      <c r="V1019" s="5">
        <v>-52.492319999999999</v>
      </c>
      <c r="W1019" s="5">
        <v>13</v>
      </c>
      <c r="X1019" s="5">
        <v>244.31</v>
      </c>
      <c r="Y1019" s="5">
        <v>47108</v>
      </c>
      <c r="Z1019" s="5">
        <f>DATEDIF(Table1[[#This Row],[Order Date]], Table1[[#This Row],[Ship Date]], "D")</f>
        <v>2</v>
      </c>
      <c r="AA1019" s="5">
        <f>IF(Table1[[#This Row],[Sales]]=0, 0, Table1[[#This Row],[Profit]] / Table1[[#This Row],[Sales]] * 100)</f>
        <v>-21.485948180590235</v>
      </c>
      <c r="AB1019" s="5">
        <f>Table1[[#This Row],[Sales]] / (1 - Table1[[#This Row],[Discount]])</f>
        <v>259.90425531914894</v>
      </c>
      <c r="AC1019" s="5">
        <f>Table1[[#This Row],[Sales Before Discount]] - Table1[[#This Row],[Sales]]</f>
        <v>15.594255319148942</v>
      </c>
      <c r="AD1019" s="5" t="str">
        <f>IF(Table1[[#This Row],[Discount Impact Factor]]=0, "No Discount", IF(Table1[[#This Row],[Discount Impact Factor]]&lt;=0.1, "Low Discount", IF(Table1[[#This Row],[Discount Impact Factor]]&lt;=0.2, "Medium Discount", "High Discount")))</f>
        <v>High Discount</v>
      </c>
      <c r="AE1019" s="5" t="str">
        <f>IF(Table1[[#This Row],[Discount]]=0,"0% (No Discount)",
 IF(Table1[[#This Row],[Discount]]&lt;=0.09,"10%",
 IF(Table1[[#This Row],[Discount]]&lt;=0.16,"15%",
 IF(Table1[[#This Row],[Discount]]&lt;=0.2,"20%",  IF(Table1[[#This Row],[Discount]]&lt;=0.25,"25%",
 "30%+")))))</f>
        <v>10%</v>
      </c>
      <c r="AF1019" s="5" t="str">
        <f>IF(Table1[[#This Row],[Discount]]=0, "Full Price", "Discounted")</f>
        <v>Discounted</v>
      </c>
      <c r="AG1019" s="46" t="str">
        <f>TEXT(Table1[[#This Row],[Order Date]],"mmm-yyyy")</f>
        <v>Apr-2015</v>
      </c>
    </row>
    <row r="1020" spans="1:33" ht="12.75" hidden="1" customHeight="1" x14ac:dyDescent="0.25">
      <c r="A1020" s="5">
        <v>6623</v>
      </c>
      <c r="B1020" s="5" t="s">
        <v>37</v>
      </c>
      <c r="C1020" s="5">
        <v>0.1</v>
      </c>
      <c r="D1020" s="5">
        <v>9.99</v>
      </c>
      <c r="E1020" s="5">
        <v>4.78</v>
      </c>
      <c r="F1020" s="5">
        <v>1821</v>
      </c>
      <c r="G1020" s="5" t="s">
        <v>1812</v>
      </c>
      <c r="H1020" s="5" t="s">
        <v>27</v>
      </c>
      <c r="I1020" s="5" t="s">
        <v>114</v>
      </c>
      <c r="J1020" s="5" t="s">
        <v>29</v>
      </c>
      <c r="K1020" s="5" t="s">
        <v>93</v>
      </c>
      <c r="L1020" s="5" t="s">
        <v>59</v>
      </c>
      <c r="M1020" s="5" t="s">
        <v>1811</v>
      </c>
      <c r="N1020" s="5">
        <v>0.4</v>
      </c>
      <c r="O1020" s="5" t="s">
        <v>33</v>
      </c>
      <c r="P1020" s="5" t="s">
        <v>53</v>
      </c>
      <c r="Q1020" s="5" t="s">
        <v>71</v>
      </c>
      <c r="R1020" s="5" t="s">
        <v>90</v>
      </c>
      <c r="S1020" s="5">
        <v>10177</v>
      </c>
      <c r="T1020" s="7">
        <v>42109</v>
      </c>
      <c r="U1020" s="7">
        <v>42112</v>
      </c>
      <c r="V1020" s="5">
        <v>7.9599999999999991</v>
      </c>
      <c r="W1020" s="5">
        <v>47</v>
      </c>
      <c r="X1020" s="5">
        <v>466.58</v>
      </c>
      <c r="Y1020" s="5">
        <v>47108</v>
      </c>
      <c r="Z1020" s="5">
        <f>DATEDIF(Table1[[#This Row],[Order Date]], Table1[[#This Row],[Ship Date]], "D")</f>
        <v>3</v>
      </c>
      <c r="AA1020" s="5">
        <f>IF(Table1[[#This Row],[Sales]]=0, 0, Table1[[#This Row],[Profit]] / Table1[[#This Row],[Sales]] * 100)</f>
        <v>1.706031120065155</v>
      </c>
      <c r="AB1020" s="5">
        <f>Table1[[#This Row],[Sales]] / (1 - Table1[[#This Row],[Discount]])</f>
        <v>518.42222222222222</v>
      </c>
      <c r="AC1020" s="5">
        <f>Table1[[#This Row],[Sales Before Discount]] - Table1[[#This Row],[Sales]]</f>
        <v>51.842222222222233</v>
      </c>
      <c r="AD1020" s="5" t="str">
        <f>IF(Table1[[#This Row],[Discount Impact Factor]]=0, "No Discount", IF(Table1[[#This Row],[Discount Impact Factor]]&lt;=0.1, "Low Discount", IF(Table1[[#This Row],[Discount Impact Factor]]&lt;=0.2, "Medium Discount", "High Discount")))</f>
        <v>High Discount</v>
      </c>
      <c r="AE1020" s="5" t="str">
        <f>IF(Table1[[#This Row],[Discount]]=0,"0% (No Discount)",
 IF(Table1[[#This Row],[Discount]]&lt;=0.09,"10%",
 IF(Table1[[#This Row],[Discount]]&lt;=0.16,"15%",
 IF(Table1[[#This Row],[Discount]]&lt;=0.2,"20%",  IF(Table1[[#This Row],[Discount]]&lt;=0.25,"25%",
 "30%+")))))</f>
        <v>15%</v>
      </c>
      <c r="AF1020" s="5" t="str">
        <f>IF(Table1[[#This Row],[Discount]]=0, "Full Price", "Discounted")</f>
        <v>Discounted</v>
      </c>
      <c r="AG1020" s="46" t="str">
        <f>TEXT(Table1[[#This Row],[Order Date]],"mmm-yyyy")</f>
        <v>Apr-2015</v>
      </c>
    </row>
    <row r="1021" spans="1:33" ht="12.75" customHeight="1" x14ac:dyDescent="0.25">
      <c r="A1021" s="5">
        <v>6624</v>
      </c>
      <c r="B1021" s="5" t="s">
        <v>37</v>
      </c>
      <c r="C1021" s="5">
        <v>0.08</v>
      </c>
      <c r="D1021" s="5">
        <v>175.99</v>
      </c>
      <c r="E1021" s="5">
        <v>8.99</v>
      </c>
      <c r="F1021" s="5">
        <v>1821</v>
      </c>
      <c r="G1021" s="5" t="s">
        <v>1812</v>
      </c>
      <c r="H1021" s="5" t="s">
        <v>27</v>
      </c>
      <c r="I1021" s="5" t="s">
        <v>114</v>
      </c>
      <c r="J1021" s="5" t="s">
        <v>77</v>
      </c>
      <c r="K1021" s="5" t="s">
        <v>78</v>
      </c>
      <c r="L1021" s="5" t="s">
        <v>59</v>
      </c>
      <c r="M1021" s="5" t="s">
        <v>168</v>
      </c>
      <c r="N1021" s="5">
        <v>0.56999999999999995</v>
      </c>
      <c r="O1021" s="5" t="s">
        <v>33</v>
      </c>
      <c r="P1021" s="5" t="s">
        <v>53</v>
      </c>
      <c r="Q1021" s="5" t="s">
        <v>71</v>
      </c>
      <c r="R1021" s="5" t="s">
        <v>90</v>
      </c>
      <c r="S1021" s="5">
        <v>10177</v>
      </c>
      <c r="T1021" s="7">
        <v>42109</v>
      </c>
      <c r="U1021" s="7">
        <v>42110</v>
      </c>
      <c r="V1021" s="5">
        <v>-459.08280000000002</v>
      </c>
      <c r="W1021" s="5">
        <v>16</v>
      </c>
      <c r="X1021" s="5">
        <v>2290.69</v>
      </c>
      <c r="Y1021" s="5">
        <v>47108</v>
      </c>
      <c r="Z1021" s="5">
        <f>DATEDIF(Table1[[#This Row],[Order Date]], Table1[[#This Row],[Ship Date]], "D")</f>
        <v>1</v>
      </c>
      <c r="AA1021" s="5">
        <f>IF(Table1[[#This Row],[Sales]]=0, 0, Table1[[#This Row],[Profit]] / Table1[[#This Row],[Sales]] * 100)</f>
        <v>-20.041245214324068</v>
      </c>
      <c r="AB1021" s="5">
        <f>Table1[[#This Row],[Sales]] / (1 - Table1[[#This Row],[Discount]])</f>
        <v>2489.8804347826085</v>
      </c>
      <c r="AC1021" s="5">
        <f>Table1[[#This Row],[Sales Before Discount]] - Table1[[#This Row],[Sales]]</f>
        <v>199.19043478260846</v>
      </c>
      <c r="AD1021" s="5" t="str">
        <f>IF(Table1[[#This Row],[Discount Impact Factor]]=0, "No Discount", IF(Table1[[#This Row],[Discount Impact Factor]]&lt;=0.1, "Low Discount", IF(Table1[[#This Row],[Discount Impact Factor]]&lt;=0.2, "Medium Discount", "High Discount")))</f>
        <v>High Discount</v>
      </c>
      <c r="AE1021" s="5" t="str">
        <f>IF(Table1[[#This Row],[Discount]]=0,"0% (No Discount)",
 IF(Table1[[#This Row],[Discount]]&lt;=0.09,"10%",
 IF(Table1[[#This Row],[Discount]]&lt;=0.16,"15%",
 IF(Table1[[#This Row],[Discount]]&lt;=0.2,"20%",  IF(Table1[[#This Row],[Discount]]&lt;=0.25,"25%",
 "30%+")))))</f>
        <v>10%</v>
      </c>
      <c r="AF1021" s="5" t="str">
        <f>IF(Table1[[#This Row],[Discount]]=0, "Full Price", "Discounted")</f>
        <v>Discounted</v>
      </c>
      <c r="AG1021" s="46" t="str">
        <f>TEXT(Table1[[#This Row],[Order Date]],"mmm-yyyy")</f>
        <v>Apr-2015</v>
      </c>
    </row>
    <row r="1022" spans="1:33" ht="12.75" customHeight="1" x14ac:dyDescent="0.25">
      <c r="A1022" s="5">
        <v>19596</v>
      </c>
      <c r="B1022" s="5" t="s">
        <v>56</v>
      </c>
      <c r="C1022" s="5">
        <v>0.1</v>
      </c>
      <c r="D1022" s="5">
        <v>52.99</v>
      </c>
      <c r="E1022" s="5">
        <v>19.989999999999998</v>
      </c>
      <c r="F1022" s="5">
        <v>1826</v>
      </c>
      <c r="G1022" s="5" t="s">
        <v>1814</v>
      </c>
      <c r="H1022" s="5" t="s">
        <v>27</v>
      </c>
      <c r="I1022" s="5" t="s">
        <v>28</v>
      </c>
      <c r="J1022" s="5" t="s">
        <v>29</v>
      </c>
      <c r="K1022" s="5" t="s">
        <v>141</v>
      </c>
      <c r="L1022" s="5" t="s">
        <v>59</v>
      </c>
      <c r="M1022" s="5" t="s">
        <v>1815</v>
      </c>
      <c r="N1022" s="5">
        <v>0.81</v>
      </c>
      <c r="O1022" s="5" t="s">
        <v>33</v>
      </c>
      <c r="P1022" s="5" t="s">
        <v>61</v>
      </c>
      <c r="Q1022" s="5" t="s">
        <v>330</v>
      </c>
      <c r="R1022" s="5" t="s">
        <v>1816</v>
      </c>
      <c r="S1022" s="5">
        <v>52722</v>
      </c>
      <c r="T1022" s="7">
        <v>42112</v>
      </c>
      <c r="U1022" s="7">
        <v>42113</v>
      </c>
      <c r="V1022" s="5">
        <v>-517.16999999999996</v>
      </c>
      <c r="W1022" s="5">
        <v>7</v>
      </c>
      <c r="X1022" s="5">
        <v>337.59</v>
      </c>
      <c r="Y1022" s="5">
        <v>86958</v>
      </c>
      <c r="Z1022" s="5">
        <f>DATEDIF(Table1[[#This Row],[Order Date]], Table1[[#This Row],[Ship Date]], "D")</f>
        <v>1</v>
      </c>
      <c r="AA1022" s="5">
        <f>IF(Table1[[#This Row],[Sales]]=0, 0, Table1[[#This Row],[Profit]] / Table1[[#This Row],[Sales]] * 100)</f>
        <v>-153.19470363458635</v>
      </c>
      <c r="AB1022" s="5">
        <f>Table1[[#This Row],[Sales]] / (1 - Table1[[#This Row],[Discount]])</f>
        <v>375.09999999999997</v>
      </c>
      <c r="AC1022" s="5">
        <f>Table1[[#This Row],[Sales Before Discount]] - Table1[[#This Row],[Sales]]</f>
        <v>37.509999999999991</v>
      </c>
      <c r="AD1022" s="5" t="str">
        <f>IF(Table1[[#This Row],[Discount Impact Factor]]=0, "No Discount", IF(Table1[[#This Row],[Discount Impact Factor]]&lt;=0.1, "Low Discount", IF(Table1[[#This Row],[Discount Impact Factor]]&lt;=0.2, "Medium Discount", "High Discount")))</f>
        <v>High Discount</v>
      </c>
      <c r="AE1022" s="5" t="str">
        <f>IF(Table1[[#This Row],[Discount]]=0,"0% (No Discount)",
 IF(Table1[[#This Row],[Discount]]&lt;=0.09,"10%",
 IF(Table1[[#This Row],[Discount]]&lt;=0.16,"15%",
 IF(Table1[[#This Row],[Discount]]&lt;=0.2,"20%",  IF(Table1[[#This Row],[Discount]]&lt;=0.25,"25%",
 "30%+")))))</f>
        <v>15%</v>
      </c>
      <c r="AF1022" s="5" t="str">
        <f>IF(Table1[[#This Row],[Discount]]=0, "Full Price", "Discounted")</f>
        <v>Discounted</v>
      </c>
      <c r="AG1022" s="46" t="str">
        <f>TEXT(Table1[[#This Row],[Order Date]],"mmm-yyyy")</f>
        <v>Apr-2015</v>
      </c>
    </row>
    <row r="1023" spans="1:33" ht="12.75" customHeight="1" x14ac:dyDescent="0.25">
      <c r="A1023" s="5">
        <v>18199</v>
      </c>
      <c r="B1023" s="5" t="s">
        <v>56</v>
      </c>
      <c r="C1023" s="5">
        <v>0</v>
      </c>
      <c r="D1023" s="5">
        <v>9.27</v>
      </c>
      <c r="E1023" s="5">
        <v>4.3899999999999997</v>
      </c>
      <c r="F1023" s="5">
        <v>1826</v>
      </c>
      <c r="G1023" s="5" t="s">
        <v>1814</v>
      </c>
      <c r="H1023" s="5" t="s">
        <v>49</v>
      </c>
      <c r="I1023" s="5" t="s">
        <v>28</v>
      </c>
      <c r="J1023" s="5" t="s">
        <v>29</v>
      </c>
      <c r="K1023" s="5" t="s">
        <v>93</v>
      </c>
      <c r="L1023" s="5" t="s">
        <v>31</v>
      </c>
      <c r="M1023" s="5" t="s">
        <v>1817</v>
      </c>
      <c r="N1023" s="5">
        <v>0.38</v>
      </c>
      <c r="O1023" s="5" t="s">
        <v>33</v>
      </c>
      <c r="P1023" s="5" t="s">
        <v>61</v>
      </c>
      <c r="Q1023" s="5" t="s">
        <v>330</v>
      </c>
      <c r="R1023" s="5" t="s">
        <v>1816</v>
      </c>
      <c r="S1023" s="5">
        <v>52722</v>
      </c>
      <c r="T1023" s="7">
        <v>42136</v>
      </c>
      <c r="U1023" s="7">
        <v>42138</v>
      </c>
      <c r="V1023" s="5">
        <v>-7.61</v>
      </c>
      <c r="W1023" s="5">
        <v>1</v>
      </c>
      <c r="X1023" s="5">
        <v>10.65</v>
      </c>
      <c r="Y1023" s="5">
        <v>86959</v>
      </c>
      <c r="Z1023" s="5">
        <f>DATEDIF(Table1[[#This Row],[Order Date]], Table1[[#This Row],[Ship Date]], "D")</f>
        <v>2</v>
      </c>
      <c r="AA1023" s="5">
        <f>IF(Table1[[#This Row],[Sales]]=0, 0, Table1[[#This Row],[Profit]] / Table1[[#This Row],[Sales]] * 100)</f>
        <v>-71.455399061032864</v>
      </c>
      <c r="AB1023" s="5">
        <f>Table1[[#This Row],[Sales]] / (1 - Table1[[#This Row],[Discount]])</f>
        <v>10.65</v>
      </c>
      <c r="AC1023" s="5">
        <f>Table1[[#This Row],[Sales Before Discount]] - Table1[[#This Row],[Sales]]</f>
        <v>0</v>
      </c>
      <c r="AD1023" s="5" t="str">
        <f>IF(Table1[[#This Row],[Discount Impact Factor]]=0, "No Discount", IF(Table1[[#This Row],[Discount Impact Factor]]&lt;=0.1, "Low Discount", IF(Table1[[#This Row],[Discount Impact Factor]]&lt;=0.2, "Medium Discount", "High Discount")))</f>
        <v>No Discount</v>
      </c>
      <c r="AE1023" s="5" t="str">
        <f>IF(Table1[[#This Row],[Discount]]=0,"0% (No Discount)",
 IF(Table1[[#This Row],[Discount]]&lt;=0.09,"10%",
 IF(Table1[[#This Row],[Discount]]&lt;=0.16,"15%",
 IF(Table1[[#This Row],[Discount]]&lt;=0.2,"20%",  IF(Table1[[#This Row],[Discount]]&lt;=0.25,"25%",
 "30%+")))))</f>
        <v>0% (No Discount)</v>
      </c>
      <c r="AF1023" s="5" t="str">
        <f>IF(Table1[[#This Row],[Discount]]=0, "Full Price", "Discounted")</f>
        <v>Full Price</v>
      </c>
      <c r="AG1023" s="46" t="str">
        <f>TEXT(Table1[[#This Row],[Order Date]],"mmm-yyyy")</f>
        <v>May-2015</v>
      </c>
    </row>
    <row r="1024" spans="1:33" ht="12.75" hidden="1" customHeight="1" x14ac:dyDescent="0.25">
      <c r="A1024" s="5">
        <v>20551</v>
      </c>
      <c r="B1024" s="5" t="s">
        <v>37</v>
      </c>
      <c r="C1024" s="5">
        <v>0</v>
      </c>
      <c r="D1024" s="5">
        <v>5.98</v>
      </c>
      <c r="E1024" s="5">
        <v>0.96</v>
      </c>
      <c r="F1024" s="5">
        <v>1827</v>
      </c>
      <c r="G1024" s="5" t="s">
        <v>1818</v>
      </c>
      <c r="H1024" s="5" t="s">
        <v>49</v>
      </c>
      <c r="I1024" s="5" t="s">
        <v>28</v>
      </c>
      <c r="J1024" s="5" t="s">
        <v>29</v>
      </c>
      <c r="K1024" s="5" t="s">
        <v>30</v>
      </c>
      <c r="L1024" s="5" t="s">
        <v>31</v>
      </c>
      <c r="M1024" s="5" t="s">
        <v>1819</v>
      </c>
      <c r="N1024" s="5">
        <v>0.6</v>
      </c>
      <c r="O1024" s="5" t="s">
        <v>33</v>
      </c>
      <c r="P1024" s="5" t="s">
        <v>61</v>
      </c>
      <c r="Q1024" s="5" t="s">
        <v>330</v>
      </c>
      <c r="R1024" s="5" t="s">
        <v>150</v>
      </c>
      <c r="S1024" s="5">
        <v>52601</v>
      </c>
      <c r="T1024" s="7">
        <v>42054</v>
      </c>
      <c r="U1024" s="7">
        <v>42055</v>
      </c>
      <c r="V1024" s="5">
        <v>38.039699999999996</v>
      </c>
      <c r="W1024" s="5">
        <v>9</v>
      </c>
      <c r="X1024" s="5">
        <v>55.13</v>
      </c>
      <c r="Y1024" s="5">
        <v>86956</v>
      </c>
      <c r="Z1024" s="5">
        <f>DATEDIF(Table1[[#This Row],[Order Date]], Table1[[#This Row],[Ship Date]], "D")</f>
        <v>1</v>
      </c>
      <c r="AA1024" s="5">
        <f>IF(Table1[[#This Row],[Sales]]=0, 0, Table1[[#This Row],[Profit]] / Table1[[#This Row],[Sales]] * 100)</f>
        <v>69</v>
      </c>
      <c r="AB1024" s="5">
        <f>Table1[[#This Row],[Sales]] / (1 - Table1[[#This Row],[Discount]])</f>
        <v>55.13</v>
      </c>
      <c r="AC1024" s="5">
        <f>Table1[[#This Row],[Sales Before Discount]] - Table1[[#This Row],[Sales]]</f>
        <v>0</v>
      </c>
      <c r="AD1024" s="5" t="str">
        <f>IF(Table1[[#This Row],[Discount Impact Factor]]=0, "No Discount", IF(Table1[[#This Row],[Discount Impact Factor]]&lt;=0.1, "Low Discount", IF(Table1[[#This Row],[Discount Impact Factor]]&lt;=0.2, "Medium Discount", "High Discount")))</f>
        <v>No Discount</v>
      </c>
      <c r="AE1024" s="5" t="str">
        <f>IF(Table1[[#This Row],[Discount]]=0,"0% (No Discount)",
 IF(Table1[[#This Row],[Discount]]&lt;=0.09,"10%",
 IF(Table1[[#This Row],[Discount]]&lt;=0.16,"15%",
 IF(Table1[[#This Row],[Discount]]&lt;=0.2,"20%",  IF(Table1[[#This Row],[Discount]]&lt;=0.25,"25%",
 "30%+")))))</f>
        <v>0% (No Discount)</v>
      </c>
      <c r="AF1024" s="5" t="str">
        <f>IF(Table1[[#This Row],[Discount]]=0, "Full Price", "Discounted")</f>
        <v>Full Price</v>
      </c>
      <c r="AG1024" s="46" t="str">
        <f>TEXT(Table1[[#This Row],[Order Date]],"mmm-yyyy")</f>
        <v>Feb-2015</v>
      </c>
    </row>
    <row r="1025" spans="1:33" ht="12.75" customHeight="1" x14ac:dyDescent="0.25">
      <c r="A1025" s="5">
        <v>19597</v>
      </c>
      <c r="B1025" s="5" t="s">
        <v>56</v>
      </c>
      <c r="C1025" s="5">
        <v>7.0000000000000007E-2</v>
      </c>
      <c r="D1025" s="5">
        <v>100.98</v>
      </c>
      <c r="E1025" s="5">
        <v>57.38</v>
      </c>
      <c r="F1025" s="5">
        <v>1827</v>
      </c>
      <c r="G1025" s="5" t="s">
        <v>1818</v>
      </c>
      <c r="H1025" s="5" t="s">
        <v>39</v>
      </c>
      <c r="I1025" s="5" t="s">
        <v>28</v>
      </c>
      <c r="J1025" s="5" t="s">
        <v>41</v>
      </c>
      <c r="K1025" s="5" t="s">
        <v>191</v>
      </c>
      <c r="L1025" s="5" t="s">
        <v>121</v>
      </c>
      <c r="M1025" s="5" t="s">
        <v>1820</v>
      </c>
      <c r="N1025" s="5">
        <v>0.78</v>
      </c>
      <c r="O1025" s="5" t="s">
        <v>33</v>
      </c>
      <c r="P1025" s="5" t="s">
        <v>61</v>
      </c>
      <c r="Q1025" s="5" t="s">
        <v>330</v>
      </c>
      <c r="R1025" s="5" t="s">
        <v>150</v>
      </c>
      <c r="S1025" s="5">
        <v>52601</v>
      </c>
      <c r="T1025" s="7">
        <v>42112</v>
      </c>
      <c r="U1025" s="7">
        <v>42115</v>
      </c>
      <c r="V1025" s="5">
        <v>-429.86</v>
      </c>
      <c r="W1025" s="5">
        <v>2</v>
      </c>
      <c r="X1025" s="5">
        <v>215.32</v>
      </c>
      <c r="Y1025" s="5">
        <v>86958</v>
      </c>
      <c r="Z1025" s="5">
        <f>DATEDIF(Table1[[#This Row],[Order Date]], Table1[[#This Row],[Ship Date]], "D")</f>
        <v>3</v>
      </c>
      <c r="AA1025" s="5">
        <f>IF(Table1[[#This Row],[Sales]]=0, 0, Table1[[#This Row],[Profit]] / Table1[[#This Row],[Sales]] * 100)</f>
        <v>-199.63774846739736</v>
      </c>
      <c r="AB1025" s="5">
        <f>Table1[[#This Row],[Sales]] / (1 - Table1[[#This Row],[Discount]])</f>
        <v>231.52688172043011</v>
      </c>
      <c r="AC1025" s="5">
        <f>Table1[[#This Row],[Sales Before Discount]] - Table1[[#This Row],[Sales]]</f>
        <v>16.206881720430118</v>
      </c>
      <c r="AD1025" s="5" t="str">
        <f>IF(Table1[[#This Row],[Discount Impact Factor]]=0, "No Discount", IF(Table1[[#This Row],[Discount Impact Factor]]&lt;=0.1, "Low Discount", IF(Table1[[#This Row],[Discount Impact Factor]]&lt;=0.2, "Medium Discount", "High Discount")))</f>
        <v>High Discount</v>
      </c>
      <c r="AE1025" s="5" t="str">
        <f>IF(Table1[[#This Row],[Discount]]=0,"0% (No Discount)",
 IF(Table1[[#This Row],[Discount]]&lt;=0.09,"10%",
 IF(Table1[[#This Row],[Discount]]&lt;=0.16,"15%",
 IF(Table1[[#This Row],[Discount]]&lt;=0.2,"20%",  IF(Table1[[#This Row],[Discount]]&lt;=0.25,"25%",
 "30%+")))))</f>
        <v>10%</v>
      </c>
      <c r="AF1025" s="5" t="str">
        <f>IF(Table1[[#This Row],[Discount]]=0, "Full Price", "Discounted")</f>
        <v>Discounted</v>
      </c>
      <c r="AG1025" s="46" t="str">
        <f>TEXT(Table1[[#This Row],[Order Date]],"mmm-yyyy")</f>
        <v>Apr-2015</v>
      </c>
    </row>
    <row r="1026" spans="1:33" ht="12.75" hidden="1" customHeight="1" x14ac:dyDescent="0.25">
      <c r="A1026" s="5">
        <v>19598</v>
      </c>
      <c r="B1026" s="5" t="s">
        <v>56</v>
      </c>
      <c r="C1026" s="5">
        <v>0.03</v>
      </c>
      <c r="D1026" s="5">
        <v>85.99</v>
      </c>
      <c r="E1026" s="5">
        <v>0.99</v>
      </c>
      <c r="F1026" s="5">
        <v>1827</v>
      </c>
      <c r="G1026" s="5" t="s">
        <v>1818</v>
      </c>
      <c r="H1026" s="5" t="s">
        <v>49</v>
      </c>
      <c r="I1026" s="5" t="s">
        <v>28</v>
      </c>
      <c r="J1026" s="5" t="s">
        <v>77</v>
      </c>
      <c r="K1026" s="5" t="s">
        <v>78</v>
      </c>
      <c r="L1026" s="5" t="s">
        <v>31</v>
      </c>
      <c r="M1026" s="5" t="s">
        <v>417</v>
      </c>
      <c r="N1026" s="5">
        <v>0.55000000000000004</v>
      </c>
      <c r="O1026" s="5" t="s">
        <v>33</v>
      </c>
      <c r="P1026" s="5" t="s">
        <v>61</v>
      </c>
      <c r="Q1026" s="5" t="s">
        <v>330</v>
      </c>
      <c r="R1026" s="5" t="s">
        <v>150</v>
      </c>
      <c r="S1026" s="5">
        <v>52601</v>
      </c>
      <c r="T1026" s="7">
        <v>42112</v>
      </c>
      <c r="U1026" s="7">
        <v>42114</v>
      </c>
      <c r="V1026" s="5">
        <v>264.16649999999998</v>
      </c>
      <c r="W1026" s="5">
        <v>5</v>
      </c>
      <c r="X1026" s="5">
        <v>382.85</v>
      </c>
      <c r="Y1026" s="5">
        <v>86958</v>
      </c>
      <c r="Z1026" s="5">
        <f>DATEDIF(Table1[[#This Row],[Order Date]], Table1[[#This Row],[Ship Date]], "D")</f>
        <v>2</v>
      </c>
      <c r="AA1026" s="5">
        <f>IF(Table1[[#This Row],[Sales]]=0, 0, Table1[[#This Row],[Profit]] / Table1[[#This Row],[Sales]] * 100)</f>
        <v>69</v>
      </c>
      <c r="AB1026" s="5">
        <f>Table1[[#This Row],[Sales]] / (1 - Table1[[#This Row],[Discount]])</f>
        <v>394.69072164948454</v>
      </c>
      <c r="AC1026" s="5">
        <f>Table1[[#This Row],[Sales Before Discount]] - Table1[[#This Row],[Sales]]</f>
        <v>11.840721649484522</v>
      </c>
      <c r="AD1026" s="5" t="str">
        <f>IF(Table1[[#This Row],[Discount Impact Factor]]=0, "No Discount", IF(Table1[[#This Row],[Discount Impact Factor]]&lt;=0.1, "Low Discount", IF(Table1[[#This Row],[Discount Impact Factor]]&lt;=0.2, "Medium Discount", "High Discount")))</f>
        <v>High Discount</v>
      </c>
      <c r="AE1026" s="5" t="str">
        <f>IF(Table1[[#This Row],[Discount]]=0,"0% (No Discount)",
 IF(Table1[[#This Row],[Discount]]&lt;=0.09,"10%",
 IF(Table1[[#This Row],[Discount]]&lt;=0.16,"15%",
 IF(Table1[[#This Row],[Discount]]&lt;=0.2,"20%",  IF(Table1[[#This Row],[Discount]]&lt;=0.25,"25%",
 "30%+")))))</f>
        <v>10%</v>
      </c>
      <c r="AF1026" s="5" t="str">
        <f>IF(Table1[[#This Row],[Discount]]=0, "Full Price", "Discounted")</f>
        <v>Discounted</v>
      </c>
      <c r="AG1026" s="46" t="str">
        <f>TEXT(Table1[[#This Row],[Order Date]],"mmm-yyyy")</f>
        <v>Apr-2015</v>
      </c>
    </row>
    <row r="1027" spans="1:33" ht="12.75" customHeight="1" x14ac:dyDescent="0.25">
      <c r="A1027" s="5">
        <v>20553</v>
      </c>
      <c r="B1027" s="5" t="s">
        <v>37</v>
      </c>
      <c r="C1027" s="5">
        <v>0.02</v>
      </c>
      <c r="D1027" s="5">
        <v>5.98</v>
      </c>
      <c r="E1027" s="5">
        <v>5.46</v>
      </c>
      <c r="F1027" s="5">
        <v>1828</v>
      </c>
      <c r="G1027" s="5" t="s">
        <v>1821</v>
      </c>
      <c r="H1027" s="5" t="s">
        <v>49</v>
      </c>
      <c r="I1027" s="5" t="s">
        <v>28</v>
      </c>
      <c r="J1027" s="5" t="s">
        <v>29</v>
      </c>
      <c r="K1027" s="5" t="s">
        <v>93</v>
      </c>
      <c r="L1027" s="5" t="s">
        <v>59</v>
      </c>
      <c r="M1027" s="5" t="s">
        <v>1051</v>
      </c>
      <c r="N1027" s="5">
        <v>0.36</v>
      </c>
      <c r="O1027" s="5" t="s">
        <v>33</v>
      </c>
      <c r="P1027" s="5" t="s">
        <v>61</v>
      </c>
      <c r="Q1027" s="5" t="s">
        <v>330</v>
      </c>
      <c r="R1027" s="5" t="s">
        <v>1822</v>
      </c>
      <c r="S1027" s="5">
        <v>50613</v>
      </c>
      <c r="T1027" s="7">
        <v>42054</v>
      </c>
      <c r="U1027" s="7">
        <v>42055</v>
      </c>
      <c r="V1027" s="5">
        <v>-47.12</v>
      </c>
      <c r="W1027" s="5">
        <v>7</v>
      </c>
      <c r="X1027" s="5">
        <v>44.8</v>
      </c>
      <c r="Y1027" s="5">
        <v>86956</v>
      </c>
      <c r="Z1027" s="5">
        <f>DATEDIF(Table1[[#This Row],[Order Date]], Table1[[#This Row],[Ship Date]], "D")</f>
        <v>1</v>
      </c>
      <c r="AA1027" s="5">
        <f>IF(Table1[[#This Row],[Sales]]=0, 0, Table1[[#This Row],[Profit]] / Table1[[#This Row],[Sales]] * 100)</f>
        <v>-105.17857142857143</v>
      </c>
      <c r="AB1027" s="5">
        <f>Table1[[#This Row],[Sales]] / (1 - Table1[[#This Row],[Discount]])</f>
        <v>45.714285714285715</v>
      </c>
      <c r="AC1027" s="5">
        <f>Table1[[#This Row],[Sales Before Discount]] - Table1[[#This Row],[Sales]]</f>
        <v>0.91428571428571814</v>
      </c>
      <c r="AD1027" s="5" t="str">
        <f>IF(Table1[[#This Row],[Discount Impact Factor]]=0, "No Discount", IF(Table1[[#This Row],[Discount Impact Factor]]&lt;=0.1, "Low Discount", IF(Table1[[#This Row],[Discount Impact Factor]]&lt;=0.2, "Medium Discount", "High Discount")))</f>
        <v>High Discount</v>
      </c>
      <c r="AE1027" s="5" t="str">
        <f>IF(Table1[[#This Row],[Discount]]=0,"0% (No Discount)",
 IF(Table1[[#This Row],[Discount]]&lt;=0.09,"10%",
 IF(Table1[[#This Row],[Discount]]&lt;=0.16,"15%",
 IF(Table1[[#This Row],[Discount]]&lt;=0.2,"20%",  IF(Table1[[#This Row],[Discount]]&lt;=0.25,"25%",
 "30%+")))))</f>
        <v>10%</v>
      </c>
      <c r="AF1027" s="5" t="str">
        <f>IF(Table1[[#This Row],[Discount]]=0, "Full Price", "Discounted")</f>
        <v>Discounted</v>
      </c>
      <c r="AG1027" s="46" t="str">
        <f>TEXT(Table1[[#This Row],[Order Date]],"mmm-yyyy")</f>
        <v>Feb-2015</v>
      </c>
    </row>
    <row r="1028" spans="1:33" ht="12.75" customHeight="1" x14ac:dyDescent="0.25">
      <c r="A1028" s="5">
        <v>21383</v>
      </c>
      <c r="B1028" s="5" t="s">
        <v>106</v>
      </c>
      <c r="C1028" s="5">
        <v>0.05</v>
      </c>
      <c r="D1028" s="5">
        <v>7.1</v>
      </c>
      <c r="E1028" s="5">
        <v>6.05</v>
      </c>
      <c r="F1028" s="5">
        <v>1828</v>
      </c>
      <c r="G1028" s="5" t="s">
        <v>1821</v>
      </c>
      <c r="H1028" s="5" t="s">
        <v>49</v>
      </c>
      <c r="I1028" s="5" t="s">
        <v>28</v>
      </c>
      <c r="J1028" s="5" t="s">
        <v>29</v>
      </c>
      <c r="K1028" s="5" t="s">
        <v>109</v>
      </c>
      <c r="L1028" s="5" t="s">
        <v>59</v>
      </c>
      <c r="M1028" s="5" t="s">
        <v>651</v>
      </c>
      <c r="N1028" s="5">
        <v>0.39</v>
      </c>
      <c r="O1028" s="5" t="s">
        <v>33</v>
      </c>
      <c r="P1028" s="5" t="s">
        <v>61</v>
      </c>
      <c r="Q1028" s="5" t="s">
        <v>330</v>
      </c>
      <c r="R1028" s="5" t="s">
        <v>1822</v>
      </c>
      <c r="S1028" s="5">
        <v>50613</v>
      </c>
      <c r="T1028" s="7">
        <v>42010</v>
      </c>
      <c r="U1028" s="7">
        <v>42010</v>
      </c>
      <c r="V1028" s="5">
        <v>-101.24600000000001</v>
      </c>
      <c r="W1028" s="5">
        <v>14</v>
      </c>
      <c r="X1028" s="5">
        <v>100.99</v>
      </c>
      <c r="Y1028" s="5">
        <v>86960</v>
      </c>
      <c r="Z1028" s="5">
        <f>DATEDIF(Table1[[#This Row],[Order Date]], Table1[[#This Row],[Ship Date]], "D")</f>
        <v>0</v>
      </c>
      <c r="AA1028" s="5">
        <f>IF(Table1[[#This Row],[Sales]]=0, 0, Table1[[#This Row],[Profit]] / Table1[[#This Row],[Sales]] * 100)</f>
        <v>-100.25349044459848</v>
      </c>
      <c r="AB1028" s="5">
        <f>Table1[[#This Row],[Sales]] / (1 - Table1[[#This Row],[Discount]])</f>
        <v>106.30526315789474</v>
      </c>
      <c r="AC1028" s="5">
        <f>Table1[[#This Row],[Sales Before Discount]] - Table1[[#This Row],[Sales]]</f>
        <v>5.3152631578947478</v>
      </c>
      <c r="AD1028" s="5" t="str">
        <f>IF(Table1[[#This Row],[Discount Impact Factor]]=0, "No Discount", IF(Table1[[#This Row],[Discount Impact Factor]]&lt;=0.1, "Low Discount", IF(Table1[[#This Row],[Discount Impact Factor]]&lt;=0.2, "Medium Discount", "High Discount")))</f>
        <v>High Discount</v>
      </c>
      <c r="AE1028" s="5" t="str">
        <f>IF(Table1[[#This Row],[Discount]]=0,"0% (No Discount)",
 IF(Table1[[#This Row],[Discount]]&lt;=0.09,"10%",
 IF(Table1[[#This Row],[Discount]]&lt;=0.16,"15%",
 IF(Table1[[#This Row],[Discount]]&lt;=0.2,"20%",  IF(Table1[[#This Row],[Discount]]&lt;=0.25,"25%",
 "30%+")))))</f>
        <v>10%</v>
      </c>
      <c r="AF1028" s="5" t="str">
        <f>IF(Table1[[#This Row],[Discount]]=0, "Full Price", "Discounted")</f>
        <v>Discounted</v>
      </c>
      <c r="AG1028" s="46" t="str">
        <f>TEXT(Table1[[#This Row],[Order Date]],"mmm-yyyy")</f>
        <v>Jan-2015</v>
      </c>
    </row>
    <row r="1029" spans="1:33" ht="12.75" customHeight="1" x14ac:dyDescent="0.25">
      <c r="A1029" s="5">
        <v>21384</v>
      </c>
      <c r="B1029" s="5" t="s">
        <v>106</v>
      </c>
      <c r="C1029" s="5">
        <v>0.04</v>
      </c>
      <c r="D1029" s="5">
        <v>20.95</v>
      </c>
      <c r="E1029" s="5">
        <v>4</v>
      </c>
      <c r="F1029" s="5">
        <v>1828</v>
      </c>
      <c r="G1029" s="5" t="s">
        <v>1821</v>
      </c>
      <c r="H1029" s="5" t="s">
        <v>49</v>
      </c>
      <c r="I1029" s="5" t="s">
        <v>28</v>
      </c>
      <c r="J1029" s="5" t="s">
        <v>77</v>
      </c>
      <c r="K1029" s="5" t="s">
        <v>180</v>
      </c>
      <c r="L1029" s="5" t="s">
        <v>59</v>
      </c>
      <c r="M1029" s="5" t="s">
        <v>1591</v>
      </c>
      <c r="N1029" s="5">
        <v>0.6</v>
      </c>
      <c r="O1029" s="5" t="s">
        <v>33</v>
      </c>
      <c r="P1029" s="5" t="s">
        <v>61</v>
      </c>
      <c r="Q1029" s="5" t="s">
        <v>330</v>
      </c>
      <c r="R1029" s="5" t="s">
        <v>1822</v>
      </c>
      <c r="S1029" s="5">
        <v>50613</v>
      </c>
      <c r="T1029" s="7">
        <v>42010</v>
      </c>
      <c r="U1029" s="7">
        <v>42015</v>
      </c>
      <c r="V1029" s="5">
        <v>-1.88</v>
      </c>
      <c r="W1029" s="5">
        <v>7</v>
      </c>
      <c r="X1029" s="5">
        <v>142.06</v>
      </c>
      <c r="Y1029" s="5">
        <v>86960</v>
      </c>
      <c r="Z1029" s="5">
        <f>DATEDIF(Table1[[#This Row],[Order Date]], Table1[[#This Row],[Ship Date]], "D")</f>
        <v>5</v>
      </c>
      <c r="AA1029" s="5">
        <f>IF(Table1[[#This Row],[Sales]]=0, 0, Table1[[#This Row],[Profit]] / Table1[[#This Row],[Sales]] * 100)</f>
        <v>-1.323384485428692</v>
      </c>
      <c r="AB1029" s="5">
        <f>Table1[[#This Row],[Sales]] / (1 - Table1[[#This Row],[Discount]])</f>
        <v>147.97916666666669</v>
      </c>
      <c r="AC1029" s="5">
        <f>Table1[[#This Row],[Sales Before Discount]] - Table1[[#This Row],[Sales]]</f>
        <v>5.9191666666666833</v>
      </c>
      <c r="AD1029" s="5" t="str">
        <f>IF(Table1[[#This Row],[Discount Impact Factor]]=0, "No Discount", IF(Table1[[#This Row],[Discount Impact Factor]]&lt;=0.1, "Low Discount", IF(Table1[[#This Row],[Discount Impact Factor]]&lt;=0.2, "Medium Discount", "High Discount")))</f>
        <v>High Discount</v>
      </c>
      <c r="AE1029" s="5" t="str">
        <f>IF(Table1[[#This Row],[Discount]]=0,"0% (No Discount)",
 IF(Table1[[#This Row],[Discount]]&lt;=0.09,"10%",
 IF(Table1[[#This Row],[Discount]]&lt;=0.16,"15%",
 IF(Table1[[#This Row],[Discount]]&lt;=0.2,"20%",  IF(Table1[[#This Row],[Discount]]&lt;=0.25,"25%",
 "30%+")))))</f>
        <v>10%</v>
      </c>
      <c r="AF1029" s="5" t="str">
        <f>IF(Table1[[#This Row],[Discount]]=0, "Full Price", "Discounted")</f>
        <v>Discounted</v>
      </c>
      <c r="AG1029" s="46" t="str">
        <f>TEXT(Table1[[#This Row],[Order Date]],"mmm-yyyy")</f>
        <v>Jan-2015</v>
      </c>
    </row>
    <row r="1030" spans="1:33" ht="12.75" customHeight="1" x14ac:dyDescent="0.25">
      <c r="A1030" s="5">
        <v>23430</v>
      </c>
      <c r="B1030" s="5" t="s">
        <v>47</v>
      </c>
      <c r="C1030" s="5">
        <v>0.01</v>
      </c>
      <c r="D1030" s="5">
        <v>10.64</v>
      </c>
      <c r="E1030" s="5">
        <v>5.16</v>
      </c>
      <c r="F1030" s="5">
        <v>1829</v>
      </c>
      <c r="G1030" s="5" t="s">
        <v>1823</v>
      </c>
      <c r="H1030" s="5" t="s">
        <v>27</v>
      </c>
      <c r="I1030" s="5" t="s">
        <v>28</v>
      </c>
      <c r="J1030" s="5" t="s">
        <v>41</v>
      </c>
      <c r="K1030" s="5" t="s">
        <v>50</v>
      </c>
      <c r="L1030" s="5" t="s">
        <v>59</v>
      </c>
      <c r="M1030" s="5" t="s">
        <v>851</v>
      </c>
      <c r="N1030" s="5">
        <v>0.56999999999999995</v>
      </c>
      <c r="O1030" s="5" t="s">
        <v>33</v>
      </c>
      <c r="P1030" s="5" t="s">
        <v>61</v>
      </c>
      <c r="Q1030" s="5" t="s">
        <v>330</v>
      </c>
      <c r="R1030" s="5" t="s">
        <v>1824</v>
      </c>
      <c r="S1030" s="5">
        <v>52402</v>
      </c>
      <c r="T1030" s="7">
        <v>42088</v>
      </c>
      <c r="U1030" s="7">
        <v>42090</v>
      </c>
      <c r="V1030" s="5">
        <v>-11.69</v>
      </c>
      <c r="W1030" s="5">
        <v>5</v>
      </c>
      <c r="X1030" s="5">
        <v>58.52</v>
      </c>
      <c r="Y1030" s="5">
        <v>86957</v>
      </c>
      <c r="Z1030" s="5">
        <f>DATEDIF(Table1[[#This Row],[Order Date]], Table1[[#This Row],[Ship Date]], "D")</f>
        <v>2</v>
      </c>
      <c r="AA1030" s="5">
        <f>IF(Table1[[#This Row],[Sales]]=0, 0, Table1[[#This Row],[Profit]] / Table1[[#This Row],[Sales]] * 100)</f>
        <v>-19.976076555023923</v>
      </c>
      <c r="AB1030" s="5">
        <f>Table1[[#This Row],[Sales]] / (1 - Table1[[#This Row],[Discount]])</f>
        <v>59.111111111111114</v>
      </c>
      <c r="AC1030" s="5">
        <f>Table1[[#This Row],[Sales Before Discount]] - Table1[[#This Row],[Sales]]</f>
        <v>0.59111111111111114</v>
      </c>
      <c r="AD1030" s="5" t="str">
        <f>IF(Table1[[#This Row],[Discount Impact Factor]]=0, "No Discount", IF(Table1[[#This Row],[Discount Impact Factor]]&lt;=0.1, "Low Discount", IF(Table1[[#This Row],[Discount Impact Factor]]&lt;=0.2, "Medium Discount", "High Discount")))</f>
        <v>High Discount</v>
      </c>
      <c r="AE1030" s="5" t="str">
        <f>IF(Table1[[#This Row],[Discount]]=0,"0% (No Discount)",
 IF(Table1[[#This Row],[Discount]]&lt;=0.09,"10%",
 IF(Table1[[#This Row],[Discount]]&lt;=0.16,"15%",
 IF(Table1[[#This Row],[Discount]]&lt;=0.2,"20%",  IF(Table1[[#This Row],[Discount]]&lt;=0.25,"25%",
 "30%+")))))</f>
        <v>10%</v>
      </c>
      <c r="AF1030" s="5" t="str">
        <f>IF(Table1[[#This Row],[Discount]]=0, "Full Price", "Discounted")</f>
        <v>Discounted</v>
      </c>
      <c r="AG1030" s="46" t="str">
        <f>TEXT(Table1[[#This Row],[Order Date]],"mmm-yyyy")</f>
        <v>Mar-2015</v>
      </c>
    </row>
    <row r="1031" spans="1:33" ht="12.75" hidden="1" customHeight="1" x14ac:dyDescent="0.25">
      <c r="A1031" s="5">
        <v>21385</v>
      </c>
      <c r="B1031" s="5" t="s">
        <v>106</v>
      </c>
      <c r="C1031" s="5">
        <v>0.05</v>
      </c>
      <c r="D1031" s="5">
        <v>39.06</v>
      </c>
      <c r="E1031" s="5">
        <v>10.55</v>
      </c>
      <c r="F1031" s="5">
        <v>1829</v>
      </c>
      <c r="G1031" s="5" t="s">
        <v>1823</v>
      </c>
      <c r="H1031" s="5" t="s">
        <v>49</v>
      </c>
      <c r="I1031" s="5" t="s">
        <v>28</v>
      </c>
      <c r="J1031" s="5" t="s">
        <v>29</v>
      </c>
      <c r="K1031" s="5" t="s">
        <v>109</v>
      </c>
      <c r="L1031" s="5" t="s">
        <v>59</v>
      </c>
      <c r="M1031" s="5" t="s">
        <v>1132</v>
      </c>
      <c r="N1031" s="5">
        <v>0.37</v>
      </c>
      <c r="O1031" s="5" t="s">
        <v>33</v>
      </c>
      <c r="P1031" s="5" t="s">
        <v>61</v>
      </c>
      <c r="Q1031" s="5" t="s">
        <v>330</v>
      </c>
      <c r="R1031" s="5" t="s">
        <v>1824</v>
      </c>
      <c r="S1031" s="5">
        <v>52402</v>
      </c>
      <c r="T1031" s="7">
        <v>42010</v>
      </c>
      <c r="U1031" s="7">
        <v>42017</v>
      </c>
      <c r="V1031" s="5">
        <v>250.98059999999998</v>
      </c>
      <c r="W1031" s="5">
        <v>9</v>
      </c>
      <c r="X1031" s="5">
        <v>363.74</v>
      </c>
      <c r="Y1031" s="5">
        <v>86960</v>
      </c>
      <c r="Z1031" s="5">
        <f>DATEDIF(Table1[[#This Row],[Order Date]], Table1[[#This Row],[Ship Date]], "D")</f>
        <v>7</v>
      </c>
      <c r="AA1031" s="5">
        <f>IF(Table1[[#This Row],[Sales]]=0, 0, Table1[[#This Row],[Profit]] / Table1[[#This Row],[Sales]] * 100)</f>
        <v>69</v>
      </c>
      <c r="AB1031" s="5">
        <f>Table1[[#This Row],[Sales]] / (1 - Table1[[#This Row],[Discount]])</f>
        <v>382.88421052631583</v>
      </c>
      <c r="AC1031" s="5">
        <f>Table1[[#This Row],[Sales Before Discount]] - Table1[[#This Row],[Sales]]</f>
        <v>19.144210526315817</v>
      </c>
      <c r="AD1031" s="5" t="str">
        <f>IF(Table1[[#This Row],[Discount Impact Factor]]=0, "No Discount", IF(Table1[[#This Row],[Discount Impact Factor]]&lt;=0.1, "Low Discount", IF(Table1[[#This Row],[Discount Impact Factor]]&lt;=0.2, "Medium Discount", "High Discount")))</f>
        <v>High Discount</v>
      </c>
      <c r="AE1031" s="5" t="str">
        <f>IF(Table1[[#This Row],[Discount]]=0,"0% (No Discount)",
 IF(Table1[[#This Row],[Discount]]&lt;=0.09,"10%",
 IF(Table1[[#This Row],[Discount]]&lt;=0.16,"15%",
 IF(Table1[[#This Row],[Discount]]&lt;=0.2,"20%",  IF(Table1[[#This Row],[Discount]]&lt;=0.25,"25%",
 "30%+")))))</f>
        <v>10%</v>
      </c>
      <c r="AF1031" s="5" t="str">
        <f>IF(Table1[[#This Row],[Discount]]=0, "Full Price", "Discounted")</f>
        <v>Discounted</v>
      </c>
      <c r="AG1031" s="46" t="str">
        <f>TEXT(Table1[[#This Row],[Order Date]],"mmm-yyyy")</f>
        <v>Jan-2015</v>
      </c>
    </row>
    <row r="1032" spans="1:33" ht="12.75" customHeight="1" x14ac:dyDescent="0.25">
      <c r="A1032" s="5">
        <v>21386</v>
      </c>
      <c r="B1032" s="5" t="s">
        <v>106</v>
      </c>
      <c r="C1032" s="5">
        <v>0.04</v>
      </c>
      <c r="D1032" s="5">
        <v>3.52</v>
      </c>
      <c r="E1032" s="5">
        <v>6.83</v>
      </c>
      <c r="F1032" s="5">
        <v>1829</v>
      </c>
      <c r="G1032" s="5" t="s">
        <v>1823</v>
      </c>
      <c r="H1032" s="5" t="s">
        <v>49</v>
      </c>
      <c r="I1032" s="5" t="s">
        <v>28</v>
      </c>
      <c r="J1032" s="5" t="s">
        <v>29</v>
      </c>
      <c r="K1032" s="5" t="s">
        <v>109</v>
      </c>
      <c r="L1032" s="5" t="s">
        <v>59</v>
      </c>
      <c r="M1032" s="5" t="s">
        <v>1825</v>
      </c>
      <c r="N1032" s="5">
        <v>0.38</v>
      </c>
      <c r="O1032" s="5" t="s">
        <v>33</v>
      </c>
      <c r="P1032" s="5" t="s">
        <v>61</v>
      </c>
      <c r="Q1032" s="5" t="s">
        <v>330</v>
      </c>
      <c r="R1032" s="5" t="s">
        <v>1824</v>
      </c>
      <c r="S1032" s="5">
        <v>52402</v>
      </c>
      <c r="T1032" s="7">
        <v>42010</v>
      </c>
      <c r="U1032" s="7">
        <v>42019</v>
      </c>
      <c r="V1032" s="5">
        <v>-57.753</v>
      </c>
      <c r="W1032" s="5">
        <v>4</v>
      </c>
      <c r="X1032" s="5">
        <v>15.93</v>
      </c>
      <c r="Y1032" s="5">
        <v>86960</v>
      </c>
      <c r="Z1032" s="5">
        <f>DATEDIF(Table1[[#This Row],[Order Date]], Table1[[#This Row],[Ship Date]], "D")</f>
        <v>9</v>
      </c>
      <c r="AA1032" s="5">
        <f>IF(Table1[[#This Row],[Sales]]=0, 0, Table1[[#This Row],[Profit]] / Table1[[#This Row],[Sales]] * 100)</f>
        <v>-362.54237288135596</v>
      </c>
      <c r="AB1032" s="5">
        <f>Table1[[#This Row],[Sales]] / (1 - Table1[[#This Row],[Discount]])</f>
        <v>16.59375</v>
      </c>
      <c r="AC1032" s="5">
        <f>Table1[[#This Row],[Sales Before Discount]] - Table1[[#This Row],[Sales]]</f>
        <v>0.66375000000000028</v>
      </c>
      <c r="AD1032" s="5" t="str">
        <f>IF(Table1[[#This Row],[Discount Impact Factor]]=0, "No Discount", IF(Table1[[#This Row],[Discount Impact Factor]]&lt;=0.1, "Low Discount", IF(Table1[[#This Row],[Discount Impact Factor]]&lt;=0.2, "Medium Discount", "High Discount")))</f>
        <v>High Discount</v>
      </c>
      <c r="AE1032" s="5" t="str">
        <f>IF(Table1[[#This Row],[Discount]]=0,"0% (No Discount)",
 IF(Table1[[#This Row],[Discount]]&lt;=0.09,"10%",
 IF(Table1[[#This Row],[Discount]]&lt;=0.16,"15%",
 IF(Table1[[#This Row],[Discount]]&lt;=0.2,"20%",  IF(Table1[[#This Row],[Discount]]&lt;=0.25,"25%",
 "30%+")))))</f>
        <v>10%</v>
      </c>
      <c r="AF1032" s="5" t="str">
        <f>IF(Table1[[#This Row],[Discount]]=0, "Full Price", "Discounted")</f>
        <v>Discounted</v>
      </c>
      <c r="AG1032" s="46" t="str">
        <f>TEXT(Table1[[#This Row],[Order Date]],"mmm-yyyy")</f>
        <v>Jan-2015</v>
      </c>
    </row>
    <row r="1033" spans="1:33" ht="12.75" customHeight="1" x14ac:dyDescent="0.25">
      <c r="A1033" s="5">
        <v>21387</v>
      </c>
      <c r="B1033" s="5" t="s">
        <v>106</v>
      </c>
      <c r="C1033" s="5">
        <v>0.02</v>
      </c>
      <c r="D1033" s="5">
        <v>15.51</v>
      </c>
      <c r="E1033" s="5">
        <v>17.78</v>
      </c>
      <c r="F1033" s="5">
        <v>1829</v>
      </c>
      <c r="G1033" s="5" t="s">
        <v>1823</v>
      </c>
      <c r="H1033" s="5" t="s">
        <v>49</v>
      </c>
      <c r="I1033" s="5" t="s">
        <v>28</v>
      </c>
      <c r="J1033" s="5" t="s">
        <v>29</v>
      </c>
      <c r="K1033" s="5" t="s">
        <v>141</v>
      </c>
      <c r="L1033" s="5" t="s">
        <v>59</v>
      </c>
      <c r="M1033" s="5" t="s">
        <v>691</v>
      </c>
      <c r="N1033" s="5">
        <v>0.59</v>
      </c>
      <c r="O1033" s="5" t="s">
        <v>33</v>
      </c>
      <c r="P1033" s="5" t="s">
        <v>61</v>
      </c>
      <c r="Q1033" s="5" t="s">
        <v>330</v>
      </c>
      <c r="R1033" s="5" t="s">
        <v>1824</v>
      </c>
      <c r="S1033" s="5">
        <v>52402</v>
      </c>
      <c r="T1033" s="7">
        <v>42010</v>
      </c>
      <c r="U1033" s="7">
        <v>42017</v>
      </c>
      <c r="V1033" s="5">
        <v>-47.97</v>
      </c>
      <c r="W1033" s="5">
        <v>1</v>
      </c>
      <c r="X1033" s="5">
        <v>21.28</v>
      </c>
      <c r="Y1033" s="5">
        <v>86960</v>
      </c>
      <c r="Z1033" s="5">
        <f>DATEDIF(Table1[[#This Row],[Order Date]], Table1[[#This Row],[Ship Date]], "D")</f>
        <v>7</v>
      </c>
      <c r="AA1033" s="5">
        <f>IF(Table1[[#This Row],[Sales]]=0, 0, Table1[[#This Row],[Profit]] / Table1[[#This Row],[Sales]] * 100)</f>
        <v>-225.42293233082705</v>
      </c>
      <c r="AB1033" s="5">
        <f>Table1[[#This Row],[Sales]] / (1 - Table1[[#This Row],[Discount]])</f>
        <v>21.714285714285715</v>
      </c>
      <c r="AC1033" s="5">
        <f>Table1[[#This Row],[Sales Before Discount]] - Table1[[#This Row],[Sales]]</f>
        <v>0.43428571428571416</v>
      </c>
      <c r="AD1033" s="5" t="str">
        <f>IF(Table1[[#This Row],[Discount Impact Factor]]=0, "No Discount", IF(Table1[[#This Row],[Discount Impact Factor]]&lt;=0.1, "Low Discount", IF(Table1[[#This Row],[Discount Impact Factor]]&lt;=0.2, "Medium Discount", "High Discount")))</f>
        <v>High Discount</v>
      </c>
      <c r="AE1033" s="5" t="str">
        <f>IF(Table1[[#This Row],[Discount]]=0,"0% (No Discount)",
 IF(Table1[[#This Row],[Discount]]&lt;=0.09,"10%",
 IF(Table1[[#This Row],[Discount]]&lt;=0.16,"15%",
 IF(Table1[[#This Row],[Discount]]&lt;=0.2,"20%",  IF(Table1[[#This Row],[Discount]]&lt;=0.25,"25%",
 "30%+")))))</f>
        <v>10%</v>
      </c>
      <c r="AF1033" s="5" t="str">
        <f>IF(Table1[[#This Row],[Discount]]=0, "Full Price", "Discounted")</f>
        <v>Discounted</v>
      </c>
      <c r="AG1033" s="46" t="str">
        <f>TEXT(Table1[[#This Row],[Order Date]],"mmm-yyyy")</f>
        <v>Jan-2015</v>
      </c>
    </row>
    <row r="1034" spans="1:33" ht="12.75" customHeight="1" x14ac:dyDescent="0.25">
      <c r="A1034" s="5">
        <v>23589</v>
      </c>
      <c r="B1034" s="5" t="s">
        <v>25</v>
      </c>
      <c r="C1034" s="5">
        <v>0.01</v>
      </c>
      <c r="D1034" s="5">
        <v>155.99</v>
      </c>
      <c r="E1034" s="5">
        <v>8.99</v>
      </c>
      <c r="F1034" s="5">
        <v>1836</v>
      </c>
      <c r="G1034" s="5" t="s">
        <v>1826</v>
      </c>
      <c r="H1034" s="5" t="s">
        <v>27</v>
      </c>
      <c r="I1034" s="5" t="s">
        <v>28</v>
      </c>
      <c r="J1034" s="5" t="s">
        <v>77</v>
      </c>
      <c r="K1034" s="5" t="s">
        <v>78</v>
      </c>
      <c r="L1034" s="5" t="s">
        <v>59</v>
      </c>
      <c r="M1034" s="5" t="s">
        <v>996</v>
      </c>
      <c r="N1034" s="5">
        <v>0.57999999999999996</v>
      </c>
      <c r="O1034" s="5" t="s">
        <v>33</v>
      </c>
      <c r="P1034" s="5" t="s">
        <v>34</v>
      </c>
      <c r="Q1034" s="5" t="s">
        <v>45</v>
      </c>
      <c r="R1034" s="5" t="s">
        <v>276</v>
      </c>
      <c r="S1034" s="5">
        <v>94110</v>
      </c>
      <c r="T1034" s="7">
        <v>42113</v>
      </c>
      <c r="U1034" s="7">
        <v>42114</v>
      </c>
      <c r="V1034" s="5">
        <v>-219.07908</v>
      </c>
      <c r="W1034" s="5">
        <v>5</v>
      </c>
      <c r="X1034" s="5">
        <v>675.83</v>
      </c>
      <c r="Y1034" s="5">
        <v>86600</v>
      </c>
      <c r="Z1034" s="5">
        <f>DATEDIF(Table1[[#This Row],[Order Date]], Table1[[#This Row],[Ship Date]], "D")</f>
        <v>1</v>
      </c>
      <c r="AA1034" s="5">
        <f>IF(Table1[[#This Row],[Sales]]=0, 0, Table1[[#This Row],[Profit]] / Table1[[#This Row],[Sales]] * 100)</f>
        <v>-32.416299957089798</v>
      </c>
      <c r="AB1034" s="5">
        <f>Table1[[#This Row],[Sales]] / (1 - Table1[[#This Row],[Discount]])</f>
        <v>682.6565656565657</v>
      </c>
      <c r="AC1034" s="5">
        <f>Table1[[#This Row],[Sales Before Discount]] - Table1[[#This Row],[Sales]]</f>
        <v>6.8265656565656627</v>
      </c>
      <c r="AD1034" s="5" t="str">
        <f>IF(Table1[[#This Row],[Discount Impact Factor]]=0, "No Discount", IF(Table1[[#This Row],[Discount Impact Factor]]&lt;=0.1, "Low Discount", IF(Table1[[#This Row],[Discount Impact Factor]]&lt;=0.2, "Medium Discount", "High Discount")))</f>
        <v>High Discount</v>
      </c>
      <c r="AE1034" s="5" t="str">
        <f>IF(Table1[[#This Row],[Discount]]=0,"0% (No Discount)",
 IF(Table1[[#This Row],[Discount]]&lt;=0.09,"10%",
 IF(Table1[[#This Row],[Discount]]&lt;=0.16,"15%",
 IF(Table1[[#This Row],[Discount]]&lt;=0.2,"20%",  IF(Table1[[#This Row],[Discount]]&lt;=0.25,"25%",
 "30%+")))))</f>
        <v>10%</v>
      </c>
      <c r="AF1034" s="5" t="str">
        <f>IF(Table1[[#This Row],[Discount]]=0, "Full Price", "Discounted")</f>
        <v>Discounted</v>
      </c>
      <c r="AG1034" s="46" t="str">
        <f>TEXT(Table1[[#This Row],[Order Date]],"mmm-yyyy")</f>
        <v>Apr-2015</v>
      </c>
    </row>
    <row r="1035" spans="1:33" ht="12.75" customHeight="1" x14ac:dyDescent="0.25">
      <c r="A1035" s="5">
        <v>23590</v>
      </c>
      <c r="B1035" s="5" t="s">
        <v>25</v>
      </c>
      <c r="C1035" s="5">
        <v>0.01</v>
      </c>
      <c r="D1035" s="5">
        <v>5.98</v>
      </c>
      <c r="E1035" s="5">
        <v>5.46</v>
      </c>
      <c r="F1035" s="5">
        <v>1837</v>
      </c>
      <c r="G1035" s="5" t="s">
        <v>1827</v>
      </c>
      <c r="H1035" s="5" t="s">
        <v>49</v>
      </c>
      <c r="I1035" s="5" t="s">
        <v>28</v>
      </c>
      <c r="J1035" s="5" t="s">
        <v>29</v>
      </c>
      <c r="K1035" s="5" t="s">
        <v>93</v>
      </c>
      <c r="L1035" s="5" t="s">
        <v>59</v>
      </c>
      <c r="M1035" s="5" t="s">
        <v>1051</v>
      </c>
      <c r="N1035" s="5">
        <v>0.36</v>
      </c>
      <c r="O1035" s="5" t="s">
        <v>33</v>
      </c>
      <c r="P1035" s="5" t="s">
        <v>34</v>
      </c>
      <c r="Q1035" s="5" t="s">
        <v>45</v>
      </c>
      <c r="R1035" s="5" t="s">
        <v>46</v>
      </c>
      <c r="S1035" s="5">
        <v>91776</v>
      </c>
      <c r="T1035" s="7">
        <v>42113</v>
      </c>
      <c r="U1035" s="7">
        <v>42115</v>
      </c>
      <c r="V1035" s="5">
        <v>-18.878399999999999</v>
      </c>
      <c r="W1035" s="5">
        <v>4</v>
      </c>
      <c r="X1035" s="5">
        <v>28</v>
      </c>
      <c r="Y1035" s="5">
        <v>86600</v>
      </c>
      <c r="Z1035" s="5">
        <f>DATEDIF(Table1[[#This Row],[Order Date]], Table1[[#This Row],[Ship Date]], "D")</f>
        <v>2</v>
      </c>
      <c r="AA1035" s="5">
        <f>IF(Table1[[#This Row],[Sales]]=0, 0, Table1[[#This Row],[Profit]] / Table1[[#This Row],[Sales]] * 100)</f>
        <v>-67.42285714285714</v>
      </c>
      <c r="AB1035" s="5">
        <f>Table1[[#This Row],[Sales]] / (1 - Table1[[#This Row],[Discount]])</f>
        <v>28.282828282828284</v>
      </c>
      <c r="AC1035" s="5">
        <f>Table1[[#This Row],[Sales Before Discount]] - Table1[[#This Row],[Sales]]</f>
        <v>0.28282828282828376</v>
      </c>
      <c r="AD1035" s="5" t="str">
        <f>IF(Table1[[#This Row],[Discount Impact Factor]]=0, "No Discount", IF(Table1[[#This Row],[Discount Impact Factor]]&lt;=0.1, "Low Discount", IF(Table1[[#This Row],[Discount Impact Factor]]&lt;=0.2, "Medium Discount", "High Discount")))</f>
        <v>High Discount</v>
      </c>
      <c r="AE1035" s="5" t="str">
        <f>IF(Table1[[#This Row],[Discount]]=0,"0% (No Discount)",
 IF(Table1[[#This Row],[Discount]]&lt;=0.09,"10%",
 IF(Table1[[#This Row],[Discount]]&lt;=0.16,"15%",
 IF(Table1[[#This Row],[Discount]]&lt;=0.2,"20%",  IF(Table1[[#This Row],[Discount]]&lt;=0.25,"25%",
 "30%+")))))</f>
        <v>10%</v>
      </c>
      <c r="AF1035" s="5" t="str">
        <f>IF(Table1[[#This Row],[Discount]]=0, "Full Price", "Discounted")</f>
        <v>Discounted</v>
      </c>
      <c r="AG1035" s="46" t="str">
        <f>TEXT(Table1[[#This Row],[Order Date]],"mmm-yyyy")</f>
        <v>Apr-2015</v>
      </c>
    </row>
    <row r="1036" spans="1:33" ht="12.75" hidden="1" customHeight="1" x14ac:dyDescent="0.25">
      <c r="A1036" s="5">
        <v>18141</v>
      </c>
      <c r="B1036" s="5" t="s">
        <v>37</v>
      </c>
      <c r="C1036" s="5">
        <v>7.0000000000000007E-2</v>
      </c>
      <c r="D1036" s="5">
        <v>40.98</v>
      </c>
      <c r="E1036" s="5">
        <v>2.99</v>
      </c>
      <c r="F1036" s="5">
        <v>1840</v>
      </c>
      <c r="G1036" s="5" t="s">
        <v>1828</v>
      </c>
      <c r="H1036" s="5" t="s">
        <v>49</v>
      </c>
      <c r="I1036" s="5" t="s">
        <v>40</v>
      </c>
      <c r="J1036" s="5" t="s">
        <v>29</v>
      </c>
      <c r="K1036" s="5" t="s">
        <v>109</v>
      </c>
      <c r="L1036" s="5" t="s">
        <v>59</v>
      </c>
      <c r="M1036" s="5" t="s">
        <v>1066</v>
      </c>
      <c r="N1036" s="5">
        <v>0.36</v>
      </c>
      <c r="O1036" s="5" t="s">
        <v>33</v>
      </c>
      <c r="P1036" s="5" t="s">
        <v>53</v>
      </c>
      <c r="Q1036" s="5" t="s">
        <v>193</v>
      </c>
      <c r="R1036" s="5" t="s">
        <v>1829</v>
      </c>
      <c r="S1036" s="5">
        <v>1469</v>
      </c>
      <c r="T1036" s="7">
        <v>42093</v>
      </c>
      <c r="U1036" s="7">
        <v>42095</v>
      </c>
      <c r="V1036" s="5">
        <v>369.20519999999999</v>
      </c>
      <c r="W1036" s="5">
        <v>13</v>
      </c>
      <c r="X1036" s="5">
        <v>535.08000000000004</v>
      </c>
      <c r="Y1036" s="5">
        <v>86599</v>
      </c>
      <c r="Z1036" s="5">
        <f>DATEDIF(Table1[[#This Row],[Order Date]], Table1[[#This Row],[Ship Date]], "D")</f>
        <v>2</v>
      </c>
      <c r="AA1036" s="5">
        <f>IF(Table1[[#This Row],[Sales]]=0, 0, Table1[[#This Row],[Profit]] / Table1[[#This Row],[Sales]] * 100)</f>
        <v>69</v>
      </c>
      <c r="AB1036" s="5">
        <f>Table1[[#This Row],[Sales]] / (1 - Table1[[#This Row],[Discount]])</f>
        <v>575.35483870967755</v>
      </c>
      <c r="AC1036" s="5">
        <f>Table1[[#This Row],[Sales Before Discount]] - Table1[[#This Row],[Sales]]</f>
        <v>40.27483870967751</v>
      </c>
      <c r="AD1036" s="5" t="str">
        <f>IF(Table1[[#This Row],[Discount Impact Factor]]=0, "No Discount", IF(Table1[[#This Row],[Discount Impact Factor]]&lt;=0.1, "Low Discount", IF(Table1[[#This Row],[Discount Impact Factor]]&lt;=0.2, "Medium Discount", "High Discount")))</f>
        <v>High Discount</v>
      </c>
      <c r="AE1036" s="5" t="str">
        <f>IF(Table1[[#This Row],[Discount]]=0,"0% (No Discount)",
 IF(Table1[[#This Row],[Discount]]&lt;=0.09,"10%",
 IF(Table1[[#This Row],[Discount]]&lt;=0.16,"15%",
 IF(Table1[[#This Row],[Discount]]&lt;=0.2,"20%",  IF(Table1[[#This Row],[Discount]]&lt;=0.25,"25%",
 "30%+")))))</f>
        <v>10%</v>
      </c>
      <c r="AF1036" s="5" t="str">
        <f>IF(Table1[[#This Row],[Discount]]=0, "Full Price", "Discounted")</f>
        <v>Discounted</v>
      </c>
      <c r="AG1036" s="46" t="str">
        <f>TEXT(Table1[[#This Row],[Order Date]],"mmm-yyyy")</f>
        <v>Mar-2015</v>
      </c>
    </row>
    <row r="1037" spans="1:33" ht="12.75" hidden="1" customHeight="1" x14ac:dyDescent="0.25">
      <c r="A1037" s="5">
        <v>19139</v>
      </c>
      <c r="B1037" s="5" t="s">
        <v>25</v>
      </c>
      <c r="C1037" s="5">
        <v>0.09</v>
      </c>
      <c r="D1037" s="5">
        <v>35.99</v>
      </c>
      <c r="E1037" s="5">
        <v>1.1000000000000001</v>
      </c>
      <c r="F1037" s="5">
        <v>1849</v>
      </c>
      <c r="G1037" s="5" t="s">
        <v>1830</v>
      </c>
      <c r="H1037" s="5" t="s">
        <v>49</v>
      </c>
      <c r="I1037" s="5" t="s">
        <v>114</v>
      </c>
      <c r="J1037" s="5" t="s">
        <v>77</v>
      </c>
      <c r="K1037" s="5" t="s">
        <v>78</v>
      </c>
      <c r="L1037" s="5" t="s">
        <v>59</v>
      </c>
      <c r="M1037" s="5" t="s">
        <v>935</v>
      </c>
      <c r="N1037" s="5">
        <v>0.55000000000000004</v>
      </c>
      <c r="O1037" s="5" t="s">
        <v>33</v>
      </c>
      <c r="P1037" s="5" t="s">
        <v>136</v>
      </c>
      <c r="Q1037" s="5" t="s">
        <v>1278</v>
      </c>
      <c r="R1037" s="5" t="s">
        <v>1831</v>
      </c>
      <c r="S1037" s="5">
        <v>36330</v>
      </c>
      <c r="T1037" s="7">
        <v>42095</v>
      </c>
      <c r="U1037" s="7">
        <v>42097</v>
      </c>
      <c r="V1037" s="5">
        <v>19.350000000000001</v>
      </c>
      <c r="W1037" s="5">
        <v>8</v>
      </c>
      <c r="X1037" s="5">
        <v>222.71</v>
      </c>
      <c r="Y1037" s="5">
        <v>89697</v>
      </c>
      <c r="Z1037" s="5">
        <f>DATEDIF(Table1[[#This Row],[Order Date]], Table1[[#This Row],[Ship Date]], "D")</f>
        <v>2</v>
      </c>
      <c r="AA1037" s="5">
        <f>IF(Table1[[#This Row],[Sales]]=0, 0, Table1[[#This Row],[Profit]] / Table1[[#This Row],[Sales]] * 100)</f>
        <v>8.6884288985676452</v>
      </c>
      <c r="AB1037" s="5">
        <f>Table1[[#This Row],[Sales]] / (1 - Table1[[#This Row],[Discount]])</f>
        <v>244.73626373626374</v>
      </c>
      <c r="AC1037" s="5">
        <f>Table1[[#This Row],[Sales Before Discount]] - Table1[[#This Row],[Sales]]</f>
        <v>22.026263736263729</v>
      </c>
      <c r="AD1037" s="5" t="str">
        <f>IF(Table1[[#This Row],[Discount Impact Factor]]=0, "No Discount", IF(Table1[[#This Row],[Discount Impact Factor]]&lt;=0.1, "Low Discount", IF(Table1[[#This Row],[Discount Impact Factor]]&lt;=0.2, "Medium Discount", "High Discount")))</f>
        <v>High Discount</v>
      </c>
      <c r="AE1037" s="5" t="str">
        <f>IF(Table1[[#This Row],[Discount]]=0,"0% (No Discount)",
 IF(Table1[[#This Row],[Discount]]&lt;=0.09,"10%",
 IF(Table1[[#This Row],[Discount]]&lt;=0.16,"15%",
 IF(Table1[[#This Row],[Discount]]&lt;=0.2,"20%",  IF(Table1[[#This Row],[Discount]]&lt;=0.25,"25%",
 "30%+")))))</f>
        <v>10%</v>
      </c>
      <c r="AF1037" s="5" t="str">
        <f>IF(Table1[[#This Row],[Discount]]=0, "Full Price", "Discounted")</f>
        <v>Discounted</v>
      </c>
      <c r="AG1037" s="46" t="str">
        <f>TEXT(Table1[[#This Row],[Order Date]],"mmm-yyyy")</f>
        <v>Apr-2015</v>
      </c>
    </row>
    <row r="1038" spans="1:33" ht="12.75" customHeight="1" x14ac:dyDescent="0.25">
      <c r="A1038" s="5">
        <v>19140</v>
      </c>
      <c r="B1038" s="5" t="s">
        <v>25</v>
      </c>
      <c r="C1038" s="5">
        <v>0.01</v>
      </c>
      <c r="D1038" s="5">
        <v>125.99</v>
      </c>
      <c r="E1038" s="5">
        <v>2.5</v>
      </c>
      <c r="F1038" s="5">
        <v>1849</v>
      </c>
      <c r="G1038" s="5" t="s">
        <v>1830</v>
      </c>
      <c r="H1038" s="5" t="s">
        <v>49</v>
      </c>
      <c r="I1038" s="5" t="s">
        <v>114</v>
      </c>
      <c r="J1038" s="5" t="s">
        <v>77</v>
      </c>
      <c r="K1038" s="5" t="s">
        <v>78</v>
      </c>
      <c r="L1038" s="5" t="s">
        <v>59</v>
      </c>
      <c r="M1038" s="5" t="s">
        <v>1148</v>
      </c>
      <c r="N1038" s="5">
        <v>0.6</v>
      </c>
      <c r="O1038" s="5" t="s">
        <v>33</v>
      </c>
      <c r="P1038" s="5" t="s">
        <v>136</v>
      </c>
      <c r="Q1038" s="5" t="s">
        <v>1278</v>
      </c>
      <c r="R1038" s="5" t="s">
        <v>1831</v>
      </c>
      <c r="S1038" s="5">
        <v>36330</v>
      </c>
      <c r="T1038" s="7">
        <v>42095</v>
      </c>
      <c r="U1038" s="7">
        <v>42096</v>
      </c>
      <c r="V1038" s="5">
        <v>-967.83399999999995</v>
      </c>
      <c r="W1038" s="5">
        <v>2</v>
      </c>
      <c r="X1038" s="5">
        <v>220.52</v>
      </c>
      <c r="Y1038" s="5">
        <v>89697</v>
      </c>
      <c r="Z1038" s="5">
        <f>DATEDIF(Table1[[#This Row],[Order Date]], Table1[[#This Row],[Ship Date]], "D")</f>
        <v>1</v>
      </c>
      <c r="AA1038" s="5">
        <f>IF(Table1[[#This Row],[Sales]]=0, 0, Table1[[#This Row],[Profit]] / Table1[[#This Row],[Sales]] * 100)</f>
        <v>-438.88717576637032</v>
      </c>
      <c r="AB1038" s="5">
        <f>Table1[[#This Row],[Sales]] / (1 - Table1[[#This Row],[Discount]])</f>
        <v>222.74747474747477</v>
      </c>
      <c r="AC1038" s="5">
        <f>Table1[[#This Row],[Sales Before Discount]] - Table1[[#This Row],[Sales]]</f>
        <v>2.2274747474747585</v>
      </c>
      <c r="AD1038" s="5" t="str">
        <f>IF(Table1[[#This Row],[Discount Impact Factor]]=0, "No Discount", IF(Table1[[#This Row],[Discount Impact Factor]]&lt;=0.1, "Low Discount", IF(Table1[[#This Row],[Discount Impact Factor]]&lt;=0.2, "Medium Discount", "High Discount")))</f>
        <v>High Discount</v>
      </c>
      <c r="AE1038" s="5" t="str">
        <f>IF(Table1[[#This Row],[Discount]]=0,"0% (No Discount)",
 IF(Table1[[#This Row],[Discount]]&lt;=0.09,"10%",
 IF(Table1[[#This Row],[Discount]]&lt;=0.16,"15%",
 IF(Table1[[#This Row],[Discount]]&lt;=0.2,"20%",  IF(Table1[[#This Row],[Discount]]&lt;=0.25,"25%",
 "30%+")))))</f>
        <v>10%</v>
      </c>
      <c r="AF1038" s="5" t="str">
        <f>IF(Table1[[#This Row],[Discount]]=0, "Full Price", "Discounted")</f>
        <v>Discounted</v>
      </c>
      <c r="AG1038" s="46" t="str">
        <f>TEXT(Table1[[#This Row],[Order Date]],"mmm-yyyy")</f>
        <v>Apr-2015</v>
      </c>
    </row>
    <row r="1039" spans="1:33" ht="12.75" customHeight="1" x14ac:dyDescent="0.25">
      <c r="A1039" s="5">
        <v>19141</v>
      </c>
      <c r="B1039" s="5" t="s">
        <v>37</v>
      </c>
      <c r="C1039" s="5">
        <v>0.06</v>
      </c>
      <c r="D1039" s="5">
        <v>6.48</v>
      </c>
      <c r="E1039" s="5">
        <v>5.14</v>
      </c>
      <c r="F1039" s="5">
        <v>1852</v>
      </c>
      <c r="G1039" s="5" t="s">
        <v>1832</v>
      </c>
      <c r="H1039" s="5" t="s">
        <v>27</v>
      </c>
      <c r="I1039" s="5" t="s">
        <v>40</v>
      </c>
      <c r="J1039" s="5" t="s">
        <v>29</v>
      </c>
      <c r="K1039" s="5" t="s">
        <v>93</v>
      </c>
      <c r="L1039" s="5" t="s">
        <v>59</v>
      </c>
      <c r="M1039" s="5" t="s">
        <v>938</v>
      </c>
      <c r="N1039" s="5">
        <v>0.37</v>
      </c>
      <c r="O1039" s="5" t="s">
        <v>33</v>
      </c>
      <c r="P1039" s="5" t="s">
        <v>34</v>
      </c>
      <c r="Q1039" s="5" t="s">
        <v>45</v>
      </c>
      <c r="R1039" s="5" t="s">
        <v>1833</v>
      </c>
      <c r="S1039" s="5">
        <v>92008</v>
      </c>
      <c r="T1039" s="7">
        <v>42082</v>
      </c>
      <c r="U1039" s="7">
        <v>42084</v>
      </c>
      <c r="V1039" s="5">
        <v>-28.45</v>
      </c>
      <c r="W1039" s="5">
        <v>10</v>
      </c>
      <c r="X1039" s="5">
        <v>68.34</v>
      </c>
      <c r="Y1039" s="5">
        <v>86847</v>
      </c>
      <c r="Z1039" s="5">
        <f>DATEDIF(Table1[[#This Row],[Order Date]], Table1[[#This Row],[Ship Date]], "D")</f>
        <v>2</v>
      </c>
      <c r="AA1039" s="5">
        <f>IF(Table1[[#This Row],[Sales]]=0, 0, Table1[[#This Row],[Profit]] / Table1[[#This Row],[Sales]] * 100)</f>
        <v>-41.630084869768801</v>
      </c>
      <c r="AB1039" s="5">
        <f>Table1[[#This Row],[Sales]] / (1 - Table1[[#This Row],[Discount]])</f>
        <v>72.702127659574472</v>
      </c>
      <c r="AC1039" s="5">
        <f>Table1[[#This Row],[Sales Before Discount]] - Table1[[#This Row],[Sales]]</f>
        <v>4.3621276595744689</v>
      </c>
      <c r="AD1039" s="5" t="str">
        <f>IF(Table1[[#This Row],[Discount Impact Factor]]=0, "No Discount", IF(Table1[[#This Row],[Discount Impact Factor]]&lt;=0.1, "Low Discount", IF(Table1[[#This Row],[Discount Impact Factor]]&lt;=0.2, "Medium Discount", "High Discount")))</f>
        <v>High Discount</v>
      </c>
      <c r="AE1039" s="5" t="str">
        <f>IF(Table1[[#This Row],[Discount]]=0,"0% (No Discount)",
 IF(Table1[[#This Row],[Discount]]&lt;=0.09,"10%",
 IF(Table1[[#This Row],[Discount]]&lt;=0.16,"15%",
 IF(Table1[[#This Row],[Discount]]&lt;=0.2,"20%",  IF(Table1[[#This Row],[Discount]]&lt;=0.25,"25%",
 "30%+")))))</f>
        <v>10%</v>
      </c>
      <c r="AF1039" s="5" t="str">
        <f>IF(Table1[[#This Row],[Discount]]=0, "Full Price", "Discounted")</f>
        <v>Discounted</v>
      </c>
      <c r="AG1039" s="46" t="str">
        <f>TEXT(Table1[[#This Row],[Order Date]],"mmm-yyyy")</f>
        <v>Mar-2015</v>
      </c>
    </row>
    <row r="1040" spans="1:33" ht="12.75" hidden="1" customHeight="1" x14ac:dyDescent="0.25">
      <c r="A1040" s="5">
        <v>19142</v>
      </c>
      <c r="B1040" s="5" t="s">
        <v>37</v>
      </c>
      <c r="C1040" s="5">
        <v>0.02</v>
      </c>
      <c r="D1040" s="5">
        <v>30.73</v>
      </c>
      <c r="E1040" s="5">
        <v>4</v>
      </c>
      <c r="F1040" s="5">
        <v>1854</v>
      </c>
      <c r="G1040" s="5" t="s">
        <v>1834</v>
      </c>
      <c r="H1040" s="5" t="s">
        <v>49</v>
      </c>
      <c r="I1040" s="5" t="s">
        <v>40</v>
      </c>
      <c r="J1040" s="5" t="s">
        <v>77</v>
      </c>
      <c r="K1040" s="5" t="s">
        <v>180</v>
      </c>
      <c r="L1040" s="5" t="s">
        <v>59</v>
      </c>
      <c r="M1040" s="5" t="s">
        <v>288</v>
      </c>
      <c r="N1040" s="5">
        <v>0.75</v>
      </c>
      <c r="O1040" s="5" t="s">
        <v>33</v>
      </c>
      <c r="P1040" s="5" t="s">
        <v>53</v>
      </c>
      <c r="Q1040" s="5" t="s">
        <v>228</v>
      </c>
      <c r="R1040" s="5" t="s">
        <v>687</v>
      </c>
      <c r="S1040" s="5">
        <v>6478</v>
      </c>
      <c r="T1040" s="7">
        <v>42082</v>
      </c>
      <c r="U1040" s="7">
        <v>42085</v>
      </c>
      <c r="V1040" s="5">
        <v>72.78</v>
      </c>
      <c r="W1040" s="5">
        <v>16</v>
      </c>
      <c r="X1040" s="5">
        <v>522.22</v>
      </c>
      <c r="Y1040" s="5">
        <v>86847</v>
      </c>
      <c r="Z1040" s="5">
        <f>DATEDIF(Table1[[#This Row],[Order Date]], Table1[[#This Row],[Ship Date]], "D")</f>
        <v>3</v>
      </c>
      <c r="AA1040" s="5">
        <f>IF(Table1[[#This Row],[Sales]]=0, 0, Table1[[#This Row],[Profit]] / Table1[[#This Row],[Sales]] * 100)</f>
        <v>13.936655049595956</v>
      </c>
      <c r="AB1040" s="5">
        <f>Table1[[#This Row],[Sales]] / (1 - Table1[[#This Row],[Discount]])</f>
        <v>532.87755102040819</v>
      </c>
      <c r="AC1040" s="5">
        <f>Table1[[#This Row],[Sales Before Discount]] - Table1[[#This Row],[Sales]]</f>
        <v>10.657551020408164</v>
      </c>
      <c r="AD1040" s="5" t="str">
        <f>IF(Table1[[#This Row],[Discount Impact Factor]]=0, "No Discount", IF(Table1[[#This Row],[Discount Impact Factor]]&lt;=0.1, "Low Discount", IF(Table1[[#This Row],[Discount Impact Factor]]&lt;=0.2, "Medium Discount", "High Discount")))</f>
        <v>High Discount</v>
      </c>
      <c r="AE1040" s="5" t="str">
        <f>IF(Table1[[#This Row],[Discount]]=0,"0% (No Discount)",
 IF(Table1[[#This Row],[Discount]]&lt;=0.09,"10%",
 IF(Table1[[#This Row],[Discount]]&lt;=0.16,"15%",
 IF(Table1[[#This Row],[Discount]]&lt;=0.2,"20%",  IF(Table1[[#This Row],[Discount]]&lt;=0.25,"25%",
 "30%+")))))</f>
        <v>10%</v>
      </c>
      <c r="AF1040" s="5" t="str">
        <f>IF(Table1[[#This Row],[Discount]]=0, "Full Price", "Discounted")</f>
        <v>Discounted</v>
      </c>
      <c r="AG1040" s="46" t="str">
        <f>TEXT(Table1[[#This Row],[Order Date]],"mmm-yyyy")</f>
        <v>Mar-2015</v>
      </c>
    </row>
    <row r="1041" spans="1:33" ht="12.75" hidden="1" customHeight="1" x14ac:dyDescent="0.25">
      <c r="A1041" s="5">
        <v>20036</v>
      </c>
      <c r="B1041" s="5" t="s">
        <v>47</v>
      </c>
      <c r="C1041" s="5">
        <v>0.09</v>
      </c>
      <c r="D1041" s="5">
        <v>5.98</v>
      </c>
      <c r="E1041" s="5">
        <v>1.49</v>
      </c>
      <c r="F1041" s="5">
        <v>1860</v>
      </c>
      <c r="G1041" s="5" t="s">
        <v>1835</v>
      </c>
      <c r="H1041" s="5" t="s">
        <v>49</v>
      </c>
      <c r="I1041" s="5" t="s">
        <v>40</v>
      </c>
      <c r="J1041" s="5" t="s">
        <v>29</v>
      </c>
      <c r="K1041" s="5" t="s">
        <v>109</v>
      </c>
      <c r="L1041" s="5" t="s">
        <v>59</v>
      </c>
      <c r="M1041" s="5" t="s">
        <v>1020</v>
      </c>
      <c r="N1041" s="5">
        <v>0.39</v>
      </c>
      <c r="O1041" s="5" t="s">
        <v>33</v>
      </c>
      <c r="P1041" s="5" t="s">
        <v>53</v>
      </c>
      <c r="Q1041" s="5" t="s">
        <v>193</v>
      </c>
      <c r="R1041" s="5" t="s">
        <v>1836</v>
      </c>
      <c r="S1041" s="5">
        <v>1570</v>
      </c>
      <c r="T1041" s="7">
        <v>42170</v>
      </c>
      <c r="U1041" s="7">
        <v>42172</v>
      </c>
      <c r="V1041" s="5">
        <v>13.2294</v>
      </c>
      <c r="W1041" s="5">
        <v>5</v>
      </c>
      <c r="X1041" s="5">
        <v>28.01</v>
      </c>
      <c r="Y1041" s="5">
        <v>86846</v>
      </c>
      <c r="Z1041" s="5">
        <f>DATEDIF(Table1[[#This Row],[Order Date]], Table1[[#This Row],[Ship Date]], "D")</f>
        <v>2</v>
      </c>
      <c r="AA1041" s="5">
        <f>IF(Table1[[#This Row],[Sales]]=0, 0, Table1[[#This Row],[Profit]] / Table1[[#This Row],[Sales]] * 100)</f>
        <v>47.230988932524099</v>
      </c>
      <c r="AB1041" s="5">
        <f>Table1[[#This Row],[Sales]] / (1 - Table1[[#This Row],[Discount]])</f>
        <v>30.780219780219781</v>
      </c>
      <c r="AC1041" s="5">
        <f>Table1[[#This Row],[Sales Before Discount]] - Table1[[#This Row],[Sales]]</f>
        <v>2.7702197802197794</v>
      </c>
      <c r="AD1041" s="5" t="str">
        <f>IF(Table1[[#This Row],[Discount Impact Factor]]=0, "No Discount", IF(Table1[[#This Row],[Discount Impact Factor]]&lt;=0.1, "Low Discount", IF(Table1[[#This Row],[Discount Impact Factor]]&lt;=0.2, "Medium Discount", "High Discount")))</f>
        <v>High Discount</v>
      </c>
      <c r="AE1041" s="5" t="str">
        <f>IF(Table1[[#This Row],[Discount]]=0,"0% (No Discount)",
 IF(Table1[[#This Row],[Discount]]&lt;=0.09,"10%",
 IF(Table1[[#This Row],[Discount]]&lt;=0.16,"15%",
 IF(Table1[[#This Row],[Discount]]&lt;=0.2,"20%",  IF(Table1[[#This Row],[Discount]]&lt;=0.25,"25%",
 "30%+")))))</f>
        <v>10%</v>
      </c>
      <c r="AF1041" s="5" t="str">
        <f>IF(Table1[[#This Row],[Discount]]=0, "Full Price", "Discounted")</f>
        <v>Discounted</v>
      </c>
      <c r="AG1041" s="46" t="str">
        <f>TEXT(Table1[[#This Row],[Order Date]],"mmm-yyyy")</f>
        <v>Jun-2015</v>
      </c>
    </row>
    <row r="1042" spans="1:33" ht="12.75" customHeight="1" x14ac:dyDescent="0.25">
      <c r="A1042" s="5">
        <v>18879</v>
      </c>
      <c r="B1042" s="5" t="s">
        <v>37</v>
      </c>
      <c r="C1042" s="5">
        <v>0.08</v>
      </c>
      <c r="D1042" s="5">
        <v>8.09</v>
      </c>
      <c r="E1042" s="5">
        <v>7.96</v>
      </c>
      <c r="F1042" s="5">
        <v>1869</v>
      </c>
      <c r="G1042" s="5" t="s">
        <v>1837</v>
      </c>
      <c r="H1042" s="5" t="s">
        <v>49</v>
      </c>
      <c r="I1042" s="5" t="s">
        <v>114</v>
      </c>
      <c r="J1042" s="5" t="s">
        <v>41</v>
      </c>
      <c r="K1042" s="5" t="s">
        <v>50</v>
      </c>
      <c r="L1042" s="5" t="s">
        <v>59</v>
      </c>
      <c r="M1042" s="5" t="s">
        <v>157</v>
      </c>
      <c r="N1042" s="5">
        <v>0.49</v>
      </c>
      <c r="O1042" s="5" t="s">
        <v>33</v>
      </c>
      <c r="P1042" s="5" t="s">
        <v>34</v>
      </c>
      <c r="Q1042" s="5" t="s">
        <v>366</v>
      </c>
      <c r="R1042" s="5" t="s">
        <v>1838</v>
      </c>
      <c r="S1042" s="5">
        <v>88310</v>
      </c>
      <c r="T1042" s="7">
        <v>42127</v>
      </c>
      <c r="U1042" s="7">
        <v>42128</v>
      </c>
      <c r="V1042" s="5">
        <v>-88.82</v>
      </c>
      <c r="W1042" s="5">
        <v>10</v>
      </c>
      <c r="X1042" s="5">
        <v>80.349999999999994</v>
      </c>
      <c r="Y1042" s="5">
        <v>89209</v>
      </c>
      <c r="Z1042" s="5">
        <f>DATEDIF(Table1[[#This Row],[Order Date]], Table1[[#This Row],[Ship Date]], "D")</f>
        <v>1</v>
      </c>
      <c r="AA1042" s="5">
        <f>IF(Table1[[#This Row],[Sales]]=0, 0, Table1[[#This Row],[Profit]] / Table1[[#This Row],[Sales]] * 100)</f>
        <v>-110.54138145612944</v>
      </c>
      <c r="AB1042" s="5">
        <f>Table1[[#This Row],[Sales]] / (1 - Table1[[#This Row],[Discount]])</f>
        <v>87.336956521739125</v>
      </c>
      <c r="AC1042" s="5">
        <f>Table1[[#This Row],[Sales Before Discount]] - Table1[[#This Row],[Sales]]</f>
        <v>6.9869565217391312</v>
      </c>
      <c r="AD1042" s="5" t="str">
        <f>IF(Table1[[#This Row],[Discount Impact Factor]]=0, "No Discount", IF(Table1[[#This Row],[Discount Impact Factor]]&lt;=0.1, "Low Discount", IF(Table1[[#This Row],[Discount Impact Factor]]&lt;=0.2, "Medium Discount", "High Discount")))</f>
        <v>High Discount</v>
      </c>
      <c r="AE1042" s="5" t="str">
        <f>IF(Table1[[#This Row],[Discount]]=0,"0% (No Discount)",
 IF(Table1[[#This Row],[Discount]]&lt;=0.09,"10%",
 IF(Table1[[#This Row],[Discount]]&lt;=0.16,"15%",
 IF(Table1[[#This Row],[Discount]]&lt;=0.2,"20%",  IF(Table1[[#This Row],[Discount]]&lt;=0.25,"25%",
 "30%+")))))</f>
        <v>10%</v>
      </c>
      <c r="AF1042" s="5" t="str">
        <f>IF(Table1[[#This Row],[Discount]]=0, "Full Price", "Discounted")</f>
        <v>Discounted</v>
      </c>
      <c r="AG1042" s="46" t="str">
        <f>TEXT(Table1[[#This Row],[Order Date]],"mmm-yyyy")</f>
        <v>May-2015</v>
      </c>
    </row>
    <row r="1043" spans="1:33" ht="12.75" hidden="1" customHeight="1" x14ac:dyDescent="0.25">
      <c r="A1043" s="5">
        <v>19415</v>
      </c>
      <c r="B1043" s="5" t="s">
        <v>56</v>
      </c>
      <c r="C1043" s="5">
        <v>0.03</v>
      </c>
      <c r="D1043" s="5">
        <v>90.48</v>
      </c>
      <c r="E1043" s="5">
        <v>19.989999999999998</v>
      </c>
      <c r="F1043" s="5">
        <v>1873</v>
      </c>
      <c r="G1043" s="5" t="s">
        <v>1839</v>
      </c>
      <c r="H1043" s="5" t="s">
        <v>49</v>
      </c>
      <c r="I1043" s="5" t="s">
        <v>28</v>
      </c>
      <c r="J1043" s="5" t="s">
        <v>29</v>
      </c>
      <c r="K1043" s="5" t="s">
        <v>69</v>
      </c>
      <c r="L1043" s="5" t="s">
        <v>59</v>
      </c>
      <c r="M1043" s="5" t="s">
        <v>1840</v>
      </c>
      <c r="N1043" s="5">
        <v>0.4</v>
      </c>
      <c r="O1043" s="5" t="s">
        <v>33</v>
      </c>
      <c r="P1043" s="5" t="s">
        <v>136</v>
      </c>
      <c r="Q1043" s="5" t="s">
        <v>362</v>
      </c>
      <c r="R1043" s="5" t="s">
        <v>1841</v>
      </c>
      <c r="S1043" s="5">
        <v>33403</v>
      </c>
      <c r="T1043" s="7">
        <v>42021</v>
      </c>
      <c r="U1043" s="7">
        <v>42023</v>
      </c>
      <c r="V1043" s="5">
        <v>15.353999999999999</v>
      </c>
      <c r="W1043" s="5">
        <v>1</v>
      </c>
      <c r="X1043" s="5">
        <v>99.69</v>
      </c>
      <c r="Y1043" s="5">
        <v>90099</v>
      </c>
      <c r="Z1043" s="5">
        <f>DATEDIF(Table1[[#This Row],[Order Date]], Table1[[#This Row],[Ship Date]], "D")</f>
        <v>2</v>
      </c>
      <c r="AA1043" s="5">
        <f>IF(Table1[[#This Row],[Sales]]=0, 0, Table1[[#This Row],[Profit]] / Table1[[#This Row],[Sales]] * 100)</f>
        <v>15.401745410773396</v>
      </c>
      <c r="AB1043" s="5">
        <f>Table1[[#This Row],[Sales]] / (1 - Table1[[#This Row],[Discount]])</f>
        <v>102.77319587628865</v>
      </c>
      <c r="AC1043" s="5">
        <f>Table1[[#This Row],[Sales Before Discount]] - Table1[[#This Row],[Sales]]</f>
        <v>3.0831958762886558</v>
      </c>
      <c r="AD1043" s="5" t="str">
        <f>IF(Table1[[#This Row],[Discount Impact Factor]]=0, "No Discount", IF(Table1[[#This Row],[Discount Impact Factor]]&lt;=0.1, "Low Discount", IF(Table1[[#This Row],[Discount Impact Factor]]&lt;=0.2, "Medium Discount", "High Discount")))</f>
        <v>High Discount</v>
      </c>
      <c r="AE1043" s="5" t="str">
        <f>IF(Table1[[#This Row],[Discount]]=0,"0% (No Discount)",
 IF(Table1[[#This Row],[Discount]]&lt;=0.09,"10%",
 IF(Table1[[#This Row],[Discount]]&lt;=0.16,"15%",
 IF(Table1[[#This Row],[Discount]]&lt;=0.2,"20%",  IF(Table1[[#This Row],[Discount]]&lt;=0.25,"25%",
 "30%+")))))</f>
        <v>10%</v>
      </c>
      <c r="AF1043" s="5" t="str">
        <f>IF(Table1[[#This Row],[Discount]]=0, "Full Price", "Discounted")</f>
        <v>Discounted</v>
      </c>
      <c r="AG1043" s="46" t="str">
        <f>TEXT(Table1[[#This Row],[Order Date]],"mmm-yyyy")</f>
        <v>Jan-2015</v>
      </c>
    </row>
    <row r="1044" spans="1:33" ht="12.75" customHeight="1" x14ac:dyDescent="0.25">
      <c r="A1044" s="5">
        <v>19416</v>
      </c>
      <c r="B1044" s="5" t="s">
        <v>56</v>
      </c>
      <c r="C1044" s="5">
        <v>0.06</v>
      </c>
      <c r="D1044" s="5">
        <v>22.84</v>
      </c>
      <c r="E1044" s="5">
        <v>8.18</v>
      </c>
      <c r="F1044" s="5">
        <v>1873</v>
      </c>
      <c r="G1044" s="5" t="s">
        <v>1839</v>
      </c>
      <c r="H1044" s="5" t="s">
        <v>49</v>
      </c>
      <c r="I1044" s="5" t="s">
        <v>28</v>
      </c>
      <c r="J1044" s="5" t="s">
        <v>29</v>
      </c>
      <c r="K1044" s="5" t="s">
        <v>93</v>
      </c>
      <c r="L1044" s="5" t="s">
        <v>59</v>
      </c>
      <c r="M1044" s="5" t="s">
        <v>1842</v>
      </c>
      <c r="N1044" s="5">
        <v>0.39</v>
      </c>
      <c r="O1044" s="5" t="s">
        <v>33</v>
      </c>
      <c r="P1044" s="5" t="s">
        <v>136</v>
      </c>
      <c r="Q1044" s="5" t="s">
        <v>362</v>
      </c>
      <c r="R1044" s="5" t="s">
        <v>1841</v>
      </c>
      <c r="S1044" s="5">
        <v>33403</v>
      </c>
      <c r="T1044" s="7">
        <v>42021</v>
      </c>
      <c r="U1044" s="7">
        <v>42021</v>
      </c>
      <c r="V1044" s="5">
        <v>-357.92399999999998</v>
      </c>
      <c r="W1044" s="5">
        <v>7</v>
      </c>
      <c r="X1044" s="5">
        <v>152.49</v>
      </c>
      <c r="Y1044" s="5">
        <v>90099</v>
      </c>
      <c r="Z1044" s="5">
        <f>DATEDIF(Table1[[#This Row],[Order Date]], Table1[[#This Row],[Ship Date]], "D")</f>
        <v>0</v>
      </c>
      <c r="AA1044" s="5">
        <f>IF(Table1[[#This Row],[Sales]]=0, 0, Table1[[#This Row],[Profit]] / Table1[[#This Row],[Sales]] * 100)</f>
        <v>-234.71965374778671</v>
      </c>
      <c r="AB1044" s="5">
        <f>Table1[[#This Row],[Sales]] / (1 - Table1[[#This Row],[Discount]])</f>
        <v>162.22340425531917</v>
      </c>
      <c r="AC1044" s="5">
        <f>Table1[[#This Row],[Sales Before Discount]] - Table1[[#This Row],[Sales]]</f>
        <v>9.733404255319158</v>
      </c>
      <c r="AD1044" s="5" t="str">
        <f>IF(Table1[[#This Row],[Discount Impact Factor]]=0, "No Discount", IF(Table1[[#This Row],[Discount Impact Factor]]&lt;=0.1, "Low Discount", IF(Table1[[#This Row],[Discount Impact Factor]]&lt;=0.2, "Medium Discount", "High Discount")))</f>
        <v>High Discount</v>
      </c>
      <c r="AE1044" s="5" t="str">
        <f>IF(Table1[[#This Row],[Discount]]=0,"0% (No Discount)",
 IF(Table1[[#This Row],[Discount]]&lt;=0.09,"10%",
 IF(Table1[[#This Row],[Discount]]&lt;=0.16,"15%",
 IF(Table1[[#This Row],[Discount]]&lt;=0.2,"20%",  IF(Table1[[#This Row],[Discount]]&lt;=0.25,"25%",
 "30%+")))))</f>
        <v>10%</v>
      </c>
      <c r="AF1044" s="5" t="str">
        <f>IF(Table1[[#This Row],[Discount]]=0, "Full Price", "Discounted")</f>
        <v>Discounted</v>
      </c>
      <c r="AG1044" s="46" t="str">
        <f>TEXT(Table1[[#This Row],[Order Date]],"mmm-yyyy")</f>
        <v>Jan-2015</v>
      </c>
    </row>
    <row r="1045" spans="1:33" ht="12.75" hidden="1" customHeight="1" x14ac:dyDescent="0.25">
      <c r="A1045" s="5">
        <v>20844</v>
      </c>
      <c r="B1045" s="5" t="s">
        <v>47</v>
      </c>
      <c r="C1045" s="5">
        <v>0.09</v>
      </c>
      <c r="D1045" s="5">
        <v>95.99</v>
      </c>
      <c r="E1045" s="5">
        <v>4.9000000000000004</v>
      </c>
      <c r="F1045" s="5">
        <v>1875</v>
      </c>
      <c r="G1045" s="5" t="s">
        <v>1843</v>
      </c>
      <c r="H1045" s="5" t="s">
        <v>49</v>
      </c>
      <c r="I1045" s="5" t="s">
        <v>114</v>
      </c>
      <c r="J1045" s="5" t="s">
        <v>77</v>
      </c>
      <c r="K1045" s="5" t="s">
        <v>78</v>
      </c>
      <c r="L1045" s="5" t="s">
        <v>59</v>
      </c>
      <c r="M1045" s="5" t="s">
        <v>254</v>
      </c>
      <c r="N1045" s="5">
        <v>0.56000000000000005</v>
      </c>
      <c r="O1045" s="5" t="s">
        <v>33</v>
      </c>
      <c r="P1045" s="5" t="s">
        <v>136</v>
      </c>
      <c r="Q1045" s="5" t="s">
        <v>137</v>
      </c>
      <c r="R1045" s="5" t="s">
        <v>1844</v>
      </c>
      <c r="S1045" s="5">
        <v>23320</v>
      </c>
      <c r="T1045" s="7">
        <v>42033</v>
      </c>
      <c r="U1045" s="7">
        <v>42035</v>
      </c>
      <c r="V1045" s="5">
        <v>34.302</v>
      </c>
      <c r="W1045" s="5">
        <v>4</v>
      </c>
      <c r="X1045" s="5">
        <v>320.75</v>
      </c>
      <c r="Y1045" s="5">
        <v>90899</v>
      </c>
      <c r="Z1045" s="5">
        <f>DATEDIF(Table1[[#This Row],[Order Date]], Table1[[#This Row],[Ship Date]], "D")</f>
        <v>2</v>
      </c>
      <c r="AA1045" s="5">
        <f>IF(Table1[[#This Row],[Sales]]=0, 0, Table1[[#This Row],[Profit]] / Table1[[#This Row],[Sales]] * 100)</f>
        <v>10.694310210444272</v>
      </c>
      <c r="AB1045" s="5">
        <f>Table1[[#This Row],[Sales]] / (1 - Table1[[#This Row],[Discount]])</f>
        <v>352.47252747252747</v>
      </c>
      <c r="AC1045" s="5">
        <f>Table1[[#This Row],[Sales Before Discount]] - Table1[[#This Row],[Sales]]</f>
        <v>31.722527472527474</v>
      </c>
      <c r="AD1045" s="5" t="str">
        <f>IF(Table1[[#This Row],[Discount Impact Factor]]=0, "No Discount", IF(Table1[[#This Row],[Discount Impact Factor]]&lt;=0.1, "Low Discount", IF(Table1[[#This Row],[Discount Impact Factor]]&lt;=0.2, "Medium Discount", "High Discount")))</f>
        <v>High Discount</v>
      </c>
      <c r="AE1045" s="5" t="str">
        <f>IF(Table1[[#This Row],[Discount]]=0,"0% (No Discount)",
 IF(Table1[[#This Row],[Discount]]&lt;=0.09,"10%",
 IF(Table1[[#This Row],[Discount]]&lt;=0.16,"15%",
 IF(Table1[[#This Row],[Discount]]&lt;=0.2,"20%",  IF(Table1[[#This Row],[Discount]]&lt;=0.25,"25%",
 "30%+")))))</f>
        <v>10%</v>
      </c>
      <c r="AF1045" s="5" t="str">
        <f>IF(Table1[[#This Row],[Discount]]=0, "Full Price", "Discounted")</f>
        <v>Discounted</v>
      </c>
      <c r="AG1045" s="46" t="str">
        <f>TEXT(Table1[[#This Row],[Order Date]],"mmm-yyyy")</f>
        <v>Jan-2015</v>
      </c>
    </row>
    <row r="1046" spans="1:33" ht="12.75" customHeight="1" x14ac:dyDescent="0.25">
      <c r="A1046" s="5">
        <v>18284</v>
      </c>
      <c r="B1046" s="5" t="s">
        <v>37</v>
      </c>
      <c r="C1046" s="5">
        <v>0.09</v>
      </c>
      <c r="D1046" s="5">
        <v>5.78</v>
      </c>
      <c r="E1046" s="5">
        <v>5.67</v>
      </c>
      <c r="F1046" s="5">
        <v>1882</v>
      </c>
      <c r="G1046" s="5" t="s">
        <v>1845</v>
      </c>
      <c r="H1046" s="5" t="s">
        <v>49</v>
      </c>
      <c r="I1046" s="5" t="s">
        <v>40</v>
      </c>
      <c r="J1046" s="5" t="s">
        <v>29</v>
      </c>
      <c r="K1046" s="5" t="s">
        <v>93</v>
      </c>
      <c r="L1046" s="5" t="s">
        <v>59</v>
      </c>
      <c r="M1046" s="5" t="s">
        <v>636</v>
      </c>
      <c r="N1046" s="5">
        <v>0.36</v>
      </c>
      <c r="O1046" s="5" t="s">
        <v>33</v>
      </c>
      <c r="P1046" s="5" t="s">
        <v>53</v>
      </c>
      <c r="Q1046" s="5" t="s">
        <v>54</v>
      </c>
      <c r="R1046" s="5" t="s">
        <v>1846</v>
      </c>
      <c r="S1046" s="5">
        <v>7036</v>
      </c>
      <c r="T1046" s="7">
        <v>42064</v>
      </c>
      <c r="U1046" s="7">
        <v>42066</v>
      </c>
      <c r="V1046" s="5">
        <v>-7.96</v>
      </c>
      <c r="W1046" s="5">
        <v>1</v>
      </c>
      <c r="X1046" s="5">
        <v>11.35</v>
      </c>
      <c r="Y1046" s="5">
        <v>87378</v>
      </c>
      <c r="Z1046" s="5">
        <f>DATEDIF(Table1[[#This Row],[Order Date]], Table1[[#This Row],[Ship Date]], "D")</f>
        <v>2</v>
      </c>
      <c r="AA1046" s="5">
        <f>IF(Table1[[#This Row],[Sales]]=0, 0, Table1[[#This Row],[Profit]] / Table1[[#This Row],[Sales]] * 100)</f>
        <v>-70.132158590308364</v>
      </c>
      <c r="AB1046" s="5">
        <f>Table1[[#This Row],[Sales]] / (1 - Table1[[#This Row],[Discount]])</f>
        <v>12.472527472527471</v>
      </c>
      <c r="AC1046" s="5">
        <f>Table1[[#This Row],[Sales Before Discount]] - Table1[[#This Row],[Sales]]</f>
        <v>1.1225274725274712</v>
      </c>
      <c r="AD1046" s="5" t="str">
        <f>IF(Table1[[#This Row],[Discount Impact Factor]]=0, "No Discount", IF(Table1[[#This Row],[Discount Impact Factor]]&lt;=0.1, "Low Discount", IF(Table1[[#This Row],[Discount Impact Factor]]&lt;=0.2, "Medium Discount", "High Discount")))</f>
        <v>High Discount</v>
      </c>
      <c r="AE1046" s="5" t="str">
        <f>IF(Table1[[#This Row],[Discount]]=0,"0% (No Discount)",
 IF(Table1[[#This Row],[Discount]]&lt;=0.09,"10%",
 IF(Table1[[#This Row],[Discount]]&lt;=0.16,"15%",
 IF(Table1[[#This Row],[Discount]]&lt;=0.2,"20%",  IF(Table1[[#This Row],[Discount]]&lt;=0.25,"25%",
 "30%+")))))</f>
        <v>10%</v>
      </c>
      <c r="AF1046" s="5" t="str">
        <f>IF(Table1[[#This Row],[Discount]]=0, "Full Price", "Discounted")</f>
        <v>Discounted</v>
      </c>
      <c r="AG1046" s="46" t="str">
        <f>TEXT(Table1[[#This Row],[Order Date]],"mmm-yyyy")</f>
        <v>Mar-2015</v>
      </c>
    </row>
    <row r="1047" spans="1:33" ht="12.75" hidden="1" customHeight="1" x14ac:dyDescent="0.25">
      <c r="A1047" s="5">
        <v>18283</v>
      </c>
      <c r="B1047" s="5" t="s">
        <v>37</v>
      </c>
      <c r="C1047" s="5">
        <v>0.05</v>
      </c>
      <c r="D1047" s="5">
        <v>535.64</v>
      </c>
      <c r="E1047" s="5">
        <v>14.7</v>
      </c>
      <c r="F1047" s="5">
        <v>1885</v>
      </c>
      <c r="G1047" s="5" t="s">
        <v>1847</v>
      </c>
      <c r="H1047" s="5" t="s">
        <v>39</v>
      </c>
      <c r="I1047" s="5" t="s">
        <v>40</v>
      </c>
      <c r="J1047" s="5" t="s">
        <v>77</v>
      </c>
      <c r="K1047" s="5" t="s">
        <v>85</v>
      </c>
      <c r="L1047" s="5" t="s">
        <v>43</v>
      </c>
      <c r="M1047" s="5" t="s">
        <v>1848</v>
      </c>
      <c r="N1047" s="5">
        <v>0.59</v>
      </c>
      <c r="O1047" s="5" t="s">
        <v>33</v>
      </c>
      <c r="P1047" s="5" t="s">
        <v>53</v>
      </c>
      <c r="Q1047" s="5" t="s">
        <v>469</v>
      </c>
      <c r="R1047" s="5" t="s">
        <v>1849</v>
      </c>
      <c r="S1047" s="5">
        <v>2806</v>
      </c>
      <c r="T1047" s="7">
        <v>42064</v>
      </c>
      <c r="U1047" s="7">
        <v>42066</v>
      </c>
      <c r="V1047" s="5">
        <v>4407.4399999999996</v>
      </c>
      <c r="W1047" s="5">
        <v>15</v>
      </c>
      <c r="X1047" s="5">
        <v>7029.1</v>
      </c>
      <c r="Y1047" s="5">
        <v>87378</v>
      </c>
      <c r="Z1047" s="5">
        <f>DATEDIF(Table1[[#This Row],[Order Date]], Table1[[#This Row],[Ship Date]], "D")</f>
        <v>2</v>
      </c>
      <c r="AA1047" s="5">
        <f>IF(Table1[[#This Row],[Sales]]=0, 0, Table1[[#This Row],[Profit]] / Table1[[#This Row],[Sales]] * 100)</f>
        <v>62.702764223015741</v>
      </c>
      <c r="AB1047" s="5">
        <f>Table1[[#This Row],[Sales]] / (1 - Table1[[#This Row],[Discount]])</f>
        <v>7399.0526315789484</v>
      </c>
      <c r="AC1047" s="5">
        <f>Table1[[#This Row],[Sales Before Discount]] - Table1[[#This Row],[Sales]]</f>
        <v>369.95263157894806</v>
      </c>
      <c r="AD1047" s="5" t="str">
        <f>IF(Table1[[#This Row],[Discount Impact Factor]]=0, "No Discount", IF(Table1[[#This Row],[Discount Impact Factor]]&lt;=0.1, "Low Discount", IF(Table1[[#This Row],[Discount Impact Factor]]&lt;=0.2, "Medium Discount", "High Discount")))</f>
        <v>High Discount</v>
      </c>
      <c r="AE1047" s="5" t="str">
        <f>IF(Table1[[#This Row],[Discount]]=0,"0% (No Discount)",
 IF(Table1[[#This Row],[Discount]]&lt;=0.09,"10%",
 IF(Table1[[#This Row],[Discount]]&lt;=0.16,"15%",
 IF(Table1[[#This Row],[Discount]]&lt;=0.2,"20%",  IF(Table1[[#This Row],[Discount]]&lt;=0.25,"25%",
 "30%+")))))</f>
        <v>10%</v>
      </c>
      <c r="AF1047" s="5" t="str">
        <f>IF(Table1[[#This Row],[Discount]]=0, "Full Price", "Discounted")</f>
        <v>Discounted</v>
      </c>
      <c r="AG1047" s="46" t="str">
        <f>TEXT(Table1[[#This Row],[Order Date]],"mmm-yyyy")</f>
        <v>Mar-2015</v>
      </c>
    </row>
    <row r="1048" spans="1:33" ht="12.75" customHeight="1" x14ac:dyDescent="0.25">
      <c r="A1048" s="5">
        <v>19918</v>
      </c>
      <c r="B1048" s="5" t="s">
        <v>106</v>
      </c>
      <c r="C1048" s="5">
        <v>0.09</v>
      </c>
      <c r="D1048" s="5">
        <v>78.8</v>
      </c>
      <c r="E1048" s="5">
        <v>35</v>
      </c>
      <c r="F1048" s="5">
        <v>1889</v>
      </c>
      <c r="G1048" s="5" t="s">
        <v>1850</v>
      </c>
      <c r="H1048" s="5" t="s">
        <v>49</v>
      </c>
      <c r="I1048" s="5" t="s">
        <v>40</v>
      </c>
      <c r="J1048" s="5" t="s">
        <v>29</v>
      </c>
      <c r="K1048" s="5" t="s">
        <v>141</v>
      </c>
      <c r="L1048" s="5" t="s">
        <v>236</v>
      </c>
      <c r="M1048" s="5" t="s">
        <v>1851</v>
      </c>
      <c r="N1048" s="5">
        <v>0.83</v>
      </c>
      <c r="O1048" s="5" t="s">
        <v>33</v>
      </c>
      <c r="P1048" s="5" t="s">
        <v>53</v>
      </c>
      <c r="Q1048" s="5" t="s">
        <v>154</v>
      </c>
      <c r="R1048" s="5" t="s">
        <v>1739</v>
      </c>
      <c r="S1048" s="5">
        <v>45429</v>
      </c>
      <c r="T1048" s="7">
        <v>42111</v>
      </c>
      <c r="U1048" s="7">
        <v>42115</v>
      </c>
      <c r="V1048" s="5">
        <v>-1025.0172</v>
      </c>
      <c r="W1048" s="5">
        <v>14</v>
      </c>
      <c r="X1048" s="5">
        <v>1059.3800000000001</v>
      </c>
      <c r="Y1048" s="5">
        <v>90631</v>
      </c>
      <c r="Z1048" s="5">
        <f>DATEDIF(Table1[[#This Row],[Order Date]], Table1[[#This Row],[Ship Date]], "D")</f>
        <v>4</v>
      </c>
      <c r="AA1048" s="5">
        <f>IF(Table1[[#This Row],[Sales]]=0, 0, Table1[[#This Row],[Profit]] / Table1[[#This Row],[Sales]] * 100)</f>
        <v>-96.756329173667609</v>
      </c>
      <c r="AB1048" s="5">
        <f>Table1[[#This Row],[Sales]] / (1 - Table1[[#This Row],[Discount]])</f>
        <v>1164.1538461538462</v>
      </c>
      <c r="AC1048" s="5">
        <f>Table1[[#This Row],[Sales Before Discount]] - Table1[[#This Row],[Sales]]</f>
        <v>104.77384615384608</v>
      </c>
      <c r="AD1048" s="5" t="str">
        <f>IF(Table1[[#This Row],[Discount Impact Factor]]=0, "No Discount", IF(Table1[[#This Row],[Discount Impact Factor]]&lt;=0.1, "Low Discount", IF(Table1[[#This Row],[Discount Impact Factor]]&lt;=0.2, "Medium Discount", "High Discount")))</f>
        <v>High Discount</v>
      </c>
      <c r="AE1048" s="5" t="str">
        <f>IF(Table1[[#This Row],[Discount]]=0,"0% (No Discount)",
 IF(Table1[[#This Row],[Discount]]&lt;=0.09,"10%",
 IF(Table1[[#This Row],[Discount]]&lt;=0.16,"15%",
 IF(Table1[[#This Row],[Discount]]&lt;=0.2,"20%",  IF(Table1[[#This Row],[Discount]]&lt;=0.25,"25%",
 "30%+")))))</f>
        <v>10%</v>
      </c>
      <c r="AF1048" s="5" t="str">
        <f>IF(Table1[[#This Row],[Discount]]=0, "Full Price", "Discounted")</f>
        <v>Discounted</v>
      </c>
      <c r="AG1048" s="46" t="str">
        <f>TEXT(Table1[[#This Row],[Order Date]],"mmm-yyyy")</f>
        <v>Apr-2015</v>
      </c>
    </row>
    <row r="1049" spans="1:33" ht="12.75" hidden="1" customHeight="1" x14ac:dyDescent="0.25">
      <c r="A1049" s="5">
        <v>23886</v>
      </c>
      <c r="B1049" s="5" t="s">
        <v>37</v>
      </c>
      <c r="C1049" s="5">
        <v>0.03</v>
      </c>
      <c r="D1049" s="5">
        <v>320.64</v>
      </c>
      <c r="E1049" s="5">
        <v>29.2</v>
      </c>
      <c r="F1049" s="5">
        <v>1891</v>
      </c>
      <c r="G1049" s="5" t="s">
        <v>1852</v>
      </c>
      <c r="H1049" s="5" t="s">
        <v>39</v>
      </c>
      <c r="I1049" s="5" t="s">
        <v>40</v>
      </c>
      <c r="J1049" s="5" t="s">
        <v>41</v>
      </c>
      <c r="K1049" s="5" t="s">
        <v>152</v>
      </c>
      <c r="L1049" s="5" t="s">
        <v>121</v>
      </c>
      <c r="M1049" s="5" t="s">
        <v>1853</v>
      </c>
      <c r="N1049" s="5">
        <v>0.66</v>
      </c>
      <c r="O1049" s="5" t="s">
        <v>33</v>
      </c>
      <c r="P1049" s="5" t="s">
        <v>53</v>
      </c>
      <c r="Q1049" s="5" t="s">
        <v>154</v>
      </c>
      <c r="R1049" s="5" t="s">
        <v>1854</v>
      </c>
      <c r="S1049" s="5">
        <v>45801</v>
      </c>
      <c r="T1049" s="7">
        <v>42099</v>
      </c>
      <c r="U1049" s="7">
        <v>42101</v>
      </c>
      <c r="V1049" s="5">
        <v>429.75435600000003</v>
      </c>
      <c r="W1049" s="5">
        <v>7</v>
      </c>
      <c r="X1049" s="5">
        <v>2233.46</v>
      </c>
      <c r="Y1049" s="5">
        <v>90630</v>
      </c>
      <c r="Z1049" s="5">
        <f>DATEDIF(Table1[[#This Row],[Order Date]], Table1[[#This Row],[Ship Date]], "D")</f>
        <v>2</v>
      </c>
      <c r="AA1049" s="5">
        <f>IF(Table1[[#This Row],[Sales]]=0, 0, Table1[[#This Row],[Profit]] / Table1[[#This Row],[Sales]] * 100)</f>
        <v>19.241641041254379</v>
      </c>
      <c r="AB1049" s="5">
        <f>Table1[[#This Row],[Sales]] / (1 - Table1[[#This Row],[Discount]])</f>
        <v>2302.536082474227</v>
      </c>
      <c r="AC1049" s="5">
        <f>Table1[[#This Row],[Sales Before Discount]] - Table1[[#This Row],[Sales]]</f>
        <v>69.076082474226951</v>
      </c>
      <c r="AD1049" s="5" t="str">
        <f>IF(Table1[[#This Row],[Discount Impact Factor]]=0, "No Discount", IF(Table1[[#This Row],[Discount Impact Factor]]&lt;=0.1, "Low Discount", IF(Table1[[#This Row],[Discount Impact Factor]]&lt;=0.2, "Medium Discount", "High Discount")))</f>
        <v>High Discount</v>
      </c>
      <c r="AE1049" s="5" t="str">
        <f>IF(Table1[[#This Row],[Discount]]=0,"0% (No Discount)",
 IF(Table1[[#This Row],[Discount]]&lt;=0.09,"10%",
 IF(Table1[[#This Row],[Discount]]&lt;=0.16,"15%",
 IF(Table1[[#This Row],[Discount]]&lt;=0.2,"20%",  IF(Table1[[#This Row],[Discount]]&lt;=0.25,"25%",
 "30%+")))))</f>
        <v>10%</v>
      </c>
      <c r="AF1049" s="5" t="str">
        <f>IF(Table1[[#This Row],[Discount]]=0, "Full Price", "Discounted")</f>
        <v>Discounted</v>
      </c>
      <c r="AG1049" s="46" t="str">
        <f>TEXT(Table1[[#This Row],[Order Date]],"mmm-yyyy")</f>
        <v>Apr-2015</v>
      </c>
    </row>
    <row r="1050" spans="1:33" ht="12.75" hidden="1" customHeight="1" x14ac:dyDescent="0.25">
      <c r="A1050" s="5">
        <v>22858</v>
      </c>
      <c r="B1050" s="5" t="s">
        <v>106</v>
      </c>
      <c r="C1050" s="5">
        <v>0.03</v>
      </c>
      <c r="D1050" s="5">
        <v>180.98</v>
      </c>
      <c r="E1050" s="5">
        <v>26.2</v>
      </c>
      <c r="F1050" s="5">
        <v>1893</v>
      </c>
      <c r="G1050" s="5" t="s">
        <v>1855</v>
      </c>
      <c r="H1050" s="5" t="s">
        <v>39</v>
      </c>
      <c r="I1050" s="5" t="s">
        <v>114</v>
      </c>
      <c r="J1050" s="5" t="s">
        <v>41</v>
      </c>
      <c r="K1050" s="5" t="s">
        <v>42</v>
      </c>
      <c r="L1050" s="5" t="s">
        <v>43</v>
      </c>
      <c r="M1050" s="5" t="s">
        <v>241</v>
      </c>
      <c r="N1050" s="5">
        <v>0.59</v>
      </c>
      <c r="O1050" s="5" t="s">
        <v>33</v>
      </c>
      <c r="P1050" s="5" t="s">
        <v>61</v>
      </c>
      <c r="Q1050" s="5" t="s">
        <v>506</v>
      </c>
      <c r="R1050" s="5" t="s">
        <v>1856</v>
      </c>
      <c r="S1050" s="5">
        <v>63119</v>
      </c>
      <c r="T1050" s="7">
        <v>42120</v>
      </c>
      <c r="U1050" s="7">
        <v>42124</v>
      </c>
      <c r="V1050" s="5">
        <v>588.54</v>
      </c>
      <c r="W1050" s="5">
        <v>5</v>
      </c>
      <c r="X1050" s="5">
        <v>928.92</v>
      </c>
      <c r="Y1050" s="5">
        <v>91262</v>
      </c>
      <c r="Z1050" s="5">
        <f>DATEDIF(Table1[[#This Row],[Order Date]], Table1[[#This Row],[Ship Date]], "D")</f>
        <v>4</v>
      </c>
      <c r="AA1050" s="5">
        <f>IF(Table1[[#This Row],[Sales]]=0, 0, Table1[[#This Row],[Profit]] / Table1[[#This Row],[Sales]] * 100)</f>
        <v>63.357447358222451</v>
      </c>
      <c r="AB1050" s="5">
        <f>Table1[[#This Row],[Sales]] / (1 - Table1[[#This Row],[Discount]])</f>
        <v>957.64948453608247</v>
      </c>
      <c r="AC1050" s="5">
        <f>Table1[[#This Row],[Sales Before Discount]] - Table1[[#This Row],[Sales]]</f>
        <v>28.729484536082509</v>
      </c>
      <c r="AD1050" s="5" t="str">
        <f>IF(Table1[[#This Row],[Discount Impact Factor]]=0, "No Discount", IF(Table1[[#This Row],[Discount Impact Factor]]&lt;=0.1, "Low Discount", IF(Table1[[#This Row],[Discount Impact Factor]]&lt;=0.2, "Medium Discount", "High Discount")))</f>
        <v>High Discount</v>
      </c>
      <c r="AE1050" s="5" t="str">
        <f>IF(Table1[[#This Row],[Discount]]=0,"0% (No Discount)",
 IF(Table1[[#This Row],[Discount]]&lt;=0.09,"10%",
 IF(Table1[[#This Row],[Discount]]&lt;=0.16,"15%",
 IF(Table1[[#This Row],[Discount]]&lt;=0.2,"20%",  IF(Table1[[#This Row],[Discount]]&lt;=0.25,"25%",
 "30%+")))))</f>
        <v>10%</v>
      </c>
      <c r="AF1050" s="5" t="str">
        <f>IF(Table1[[#This Row],[Discount]]=0, "Full Price", "Discounted")</f>
        <v>Discounted</v>
      </c>
      <c r="AG1050" s="46" t="str">
        <f>TEXT(Table1[[#This Row],[Order Date]],"mmm-yyyy")</f>
        <v>Apr-2015</v>
      </c>
    </row>
    <row r="1051" spans="1:33" ht="12.75" hidden="1" customHeight="1" x14ac:dyDescent="0.25">
      <c r="A1051" s="5">
        <v>23260</v>
      </c>
      <c r="B1051" s="5" t="s">
        <v>47</v>
      </c>
      <c r="C1051" s="5">
        <v>0</v>
      </c>
      <c r="D1051" s="5">
        <v>300.98</v>
      </c>
      <c r="E1051" s="5">
        <v>164.73</v>
      </c>
      <c r="F1051" s="5">
        <v>1894</v>
      </c>
      <c r="G1051" s="5" t="s">
        <v>1857</v>
      </c>
      <c r="H1051" s="5" t="s">
        <v>39</v>
      </c>
      <c r="I1051" s="5" t="s">
        <v>40</v>
      </c>
      <c r="J1051" s="5" t="s">
        <v>41</v>
      </c>
      <c r="K1051" s="5" t="s">
        <v>42</v>
      </c>
      <c r="L1051" s="5" t="s">
        <v>43</v>
      </c>
      <c r="M1051" s="5" t="s">
        <v>1489</v>
      </c>
      <c r="N1051" s="5">
        <v>0.56000000000000005</v>
      </c>
      <c r="O1051" s="5" t="s">
        <v>33</v>
      </c>
      <c r="P1051" s="5" t="s">
        <v>61</v>
      </c>
      <c r="Q1051" s="5" t="s">
        <v>1858</v>
      </c>
      <c r="R1051" s="5" t="s">
        <v>1859</v>
      </c>
      <c r="S1051" s="5">
        <v>54915</v>
      </c>
      <c r="T1051" s="7">
        <v>42059</v>
      </c>
      <c r="U1051" s="7">
        <v>42060</v>
      </c>
      <c r="V1051" s="5">
        <v>2653.2914999999998</v>
      </c>
      <c r="W1051" s="5">
        <v>12</v>
      </c>
      <c r="X1051" s="5">
        <v>3845.35</v>
      </c>
      <c r="Y1051" s="5">
        <v>91261</v>
      </c>
      <c r="Z1051" s="5">
        <f>DATEDIF(Table1[[#This Row],[Order Date]], Table1[[#This Row],[Ship Date]], "D")</f>
        <v>1</v>
      </c>
      <c r="AA1051" s="5">
        <f>IF(Table1[[#This Row],[Sales]]=0, 0, Table1[[#This Row],[Profit]] / Table1[[#This Row],[Sales]] * 100)</f>
        <v>69</v>
      </c>
      <c r="AB1051" s="5">
        <f>Table1[[#This Row],[Sales]] / (1 - Table1[[#This Row],[Discount]])</f>
        <v>3845.35</v>
      </c>
      <c r="AC1051" s="5">
        <f>Table1[[#This Row],[Sales Before Discount]] - Table1[[#This Row],[Sales]]</f>
        <v>0</v>
      </c>
      <c r="AD1051" s="5" t="str">
        <f>IF(Table1[[#This Row],[Discount Impact Factor]]=0, "No Discount", IF(Table1[[#This Row],[Discount Impact Factor]]&lt;=0.1, "Low Discount", IF(Table1[[#This Row],[Discount Impact Factor]]&lt;=0.2, "Medium Discount", "High Discount")))</f>
        <v>No Discount</v>
      </c>
      <c r="AE1051" s="5" t="str">
        <f>IF(Table1[[#This Row],[Discount]]=0,"0% (No Discount)",
 IF(Table1[[#This Row],[Discount]]&lt;=0.09,"10%",
 IF(Table1[[#This Row],[Discount]]&lt;=0.16,"15%",
 IF(Table1[[#This Row],[Discount]]&lt;=0.2,"20%",  IF(Table1[[#This Row],[Discount]]&lt;=0.25,"25%",
 "30%+")))))</f>
        <v>0% (No Discount)</v>
      </c>
      <c r="AF1051" s="5" t="str">
        <f>IF(Table1[[#This Row],[Discount]]=0, "Full Price", "Discounted")</f>
        <v>Full Price</v>
      </c>
      <c r="AG1051" s="46" t="str">
        <f>TEXT(Table1[[#This Row],[Order Date]],"mmm-yyyy")</f>
        <v>Feb-2015</v>
      </c>
    </row>
    <row r="1052" spans="1:33" ht="12.75" customHeight="1" x14ac:dyDescent="0.25">
      <c r="A1052" s="5">
        <v>23261</v>
      </c>
      <c r="B1052" s="5" t="s">
        <v>47</v>
      </c>
      <c r="C1052" s="5">
        <v>0.09</v>
      </c>
      <c r="D1052" s="5">
        <v>2.94</v>
      </c>
      <c r="E1052" s="5">
        <v>0.96</v>
      </c>
      <c r="F1052" s="5">
        <v>1894</v>
      </c>
      <c r="G1052" s="5" t="s">
        <v>1857</v>
      </c>
      <c r="H1052" s="5" t="s">
        <v>49</v>
      </c>
      <c r="I1052" s="5" t="s">
        <v>40</v>
      </c>
      <c r="J1052" s="5" t="s">
        <v>29</v>
      </c>
      <c r="K1052" s="5" t="s">
        <v>30</v>
      </c>
      <c r="L1052" s="5" t="s">
        <v>31</v>
      </c>
      <c r="M1052" s="5" t="s">
        <v>599</v>
      </c>
      <c r="N1052" s="5">
        <v>0.57999999999999996</v>
      </c>
      <c r="O1052" s="5" t="s">
        <v>33</v>
      </c>
      <c r="P1052" s="5" t="s">
        <v>61</v>
      </c>
      <c r="Q1052" s="5" t="s">
        <v>1858</v>
      </c>
      <c r="R1052" s="5" t="s">
        <v>1859</v>
      </c>
      <c r="S1052" s="5">
        <v>54915</v>
      </c>
      <c r="T1052" s="7">
        <v>42059</v>
      </c>
      <c r="U1052" s="7">
        <v>42061</v>
      </c>
      <c r="V1052" s="5">
        <v>-1.84</v>
      </c>
      <c r="W1052" s="5">
        <v>1</v>
      </c>
      <c r="X1052" s="5">
        <v>3.77</v>
      </c>
      <c r="Y1052" s="5">
        <v>91261</v>
      </c>
      <c r="Z1052" s="5">
        <f>DATEDIF(Table1[[#This Row],[Order Date]], Table1[[#This Row],[Ship Date]], "D")</f>
        <v>2</v>
      </c>
      <c r="AA1052" s="5">
        <f>IF(Table1[[#This Row],[Sales]]=0, 0, Table1[[#This Row],[Profit]] / Table1[[#This Row],[Sales]] * 100)</f>
        <v>-48.806366047745357</v>
      </c>
      <c r="AB1052" s="5">
        <f>Table1[[#This Row],[Sales]] / (1 - Table1[[#This Row],[Discount]])</f>
        <v>4.1428571428571423</v>
      </c>
      <c r="AC1052" s="5">
        <f>Table1[[#This Row],[Sales Before Discount]] - Table1[[#This Row],[Sales]]</f>
        <v>0.37285714285714233</v>
      </c>
      <c r="AD1052" s="5" t="str">
        <f>IF(Table1[[#This Row],[Discount Impact Factor]]=0, "No Discount", IF(Table1[[#This Row],[Discount Impact Factor]]&lt;=0.1, "Low Discount", IF(Table1[[#This Row],[Discount Impact Factor]]&lt;=0.2, "Medium Discount", "High Discount")))</f>
        <v>High Discount</v>
      </c>
      <c r="AE1052" s="5" t="str">
        <f>IF(Table1[[#This Row],[Discount]]=0,"0% (No Discount)",
 IF(Table1[[#This Row],[Discount]]&lt;=0.09,"10%",
 IF(Table1[[#This Row],[Discount]]&lt;=0.16,"15%",
 IF(Table1[[#This Row],[Discount]]&lt;=0.2,"20%",  IF(Table1[[#This Row],[Discount]]&lt;=0.25,"25%",
 "30%+")))))</f>
        <v>10%</v>
      </c>
      <c r="AF1052" s="5" t="str">
        <f>IF(Table1[[#This Row],[Discount]]=0, "Full Price", "Discounted")</f>
        <v>Discounted</v>
      </c>
      <c r="AG1052" s="46" t="str">
        <f>TEXT(Table1[[#This Row],[Order Date]],"mmm-yyyy")</f>
        <v>Feb-2015</v>
      </c>
    </row>
    <row r="1053" spans="1:33" ht="12.75" hidden="1" customHeight="1" x14ac:dyDescent="0.25">
      <c r="A1053" s="5">
        <v>23237</v>
      </c>
      <c r="B1053" s="5" t="s">
        <v>25</v>
      </c>
      <c r="C1053" s="5">
        <v>0.01</v>
      </c>
      <c r="D1053" s="5">
        <v>26.17</v>
      </c>
      <c r="E1053" s="5">
        <v>1.39</v>
      </c>
      <c r="F1053" s="5">
        <v>1894</v>
      </c>
      <c r="G1053" s="5" t="s">
        <v>1857</v>
      </c>
      <c r="H1053" s="5" t="s">
        <v>49</v>
      </c>
      <c r="I1053" s="5" t="s">
        <v>114</v>
      </c>
      <c r="J1053" s="5" t="s">
        <v>29</v>
      </c>
      <c r="K1053" s="5" t="s">
        <v>69</v>
      </c>
      <c r="L1053" s="5" t="s">
        <v>59</v>
      </c>
      <c r="M1053" s="5" t="s">
        <v>1860</v>
      </c>
      <c r="N1053" s="5">
        <v>0.38</v>
      </c>
      <c r="O1053" s="5" t="s">
        <v>33</v>
      </c>
      <c r="P1053" s="5" t="s">
        <v>61</v>
      </c>
      <c r="Q1053" s="5" t="s">
        <v>1858</v>
      </c>
      <c r="R1053" s="5" t="s">
        <v>1859</v>
      </c>
      <c r="S1053" s="5">
        <v>54915</v>
      </c>
      <c r="T1053" s="7">
        <v>42081</v>
      </c>
      <c r="U1053" s="7">
        <v>42082</v>
      </c>
      <c r="V1053" s="5">
        <v>237.04259999999999</v>
      </c>
      <c r="W1053" s="5">
        <v>13</v>
      </c>
      <c r="X1053" s="5">
        <v>343.54</v>
      </c>
      <c r="Y1053" s="5">
        <v>91263</v>
      </c>
      <c r="Z1053" s="5">
        <f>DATEDIF(Table1[[#This Row],[Order Date]], Table1[[#This Row],[Ship Date]], "D")</f>
        <v>1</v>
      </c>
      <c r="AA1053" s="5">
        <f>IF(Table1[[#This Row],[Sales]]=0, 0, Table1[[#This Row],[Profit]] / Table1[[#This Row],[Sales]] * 100)</f>
        <v>69</v>
      </c>
      <c r="AB1053" s="5">
        <f>Table1[[#This Row],[Sales]] / (1 - Table1[[#This Row],[Discount]])</f>
        <v>347.01010101010104</v>
      </c>
      <c r="AC1053" s="5">
        <f>Table1[[#This Row],[Sales Before Discount]] - Table1[[#This Row],[Sales]]</f>
        <v>3.4701010101010183</v>
      </c>
      <c r="AD1053" s="5" t="str">
        <f>IF(Table1[[#This Row],[Discount Impact Factor]]=0, "No Discount", IF(Table1[[#This Row],[Discount Impact Factor]]&lt;=0.1, "Low Discount", IF(Table1[[#This Row],[Discount Impact Factor]]&lt;=0.2, "Medium Discount", "High Discount")))</f>
        <v>High Discount</v>
      </c>
      <c r="AE1053" s="5" t="str">
        <f>IF(Table1[[#This Row],[Discount]]=0,"0% (No Discount)",
 IF(Table1[[#This Row],[Discount]]&lt;=0.09,"10%",
 IF(Table1[[#This Row],[Discount]]&lt;=0.16,"15%",
 IF(Table1[[#This Row],[Discount]]&lt;=0.2,"20%",  IF(Table1[[#This Row],[Discount]]&lt;=0.25,"25%",
 "30%+")))))</f>
        <v>10%</v>
      </c>
      <c r="AF1053" s="5" t="str">
        <f>IF(Table1[[#This Row],[Discount]]=0, "Full Price", "Discounted")</f>
        <v>Discounted</v>
      </c>
      <c r="AG1053" s="46" t="str">
        <f>TEXT(Table1[[#This Row],[Order Date]],"mmm-yyyy")</f>
        <v>Mar-2015</v>
      </c>
    </row>
    <row r="1054" spans="1:33" ht="12.75" hidden="1" customHeight="1" x14ac:dyDescent="0.25">
      <c r="A1054" s="5">
        <v>19048</v>
      </c>
      <c r="B1054" s="5" t="s">
        <v>106</v>
      </c>
      <c r="C1054" s="5">
        <v>7.0000000000000007E-2</v>
      </c>
      <c r="D1054" s="5">
        <v>172.99</v>
      </c>
      <c r="E1054" s="5">
        <v>19.989999999999998</v>
      </c>
      <c r="F1054" s="5">
        <v>1906</v>
      </c>
      <c r="G1054" s="5" t="s">
        <v>1861</v>
      </c>
      <c r="H1054" s="5" t="s">
        <v>49</v>
      </c>
      <c r="I1054" s="5" t="s">
        <v>28</v>
      </c>
      <c r="J1054" s="5" t="s">
        <v>29</v>
      </c>
      <c r="K1054" s="5" t="s">
        <v>109</v>
      </c>
      <c r="L1054" s="5" t="s">
        <v>59</v>
      </c>
      <c r="M1054" s="5" t="s">
        <v>1862</v>
      </c>
      <c r="N1054" s="5">
        <v>0.39</v>
      </c>
      <c r="O1054" s="5" t="s">
        <v>33</v>
      </c>
      <c r="P1054" s="5" t="s">
        <v>53</v>
      </c>
      <c r="Q1054" s="5" t="s">
        <v>154</v>
      </c>
      <c r="R1054" s="5" t="s">
        <v>1854</v>
      </c>
      <c r="S1054" s="5">
        <v>45801</v>
      </c>
      <c r="T1054" s="7">
        <v>42141</v>
      </c>
      <c r="U1054" s="7">
        <v>42141</v>
      </c>
      <c r="V1054" s="5">
        <v>2502.6851999999999</v>
      </c>
      <c r="W1054" s="5">
        <v>22</v>
      </c>
      <c r="X1054" s="5">
        <v>3627.08</v>
      </c>
      <c r="Y1054" s="5">
        <v>86500</v>
      </c>
      <c r="Z1054" s="5">
        <f>DATEDIF(Table1[[#This Row],[Order Date]], Table1[[#This Row],[Ship Date]], "D")</f>
        <v>0</v>
      </c>
      <c r="AA1054" s="5">
        <f>IF(Table1[[#This Row],[Sales]]=0, 0, Table1[[#This Row],[Profit]] / Table1[[#This Row],[Sales]] * 100)</f>
        <v>69</v>
      </c>
      <c r="AB1054" s="5">
        <f>Table1[[#This Row],[Sales]] / (1 - Table1[[#This Row],[Discount]])</f>
        <v>3900.0860215053767</v>
      </c>
      <c r="AC1054" s="5">
        <f>Table1[[#This Row],[Sales Before Discount]] - Table1[[#This Row],[Sales]]</f>
        <v>273.00602150537679</v>
      </c>
      <c r="AD1054" s="5" t="str">
        <f>IF(Table1[[#This Row],[Discount Impact Factor]]=0, "No Discount", IF(Table1[[#This Row],[Discount Impact Factor]]&lt;=0.1, "Low Discount", IF(Table1[[#This Row],[Discount Impact Factor]]&lt;=0.2, "Medium Discount", "High Discount")))</f>
        <v>High Discount</v>
      </c>
      <c r="AE1054" s="5" t="str">
        <f>IF(Table1[[#This Row],[Discount]]=0,"0% (No Discount)",
 IF(Table1[[#This Row],[Discount]]&lt;=0.09,"10%",
 IF(Table1[[#This Row],[Discount]]&lt;=0.16,"15%",
 IF(Table1[[#This Row],[Discount]]&lt;=0.2,"20%",  IF(Table1[[#This Row],[Discount]]&lt;=0.25,"25%",
 "30%+")))))</f>
        <v>10%</v>
      </c>
      <c r="AF1054" s="5" t="str">
        <f>IF(Table1[[#This Row],[Discount]]=0, "Full Price", "Discounted")</f>
        <v>Discounted</v>
      </c>
      <c r="AG1054" s="46" t="str">
        <f>TEXT(Table1[[#This Row],[Order Date]],"mmm-yyyy")</f>
        <v>May-2015</v>
      </c>
    </row>
    <row r="1055" spans="1:33" ht="12.75" hidden="1" customHeight="1" x14ac:dyDescent="0.25">
      <c r="A1055" s="5">
        <v>19049</v>
      </c>
      <c r="B1055" s="5" t="s">
        <v>106</v>
      </c>
      <c r="C1055" s="5">
        <v>0.09</v>
      </c>
      <c r="D1055" s="5">
        <v>7.64</v>
      </c>
      <c r="E1055" s="5">
        <v>1.39</v>
      </c>
      <c r="F1055" s="5">
        <v>1907</v>
      </c>
      <c r="G1055" s="5" t="s">
        <v>1863</v>
      </c>
      <c r="H1055" s="5" t="s">
        <v>49</v>
      </c>
      <c r="I1055" s="5" t="s">
        <v>28</v>
      </c>
      <c r="J1055" s="5" t="s">
        <v>29</v>
      </c>
      <c r="K1055" s="5" t="s">
        <v>69</v>
      </c>
      <c r="L1055" s="5" t="s">
        <v>59</v>
      </c>
      <c r="M1055" s="5" t="s">
        <v>1239</v>
      </c>
      <c r="N1055" s="5">
        <v>0.36</v>
      </c>
      <c r="O1055" s="5" t="s">
        <v>33</v>
      </c>
      <c r="P1055" s="5" t="s">
        <v>53</v>
      </c>
      <c r="Q1055" s="5" t="s">
        <v>154</v>
      </c>
      <c r="R1055" s="5" t="s">
        <v>1864</v>
      </c>
      <c r="S1055" s="5">
        <v>44052</v>
      </c>
      <c r="T1055" s="7">
        <v>42141</v>
      </c>
      <c r="U1055" s="7">
        <v>42150</v>
      </c>
      <c r="V1055" s="5">
        <v>0.68800000000000017</v>
      </c>
      <c r="W1055" s="5">
        <v>1</v>
      </c>
      <c r="X1055" s="5">
        <v>8.34</v>
      </c>
      <c r="Y1055" s="5">
        <v>86500</v>
      </c>
      <c r="Z1055" s="5">
        <f>DATEDIF(Table1[[#This Row],[Order Date]], Table1[[#This Row],[Ship Date]], "D")</f>
        <v>9</v>
      </c>
      <c r="AA1055" s="5">
        <f>IF(Table1[[#This Row],[Sales]]=0, 0, Table1[[#This Row],[Profit]] / Table1[[#This Row],[Sales]] * 100)</f>
        <v>8.249400479616309</v>
      </c>
      <c r="AB1055" s="5">
        <f>Table1[[#This Row],[Sales]] / (1 - Table1[[#This Row],[Discount]])</f>
        <v>9.1648351648351642</v>
      </c>
      <c r="AC1055" s="5">
        <f>Table1[[#This Row],[Sales Before Discount]] - Table1[[#This Row],[Sales]]</f>
        <v>0.82483516483516439</v>
      </c>
      <c r="AD1055" s="5" t="str">
        <f>IF(Table1[[#This Row],[Discount Impact Factor]]=0, "No Discount", IF(Table1[[#This Row],[Discount Impact Factor]]&lt;=0.1, "Low Discount", IF(Table1[[#This Row],[Discount Impact Factor]]&lt;=0.2, "Medium Discount", "High Discount")))</f>
        <v>High Discount</v>
      </c>
      <c r="AE1055" s="5" t="str">
        <f>IF(Table1[[#This Row],[Discount]]=0,"0% (No Discount)",
 IF(Table1[[#This Row],[Discount]]&lt;=0.09,"10%",
 IF(Table1[[#This Row],[Discount]]&lt;=0.16,"15%",
 IF(Table1[[#This Row],[Discount]]&lt;=0.2,"20%",  IF(Table1[[#This Row],[Discount]]&lt;=0.25,"25%",
 "30%+")))))</f>
        <v>10%</v>
      </c>
      <c r="AF1055" s="5" t="str">
        <f>IF(Table1[[#This Row],[Discount]]=0, "Full Price", "Discounted")</f>
        <v>Discounted</v>
      </c>
      <c r="AG1055" s="46" t="str">
        <f>TEXT(Table1[[#This Row],[Order Date]],"mmm-yyyy")</f>
        <v>May-2015</v>
      </c>
    </row>
    <row r="1056" spans="1:33" ht="12.75" hidden="1" customHeight="1" x14ac:dyDescent="0.25">
      <c r="A1056" s="5">
        <v>23812</v>
      </c>
      <c r="B1056" s="5" t="s">
        <v>37</v>
      </c>
      <c r="C1056" s="5">
        <v>0.02</v>
      </c>
      <c r="D1056" s="5">
        <v>29.17</v>
      </c>
      <c r="E1056" s="5">
        <v>6.27</v>
      </c>
      <c r="F1056" s="5">
        <v>1910</v>
      </c>
      <c r="G1056" s="5" t="s">
        <v>1865</v>
      </c>
      <c r="H1056" s="5" t="s">
        <v>49</v>
      </c>
      <c r="I1056" s="5" t="s">
        <v>40</v>
      </c>
      <c r="J1056" s="5" t="s">
        <v>29</v>
      </c>
      <c r="K1056" s="5" t="s">
        <v>109</v>
      </c>
      <c r="L1056" s="5" t="s">
        <v>59</v>
      </c>
      <c r="M1056" s="5" t="s">
        <v>525</v>
      </c>
      <c r="N1056" s="5">
        <v>0.37</v>
      </c>
      <c r="O1056" s="5" t="s">
        <v>33</v>
      </c>
      <c r="P1056" s="5" t="s">
        <v>136</v>
      </c>
      <c r="Q1056" s="5" t="s">
        <v>387</v>
      </c>
      <c r="R1056" s="5" t="s">
        <v>1866</v>
      </c>
      <c r="S1056" s="5">
        <v>30269</v>
      </c>
      <c r="T1056" s="7">
        <v>42005</v>
      </c>
      <c r="U1056" s="7">
        <v>42006</v>
      </c>
      <c r="V1056" s="5">
        <v>36.905999999999999</v>
      </c>
      <c r="W1056" s="5">
        <v>2</v>
      </c>
      <c r="X1056" s="5">
        <v>63.32</v>
      </c>
      <c r="Y1056" s="5">
        <v>91371</v>
      </c>
      <c r="Z1056" s="5">
        <f>DATEDIF(Table1[[#This Row],[Order Date]], Table1[[#This Row],[Ship Date]], "D")</f>
        <v>1</v>
      </c>
      <c r="AA1056" s="5">
        <f>IF(Table1[[#This Row],[Sales]]=0, 0, Table1[[#This Row],[Profit]] / Table1[[#This Row],[Sales]] * 100)</f>
        <v>58.284902084649396</v>
      </c>
      <c r="AB1056" s="5">
        <f>Table1[[#This Row],[Sales]] / (1 - Table1[[#This Row],[Discount]])</f>
        <v>64.612244897959187</v>
      </c>
      <c r="AC1056" s="5">
        <f>Table1[[#This Row],[Sales Before Discount]] - Table1[[#This Row],[Sales]]</f>
        <v>1.2922448979591863</v>
      </c>
      <c r="AD1056" s="5" t="str">
        <f>IF(Table1[[#This Row],[Discount Impact Factor]]=0, "No Discount", IF(Table1[[#This Row],[Discount Impact Factor]]&lt;=0.1, "Low Discount", IF(Table1[[#This Row],[Discount Impact Factor]]&lt;=0.2, "Medium Discount", "High Discount")))</f>
        <v>High Discount</v>
      </c>
      <c r="AE1056" s="5" t="str">
        <f>IF(Table1[[#This Row],[Discount]]=0,"0% (No Discount)",
 IF(Table1[[#This Row],[Discount]]&lt;=0.09,"10%",
 IF(Table1[[#This Row],[Discount]]&lt;=0.16,"15%",
 IF(Table1[[#This Row],[Discount]]&lt;=0.2,"20%",  IF(Table1[[#This Row],[Discount]]&lt;=0.25,"25%",
 "30%+")))))</f>
        <v>10%</v>
      </c>
      <c r="AF1056" s="5" t="str">
        <f>IF(Table1[[#This Row],[Discount]]=0, "Full Price", "Discounted")</f>
        <v>Discounted</v>
      </c>
      <c r="AG1056" s="46" t="str">
        <f>TEXT(Table1[[#This Row],[Order Date]],"mmm-yyyy")</f>
        <v>Jan-2015</v>
      </c>
    </row>
    <row r="1057" spans="1:33" ht="12.75" customHeight="1" x14ac:dyDescent="0.25">
      <c r="A1057" s="5">
        <v>18962</v>
      </c>
      <c r="B1057" s="5" t="s">
        <v>47</v>
      </c>
      <c r="C1057" s="5">
        <v>0.03</v>
      </c>
      <c r="D1057" s="5">
        <v>11.99</v>
      </c>
      <c r="E1057" s="5">
        <v>5.99</v>
      </c>
      <c r="F1057" s="5">
        <v>1916</v>
      </c>
      <c r="G1057" s="5" t="s">
        <v>1867</v>
      </c>
      <c r="H1057" s="5" t="s">
        <v>49</v>
      </c>
      <c r="I1057" s="5" t="s">
        <v>40</v>
      </c>
      <c r="J1057" s="5" t="s">
        <v>77</v>
      </c>
      <c r="K1057" s="5" t="s">
        <v>85</v>
      </c>
      <c r="L1057" s="5" t="s">
        <v>86</v>
      </c>
      <c r="M1057" s="5" t="s">
        <v>1868</v>
      </c>
      <c r="N1057" s="5">
        <v>0.36</v>
      </c>
      <c r="O1057" s="5" t="s">
        <v>33</v>
      </c>
      <c r="P1057" s="5" t="s">
        <v>136</v>
      </c>
      <c r="Q1057" s="5" t="s">
        <v>958</v>
      </c>
      <c r="R1057" s="5" t="s">
        <v>1869</v>
      </c>
      <c r="S1057" s="5">
        <v>72209</v>
      </c>
      <c r="T1057" s="7">
        <v>42062</v>
      </c>
      <c r="U1057" s="7">
        <v>42063</v>
      </c>
      <c r="V1057" s="5">
        <v>-216.02980000000002</v>
      </c>
      <c r="W1057" s="5">
        <v>7</v>
      </c>
      <c r="X1057" s="5">
        <v>83.72</v>
      </c>
      <c r="Y1057" s="5">
        <v>85893</v>
      </c>
      <c r="Z1057" s="5">
        <f>DATEDIF(Table1[[#This Row],[Order Date]], Table1[[#This Row],[Ship Date]], "D")</f>
        <v>1</v>
      </c>
      <c r="AA1057" s="5">
        <f>IF(Table1[[#This Row],[Sales]]=0, 0, Table1[[#This Row],[Profit]] / Table1[[#This Row],[Sales]] * 100)</f>
        <v>-258.03846153846155</v>
      </c>
      <c r="AB1057" s="5">
        <f>Table1[[#This Row],[Sales]] / (1 - Table1[[#This Row],[Discount]])</f>
        <v>86.30927835051547</v>
      </c>
      <c r="AC1057" s="5">
        <f>Table1[[#This Row],[Sales Before Discount]] - Table1[[#This Row],[Sales]]</f>
        <v>2.5892783505154711</v>
      </c>
      <c r="AD1057" s="5" t="str">
        <f>IF(Table1[[#This Row],[Discount Impact Factor]]=0, "No Discount", IF(Table1[[#This Row],[Discount Impact Factor]]&lt;=0.1, "Low Discount", IF(Table1[[#This Row],[Discount Impact Factor]]&lt;=0.2, "Medium Discount", "High Discount")))</f>
        <v>High Discount</v>
      </c>
      <c r="AE1057" s="5" t="str">
        <f>IF(Table1[[#This Row],[Discount]]=0,"0% (No Discount)",
 IF(Table1[[#This Row],[Discount]]&lt;=0.09,"10%",
 IF(Table1[[#This Row],[Discount]]&lt;=0.16,"15%",
 IF(Table1[[#This Row],[Discount]]&lt;=0.2,"20%",  IF(Table1[[#This Row],[Discount]]&lt;=0.25,"25%",
 "30%+")))))</f>
        <v>10%</v>
      </c>
      <c r="AF1057" s="5" t="str">
        <f>IF(Table1[[#This Row],[Discount]]=0, "Full Price", "Discounted")</f>
        <v>Discounted</v>
      </c>
      <c r="AG1057" s="46" t="str">
        <f>TEXT(Table1[[#This Row],[Order Date]],"mmm-yyyy")</f>
        <v>Feb-2015</v>
      </c>
    </row>
    <row r="1058" spans="1:33" ht="12.75" customHeight="1" x14ac:dyDescent="0.25">
      <c r="A1058" s="5">
        <v>18016</v>
      </c>
      <c r="B1058" s="5" t="s">
        <v>25</v>
      </c>
      <c r="C1058" s="5">
        <v>0.01</v>
      </c>
      <c r="D1058" s="5">
        <v>125.99</v>
      </c>
      <c r="E1058" s="5">
        <v>8.99</v>
      </c>
      <c r="F1058" s="5">
        <v>1916</v>
      </c>
      <c r="G1058" s="5" t="s">
        <v>1867</v>
      </c>
      <c r="H1058" s="5" t="s">
        <v>49</v>
      </c>
      <c r="I1058" s="5" t="s">
        <v>40</v>
      </c>
      <c r="J1058" s="5" t="s">
        <v>77</v>
      </c>
      <c r="K1058" s="5" t="s">
        <v>78</v>
      </c>
      <c r="L1058" s="5" t="s">
        <v>59</v>
      </c>
      <c r="M1058" s="5" t="s">
        <v>856</v>
      </c>
      <c r="N1058" s="5">
        <v>0.55000000000000004</v>
      </c>
      <c r="O1058" s="5" t="s">
        <v>33</v>
      </c>
      <c r="P1058" s="5" t="s">
        <v>136</v>
      </c>
      <c r="Q1058" s="5" t="s">
        <v>958</v>
      </c>
      <c r="R1058" s="5" t="s">
        <v>1869</v>
      </c>
      <c r="S1058" s="5">
        <v>72209</v>
      </c>
      <c r="T1058" s="7">
        <v>42110</v>
      </c>
      <c r="U1058" s="7">
        <v>42112</v>
      </c>
      <c r="V1058" s="5">
        <v>-45.471999999999994</v>
      </c>
      <c r="W1058" s="5">
        <v>9</v>
      </c>
      <c r="X1058" s="5">
        <v>1011.44</v>
      </c>
      <c r="Y1058" s="5">
        <v>85895</v>
      </c>
      <c r="Z1058" s="5">
        <f>DATEDIF(Table1[[#This Row],[Order Date]], Table1[[#This Row],[Ship Date]], "D")</f>
        <v>2</v>
      </c>
      <c r="AA1058" s="5">
        <f>IF(Table1[[#This Row],[Sales]]=0, 0, Table1[[#This Row],[Profit]] / Table1[[#This Row],[Sales]] * 100)</f>
        <v>-4.4957684093965034</v>
      </c>
      <c r="AB1058" s="5">
        <f>Table1[[#This Row],[Sales]] / (1 - Table1[[#This Row],[Discount]])</f>
        <v>1021.6565656565657</v>
      </c>
      <c r="AC1058" s="5">
        <f>Table1[[#This Row],[Sales Before Discount]] - Table1[[#This Row],[Sales]]</f>
        <v>10.216565656565649</v>
      </c>
      <c r="AD1058" s="5" t="str">
        <f>IF(Table1[[#This Row],[Discount Impact Factor]]=0, "No Discount", IF(Table1[[#This Row],[Discount Impact Factor]]&lt;=0.1, "Low Discount", IF(Table1[[#This Row],[Discount Impact Factor]]&lt;=0.2, "Medium Discount", "High Discount")))</f>
        <v>High Discount</v>
      </c>
      <c r="AE1058" s="5" t="str">
        <f>IF(Table1[[#This Row],[Discount]]=0,"0% (No Discount)",
 IF(Table1[[#This Row],[Discount]]&lt;=0.09,"10%",
 IF(Table1[[#This Row],[Discount]]&lt;=0.16,"15%",
 IF(Table1[[#This Row],[Discount]]&lt;=0.2,"20%",  IF(Table1[[#This Row],[Discount]]&lt;=0.25,"25%",
 "30%+")))))</f>
        <v>10%</v>
      </c>
      <c r="AF1058" s="5" t="str">
        <f>IF(Table1[[#This Row],[Discount]]=0, "Full Price", "Discounted")</f>
        <v>Discounted</v>
      </c>
      <c r="AG1058" s="46" t="str">
        <f>TEXT(Table1[[#This Row],[Order Date]],"mmm-yyyy")</f>
        <v>Apr-2015</v>
      </c>
    </row>
    <row r="1059" spans="1:33" ht="12.75" hidden="1" customHeight="1" x14ac:dyDescent="0.25">
      <c r="A1059" s="5">
        <v>21000</v>
      </c>
      <c r="B1059" s="5" t="s">
        <v>56</v>
      </c>
      <c r="C1059" s="5">
        <v>0.08</v>
      </c>
      <c r="D1059" s="5">
        <v>18.7</v>
      </c>
      <c r="E1059" s="5">
        <v>8.99</v>
      </c>
      <c r="F1059" s="5">
        <v>1917</v>
      </c>
      <c r="G1059" s="5" t="s">
        <v>1870</v>
      </c>
      <c r="H1059" s="5" t="s">
        <v>49</v>
      </c>
      <c r="I1059" s="5" t="s">
        <v>40</v>
      </c>
      <c r="J1059" s="5" t="s">
        <v>41</v>
      </c>
      <c r="K1059" s="5" t="s">
        <v>50</v>
      </c>
      <c r="L1059" s="5" t="s">
        <v>51</v>
      </c>
      <c r="M1059" s="5" t="s">
        <v>1871</v>
      </c>
      <c r="N1059" s="5">
        <v>0.47</v>
      </c>
      <c r="O1059" s="5" t="s">
        <v>33</v>
      </c>
      <c r="P1059" s="5" t="s">
        <v>136</v>
      </c>
      <c r="Q1059" s="5" t="s">
        <v>958</v>
      </c>
      <c r="R1059" s="5" t="s">
        <v>1872</v>
      </c>
      <c r="S1059" s="5">
        <v>72113</v>
      </c>
      <c r="T1059" s="7">
        <v>42090</v>
      </c>
      <c r="U1059" s="7">
        <v>42091</v>
      </c>
      <c r="V1059" s="5">
        <v>16.136400000000002</v>
      </c>
      <c r="W1059" s="5">
        <v>7</v>
      </c>
      <c r="X1059" s="5">
        <v>132.22999999999999</v>
      </c>
      <c r="Y1059" s="5">
        <v>85894</v>
      </c>
      <c r="Z1059" s="5">
        <f>DATEDIF(Table1[[#This Row],[Order Date]], Table1[[#This Row],[Ship Date]], "D")</f>
        <v>1</v>
      </c>
      <c r="AA1059" s="5">
        <f>IF(Table1[[#This Row],[Sales]]=0, 0, Table1[[#This Row],[Profit]] / Table1[[#This Row],[Sales]] * 100)</f>
        <v>12.20328215987295</v>
      </c>
      <c r="AB1059" s="5">
        <f>Table1[[#This Row],[Sales]] / (1 - Table1[[#This Row],[Discount]])</f>
        <v>143.72826086956519</v>
      </c>
      <c r="AC1059" s="5">
        <f>Table1[[#This Row],[Sales Before Discount]] - Table1[[#This Row],[Sales]]</f>
        <v>11.4982608695652</v>
      </c>
      <c r="AD1059" s="5" t="str">
        <f>IF(Table1[[#This Row],[Discount Impact Factor]]=0, "No Discount", IF(Table1[[#This Row],[Discount Impact Factor]]&lt;=0.1, "Low Discount", IF(Table1[[#This Row],[Discount Impact Factor]]&lt;=0.2, "Medium Discount", "High Discount")))</f>
        <v>High Discount</v>
      </c>
      <c r="AE1059" s="5" t="str">
        <f>IF(Table1[[#This Row],[Discount]]=0,"0% (No Discount)",
 IF(Table1[[#This Row],[Discount]]&lt;=0.09,"10%",
 IF(Table1[[#This Row],[Discount]]&lt;=0.16,"15%",
 IF(Table1[[#This Row],[Discount]]&lt;=0.2,"20%",  IF(Table1[[#This Row],[Discount]]&lt;=0.25,"25%",
 "30%+")))))</f>
        <v>10%</v>
      </c>
      <c r="AF1059" s="5" t="str">
        <f>IF(Table1[[#This Row],[Discount]]=0, "Full Price", "Discounted")</f>
        <v>Discounted</v>
      </c>
      <c r="AG1059" s="46" t="str">
        <f>TEXT(Table1[[#This Row],[Order Date]],"mmm-yyyy")</f>
        <v>Mar-2015</v>
      </c>
    </row>
    <row r="1060" spans="1:33" ht="12.75" customHeight="1" x14ac:dyDescent="0.25">
      <c r="A1060" s="5">
        <v>19967</v>
      </c>
      <c r="B1060" s="5" t="s">
        <v>25</v>
      </c>
      <c r="C1060" s="5">
        <v>0.08</v>
      </c>
      <c r="D1060" s="5">
        <v>22.23</v>
      </c>
      <c r="E1060" s="5">
        <v>3.63</v>
      </c>
      <c r="F1060" s="5">
        <v>1917</v>
      </c>
      <c r="G1060" s="5" t="s">
        <v>1870</v>
      </c>
      <c r="H1060" s="5" t="s">
        <v>49</v>
      </c>
      <c r="I1060" s="5" t="s">
        <v>40</v>
      </c>
      <c r="J1060" s="5" t="s">
        <v>41</v>
      </c>
      <c r="K1060" s="5" t="s">
        <v>50</v>
      </c>
      <c r="L1060" s="5" t="s">
        <v>51</v>
      </c>
      <c r="M1060" s="5" t="s">
        <v>1873</v>
      </c>
      <c r="N1060" s="5">
        <v>0.52</v>
      </c>
      <c r="O1060" s="5" t="s">
        <v>33</v>
      </c>
      <c r="P1060" s="5" t="s">
        <v>136</v>
      </c>
      <c r="Q1060" s="5" t="s">
        <v>958</v>
      </c>
      <c r="R1060" s="5" t="s">
        <v>1872</v>
      </c>
      <c r="S1060" s="5">
        <v>72113</v>
      </c>
      <c r="T1060" s="7">
        <v>42064</v>
      </c>
      <c r="U1060" s="7">
        <v>42066</v>
      </c>
      <c r="V1060" s="5">
        <v>-29.61</v>
      </c>
      <c r="W1060" s="5">
        <v>10</v>
      </c>
      <c r="X1060" s="5">
        <v>210.33</v>
      </c>
      <c r="Y1060" s="5">
        <v>85897</v>
      </c>
      <c r="Z1060" s="5">
        <f>DATEDIF(Table1[[#This Row],[Order Date]], Table1[[#This Row],[Ship Date]], "D")</f>
        <v>2</v>
      </c>
      <c r="AA1060" s="5">
        <f>IF(Table1[[#This Row],[Sales]]=0, 0, Table1[[#This Row],[Profit]] / Table1[[#This Row],[Sales]] * 100)</f>
        <v>-14.077877620881472</v>
      </c>
      <c r="AB1060" s="5">
        <f>Table1[[#This Row],[Sales]] / (1 - Table1[[#This Row],[Discount]])</f>
        <v>228.61956521739131</v>
      </c>
      <c r="AC1060" s="5">
        <f>Table1[[#This Row],[Sales Before Discount]] - Table1[[#This Row],[Sales]]</f>
        <v>18.289565217391299</v>
      </c>
      <c r="AD1060" s="5" t="str">
        <f>IF(Table1[[#This Row],[Discount Impact Factor]]=0, "No Discount", IF(Table1[[#This Row],[Discount Impact Factor]]&lt;=0.1, "Low Discount", IF(Table1[[#This Row],[Discount Impact Factor]]&lt;=0.2, "Medium Discount", "High Discount")))</f>
        <v>High Discount</v>
      </c>
      <c r="AE1060" s="5" t="str">
        <f>IF(Table1[[#This Row],[Discount]]=0,"0% (No Discount)",
 IF(Table1[[#This Row],[Discount]]&lt;=0.09,"10%",
 IF(Table1[[#This Row],[Discount]]&lt;=0.16,"15%",
 IF(Table1[[#This Row],[Discount]]&lt;=0.2,"20%",  IF(Table1[[#This Row],[Discount]]&lt;=0.25,"25%",
 "30%+")))))</f>
        <v>10%</v>
      </c>
      <c r="AF1060" s="5" t="str">
        <f>IF(Table1[[#This Row],[Discount]]=0, "Full Price", "Discounted")</f>
        <v>Discounted</v>
      </c>
      <c r="AG1060" s="46" t="str">
        <f>TEXT(Table1[[#This Row],[Order Date]],"mmm-yyyy")</f>
        <v>Mar-2015</v>
      </c>
    </row>
    <row r="1061" spans="1:33" ht="12.75" hidden="1" customHeight="1" x14ac:dyDescent="0.25">
      <c r="A1061" s="5">
        <v>22246</v>
      </c>
      <c r="B1061" s="5" t="s">
        <v>106</v>
      </c>
      <c r="C1061" s="5">
        <v>0.1</v>
      </c>
      <c r="D1061" s="5">
        <v>10.44</v>
      </c>
      <c r="E1061" s="5">
        <v>5.75</v>
      </c>
      <c r="F1061" s="5">
        <v>1918</v>
      </c>
      <c r="G1061" s="5" t="s">
        <v>1874</v>
      </c>
      <c r="H1061" s="5" t="s">
        <v>27</v>
      </c>
      <c r="I1061" s="5" t="s">
        <v>40</v>
      </c>
      <c r="J1061" s="5" t="s">
        <v>29</v>
      </c>
      <c r="K1061" s="5" t="s">
        <v>109</v>
      </c>
      <c r="L1061" s="5" t="s">
        <v>59</v>
      </c>
      <c r="M1061" s="5" t="s">
        <v>1875</v>
      </c>
      <c r="N1061" s="5">
        <v>0.39</v>
      </c>
      <c r="O1061" s="5" t="s">
        <v>33</v>
      </c>
      <c r="P1061" s="5" t="s">
        <v>136</v>
      </c>
      <c r="Q1061" s="5" t="s">
        <v>958</v>
      </c>
      <c r="R1061" s="5" t="s">
        <v>1876</v>
      </c>
      <c r="S1061" s="5">
        <v>72450</v>
      </c>
      <c r="T1061" s="7">
        <v>42098</v>
      </c>
      <c r="U1061" s="7">
        <v>42105</v>
      </c>
      <c r="V1061" s="5">
        <v>125.72399999999999</v>
      </c>
      <c r="W1061" s="5">
        <v>17</v>
      </c>
      <c r="X1061" s="5">
        <v>168.04</v>
      </c>
      <c r="Y1061" s="5">
        <v>85898</v>
      </c>
      <c r="Z1061" s="5">
        <f>DATEDIF(Table1[[#This Row],[Order Date]], Table1[[#This Row],[Ship Date]], "D")</f>
        <v>7</v>
      </c>
      <c r="AA1061" s="5">
        <f>IF(Table1[[#This Row],[Sales]]=0, 0, Table1[[#This Row],[Profit]] / Table1[[#This Row],[Sales]] * 100)</f>
        <v>74.817900499880977</v>
      </c>
      <c r="AB1061" s="5">
        <f>Table1[[#This Row],[Sales]] / (1 - Table1[[#This Row],[Discount]])</f>
        <v>186.71111111111111</v>
      </c>
      <c r="AC1061" s="5">
        <f>Table1[[#This Row],[Sales Before Discount]] - Table1[[#This Row],[Sales]]</f>
        <v>18.671111111111117</v>
      </c>
      <c r="AD1061" s="5" t="str">
        <f>IF(Table1[[#This Row],[Discount Impact Factor]]=0, "No Discount", IF(Table1[[#This Row],[Discount Impact Factor]]&lt;=0.1, "Low Discount", IF(Table1[[#This Row],[Discount Impact Factor]]&lt;=0.2, "Medium Discount", "High Discount")))</f>
        <v>High Discount</v>
      </c>
      <c r="AE1061" s="5" t="str">
        <f>IF(Table1[[#This Row],[Discount]]=0,"0% (No Discount)",
 IF(Table1[[#This Row],[Discount]]&lt;=0.09,"10%",
 IF(Table1[[#This Row],[Discount]]&lt;=0.16,"15%",
 IF(Table1[[#This Row],[Discount]]&lt;=0.2,"20%",  IF(Table1[[#This Row],[Discount]]&lt;=0.25,"25%",
 "30%+")))))</f>
        <v>15%</v>
      </c>
      <c r="AF1061" s="5" t="str">
        <f>IF(Table1[[#This Row],[Discount]]=0, "Full Price", "Discounted")</f>
        <v>Discounted</v>
      </c>
      <c r="AG1061" s="46" t="str">
        <f>TEXT(Table1[[#This Row],[Order Date]],"mmm-yyyy")</f>
        <v>Apr-2015</v>
      </c>
    </row>
    <row r="1062" spans="1:33" ht="12.75" hidden="1" customHeight="1" x14ac:dyDescent="0.25">
      <c r="A1062" s="5">
        <v>24971</v>
      </c>
      <c r="B1062" s="5" t="s">
        <v>25</v>
      </c>
      <c r="C1062" s="5">
        <v>0</v>
      </c>
      <c r="D1062" s="5">
        <v>195.99</v>
      </c>
      <c r="E1062" s="5">
        <v>8.99</v>
      </c>
      <c r="F1062" s="5">
        <v>1919</v>
      </c>
      <c r="G1062" s="5" t="s">
        <v>1877</v>
      </c>
      <c r="H1062" s="5" t="s">
        <v>49</v>
      </c>
      <c r="I1062" s="5" t="s">
        <v>40</v>
      </c>
      <c r="J1062" s="5" t="s">
        <v>77</v>
      </c>
      <c r="K1062" s="5" t="s">
        <v>78</v>
      </c>
      <c r="L1062" s="5" t="s">
        <v>59</v>
      </c>
      <c r="M1062" s="5" t="s">
        <v>734</v>
      </c>
      <c r="N1062" s="5">
        <v>0.6</v>
      </c>
      <c r="O1062" s="5" t="s">
        <v>33</v>
      </c>
      <c r="P1062" s="5" t="s">
        <v>136</v>
      </c>
      <c r="Q1062" s="5" t="s">
        <v>958</v>
      </c>
      <c r="R1062" s="5" t="s">
        <v>1878</v>
      </c>
      <c r="S1062" s="5">
        <v>71603</v>
      </c>
      <c r="T1062" s="7">
        <v>42059</v>
      </c>
      <c r="U1062" s="7">
        <v>42060</v>
      </c>
      <c r="V1062" s="5">
        <v>114.88199999999999</v>
      </c>
      <c r="W1062" s="5">
        <v>5</v>
      </c>
      <c r="X1062" s="5">
        <v>882.93</v>
      </c>
      <c r="Y1062" s="5">
        <v>85896</v>
      </c>
      <c r="Z1062" s="5">
        <f>DATEDIF(Table1[[#This Row],[Order Date]], Table1[[#This Row],[Ship Date]], "D")</f>
        <v>1</v>
      </c>
      <c r="AA1062" s="5">
        <f>IF(Table1[[#This Row],[Sales]]=0, 0, Table1[[#This Row],[Profit]] / Table1[[#This Row],[Sales]] * 100)</f>
        <v>13.011450511365567</v>
      </c>
      <c r="AB1062" s="5">
        <f>Table1[[#This Row],[Sales]] / (1 - Table1[[#This Row],[Discount]])</f>
        <v>882.93</v>
      </c>
      <c r="AC1062" s="5">
        <f>Table1[[#This Row],[Sales Before Discount]] - Table1[[#This Row],[Sales]]</f>
        <v>0</v>
      </c>
      <c r="AD1062" s="5" t="str">
        <f>IF(Table1[[#This Row],[Discount Impact Factor]]=0, "No Discount", IF(Table1[[#This Row],[Discount Impact Factor]]&lt;=0.1, "Low Discount", IF(Table1[[#This Row],[Discount Impact Factor]]&lt;=0.2, "Medium Discount", "High Discount")))</f>
        <v>No Discount</v>
      </c>
      <c r="AE1062" s="5" t="str">
        <f>IF(Table1[[#This Row],[Discount]]=0,"0% (No Discount)",
 IF(Table1[[#This Row],[Discount]]&lt;=0.09,"10%",
 IF(Table1[[#This Row],[Discount]]&lt;=0.16,"15%",
 IF(Table1[[#This Row],[Discount]]&lt;=0.2,"20%",  IF(Table1[[#This Row],[Discount]]&lt;=0.25,"25%",
 "30%+")))))</f>
        <v>0% (No Discount)</v>
      </c>
      <c r="AF1062" s="5" t="str">
        <f>IF(Table1[[#This Row],[Discount]]=0, "Full Price", "Discounted")</f>
        <v>Full Price</v>
      </c>
      <c r="AG1062" s="46" t="str">
        <f>TEXT(Table1[[#This Row],[Order Date]],"mmm-yyyy")</f>
        <v>Feb-2015</v>
      </c>
    </row>
    <row r="1063" spans="1:33" ht="12.75" customHeight="1" x14ac:dyDescent="0.25">
      <c r="A1063" s="5">
        <v>21563</v>
      </c>
      <c r="B1063" s="5" t="s">
        <v>25</v>
      </c>
      <c r="C1063" s="5">
        <v>0.02</v>
      </c>
      <c r="D1063" s="5">
        <v>259.70999999999998</v>
      </c>
      <c r="E1063" s="5">
        <v>66.67</v>
      </c>
      <c r="F1063" s="5">
        <v>1927</v>
      </c>
      <c r="G1063" s="5" t="s">
        <v>1879</v>
      </c>
      <c r="H1063" s="5" t="s">
        <v>39</v>
      </c>
      <c r="I1063" s="5" t="s">
        <v>40</v>
      </c>
      <c r="J1063" s="5" t="s">
        <v>41</v>
      </c>
      <c r="K1063" s="5" t="s">
        <v>152</v>
      </c>
      <c r="L1063" s="5" t="s">
        <v>121</v>
      </c>
      <c r="M1063" s="5" t="s">
        <v>342</v>
      </c>
      <c r="N1063" s="5">
        <v>0.65</v>
      </c>
      <c r="O1063" s="5" t="s">
        <v>33</v>
      </c>
      <c r="P1063" s="5" t="s">
        <v>136</v>
      </c>
      <c r="Q1063" s="5" t="s">
        <v>932</v>
      </c>
      <c r="R1063" s="5" t="s">
        <v>1576</v>
      </c>
      <c r="S1063" s="5">
        <v>29611</v>
      </c>
      <c r="T1063" s="7">
        <v>42041</v>
      </c>
      <c r="U1063" s="7">
        <v>42041</v>
      </c>
      <c r="V1063" s="5">
        <v>-14.448</v>
      </c>
      <c r="W1063" s="5">
        <v>8</v>
      </c>
      <c r="X1063" s="5">
        <v>1757.15</v>
      </c>
      <c r="Y1063" s="5">
        <v>88579</v>
      </c>
      <c r="Z1063" s="5">
        <f>DATEDIF(Table1[[#This Row],[Order Date]], Table1[[#This Row],[Ship Date]], "D")</f>
        <v>0</v>
      </c>
      <c r="AA1063" s="5">
        <f>IF(Table1[[#This Row],[Sales]]=0, 0, Table1[[#This Row],[Profit]] / Table1[[#This Row],[Sales]] * 100)</f>
        <v>-0.8222405599977235</v>
      </c>
      <c r="AB1063" s="5">
        <f>Table1[[#This Row],[Sales]] / (1 - Table1[[#This Row],[Discount]])</f>
        <v>1793.0102040816328</v>
      </c>
      <c r="AC1063" s="5">
        <f>Table1[[#This Row],[Sales Before Discount]] - Table1[[#This Row],[Sales]]</f>
        <v>35.860204081632673</v>
      </c>
      <c r="AD1063" s="5" t="str">
        <f>IF(Table1[[#This Row],[Discount Impact Factor]]=0, "No Discount", IF(Table1[[#This Row],[Discount Impact Factor]]&lt;=0.1, "Low Discount", IF(Table1[[#This Row],[Discount Impact Factor]]&lt;=0.2, "Medium Discount", "High Discount")))</f>
        <v>High Discount</v>
      </c>
      <c r="AE1063" s="5" t="str">
        <f>IF(Table1[[#This Row],[Discount]]=0,"0% (No Discount)",
 IF(Table1[[#This Row],[Discount]]&lt;=0.09,"10%",
 IF(Table1[[#This Row],[Discount]]&lt;=0.16,"15%",
 IF(Table1[[#This Row],[Discount]]&lt;=0.2,"20%",  IF(Table1[[#This Row],[Discount]]&lt;=0.25,"25%",
 "30%+")))))</f>
        <v>10%</v>
      </c>
      <c r="AF1063" s="5" t="str">
        <f>IF(Table1[[#This Row],[Discount]]=0, "Full Price", "Discounted")</f>
        <v>Discounted</v>
      </c>
      <c r="AG1063" s="46" t="str">
        <f>TEXT(Table1[[#This Row],[Order Date]],"mmm-yyyy")</f>
        <v>Feb-2015</v>
      </c>
    </row>
    <row r="1064" spans="1:33" ht="12.75" customHeight="1" x14ac:dyDescent="0.25">
      <c r="A1064" s="5">
        <v>22686</v>
      </c>
      <c r="B1064" s="5" t="s">
        <v>37</v>
      </c>
      <c r="C1064" s="5">
        <v>0.1</v>
      </c>
      <c r="D1064" s="5">
        <v>1889.99</v>
      </c>
      <c r="E1064" s="5">
        <v>19.989999999999998</v>
      </c>
      <c r="F1064" s="5">
        <v>1928</v>
      </c>
      <c r="G1064" s="5" t="s">
        <v>1880</v>
      </c>
      <c r="H1064" s="5" t="s">
        <v>49</v>
      </c>
      <c r="I1064" s="5" t="s">
        <v>40</v>
      </c>
      <c r="J1064" s="5" t="s">
        <v>29</v>
      </c>
      <c r="K1064" s="5" t="s">
        <v>109</v>
      </c>
      <c r="L1064" s="5" t="s">
        <v>59</v>
      </c>
      <c r="M1064" s="5" t="s">
        <v>1881</v>
      </c>
      <c r="N1064" s="5">
        <v>0.36</v>
      </c>
      <c r="O1064" s="5" t="s">
        <v>33</v>
      </c>
      <c r="P1064" s="5" t="s">
        <v>136</v>
      </c>
      <c r="Q1064" s="5" t="s">
        <v>932</v>
      </c>
      <c r="R1064" s="5" t="s">
        <v>1882</v>
      </c>
      <c r="S1064" s="5">
        <v>29651</v>
      </c>
      <c r="T1064" s="7">
        <v>42025</v>
      </c>
      <c r="U1064" s="7">
        <v>42025</v>
      </c>
      <c r="V1064" s="5">
        <v>-42.545999999999999</v>
      </c>
      <c r="W1064" s="5">
        <v>1</v>
      </c>
      <c r="X1064" s="5">
        <v>1786.04</v>
      </c>
      <c r="Y1064" s="5">
        <v>88580</v>
      </c>
      <c r="Z1064" s="5">
        <f>DATEDIF(Table1[[#This Row],[Order Date]], Table1[[#This Row],[Ship Date]], "D")</f>
        <v>0</v>
      </c>
      <c r="AA1064" s="5">
        <f>IF(Table1[[#This Row],[Sales]]=0, 0, Table1[[#This Row],[Profit]] / Table1[[#This Row],[Sales]] * 100)</f>
        <v>-2.3821414973908759</v>
      </c>
      <c r="AB1064" s="5">
        <f>Table1[[#This Row],[Sales]] / (1 - Table1[[#This Row],[Discount]])</f>
        <v>1984.4888888888888</v>
      </c>
      <c r="AC1064" s="5">
        <f>Table1[[#This Row],[Sales Before Discount]] - Table1[[#This Row],[Sales]]</f>
        <v>198.44888888888886</v>
      </c>
      <c r="AD1064" s="5" t="str">
        <f>IF(Table1[[#This Row],[Discount Impact Factor]]=0, "No Discount", IF(Table1[[#This Row],[Discount Impact Factor]]&lt;=0.1, "Low Discount", IF(Table1[[#This Row],[Discount Impact Factor]]&lt;=0.2, "Medium Discount", "High Discount")))</f>
        <v>High Discount</v>
      </c>
      <c r="AE1064" s="5" t="str">
        <f>IF(Table1[[#This Row],[Discount]]=0,"0% (No Discount)",
 IF(Table1[[#This Row],[Discount]]&lt;=0.09,"10%",
 IF(Table1[[#This Row],[Discount]]&lt;=0.16,"15%",
 IF(Table1[[#This Row],[Discount]]&lt;=0.2,"20%",  IF(Table1[[#This Row],[Discount]]&lt;=0.25,"25%",
 "30%+")))))</f>
        <v>15%</v>
      </c>
      <c r="AF1064" s="5" t="str">
        <f>IF(Table1[[#This Row],[Discount]]=0, "Full Price", "Discounted")</f>
        <v>Discounted</v>
      </c>
      <c r="AG1064" s="46" t="str">
        <f>TEXT(Table1[[#This Row],[Order Date]],"mmm-yyyy")</f>
        <v>Jan-2015</v>
      </c>
    </row>
    <row r="1065" spans="1:33" ht="12.75" hidden="1" customHeight="1" x14ac:dyDescent="0.25">
      <c r="A1065" s="5">
        <v>18159</v>
      </c>
      <c r="B1065" s="5" t="s">
        <v>106</v>
      </c>
      <c r="C1065" s="5">
        <v>0.06</v>
      </c>
      <c r="D1065" s="5">
        <v>3.58</v>
      </c>
      <c r="E1065" s="5">
        <v>1.63</v>
      </c>
      <c r="F1065" s="5">
        <v>1933</v>
      </c>
      <c r="G1065" s="5" t="s">
        <v>1883</v>
      </c>
      <c r="H1065" s="5" t="s">
        <v>49</v>
      </c>
      <c r="I1065" s="5" t="s">
        <v>28</v>
      </c>
      <c r="J1065" s="5" t="s">
        <v>29</v>
      </c>
      <c r="K1065" s="5" t="s">
        <v>66</v>
      </c>
      <c r="L1065" s="5" t="s">
        <v>31</v>
      </c>
      <c r="M1065" s="5" t="s">
        <v>67</v>
      </c>
      <c r="N1065" s="5">
        <v>0.36</v>
      </c>
      <c r="O1065" s="5" t="s">
        <v>33</v>
      </c>
      <c r="P1065" s="5" t="s">
        <v>61</v>
      </c>
      <c r="Q1065" s="5" t="s">
        <v>130</v>
      </c>
      <c r="R1065" s="5" t="s">
        <v>1884</v>
      </c>
      <c r="S1065" s="5">
        <v>75043</v>
      </c>
      <c r="T1065" s="7">
        <v>42113</v>
      </c>
      <c r="U1065" s="7">
        <v>42117</v>
      </c>
      <c r="V1065" s="5">
        <v>14</v>
      </c>
      <c r="W1065" s="5">
        <v>10</v>
      </c>
      <c r="X1065" s="5">
        <v>34.76</v>
      </c>
      <c r="Y1065" s="5">
        <v>86687</v>
      </c>
      <c r="Z1065" s="5">
        <f>DATEDIF(Table1[[#This Row],[Order Date]], Table1[[#This Row],[Ship Date]], "D")</f>
        <v>4</v>
      </c>
      <c r="AA1065" s="5">
        <f>IF(Table1[[#This Row],[Sales]]=0, 0, Table1[[#This Row],[Profit]] / Table1[[#This Row],[Sales]] * 100)</f>
        <v>40.276179516685851</v>
      </c>
      <c r="AB1065" s="5">
        <f>Table1[[#This Row],[Sales]] / (1 - Table1[[#This Row],[Discount]])</f>
        <v>36.978723404255319</v>
      </c>
      <c r="AC1065" s="5">
        <f>Table1[[#This Row],[Sales Before Discount]] - Table1[[#This Row],[Sales]]</f>
        <v>2.2187234042553214</v>
      </c>
      <c r="AD1065" s="5" t="str">
        <f>IF(Table1[[#This Row],[Discount Impact Factor]]=0, "No Discount", IF(Table1[[#This Row],[Discount Impact Factor]]&lt;=0.1, "Low Discount", IF(Table1[[#This Row],[Discount Impact Factor]]&lt;=0.2, "Medium Discount", "High Discount")))</f>
        <v>High Discount</v>
      </c>
      <c r="AE1065" s="5" t="str">
        <f>IF(Table1[[#This Row],[Discount]]=0,"0% (No Discount)",
 IF(Table1[[#This Row],[Discount]]&lt;=0.09,"10%",
 IF(Table1[[#This Row],[Discount]]&lt;=0.16,"15%",
 IF(Table1[[#This Row],[Discount]]&lt;=0.2,"20%",  IF(Table1[[#This Row],[Discount]]&lt;=0.25,"25%",
 "30%+")))))</f>
        <v>10%</v>
      </c>
      <c r="AF1065" s="5" t="str">
        <f>IF(Table1[[#This Row],[Discount]]=0, "Full Price", "Discounted")</f>
        <v>Discounted</v>
      </c>
      <c r="AG1065" s="46" t="str">
        <f>TEXT(Table1[[#This Row],[Order Date]],"mmm-yyyy")</f>
        <v>Apr-2015</v>
      </c>
    </row>
    <row r="1066" spans="1:33" ht="12.75" hidden="1" customHeight="1" x14ac:dyDescent="0.25">
      <c r="A1066" s="5">
        <v>19697</v>
      </c>
      <c r="B1066" s="5" t="s">
        <v>106</v>
      </c>
      <c r="C1066" s="5">
        <v>0.04</v>
      </c>
      <c r="D1066" s="5">
        <v>180.98</v>
      </c>
      <c r="E1066" s="5">
        <v>30</v>
      </c>
      <c r="F1066" s="5">
        <v>1934</v>
      </c>
      <c r="G1066" s="5" t="s">
        <v>1885</v>
      </c>
      <c r="H1066" s="5" t="s">
        <v>39</v>
      </c>
      <c r="I1066" s="5" t="s">
        <v>40</v>
      </c>
      <c r="J1066" s="5" t="s">
        <v>41</v>
      </c>
      <c r="K1066" s="5" t="s">
        <v>42</v>
      </c>
      <c r="L1066" s="5" t="s">
        <v>43</v>
      </c>
      <c r="M1066" s="5" t="s">
        <v>1886</v>
      </c>
      <c r="N1066" s="5">
        <v>0.69</v>
      </c>
      <c r="O1066" s="5" t="s">
        <v>33</v>
      </c>
      <c r="P1066" s="5" t="s">
        <v>61</v>
      </c>
      <c r="Q1066" s="5" t="s">
        <v>130</v>
      </c>
      <c r="R1066" s="5" t="s">
        <v>883</v>
      </c>
      <c r="S1066" s="5">
        <v>78626</v>
      </c>
      <c r="T1066" s="7">
        <v>42154</v>
      </c>
      <c r="U1066" s="7">
        <v>42154</v>
      </c>
      <c r="V1066" s="5">
        <v>52.988000000000056</v>
      </c>
      <c r="W1066" s="5">
        <v>3</v>
      </c>
      <c r="X1066" s="5">
        <v>561.65</v>
      </c>
      <c r="Y1066" s="5">
        <v>86688</v>
      </c>
      <c r="Z1066" s="5">
        <f>DATEDIF(Table1[[#This Row],[Order Date]], Table1[[#This Row],[Ship Date]], "D")</f>
        <v>0</v>
      </c>
      <c r="AA1066" s="5">
        <f>IF(Table1[[#This Row],[Sales]]=0, 0, Table1[[#This Row],[Profit]] / Table1[[#This Row],[Sales]] * 100)</f>
        <v>9.434345232796236</v>
      </c>
      <c r="AB1066" s="5">
        <f>Table1[[#This Row],[Sales]] / (1 - Table1[[#This Row],[Discount]])</f>
        <v>585.05208333333337</v>
      </c>
      <c r="AC1066" s="5">
        <f>Table1[[#This Row],[Sales Before Discount]] - Table1[[#This Row],[Sales]]</f>
        <v>23.402083333333394</v>
      </c>
      <c r="AD1066" s="5" t="str">
        <f>IF(Table1[[#This Row],[Discount Impact Factor]]=0, "No Discount", IF(Table1[[#This Row],[Discount Impact Factor]]&lt;=0.1, "Low Discount", IF(Table1[[#This Row],[Discount Impact Factor]]&lt;=0.2, "Medium Discount", "High Discount")))</f>
        <v>High Discount</v>
      </c>
      <c r="AE1066" s="5" t="str">
        <f>IF(Table1[[#This Row],[Discount]]=0,"0% (No Discount)",
 IF(Table1[[#This Row],[Discount]]&lt;=0.09,"10%",
 IF(Table1[[#This Row],[Discount]]&lt;=0.16,"15%",
 IF(Table1[[#This Row],[Discount]]&lt;=0.2,"20%",  IF(Table1[[#This Row],[Discount]]&lt;=0.25,"25%",
 "30%+")))))</f>
        <v>10%</v>
      </c>
      <c r="AF1066" s="5" t="str">
        <f>IF(Table1[[#This Row],[Discount]]=0, "Full Price", "Discounted")</f>
        <v>Discounted</v>
      </c>
      <c r="AG1066" s="46" t="str">
        <f>TEXT(Table1[[#This Row],[Order Date]],"mmm-yyyy")</f>
        <v>May-2015</v>
      </c>
    </row>
    <row r="1067" spans="1:33" ht="12.75" hidden="1" customHeight="1" x14ac:dyDescent="0.25">
      <c r="A1067" s="5">
        <v>19780</v>
      </c>
      <c r="B1067" s="5" t="s">
        <v>47</v>
      </c>
      <c r="C1067" s="5">
        <v>0.01</v>
      </c>
      <c r="D1067" s="5">
        <v>42.98</v>
      </c>
      <c r="E1067" s="5">
        <v>4.62</v>
      </c>
      <c r="F1067" s="5">
        <v>1935</v>
      </c>
      <c r="G1067" s="5" t="s">
        <v>1887</v>
      </c>
      <c r="H1067" s="5" t="s">
        <v>27</v>
      </c>
      <c r="I1067" s="5" t="s">
        <v>28</v>
      </c>
      <c r="J1067" s="5" t="s">
        <v>29</v>
      </c>
      <c r="K1067" s="5" t="s">
        <v>257</v>
      </c>
      <c r="L1067" s="5" t="s">
        <v>59</v>
      </c>
      <c r="M1067" s="5" t="s">
        <v>1888</v>
      </c>
      <c r="N1067" s="5">
        <v>0.56000000000000005</v>
      </c>
      <c r="O1067" s="5" t="s">
        <v>33</v>
      </c>
      <c r="P1067" s="5" t="s">
        <v>61</v>
      </c>
      <c r="Q1067" s="5" t="s">
        <v>130</v>
      </c>
      <c r="R1067" s="5" t="s">
        <v>1889</v>
      </c>
      <c r="S1067" s="5">
        <v>75051</v>
      </c>
      <c r="T1067" s="7">
        <v>42102</v>
      </c>
      <c r="U1067" s="7">
        <v>42104</v>
      </c>
      <c r="V1067" s="5">
        <v>285.47370000000001</v>
      </c>
      <c r="W1067" s="5">
        <v>9</v>
      </c>
      <c r="X1067" s="5">
        <v>413.73</v>
      </c>
      <c r="Y1067" s="5">
        <v>86686</v>
      </c>
      <c r="Z1067" s="5">
        <f>DATEDIF(Table1[[#This Row],[Order Date]], Table1[[#This Row],[Ship Date]], "D")</f>
        <v>2</v>
      </c>
      <c r="AA1067" s="5">
        <f>IF(Table1[[#This Row],[Sales]]=0, 0, Table1[[#This Row],[Profit]] / Table1[[#This Row],[Sales]] * 100)</f>
        <v>69</v>
      </c>
      <c r="AB1067" s="5">
        <f>Table1[[#This Row],[Sales]] / (1 - Table1[[#This Row],[Discount]])</f>
        <v>417.90909090909093</v>
      </c>
      <c r="AC1067" s="5">
        <f>Table1[[#This Row],[Sales Before Discount]] - Table1[[#This Row],[Sales]]</f>
        <v>4.1790909090909167</v>
      </c>
      <c r="AD1067" s="5" t="str">
        <f>IF(Table1[[#This Row],[Discount Impact Factor]]=0, "No Discount", IF(Table1[[#This Row],[Discount Impact Factor]]&lt;=0.1, "Low Discount", IF(Table1[[#This Row],[Discount Impact Factor]]&lt;=0.2, "Medium Discount", "High Discount")))</f>
        <v>High Discount</v>
      </c>
      <c r="AE1067" s="5" t="str">
        <f>IF(Table1[[#This Row],[Discount]]=0,"0% (No Discount)",
 IF(Table1[[#This Row],[Discount]]&lt;=0.09,"10%",
 IF(Table1[[#This Row],[Discount]]&lt;=0.16,"15%",
 IF(Table1[[#This Row],[Discount]]&lt;=0.2,"20%",  IF(Table1[[#This Row],[Discount]]&lt;=0.25,"25%",
 "30%+")))))</f>
        <v>10%</v>
      </c>
      <c r="AF1067" s="5" t="str">
        <f>IF(Table1[[#This Row],[Discount]]=0, "Full Price", "Discounted")</f>
        <v>Discounted</v>
      </c>
      <c r="AG1067" s="46" t="str">
        <f>TEXT(Table1[[#This Row],[Order Date]],"mmm-yyyy")</f>
        <v>Apr-2015</v>
      </c>
    </row>
    <row r="1068" spans="1:33" ht="12.75" hidden="1" customHeight="1" x14ac:dyDescent="0.25">
      <c r="A1068" s="5">
        <v>19698</v>
      </c>
      <c r="B1068" s="5" t="s">
        <v>106</v>
      </c>
      <c r="C1068" s="5">
        <v>0.06</v>
      </c>
      <c r="D1068" s="5">
        <v>3.25</v>
      </c>
      <c r="E1068" s="5">
        <v>49</v>
      </c>
      <c r="F1068" s="5">
        <v>1935</v>
      </c>
      <c r="G1068" s="5" t="s">
        <v>1887</v>
      </c>
      <c r="H1068" s="5" t="s">
        <v>49</v>
      </c>
      <c r="I1068" s="5" t="s">
        <v>40</v>
      </c>
      <c r="J1068" s="5" t="s">
        <v>29</v>
      </c>
      <c r="K1068" s="5" t="s">
        <v>257</v>
      </c>
      <c r="L1068" s="5" t="s">
        <v>236</v>
      </c>
      <c r="M1068" s="5" t="s">
        <v>1890</v>
      </c>
      <c r="N1068" s="5">
        <v>0.56000000000000005</v>
      </c>
      <c r="O1068" s="5" t="s">
        <v>33</v>
      </c>
      <c r="P1068" s="5" t="s">
        <v>61</v>
      </c>
      <c r="Q1068" s="5" t="s">
        <v>130</v>
      </c>
      <c r="R1068" s="5" t="s">
        <v>1889</v>
      </c>
      <c r="S1068" s="5">
        <v>75051</v>
      </c>
      <c r="T1068" s="7">
        <v>42154</v>
      </c>
      <c r="U1068" s="7">
        <v>42160</v>
      </c>
      <c r="V1068" s="5">
        <v>10.50800000000001</v>
      </c>
      <c r="W1068" s="5">
        <v>2</v>
      </c>
      <c r="X1068" s="5">
        <v>55.6</v>
      </c>
      <c r="Y1068" s="5">
        <v>86688</v>
      </c>
      <c r="Z1068" s="5">
        <f>DATEDIF(Table1[[#This Row],[Order Date]], Table1[[#This Row],[Ship Date]], "D")</f>
        <v>6</v>
      </c>
      <c r="AA1068" s="5">
        <f>IF(Table1[[#This Row],[Sales]]=0, 0, Table1[[#This Row],[Profit]] / Table1[[#This Row],[Sales]] * 100)</f>
        <v>18.899280575539585</v>
      </c>
      <c r="AB1068" s="5">
        <f>Table1[[#This Row],[Sales]] / (1 - Table1[[#This Row],[Discount]])</f>
        <v>59.148936170212771</v>
      </c>
      <c r="AC1068" s="5">
        <f>Table1[[#This Row],[Sales Before Discount]] - Table1[[#This Row],[Sales]]</f>
        <v>3.5489361702127695</v>
      </c>
      <c r="AD1068" s="5" t="str">
        <f>IF(Table1[[#This Row],[Discount Impact Factor]]=0, "No Discount", IF(Table1[[#This Row],[Discount Impact Factor]]&lt;=0.1, "Low Discount", IF(Table1[[#This Row],[Discount Impact Factor]]&lt;=0.2, "Medium Discount", "High Discount")))</f>
        <v>High Discount</v>
      </c>
      <c r="AE1068" s="5" t="str">
        <f>IF(Table1[[#This Row],[Discount]]=0,"0% (No Discount)",
 IF(Table1[[#This Row],[Discount]]&lt;=0.09,"10%",
 IF(Table1[[#This Row],[Discount]]&lt;=0.16,"15%",
 IF(Table1[[#This Row],[Discount]]&lt;=0.2,"20%",  IF(Table1[[#This Row],[Discount]]&lt;=0.25,"25%",
 "30%+")))))</f>
        <v>10%</v>
      </c>
      <c r="AF1068" s="5" t="str">
        <f>IF(Table1[[#This Row],[Discount]]=0, "Full Price", "Discounted")</f>
        <v>Discounted</v>
      </c>
      <c r="AG1068" s="46" t="str">
        <f>TEXT(Table1[[#This Row],[Order Date]],"mmm-yyyy")</f>
        <v>May-2015</v>
      </c>
    </row>
    <row r="1069" spans="1:33" ht="12.75" hidden="1" customHeight="1" x14ac:dyDescent="0.25">
      <c r="A1069" s="5">
        <v>19699</v>
      </c>
      <c r="B1069" s="5" t="s">
        <v>106</v>
      </c>
      <c r="C1069" s="5">
        <v>0.01</v>
      </c>
      <c r="D1069" s="5">
        <v>110.98</v>
      </c>
      <c r="E1069" s="5">
        <v>13.99</v>
      </c>
      <c r="F1069" s="5">
        <v>1935</v>
      </c>
      <c r="G1069" s="5" t="s">
        <v>1887</v>
      </c>
      <c r="H1069" s="5" t="s">
        <v>49</v>
      </c>
      <c r="I1069" s="5" t="s">
        <v>40</v>
      </c>
      <c r="J1069" s="5" t="s">
        <v>41</v>
      </c>
      <c r="K1069" s="5" t="s">
        <v>50</v>
      </c>
      <c r="L1069" s="5" t="s">
        <v>86</v>
      </c>
      <c r="M1069" s="5" t="s">
        <v>1891</v>
      </c>
      <c r="N1069" s="5">
        <v>0.69</v>
      </c>
      <c r="O1069" s="5" t="s">
        <v>33</v>
      </c>
      <c r="P1069" s="5" t="s">
        <v>61</v>
      </c>
      <c r="Q1069" s="5" t="s">
        <v>130</v>
      </c>
      <c r="R1069" s="5" t="s">
        <v>1889</v>
      </c>
      <c r="S1069" s="5">
        <v>75051</v>
      </c>
      <c r="T1069" s="7">
        <v>42154</v>
      </c>
      <c r="U1069" s="7">
        <v>42159</v>
      </c>
      <c r="V1069" s="5">
        <v>1448.7309</v>
      </c>
      <c r="W1069" s="5">
        <v>19</v>
      </c>
      <c r="X1069" s="5">
        <v>2099.61</v>
      </c>
      <c r="Y1069" s="5">
        <v>86688</v>
      </c>
      <c r="Z1069" s="5">
        <f>DATEDIF(Table1[[#This Row],[Order Date]], Table1[[#This Row],[Ship Date]], "D")</f>
        <v>5</v>
      </c>
      <c r="AA1069" s="5">
        <f>IF(Table1[[#This Row],[Sales]]=0, 0, Table1[[#This Row],[Profit]] / Table1[[#This Row],[Sales]] * 100)</f>
        <v>69</v>
      </c>
      <c r="AB1069" s="5">
        <f>Table1[[#This Row],[Sales]] / (1 - Table1[[#This Row],[Discount]])</f>
        <v>2120.818181818182</v>
      </c>
      <c r="AC1069" s="5">
        <f>Table1[[#This Row],[Sales Before Discount]] - Table1[[#This Row],[Sales]]</f>
        <v>21.208181818181856</v>
      </c>
      <c r="AD1069" s="5" t="str">
        <f>IF(Table1[[#This Row],[Discount Impact Factor]]=0, "No Discount", IF(Table1[[#This Row],[Discount Impact Factor]]&lt;=0.1, "Low Discount", IF(Table1[[#This Row],[Discount Impact Factor]]&lt;=0.2, "Medium Discount", "High Discount")))</f>
        <v>High Discount</v>
      </c>
      <c r="AE1069" s="5" t="str">
        <f>IF(Table1[[#This Row],[Discount]]=0,"0% (No Discount)",
 IF(Table1[[#This Row],[Discount]]&lt;=0.09,"10%",
 IF(Table1[[#This Row],[Discount]]&lt;=0.16,"15%",
 IF(Table1[[#This Row],[Discount]]&lt;=0.2,"20%",  IF(Table1[[#This Row],[Discount]]&lt;=0.25,"25%",
 "30%+")))))</f>
        <v>10%</v>
      </c>
      <c r="AF1069" s="5" t="str">
        <f>IF(Table1[[#This Row],[Discount]]=0, "Full Price", "Discounted")</f>
        <v>Discounted</v>
      </c>
      <c r="AG1069" s="46" t="str">
        <f>TEXT(Table1[[#This Row],[Order Date]],"mmm-yyyy")</f>
        <v>May-2015</v>
      </c>
    </row>
    <row r="1070" spans="1:33" ht="12.75" hidden="1" customHeight="1" x14ac:dyDescent="0.25">
      <c r="A1070" s="5">
        <v>19700</v>
      </c>
      <c r="B1070" s="5" t="s">
        <v>106</v>
      </c>
      <c r="C1070" s="5">
        <v>0.05</v>
      </c>
      <c r="D1070" s="5">
        <v>3.95</v>
      </c>
      <c r="E1070" s="5">
        <v>2</v>
      </c>
      <c r="F1070" s="5">
        <v>1935</v>
      </c>
      <c r="G1070" s="5" t="s">
        <v>1887</v>
      </c>
      <c r="H1070" s="5" t="s">
        <v>27</v>
      </c>
      <c r="I1070" s="5" t="s">
        <v>40</v>
      </c>
      <c r="J1070" s="5" t="s">
        <v>29</v>
      </c>
      <c r="K1070" s="5" t="s">
        <v>66</v>
      </c>
      <c r="L1070" s="5" t="s">
        <v>31</v>
      </c>
      <c r="M1070" s="5" t="s">
        <v>1353</v>
      </c>
      <c r="N1070" s="5">
        <v>0.53</v>
      </c>
      <c r="O1070" s="5" t="s">
        <v>33</v>
      </c>
      <c r="P1070" s="5" t="s">
        <v>61</v>
      </c>
      <c r="Q1070" s="5" t="s">
        <v>130</v>
      </c>
      <c r="R1070" s="5" t="s">
        <v>1889</v>
      </c>
      <c r="S1070" s="5">
        <v>75051</v>
      </c>
      <c r="T1070" s="7">
        <v>42154</v>
      </c>
      <c r="U1070" s="7">
        <v>42162</v>
      </c>
      <c r="V1070" s="5">
        <v>1.0040000000000004</v>
      </c>
      <c r="W1070" s="5">
        <v>23</v>
      </c>
      <c r="X1070" s="5">
        <v>96.6</v>
      </c>
      <c r="Y1070" s="5">
        <v>86688</v>
      </c>
      <c r="Z1070" s="5">
        <f>DATEDIF(Table1[[#This Row],[Order Date]], Table1[[#This Row],[Ship Date]], "D")</f>
        <v>8</v>
      </c>
      <c r="AA1070" s="5">
        <f>IF(Table1[[#This Row],[Sales]]=0, 0, Table1[[#This Row],[Profit]] / Table1[[#This Row],[Sales]] * 100)</f>
        <v>1.0393374741200834</v>
      </c>
      <c r="AB1070" s="5">
        <f>Table1[[#This Row],[Sales]] / (1 - Table1[[#This Row],[Discount]])</f>
        <v>101.68421052631579</v>
      </c>
      <c r="AC1070" s="5">
        <f>Table1[[#This Row],[Sales Before Discount]] - Table1[[#This Row],[Sales]]</f>
        <v>5.0842105263158004</v>
      </c>
      <c r="AD1070" s="5" t="str">
        <f>IF(Table1[[#This Row],[Discount Impact Factor]]=0, "No Discount", IF(Table1[[#This Row],[Discount Impact Factor]]&lt;=0.1, "Low Discount", IF(Table1[[#This Row],[Discount Impact Factor]]&lt;=0.2, "Medium Discount", "High Discount")))</f>
        <v>High Discount</v>
      </c>
      <c r="AE1070" s="5" t="str">
        <f>IF(Table1[[#This Row],[Discount]]=0,"0% (No Discount)",
 IF(Table1[[#This Row],[Discount]]&lt;=0.09,"10%",
 IF(Table1[[#This Row],[Discount]]&lt;=0.16,"15%",
 IF(Table1[[#This Row],[Discount]]&lt;=0.2,"20%",  IF(Table1[[#This Row],[Discount]]&lt;=0.25,"25%",
 "30%+")))))</f>
        <v>10%</v>
      </c>
      <c r="AF1070" s="5" t="str">
        <f>IF(Table1[[#This Row],[Discount]]=0, "Full Price", "Discounted")</f>
        <v>Discounted</v>
      </c>
      <c r="AG1070" s="46" t="str">
        <f>TEXT(Table1[[#This Row],[Order Date]],"mmm-yyyy")</f>
        <v>May-2015</v>
      </c>
    </row>
    <row r="1071" spans="1:33" ht="12.75" customHeight="1" x14ac:dyDescent="0.25">
      <c r="A1071" s="5">
        <v>23551</v>
      </c>
      <c r="B1071" s="5" t="s">
        <v>56</v>
      </c>
      <c r="C1071" s="5">
        <v>0.1</v>
      </c>
      <c r="D1071" s="5">
        <v>152.47999999999999</v>
      </c>
      <c r="E1071" s="5">
        <v>4</v>
      </c>
      <c r="F1071" s="5">
        <v>1938</v>
      </c>
      <c r="G1071" s="5" t="s">
        <v>1892</v>
      </c>
      <c r="H1071" s="5" t="s">
        <v>27</v>
      </c>
      <c r="I1071" s="5" t="s">
        <v>28</v>
      </c>
      <c r="J1071" s="5" t="s">
        <v>77</v>
      </c>
      <c r="K1071" s="5" t="s">
        <v>180</v>
      </c>
      <c r="L1071" s="5" t="s">
        <v>59</v>
      </c>
      <c r="M1071" s="5" t="s">
        <v>609</v>
      </c>
      <c r="N1071" s="5">
        <v>0.79</v>
      </c>
      <c r="O1071" s="5" t="s">
        <v>33</v>
      </c>
      <c r="P1071" s="5" t="s">
        <v>61</v>
      </c>
      <c r="Q1071" s="5" t="s">
        <v>183</v>
      </c>
      <c r="R1071" s="5" t="s">
        <v>1893</v>
      </c>
      <c r="S1071" s="5">
        <v>66801</v>
      </c>
      <c r="T1071" s="7">
        <v>42085</v>
      </c>
      <c r="U1071" s="7">
        <v>42086</v>
      </c>
      <c r="V1071" s="5">
        <v>-521.09</v>
      </c>
      <c r="W1071" s="5">
        <v>4</v>
      </c>
      <c r="X1071" s="5">
        <v>558.16999999999996</v>
      </c>
      <c r="Y1071" s="5">
        <v>88870</v>
      </c>
      <c r="Z1071" s="5">
        <f>DATEDIF(Table1[[#This Row],[Order Date]], Table1[[#This Row],[Ship Date]], "D")</f>
        <v>1</v>
      </c>
      <c r="AA1071" s="5">
        <f>IF(Table1[[#This Row],[Sales]]=0, 0, Table1[[#This Row],[Profit]] / Table1[[#This Row],[Sales]] * 100)</f>
        <v>-93.356862604582844</v>
      </c>
      <c r="AB1071" s="5">
        <f>Table1[[#This Row],[Sales]] / (1 - Table1[[#This Row],[Discount]])</f>
        <v>620.18888888888887</v>
      </c>
      <c r="AC1071" s="5">
        <f>Table1[[#This Row],[Sales Before Discount]] - Table1[[#This Row],[Sales]]</f>
        <v>62.01888888888891</v>
      </c>
      <c r="AD1071" s="5" t="str">
        <f>IF(Table1[[#This Row],[Discount Impact Factor]]=0, "No Discount", IF(Table1[[#This Row],[Discount Impact Factor]]&lt;=0.1, "Low Discount", IF(Table1[[#This Row],[Discount Impact Factor]]&lt;=0.2, "Medium Discount", "High Discount")))</f>
        <v>High Discount</v>
      </c>
      <c r="AE1071" s="5" t="str">
        <f>IF(Table1[[#This Row],[Discount]]=0,"0% (No Discount)",
 IF(Table1[[#This Row],[Discount]]&lt;=0.09,"10%",
 IF(Table1[[#This Row],[Discount]]&lt;=0.16,"15%",
 IF(Table1[[#This Row],[Discount]]&lt;=0.2,"20%",  IF(Table1[[#This Row],[Discount]]&lt;=0.25,"25%",
 "30%+")))))</f>
        <v>15%</v>
      </c>
      <c r="AF1071" s="5" t="str">
        <f>IF(Table1[[#This Row],[Discount]]=0, "Full Price", "Discounted")</f>
        <v>Discounted</v>
      </c>
      <c r="AG1071" s="46" t="str">
        <f>TEXT(Table1[[#This Row],[Order Date]],"mmm-yyyy")</f>
        <v>Mar-2015</v>
      </c>
    </row>
    <row r="1072" spans="1:33" ht="12.75" customHeight="1" x14ac:dyDescent="0.25">
      <c r="A1072" s="5">
        <v>23550</v>
      </c>
      <c r="B1072" s="5" t="s">
        <v>56</v>
      </c>
      <c r="C1072" s="5">
        <v>0.08</v>
      </c>
      <c r="D1072" s="5">
        <v>6.84</v>
      </c>
      <c r="E1072" s="5">
        <v>8.3699999999999992</v>
      </c>
      <c r="F1072" s="5">
        <v>1940</v>
      </c>
      <c r="G1072" s="5" t="s">
        <v>1894</v>
      </c>
      <c r="H1072" s="5" t="s">
        <v>49</v>
      </c>
      <c r="I1072" s="5" t="s">
        <v>28</v>
      </c>
      <c r="J1072" s="5" t="s">
        <v>29</v>
      </c>
      <c r="K1072" s="5" t="s">
        <v>174</v>
      </c>
      <c r="L1072" s="5" t="s">
        <v>51</v>
      </c>
      <c r="M1072" s="5" t="s">
        <v>1697</v>
      </c>
      <c r="N1072" s="5">
        <v>0.57999999999999996</v>
      </c>
      <c r="O1072" s="5" t="s">
        <v>33</v>
      </c>
      <c r="P1072" s="5" t="s">
        <v>34</v>
      </c>
      <c r="Q1072" s="5" t="s">
        <v>212</v>
      </c>
      <c r="R1072" s="5" t="s">
        <v>1895</v>
      </c>
      <c r="S1072" s="5">
        <v>84020</v>
      </c>
      <c r="T1072" s="7">
        <v>42085</v>
      </c>
      <c r="U1072" s="7">
        <v>42087</v>
      </c>
      <c r="V1072" s="5">
        <v>-29.49</v>
      </c>
      <c r="W1072" s="5">
        <v>1</v>
      </c>
      <c r="X1072" s="5">
        <v>8.39</v>
      </c>
      <c r="Y1072" s="5">
        <v>88870</v>
      </c>
      <c r="Z1072" s="5">
        <f>DATEDIF(Table1[[#This Row],[Order Date]], Table1[[#This Row],[Ship Date]], "D")</f>
        <v>2</v>
      </c>
      <c r="AA1072" s="5">
        <f>IF(Table1[[#This Row],[Sales]]=0, 0, Table1[[#This Row],[Profit]] / Table1[[#This Row],[Sales]] * 100)</f>
        <v>-351.48986889153753</v>
      </c>
      <c r="AB1072" s="5">
        <f>Table1[[#This Row],[Sales]] / (1 - Table1[[#This Row],[Discount]])</f>
        <v>9.1195652173913047</v>
      </c>
      <c r="AC1072" s="5">
        <f>Table1[[#This Row],[Sales Before Discount]] - Table1[[#This Row],[Sales]]</f>
        <v>0.72956521739130409</v>
      </c>
      <c r="AD1072" s="5" t="str">
        <f>IF(Table1[[#This Row],[Discount Impact Factor]]=0, "No Discount", IF(Table1[[#This Row],[Discount Impact Factor]]&lt;=0.1, "Low Discount", IF(Table1[[#This Row],[Discount Impact Factor]]&lt;=0.2, "Medium Discount", "High Discount")))</f>
        <v>High Discount</v>
      </c>
      <c r="AE1072" s="5" t="str">
        <f>IF(Table1[[#This Row],[Discount]]=0,"0% (No Discount)",
 IF(Table1[[#This Row],[Discount]]&lt;=0.09,"10%",
 IF(Table1[[#This Row],[Discount]]&lt;=0.16,"15%",
 IF(Table1[[#This Row],[Discount]]&lt;=0.2,"20%",  IF(Table1[[#This Row],[Discount]]&lt;=0.25,"25%",
 "30%+")))))</f>
        <v>10%</v>
      </c>
      <c r="AF1072" s="5" t="str">
        <f>IF(Table1[[#This Row],[Discount]]=0, "Full Price", "Discounted")</f>
        <v>Discounted</v>
      </c>
      <c r="AG1072" s="46" t="str">
        <f>TEXT(Table1[[#This Row],[Order Date]],"mmm-yyyy")</f>
        <v>Mar-2015</v>
      </c>
    </row>
    <row r="1073" spans="1:33" ht="12.75" hidden="1" customHeight="1" x14ac:dyDescent="0.25">
      <c r="A1073" s="5">
        <v>25531</v>
      </c>
      <c r="B1073" s="5" t="s">
        <v>106</v>
      </c>
      <c r="C1073" s="5">
        <v>0</v>
      </c>
      <c r="D1073" s="5">
        <v>78.650000000000006</v>
      </c>
      <c r="E1073" s="5">
        <v>13.99</v>
      </c>
      <c r="F1073" s="5">
        <v>1940</v>
      </c>
      <c r="G1073" s="5" t="s">
        <v>1894</v>
      </c>
      <c r="H1073" s="5" t="s">
        <v>49</v>
      </c>
      <c r="I1073" s="5" t="s">
        <v>28</v>
      </c>
      <c r="J1073" s="5" t="s">
        <v>29</v>
      </c>
      <c r="K1073" s="5" t="s">
        <v>257</v>
      </c>
      <c r="L1073" s="5" t="s">
        <v>86</v>
      </c>
      <c r="M1073" s="5" t="s">
        <v>1896</v>
      </c>
      <c r="N1073" s="5">
        <v>0.52</v>
      </c>
      <c r="O1073" s="5" t="s">
        <v>33</v>
      </c>
      <c r="P1073" s="5" t="s">
        <v>34</v>
      </c>
      <c r="Q1073" s="5" t="s">
        <v>212</v>
      </c>
      <c r="R1073" s="5" t="s">
        <v>1895</v>
      </c>
      <c r="S1073" s="5">
        <v>84020</v>
      </c>
      <c r="T1073" s="7">
        <v>42113</v>
      </c>
      <c r="U1073" s="7">
        <v>42120</v>
      </c>
      <c r="V1073" s="5">
        <v>386.00669999999991</v>
      </c>
      <c r="W1073" s="5">
        <v>7</v>
      </c>
      <c r="X1073" s="5">
        <v>559.42999999999995</v>
      </c>
      <c r="Y1073" s="5">
        <v>88871</v>
      </c>
      <c r="Z1073" s="5">
        <f>DATEDIF(Table1[[#This Row],[Order Date]], Table1[[#This Row],[Ship Date]], "D")</f>
        <v>7</v>
      </c>
      <c r="AA1073" s="5">
        <f>IF(Table1[[#This Row],[Sales]]=0, 0, Table1[[#This Row],[Profit]] / Table1[[#This Row],[Sales]] * 100)</f>
        <v>69</v>
      </c>
      <c r="AB1073" s="5">
        <f>Table1[[#This Row],[Sales]] / (1 - Table1[[#This Row],[Discount]])</f>
        <v>559.42999999999995</v>
      </c>
      <c r="AC1073" s="5">
        <f>Table1[[#This Row],[Sales Before Discount]] - Table1[[#This Row],[Sales]]</f>
        <v>0</v>
      </c>
      <c r="AD1073" s="5" t="str">
        <f>IF(Table1[[#This Row],[Discount Impact Factor]]=0, "No Discount", IF(Table1[[#This Row],[Discount Impact Factor]]&lt;=0.1, "Low Discount", IF(Table1[[#This Row],[Discount Impact Factor]]&lt;=0.2, "Medium Discount", "High Discount")))</f>
        <v>No Discount</v>
      </c>
      <c r="AE1073" s="5" t="str">
        <f>IF(Table1[[#This Row],[Discount]]=0,"0% (No Discount)",
 IF(Table1[[#This Row],[Discount]]&lt;=0.09,"10%",
 IF(Table1[[#This Row],[Discount]]&lt;=0.16,"15%",
 IF(Table1[[#This Row],[Discount]]&lt;=0.2,"20%",  IF(Table1[[#This Row],[Discount]]&lt;=0.25,"25%",
 "30%+")))))</f>
        <v>0% (No Discount)</v>
      </c>
      <c r="AF1073" s="5" t="str">
        <f>IF(Table1[[#This Row],[Discount]]=0, "Full Price", "Discounted")</f>
        <v>Full Price</v>
      </c>
      <c r="AG1073" s="46" t="str">
        <f>TEXT(Table1[[#This Row],[Order Date]],"mmm-yyyy")</f>
        <v>Apr-2015</v>
      </c>
    </row>
    <row r="1074" spans="1:33" ht="12.75" customHeight="1" x14ac:dyDescent="0.25">
      <c r="A1074" s="5">
        <v>25532</v>
      </c>
      <c r="B1074" s="5" t="s">
        <v>106</v>
      </c>
      <c r="C1074" s="5">
        <v>0.08</v>
      </c>
      <c r="D1074" s="5">
        <v>122.99</v>
      </c>
      <c r="E1074" s="5">
        <v>70.2</v>
      </c>
      <c r="F1074" s="5">
        <v>1940</v>
      </c>
      <c r="G1074" s="5" t="s">
        <v>1894</v>
      </c>
      <c r="H1074" s="5" t="s">
        <v>39</v>
      </c>
      <c r="I1074" s="5" t="s">
        <v>28</v>
      </c>
      <c r="J1074" s="5" t="s">
        <v>41</v>
      </c>
      <c r="K1074" s="5" t="s">
        <v>42</v>
      </c>
      <c r="L1074" s="5" t="s">
        <v>43</v>
      </c>
      <c r="M1074" s="5" t="s">
        <v>147</v>
      </c>
      <c r="N1074" s="5">
        <v>0.74</v>
      </c>
      <c r="O1074" s="5" t="s">
        <v>33</v>
      </c>
      <c r="P1074" s="5" t="s">
        <v>34</v>
      </c>
      <c r="Q1074" s="5" t="s">
        <v>212</v>
      </c>
      <c r="R1074" s="5" t="s">
        <v>1895</v>
      </c>
      <c r="S1074" s="5">
        <v>84020</v>
      </c>
      <c r="T1074" s="7">
        <v>42113</v>
      </c>
      <c r="U1074" s="7">
        <v>42118</v>
      </c>
      <c r="V1074" s="5">
        <v>-1867.97</v>
      </c>
      <c r="W1074" s="5">
        <v>10</v>
      </c>
      <c r="X1074" s="5">
        <v>1216.52</v>
      </c>
      <c r="Y1074" s="5">
        <v>88871</v>
      </c>
      <c r="Z1074" s="5">
        <f>DATEDIF(Table1[[#This Row],[Order Date]], Table1[[#This Row],[Ship Date]], "D")</f>
        <v>5</v>
      </c>
      <c r="AA1074" s="5">
        <f>IF(Table1[[#This Row],[Sales]]=0, 0, Table1[[#This Row],[Profit]] / Table1[[#This Row],[Sales]] * 100)</f>
        <v>-153.55029099398283</v>
      </c>
      <c r="AB1074" s="5">
        <f>Table1[[#This Row],[Sales]] / (1 - Table1[[#This Row],[Discount]])</f>
        <v>1322.3043478260868</v>
      </c>
      <c r="AC1074" s="5">
        <f>Table1[[#This Row],[Sales Before Discount]] - Table1[[#This Row],[Sales]]</f>
        <v>105.78434782608679</v>
      </c>
      <c r="AD1074" s="5" t="str">
        <f>IF(Table1[[#This Row],[Discount Impact Factor]]=0, "No Discount", IF(Table1[[#This Row],[Discount Impact Factor]]&lt;=0.1, "Low Discount", IF(Table1[[#This Row],[Discount Impact Factor]]&lt;=0.2, "Medium Discount", "High Discount")))</f>
        <v>High Discount</v>
      </c>
      <c r="AE1074" s="5" t="str">
        <f>IF(Table1[[#This Row],[Discount]]=0,"0% (No Discount)",
 IF(Table1[[#This Row],[Discount]]&lt;=0.09,"10%",
 IF(Table1[[#This Row],[Discount]]&lt;=0.16,"15%",
 IF(Table1[[#This Row],[Discount]]&lt;=0.2,"20%",  IF(Table1[[#This Row],[Discount]]&lt;=0.25,"25%",
 "30%+")))))</f>
        <v>10%</v>
      </c>
      <c r="AF1074" s="5" t="str">
        <f>IF(Table1[[#This Row],[Discount]]=0, "Full Price", "Discounted")</f>
        <v>Discounted</v>
      </c>
      <c r="AG1074" s="46" t="str">
        <f>TEXT(Table1[[#This Row],[Order Date]],"mmm-yyyy")</f>
        <v>Apr-2015</v>
      </c>
    </row>
    <row r="1075" spans="1:33" ht="12.75" customHeight="1" x14ac:dyDescent="0.25">
      <c r="A1075" s="5">
        <v>20371</v>
      </c>
      <c r="B1075" s="5" t="s">
        <v>56</v>
      </c>
      <c r="C1075" s="5">
        <v>0.08</v>
      </c>
      <c r="D1075" s="5">
        <v>90.98</v>
      </c>
      <c r="E1075" s="5">
        <v>56.2</v>
      </c>
      <c r="F1075" s="5">
        <v>1946</v>
      </c>
      <c r="G1075" s="5" t="s">
        <v>1897</v>
      </c>
      <c r="H1075" s="5" t="s">
        <v>49</v>
      </c>
      <c r="I1075" s="5" t="s">
        <v>114</v>
      </c>
      <c r="J1075" s="5" t="s">
        <v>41</v>
      </c>
      <c r="K1075" s="5" t="s">
        <v>50</v>
      </c>
      <c r="L1075" s="5" t="s">
        <v>86</v>
      </c>
      <c r="M1075" s="5" t="s">
        <v>1061</v>
      </c>
      <c r="N1075" s="5">
        <v>0.74</v>
      </c>
      <c r="O1075" s="5" t="s">
        <v>33</v>
      </c>
      <c r="P1075" s="5" t="s">
        <v>53</v>
      </c>
      <c r="Q1075" s="5" t="s">
        <v>234</v>
      </c>
      <c r="R1075" s="5" t="s">
        <v>1898</v>
      </c>
      <c r="S1075" s="5">
        <v>15228</v>
      </c>
      <c r="T1075" s="7">
        <v>42030</v>
      </c>
      <c r="U1075" s="7">
        <v>42032</v>
      </c>
      <c r="V1075" s="5">
        <v>-1920.9336000000001</v>
      </c>
      <c r="W1075" s="5">
        <v>12</v>
      </c>
      <c r="X1075" s="5">
        <v>1058.3599999999999</v>
      </c>
      <c r="Y1075" s="5">
        <v>86331</v>
      </c>
      <c r="Z1075" s="5">
        <f>DATEDIF(Table1[[#This Row],[Order Date]], Table1[[#This Row],[Ship Date]], "D")</f>
        <v>2</v>
      </c>
      <c r="AA1075" s="5">
        <f>IF(Table1[[#This Row],[Sales]]=0, 0, Table1[[#This Row],[Profit]] / Table1[[#This Row],[Sales]] * 100)</f>
        <v>-181.50096375524399</v>
      </c>
      <c r="AB1075" s="5">
        <f>Table1[[#This Row],[Sales]] / (1 - Table1[[#This Row],[Discount]])</f>
        <v>1150.391304347826</v>
      </c>
      <c r="AC1075" s="5">
        <f>Table1[[#This Row],[Sales Before Discount]] - Table1[[#This Row],[Sales]]</f>
        <v>92.031304347826108</v>
      </c>
      <c r="AD1075" s="5" t="str">
        <f>IF(Table1[[#This Row],[Discount Impact Factor]]=0, "No Discount", IF(Table1[[#This Row],[Discount Impact Factor]]&lt;=0.1, "Low Discount", IF(Table1[[#This Row],[Discount Impact Factor]]&lt;=0.2, "Medium Discount", "High Discount")))</f>
        <v>High Discount</v>
      </c>
      <c r="AE1075" s="5" t="str">
        <f>IF(Table1[[#This Row],[Discount]]=0,"0% (No Discount)",
 IF(Table1[[#This Row],[Discount]]&lt;=0.09,"10%",
 IF(Table1[[#This Row],[Discount]]&lt;=0.16,"15%",
 IF(Table1[[#This Row],[Discount]]&lt;=0.2,"20%",  IF(Table1[[#This Row],[Discount]]&lt;=0.25,"25%",
 "30%+")))))</f>
        <v>10%</v>
      </c>
      <c r="AF1075" s="5" t="str">
        <f>IF(Table1[[#This Row],[Discount]]=0, "Full Price", "Discounted")</f>
        <v>Discounted</v>
      </c>
      <c r="AG1075" s="46" t="str">
        <f>TEXT(Table1[[#This Row],[Order Date]],"mmm-yyyy")</f>
        <v>Jan-2015</v>
      </c>
    </row>
    <row r="1076" spans="1:33" ht="12.75" customHeight="1" x14ac:dyDescent="0.25">
      <c r="A1076" s="5">
        <v>20372</v>
      </c>
      <c r="B1076" s="5" t="s">
        <v>56</v>
      </c>
      <c r="C1076" s="5">
        <v>7.0000000000000007E-2</v>
      </c>
      <c r="D1076" s="5">
        <v>5.98</v>
      </c>
      <c r="E1076" s="5">
        <v>5.35</v>
      </c>
      <c r="F1076" s="5">
        <v>1946</v>
      </c>
      <c r="G1076" s="5" t="s">
        <v>1897</v>
      </c>
      <c r="H1076" s="5" t="s">
        <v>49</v>
      </c>
      <c r="I1076" s="5" t="s">
        <v>114</v>
      </c>
      <c r="J1076" s="5" t="s">
        <v>29</v>
      </c>
      <c r="K1076" s="5" t="s">
        <v>93</v>
      </c>
      <c r="L1076" s="5" t="s">
        <v>59</v>
      </c>
      <c r="M1076" s="5" t="s">
        <v>1437</v>
      </c>
      <c r="N1076" s="5">
        <v>0.4</v>
      </c>
      <c r="O1076" s="5" t="s">
        <v>33</v>
      </c>
      <c r="P1076" s="5" t="s">
        <v>53</v>
      </c>
      <c r="Q1076" s="5" t="s">
        <v>234</v>
      </c>
      <c r="R1076" s="5" t="s">
        <v>1898</v>
      </c>
      <c r="S1076" s="5">
        <v>15228</v>
      </c>
      <c r="T1076" s="7">
        <v>42030</v>
      </c>
      <c r="U1076" s="7">
        <v>42032</v>
      </c>
      <c r="V1076" s="5">
        <v>-37.175200000000004</v>
      </c>
      <c r="W1076" s="5">
        <v>3</v>
      </c>
      <c r="X1076" s="5">
        <v>18.309999999999999</v>
      </c>
      <c r="Y1076" s="5">
        <v>86331</v>
      </c>
      <c r="Z1076" s="5">
        <f>DATEDIF(Table1[[#This Row],[Order Date]], Table1[[#This Row],[Ship Date]], "D")</f>
        <v>2</v>
      </c>
      <c r="AA1076" s="5">
        <f>IF(Table1[[#This Row],[Sales]]=0, 0, Table1[[#This Row],[Profit]] / Table1[[#This Row],[Sales]] * 100)</f>
        <v>-203.03222282905517</v>
      </c>
      <c r="AB1076" s="5">
        <f>Table1[[#This Row],[Sales]] / (1 - Table1[[#This Row],[Discount]])</f>
        <v>19.688172043010752</v>
      </c>
      <c r="AC1076" s="5">
        <f>Table1[[#This Row],[Sales Before Discount]] - Table1[[#This Row],[Sales]]</f>
        <v>1.3781720430107534</v>
      </c>
      <c r="AD1076" s="5" t="str">
        <f>IF(Table1[[#This Row],[Discount Impact Factor]]=0, "No Discount", IF(Table1[[#This Row],[Discount Impact Factor]]&lt;=0.1, "Low Discount", IF(Table1[[#This Row],[Discount Impact Factor]]&lt;=0.2, "Medium Discount", "High Discount")))</f>
        <v>High Discount</v>
      </c>
      <c r="AE1076" s="5" t="str">
        <f>IF(Table1[[#This Row],[Discount]]=0,"0% (No Discount)",
 IF(Table1[[#This Row],[Discount]]&lt;=0.09,"10%",
 IF(Table1[[#This Row],[Discount]]&lt;=0.16,"15%",
 IF(Table1[[#This Row],[Discount]]&lt;=0.2,"20%",  IF(Table1[[#This Row],[Discount]]&lt;=0.25,"25%",
 "30%+")))))</f>
        <v>10%</v>
      </c>
      <c r="AF1076" s="5" t="str">
        <f>IF(Table1[[#This Row],[Discount]]=0, "Full Price", "Discounted")</f>
        <v>Discounted</v>
      </c>
      <c r="AG1076" s="46" t="str">
        <f>TEXT(Table1[[#This Row],[Order Date]],"mmm-yyyy")</f>
        <v>Jan-2015</v>
      </c>
    </row>
    <row r="1077" spans="1:33" ht="12.75" customHeight="1" x14ac:dyDescent="0.25">
      <c r="A1077" s="5">
        <v>21762</v>
      </c>
      <c r="B1077" s="5" t="s">
        <v>106</v>
      </c>
      <c r="C1077" s="5">
        <v>0.05</v>
      </c>
      <c r="D1077" s="5">
        <v>424.21</v>
      </c>
      <c r="E1077" s="5">
        <v>110.2</v>
      </c>
      <c r="F1077" s="5">
        <v>1949</v>
      </c>
      <c r="G1077" s="5" t="s">
        <v>1899</v>
      </c>
      <c r="H1077" s="5" t="s">
        <v>39</v>
      </c>
      <c r="I1077" s="5" t="s">
        <v>58</v>
      </c>
      <c r="J1077" s="5" t="s">
        <v>41</v>
      </c>
      <c r="K1077" s="5" t="s">
        <v>152</v>
      </c>
      <c r="L1077" s="5" t="s">
        <v>121</v>
      </c>
      <c r="M1077" s="5" t="s">
        <v>1900</v>
      </c>
      <c r="N1077" s="5">
        <v>0.67</v>
      </c>
      <c r="O1077" s="5" t="s">
        <v>33</v>
      </c>
      <c r="P1077" s="5" t="s">
        <v>34</v>
      </c>
      <c r="Q1077" s="5" t="s">
        <v>82</v>
      </c>
      <c r="R1077" s="5" t="s">
        <v>1901</v>
      </c>
      <c r="S1077" s="5">
        <v>59715</v>
      </c>
      <c r="T1077" s="7">
        <v>42036</v>
      </c>
      <c r="U1077" s="7">
        <v>42040</v>
      </c>
      <c r="V1077" s="5">
        <v>-213.40280000000001</v>
      </c>
      <c r="W1077" s="5">
        <v>12</v>
      </c>
      <c r="X1077" s="5">
        <v>4935.22</v>
      </c>
      <c r="Y1077" s="5">
        <v>90415</v>
      </c>
      <c r="Z1077" s="5">
        <f>DATEDIF(Table1[[#This Row],[Order Date]], Table1[[#This Row],[Ship Date]], "D")</f>
        <v>4</v>
      </c>
      <c r="AA1077" s="5">
        <f>IF(Table1[[#This Row],[Sales]]=0, 0, Table1[[#This Row],[Profit]] / Table1[[#This Row],[Sales]] * 100)</f>
        <v>-4.3240787644725058</v>
      </c>
      <c r="AB1077" s="5">
        <f>Table1[[#This Row],[Sales]] / (1 - Table1[[#This Row],[Discount]])</f>
        <v>5194.968421052632</v>
      </c>
      <c r="AC1077" s="5">
        <f>Table1[[#This Row],[Sales Before Discount]] - Table1[[#This Row],[Sales]]</f>
        <v>259.74842105263178</v>
      </c>
      <c r="AD1077" s="5" t="str">
        <f>IF(Table1[[#This Row],[Discount Impact Factor]]=0, "No Discount", IF(Table1[[#This Row],[Discount Impact Factor]]&lt;=0.1, "Low Discount", IF(Table1[[#This Row],[Discount Impact Factor]]&lt;=0.2, "Medium Discount", "High Discount")))</f>
        <v>High Discount</v>
      </c>
      <c r="AE1077" s="5" t="str">
        <f>IF(Table1[[#This Row],[Discount]]=0,"0% (No Discount)",
 IF(Table1[[#This Row],[Discount]]&lt;=0.09,"10%",
 IF(Table1[[#This Row],[Discount]]&lt;=0.16,"15%",
 IF(Table1[[#This Row],[Discount]]&lt;=0.2,"20%",  IF(Table1[[#This Row],[Discount]]&lt;=0.25,"25%",
 "30%+")))))</f>
        <v>10%</v>
      </c>
      <c r="AF1077" s="5" t="str">
        <f>IF(Table1[[#This Row],[Discount]]=0, "Full Price", "Discounted")</f>
        <v>Discounted</v>
      </c>
      <c r="AG1077" s="46" t="str">
        <f>TEXT(Table1[[#This Row],[Order Date]],"mmm-yyyy")</f>
        <v>Feb-2015</v>
      </c>
    </row>
    <row r="1078" spans="1:33" ht="12.75" customHeight="1" x14ac:dyDescent="0.25">
      <c r="A1078" s="5">
        <v>24793</v>
      </c>
      <c r="B1078" s="5" t="s">
        <v>37</v>
      </c>
      <c r="C1078" s="5">
        <v>0.01</v>
      </c>
      <c r="D1078" s="5">
        <v>6.68</v>
      </c>
      <c r="E1078" s="5">
        <v>4.91</v>
      </c>
      <c r="F1078" s="5">
        <v>1950</v>
      </c>
      <c r="G1078" s="5" t="s">
        <v>1902</v>
      </c>
      <c r="H1078" s="5" t="s">
        <v>49</v>
      </c>
      <c r="I1078" s="5" t="s">
        <v>58</v>
      </c>
      <c r="J1078" s="5" t="s">
        <v>29</v>
      </c>
      <c r="K1078" s="5" t="s">
        <v>93</v>
      </c>
      <c r="L1078" s="5" t="s">
        <v>59</v>
      </c>
      <c r="M1078" s="5" t="s">
        <v>1903</v>
      </c>
      <c r="N1078" s="5">
        <v>0.37</v>
      </c>
      <c r="O1078" s="5" t="s">
        <v>33</v>
      </c>
      <c r="P1078" s="5" t="s">
        <v>34</v>
      </c>
      <c r="Q1078" s="5" t="s">
        <v>82</v>
      </c>
      <c r="R1078" s="5" t="s">
        <v>1904</v>
      </c>
      <c r="S1078" s="5">
        <v>59750</v>
      </c>
      <c r="T1078" s="7">
        <v>42010</v>
      </c>
      <c r="U1078" s="7">
        <v>42012</v>
      </c>
      <c r="V1078" s="5">
        <v>-15.48</v>
      </c>
      <c r="W1078" s="5">
        <v>7</v>
      </c>
      <c r="X1078" s="5">
        <v>51.03</v>
      </c>
      <c r="Y1078" s="5">
        <v>90414</v>
      </c>
      <c r="Z1078" s="5">
        <f>DATEDIF(Table1[[#This Row],[Order Date]], Table1[[#This Row],[Ship Date]], "D")</f>
        <v>2</v>
      </c>
      <c r="AA1078" s="5">
        <f>IF(Table1[[#This Row],[Sales]]=0, 0, Table1[[#This Row],[Profit]] / Table1[[#This Row],[Sales]] * 100)</f>
        <v>-30.335097001763668</v>
      </c>
      <c r="AB1078" s="5">
        <f>Table1[[#This Row],[Sales]] / (1 - Table1[[#This Row],[Discount]])</f>
        <v>51.545454545454547</v>
      </c>
      <c r="AC1078" s="5">
        <f>Table1[[#This Row],[Sales Before Discount]] - Table1[[#This Row],[Sales]]</f>
        <v>0.51545454545454561</v>
      </c>
      <c r="AD1078" s="5" t="str">
        <f>IF(Table1[[#This Row],[Discount Impact Factor]]=0, "No Discount", IF(Table1[[#This Row],[Discount Impact Factor]]&lt;=0.1, "Low Discount", IF(Table1[[#This Row],[Discount Impact Factor]]&lt;=0.2, "Medium Discount", "High Discount")))</f>
        <v>High Discount</v>
      </c>
      <c r="AE1078" s="5" t="str">
        <f>IF(Table1[[#This Row],[Discount]]=0,"0% (No Discount)",
 IF(Table1[[#This Row],[Discount]]&lt;=0.09,"10%",
 IF(Table1[[#This Row],[Discount]]&lt;=0.16,"15%",
 IF(Table1[[#This Row],[Discount]]&lt;=0.2,"20%",  IF(Table1[[#This Row],[Discount]]&lt;=0.25,"25%",
 "30%+")))))</f>
        <v>10%</v>
      </c>
      <c r="AF1078" s="5" t="str">
        <f>IF(Table1[[#This Row],[Discount]]=0, "Full Price", "Discounted")</f>
        <v>Discounted</v>
      </c>
      <c r="AG1078" s="46" t="str">
        <f>TEXT(Table1[[#This Row],[Order Date]],"mmm-yyyy")</f>
        <v>Jan-2015</v>
      </c>
    </row>
    <row r="1079" spans="1:33" ht="12.75" customHeight="1" x14ac:dyDescent="0.25">
      <c r="A1079" s="5">
        <v>23378</v>
      </c>
      <c r="B1079" s="5" t="s">
        <v>25</v>
      </c>
      <c r="C1079" s="5">
        <v>0.09</v>
      </c>
      <c r="D1079" s="5">
        <v>40.98</v>
      </c>
      <c r="E1079" s="5">
        <v>6.5</v>
      </c>
      <c r="F1079" s="5">
        <v>1956</v>
      </c>
      <c r="G1079" s="5" t="s">
        <v>1905</v>
      </c>
      <c r="H1079" s="5" t="s">
        <v>49</v>
      </c>
      <c r="I1079" s="5" t="s">
        <v>114</v>
      </c>
      <c r="J1079" s="5" t="s">
        <v>77</v>
      </c>
      <c r="K1079" s="5" t="s">
        <v>180</v>
      </c>
      <c r="L1079" s="5" t="s">
        <v>59</v>
      </c>
      <c r="M1079" s="5" t="s">
        <v>1270</v>
      </c>
      <c r="N1079" s="5">
        <v>0.74</v>
      </c>
      <c r="O1079" s="5" t="s">
        <v>33</v>
      </c>
      <c r="P1079" s="5" t="s">
        <v>34</v>
      </c>
      <c r="Q1079" s="5" t="s">
        <v>255</v>
      </c>
      <c r="R1079" s="5" t="s">
        <v>337</v>
      </c>
      <c r="S1079" s="5">
        <v>80027</v>
      </c>
      <c r="T1079" s="7">
        <v>42174</v>
      </c>
      <c r="U1079" s="7">
        <v>42176</v>
      </c>
      <c r="V1079" s="5">
        <v>-50.244999999999997</v>
      </c>
      <c r="W1079" s="5">
        <v>19</v>
      </c>
      <c r="X1079" s="5">
        <v>746.91</v>
      </c>
      <c r="Y1079" s="5">
        <v>89820</v>
      </c>
      <c r="Z1079" s="5">
        <f>DATEDIF(Table1[[#This Row],[Order Date]], Table1[[#This Row],[Ship Date]], "D")</f>
        <v>2</v>
      </c>
      <c r="AA1079" s="5">
        <f>IF(Table1[[#This Row],[Sales]]=0, 0, Table1[[#This Row],[Profit]] / Table1[[#This Row],[Sales]] * 100)</f>
        <v>-6.7270487742833813</v>
      </c>
      <c r="AB1079" s="5">
        <f>Table1[[#This Row],[Sales]] / (1 - Table1[[#This Row],[Discount]])</f>
        <v>820.78021978021968</v>
      </c>
      <c r="AC1079" s="5">
        <f>Table1[[#This Row],[Sales Before Discount]] - Table1[[#This Row],[Sales]]</f>
        <v>73.870219780219713</v>
      </c>
      <c r="AD1079" s="5" t="str">
        <f>IF(Table1[[#This Row],[Discount Impact Factor]]=0, "No Discount", IF(Table1[[#This Row],[Discount Impact Factor]]&lt;=0.1, "Low Discount", IF(Table1[[#This Row],[Discount Impact Factor]]&lt;=0.2, "Medium Discount", "High Discount")))</f>
        <v>High Discount</v>
      </c>
      <c r="AE1079" s="5" t="str">
        <f>IF(Table1[[#This Row],[Discount]]=0,"0% (No Discount)",
 IF(Table1[[#This Row],[Discount]]&lt;=0.09,"10%",
 IF(Table1[[#This Row],[Discount]]&lt;=0.16,"15%",
 IF(Table1[[#This Row],[Discount]]&lt;=0.2,"20%",  IF(Table1[[#This Row],[Discount]]&lt;=0.25,"25%",
 "30%+")))))</f>
        <v>10%</v>
      </c>
      <c r="AF1079" s="5" t="str">
        <f>IF(Table1[[#This Row],[Discount]]=0, "Full Price", "Discounted")</f>
        <v>Discounted</v>
      </c>
      <c r="AG1079" s="46" t="str">
        <f>TEXT(Table1[[#This Row],[Order Date]],"mmm-yyyy")</f>
        <v>Jun-2015</v>
      </c>
    </row>
    <row r="1080" spans="1:33" ht="12.75" customHeight="1" x14ac:dyDescent="0.25">
      <c r="A1080" s="5">
        <v>21638</v>
      </c>
      <c r="B1080" s="5" t="s">
        <v>25</v>
      </c>
      <c r="C1080" s="5">
        <v>0.09</v>
      </c>
      <c r="D1080" s="5">
        <v>77.510000000000005</v>
      </c>
      <c r="E1080" s="5">
        <v>4</v>
      </c>
      <c r="F1080" s="5">
        <v>1957</v>
      </c>
      <c r="G1080" s="5" t="s">
        <v>1906</v>
      </c>
      <c r="H1080" s="5" t="s">
        <v>49</v>
      </c>
      <c r="I1080" s="5" t="s">
        <v>114</v>
      </c>
      <c r="J1080" s="5" t="s">
        <v>77</v>
      </c>
      <c r="K1080" s="5" t="s">
        <v>180</v>
      </c>
      <c r="L1080" s="5" t="s">
        <v>59</v>
      </c>
      <c r="M1080" s="5" t="s">
        <v>1802</v>
      </c>
      <c r="N1080" s="5">
        <v>0.76</v>
      </c>
      <c r="O1080" s="5" t="s">
        <v>33</v>
      </c>
      <c r="P1080" s="5" t="s">
        <v>61</v>
      </c>
      <c r="Q1080" s="5" t="s">
        <v>506</v>
      </c>
      <c r="R1080" s="5" t="s">
        <v>1564</v>
      </c>
      <c r="S1080" s="5">
        <v>63130</v>
      </c>
      <c r="T1080" s="7">
        <v>42101</v>
      </c>
      <c r="U1080" s="7">
        <v>42103</v>
      </c>
      <c r="V1080" s="5">
        <v>-387.1044</v>
      </c>
      <c r="W1080" s="5">
        <v>1</v>
      </c>
      <c r="X1080" s="5">
        <v>77.47</v>
      </c>
      <c r="Y1080" s="5">
        <v>89818</v>
      </c>
      <c r="Z1080" s="5">
        <f>DATEDIF(Table1[[#This Row],[Order Date]], Table1[[#This Row],[Ship Date]], "D")</f>
        <v>2</v>
      </c>
      <c r="AA1080" s="5">
        <f>IF(Table1[[#This Row],[Sales]]=0, 0, Table1[[#This Row],[Profit]] / Table1[[#This Row],[Sales]] * 100)</f>
        <v>-499.68297405447271</v>
      </c>
      <c r="AB1080" s="5">
        <f>Table1[[#This Row],[Sales]] / (1 - Table1[[#This Row],[Discount]])</f>
        <v>85.131868131868131</v>
      </c>
      <c r="AC1080" s="5">
        <f>Table1[[#This Row],[Sales Before Discount]] - Table1[[#This Row],[Sales]]</f>
        <v>7.6618681318681325</v>
      </c>
      <c r="AD1080" s="5" t="str">
        <f>IF(Table1[[#This Row],[Discount Impact Factor]]=0, "No Discount", IF(Table1[[#This Row],[Discount Impact Factor]]&lt;=0.1, "Low Discount", IF(Table1[[#This Row],[Discount Impact Factor]]&lt;=0.2, "Medium Discount", "High Discount")))</f>
        <v>High Discount</v>
      </c>
      <c r="AE1080" s="5" t="str">
        <f>IF(Table1[[#This Row],[Discount]]=0,"0% (No Discount)",
 IF(Table1[[#This Row],[Discount]]&lt;=0.09,"10%",
 IF(Table1[[#This Row],[Discount]]&lt;=0.16,"15%",
 IF(Table1[[#This Row],[Discount]]&lt;=0.2,"20%",  IF(Table1[[#This Row],[Discount]]&lt;=0.25,"25%",
 "30%+")))))</f>
        <v>10%</v>
      </c>
      <c r="AF1080" s="5" t="str">
        <f>IF(Table1[[#This Row],[Discount]]=0, "Full Price", "Discounted")</f>
        <v>Discounted</v>
      </c>
      <c r="AG1080" s="46" t="str">
        <f>TEXT(Table1[[#This Row],[Order Date]],"mmm-yyyy")</f>
        <v>Apr-2015</v>
      </c>
    </row>
    <row r="1081" spans="1:33" ht="12.75" customHeight="1" x14ac:dyDescent="0.25">
      <c r="A1081" s="5">
        <v>24640</v>
      </c>
      <c r="B1081" s="5" t="s">
        <v>106</v>
      </c>
      <c r="C1081" s="5">
        <v>0.09</v>
      </c>
      <c r="D1081" s="5">
        <v>30.98</v>
      </c>
      <c r="E1081" s="5">
        <v>6.5</v>
      </c>
      <c r="F1081" s="5">
        <v>1958</v>
      </c>
      <c r="G1081" s="5" t="s">
        <v>1907</v>
      </c>
      <c r="H1081" s="5" t="s">
        <v>27</v>
      </c>
      <c r="I1081" s="5" t="s">
        <v>114</v>
      </c>
      <c r="J1081" s="5" t="s">
        <v>77</v>
      </c>
      <c r="K1081" s="5" t="s">
        <v>180</v>
      </c>
      <c r="L1081" s="5" t="s">
        <v>59</v>
      </c>
      <c r="M1081" s="5" t="s">
        <v>1908</v>
      </c>
      <c r="N1081" s="5">
        <v>0.64</v>
      </c>
      <c r="O1081" s="5" t="s">
        <v>33</v>
      </c>
      <c r="P1081" s="5" t="s">
        <v>34</v>
      </c>
      <c r="Q1081" s="5" t="s">
        <v>102</v>
      </c>
      <c r="R1081" s="5" t="s">
        <v>906</v>
      </c>
      <c r="S1081" s="5">
        <v>97068</v>
      </c>
      <c r="T1081" s="7">
        <v>42173</v>
      </c>
      <c r="U1081" s="7">
        <v>42177</v>
      </c>
      <c r="V1081" s="5">
        <v>-55.97</v>
      </c>
      <c r="W1081" s="5">
        <v>7</v>
      </c>
      <c r="X1081" s="5">
        <v>204.34</v>
      </c>
      <c r="Y1081" s="5">
        <v>89819</v>
      </c>
      <c r="Z1081" s="5">
        <f>DATEDIF(Table1[[#This Row],[Order Date]], Table1[[#This Row],[Ship Date]], "D")</f>
        <v>4</v>
      </c>
      <c r="AA1081" s="5">
        <f>IF(Table1[[#This Row],[Sales]]=0, 0, Table1[[#This Row],[Profit]] / Table1[[#This Row],[Sales]] * 100)</f>
        <v>-27.390623470686108</v>
      </c>
      <c r="AB1081" s="5">
        <f>Table1[[#This Row],[Sales]] / (1 - Table1[[#This Row],[Discount]])</f>
        <v>224.54945054945054</v>
      </c>
      <c r="AC1081" s="5">
        <f>Table1[[#This Row],[Sales Before Discount]] - Table1[[#This Row],[Sales]]</f>
        <v>20.209450549450537</v>
      </c>
      <c r="AD1081" s="5" t="str">
        <f>IF(Table1[[#This Row],[Discount Impact Factor]]=0, "No Discount", IF(Table1[[#This Row],[Discount Impact Factor]]&lt;=0.1, "Low Discount", IF(Table1[[#This Row],[Discount Impact Factor]]&lt;=0.2, "Medium Discount", "High Discount")))</f>
        <v>High Discount</v>
      </c>
      <c r="AE1081" s="5" t="str">
        <f>IF(Table1[[#This Row],[Discount]]=0,"0% (No Discount)",
 IF(Table1[[#This Row],[Discount]]&lt;=0.09,"10%",
 IF(Table1[[#This Row],[Discount]]&lt;=0.16,"15%",
 IF(Table1[[#This Row],[Discount]]&lt;=0.2,"20%",  IF(Table1[[#This Row],[Discount]]&lt;=0.25,"25%",
 "30%+")))))</f>
        <v>10%</v>
      </c>
      <c r="AF1081" s="5" t="str">
        <f>IF(Table1[[#This Row],[Discount]]=0, "Full Price", "Discounted")</f>
        <v>Discounted</v>
      </c>
      <c r="AG1081" s="46" t="str">
        <f>TEXT(Table1[[#This Row],[Order Date]],"mmm-yyyy")</f>
        <v>Jun-2015</v>
      </c>
    </row>
    <row r="1082" spans="1:33" ht="12.75" customHeight="1" x14ac:dyDescent="0.25">
      <c r="A1082" s="5">
        <v>3956</v>
      </c>
      <c r="B1082" s="5" t="s">
        <v>47</v>
      </c>
      <c r="C1082" s="5">
        <v>0</v>
      </c>
      <c r="D1082" s="5">
        <v>20.28</v>
      </c>
      <c r="E1082" s="5">
        <v>14.39</v>
      </c>
      <c r="F1082" s="5">
        <v>1959</v>
      </c>
      <c r="G1082" s="5" t="s">
        <v>1909</v>
      </c>
      <c r="H1082" s="5" t="s">
        <v>49</v>
      </c>
      <c r="I1082" s="5" t="s">
        <v>28</v>
      </c>
      <c r="J1082" s="5" t="s">
        <v>41</v>
      </c>
      <c r="K1082" s="5" t="s">
        <v>50</v>
      </c>
      <c r="L1082" s="5" t="s">
        <v>59</v>
      </c>
      <c r="M1082" s="5" t="s">
        <v>1910</v>
      </c>
      <c r="N1082" s="5">
        <v>0.47</v>
      </c>
      <c r="O1082" s="5" t="s">
        <v>33</v>
      </c>
      <c r="P1082" s="5" t="s">
        <v>136</v>
      </c>
      <c r="Q1082" s="5" t="s">
        <v>362</v>
      </c>
      <c r="R1082" s="5" t="s">
        <v>447</v>
      </c>
      <c r="S1082" s="5">
        <v>33916</v>
      </c>
      <c r="T1082" s="7">
        <v>42026</v>
      </c>
      <c r="U1082" s="7">
        <v>42026</v>
      </c>
      <c r="V1082" s="5">
        <v>-66.247299999999996</v>
      </c>
      <c r="W1082" s="5">
        <v>9</v>
      </c>
      <c r="X1082" s="5">
        <v>206.04</v>
      </c>
      <c r="Y1082" s="5">
        <v>28225</v>
      </c>
      <c r="Z1082" s="5">
        <f>DATEDIF(Table1[[#This Row],[Order Date]], Table1[[#This Row],[Ship Date]], "D")</f>
        <v>0</v>
      </c>
      <c r="AA1082" s="5">
        <f>IF(Table1[[#This Row],[Sales]]=0, 0, Table1[[#This Row],[Profit]] / Table1[[#This Row],[Sales]] * 100)</f>
        <v>-32.152640264026402</v>
      </c>
      <c r="AB1082" s="5">
        <f>Table1[[#This Row],[Sales]] / (1 - Table1[[#This Row],[Discount]])</f>
        <v>206.04</v>
      </c>
      <c r="AC1082" s="5">
        <f>Table1[[#This Row],[Sales Before Discount]] - Table1[[#This Row],[Sales]]</f>
        <v>0</v>
      </c>
      <c r="AD1082" s="5" t="str">
        <f>IF(Table1[[#This Row],[Discount Impact Factor]]=0, "No Discount", IF(Table1[[#This Row],[Discount Impact Factor]]&lt;=0.1, "Low Discount", IF(Table1[[#This Row],[Discount Impact Factor]]&lt;=0.2, "Medium Discount", "High Discount")))</f>
        <v>No Discount</v>
      </c>
      <c r="AE1082" s="5" t="str">
        <f>IF(Table1[[#This Row],[Discount]]=0,"0% (No Discount)",
 IF(Table1[[#This Row],[Discount]]&lt;=0.09,"10%",
 IF(Table1[[#This Row],[Discount]]&lt;=0.16,"15%",
 IF(Table1[[#This Row],[Discount]]&lt;=0.2,"20%",  IF(Table1[[#This Row],[Discount]]&lt;=0.25,"25%",
 "30%+")))))</f>
        <v>0% (No Discount)</v>
      </c>
      <c r="AF1082" s="5" t="str">
        <f>IF(Table1[[#This Row],[Discount]]=0, "Full Price", "Discounted")</f>
        <v>Full Price</v>
      </c>
      <c r="AG1082" s="46" t="str">
        <f>TEXT(Table1[[#This Row],[Order Date]],"mmm-yyyy")</f>
        <v>Jan-2015</v>
      </c>
    </row>
    <row r="1083" spans="1:33" ht="12.75" customHeight="1" x14ac:dyDescent="0.25">
      <c r="A1083" s="5">
        <v>3684</v>
      </c>
      <c r="B1083" s="5" t="s">
        <v>106</v>
      </c>
      <c r="C1083" s="5">
        <v>0.02</v>
      </c>
      <c r="D1083" s="5">
        <v>9.99</v>
      </c>
      <c r="E1083" s="5">
        <v>11.59</v>
      </c>
      <c r="F1083" s="5">
        <v>1959</v>
      </c>
      <c r="G1083" s="5" t="s">
        <v>1909</v>
      </c>
      <c r="H1083" s="5" t="s">
        <v>49</v>
      </c>
      <c r="I1083" s="5" t="s">
        <v>40</v>
      </c>
      <c r="J1083" s="5" t="s">
        <v>29</v>
      </c>
      <c r="K1083" s="5" t="s">
        <v>93</v>
      </c>
      <c r="L1083" s="5" t="s">
        <v>59</v>
      </c>
      <c r="M1083" s="5" t="s">
        <v>1911</v>
      </c>
      <c r="N1083" s="5">
        <v>0.4</v>
      </c>
      <c r="O1083" s="5" t="s">
        <v>33</v>
      </c>
      <c r="P1083" s="5" t="s">
        <v>136</v>
      </c>
      <c r="Q1083" s="5" t="s">
        <v>362</v>
      </c>
      <c r="R1083" s="5" t="s">
        <v>447</v>
      </c>
      <c r="S1083" s="5">
        <v>33916</v>
      </c>
      <c r="T1083" s="7">
        <v>42112</v>
      </c>
      <c r="U1083" s="7">
        <v>42121</v>
      </c>
      <c r="V1083" s="5">
        <v>-171.15770000000001</v>
      </c>
      <c r="W1083" s="5">
        <v>43</v>
      </c>
      <c r="X1083" s="5">
        <v>475.42</v>
      </c>
      <c r="Y1083" s="5">
        <v>26342</v>
      </c>
      <c r="Z1083" s="5">
        <f>DATEDIF(Table1[[#This Row],[Order Date]], Table1[[#This Row],[Ship Date]], "D")</f>
        <v>9</v>
      </c>
      <c r="AA1083" s="5">
        <f>IF(Table1[[#This Row],[Sales]]=0, 0, Table1[[#This Row],[Profit]] / Table1[[#This Row],[Sales]] * 100)</f>
        <v>-36.001367212149262</v>
      </c>
      <c r="AB1083" s="5">
        <f>Table1[[#This Row],[Sales]] / (1 - Table1[[#This Row],[Discount]])</f>
        <v>485.12244897959187</v>
      </c>
      <c r="AC1083" s="5">
        <f>Table1[[#This Row],[Sales Before Discount]] - Table1[[#This Row],[Sales]]</f>
        <v>9.7024489795918498</v>
      </c>
      <c r="AD1083" s="5" t="str">
        <f>IF(Table1[[#This Row],[Discount Impact Factor]]=0, "No Discount", IF(Table1[[#This Row],[Discount Impact Factor]]&lt;=0.1, "Low Discount", IF(Table1[[#This Row],[Discount Impact Factor]]&lt;=0.2, "Medium Discount", "High Discount")))</f>
        <v>High Discount</v>
      </c>
      <c r="AE1083" s="5" t="str">
        <f>IF(Table1[[#This Row],[Discount]]=0,"0% (No Discount)",
 IF(Table1[[#This Row],[Discount]]&lt;=0.09,"10%",
 IF(Table1[[#This Row],[Discount]]&lt;=0.16,"15%",
 IF(Table1[[#This Row],[Discount]]&lt;=0.2,"20%",  IF(Table1[[#This Row],[Discount]]&lt;=0.25,"25%",
 "30%+")))))</f>
        <v>10%</v>
      </c>
      <c r="AF1083" s="5" t="str">
        <f>IF(Table1[[#This Row],[Discount]]=0, "Full Price", "Discounted")</f>
        <v>Discounted</v>
      </c>
      <c r="AG1083" s="46" t="str">
        <f>TEXT(Table1[[#This Row],[Order Date]],"mmm-yyyy")</f>
        <v>Apr-2015</v>
      </c>
    </row>
    <row r="1084" spans="1:33" ht="12.75" hidden="1" customHeight="1" x14ac:dyDescent="0.25">
      <c r="A1084" s="5">
        <v>3685</v>
      </c>
      <c r="B1084" s="5" t="s">
        <v>106</v>
      </c>
      <c r="C1084" s="5">
        <v>0.02</v>
      </c>
      <c r="D1084" s="5">
        <v>48.04</v>
      </c>
      <c r="E1084" s="5">
        <v>5.79</v>
      </c>
      <c r="F1084" s="5">
        <v>1959</v>
      </c>
      <c r="G1084" s="5" t="s">
        <v>1909</v>
      </c>
      <c r="H1084" s="5" t="s">
        <v>49</v>
      </c>
      <c r="I1084" s="5" t="s">
        <v>40</v>
      </c>
      <c r="J1084" s="5" t="s">
        <v>29</v>
      </c>
      <c r="K1084" s="5" t="s">
        <v>93</v>
      </c>
      <c r="L1084" s="5" t="s">
        <v>59</v>
      </c>
      <c r="M1084" s="5" t="s">
        <v>864</v>
      </c>
      <c r="N1084" s="5">
        <v>0.37</v>
      </c>
      <c r="O1084" s="5" t="s">
        <v>33</v>
      </c>
      <c r="P1084" s="5" t="s">
        <v>136</v>
      </c>
      <c r="Q1084" s="5" t="s">
        <v>362</v>
      </c>
      <c r="R1084" s="5" t="s">
        <v>447</v>
      </c>
      <c r="S1084" s="5">
        <v>33916</v>
      </c>
      <c r="T1084" s="7">
        <v>42112</v>
      </c>
      <c r="U1084" s="7">
        <v>42117</v>
      </c>
      <c r="V1084" s="5">
        <v>624.23900000000003</v>
      </c>
      <c r="W1084" s="5">
        <v>74</v>
      </c>
      <c r="X1084" s="5">
        <v>3598.82</v>
      </c>
      <c r="Y1084" s="5">
        <v>26342</v>
      </c>
      <c r="Z1084" s="5">
        <f>DATEDIF(Table1[[#This Row],[Order Date]], Table1[[#This Row],[Ship Date]], "D")</f>
        <v>5</v>
      </c>
      <c r="AA1084" s="5">
        <f>IF(Table1[[#This Row],[Sales]]=0, 0, Table1[[#This Row],[Profit]] / Table1[[#This Row],[Sales]] * 100)</f>
        <v>17.34565774337144</v>
      </c>
      <c r="AB1084" s="5">
        <f>Table1[[#This Row],[Sales]] / (1 - Table1[[#This Row],[Discount]])</f>
        <v>3672.2653061224491</v>
      </c>
      <c r="AC1084" s="5">
        <f>Table1[[#This Row],[Sales Before Discount]] - Table1[[#This Row],[Sales]]</f>
        <v>73.445306122448983</v>
      </c>
      <c r="AD1084" s="5" t="str">
        <f>IF(Table1[[#This Row],[Discount Impact Factor]]=0, "No Discount", IF(Table1[[#This Row],[Discount Impact Factor]]&lt;=0.1, "Low Discount", IF(Table1[[#This Row],[Discount Impact Factor]]&lt;=0.2, "Medium Discount", "High Discount")))</f>
        <v>High Discount</v>
      </c>
      <c r="AE1084" s="5" t="str">
        <f>IF(Table1[[#This Row],[Discount]]=0,"0% (No Discount)",
 IF(Table1[[#This Row],[Discount]]&lt;=0.09,"10%",
 IF(Table1[[#This Row],[Discount]]&lt;=0.16,"15%",
 IF(Table1[[#This Row],[Discount]]&lt;=0.2,"20%",  IF(Table1[[#This Row],[Discount]]&lt;=0.25,"25%",
 "30%+")))))</f>
        <v>10%</v>
      </c>
      <c r="AF1084" s="5" t="str">
        <f>IF(Table1[[#This Row],[Discount]]=0, "Full Price", "Discounted")</f>
        <v>Discounted</v>
      </c>
      <c r="AG1084" s="46" t="str">
        <f>TEXT(Table1[[#This Row],[Order Date]],"mmm-yyyy")</f>
        <v>Apr-2015</v>
      </c>
    </row>
    <row r="1085" spans="1:33" ht="12.75" customHeight="1" x14ac:dyDescent="0.25">
      <c r="A1085" s="5">
        <v>3686</v>
      </c>
      <c r="B1085" s="5" t="s">
        <v>106</v>
      </c>
      <c r="C1085" s="5">
        <v>0.04</v>
      </c>
      <c r="D1085" s="5">
        <v>6.68</v>
      </c>
      <c r="E1085" s="5">
        <v>4.91</v>
      </c>
      <c r="F1085" s="5">
        <v>1959</v>
      </c>
      <c r="G1085" s="5" t="s">
        <v>1909</v>
      </c>
      <c r="H1085" s="5" t="s">
        <v>49</v>
      </c>
      <c r="I1085" s="5" t="s">
        <v>40</v>
      </c>
      <c r="J1085" s="5" t="s">
        <v>29</v>
      </c>
      <c r="K1085" s="5" t="s">
        <v>93</v>
      </c>
      <c r="L1085" s="5" t="s">
        <v>59</v>
      </c>
      <c r="M1085" s="5" t="s">
        <v>1903</v>
      </c>
      <c r="N1085" s="5">
        <v>0.37</v>
      </c>
      <c r="O1085" s="5" t="s">
        <v>33</v>
      </c>
      <c r="P1085" s="5" t="s">
        <v>136</v>
      </c>
      <c r="Q1085" s="5" t="s">
        <v>362</v>
      </c>
      <c r="R1085" s="5" t="s">
        <v>447</v>
      </c>
      <c r="S1085" s="5">
        <v>33916</v>
      </c>
      <c r="T1085" s="7">
        <v>42112</v>
      </c>
      <c r="U1085" s="7">
        <v>42119</v>
      </c>
      <c r="V1085" s="5">
        <v>-14.3241</v>
      </c>
      <c r="W1085" s="5">
        <v>5</v>
      </c>
      <c r="X1085" s="5">
        <v>41.22</v>
      </c>
      <c r="Y1085" s="5">
        <v>26342</v>
      </c>
      <c r="Z1085" s="5">
        <f>DATEDIF(Table1[[#This Row],[Order Date]], Table1[[#This Row],[Ship Date]], "D")</f>
        <v>7</v>
      </c>
      <c r="AA1085" s="5">
        <f>IF(Table1[[#This Row],[Sales]]=0, 0, Table1[[#This Row],[Profit]] / Table1[[#This Row],[Sales]] * 100)</f>
        <v>-34.750363901018922</v>
      </c>
      <c r="AB1085" s="5">
        <f>Table1[[#This Row],[Sales]] / (1 - Table1[[#This Row],[Discount]])</f>
        <v>42.9375</v>
      </c>
      <c r="AC1085" s="5">
        <f>Table1[[#This Row],[Sales Before Discount]] - Table1[[#This Row],[Sales]]</f>
        <v>1.7175000000000011</v>
      </c>
      <c r="AD1085" s="5" t="str">
        <f>IF(Table1[[#This Row],[Discount Impact Factor]]=0, "No Discount", IF(Table1[[#This Row],[Discount Impact Factor]]&lt;=0.1, "Low Discount", IF(Table1[[#This Row],[Discount Impact Factor]]&lt;=0.2, "Medium Discount", "High Discount")))</f>
        <v>High Discount</v>
      </c>
      <c r="AE1085" s="5" t="str">
        <f>IF(Table1[[#This Row],[Discount]]=0,"0% (No Discount)",
 IF(Table1[[#This Row],[Discount]]&lt;=0.09,"10%",
 IF(Table1[[#This Row],[Discount]]&lt;=0.16,"15%",
 IF(Table1[[#This Row],[Discount]]&lt;=0.2,"20%",  IF(Table1[[#This Row],[Discount]]&lt;=0.25,"25%",
 "30%+")))))</f>
        <v>10%</v>
      </c>
      <c r="AF1085" s="5" t="str">
        <f>IF(Table1[[#This Row],[Discount]]=0, "Full Price", "Discounted")</f>
        <v>Discounted</v>
      </c>
      <c r="AG1085" s="46" t="str">
        <f>TEXT(Table1[[#This Row],[Order Date]],"mmm-yyyy")</f>
        <v>Apr-2015</v>
      </c>
    </row>
    <row r="1086" spans="1:33" ht="12.75" hidden="1" customHeight="1" x14ac:dyDescent="0.25">
      <c r="A1086" s="5">
        <v>21685</v>
      </c>
      <c r="B1086" s="5" t="s">
        <v>106</v>
      </c>
      <c r="C1086" s="5">
        <v>0.02</v>
      </c>
      <c r="D1086" s="5">
        <v>48.04</v>
      </c>
      <c r="E1086" s="5">
        <v>5.79</v>
      </c>
      <c r="F1086" s="5">
        <v>1962</v>
      </c>
      <c r="G1086" s="5" t="s">
        <v>1912</v>
      </c>
      <c r="H1086" s="5" t="s">
        <v>49</v>
      </c>
      <c r="I1086" s="5" t="s">
        <v>40</v>
      </c>
      <c r="J1086" s="5" t="s">
        <v>29</v>
      </c>
      <c r="K1086" s="5" t="s">
        <v>93</v>
      </c>
      <c r="L1086" s="5" t="s">
        <v>59</v>
      </c>
      <c r="M1086" s="5" t="s">
        <v>864</v>
      </c>
      <c r="N1086" s="5">
        <v>0.37</v>
      </c>
      <c r="O1086" s="5" t="s">
        <v>33</v>
      </c>
      <c r="P1086" s="5" t="s">
        <v>61</v>
      </c>
      <c r="Q1086" s="5" t="s">
        <v>300</v>
      </c>
      <c r="R1086" s="5" t="s">
        <v>1913</v>
      </c>
      <c r="S1086" s="5">
        <v>48601</v>
      </c>
      <c r="T1086" s="7">
        <v>42112</v>
      </c>
      <c r="U1086" s="7">
        <v>42117</v>
      </c>
      <c r="V1086" s="5">
        <v>604.01909999999998</v>
      </c>
      <c r="W1086" s="5">
        <v>18</v>
      </c>
      <c r="X1086" s="5">
        <v>875.39</v>
      </c>
      <c r="Y1086" s="5">
        <v>88857</v>
      </c>
      <c r="Z1086" s="5">
        <f>DATEDIF(Table1[[#This Row],[Order Date]], Table1[[#This Row],[Ship Date]], "D")</f>
        <v>5</v>
      </c>
      <c r="AA1086" s="5">
        <f>IF(Table1[[#This Row],[Sales]]=0, 0, Table1[[#This Row],[Profit]] / Table1[[#This Row],[Sales]] * 100)</f>
        <v>69</v>
      </c>
      <c r="AB1086" s="5">
        <f>Table1[[#This Row],[Sales]] / (1 - Table1[[#This Row],[Discount]])</f>
        <v>893.25510204081638</v>
      </c>
      <c r="AC1086" s="5">
        <f>Table1[[#This Row],[Sales Before Discount]] - Table1[[#This Row],[Sales]]</f>
        <v>17.865102040816396</v>
      </c>
      <c r="AD1086" s="5" t="str">
        <f>IF(Table1[[#This Row],[Discount Impact Factor]]=0, "No Discount", IF(Table1[[#This Row],[Discount Impact Factor]]&lt;=0.1, "Low Discount", IF(Table1[[#This Row],[Discount Impact Factor]]&lt;=0.2, "Medium Discount", "High Discount")))</f>
        <v>High Discount</v>
      </c>
      <c r="AE1086" s="5" t="str">
        <f>IF(Table1[[#This Row],[Discount]]=0,"0% (No Discount)",
 IF(Table1[[#This Row],[Discount]]&lt;=0.09,"10%",
 IF(Table1[[#This Row],[Discount]]&lt;=0.16,"15%",
 IF(Table1[[#This Row],[Discount]]&lt;=0.2,"20%",  IF(Table1[[#This Row],[Discount]]&lt;=0.25,"25%",
 "30%+")))))</f>
        <v>10%</v>
      </c>
      <c r="AF1086" s="5" t="str">
        <f>IF(Table1[[#This Row],[Discount]]=0, "Full Price", "Discounted")</f>
        <v>Discounted</v>
      </c>
      <c r="AG1086" s="46" t="str">
        <f>TEXT(Table1[[#This Row],[Order Date]],"mmm-yyyy")</f>
        <v>Apr-2015</v>
      </c>
    </row>
    <row r="1087" spans="1:33" ht="12.75" customHeight="1" x14ac:dyDescent="0.25">
      <c r="A1087" s="5">
        <v>21686</v>
      </c>
      <c r="B1087" s="5" t="s">
        <v>106</v>
      </c>
      <c r="C1087" s="5">
        <v>0.04</v>
      </c>
      <c r="D1087" s="5">
        <v>6.68</v>
      </c>
      <c r="E1087" s="5">
        <v>4.91</v>
      </c>
      <c r="F1087" s="5">
        <v>1962</v>
      </c>
      <c r="G1087" s="5" t="s">
        <v>1912</v>
      </c>
      <c r="H1087" s="5" t="s">
        <v>49</v>
      </c>
      <c r="I1087" s="5" t="s">
        <v>40</v>
      </c>
      <c r="J1087" s="5" t="s">
        <v>29</v>
      </c>
      <c r="K1087" s="5" t="s">
        <v>93</v>
      </c>
      <c r="L1087" s="5" t="s">
        <v>59</v>
      </c>
      <c r="M1087" s="5" t="s">
        <v>1903</v>
      </c>
      <c r="N1087" s="5">
        <v>0.37</v>
      </c>
      <c r="O1087" s="5" t="s">
        <v>33</v>
      </c>
      <c r="P1087" s="5" t="s">
        <v>61</v>
      </c>
      <c r="Q1087" s="5" t="s">
        <v>300</v>
      </c>
      <c r="R1087" s="5" t="s">
        <v>1913</v>
      </c>
      <c r="S1087" s="5">
        <v>48601</v>
      </c>
      <c r="T1087" s="7">
        <v>42112</v>
      </c>
      <c r="U1087" s="7">
        <v>42119</v>
      </c>
      <c r="V1087" s="5">
        <v>-11.631599999999999</v>
      </c>
      <c r="W1087" s="5">
        <v>1</v>
      </c>
      <c r="X1087" s="5">
        <v>8.24</v>
      </c>
      <c r="Y1087" s="5">
        <v>88857</v>
      </c>
      <c r="Z1087" s="5">
        <f>DATEDIF(Table1[[#This Row],[Order Date]], Table1[[#This Row],[Ship Date]], "D")</f>
        <v>7</v>
      </c>
      <c r="AA1087" s="5">
        <f>IF(Table1[[#This Row],[Sales]]=0, 0, Table1[[#This Row],[Profit]] / Table1[[#This Row],[Sales]] * 100)</f>
        <v>-141.16019417475727</v>
      </c>
      <c r="AB1087" s="5">
        <f>Table1[[#This Row],[Sales]] / (1 - Table1[[#This Row],[Discount]])</f>
        <v>8.5833333333333339</v>
      </c>
      <c r="AC1087" s="5">
        <f>Table1[[#This Row],[Sales Before Discount]] - Table1[[#This Row],[Sales]]</f>
        <v>0.34333333333333371</v>
      </c>
      <c r="AD1087" s="5" t="str">
        <f>IF(Table1[[#This Row],[Discount Impact Factor]]=0, "No Discount", IF(Table1[[#This Row],[Discount Impact Factor]]&lt;=0.1, "Low Discount", IF(Table1[[#This Row],[Discount Impact Factor]]&lt;=0.2, "Medium Discount", "High Discount")))</f>
        <v>High Discount</v>
      </c>
      <c r="AE1087" s="5" t="str">
        <f>IF(Table1[[#This Row],[Discount]]=0,"0% (No Discount)",
 IF(Table1[[#This Row],[Discount]]&lt;=0.09,"10%",
 IF(Table1[[#This Row],[Discount]]&lt;=0.16,"15%",
 IF(Table1[[#This Row],[Discount]]&lt;=0.2,"20%",  IF(Table1[[#This Row],[Discount]]&lt;=0.25,"25%",
 "30%+")))))</f>
        <v>10%</v>
      </c>
      <c r="AF1087" s="5" t="str">
        <f>IF(Table1[[#This Row],[Discount]]=0, "Full Price", "Discounted")</f>
        <v>Discounted</v>
      </c>
      <c r="AG1087" s="46" t="str">
        <f>TEXT(Table1[[#This Row],[Order Date]],"mmm-yyyy")</f>
        <v>Apr-2015</v>
      </c>
    </row>
    <row r="1088" spans="1:33" ht="12.75" hidden="1" customHeight="1" x14ac:dyDescent="0.25">
      <c r="A1088" s="5">
        <v>22488</v>
      </c>
      <c r="B1088" s="5" t="s">
        <v>56</v>
      </c>
      <c r="C1088" s="5">
        <v>0.01</v>
      </c>
      <c r="D1088" s="5">
        <v>78.650000000000006</v>
      </c>
      <c r="E1088" s="5">
        <v>13.99</v>
      </c>
      <c r="F1088" s="5">
        <v>1967</v>
      </c>
      <c r="G1088" s="5" t="s">
        <v>1914</v>
      </c>
      <c r="H1088" s="5" t="s">
        <v>27</v>
      </c>
      <c r="I1088" s="5" t="s">
        <v>58</v>
      </c>
      <c r="J1088" s="5" t="s">
        <v>29</v>
      </c>
      <c r="K1088" s="5" t="s">
        <v>257</v>
      </c>
      <c r="L1088" s="5" t="s">
        <v>86</v>
      </c>
      <c r="M1088" s="5" t="s">
        <v>1896</v>
      </c>
      <c r="N1088" s="5">
        <v>0.52</v>
      </c>
      <c r="O1088" s="5" t="s">
        <v>33</v>
      </c>
      <c r="P1088" s="5" t="s">
        <v>61</v>
      </c>
      <c r="Q1088" s="5" t="s">
        <v>330</v>
      </c>
      <c r="R1088" s="5" t="s">
        <v>1573</v>
      </c>
      <c r="S1088" s="5">
        <v>52732</v>
      </c>
      <c r="T1088" s="7">
        <v>42081</v>
      </c>
      <c r="U1088" s="7">
        <v>42082</v>
      </c>
      <c r="V1088" s="5">
        <v>442.36589999999995</v>
      </c>
      <c r="W1088" s="5">
        <v>8</v>
      </c>
      <c r="X1088" s="5">
        <v>641.11</v>
      </c>
      <c r="Y1088" s="5">
        <v>89456</v>
      </c>
      <c r="Z1088" s="5">
        <f>DATEDIF(Table1[[#This Row],[Order Date]], Table1[[#This Row],[Ship Date]], "D")</f>
        <v>1</v>
      </c>
      <c r="AA1088" s="5">
        <f>IF(Table1[[#This Row],[Sales]]=0, 0, Table1[[#This Row],[Profit]] / Table1[[#This Row],[Sales]] * 100)</f>
        <v>69</v>
      </c>
      <c r="AB1088" s="5">
        <f>Table1[[#This Row],[Sales]] / (1 - Table1[[#This Row],[Discount]])</f>
        <v>647.58585858585866</v>
      </c>
      <c r="AC1088" s="5">
        <f>Table1[[#This Row],[Sales Before Discount]] - Table1[[#This Row],[Sales]]</f>
        <v>6.4758585858586457</v>
      </c>
      <c r="AD1088" s="5" t="str">
        <f>IF(Table1[[#This Row],[Discount Impact Factor]]=0, "No Discount", IF(Table1[[#This Row],[Discount Impact Factor]]&lt;=0.1, "Low Discount", IF(Table1[[#This Row],[Discount Impact Factor]]&lt;=0.2, "Medium Discount", "High Discount")))</f>
        <v>High Discount</v>
      </c>
      <c r="AE1088" s="5" t="str">
        <f>IF(Table1[[#This Row],[Discount]]=0,"0% (No Discount)",
 IF(Table1[[#This Row],[Discount]]&lt;=0.09,"10%",
 IF(Table1[[#This Row],[Discount]]&lt;=0.16,"15%",
 IF(Table1[[#This Row],[Discount]]&lt;=0.2,"20%",  IF(Table1[[#This Row],[Discount]]&lt;=0.25,"25%",
 "30%+")))))</f>
        <v>10%</v>
      </c>
      <c r="AF1088" s="5" t="str">
        <f>IF(Table1[[#This Row],[Discount]]=0, "Full Price", "Discounted")</f>
        <v>Discounted</v>
      </c>
      <c r="AG1088" s="46" t="str">
        <f>TEXT(Table1[[#This Row],[Order Date]],"mmm-yyyy")</f>
        <v>Mar-2015</v>
      </c>
    </row>
    <row r="1089" spans="1:33" ht="12.75" customHeight="1" x14ac:dyDescent="0.25">
      <c r="A1089" s="5">
        <v>26220</v>
      </c>
      <c r="B1089" s="5" t="s">
        <v>56</v>
      </c>
      <c r="C1089" s="5">
        <v>0.02</v>
      </c>
      <c r="D1089" s="5">
        <v>11.58</v>
      </c>
      <c r="E1089" s="5">
        <v>5.72</v>
      </c>
      <c r="F1089" s="5">
        <v>1971</v>
      </c>
      <c r="G1089" s="5" t="s">
        <v>1915</v>
      </c>
      <c r="H1089" s="5" t="s">
        <v>49</v>
      </c>
      <c r="I1089" s="5" t="s">
        <v>28</v>
      </c>
      <c r="J1089" s="5" t="s">
        <v>29</v>
      </c>
      <c r="K1089" s="5" t="s">
        <v>69</v>
      </c>
      <c r="L1089" s="5" t="s">
        <v>59</v>
      </c>
      <c r="M1089" s="5" t="s">
        <v>686</v>
      </c>
      <c r="N1089" s="5">
        <v>0.35</v>
      </c>
      <c r="O1089" s="5" t="s">
        <v>33</v>
      </c>
      <c r="P1089" s="5" t="s">
        <v>136</v>
      </c>
      <c r="Q1089" s="5" t="s">
        <v>671</v>
      </c>
      <c r="R1089" s="5" t="s">
        <v>1916</v>
      </c>
      <c r="S1089" s="5">
        <v>38801</v>
      </c>
      <c r="T1089" s="7">
        <v>42022</v>
      </c>
      <c r="U1089" s="7">
        <v>42023</v>
      </c>
      <c r="V1089" s="5">
        <v>-259.75599999999997</v>
      </c>
      <c r="W1089" s="5">
        <v>3</v>
      </c>
      <c r="X1089" s="5">
        <v>35.479999999999997</v>
      </c>
      <c r="Y1089" s="5">
        <v>91550</v>
      </c>
      <c r="Z1089" s="5">
        <f>DATEDIF(Table1[[#This Row],[Order Date]], Table1[[#This Row],[Ship Date]], "D")</f>
        <v>1</v>
      </c>
      <c r="AA1089" s="5">
        <f>IF(Table1[[#This Row],[Sales]]=0, 0, Table1[[#This Row],[Profit]] / Table1[[#This Row],[Sales]] * 100)</f>
        <v>-732.11950394588496</v>
      </c>
      <c r="AB1089" s="5">
        <f>Table1[[#This Row],[Sales]] / (1 - Table1[[#This Row],[Discount]])</f>
        <v>36.204081632653057</v>
      </c>
      <c r="AC1089" s="5">
        <f>Table1[[#This Row],[Sales Before Discount]] - Table1[[#This Row],[Sales]]</f>
        <v>0.72408163265306058</v>
      </c>
      <c r="AD1089" s="5" t="str">
        <f>IF(Table1[[#This Row],[Discount Impact Factor]]=0, "No Discount", IF(Table1[[#This Row],[Discount Impact Factor]]&lt;=0.1, "Low Discount", IF(Table1[[#This Row],[Discount Impact Factor]]&lt;=0.2, "Medium Discount", "High Discount")))</f>
        <v>High Discount</v>
      </c>
      <c r="AE1089" s="5" t="str">
        <f>IF(Table1[[#This Row],[Discount]]=0,"0% (No Discount)",
 IF(Table1[[#This Row],[Discount]]&lt;=0.09,"10%",
 IF(Table1[[#This Row],[Discount]]&lt;=0.16,"15%",
 IF(Table1[[#This Row],[Discount]]&lt;=0.2,"20%",  IF(Table1[[#This Row],[Discount]]&lt;=0.25,"25%",
 "30%+")))))</f>
        <v>10%</v>
      </c>
      <c r="AF1089" s="5" t="str">
        <f>IF(Table1[[#This Row],[Discount]]=0, "Full Price", "Discounted")</f>
        <v>Discounted</v>
      </c>
      <c r="AG1089" s="46" t="str">
        <f>TEXT(Table1[[#This Row],[Order Date]],"mmm-yyyy")</f>
        <v>Jan-2015</v>
      </c>
    </row>
    <row r="1090" spans="1:33" ht="12.75" hidden="1" customHeight="1" x14ac:dyDescent="0.25">
      <c r="A1090" s="5">
        <v>26223</v>
      </c>
      <c r="B1090" s="5" t="s">
        <v>56</v>
      </c>
      <c r="C1090" s="5">
        <v>0.05</v>
      </c>
      <c r="D1090" s="5">
        <v>350.99</v>
      </c>
      <c r="E1090" s="5">
        <v>39</v>
      </c>
      <c r="F1090" s="5">
        <v>1972</v>
      </c>
      <c r="G1090" s="5" t="s">
        <v>1917</v>
      </c>
      <c r="H1090" s="5" t="s">
        <v>39</v>
      </c>
      <c r="I1090" s="5" t="s">
        <v>28</v>
      </c>
      <c r="J1090" s="5" t="s">
        <v>41</v>
      </c>
      <c r="K1090" s="5" t="s">
        <v>42</v>
      </c>
      <c r="L1090" s="5" t="s">
        <v>43</v>
      </c>
      <c r="M1090" s="5" t="s">
        <v>1269</v>
      </c>
      <c r="N1090" s="5">
        <v>0.55000000000000004</v>
      </c>
      <c r="O1090" s="5" t="s">
        <v>33</v>
      </c>
      <c r="P1090" s="5" t="s">
        <v>53</v>
      </c>
      <c r="Q1090" s="5" t="s">
        <v>234</v>
      </c>
      <c r="R1090" s="5" t="s">
        <v>1918</v>
      </c>
      <c r="S1090" s="5">
        <v>19090</v>
      </c>
      <c r="T1090" s="7">
        <v>42022</v>
      </c>
      <c r="U1090" s="7">
        <v>42024</v>
      </c>
      <c r="V1090" s="5">
        <v>1469.7275999999999</v>
      </c>
      <c r="W1090" s="5">
        <v>6</v>
      </c>
      <c r="X1090" s="5">
        <v>2130.04</v>
      </c>
      <c r="Y1090" s="5">
        <v>91550</v>
      </c>
      <c r="Z1090" s="5">
        <f>DATEDIF(Table1[[#This Row],[Order Date]], Table1[[#This Row],[Ship Date]], "D")</f>
        <v>2</v>
      </c>
      <c r="AA1090" s="5">
        <f>IF(Table1[[#This Row],[Sales]]=0, 0, Table1[[#This Row],[Profit]] / Table1[[#This Row],[Sales]] * 100)</f>
        <v>69</v>
      </c>
      <c r="AB1090" s="5">
        <f>Table1[[#This Row],[Sales]] / (1 - Table1[[#This Row],[Discount]])</f>
        <v>2242.1473684210528</v>
      </c>
      <c r="AC1090" s="5">
        <f>Table1[[#This Row],[Sales Before Discount]] - Table1[[#This Row],[Sales]]</f>
        <v>112.1073684210528</v>
      </c>
      <c r="AD1090" s="5" t="str">
        <f>IF(Table1[[#This Row],[Discount Impact Factor]]=0, "No Discount", IF(Table1[[#This Row],[Discount Impact Factor]]&lt;=0.1, "Low Discount", IF(Table1[[#This Row],[Discount Impact Factor]]&lt;=0.2, "Medium Discount", "High Discount")))</f>
        <v>High Discount</v>
      </c>
      <c r="AE1090" s="5" t="str">
        <f>IF(Table1[[#This Row],[Discount]]=0,"0% (No Discount)",
 IF(Table1[[#This Row],[Discount]]&lt;=0.09,"10%",
 IF(Table1[[#This Row],[Discount]]&lt;=0.16,"15%",
 IF(Table1[[#This Row],[Discount]]&lt;=0.2,"20%",  IF(Table1[[#This Row],[Discount]]&lt;=0.25,"25%",
 "30%+")))))</f>
        <v>10%</v>
      </c>
      <c r="AF1090" s="5" t="str">
        <f>IF(Table1[[#This Row],[Discount]]=0, "Full Price", "Discounted")</f>
        <v>Discounted</v>
      </c>
      <c r="AG1090" s="46" t="str">
        <f>TEXT(Table1[[#This Row],[Order Date]],"mmm-yyyy")</f>
        <v>Jan-2015</v>
      </c>
    </row>
    <row r="1091" spans="1:33" ht="12.75" customHeight="1" x14ac:dyDescent="0.25">
      <c r="A1091" s="5">
        <v>26224</v>
      </c>
      <c r="B1091" s="5" t="s">
        <v>56</v>
      </c>
      <c r="C1091" s="5">
        <v>0.04</v>
      </c>
      <c r="D1091" s="5">
        <v>15.99</v>
      </c>
      <c r="E1091" s="5">
        <v>9.4</v>
      </c>
      <c r="F1091" s="5">
        <v>1972</v>
      </c>
      <c r="G1091" s="5" t="s">
        <v>1917</v>
      </c>
      <c r="H1091" s="5" t="s">
        <v>27</v>
      </c>
      <c r="I1091" s="5" t="s">
        <v>28</v>
      </c>
      <c r="J1091" s="5" t="s">
        <v>77</v>
      </c>
      <c r="K1091" s="5" t="s">
        <v>85</v>
      </c>
      <c r="L1091" s="5" t="s">
        <v>59</v>
      </c>
      <c r="M1091" s="5" t="s">
        <v>1769</v>
      </c>
      <c r="N1091" s="5">
        <v>0.49</v>
      </c>
      <c r="O1091" s="5" t="s">
        <v>33</v>
      </c>
      <c r="P1091" s="5" t="s">
        <v>53</v>
      </c>
      <c r="Q1091" s="5" t="s">
        <v>234</v>
      </c>
      <c r="R1091" s="5" t="s">
        <v>1918</v>
      </c>
      <c r="S1091" s="5">
        <v>19090</v>
      </c>
      <c r="T1091" s="7">
        <v>42022</v>
      </c>
      <c r="U1091" s="7">
        <v>42024</v>
      </c>
      <c r="V1091" s="5">
        <v>-83.553060000000002</v>
      </c>
      <c r="W1091" s="5">
        <v>5</v>
      </c>
      <c r="X1091" s="5">
        <v>82.8</v>
      </c>
      <c r="Y1091" s="5">
        <v>91550</v>
      </c>
      <c r="Z1091" s="5">
        <f>DATEDIF(Table1[[#This Row],[Order Date]], Table1[[#This Row],[Ship Date]], "D")</f>
        <v>2</v>
      </c>
      <c r="AA1091" s="5">
        <f>IF(Table1[[#This Row],[Sales]]=0, 0, Table1[[#This Row],[Profit]] / Table1[[#This Row],[Sales]] * 100)</f>
        <v>-100.9094927536232</v>
      </c>
      <c r="AB1091" s="5">
        <f>Table1[[#This Row],[Sales]] / (1 - Table1[[#This Row],[Discount]])</f>
        <v>86.25</v>
      </c>
      <c r="AC1091" s="5">
        <f>Table1[[#This Row],[Sales Before Discount]] - Table1[[#This Row],[Sales]]</f>
        <v>3.4500000000000028</v>
      </c>
      <c r="AD1091" s="5" t="str">
        <f>IF(Table1[[#This Row],[Discount Impact Factor]]=0, "No Discount", IF(Table1[[#This Row],[Discount Impact Factor]]&lt;=0.1, "Low Discount", IF(Table1[[#This Row],[Discount Impact Factor]]&lt;=0.2, "Medium Discount", "High Discount")))</f>
        <v>High Discount</v>
      </c>
      <c r="AE1091" s="5" t="str">
        <f>IF(Table1[[#This Row],[Discount]]=0,"0% (No Discount)",
 IF(Table1[[#This Row],[Discount]]&lt;=0.09,"10%",
 IF(Table1[[#This Row],[Discount]]&lt;=0.16,"15%",
 IF(Table1[[#This Row],[Discount]]&lt;=0.2,"20%",  IF(Table1[[#This Row],[Discount]]&lt;=0.25,"25%",
 "30%+")))))</f>
        <v>10%</v>
      </c>
      <c r="AF1091" s="5" t="str">
        <f>IF(Table1[[#This Row],[Discount]]=0, "Full Price", "Discounted")</f>
        <v>Discounted</v>
      </c>
      <c r="AG1091" s="46" t="str">
        <f>TEXT(Table1[[#This Row],[Order Date]],"mmm-yyyy")</f>
        <v>Jan-2015</v>
      </c>
    </row>
    <row r="1092" spans="1:33" ht="12.75" customHeight="1" x14ac:dyDescent="0.25">
      <c r="A1092" s="5">
        <v>18795</v>
      </c>
      <c r="B1092" s="5" t="s">
        <v>56</v>
      </c>
      <c r="C1092" s="5">
        <v>0.09</v>
      </c>
      <c r="D1092" s="5">
        <v>20.48</v>
      </c>
      <c r="E1092" s="5">
        <v>6.32</v>
      </c>
      <c r="F1092" s="5">
        <v>1974</v>
      </c>
      <c r="G1092" s="5" t="s">
        <v>1919</v>
      </c>
      <c r="H1092" s="5" t="s">
        <v>49</v>
      </c>
      <c r="I1092" s="5" t="s">
        <v>114</v>
      </c>
      <c r="J1092" s="5" t="s">
        <v>29</v>
      </c>
      <c r="K1092" s="5" t="s">
        <v>257</v>
      </c>
      <c r="L1092" s="5" t="s">
        <v>59</v>
      </c>
      <c r="M1092" s="5" t="s">
        <v>1920</v>
      </c>
      <c r="N1092" s="5">
        <v>0.57999999999999996</v>
      </c>
      <c r="O1092" s="5" t="s">
        <v>33</v>
      </c>
      <c r="P1092" s="5" t="s">
        <v>61</v>
      </c>
      <c r="Q1092" s="5" t="s">
        <v>300</v>
      </c>
      <c r="R1092" s="5" t="s">
        <v>1921</v>
      </c>
      <c r="S1092" s="5">
        <v>48127</v>
      </c>
      <c r="T1092" s="7">
        <v>42144</v>
      </c>
      <c r="U1092" s="7">
        <v>42145</v>
      </c>
      <c r="V1092" s="5">
        <v>-16.89</v>
      </c>
      <c r="W1092" s="5">
        <v>5</v>
      </c>
      <c r="X1092" s="5">
        <v>99.02</v>
      </c>
      <c r="Y1092" s="5">
        <v>89040</v>
      </c>
      <c r="Z1092" s="5">
        <f>DATEDIF(Table1[[#This Row],[Order Date]], Table1[[#This Row],[Ship Date]], "D")</f>
        <v>1</v>
      </c>
      <c r="AA1092" s="5">
        <f>IF(Table1[[#This Row],[Sales]]=0, 0, Table1[[#This Row],[Profit]] / Table1[[#This Row],[Sales]] * 100)</f>
        <v>-17.057160169662698</v>
      </c>
      <c r="AB1092" s="5">
        <f>Table1[[#This Row],[Sales]] / (1 - Table1[[#This Row],[Discount]])</f>
        <v>108.8131868131868</v>
      </c>
      <c r="AC1092" s="5">
        <f>Table1[[#This Row],[Sales Before Discount]] - Table1[[#This Row],[Sales]]</f>
        <v>9.7931868131868072</v>
      </c>
      <c r="AD1092" s="5" t="str">
        <f>IF(Table1[[#This Row],[Discount Impact Factor]]=0, "No Discount", IF(Table1[[#This Row],[Discount Impact Factor]]&lt;=0.1, "Low Discount", IF(Table1[[#This Row],[Discount Impact Factor]]&lt;=0.2, "Medium Discount", "High Discount")))</f>
        <v>High Discount</v>
      </c>
      <c r="AE1092" s="5" t="str">
        <f>IF(Table1[[#This Row],[Discount]]=0,"0% (No Discount)",
 IF(Table1[[#This Row],[Discount]]&lt;=0.09,"10%",
 IF(Table1[[#This Row],[Discount]]&lt;=0.16,"15%",
 IF(Table1[[#This Row],[Discount]]&lt;=0.2,"20%",  IF(Table1[[#This Row],[Discount]]&lt;=0.25,"25%",
 "30%+")))))</f>
        <v>10%</v>
      </c>
      <c r="AF1092" s="5" t="str">
        <f>IF(Table1[[#This Row],[Discount]]=0, "Full Price", "Discounted")</f>
        <v>Discounted</v>
      </c>
      <c r="AG1092" s="46" t="str">
        <f>TEXT(Table1[[#This Row],[Order Date]],"mmm-yyyy")</f>
        <v>May-2015</v>
      </c>
    </row>
    <row r="1093" spans="1:33" ht="12.75" hidden="1" customHeight="1" x14ac:dyDescent="0.25">
      <c r="A1093" s="5">
        <v>18796</v>
      </c>
      <c r="B1093" s="5" t="s">
        <v>56</v>
      </c>
      <c r="C1093" s="5">
        <v>0.06</v>
      </c>
      <c r="D1093" s="5">
        <v>15.67</v>
      </c>
      <c r="E1093" s="5">
        <v>1.39</v>
      </c>
      <c r="F1093" s="5">
        <v>1974</v>
      </c>
      <c r="G1093" s="5" t="s">
        <v>1919</v>
      </c>
      <c r="H1093" s="5" t="s">
        <v>49</v>
      </c>
      <c r="I1093" s="5" t="s">
        <v>114</v>
      </c>
      <c r="J1093" s="5" t="s">
        <v>29</v>
      </c>
      <c r="K1093" s="5" t="s">
        <v>69</v>
      </c>
      <c r="L1093" s="5" t="s">
        <v>59</v>
      </c>
      <c r="M1093" s="5" t="s">
        <v>1700</v>
      </c>
      <c r="N1093" s="5">
        <v>0.38</v>
      </c>
      <c r="O1093" s="5" t="s">
        <v>33</v>
      </c>
      <c r="P1093" s="5" t="s">
        <v>61</v>
      </c>
      <c r="Q1093" s="5" t="s">
        <v>300</v>
      </c>
      <c r="R1093" s="5" t="s">
        <v>1921</v>
      </c>
      <c r="S1093" s="5">
        <v>48127</v>
      </c>
      <c r="T1093" s="7">
        <v>42144</v>
      </c>
      <c r="U1093" s="7">
        <v>42145</v>
      </c>
      <c r="V1093" s="5">
        <v>25.51</v>
      </c>
      <c r="W1093" s="5">
        <v>3</v>
      </c>
      <c r="X1093" s="5">
        <v>46.4</v>
      </c>
      <c r="Y1093" s="5">
        <v>89040</v>
      </c>
      <c r="Z1093" s="5">
        <f>DATEDIF(Table1[[#This Row],[Order Date]], Table1[[#This Row],[Ship Date]], "D")</f>
        <v>1</v>
      </c>
      <c r="AA1093" s="5">
        <f>IF(Table1[[#This Row],[Sales]]=0, 0, Table1[[#This Row],[Profit]] / Table1[[#This Row],[Sales]] * 100)</f>
        <v>54.978448275862071</v>
      </c>
      <c r="AB1093" s="5">
        <f>Table1[[#This Row],[Sales]] / (1 - Table1[[#This Row],[Discount]])</f>
        <v>49.361702127659576</v>
      </c>
      <c r="AC1093" s="5">
        <f>Table1[[#This Row],[Sales Before Discount]] - Table1[[#This Row],[Sales]]</f>
        <v>2.9617021276595779</v>
      </c>
      <c r="AD1093" s="5" t="str">
        <f>IF(Table1[[#This Row],[Discount Impact Factor]]=0, "No Discount", IF(Table1[[#This Row],[Discount Impact Factor]]&lt;=0.1, "Low Discount", IF(Table1[[#This Row],[Discount Impact Factor]]&lt;=0.2, "Medium Discount", "High Discount")))</f>
        <v>High Discount</v>
      </c>
      <c r="AE1093" s="5" t="str">
        <f>IF(Table1[[#This Row],[Discount]]=0,"0% (No Discount)",
 IF(Table1[[#This Row],[Discount]]&lt;=0.09,"10%",
 IF(Table1[[#This Row],[Discount]]&lt;=0.16,"15%",
 IF(Table1[[#This Row],[Discount]]&lt;=0.2,"20%",  IF(Table1[[#This Row],[Discount]]&lt;=0.25,"25%",
 "30%+")))))</f>
        <v>10%</v>
      </c>
      <c r="AF1093" s="5" t="str">
        <f>IF(Table1[[#This Row],[Discount]]=0, "Full Price", "Discounted")</f>
        <v>Discounted</v>
      </c>
      <c r="AG1093" s="46" t="str">
        <f>TEXT(Table1[[#This Row],[Order Date]],"mmm-yyyy")</f>
        <v>May-2015</v>
      </c>
    </row>
    <row r="1094" spans="1:33" ht="12.75" customHeight="1" x14ac:dyDescent="0.25">
      <c r="A1094" s="5">
        <v>25731</v>
      </c>
      <c r="B1094" s="5" t="s">
        <v>47</v>
      </c>
      <c r="C1094" s="5">
        <v>0.05</v>
      </c>
      <c r="D1094" s="5">
        <v>70.98</v>
      </c>
      <c r="E1094" s="5">
        <v>46.74</v>
      </c>
      <c r="F1094" s="5">
        <v>1976</v>
      </c>
      <c r="G1094" s="5" t="s">
        <v>1922</v>
      </c>
      <c r="H1094" s="5" t="s">
        <v>39</v>
      </c>
      <c r="I1094" s="5" t="s">
        <v>114</v>
      </c>
      <c r="J1094" s="5" t="s">
        <v>41</v>
      </c>
      <c r="K1094" s="5" t="s">
        <v>191</v>
      </c>
      <c r="L1094" s="5" t="s">
        <v>121</v>
      </c>
      <c r="M1094" s="5" t="s">
        <v>867</v>
      </c>
      <c r="N1094" s="5">
        <v>0.56000000000000005</v>
      </c>
      <c r="O1094" s="5" t="s">
        <v>33</v>
      </c>
      <c r="P1094" s="5" t="s">
        <v>61</v>
      </c>
      <c r="Q1094" s="5" t="s">
        <v>300</v>
      </c>
      <c r="R1094" s="5" t="s">
        <v>1923</v>
      </c>
      <c r="S1094" s="5">
        <v>48823</v>
      </c>
      <c r="T1094" s="7">
        <v>42014</v>
      </c>
      <c r="U1094" s="7">
        <v>42015</v>
      </c>
      <c r="V1094" s="5">
        <v>-850.65239999999994</v>
      </c>
      <c r="W1094" s="5">
        <v>8</v>
      </c>
      <c r="X1094" s="5">
        <v>551.51</v>
      </c>
      <c r="Y1094" s="5">
        <v>89039</v>
      </c>
      <c r="Z1094" s="5">
        <f>DATEDIF(Table1[[#This Row],[Order Date]], Table1[[#This Row],[Ship Date]], "D")</f>
        <v>1</v>
      </c>
      <c r="AA1094" s="5">
        <f>IF(Table1[[#This Row],[Sales]]=0, 0, Table1[[#This Row],[Profit]] / Table1[[#This Row],[Sales]] * 100)</f>
        <v>-154.24061213758588</v>
      </c>
      <c r="AB1094" s="5">
        <f>Table1[[#This Row],[Sales]] / (1 - Table1[[#This Row],[Discount]])</f>
        <v>580.53684210526319</v>
      </c>
      <c r="AC1094" s="5">
        <f>Table1[[#This Row],[Sales Before Discount]] - Table1[[#This Row],[Sales]]</f>
        <v>29.026842105263199</v>
      </c>
      <c r="AD1094" s="5" t="str">
        <f>IF(Table1[[#This Row],[Discount Impact Factor]]=0, "No Discount", IF(Table1[[#This Row],[Discount Impact Factor]]&lt;=0.1, "Low Discount", IF(Table1[[#This Row],[Discount Impact Factor]]&lt;=0.2, "Medium Discount", "High Discount")))</f>
        <v>High Discount</v>
      </c>
      <c r="AE1094" s="5" t="str">
        <f>IF(Table1[[#This Row],[Discount]]=0,"0% (No Discount)",
 IF(Table1[[#This Row],[Discount]]&lt;=0.09,"10%",
 IF(Table1[[#This Row],[Discount]]&lt;=0.16,"15%",
 IF(Table1[[#This Row],[Discount]]&lt;=0.2,"20%",  IF(Table1[[#This Row],[Discount]]&lt;=0.25,"25%",
 "30%+")))))</f>
        <v>10%</v>
      </c>
      <c r="AF1094" s="5" t="str">
        <f>IF(Table1[[#This Row],[Discount]]=0, "Full Price", "Discounted")</f>
        <v>Discounted</v>
      </c>
      <c r="AG1094" s="46" t="str">
        <f>TEXT(Table1[[#This Row],[Order Date]],"mmm-yyyy")</f>
        <v>Jan-2015</v>
      </c>
    </row>
    <row r="1095" spans="1:33" ht="12.75" hidden="1" customHeight="1" x14ac:dyDescent="0.25">
      <c r="A1095" s="5">
        <v>25732</v>
      </c>
      <c r="B1095" s="5" t="s">
        <v>47</v>
      </c>
      <c r="C1095" s="5">
        <v>0.05</v>
      </c>
      <c r="D1095" s="5">
        <v>11.55</v>
      </c>
      <c r="E1095" s="5">
        <v>2.36</v>
      </c>
      <c r="F1095" s="5">
        <v>1976</v>
      </c>
      <c r="G1095" s="5" t="s">
        <v>1922</v>
      </c>
      <c r="H1095" s="5" t="s">
        <v>49</v>
      </c>
      <c r="I1095" s="5" t="s">
        <v>114</v>
      </c>
      <c r="J1095" s="5" t="s">
        <v>29</v>
      </c>
      <c r="K1095" s="5" t="s">
        <v>30</v>
      </c>
      <c r="L1095" s="5" t="s">
        <v>31</v>
      </c>
      <c r="M1095" s="5" t="s">
        <v>312</v>
      </c>
      <c r="N1095" s="5">
        <v>0.55000000000000004</v>
      </c>
      <c r="O1095" s="5" t="s">
        <v>33</v>
      </c>
      <c r="P1095" s="5" t="s">
        <v>61</v>
      </c>
      <c r="Q1095" s="5" t="s">
        <v>300</v>
      </c>
      <c r="R1095" s="5" t="s">
        <v>1923</v>
      </c>
      <c r="S1095" s="5">
        <v>48823</v>
      </c>
      <c r="T1095" s="7">
        <v>42014</v>
      </c>
      <c r="U1095" s="7">
        <v>42016</v>
      </c>
      <c r="V1095" s="5">
        <v>98.525099999999981</v>
      </c>
      <c r="W1095" s="5">
        <v>12</v>
      </c>
      <c r="X1095" s="5">
        <v>142.79</v>
      </c>
      <c r="Y1095" s="5">
        <v>89039</v>
      </c>
      <c r="Z1095" s="5">
        <f>DATEDIF(Table1[[#This Row],[Order Date]], Table1[[#This Row],[Ship Date]], "D")</f>
        <v>2</v>
      </c>
      <c r="AA1095" s="5">
        <f>IF(Table1[[#This Row],[Sales]]=0, 0, Table1[[#This Row],[Profit]] / Table1[[#This Row],[Sales]] * 100)</f>
        <v>69</v>
      </c>
      <c r="AB1095" s="5">
        <f>Table1[[#This Row],[Sales]] / (1 - Table1[[#This Row],[Discount]])</f>
        <v>150.30526315789473</v>
      </c>
      <c r="AC1095" s="5">
        <f>Table1[[#This Row],[Sales Before Discount]] - Table1[[#This Row],[Sales]]</f>
        <v>7.5152631578947364</v>
      </c>
      <c r="AD1095" s="5" t="str">
        <f>IF(Table1[[#This Row],[Discount Impact Factor]]=0, "No Discount", IF(Table1[[#This Row],[Discount Impact Factor]]&lt;=0.1, "Low Discount", IF(Table1[[#This Row],[Discount Impact Factor]]&lt;=0.2, "Medium Discount", "High Discount")))</f>
        <v>High Discount</v>
      </c>
      <c r="AE1095" s="5" t="str">
        <f>IF(Table1[[#This Row],[Discount]]=0,"0% (No Discount)",
 IF(Table1[[#This Row],[Discount]]&lt;=0.09,"10%",
 IF(Table1[[#This Row],[Discount]]&lt;=0.16,"15%",
 IF(Table1[[#This Row],[Discount]]&lt;=0.2,"20%",  IF(Table1[[#This Row],[Discount]]&lt;=0.25,"25%",
 "30%+")))))</f>
        <v>10%</v>
      </c>
      <c r="AF1095" s="5" t="str">
        <f>IF(Table1[[#This Row],[Discount]]=0, "Full Price", "Discounted")</f>
        <v>Discounted</v>
      </c>
      <c r="AG1095" s="46" t="str">
        <f>TEXT(Table1[[#This Row],[Order Date]],"mmm-yyyy")</f>
        <v>Jan-2015</v>
      </c>
    </row>
    <row r="1096" spans="1:33" ht="12.75" hidden="1" customHeight="1" x14ac:dyDescent="0.25">
      <c r="A1096" s="5">
        <v>24887</v>
      </c>
      <c r="B1096" s="5" t="s">
        <v>47</v>
      </c>
      <c r="C1096" s="5">
        <v>0.06</v>
      </c>
      <c r="D1096" s="5">
        <v>40.99</v>
      </c>
      <c r="E1096" s="5">
        <v>17.48</v>
      </c>
      <c r="F1096" s="5">
        <v>1976</v>
      </c>
      <c r="G1096" s="5" t="s">
        <v>1922</v>
      </c>
      <c r="H1096" s="5" t="s">
        <v>49</v>
      </c>
      <c r="I1096" s="5" t="s">
        <v>114</v>
      </c>
      <c r="J1096" s="5" t="s">
        <v>29</v>
      </c>
      <c r="K1096" s="5" t="s">
        <v>93</v>
      </c>
      <c r="L1096" s="5" t="s">
        <v>59</v>
      </c>
      <c r="M1096" s="5" t="s">
        <v>1106</v>
      </c>
      <c r="N1096" s="5">
        <v>0.36</v>
      </c>
      <c r="O1096" s="5" t="s">
        <v>33</v>
      </c>
      <c r="P1096" s="5" t="s">
        <v>61</v>
      </c>
      <c r="Q1096" s="5" t="s">
        <v>300</v>
      </c>
      <c r="R1096" s="5" t="s">
        <v>1923</v>
      </c>
      <c r="S1096" s="5">
        <v>48823</v>
      </c>
      <c r="T1096" s="7">
        <v>42086</v>
      </c>
      <c r="U1096" s="7">
        <v>42088</v>
      </c>
      <c r="V1096" s="5">
        <v>214.23</v>
      </c>
      <c r="W1096" s="5">
        <v>14</v>
      </c>
      <c r="X1096" s="5">
        <v>585.08000000000004</v>
      </c>
      <c r="Y1096" s="5">
        <v>89041</v>
      </c>
      <c r="Z1096" s="5">
        <f>DATEDIF(Table1[[#This Row],[Order Date]], Table1[[#This Row],[Ship Date]], "D")</f>
        <v>2</v>
      </c>
      <c r="AA1096" s="5">
        <f>IF(Table1[[#This Row],[Sales]]=0, 0, Table1[[#This Row],[Profit]] / Table1[[#This Row],[Sales]] * 100)</f>
        <v>36.615505571887603</v>
      </c>
      <c r="AB1096" s="5">
        <f>Table1[[#This Row],[Sales]] / (1 - Table1[[#This Row],[Discount]])</f>
        <v>622.42553191489367</v>
      </c>
      <c r="AC1096" s="5">
        <f>Table1[[#This Row],[Sales Before Discount]] - Table1[[#This Row],[Sales]]</f>
        <v>37.345531914893627</v>
      </c>
      <c r="AD1096" s="5" t="str">
        <f>IF(Table1[[#This Row],[Discount Impact Factor]]=0, "No Discount", IF(Table1[[#This Row],[Discount Impact Factor]]&lt;=0.1, "Low Discount", IF(Table1[[#This Row],[Discount Impact Factor]]&lt;=0.2, "Medium Discount", "High Discount")))</f>
        <v>High Discount</v>
      </c>
      <c r="AE1096" s="5" t="str">
        <f>IF(Table1[[#This Row],[Discount]]=0,"0% (No Discount)",
 IF(Table1[[#This Row],[Discount]]&lt;=0.09,"10%",
 IF(Table1[[#This Row],[Discount]]&lt;=0.16,"15%",
 IF(Table1[[#This Row],[Discount]]&lt;=0.2,"20%",  IF(Table1[[#This Row],[Discount]]&lt;=0.25,"25%",
 "30%+")))))</f>
        <v>10%</v>
      </c>
      <c r="AF1096" s="5" t="str">
        <f>IF(Table1[[#This Row],[Discount]]=0, "Full Price", "Discounted")</f>
        <v>Discounted</v>
      </c>
      <c r="AG1096" s="46" t="str">
        <f>TEXT(Table1[[#This Row],[Order Date]],"mmm-yyyy")</f>
        <v>Mar-2015</v>
      </c>
    </row>
    <row r="1097" spans="1:33" ht="12.75" hidden="1" customHeight="1" x14ac:dyDescent="0.25">
      <c r="A1097" s="5">
        <v>21692</v>
      </c>
      <c r="B1097" s="5" t="s">
        <v>37</v>
      </c>
      <c r="C1097" s="5">
        <v>0.05</v>
      </c>
      <c r="D1097" s="5">
        <v>20.99</v>
      </c>
      <c r="E1097" s="5">
        <v>3.3</v>
      </c>
      <c r="F1097" s="5">
        <v>1979</v>
      </c>
      <c r="G1097" s="5" t="s">
        <v>1924</v>
      </c>
      <c r="H1097" s="5" t="s">
        <v>49</v>
      </c>
      <c r="I1097" s="5" t="s">
        <v>28</v>
      </c>
      <c r="J1097" s="5" t="s">
        <v>77</v>
      </c>
      <c r="K1097" s="5" t="s">
        <v>78</v>
      </c>
      <c r="L1097" s="5" t="s">
        <v>51</v>
      </c>
      <c r="M1097" s="5" t="s">
        <v>895</v>
      </c>
      <c r="N1097" s="5">
        <v>0.81</v>
      </c>
      <c r="O1097" s="5" t="s">
        <v>33</v>
      </c>
      <c r="P1097" s="5" t="s">
        <v>34</v>
      </c>
      <c r="Q1097" s="5" t="s">
        <v>255</v>
      </c>
      <c r="R1097" s="5" t="s">
        <v>1925</v>
      </c>
      <c r="S1097" s="5">
        <v>80122</v>
      </c>
      <c r="T1097" s="7">
        <v>42129</v>
      </c>
      <c r="U1097" s="7">
        <v>42130</v>
      </c>
      <c r="V1097" s="5">
        <v>21.883400000000023</v>
      </c>
      <c r="W1097" s="5">
        <v>4</v>
      </c>
      <c r="X1097" s="5">
        <v>72.75</v>
      </c>
      <c r="Y1097" s="5">
        <v>87757</v>
      </c>
      <c r="Z1097" s="5">
        <f>DATEDIF(Table1[[#This Row],[Order Date]], Table1[[#This Row],[Ship Date]], "D")</f>
        <v>1</v>
      </c>
      <c r="AA1097" s="5">
        <f>IF(Table1[[#This Row],[Sales]]=0, 0, Table1[[#This Row],[Profit]] / Table1[[#This Row],[Sales]] * 100)</f>
        <v>30.080274914089379</v>
      </c>
      <c r="AB1097" s="5">
        <f>Table1[[#This Row],[Sales]] / (1 - Table1[[#This Row],[Discount]])</f>
        <v>76.578947368421055</v>
      </c>
      <c r="AC1097" s="5">
        <f>Table1[[#This Row],[Sales Before Discount]] - Table1[[#This Row],[Sales]]</f>
        <v>3.8289473684210549</v>
      </c>
      <c r="AD1097" s="5" t="str">
        <f>IF(Table1[[#This Row],[Discount Impact Factor]]=0, "No Discount", IF(Table1[[#This Row],[Discount Impact Factor]]&lt;=0.1, "Low Discount", IF(Table1[[#This Row],[Discount Impact Factor]]&lt;=0.2, "Medium Discount", "High Discount")))</f>
        <v>High Discount</v>
      </c>
      <c r="AE1097" s="5" t="str">
        <f>IF(Table1[[#This Row],[Discount]]=0,"0% (No Discount)",
 IF(Table1[[#This Row],[Discount]]&lt;=0.09,"10%",
 IF(Table1[[#This Row],[Discount]]&lt;=0.16,"15%",
 IF(Table1[[#This Row],[Discount]]&lt;=0.2,"20%",  IF(Table1[[#This Row],[Discount]]&lt;=0.25,"25%",
 "30%+")))))</f>
        <v>10%</v>
      </c>
      <c r="AF1097" s="5" t="str">
        <f>IF(Table1[[#This Row],[Discount]]=0, "Full Price", "Discounted")</f>
        <v>Discounted</v>
      </c>
      <c r="AG1097" s="46" t="str">
        <f>TEXT(Table1[[#This Row],[Order Date]],"mmm-yyyy")</f>
        <v>May-2015</v>
      </c>
    </row>
    <row r="1098" spans="1:33" ht="12.75" hidden="1" customHeight="1" x14ac:dyDescent="0.25">
      <c r="A1098" s="5">
        <v>24935</v>
      </c>
      <c r="B1098" s="5" t="s">
        <v>37</v>
      </c>
      <c r="C1098" s="5">
        <v>0.1</v>
      </c>
      <c r="D1098" s="5">
        <v>7.37</v>
      </c>
      <c r="E1098" s="5">
        <v>5.53</v>
      </c>
      <c r="F1098" s="5">
        <v>1984</v>
      </c>
      <c r="G1098" s="5" t="s">
        <v>1926</v>
      </c>
      <c r="H1098" s="5" t="s">
        <v>49</v>
      </c>
      <c r="I1098" s="5" t="s">
        <v>114</v>
      </c>
      <c r="J1098" s="5" t="s">
        <v>77</v>
      </c>
      <c r="K1098" s="5" t="s">
        <v>180</v>
      </c>
      <c r="L1098" s="5" t="s">
        <v>51</v>
      </c>
      <c r="M1098" s="5" t="s">
        <v>306</v>
      </c>
      <c r="N1098" s="5">
        <v>0.69</v>
      </c>
      <c r="O1098" s="5" t="s">
        <v>33</v>
      </c>
      <c r="P1098" s="5" t="s">
        <v>136</v>
      </c>
      <c r="Q1098" s="5" t="s">
        <v>932</v>
      </c>
      <c r="R1098" s="5" t="s">
        <v>933</v>
      </c>
      <c r="S1098" s="5">
        <v>29915</v>
      </c>
      <c r="T1098" s="7">
        <v>42140</v>
      </c>
      <c r="U1098" s="7">
        <v>42140</v>
      </c>
      <c r="V1098" s="5">
        <v>290.202</v>
      </c>
      <c r="W1098" s="5">
        <v>38</v>
      </c>
      <c r="X1098" s="5">
        <v>269.33</v>
      </c>
      <c r="Y1098" s="5">
        <v>91258</v>
      </c>
      <c r="Z1098" s="5">
        <f>DATEDIF(Table1[[#This Row],[Order Date]], Table1[[#This Row],[Ship Date]], "D")</f>
        <v>0</v>
      </c>
      <c r="AA1098" s="5">
        <f>IF(Table1[[#This Row],[Sales]]=0, 0, Table1[[#This Row],[Profit]] / Table1[[#This Row],[Sales]] * 100)</f>
        <v>107.7496008613968</v>
      </c>
      <c r="AB1098" s="5">
        <f>Table1[[#This Row],[Sales]] / (1 - Table1[[#This Row],[Discount]])</f>
        <v>299.25555555555553</v>
      </c>
      <c r="AC1098" s="5">
        <f>Table1[[#This Row],[Sales Before Discount]] - Table1[[#This Row],[Sales]]</f>
        <v>29.925555555555547</v>
      </c>
      <c r="AD1098" s="5" t="str">
        <f>IF(Table1[[#This Row],[Discount Impact Factor]]=0, "No Discount", IF(Table1[[#This Row],[Discount Impact Factor]]&lt;=0.1, "Low Discount", IF(Table1[[#This Row],[Discount Impact Factor]]&lt;=0.2, "Medium Discount", "High Discount")))</f>
        <v>High Discount</v>
      </c>
      <c r="AE1098" s="5" t="str">
        <f>IF(Table1[[#This Row],[Discount]]=0,"0% (No Discount)",
 IF(Table1[[#This Row],[Discount]]&lt;=0.09,"10%",
 IF(Table1[[#This Row],[Discount]]&lt;=0.16,"15%",
 IF(Table1[[#This Row],[Discount]]&lt;=0.2,"20%",  IF(Table1[[#This Row],[Discount]]&lt;=0.25,"25%",
 "30%+")))))</f>
        <v>15%</v>
      </c>
      <c r="AF1098" s="5" t="str">
        <f>IF(Table1[[#This Row],[Discount]]=0, "Full Price", "Discounted")</f>
        <v>Discounted</v>
      </c>
      <c r="AG1098" s="46" t="str">
        <f>TEXT(Table1[[#This Row],[Order Date]],"mmm-yyyy")</f>
        <v>May-2015</v>
      </c>
    </row>
    <row r="1099" spans="1:33" ht="12.75" hidden="1" customHeight="1" x14ac:dyDescent="0.25">
      <c r="A1099" s="5">
        <v>20568</v>
      </c>
      <c r="B1099" s="5" t="s">
        <v>37</v>
      </c>
      <c r="C1099" s="5">
        <v>0.01</v>
      </c>
      <c r="D1099" s="5">
        <v>15.31</v>
      </c>
      <c r="E1099" s="5">
        <v>8.7799999999999994</v>
      </c>
      <c r="F1099" s="5">
        <v>1986</v>
      </c>
      <c r="G1099" s="5" t="s">
        <v>1927</v>
      </c>
      <c r="H1099" s="5" t="s">
        <v>49</v>
      </c>
      <c r="I1099" s="5" t="s">
        <v>40</v>
      </c>
      <c r="J1099" s="5" t="s">
        <v>29</v>
      </c>
      <c r="K1099" s="5" t="s">
        <v>141</v>
      </c>
      <c r="L1099" s="5" t="s">
        <v>59</v>
      </c>
      <c r="M1099" s="5" t="s">
        <v>1928</v>
      </c>
      <c r="N1099" s="5">
        <v>0.56999999999999995</v>
      </c>
      <c r="O1099" s="5" t="s">
        <v>33</v>
      </c>
      <c r="P1099" s="5" t="s">
        <v>61</v>
      </c>
      <c r="Q1099" s="5" t="s">
        <v>130</v>
      </c>
      <c r="R1099" s="5" t="s">
        <v>1929</v>
      </c>
      <c r="S1099" s="5">
        <v>79701</v>
      </c>
      <c r="T1099" s="7">
        <v>42130</v>
      </c>
      <c r="U1099" s="7">
        <v>42131</v>
      </c>
      <c r="V1099" s="5">
        <v>12.146000000000008</v>
      </c>
      <c r="W1099" s="5">
        <v>23</v>
      </c>
      <c r="X1099" s="5">
        <v>377</v>
      </c>
      <c r="Y1099" s="5">
        <v>90888</v>
      </c>
      <c r="Z1099" s="5">
        <f>DATEDIF(Table1[[#This Row],[Order Date]], Table1[[#This Row],[Ship Date]], "D")</f>
        <v>1</v>
      </c>
      <c r="AA1099" s="5">
        <f>IF(Table1[[#This Row],[Sales]]=0, 0, Table1[[#This Row],[Profit]] / Table1[[#This Row],[Sales]] * 100)</f>
        <v>3.2217506631299755</v>
      </c>
      <c r="AB1099" s="5">
        <f>Table1[[#This Row],[Sales]] / (1 - Table1[[#This Row],[Discount]])</f>
        <v>380.80808080808083</v>
      </c>
      <c r="AC1099" s="5">
        <f>Table1[[#This Row],[Sales Before Discount]] - Table1[[#This Row],[Sales]]</f>
        <v>3.808080808080831</v>
      </c>
      <c r="AD1099" s="5" t="str">
        <f>IF(Table1[[#This Row],[Discount Impact Factor]]=0, "No Discount", IF(Table1[[#This Row],[Discount Impact Factor]]&lt;=0.1, "Low Discount", IF(Table1[[#This Row],[Discount Impact Factor]]&lt;=0.2, "Medium Discount", "High Discount")))</f>
        <v>High Discount</v>
      </c>
      <c r="AE1099" s="5" t="str">
        <f>IF(Table1[[#This Row],[Discount]]=0,"0% (No Discount)",
 IF(Table1[[#This Row],[Discount]]&lt;=0.09,"10%",
 IF(Table1[[#This Row],[Discount]]&lt;=0.16,"15%",
 IF(Table1[[#This Row],[Discount]]&lt;=0.2,"20%",  IF(Table1[[#This Row],[Discount]]&lt;=0.25,"25%",
 "30%+")))))</f>
        <v>10%</v>
      </c>
      <c r="AF1099" s="5" t="str">
        <f>IF(Table1[[#This Row],[Discount]]=0, "Full Price", "Discounted")</f>
        <v>Discounted</v>
      </c>
      <c r="AG1099" s="46" t="str">
        <f>TEXT(Table1[[#This Row],[Order Date]],"mmm-yyyy")</f>
        <v>May-2015</v>
      </c>
    </row>
    <row r="1100" spans="1:33" ht="12.75" hidden="1" customHeight="1" x14ac:dyDescent="0.25">
      <c r="A1100" s="5">
        <v>20569</v>
      </c>
      <c r="B1100" s="5" t="s">
        <v>37</v>
      </c>
      <c r="C1100" s="5">
        <v>0.05</v>
      </c>
      <c r="D1100" s="5">
        <v>7.99</v>
      </c>
      <c r="E1100" s="5">
        <v>5.03</v>
      </c>
      <c r="F1100" s="5">
        <v>1986</v>
      </c>
      <c r="G1100" s="5" t="s">
        <v>1927</v>
      </c>
      <c r="H1100" s="5" t="s">
        <v>27</v>
      </c>
      <c r="I1100" s="5" t="s">
        <v>40</v>
      </c>
      <c r="J1100" s="5" t="s">
        <v>77</v>
      </c>
      <c r="K1100" s="5" t="s">
        <v>78</v>
      </c>
      <c r="L1100" s="5" t="s">
        <v>86</v>
      </c>
      <c r="M1100" s="5" t="s">
        <v>430</v>
      </c>
      <c r="N1100" s="5">
        <v>0.6</v>
      </c>
      <c r="O1100" s="5" t="s">
        <v>33</v>
      </c>
      <c r="P1100" s="5" t="s">
        <v>61</v>
      </c>
      <c r="Q1100" s="5" t="s">
        <v>130</v>
      </c>
      <c r="R1100" s="5" t="s">
        <v>1929</v>
      </c>
      <c r="S1100" s="5">
        <v>79701</v>
      </c>
      <c r="T1100" s="7">
        <v>42130</v>
      </c>
      <c r="U1100" s="7">
        <v>42132</v>
      </c>
      <c r="V1100" s="5">
        <v>5.6870000000000083</v>
      </c>
      <c r="W1100" s="5">
        <v>4</v>
      </c>
      <c r="X1100" s="5">
        <v>42.99</v>
      </c>
      <c r="Y1100" s="5">
        <v>90888</v>
      </c>
      <c r="Z1100" s="5">
        <f>DATEDIF(Table1[[#This Row],[Order Date]], Table1[[#This Row],[Ship Date]], "D")</f>
        <v>2</v>
      </c>
      <c r="AA1100" s="5">
        <f>IF(Table1[[#This Row],[Sales]]=0, 0, Table1[[#This Row],[Profit]] / Table1[[#This Row],[Sales]] * 100)</f>
        <v>13.22865782740174</v>
      </c>
      <c r="AB1100" s="5">
        <f>Table1[[#This Row],[Sales]] / (1 - Table1[[#This Row],[Discount]])</f>
        <v>45.252631578947373</v>
      </c>
      <c r="AC1100" s="5">
        <f>Table1[[#This Row],[Sales Before Discount]] - Table1[[#This Row],[Sales]]</f>
        <v>2.2626315789473708</v>
      </c>
      <c r="AD1100" s="5" t="str">
        <f>IF(Table1[[#This Row],[Discount Impact Factor]]=0, "No Discount", IF(Table1[[#This Row],[Discount Impact Factor]]&lt;=0.1, "Low Discount", IF(Table1[[#This Row],[Discount Impact Factor]]&lt;=0.2, "Medium Discount", "High Discount")))</f>
        <v>High Discount</v>
      </c>
      <c r="AE1100" s="5" t="str">
        <f>IF(Table1[[#This Row],[Discount]]=0,"0% (No Discount)",
 IF(Table1[[#This Row],[Discount]]&lt;=0.09,"10%",
 IF(Table1[[#This Row],[Discount]]&lt;=0.16,"15%",
 IF(Table1[[#This Row],[Discount]]&lt;=0.2,"20%",  IF(Table1[[#This Row],[Discount]]&lt;=0.25,"25%",
 "30%+")))))</f>
        <v>10%</v>
      </c>
      <c r="AF1100" s="5" t="str">
        <f>IF(Table1[[#This Row],[Discount]]=0, "Full Price", "Discounted")</f>
        <v>Discounted</v>
      </c>
      <c r="AG1100" s="46" t="str">
        <f>TEXT(Table1[[#This Row],[Order Date]],"mmm-yyyy")</f>
        <v>May-2015</v>
      </c>
    </row>
    <row r="1101" spans="1:33" ht="12.75" customHeight="1" x14ac:dyDescent="0.25">
      <c r="A1101" s="5">
        <v>19336</v>
      </c>
      <c r="B1101" s="5" t="s">
        <v>25</v>
      </c>
      <c r="C1101" s="5">
        <v>0.05</v>
      </c>
      <c r="D1101" s="5">
        <v>20.98</v>
      </c>
      <c r="E1101" s="5">
        <v>21.2</v>
      </c>
      <c r="F1101" s="5">
        <v>1988</v>
      </c>
      <c r="G1101" s="5" t="s">
        <v>1930</v>
      </c>
      <c r="H1101" s="5" t="s">
        <v>49</v>
      </c>
      <c r="I1101" s="5" t="s">
        <v>40</v>
      </c>
      <c r="J1101" s="5" t="s">
        <v>41</v>
      </c>
      <c r="K1101" s="5" t="s">
        <v>50</v>
      </c>
      <c r="L1101" s="5" t="s">
        <v>86</v>
      </c>
      <c r="M1101" s="5" t="s">
        <v>1931</v>
      </c>
      <c r="N1101" s="5">
        <v>0.78</v>
      </c>
      <c r="O1101" s="5" t="s">
        <v>33</v>
      </c>
      <c r="P1101" s="5" t="s">
        <v>34</v>
      </c>
      <c r="Q1101" s="5" t="s">
        <v>212</v>
      </c>
      <c r="R1101" s="5" t="s">
        <v>1895</v>
      </c>
      <c r="S1101" s="5">
        <v>84020</v>
      </c>
      <c r="T1101" s="7">
        <v>42007</v>
      </c>
      <c r="U1101" s="7">
        <v>42008</v>
      </c>
      <c r="V1101" s="5">
        <v>-181.102</v>
      </c>
      <c r="W1101" s="5">
        <v>3</v>
      </c>
      <c r="X1101" s="5">
        <v>65.69</v>
      </c>
      <c r="Y1101" s="5">
        <v>89999</v>
      </c>
      <c r="Z1101" s="5">
        <f>DATEDIF(Table1[[#This Row],[Order Date]], Table1[[#This Row],[Ship Date]], "D")</f>
        <v>1</v>
      </c>
      <c r="AA1101" s="5">
        <f>IF(Table1[[#This Row],[Sales]]=0, 0, Table1[[#This Row],[Profit]] / Table1[[#This Row],[Sales]] * 100)</f>
        <v>-275.69188613183132</v>
      </c>
      <c r="AB1101" s="5">
        <f>Table1[[#This Row],[Sales]] / (1 - Table1[[#This Row],[Discount]])</f>
        <v>69.147368421052633</v>
      </c>
      <c r="AC1101" s="5">
        <f>Table1[[#This Row],[Sales Before Discount]] - Table1[[#This Row],[Sales]]</f>
        <v>3.4573684210526352</v>
      </c>
      <c r="AD1101" s="5" t="str">
        <f>IF(Table1[[#This Row],[Discount Impact Factor]]=0, "No Discount", IF(Table1[[#This Row],[Discount Impact Factor]]&lt;=0.1, "Low Discount", IF(Table1[[#This Row],[Discount Impact Factor]]&lt;=0.2, "Medium Discount", "High Discount")))</f>
        <v>High Discount</v>
      </c>
      <c r="AE1101" s="5" t="str">
        <f>IF(Table1[[#This Row],[Discount]]=0,"0% (No Discount)",
 IF(Table1[[#This Row],[Discount]]&lt;=0.09,"10%",
 IF(Table1[[#This Row],[Discount]]&lt;=0.16,"15%",
 IF(Table1[[#This Row],[Discount]]&lt;=0.2,"20%",  IF(Table1[[#This Row],[Discount]]&lt;=0.25,"25%",
 "30%+")))))</f>
        <v>10%</v>
      </c>
      <c r="AF1101" s="5" t="str">
        <f>IF(Table1[[#This Row],[Discount]]=0, "Full Price", "Discounted")</f>
        <v>Discounted</v>
      </c>
      <c r="AG1101" s="46" t="str">
        <f>TEXT(Table1[[#This Row],[Order Date]],"mmm-yyyy")</f>
        <v>Jan-2015</v>
      </c>
    </row>
    <row r="1102" spans="1:33" ht="12.75" hidden="1" customHeight="1" x14ac:dyDescent="0.25">
      <c r="A1102" s="5">
        <v>22600</v>
      </c>
      <c r="B1102" s="5" t="s">
        <v>37</v>
      </c>
      <c r="C1102" s="5">
        <v>0.04</v>
      </c>
      <c r="D1102" s="5">
        <v>355.98</v>
      </c>
      <c r="E1102" s="5">
        <v>58.92</v>
      </c>
      <c r="F1102" s="5">
        <v>1989</v>
      </c>
      <c r="G1102" s="5" t="s">
        <v>1932</v>
      </c>
      <c r="H1102" s="5" t="s">
        <v>39</v>
      </c>
      <c r="I1102" s="5" t="s">
        <v>40</v>
      </c>
      <c r="J1102" s="5" t="s">
        <v>41</v>
      </c>
      <c r="K1102" s="5" t="s">
        <v>42</v>
      </c>
      <c r="L1102" s="5" t="s">
        <v>43</v>
      </c>
      <c r="M1102" s="5" t="s">
        <v>1294</v>
      </c>
      <c r="N1102" s="5">
        <v>0.64</v>
      </c>
      <c r="O1102" s="5" t="s">
        <v>33</v>
      </c>
      <c r="P1102" s="5" t="s">
        <v>34</v>
      </c>
      <c r="Q1102" s="5" t="s">
        <v>212</v>
      </c>
      <c r="R1102" s="5" t="s">
        <v>1933</v>
      </c>
      <c r="S1102" s="5">
        <v>84117</v>
      </c>
      <c r="T1102" s="7">
        <v>42025</v>
      </c>
      <c r="U1102" s="7">
        <v>42026</v>
      </c>
      <c r="V1102" s="5">
        <v>882.93000000000006</v>
      </c>
      <c r="W1102" s="5">
        <v>8</v>
      </c>
      <c r="X1102" s="5">
        <v>2748.21</v>
      </c>
      <c r="Y1102" s="5">
        <v>90000</v>
      </c>
      <c r="Z1102" s="5">
        <f>DATEDIF(Table1[[#This Row],[Order Date]], Table1[[#This Row],[Ship Date]], "D")</f>
        <v>1</v>
      </c>
      <c r="AA1102" s="5">
        <f>IF(Table1[[#This Row],[Sales]]=0, 0, Table1[[#This Row],[Profit]] / Table1[[#This Row],[Sales]] * 100)</f>
        <v>32.127457508705668</v>
      </c>
      <c r="AB1102" s="5">
        <f>Table1[[#This Row],[Sales]] / (1 - Table1[[#This Row],[Discount]])</f>
        <v>2862.71875</v>
      </c>
      <c r="AC1102" s="5">
        <f>Table1[[#This Row],[Sales Before Discount]] - Table1[[#This Row],[Sales]]</f>
        <v>114.50874999999996</v>
      </c>
      <c r="AD1102" s="5" t="str">
        <f>IF(Table1[[#This Row],[Discount Impact Factor]]=0, "No Discount", IF(Table1[[#This Row],[Discount Impact Factor]]&lt;=0.1, "Low Discount", IF(Table1[[#This Row],[Discount Impact Factor]]&lt;=0.2, "Medium Discount", "High Discount")))</f>
        <v>High Discount</v>
      </c>
      <c r="AE1102" s="5" t="str">
        <f>IF(Table1[[#This Row],[Discount]]=0,"0% (No Discount)",
 IF(Table1[[#This Row],[Discount]]&lt;=0.09,"10%",
 IF(Table1[[#This Row],[Discount]]&lt;=0.16,"15%",
 IF(Table1[[#This Row],[Discount]]&lt;=0.2,"20%",  IF(Table1[[#This Row],[Discount]]&lt;=0.25,"25%",
 "30%+")))))</f>
        <v>10%</v>
      </c>
      <c r="AF1102" s="5" t="str">
        <f>IF(Table1[[#This Row],[Discount]]=0, "Full Price", "Discounted")</f>
        <v>Discounted</v>
      </c>
      <c r="AG1102" s="46" t="str">
        <f>TEXT(Table1[[#This Row],[Order Date]],"mmm-yyyy")</f>
        <v>Jan-2015</v>
      </c>
    </row>
    <row r="1103" spans="1:33" ht="12.75" hidden="1" customHeight="1" x14ac:dyDescent="0.25">
      <c r="A1103" s="5">
        <v>22601</v>
      </c>
      <c r="B1103" s="5" t="s">
        <v>37</v>
      </c>
      <c r="C1103" s="5">
        <v>0.09</v>
      </c>
      <c r="D1103" s="5">
        <v>19.98</v>
      </c>
      <c r="E1103" s="5">
        <v>8.68</v>
      </c>
      <c r="F1103" s="5">
        <v>1989</v>
      </c>
      <c r="G1103" s="5" t="s">
        <v>1932</v>
      </c>
      <c r="H1103" s="5" t="s">
        <v>49</v>
      </c>
      <c r="I1103" s="5" t="s">
        <v>40</v>
      </c>
      <c r="J1103" s="5" t="s">
        <v>29</v>
      </c>
      <c r="K1103" s="5" t="s">
        <v>93</v>
      </c>
      <c r="L1103" s="5" t="s">
        <v>59</v>
      </c>
      <c r="M1103" s="5" t="s">
        <v>1223</v>
      </c>
      <c r="N1103" s="5">
        <v>0.37</v>
      </c>
      <c r="O1103" s="5" t="s">
        <v>33</v>
      </c>
      <c r="P1103" s="5" t="s">
        <v>34</v>
      </c>
      <c r="Q1103" s="5" t="s">
        <v>212</v>
      </c>
      <c r="R1103" s="5" t="s">
        <v>1933</v>
      </c>
      <c r="S1103" s="5">
        <v>84117</v>
      </c>
      <c r="T1103" s="7">
        <v>42025</v>
      </c>
      <c r="U1103" s="7">
        <v>42026</v>
      </c>
      <c r="V1103" s="5">
        <v>6.6803999999999988</v>
      </c>
      <c r="W1103" s="5">
        <v>5</v>
      </c>
      <c r="X1103" s="5">
        <v>93.19</v>
      </c>
      <c r="Y1103" s="5">
        <v>90000</v>
      </c>
      <c r="Z1103" s="5">
        <f>DATEDIF(Table1[[#This Row],[Order Date]], Table1[[#This Row],[Ship Date]], "D")</f>
        <v>1</v>
      </c>
      <c r="AA1103" s="5">
        <f>IF(Table1[[#This Row],[Sales]]=0, 0, Table1[[#This Row],[Profit]] / Table1[[#This Row],[Sales]] * 100)</f>
        <v>7.1685803197767992</v>
      </c>
      <c r="AB1103" s="5">
        <f>Table1[[#This Row],[Sales]] / (1 - Table1[[#This Row],[Discount]])</f>
        <v>102.4065934065934</v>
      </c>
      <c r="AC1103" s="5">
        <f>Table1[[#This Row],[Sales Before Discount]] - Table1[[#This Row],[Sales]]</f>
        <v>9.2165934065934039</v>
      </c>
      <c r="AD1103" s="5" t="str">
        <f>IF(Table1[[#This Row],[Discount Impact Factor]]=0, "No Discount", IF(Table1[[#This Row],[Discount Impact Factor]]&lt;=0.1, "Low Discount", IF(Table1[[#This Row],[Discount Impact Factor]]&lt;=0.2, "Medium Discount", "High Discount")))</f>
        <v>High Discount</v>
      </c>
      <c r="AE1103" s="5" t="str">
        <f>IF(Table1[[#This Row],[Discount]]=0,"0% (No Discount)",
 IF(Table1[[#This Row],[Discount]]&lt;=0.09,"10%",
 IF(Table1[[#This Row],[Discount]]&lt;=0.16,"15%",
 IF(Table1[[#This Row],[Discount]]&lt;=0.2,"20%",  IF(Table1[[#This Row],[Discount]]&lt;=0.25,"25%",
 "30%+")))))</f>
        <v>10%</v>
      </c>
      <c r="AF1103" s="5" t="str">
        <f>IF(Table1[[#This Row],[Discount]]=0, "Full Price", "Discounted")</f>
        <v>Discounted</v>
      </c>
      <c r="AG1103" s="46" t="str">
        <f>TEXT(Table1[[#This Row],[Order Date]],"mmm-yyyy")</f>
        <v>Jan-2015</v>
      </c>
    </row>
    <row r="1104" spans="1:33" ht="12.75" hidden="1" customHeight="1" x14ac:dyDescent="0.25">
      <c r="A1104" s="5">
        <v>20554</v>
      </c>
      <c r="B1104" s="5" t="s">
        <v>25</v>
      </c>
      <c r="C1104" s="5">
        <v>0.01</v>
      </c>
      <c r="D1104" s="5">
        <v>30.98</v>
      </c>
      <c r="E1104" s="5">
        <v>6.5</v>
      </c>
      <c r="F1104" s="5">
        <v>1989</v>
      </c>
      <c r="G1104" s="5" t="s">
        <v>1932</v>
      </c>
      <c r="H1104" s="5" t="s">
        <v>49</v>
      </c>
      <c r="I1104" s="5" t="s">
        <v>28</v>
      </c>
      <c r="J1104" s="5" t="s">
        <v>77</v>
      </c>
      <c r="K1104" s="5" t="s">
        <v>180</v>
      </c>
      <c r="L1104" s="5" t="s">
        <v>59</v>
      </c>
      <c r="M1104" s="5" t="s">
        <v>1908</v>
      </c>
      <c r="N1104" s="5">
        <v>0.64</v>
      </c>
      <c r="O1104" s="5" t="s">
        <v>33</v>
      </c>
      <c r="P1104" s="5" t="s">
        <v>34</v>
      </c>
      <c r="Q1104" s="5" t="s">
        <v>212</v>
      </c>
      <c r="R1104" s="5" t="s">
        <v>1933</v>
      </c>
      <c r="S1104" s="5">
        <v>84117</v>
      </c>
      <c r="T1104" s="7">
        <v>42139</v>
      </c>
      <c r="U1104" s="7">
        <v>42140</v>
      </c>
      <c r="V1104" s="5">
        <v>46.29</v>
      </c>
      <c r="W1104" s="5">
        <v>11</v>
      </c>
      <c r="X1104" s="5">
        <v>363.37</v>
      </c>
      <c r="Y1104" s="5">
        <v>90001</v>
      </c>
      <c r="Z1104" s="5">
        <f>DATEDIF(Table1[[#This Row],[Order Date]], Table1[[#This Row],[Ship Date]], "D")</f>
        <v>1</v>
      </c>
      <c r="AA1104" s="5">
        <f>IF(Table1[[#This Row],[Sales]]=0, 0, Table1[[#This Row],[Profit]] / Table1[[#This Row],[Sales]] * 100)</f>
        <v>12.739081377108732</v>
      </c>
      <c r="AB1104" s="5">
        <f>Table1[[#This Row],[Sales]] / (1 - Table1[[#This Row],[Discount]])</f>
        <v>367.04040404040404</v>
      </c>
      <c r="AC1104" s="5">
        <f>Table1[[#This Row],[Sales Before Discount]] - Table1[[#This Row],[Sales]]</f>
        <v>3.670404040404037</v>
      </c>
      <c r="AD1104" s="5" t="str">
        <f>IF(Table1[[#This Row],[Discount Impact Factor]]=0, "No Discount", IF(Table1[[#This Row],[Discount Impact Factor]]&lt;=0.1, "Low Discount", IF(Table1[[#This Row],[Discount Impact Factor]]&lt;=0.2, "Medium Discount", "High Discount")))</f>
        <v>High Discount</v>
      </c>
      <c r="AE1104" s="5" t="str">
        <f>IF(Table1[[#This Row],[Discount]]=0,"0% (No Discount)",
 IF(Table1[[#This Row],[Discount]]&lt;=0.09,"10%",
 IF(Table1[[#This Row],[Discount]]&lt;=0.16,"15%",
 IF(Table1[[#This Row],[Discount]]&lt;=0.2,"20%",  IF(Table1[[#This Row],[Discount]]&lt;=0.25,"25%",
 "30%+")))))</f>
        <v>10%</v>
      </c>
      <c r="AF1104" s="5" t="str">
        <f>IF(Table1[[#This Row],[Discount]]=0, "Full Price", "Discounted")</f>
        <v>Discounted</v>
      </c>
      <c r="AG1104" s="46" t="str">
        <f>TEXT(Table1[[#This Row],[Order Date]],"mmm-yyyy")</f>
        <v>May-2015</v>
      </c>
    </row>
    <row r="1105" spans="1:33" ht="12.75" hidden="1" customHeight="1" x14ac:dyDescent="0.25">
      <c r="A1105" s="5">
        <v>20555</v>
      </c>
      <c r="B1105" s="5" t="s">
        <v>25</v>
      </c>
      <c r="C1105" s="5">
        <v>0.01</v>
      </c>
      <c r="D1105" s="5">
        <v>40.99</v>
      </c>
      <c r="E1105" s="5">
        <v>19.989999999999998</v>
      </c>
      <c r="F1105" s="5">
        <v>1989</v>
      </c>
      <c r="G1105" s="5" t="s">
        <v>1932</v>
      </c>
      <c r="H1105" s="5" t="s">
        <v>49</v>
      </c>
      <c r="I1105" s="5" t="s">
        <v>28</v>
      </c>
      <c r="J1105" s="5" t="s">
        <v>29</v>
      </c>
      <c r="K1105" s="5" t="s">
        <v>93</v>
      </c>
      <c r="L1105" s="5" t="s">
        <v>59</v>
      </c>
      <c r="M1105" s="5" t="s">
        <v>1934</v>
      </c>
      <c r="N1105" s="5">
        <v>0.36</v>
      </c>
      <c r="O1105" s="5" t="s">
        <v>33</v>
      </c>
      <c r="P1105" s="5" t="s">
        <v>34</v>
      </c>
      <c r="Q1105" s="5" t="s">
        <v>212</v>
      </c>
      <c r="R1105" s="5" t="s">
        <v>1933</v>
      </c>
      <c r="S1105" s="5">
        <v>84117</v>
      </c>
      <c r="T1105" s="7">
        <v>42139</v>
      </c>
      <c r="U1105" s="7">
        <v>42142</v>
      </c>
      <c r="V1105" s="5">
        <v>177.79</v>
      </c>
      <c r="W1105" s="5">
        <v>11</v>
      </c>
      <c r="X1105" s="5">
        <v>480.75</v>
      </c>
      <c r="Y1105" s="5">
        <v>90001</v>
      </c>
      <c r="Z1105" s="5">
        <f>DATEDIF(Table1[[#This Row],[Order Date]], Table1[[#This Row],[Ship Date]], "D")</f>
        <v>3</v>
      </c>
      <c r="AA1105" s="5">
        <f>IF(Table1[[#This Row],[Sales]]=0, 0, Table1[[#This Row],[Profit]] / Table1[[#This Row],[Sales]] * 100)</f>
        <v>36.981799271970878</v>
      </c>
      <c r="AB1105" s="5">
        <f>Table1[[#This Row],[Sales]] / (1 - Table1[[#This Row],[Discount]])</f>
        <v>485.60606060606062</v>
      </c>
      <c r="AC1105" s="5">
        <f>Table1[[#This Row],[Sales Before Discount]] - Table1[[#This Row],[Sales]]</f>
        <v>4.8560606060606233</v>
      </c>
      <c r="AD1105" s="5" t="str">
        <f>IF(Table1[[#This Row],[Discount Impact Factor]]=0, "No Discount", IF(Table1[[#This Row],[Discount Impact Factor]]&lt;=0.1, "Low Discount", IF(Table1[[#This Row],[Discount Impact Factor]]&lt;=0.2, "Medium Discount", "High Discount")))</f>
        <v>High Discount</v>
      </c>
      <c r="AE1105" s="5" t="str">
        <f>IF(Table1[[#This Row],[Discount]]=0,"0% (No Discount)",
 IF(Table1[[#This Row],[Discount]]&lt;=0.09,"10%",
 IF(Table1[[#This Row],[Discount]]&lt;=0.16,"15%",
 IF(Table1[[#This Row],[Discount]]&lt;=0.2,"20%",  IF(Table1[[#This Row],[Discount]]&lt;=0.25,"25%",
 "30%+")))))</f>
        <v>10%</v>
      </c>
      <c r="AF1105" s="5" t="str">
        <f>IF(Table1[[#This Row],[Discount]]=0, "Full Price", "Discounted")</f>
        <v>Discounted</v>
      </c>
      <c r="AG1105" s="46" t="str">
        <f>TEXT(Table1[[#This Row],[Order Date]],"mmm-yyyy")</f>
        <v>May-2015</v>
      </c>
    </row>
    <row r="1106" spans="1:33" ht="12.75" customHeight="1" x14ac:dyDescent="0.25">
      <c r="A1106" s="5">
        <v>21723</v>
      </c>
      <c r="B1106" s="5" t="s">
        <v>56</v>
      </c>
      <c r="C1106" s="5">
        <v>0.1</v>
      </c>
      <c r="D1106" s="5">
        <v>1.6</v>
      </c>
      <c r="E1106" s="5">
        <v>1.29</v>
      </c>
      <c r="F1106" s="5">
        <v>1989</v>
      </c>
      <c r="G1106" s="5" t="s">
        <v>1932</v>
      </c>
      <c r="H1106" s="5" t="s">
        <v>49</v>
      </c>
      <c r="I1106" s="5" t="s">
        <v>40</v>
      </c>
      <c r="J1106" s="5" t="s">
        <v>29</v>
      </c>
      <c r="K1106" s="5" t="s">
        <v>30</v>
      </c>
      <c r="L1106" s="5" t="s">
        <v>31</v>
      </c>
      <c r="M1106" s="5" t="s">
        <v>1935</v>
      </c>
      <c r="N1106" s="5">
        <v>0.42</v>
      </c>
      <c r="O1106" s="5" t="s">
        <v>33</v>
      </c>
      <c r="P1106" s="5" t="s">
        <v>34</v>
      </c>
      <c r="Q1106" s="5" t="s">
        <v>212</v>
      </c>
      <c r="R1106" s="5" t="s">
        <v>1933</v>
      </c>
      <c r="S1106" s="5">
        <v>84117</v>
      </c>
      <c r="T1106" s="7">
        <v>42124</v>
      </c>
      <c r="U1106" s="7">
        <v>42124</v>
      </c>
      <c r="V1106" s="5">
        <v>-14.990400000000001</v>
      </c>
      <c r="W1106" s="5">
        <v>11</v>
      </c>
      <c r="X1106" s="5">
        <v>16.88</v>
      </c>
      <c r="Y1106" s="5">
        <v>90003</v>
      </c>
      <c r="Z1106" s="5">
        <f>DATEDIF(Table1[[#This Row],[Order Date]], Table1[[#This Row],[Ship Date]], "D")</f>
        <v>0</v>
      </c>
      <c r="AA1106" s="5">
        <f>IF(Table1[[#This Row],[Sales]]=0, 0, Table1[[#This Row],[Profit]] / Table1[[#This Row],[Sales]] * 100)</f>
        <v>-88.805687203791479</v>
      </c>
      <c r="AB1106" s="5">
        <f>Table1[[#This Row],[Sales]] / (1 - Table1[[#This Row],[Discount]])</f>
        <v>18.755555555555553</v>
      </c>
      <c r="AC1106" s="5">
        <f>Table1[[#This Row],[Sales Before Discount]] - Table1[[#This Row],[Sales]]</f>
        <v>1.8755555555555539</v>
      </c>
      <c r="AD1106" s="5" t="str">
        <f>IF(Table1[[#This Row],[Discount Impact Factor]]=0, "No Discount", IF(Table1[[#This Row],[Discount Impact Factor]]&lt;=0.1, "Low Discount", IF(Table1[[#This Row],[Discount Impact Factor]]&lt;=0.2, "Medium Discount", "High Discount")))</f>
        <v>High Discount</v>
      </c>
      <c r="AE1106" s="5" t="str">
        <f>IF(Table1[[#This Row],[Discount]]=0,"0% (No Discount)",
 IF(Table1[[#This Row],[Discount]]&lt;=0.09,"10%",
 IF(Table1[[#This Row],[Discount]]&lt;=0.16,"15%",
 IF(Table1[[#This Row],[Discount]]&lt;=0.2,"20%",  IF(Table1[[#This Row],[Discount]]&lt;=0.25,"25%",
 "30%+")))))</f>
        <v>15%</v>
      </c>
      <c r="AF1106" s="5" t="str">
        <f>IF(Table1[[#This Row],[Discount]]=0, "Full Price", "Discounted")</f>
        <v>Discounted</v>
      </c>
      <c r="AG1106" s="46" t="str">
        <f>TEXT(Table1[[#This Row],[Order Date]],"mmm-yyyy")</f>
        <v>Apr-2015</v>
      </c>
    </row>
    <row r="1107" spans="1:33" ht="12.75" hidden="1" customHeight="1" x14ac:dyDescent="0.25">
      <c r="A1107" s="5">
        <v>25417</v>
      </c>
      <c r="B1107" s="5" t="s">
        <v>56</v>
      </c>
      <c r="C1107" s="5">
        <v>0</v>
      </c>
      <c r="D1107" s="5">
        <v>47.9</v>
      </c>
      <c r="E1107" s="5">
        <v>5.86</v>
      </c>
      <c r="F1107" s="5">
        <v>1991</v>
      </c>
      <c r="G1107" s="5" t="s">
        <v>1936</v>
      </c>
      <c r="H1107" s="5" t="s">
        <v>49</v>
      </c>
      <c r="I1107" s="5" t="s">
        <v>40</v>
      </c>
      <c r="J1107" s="5" t="s">
        <v>29</v>
      </c>
      <c r="K1107" s="5" t="s">
        <v>93</v>
      </c>
      <c r="L1107" s="5" t="s">
        <v>59</v>
      </c>
      <c r="M1107" s="5" t="s">
        <v>1937</v>
      </c>
      <c r="N1107" s="5">
        <v>0.37</v>
      </c>
      <c r="O1107" s="5" t="s">
        <v>33</v>
      </c>
      <c r="P1107" s="5" t="s">
        <v>34</v>
      </c>
      <c r="Q1107" s="5" t="s">
        <v>212</v>
      </c>
      <c r="R1107" s="5" t="s">
        <v>1938</v>
      </c>
      <c r="S1107" s="5">
        <v>84118</v>
      </c>
      <c r="T1107" s="7">
        <v>42057</v>
      </c>
      <c r="U1107" s="7">
        <v>42059</v>
      </c>
      <c r="V1107" s="5">
        <v>638.38109999999995</v>
      </c>
      <c r="W1107" s="5">
        <v>18</v>
      </c>
      <c r="X1107" s="5">
        <v>925.19</v>
      </c>
      <c r="Y1107" s="5">
        <v>90002</v>
      </c>
      <c r="Z1107" s="5">
        <f>DATEDIF(Table1[[#This Row],[Order Date]], Table1[[#This Row],[Ship Date]], "D")</f>
        <v>2</v>
      </c>
      <c r="AA1107" s="5">
        <f>IF(Table1[[#This Row],[Sales]]=0, 0, Table1[[#This Row],[Profit]] / Table1[[#This Row],[Sales]] * 100)</f>
        <v>69</v>
      </c>
      <c r="AB1107" s="5">
        <f>Table1[[#This Row],[Sales]] / (1 - Table1[[#This Row],[Discount]])</f>
        <v>925.19</v>
      </c>
      <c r="AC1107" s="5">
        <f>Table1[[#This Row],[Sales Before Discount]] - Table1[[#This Row],[Sales]]</f>
        <v>0</v>
      </c>
      <c r="AD1107" s="5" t="str">
        <f>IF(Table1[[#This Row],[Discount Impact Factor]]=0, "No Discount", IF(Table1[[#This Row],[Discount Impact Factor]]&lt;=0.1, "Low Discount", IF(Table1[[#This Row],[Discount Impact Factor]]&lt;=0.2, "Medium Discount", "High Discount")))</f>
        <v>No Discount</v>
      </c>
      <c r="AE1107" s="5" t="str">
        <f>IF(Table1[[#This Row],[Discount]]=0,"0% (No Discount)",
 IF(Table1[[#This Row],[Discount]]&lt;=0.09,"10%",
 IF(Table1[[#This Row],[Discount]]&lt;=0.16,"15%",
 IF(Table1[[#This Row],[Discount]]&lt;=0.2,"20%",  IF(Table1[[#This Row],[Discount]]&lt;=0.25,"25%",
 "30%+")))))</f>
        <v>0% (No Discount)</v>
      </c>
      <c r="AF1107" s="5" t="str">
        <f>IF(Table1[[#This Row],[Discount]]=0, "Full Price", "Discounted")</f>
        <v>Full Price</v>
      </c>
      <c r="AG1107" s="46" t="str">
        <f>TEXT(Table1[[#This Row],[Order Date]],"mmm-yyyy")</f>
        <v>Feb-2015</v>
      </c>
    </row>
    <row r="1108" spans="1:33" ht="12.75" hidden="1" customHeight="1" x14ac:dyDescent="0.25">
      <c r="A1108" s="5">
        <v>19797</v>
      </c>
      <c r="B1108" s="5" t="s">
        <v>37</v>
      </c>
      <c r="C1108" s="5">
        <v>0.1</v>
      </c>
      <c r="D1108" s="5">
        <v>125.99</v>
      </c>
      <c r="E1108" s="5">
        <v>8.99</v>
      </c>
      <c r="F1108" s="5">
        <v>1997</v>
      </c>
      <c r="G1108" s="5" t="s">
        <v>1939</v>
      </c>
      <c r="H1108" s="5" t="s">
        <v>49</v>
      </c>
      <c r="I1108" s="5" t="s">
        <v>114</v>
      </c>
      <c r="J1108" s="5" t="s">
        <v>77</v>
      </c>
      <c r="K1108" s="5" t="s">
        <v>78</v>
      </c>
      <c r="L1108" s="5" t="s">
        <v>59</v>
      </c>
      <c r="M1108" s="5" t="s">
        <v>898</v>
      </c>
      <c r="N1108" s="5">
        <v>0.56999999999999995</v>
      </c>
      <c r="O1108" s="5" t="s">
        <v>33</v>
      </c>
      <c r="P1108" s="5" t="s">
        <v>136</v>
      </c>
      <c r="Q1108" s="5" t="s">
        <v>932</v>
      </c>
      <c r="R1108" s="5" t="s">
        <v>933</v>
      </c>
      <c r="S1108" s="5">
        <v>29915</v>
      </c>
      <c r="T1108" s="7">
        <v>42029</v>
      </c>
      <c r="U1108" s="7">
        <v>42032</v>
      </c>
      <c r="V1108" s="5">
        <v>17.652000000000001</v>
      </c>
      <c r="W1108" s="5">
        <v>4</v>
      </c>
      <c r="X1108" s="5">
        <v>408.66</v>
      </c>
      <c r="Y1108" s="5">
        <v>90333</v>
      </c>
      <c r="Z1108" s="5">
        <f>DATEDIF(Table1[[#This Row],[Order Date]], Table1[[#This Row],[Ship Date]], "D")</f>
        <v>3</v>
      </c>
      <c r="AA1108" s="5">
        <f>IF(Table1[[#This Row],[Sales]]=0, 0, Table1[[#This Row],[Profit]] / Table1[[#This Row],[Sales]] * 100)</f>
        <v>4.3194831889590368</v>
      </c>
      <c r="AB1108" s="5">
        <f>Table1[[#This Row],[Sales]] / (1 - Table1[[#This Row],[Discount]])</f>
        <v>454.06666666666666</v>
      </c>
      <c r="AC1108" s="5">
        <f>Table1[[#This Row],[Sales Before Discount]] - Table1[[#This Row],[Sales]]</f>
        <v>45.406666666666638</v>
      </c>
      <c r="AD1108" s="5" t="str">
        <f>IF(Table1[[#This Row],[Discount Impact Factor]]=0, "No Discount", IF(Table1[[#This Row],[Discount Impact Factor]]&lt;=0.1, "Low Discount", IF(Table1[[#This Row],[Discount Impact Factor]]&lt;=0.2, "Medium Discount", "High Discount")))</f>
        <v>High Discount</v>
      </c>
      <c r="AE1108" s="5" t="str">
        <f>IF(Table1[[#This Row],[Discount]]=0,"0% (No Discount)",
 IF(Table1[[#This Row],[Discount]]&lt;=0.09,"10%",
 IF(Table1[[#This Row],[Discount]]&lt;=0.16,"15%",
 IF(Table1[[#This Row],[Discount]]&lt;=0.2,"20%",  IF(Table1[[#This Row],[Discount]]&lt;=0.25,"25%",
 "30%+")))))</f>
        <v>15%</v>
      </c>
      <c r="AF1108" s="5" t="str">
        <f>IF(Table1[[#This Row],[Discount]]=0, "Full Price", "Discounted")</f>
        <v>Discounted</v>
      </c>
      <c r="AG1108" s="46" t="str">
        <f>TEXT(Table1[[#This Row],[Order Date]],"mmm-yyyy")</f>
        <v>Jan-2015</v>
      </c>
    </row>
    <row r="1109" spans="1:33" ht="12.75" hidden="1" customHeight="1" x14ac:dyDescent="0.25">
      <c r="A1109" s="5">
        <v>19581</v>
      </c>
      <c r="B1109" s="5" t="s">
        <v>56</v>
      </c>
      <c r="C1109" s="5">
        <v>0.01</v>
      </c>
      <c r="D1109" s="5">
        <v>16.48</v>
      </c>
      <c r="E1109" s="5">
        <v>1.99</v>
      </c>
      <c r="F1109" s="5">
        <v>1997</v>
      </c>
      <c r="G1109" s="5" t="s">
        <v>1939</v>
      </c>
      <c r="H1109" s="5" t="s">
        <v>49</v>
      </c>
      <c r="I1109" s="5" t="s">
        <v>114</v>
      </c>
      <c r="J1109" s="5" t="s">
        <v>77</v>
      </c>
      <c r="K1109" s="5" t="s">
        <v>180</v>
      </c>
      <c r="L1109" s="5" t="s">
        <v>51</v>
      </c>
      <c r="M1109" s="5" t="s">
        <v>1472</v>
      </c>
      <c r="N1109" s="5">
        <v>0.42</v>
      </c>
      <c r="O1109" s="5" t="s">
        <v>33</v>
      </c>
      <c r="P1109" s="5" t="s">
        <v>136</v>
      </c>
      <c r="Q1109" s="5" t="s">
        <v>932</v>
      </c>
      <c r="R1109" s="5" t="s">
        <v>933</v>
      </c>
      <c r="S1109" s="5">
        <v>29915</v>
      </c>
      <c r="T1109" s="7">
        <v>42131</v>
      </c>
      <c r="U1109" s="7">
        <v>42132</v>
      </c>
      <c r="V1109" s="5">
        <v>739.67399999999998</v>
      </c>
      <c r="W1109" s="5">
        <v>7</v>
      </c>
      <c r="X1109" s="5">
        <v>122.93</v>
      </c>
      <c r="Y1109" s="5">
        <v>90334</v>
      </c>
      <c r="Z1109" s="5">
        <f>DATEDIF(Table1[[#This Row],[Order Date]], Table1[[#This Row],[Ship Date]], "D")</f>
        <v>1</v>
      </c>
      <c r="AA1109" s="5">
        <f>IF(Table1[[#This Row],[Sales]]=0, 0, Table1[[#This Row],[Profit]] / Table1[[#This Row],[Sales]] * 100)</f>
        <v>601.70340844382974</v>
      </c>
      <c r="AB1109" s="5">
        <f>Table1[[#This Row],[Sales]] / (1 - Table1[[#This Row],[Discount]])</f>
        <v>124.17171717171718</v>
      </c>
      <c r="AC1109" s="5">
        <f>Table1[[#This Row],[Sales Before Discount]] - Table1[[#This Row],[Sales]]</f>
        <v>1.2417171717171698</v>
      </c>
      <c r="AD1109" s="5" t="str">
        <f>IF(Table1[[#This Row],[Discount Impact Factor]]=0, "No Discount", IF(Table1[[#This Row],[Discount Impact Factor]]&lt;=0.1, "Low Discount", IF(Table1[[#This Row],[Discount Impact Factor]]&lt;=0.2, "Medium Discount", "High Discount")))</f>
        <v>High Discount</v>
      </c>
      <c r="AE1109" s="5" t="str">
        <f>IF(Table1[[#This Row],[Discount]]=0,"0% (No Discount)",
 IF(Table1[[#This Row],[Discount]]&lt;=0.09,"10%",
 IF(Table1[[#This Row],[Discount]]&lt;=0.16,"15%",
 IF(Table1[[#This Row],[Discount]]&lt;=0.2,"20%",  IF(Table1[[#This Row],[Discount]]&lt;=0.25,"25%",
 "30%+")))))</f>
        <v>10%</v>
      </c>
      <c r="AF1109" s="5" t="str">
        <f>IF(Table1[[#This Row],[Discount]]=0, "Full Price", "Discounted")</f>
        <v>Discounted</v>
      </c>
      <c r="AG1109" s="46" t="str">
        <f>TEXT(Table1[[#This Row],[Order Date]],"mmm-yyyy")</f>
        <v>May-2015</v>
      </c>
    </row>
    <row r="1110" spans="1:33" ht="12.75" customHeight="1" x14ac:dyDescent="0.25">
      <c r="A1110" s="5">
        <v>21003</v>
      </c>
      <c r="B1110" s="5" t="s">
        <v>106</v>
      </c>
      <c r="C1110" s="5">
        <v>0</v>
      </c>
      <c r="D1110" s="5">
        <v>24.92</v>
      </c>
      <c r="E1110" s="5">
        <v>12.98</v>
      </c>
      <c r="F1110" s="5">
        <v>1997</v>
      </c>
      <c r="G1110" s="5" t="s">
        <v>1939</v>
      </c>
      <c r="H1110" s="5" t="s">
        <v>49</v>
      </c>
      <c r="I1110" s="5" t="s">
        <v>114</v>
      </c>
      <c r="J1110" s="5" t="s">
        <v>29</v>
      </c>
      <c r="K1110" s="5" t="s">
        <v>109</v>
      </c>
      <c r="L1110" s="5" t="s">
        <v>59</v>
      </c>
      <c r="M1110" s="5" t="s">
        <v>1940</v>
      </c>
      <c r="N1110" s="5">
        <v>0.39</v>
      </c>
      <c r="O1110" s="5" t="s">
        <v>33</v>
      </c>
      <c r="P1110" s="5" t="s">
        <v>136</v>
      </c>
      <c r="Q1110" s="5" t="s">
        <v>932</v>
      </c>
      <c r="R1110" s="5" t="s">
        <v>933</v>
      </c>
      <c r="S1110" s="5">
        <v>29915</v>
      </c>
      <c r="T1110" s="7">
        <v>42157</v>
      </c>
      <c r="U1110" s="7">
        <v>42157</v>
      </c>
      <c r="V1110" s="5">
        <v>-23.155999999999999</v>
      </c>
      <c r="W1110" s="5">
        <v>1</v>
      </c>
      <c r="X1110" s="5">
        <v>32.659999999999997</v>
      </c>
      <c r="Y1110" s="5">
        <v>90335</v>
      </c>
      <c r="Z1110" s="5">
        <f>DATEDIF(Table1[[#This Row],[Order Date]], Table1[[#This Row],[Ship Date]], "D")</f>
        <v>0</v>
      </c>
      <c r="AA1110" s="5">
        <f>IF(Table1[[#This Row],[Sales]]=0, 0, Table1[[#This Row],[Profit]] / Table1[[#This Row],[Sales]] * 100)</f>
        <v>-70.900183710961429</v>
      </c>
      <c r="AB1110" s="5">
        <f>Table1[[#This Row],[Sales]] / (1 - Table1[[#This Row],[Discount]])</f>
        <v>32.659999999999997</v>
      </c>
      <c r="AC1110" s="5">
        <f>Table1[[#This Row],[Sales Before Discount]] - Table1[[#This Row],[Sales]]</f>
        <v>0</v>
      </c>
      <c r="AD1110" s="5" t="str">
        <f>IF(Table1[[#This Row],[Discount Impact Factor]]=0, "No Discount", IF(Table1[[#This Row],[Discount Impact Factor]]&lt;=0.1, "Low Discount", IF(Table1[[#This Row],[Discount Impact Factor]]&lt;=0.2, "Medium Discount", "High Discount")))</f>
        <v>No Discount</v>
      </c>
      <c r="AE1110" s="5" t="str">
        <f>IF(Table1[[#This Row],[Discount]]=0,"0% (No Discount)",
 IF(Table1[[#This Row],[Discount]]&lt;=0.09,"10%",
 IF(Table1[[#This Row],[Discount]]&lt;=0.16,"15%",
 IF(Table1[[#This Row],[Discount]]&lt;=0.2,"20%",  IF(Table1[[#This Row],[Discount]]&lt;=0.25,"25%",
 "30%+")))))</f>
        <v>0% (No Discount)</v>
      </c>
      <c r="AF1110" s="5" t="str">
        <f>IF(Table1[[#This Row],[Discount]]=0, "Full Price", "Discounted")</f>
        <v>Full Price</v>
      </c>
      <c r="AG1110" s="46" t="str">
        <f>TEXT(Table1[[#This Row],[Order Date]],"mmm-yyyy")</f>
        <v>Jun-2015</v>
      </c>
    </row>
    <row r="1111" spans="1:33" ht="12.75" customHeight="1" x14ac:dyDescent="0.25">
      <c r="A1111" s="5">
        <v>20392</v>
      </c>
      <c r="B1111" s="5" t="s">
        <v>37</v>
      </c>
      <c r="C1111" s="5">
        <v>0.06</v>
      </c>
      <c r="D1111" s="5">
        <v>4.42</v>
      </c>
      <c r="E1111" s="5">
        <v>4.99</v>
      </c>
      <c r="F1111" s="5">
        <v>1998</v>
      </c>
      <c r="G1111" s="5" t="s">
        <v>1941</v>
      </c>
      <c r="H1111" s="5" t="s">
        <v>49</v>
      </c>
      <c r="I1111" s="5" t="s">
        <v>28</v>
      </c>
      <c r="J1111" s="5" t="s">
        <v>29</v>
      </c>
      <c r="K1111" s="5" t="s">
        <v>69</v>
      </c>
      <c r="L1111" s="5" t="s">
        <v>59</v>
      </c>
      <c r="M1111" s="5" t="s">
        <v>70</v>
      </c>
      <c r="N1111" s="5">
        <v>0.38</v>
      </c>
      <c r="O1111" s="5" t="s">
        <v>33</v>
      </c>
      <c r="P1111" s="5" t="s">
        <v>53</v>
      </c>
      <c r="Q1111" s="5" t="s">
        <v>71</v>
      </c>
      <c r="R1111" s="5" t="s">
        <v>1942</v>
      </c>
      <c r="S1111" s="5">
        <v>11758</v>
      </c>
      <c r="T1111" s="7">
        <v>42158</v>
      </c>
      <c r="U1111" s="7">
        <v>42160</v>
      </c>
      <c r="V1111" s="5">
        <v>-10.435</v>
      </c>
      <c r="W1111" s="5">
        <v>3</v>
      </c>
      <c r="X1111" s="5">
        <v>14.85</v>
      </c>
      <c r="Y1111" s="5">
        <v>90568</v>
      </c>
      <c r="Z1111" s="5">
        <f>DATEDIF(Table1[[#This Row],[Order Date]], Table1[[#This Row],[Ship Date]], "D")</f>
        <v>2</v>
      </c>
      <c r="AA1111" s="5">
        <f>IF(Table1[[#This Row],[Sales]]=0, 0, Table1[[#This Row],[Profit]] / Table1[[#This Row],[Sales]] * 100)</f>
        <v>-70.269360269360277</v>
      </c>
      <c r="AB1111" s="5">
        <f>Table1[[#This Row],[Sales]] / (1 - Table1[[#This Row],[Discount]])</f>
        <v>15.797872340425533</v>
      </c>
      <c r="AC1111" s="5">
        <f>Table1[[#This Row],[Sales Before Discount]] - Table1[[#This Row],[Sales]]</f>
        <v>0.94787234042553337</v>
      </c>
      <c r="AD1111" s="5" t="str">
        <f>IF(Table1[[#This Row],[Discount Impact Factor]]=0, "No Discount", IF(Table1[[#This Row],[Discount Impact Factor]]&lt;=0.1, "Low Discount", IF(Table1[[#This Row],[Discount Impact Factor]]&lt;=0.2, "Medium Discount", "High Discount")))</f>
        <v>High Discount</v>
      </c>
      <c r="AE1111" s="5" t="str">
        <f>IF(Table1[[#This Row],[Discount]]=0,"0% (No Discount)",
 IF(Table1[[#This Row],[Discount]]&lt;=0.09,"10%",
 IF(Table1[[#This Row],[Discount]]&lt;=0.16,"15%",
 IF(Table1[[#This Row],[Discount]]&lt;=0.2,"20%",  IF(Table1[[#This Row],[Discount]]&lt;=0.25,"25%",
 "30%+")))))</f>
        <v>10%</v>
      </c>
      <c r="AF1111" s="5" t="str">
        <f>IF(Table1[[#This Row],[Discount]]=0, "Full Price", "Discounted")</f>
        <v>Discounted</v>
      </c>
      <c r="AG1111" s="46" t="str">
        <f>TEXT(Table1[[#This Row],[Order Date]],"mmm-yyyy")</f>
        <v>Jun-2015</v>
      </c>
    </row>
    <row r="1112" spans="1:33" ht="12.75" customHeight="1" x14ac:dyDescent="0.25">
      <c r="A1112" s="5">
        <v>24075</v>
      </c>
      <c r="B1112" s="5" t="s">
        <v>56</v>
      </c>
      <c r="C1112" s="5">
        <v>0.06</v>
      </c>
      <c r="D1112" s="5">
        <v>4.24</v>
      </c>
      <c r="E1112" s="5">
        <v>5.41</v>
      </c>
      <c r="F1112" s="5">
        <v>2004</v>
      </c>
      <c r="G1112" s="5" t="s">
        <v>1943</v>
      </c>
      <c r="H1112" s="5" t="s">
        <v>49</v>
      </c>
      <c r="I1112" s="5" t="s">
        <v>40</v>
      </c>
      <c r="J1112" s="5" t="s">
        <v>29</v>
      </c>
      <c r="K1112" s="5" t="s">
        <v>109</v>
      </c>
      <c r="L1112" s="5" t="s">
        <v>59</v>
      </c>
      <c r="M1112" s="5" t="s">
        <v>110</v>
      </c>
      <c r="N1112" s="5">
        <v>0.35</v>
      </c>
      <c r="O1112" s="5" t="s">
        <v>33</v>
      </c>
      <c r="P1112" s="5" t="s">
        <v>34</v>
      </c>
      <c r="Q1112" s="5" t="s">
        <v>82</v>
      </c>
      <c r="R1112" s="5" t="s">
        <v>1901</v>
      </c>
      <c r="S1112" s="5">
        <v>59715</v>
      </c>
      <c r="T1112" s="7">
        <v>42111</v>
      </c>
      <c r="U1112" s="7">
        <v>42113</v>
      </c>
      <c r="V1112" s="5">
        <v>-78.916679999999999</v>
      </c>
      <c r="W1112" s="5">
        <v>10</v>
      </c>
      <c r="X1112" s="5">
        <v>45</v>
      </c>
      <c r="Y1112" s="5">
        <v>91277</v>
      </c>
      <c r="Z1112" s="5">
        <f>DATEDIF(Table1[[#This Row],[Order Date]], Table1[[#This Row],[Ship Date]], "D")</f>
        <v>2</v>
      </c>
      <c r="AA1112" s="5">
        <f>IF(Table1[[#This Row],[Sales]]=0, 0, Table1[[#This Row],[Profit]] / Table1[[#This Row],[Sales]] * 100)</f>
        <v>-175.37039999999999</v>
      </c>
      <c r="AB1112" s="5">
        <f>Table1[[#This Row],[Sales]] / (1 - Table1[[#This Row],[Discount]])</f>
        <v>47.872340425531917</v>
      </c>
      <c r="AC1112" s="5">
        <f>Table1[[#This Row],[Sales Before Discount]] - Table1[[#This Row],[Sales]]</f>
        <v>2.8723404255319167</v>
      </c>
      <c r="AD1112" s="5" t="str">
        <f>IF(Table1[[#This Row],[Discount Impact Factor]]=0, "No Discount", IF(Table1[[#This Row],[Discount Impact Factor]]&lt;=0.1, "Low Discount", IF(Table1[[#This Row],[Discount Impact Factor]]&lt;=0.2, "Medium Discount", "High Discount")))</f>
        <v>High Discount</v>
      </c>
      <c r="AE1112" s="5" t="str">
        <f>IF(Table1[[#This Row],[Discount]]=0,"0% (No Discount)",
 IF(Table1[[#This Row],[Discount]]&lt;=0.09,"10%",
 IF(Table1[[#This Row],[Discount]]&lt;=0.16,"15%",
 IF(Table1[[#This Row],[Discount]]&lt;=0.2,"20%",  IF(Table1[[#This Row],[Discount]]&lt;=0.25,"25%",
 "30%+")))))</f>
        <v>10%</v>
      </c>
      <c r="AF1112" s="5" t="str">
        <f>IF(Table1[[#This Row],[Discount]]=0, "Full Price", "Discounted")</f>
        <v>Discounted</v>
      </c>
      <c r="AG1112" s="46" t="str">
        <f>TEXT(Table1[[#This Row],[Order Date]],"mmm-yyyy")</f>
        <v>Apr-2015</v>
      </c>
    </row>
    <row r="1113" spans="1:33" ht="12.75" customHeight="1" x14ac:dyDescent="0.25">
      <c r="A1113" s="5">
        <v>24076</v>
      </c>
      <c r="B1113" s="5" t="s">
        <v>56</v>
      </c>
      <c r="C1113" s="5">
        <v>0.04</v>
      </c>
      <c r="D1113" s="5">
        <v>6783.02</v>
      </c>
      <c r="E1113" s="5">
        <v>24.49</v>
      </c>
      <c r="F1113" s="5">
        <v>2004</v>
      </c>
      <c r="G1113" s="5" t="s">
        <v>1943</v>
      </c>
      <c r="H1113" s="5" t="s">
        <v>49</v>
      </c>
      <c r="I1113" s="5" t="s">
        <v>40</v>
      </c>
      <c r="J1113" s="5" t="s">
        <v>77</v>
      </c>
      <c r="K1113" s="5" t="s">
        <v>85</v>
      </c>
      <c r="L1113" s="5" t="s">
        <v>236</v>
      </c>
      <c r="M1113" s="5" t="s">
        <v>1277</v>
      </c>
      <c r="N1113" s="5">
        <v>0.39</v>
      </c>
      <c r="O1113" s="5" t="s">
        <v>33</v>
      </c>
      <c r="P1113" s="5" t="s">
        <v>34</v>
      </c>
      <c r="Q1113" s="5" t="s">
        <v>82</v>
      </c>
      <c r="R1113" s="5" t="s">
        <v>1901</v>
      </c>
      <c r="S1113" s="5">
        <v>59715</v>
      </c>
      <c r="T1113" s="7">
        <v>42111</v>
      </c>
      <c r="U1113" s="7">
        <v>42113</v>
      </c>
      <c r="V1113" s="5">
        <v>-13562.637407999999</v>
      </c>
      <c r="W1113" s="5">
        <v>1</v>
      </c>
      <c r="X1113" s="5">
        <v>6569.07</v>
      </c>
      <c r="Y1113" s="5">
        <v>91277</v>
      </c>
      <c r="Z1113" s="5">
        <f>DATEDIF(Table1[[#This Row],[Order Date]], Table1[[#This Row],[Ship Date]], "D")</f>
        <v>2</v>
      </c>
      <c r="AA1113" s="5">
        <f>IF(Table1[[#This Row],[Sales]]=0, 0, Table1[[#This Row],[Profit]] / Table1[[#This Row],[Sales]] * 100)</f>
        <v>-206.46206248373056</v>
      </c>
      <c r="AB1113" s="5">
        <f>Table1[[#This Row],[Sales]] / (1 - Table1[[#This Row],[Discount]])</f>
        <v>6842.78125</v>
      </c>
      <c r="AC1113" s="5">
        <f>Table1[[#This Row],[Sales Before Discount]] - Table1[[#This Row],[Sales]]</f>
        <v>273.71125000000029</v>
      </c>
      <c r="AD1113" s="5" t="str">
        <f>IF(Table1[[#This Row],[Discount Impact Factor]]=0, "No Discount", IF(Table1[[#This Row],[Discount Impact Factor]]&lt;=0.1, "Low Discount", IF(Table1[[#This Row],[Discount Impact Factor]]&lt;=0.2, "Medium Discount", "High Discount")))</f>
        <v>High Discount</v>
      </c>
      <c r="AE1113" s="5" t="str">
        <f>IF(Table1[[#This Row],[Discount]]=0,"0% (No Discount)",
 IF(Table1[[#This Row],[Discount]]&lt;=0.09,"10%",
 IF(Table1[[#This Row],[Discount]]&lt;=0.16,"15%",
 IF(Table1[[#This Row],[Discount]]&lt;=0.2,"20%",  IF(Table1[[#This Row],[Discount]]&lt;=0.25,"25%",
 "30%+")))))</f>
        <v>10%</v>
      </c>
      <c r="AF1113" s="5" t="str">
        <f>IF(Table1[[#This Row],[Discount]]=0, "Full Price", "Discounted")</f>
        <v>Discounted</v>
      </c>
      <c r="AG1113" s="46" t="str">
        <f>TEXT(Table1[[#This Row],[Order Date]],"mmm-yyyy")</f>
        <v>Apr-2015</v>
      </c>
    </row>
    <row r="1114" spans="1:33" ht="12.75" customHeight="1" x14ac:dyDescent="0.25">
      <c r="A1114" s="5">
        <v>25251</v>
      </c>
      <c r="B1114" s="5" t="s">
        <v>37</v>
      </c>
      <c r="C1114" s="5">
        <v>0.03</v>
      </c>
      <c r="D1114" s="5">
        <v>5.78</v>
      </c>
      <c r="E1114" s="5">
        <v>5.37</v>
      </c>
      <c r="F1114" s="5">
        <v>2006</v>
      </c>
      <c r="G1114" s="5" t="s">
        <v>1944</v>
      </c>
      <c r="H1114" s="5" t="s">
        <v>49</v>
      </c>
      <c r="I1114" s="5" t="s">
        <v>40</v>
      </c>
      <c r="J1114" s="5" t="s">
        <v>29</v>
      </c>
      <c r="K1114" s="5" t="s">
        <v>93</v>
      </c>
      <c r="L1114" s="5" t="s">
        <v>59</v>
      </c>
      <c r="M1114" s="5" t="s">
        <v>1945</v>
      </c>
      <c r="N1114" s="5">
        <v>0.36</v>
      </c>
      <c r="O1114" s="5" t="s">
        <v>33</v>
      </c>
      <c r="P1114" s="5" t="s">
        <v>34</v>
      </c>
      <c r="Q1114" s="5" t="s">
        <v>255</v>
      </c>
      <c r="R1114" s="5" t="s">
        <v>1946</v>
      </c>
      <c r="S1114" s="5">
        <v>81301</v>
      </c>
      <c r="T1114" s="7">
        <v>42068</v>
      </c>
      <c r="U1114" s="7">
        <v>42069</v>
      </c>
      <c r="V1114" s="5">
        <v>-63.35</v>
      </c>
      <c r="W1114" s="5">
        <v>15</v>
      </c>
      <c r="X1114" s="5">
        <v>88.22</v>
      </c>
      <c r="Y1114" s="5">
        <v>88798</v>
      </c>
      <c r="Z1114" s="5">
        <f>DATEDIF(Table1[[#This Row],[Order Date]], Table1[[#This Row],[Ship Date]], "D")</f>
        <v>1</v>
      </c>
      <c r="AA1114" s="5">
        <f>IF(Table1[[#This Row],[Sales]]=0, 0, Table1[[#This Row],[Profit]] / Table1[[#This Row],[Sales]] * 100)</f>
        <v>-71.80911357968715</v>
      </c>
      <c r="AB1114" s="5">
        <f>Table1[[#This Row],[Sales]] / (1 - Table1[[#This Row],[Discount]])</f>
        <v>90.948453608247419</v>
      </c>
      <c r="AC1114" s="5">
        <f>Table1[[#This Row],[Sales Before Discount]] - Table1[[#This Row],[Sales]]</f>
        <v>2.7284536082474204</v>
      </c>
      <c r="AD1114" s="5" t="str">
        <f>IF(Table1[[#This Row],[Discount Impact Factor]]=0, "No Discount", IF(Table1[[#This Row],[Discount Impact Factor]]&lt;=0.1, "Low Discount", IF(Table1[[#This Row],[Discount Impact Factor]]&lt;=0.2, "Medium Discount", "High Discount")))</f>
        <v>High Discount</v>
      </c>
      <c r="AE1114" s="5" t="str">
        <f>IF(Table1[[#This Row],[Discount]]=0,"0% (No Discount)",
 IF(Table1[[#This Row],[Discount]]&lt;=0.09,"10%",
 IF(Table1[[#This Row],[Discount]]&lt;=0.16,"15%",
 IF(Table1[[#This Row],[Discount]]&lt;=0.2,"20%",  IF(Table1[[#This Row],[Discount]]&lt;=0.25,"25%",
 "30%+")))))</f>
        <v>10%</v>
      </c>
      <c r="AF1114" s="5" t="str">
        <f>IF(Table1[[#This Row],[Discount]]=0, "Full Price", "Discounted")</f>
        <v>Discounted</v>
      </c>
      <c r="AG1114" s="46" t="str">
        <f>TEXT(Table1[[#This Row],[Order Date]],"mmm-yyyy")</f>
        <v>Mar-2015</v>
      </c>
    </row>
    <row r="1115" spans="1:33" ht="12.75" customHeight="1" x14ac:dyDescent="0.25">
      <c r="A1115" s="5">
        <v>20006</v>
      </c>
      <c r="B1115" s="5" t="s">
        <v>56</v>
      </c>
      <c r="C1115" s="5">
        <v>0.1</v>
      </c>
      <c r="D1115" s="5">
        <v>10.48</v>
      </c>
      <c r="E1115" s="5">
        <v>2.89</v>
      </c>
      <c r="F1115" s="5">
        <v>2016</v>
      </c>
      <c r="G1115" s="5" t="s">
        <v>1947</v>
      </c>
      <c r="H1115" s="5" t="s">
        <v>49</v>
      </c>
      <c r="I1115" s="5" t="s">
        <v>28</v>
      </c>
      <c r="J1115" s="5" t="s">
        <v>29</v>
      </c>
      <c r="K1115" s="5" t="s">
        <v>30</v>
      </c>
      <c r="L1115" s="5" t="s">
        <v>51</v>
      </c>
      <c r="M1115" s="5" t="s">
        <v>1808</v>
      </c>
      <c r="N1115" s="5">
        <v>0.6</v>
      </c>
      <c r="O1115" s="5" t="s">
        <v>33</v>
      </c>
      <c r="P1115" s="5" t="s">
        <v>61</v>
      </c>
      <c r="Q1115" s="5" t="s">
        <v>300</v>
      </c>
      <c r="R1115" s="5" t="s">
        <v>731</v>
      </c>
      <c r="S1115" s="5">
        <v>48195</v>
      </c>
      <c r="T1115" s="7">
        <v>42173</v>
      </c>
      <c r="U1115" s="7">
        <v>42174</v>
      </c>
      <c r="V1115" s="5">
        <v>-8.9039999999999999</v>
      </c>
      <c r="W1115" s="5">
        <v>4</v>
      </c>
      <c r="X1115" s="5">
        <v>40.29</v>
      </c>
      <c r="Y1115" s="5">
        <v>86874</v>
      </c>
      <c r="Z1115" s="5">
        <f>DATEDIF(Table1[[#This Row],[Order Date]], Table1[[#This Row],[Ship Date]], "D")</f>
        <v>1</v>
      </c>
      <c r="AA1115" s="5">
        <f>IF(Table1[[#This Row],[Sales]]=0, 0, Table1[[#This Row],[Profit]] / Table1[[#This Row],[Sales]] * 100)</f>
        <v>-22.099776619508564</v>
      </c>
      <c r="AB1115" s="5">
        <f>Table1[[#This Row],[Sales]] / (1 - Table1[[#This Row],[Discount]])</f>
        <v>44.766666666666666</v>
      </c>
      <c r="AC1115" s="5">
        <f>Table1[[#This Row],[Sales Before Discount]] - Table1[[#This Row],[Sales]]</f>
        <v>4.4766666666666666</v>
      </c>
      <c r="AD1115" s="5" t="str">
        <f>IF(Table1[[#This Row],[Discount Impact Factor]]=0, "No Discount", IF(Table1[[#This Row],[Discount Impact Factor]]&lt;=0.1, "Low Discount", IF(Table1[[#This Row],[Discount Impact Factor]]&lt;=0.2, "Medium Discount", "High Discount")))</f>
        <v>High Discount</v>
      </c>
      <c r="AE1115" s="5" t="str">
        <f>IF(Table1[[#This Row],[Discount]]=0,"0% (No Discount)",
 IF(Table1[[#This Row],[Discount]]&lt;=0.09,"10%",
 IF(Table1[[#This Row],[Discount]]&lt;=0.16,"15%",
 IF(Table1[[#This Row],[Discount]]&lt;=0.2,"20%",  IF(Table1[[#This Row],[Discount]]&lt;=0.25,"25%",
 "30%+")))))</f>
        <v>15%</v>
      </c>
      <c r="AF1115" s="5" t="str">
        <f>IF(Table1[[#This Row],[Discount]]=0, "Full Price", "Discounted")</f>
        <v>Discounted</v>
      </c>
      <c r="AG1115" s="46" t="str">
        <f>TEXT(Table1[[#This Row],[Order Date]],"mmm-yyyy")</f>
        <v>Jun-2015</v>
      </c>
    </row>
    <row r="1116" spans="1:33" ht="12.75" hidden="1" customHeight="1" x14ac:dyDescent="0.25">
      <c r="A1116" s="5">
        <v>18989</v>
      </c>
      <c r="B1116" s="5" t="s">
        <v>25</v>
      </c>
      <c r="C1116" s="5">
        <v>7.0000000000000007E-2</v>
      </c>
      <c r="D1116" s="5">
        <v>39.479999999999997</v>
      </c>
      <c r="E1116" s="5">
        <v>1.99</v>
      </c>
      <c r="F1116" s="5">
        <v>2014</v>
      </c>
      <c r="G1116" s="5" t="s">
        <v>1948</v>
      </c>
      <c r="H1116" s="5" t="s">
        <v>49</v>
      </c>
      <c r="I1116" s="5" t="s">
        <v>40</v>
      </c>
      <c r="J1116" s="5" t="s">
        <v>77</v>
      </c>
      <c r="K1116" s="5" t="s">
        <v>180</v>
      </c>
      <c r="L1116" s="5" t="s">
        <v>51</v>
      </c>
      <c r="M1116" s="5" t="s">
        <v>705</v>
      </c>
      <c r="N1116" s="5">
        <v>0.54</v>
      </c>
      <c r="O1116" s="5" t="s">
        <v>33</v>
      </c>
      <c r="P1116" s="5" t="s">
        <v>61</v>
      </c>
      <c r="Q1116" s="5" t="s">
        <v>330</v>
      </c>
      <c r="R1116" s="5" t="s">
        <v>1949</v>
      </c>
      <c r="S1116" s="5">
        <v>51503</v>
      </c>
      <c r="T1116" s="7">
        <v>42085</v>
      </c>
      <c r="U1116" s="7">
        <v>42087</v>
      </c>
      <c r="V1116" s="5">
        <v>88.72</v>
      </c>
      <c r="W1116" s="5">
        <v>4</v>
      </c>
      <c r="X1116" s="5">
        <v>151.27000000000001</v>
      </c>
      <c r="Y1116" s="5">
        <v>88367</v>
      </c>
      <c r="Z1116" s="5">
        <f>DATEDIF(Table1[[#This Row],[Order Date]], Table1[[#This Row],[Ship Date]], "D")</f>
        <v>2</v>
      </c>
      <c r="AA1116" s="5">
        <f>IF(Table1[[#This Row],[Sales]]=0, 0, Table1[[#This Row],[Profit]] / Table1[[#This Row],[Sales]] * 100)</f>
        <v>58.650095855093532</v>
      </c>
      <c r="AB1116" s="5">
        <f>Table1[[#This Row],[Sales]] / (1 - Table1[[#This Row],[Discount]])</f>
        <v>162.65591397849465</v>
      </c>
      <c r="AC1116" s="5">
        <f>Table1[[#This Row],[Sales Before Discount]] - Table1[[#This Row],[Sales]]</f>
        <v>11.385913978494642</v>
      </c>
      <c r="AD1116" s="5" t="str">
        <f>IF(Table1[[#This Row],[Discount Impact Factor]]=0, "No Discount", IF(Table1[[#This Row],[Discount Impact Factor]]&lt;=0.1, "Low Discount", IF(Table1[[#This Row],[Discount Impact Factor]]&lt;=0.2, "Medium Discount", "High Discount")))</f>
        <v>High Discount</v>
      </c>
      <c r="AE1116" s="5" t="str">
        <f>IF(Table1[[#This Row],[Discount]]=0,"0% (No Discount)",
 IF(Table1[[#This Row],[Discount]]&lt;=0.09,"10%",
 IF(Table1[[#This Row],[Discount]]&lt;=0.16,"15%",
 IF(Table1[[#This Row],[Discount]]&lt;=0.2,"20%",  IF(Table1[[#This Row],[Discount]]&lt;=0.25,"25%",
 "30%+")))))</f>
        <v>10%</v>
      </c>
      <c r="AF1116" s="5" t="str">
        <f>IF(Table1[[#This Row],[Discount]]=0, "Full Price", "Discounted")</f>
        <v>Discounted</v>
      </c>
      <c r="AG1116" s="46" t="str">
        <f>TEXT(Table1[[#This Row],[Order Date]],"mmm-yyyy")</f>
        <v>Mar-2015</v>
      </c>
    </row>
    <row r="1117" spans="1:33" ht="12.75" hidden="1" customHeight="1" x14ac:dyDescent="0.25">
      <c r="A1117" s="5">
        <v>18990</v>
      </c>
      <c r="B1117" s="5" t="s">
        <v>25</v>
      </c>
      <c r="C1117" s="5">
        <v>0</v>
      </c>
      <c r="D1117" s="5">
        <v>4.91</v>
      </c>
      <c r="E1117" s="5">
        <v>0.5</v>
      </c>
      <c r="F1117" s="5">
        <v>2014</v>
      </c>
      <c r="G1117" s="5" t="s">
        <v>1948</v>
      </c>
      <c r="H1117" s="5" t="s">
        <v>49</v>
      </c>
      <c r="I1117" s="5" t="s">
        <v>40</v>
      </c>
      <c r="J1117" s="5" t="s">
        <v>29</v>
      </c>
      <c r="K1117" s="5" t="s">
        <v>134</v>
      </c>
      <c r="L1117" s="5" t="s">
        <v>59</v>
      </c>
      <c r="M1117" s="5" t="s">
        <v>163</v>
      </c>
      <c r="N1117" s="5">
        <v>0.36</v>
      </c>
      <c r="O1117" s="5" t="s">
        <v>33</v>
      </c>
      <c r="P1117" s="5" t="s">
        <v>61</v>
      </c>
      <c r="Q1117" s="5" t="s">
        <v>330</v>
      </c>
      <c r="R1117" s="5" t="s">
        <v>1949</v>
      </c>
      <c r="S1117" s="5">
        <v>51503</v>
      </c>
      <c r="T1117" s="7">
        <v>42085</v>
      </c>
      <c r="U1117" s="7">
        <v>42087</v>
      </c>
      <c r="V1117" s="5">
        <v>7.2518999999999991</v>
      </c>
      <c r="W1117" s="5">
        <v>2</v>
      </c>
      <c r="X1117" s="5">
        <v>10.51</v>
      </c>
      <c r="Y1117" s="5">
        <v>88367</v>
      </c>
      <c r="Z1117" s="5">
        <f>DATEDIF(Table1[[#This Row],[Order Date]], Table1[[#This Row],[Ship Date]], "D")</f>
        <v>2</v>
      </c>
      <c r="AA1117" s="5">
        <f>IF(Table1[[#This Row],[Sales]]=0, 0, Table1[[#This Row],[Profit]] / Table1[[#This Row],[Sales]] * 100)</f>
        <v>69</v>
      </c>
      <c r="AB1117" s="5">
        <f>Table1[[#This Row],[Sales]] / (1 - Table1[[#This Row],[Discount]])</f>
        <v>10.51</v>
      </c>
      <c r="AC1117" s="5">
        <f>Table1[[#This Row],[Sales Before Discount]] - Table1[[#This Row],[Sales]]</f>
        <v>0</v>
      </c>
      <c r="AD1117" s="5" t="str">
        <f>IF(Table1[[#This Row],[Discount Impact Factor]]=0, "No Discount", IF(Table1[[#This Row],[Discount Impact Factor]]&lt;=0.1, "Low Discount", IF(Table1[[#This Row],[Discount Impact Factor]]&lt;=0.2, "Medium Discount", "High Discount")))</f>
        <v>No Discount</v>
      </c>
      <c r="AE1117" s="5" t="str">
        <f>IF(Table1[[#This Row],[Discount]]=0,"0% (No Discount)",
 IF(Table1[[#This Row],[Discount]]&lt;=0.09,"10%",
 IF(Table1[[#This Row],[Discount]]&lt;=0.16,"15%",
 IF(Table1[[#This Row],[Discount]]&lt;=0.2,"20%",  IF(Table1[[#This Row],[Discount]]&lt;=0.25,"25%",
 "30%+")))))</f>
        <v>0% (No Discount)</v>
      </c>
      <c r="AF1117" s="5" t="str">
        <f>IF(Table1[[#This Row],[Discount]]=0, "Full Price", "Discounted")</f>
        <v>Full Price</v>
      </c>
      <c r="AG1117" s="46" t="str">
        <f>TEXT(Table1[[#This Row],[Order Date]],"mmm-yyyy")</f>
        <v>Mar-2015</v>
      </c>
    </row>
    <row r="1118" spans="1:33" ht="12.75" customHeight="1" x14ac:dyDescent="0.25">
      <c r="A1118" s="5">
        <v>21573</v>
      </c>
      <c r="B1118" s="5" t="s">
        <v>47</v>
      </c>
      <c r="C1118" s="5">
        <v>0.06</v>
      </c>
      <c r="D1118" s="5">
        <v>6.48</v>
      </c>
      <c r="E1118" s="5">
        <v>7.49</v>
      </c>
      <c r="F1118" s="5">
        <v>2014</v>
      </c>
      <c r="G1118" s="5" t="s">
        <v>1948</v>
      </c>
      <c r="H1118" s="5" t="s">
        <v>49</v>
      </c>
      <c r="I1118" s="5" t="s">
        <v>40</v>
      </c>
      <c r="J1118" s="5" t="s">
        <v>29</v>
      </c>
      <c r="K1118" s="5" t="s">
        <v>93</v>
      </c>
      <c r="L1118" s="5" t="s">
        <v>59</v>
      </c>
      <c r="M1118" s="5" t="s">
        <v>1950</v>
      </c>
      <c r="N1118" s="5">
        <v>0.37</v>
      </c>
      <c r="O1118" s="5" t="s">
        <v>33</v>
      </c>
      <c r="P1118" s="5" t="s">
        <v>61</v>
      </c>
      <c r="Q1118" s="5" t="s">
        <v>330</v>
      </c>
      <c r="R1118" s="5" t="s">
        <v>1949</v>
      </c>
      <c r="S1118" s="5">
        <v>51503</v>
      </c>
      <c r="T1118" s="7">
        <v>42098</v>
      </c>
      <c r="U1118" s="7">
        <v>42098</v>
      </c>
      <c r="V1118" s="5">
        <v>-191.49</v>
      </c>
      <c r="W1118" s="5">
        <v>12</v>
      </c>
      <c r="X1118" s="5">
        <v>74.930000000000007</v>
      </c>
      <c r="Y1118" s="5">
        <v>88368</v>
      </c>
      <c r="Z1118" s="5">
        <f>DATEDIF(Table1[[#This Row],[Order Date]], Table1[[#This Row],[Ship Date]], "D")</f>
        <v>0</v>
      </c>
      <c r="AA1118" s="5">
        <f>IF(Table1[[#This Row],[Sales]]=0, 0, Table1[[#This Row],[Profit]] / Table1[[#This Row],[Sales]] * 100)</f>
        <v>-255.55852128653407</v>
      </c>
      <c r="AB1118" s="5">
        <f>Table1[[#This Row],[Sales]] / (1 - Table1[[#This Row],[Discount]])</f>
        <v>79.71276595744682</v>
      </c>
      <c r="AC1118" s="5">
        <f>Table1[[#This Row],[Sales Before Discount]] - Table1[[#This Row],[Sales]]</f>
        <v>4.7827659574468129</v>
      </c>
      <c r="AD1118" s="5" t="str">
        <f>IF(Table1[[#This Row],[Discount Impact Factor]]=0, "No Discount", IF(Table1[[#This Row],[Discount Impact Factor]]&lt;=0.1, "Low Discount", IF(Table1[[#This Row],[Discount Impact Factor]]&lt;=0.2, "Medium Discount", "High Discount")))</f>
        <v>High Discount</v>
      </c>
      <c r="AE1118" s="5" t="str">
        <f>IF(Table1[[#This Row],[Discount]]=0,"0% (No Discount)",
 IF(Table1[[#This Row],[Discount]]&lt;=0.09,"10%",
 IF(Table1[[#This Row],[Discount]]&lt;=0.16,"15%",
 IF(Table1[[#This Row],[Discount]]&lt;=0.2,"20%",  IF(Table1[[#This Row],[Discount]]&lt;=0.25,"25%",
 "30%+")))))</f>
        <v>10%</v>
      </c>
      <c r="AF1118" s="5" t="str">
        <f>IF(Table1[[#This Row],[Discount]]=0, "Full Price", "Discounted")</f>
        <v>Discounted</v>
      </c>
      <c r="AG1118" s="46" t="str">
        <f>TEXT(Table1[[#This Row],[Order Date]],"mmm-yyyy")</f>
        <v>Apr-2015</v>
      </c>
    </row>
    <row r="1119" spans="1:33" ht="12.75" customHeight="1" x14ac:dyDescent="0.25">
      <c r="A1119" s="5">
        <v>25557</v>
      </c>
      <c r="B1119" s="5" t="s">
        <v>47</v>
      </c>
      <c r="C1119" s="5">
        <v>0.02</v>
      </c>
      <c r="D1119" s="5">
        <v>120.98</v>
      </c>
      <c r="E1119" s="5">
        <v>58.64</v>
      </c>
      <c r="F1119" s="5">
        <v>2020</v>
      </c>
      <c r="G1119" s="5" t="s">
        <v>1951</v>
      </c>
      <c r="H1119" s="5" t="s">
        <v>39</v>
      </c>
      <c r="I1119" s="5" t="s">
        <v>40</v>
      </c>
      <c r="J1119" s="5" t="s">
        <v>41</v>
      </c>
      <c r="K1119" s="5" t="s">
        <v>191</v>
      </c>
      <c r="L1119" s="5" t="s">
        <v>121</v>
      </c>
      <c r="M1119" s="5" t="s">
        <v>1952</v>
      </c>
      <c r="N1119" s="5">
        <v>0.75</v>
      </c>
      <c r="O1119" s="5" t="s">
        <v>33</v>
      </c>
      <c r="P1119" s="5" t="s">
        <v>53</v>
      </c>
      <c r="Q1119" s="5" t="s">
        <v>234</v>
      </c>
      <c r="R1119" s="5" t="s">
        <v>1953</v>
      </c>
      <c r="S1119" s="5">
        <v>15239</v>
      </c>
      <c r="T1119" s="7">
        <v>42048</v>
      </c>
      <c r="U1119" s="7">
        <v>42050</v>
      </c>
      <c r="V1119" s="5">
        <v>-1330.5</v>
      </c>
      <c r="W1119" s="5">
        <v>11</v>
      </c>
      <c r="X1119" s="5">
        <v>1370.99</v>
      </c>
      <c r="Y1119" s="5">
        <v>86933</v>
      </c>
      <c r="Z1119" s="5">
        <f>DATEDIF(Table1[[#This Row],[Order Date]], Table1[[#This Row],[Ship Date]], "D")</f>
        <v>2</v>
      </c>
      <c r="AA1119" s="5">
        <f>IF(Table1[[#This Row],[Sales]]=0, 0, Table1[[#This Row],[Profit]] / Table1[[#This Row],[Sales]] * 100)</f>
        <v>-97.046659713054069</v>
      </c>
      <c r="AB1119" s="5">
        <f>Table1[[#This Row],[Sales]] / (1 - Table1[[#This Row],[Discount]])</f>
        <v>1398.9693877551022</v>
      </c>
      <c r="AC1119" s="5">
        <f>Table1[[#This Row],[Sales Before Discount]] - Table1[[#This Row],[Sales]]</f>
        <v>27.979387755102152</v>
      </c>
      <c r="AD1119" s="5" t="str">
        <f>IF(Table1[[#This Row],[Discount Impact Factor]]=0, "No Discount", IF(Table1[[#This Row],[Discount Impact Factor]]&lt;=0.1, "Low Discount", IF(Table1[[#This Row],[Discount Impact Factor]]&lt;=0.2, "Medium Discount", "High Discount")))</f>
        <v>High Discount</v>
      </c>
      <c r="AE1119" s="5" t="str">
        <f>IF(Table1[[#This Row],[Discount]]=0,"0% (No Discount)",
 IF(Table1[[#This Row],[Discount]]&lt;=0.09,"10%",
 IF(Table1[[#This Row],[Discount]]&lt;=0.16,"15%",
 IF(Table1[[#This Row],[Discount]]&lt;=0.2,"20%",  IF(Table1[[#This Row],[Discount]]&lt;=0.25,"25%",
 "30%+")))))</f>
        <v>10%</v>
      </c>
      <c r="AF1119" s="5" t="str">
        <f>IF(Table1[[#This Row],[Discount]]=0, "Full Price", "Discounted")</f>
        <v>Discounted</v>
      </c>
      <c r="AG1119" s="46" t="str">
        <f>TEXT(Table1[[#This Row],[Order Date]],"mmm-yyyy")</f>
        <v>Feb-2015</v>
      </c>
    </row>
    <row r="1120" spans="1:33" ht="12.75" hidden="1" customHeight="1" x14ac:dyDescent="0.25">
      <c r="A1120" s="5">
        <v>22145</v>
      </c>
      <c r="B1120" s="5" t="s">
        <v>47</v>
      </c>
      <c r="C1120" s="5">
        <v>0.04</v>
      </c>
      <c r="D1120" s="5">
        <v>120.97</v>
      </c>
      <c r="E1120" s="5">
        <v>7.11</v>
      </c>
      <c r="F1120" s="5">
        <v>2030</v>
      </c>
      <c r="G1120" s="5" t="s">
        <v>1954</v>
      </c>
      <c r="H1120" s="5" t="s">
        <v>49</v>
      </c>
      <c r="I1120" s="5" t="s">
        <v>28</v>
      </c>
      <c r="J1120" s="5" t="s">
        <v>77</v>
      </c>
      <c r="K1120" s="5" t="s">
        <v>85</v>
      </c>
      <c r="L1120" s="5" t="s">
        <v>86</v>
      </c>
      <c r="M1120" s="5" t="s">
        <v>1955</v>
      </c>
      <c r="N1120" s="5">
        <v>0.36</v>
      </c>
      <c r="O1120" s="5" t="s">
        <v>33</v>
      </c>
      <c r="P1120" s="5" t="s">
        <v>61</v>
      </c>
      <c r="Q1120" s="5" t="s">
        <v>130</v>
      </c>
      <c r="R1120" s="5" t="s">
        <v>1576</v>
      </c>
      <c r="S1120" s="5">
        <v>75401</v>
      </c>
      <c r="T1120" s="7">
        <v>42080</v>
      </c>
      <c r="U1120" s="7">
        <v>42080</v>
      </c>
      <c r="V1120" s="5">
        <v>1320.5495999999998</v>
      </c>
      <c r="W1120" s="5">
        <v>16</v>
      </c>
      <c r="X1120" s="5">
        <v>1913.84</v>
      </c>
      <c r="Y1120" s="5">
        <v>91059</v>
      </c>
      <c r="Z1120" s="5">
        <f>DATEDIF(Table1[[#This Row],[Order Date]], Table1[[#This Row],[Ship Date]], "D")</f>
        <v>0</v>
      </c>
      <c r="AA1120" s="5">
        <f>IF(Table1[[#This Row],[Sales]]=0, 0, Table1[[#This Row],[Profit]] / Table1[[#This Row],[Sales]] * 100)</f>
        <v>69</v>
      </c>
      <c r="AB1120" s="5">
        <f>Table1[[#This Row],[Sales]] / (1 - Table1[[#This Row],[Discount]])</f>
        <v>1993.5833333333333</v>
      </c>
      <c r="AC1120" s="5">
        <f>Table1[[#This Row],[Sales Before Discount]] - Table1[[#This Row],[Sales]]</f>
        <v>79.743333333333339</v>
      </c>
      <c r="AD1120" s="5" t="str">
        <f>IF(Table1[[#This Row],[Discount Impact Factor]]=0, "No Discount", IF(Table1[[#This Row],[Discount Impact Factor]]&lt;=0.1, "Low Discount", IF(Table1[[#This Row],[Discount Impact Factor]]&lt;=0.2, "Medium Discount", "High Discount")))</f>
        <v>High Discount</v>
      </c>
      <c r="AE1120" s="5" t="str">
        <f>IF(Table1[[#This Row],[Discount]]=0,"0% (No Discount)",
 IF(Table1[[#This Row],[Discount]]&lt;=0.09,"10%",
 IF(Table1[[#This Row],[Discount]]&lt;=0.16,"15%",
 IF(Table1[[#This Row],[Discount]]&lt;=0.2,"20%",  IF(Table1[[#This Row],[Discount]]&lt;=0.25,"25%",
 "30%+")))))</f>
        <v>10%</v>
      </c>
      <c r="AF1120" s="5" t="str">
        <f>IF(Table1[[#This Row],[Discount]]=0, "Full Price", "Discounted")</f>
        <v>Discounted</v>
      </c>
      <c r="AG1120" s="46" t="str">
        <f>TEXT(Table1[[#This Row],[Order Date]],"mmm-yyyy")</f>
        <v>Mar-2015</v>
      </c>
    </row>
    <row r="1121" spans="1:33" ht="12.75" hidden="1" customHeight="1" x14ac:dyDescent="0.25">
      <c r="A1121" s="5">
        <v>22146</v>
      </c>
      <c r="B1121" s="5" t="s">
        <v>47</v>
      </c>
      <c r="C1121" s="5">
        <v>0</v>
      </c>
      <c r="D1121" s="5">
        <v>195.99</v>
      </c>
      <c r="E1121" s="5">
        <v>4.2</v>
      </c>
      <c r="F1121" s="5">
        <v>2030</v>
      </c>
      <c r="G1121" s="5" t="s">
        <v>1954</v>
      </c>
      <c r="H1121" s="5" t="s">
        <v>49</v>
      </c>
      <c r="I1121" s="5" t="s">
        <v>28</v>
      </c>
      <c r="J1121" s="5" t="s">
        <v>77</v>
      </c>
      <c r="K1121" s="5" t="s">
        <v>78</v>
      </c>
      <c r="L1121" s="5" t="s">
        <v>59</v>
      </c>
      <c r="M1121" s="5" t="s">
        <v>1956</v>
      </c>
      <c r="N1121" s="5">
        <v>0.6</v>
      </c>
      <c r="O1121" s="5" t="s">
        <v>33</v>
      </c>
      <c r="P1121" s="5" t="s">
        <v>61</v>
      </c>
      <c r="Q1121" s="5" t="s">
        <v>130</v>
      </c>
      <c r="R1121" s="5" t="s">
        <v>1576</v>
      </c>
      <c r="S1121" s="5">
        <v>75401</v>
      </c>
      <c r="T1121" s="7">
        <v>42080</v>
      </c>
      <c r="U1121" s="7">
        <v>42082</v>
      </c>
      <c r="V1121" s="5">
        <v>1585.5030000000002</v>
      </c>
      <c r="W1121" s="5">
        <v>16</v>
      </c>
      <c r="X1121" s="5">
        <v>2692.12</v>
      </c>
      <c r="Y1121" s="5">
        <v>91059</v>
      </c>
      <c r="Z1121" s="5">
        <f>DATEDIF(Table1[[#This Row],[Order Date]], Table1[[#This Row],[Ship Date]], "D")</f>
        <v>2</v>
      </c>
      <c r="AA1121" s="5">
        <f>IF(Table1[[#This Row],[Sales]]=0, 0, Table1[[#This Row],[Profit]] / Table1[[#This Row],[Sales]] * 100)</f>
        <v>58.894217196856012</v>
      </c>
      <c r="AB1121" s="5">
        <f>Table1[[#This Row],[Sales]] / (1 - Table1[[#This Row],[Discount]])</f>
        <v>2692.12</v>
      </c>
      <c r="AC1121" s="5">
        <f>Table1[[#This Row],[Sales Before Discount]] - Table1[[#This Row],[Sales]]</f>
        <v>0</v>
      </c>
      <c r="AD1121" s="5" t="str">
        <f>IF(Table1[[#This Row],[Discount Impact Factor]]=0, "No Discount", IF(Table1[[#This Row],[Discount Impact Factor]]&lt;=0.1, "Low Discount", IF(Table1[[#This Row],[Discount Impact Factor]]&lt;=0.2, "Medium Discount", "High Discount")))</f>
        <v>No Discount</v>
      </c>
      <c r="AE1121" s="5" t="str">
        <f>IF(Table1[[#This Row],[Discount]]=0,"0% (No Discount)",
 IF(Table1[[#This Row],[Discount]]&lt;=0.09,"10%",
 IF(Table1[[#This Row],[Discount]]&lt;=0.16,"15%",
 IF(Table1[[#This Row],[Discount]]&lt;=0.2,"20%",  IF(Table1[[#This Row],[Discount]]&lt;=0.25,"25%",
 "30%+")))))</f>
        <v>0% (No Discount)</v>
      </c>
      <c r="AF1121" s="5" t="str">
        <f>IF(Table1[[#This Row],[Discount]]=0, "Full Price", "Discounted")</f>
        <v>Full Price</v>
      </c>
      <c r="AG1121" s="46" t="str">
        <f>TEXT(Table1[[#This Row],[Order Date]],"mmm-yyyy")</f>
        <v>Mar-2015</v>
      </c>
    </row>
    <row r="1122" spans="1:33" ht="12.75" hidden="1" customHeight="1" x14ac:dyDescent="0.25">
      <c r="A1122" s="5">
        <v>20654</v>
      </c>
      <c r="B1122" s="5" t="s">
        <v>56</v>
      </c>
      <c r="C1122" s="5">
        <v>0.03</v>
      </c>
      <c r="D1122" s="5">
        <v>55.98</v>
      </c>
      <c r="E1122" s="5">
        <v>4.8600000000000003</v>
      </c>
      <c r="F1122" s="5">
        <v>2030</v>
      </c>
      <c r="G1122" s="5" t="s">
        <v>1954</v>
      </c>
      <c r="H1122" s="5" t="s">
        <v>49</v>
      </c>
      <c r="I1122" s="5" t="s">
        <v>28</v>
      </c>
      <c r="J1122" s="5" t="s">
        <v>29</v>
      </c>
      <c r="K1122" s="5" t="s">
        <v>93</v>
      </c>
      <c r="L1122" s="5" t="s">
        <v>59</v>
      </c>
      <c r="M1122" s="5" t="s">
        <v>612</v>
      </c>
      <c r="N1122" s="5">
        <v>0.36</v>
      </c>
      <c r="O1122" s="5" t="s">
        <v>33</v>
      </c>
      <c r="P1122" s="5" t="s">
        <v>61</v>
      </c>
      <c r="Q1122" s="5" t="s">
        <v>130</v>
      </c>
      <c r="R1122" s="5" t="s">
        <v>1576</v>
      </c>
      <c r="S1122" s="5">
        <v>75401</v>
      </c>
      <c r="T1122" s="7">
        <v>42081</v>
      </c>
      <c r="U1122" s="7">
        <v>42083</v>
      </c>
      <c r="V1122" s="5">
        <v>526.04219999999998</v>
      </c>
      <c r="W1122" s="5">
        <v>13</v>
      </c>
      <c r="X1122" s="5">
        <v>762.38</v>
      </c>
      <c r="Y1122" s="5">
        <v>91060</v>
      </c>
      <c r="Z1122" s="5">
        <f>DATEDIF(Table1[[#This Row],[Order Date]], Table1[[#This Row],[Ship Date]], "D")</f>
        <v>2</v>
      </c>
      <c r="AA1122" s="5">
        <f>IF(Table1[[#This Row],[Sales]]=0, 0, Table1[[#This Row],[Profit]] / Table1[[#This Row],[Sales]] * 100)</f>
        <v>69</v>
      </c>
      <c r="AB1122" s="5">
        <f>Table1[[#This Row],[Sales]] / (1 - Table1[[#This Row],[Discount]])</f>
        <v>785.95876288659792</v>
      </c>
      <c r="AC1122" s="5">
        <f>Table1[[#This Row],[Sales Before Discount]] - Table1[[#This Row],[Sales]]</f>
        <v>23.578762886597929</v>
      </c>
      <c r="AD1122" s="5" t="str">
        <f>IF(Table1[[#This Row],[Discount Impact Factor]]=0, "No Discount", IF(Table1[[#This Row],[Discount Impact Factor]]&lt;=0.1, "Low Discount", IF(Table1[[#This Row],[Discount Impact Factor]]&lt;=0.2, "Medium Discount", "High Discount")))</f>
        <v>High Discount</v>
      </c>
      <c r="AE1122" s="5" t="str">
        <f>IF(Table1[[#This Row],[Discount]]=0,"0% (No Discount)",
 IF(Table1[[#This Row],[Discount]]&lt;=0.09,"10%",
 IF(Table1[[#This Row],[Discount]]&lt;=0.16,"15%",
 IF(Table1[[#This Row],[Discount]]&lt;=0.2,"20%",  IF(Table1[[#This Row],[Discount]]&lt;=0.25,"25%",
 "30%+")))))</f>
        <v>10%</v>
      </c>
      <c r="AF1122" s="5" t="str">
        <f>IF(Table1[[#This Row],[Discount]]=0, "Full Price", "Discounted")</f>
        <v>Discounted</v>
      </c>
      <c r="AG1122" s="46" t="str">
        <f>TEXT(Table1[[#This Row],[Order Date]],"mmm-yyyy")</f>
        <v>Mar-2015</v>
      </c>
    </row>
    <row r="1123" spans="1:33" ht="12.75" customHeight="1" x14ac:dyDescent="0.25">
      <c r="A1123" s="5">
        <v>25918</v>
      </c>
      <c r="B1123" s="5" t="s">
        <v>47</v>
      </c>
      <c r="C1123" s="5">
        <v>0.1</v>
      </c>
      <c r="D1123" s="5">
        <v>1.89</v>
      </c>
      <c r="E1123" s="5">
        <v>0.76</v>
      </c>
      <c r="F1123" s="5">
        <v>2035</v>
      </c>
      <c r="G1123" s="5" t="s">
        <v>1957</v>
      </c>
      <c r="H1123" s="5" t="s">
        <v>49</v>
      </c>
      <c r="I1123" s="5" t="s">
        <v>114</v>
      </c>
      <c r="J1123" s="5" t="s">
        <v>29</v>
      </c>
      <c r="K1123" s="5" t="s">
        <v>66</v>
      </c>
      <c r="L1123" s="5" t="s">
        <v>31</v>
      </c>
      <c r="M1123" s="5" t="s">
        <v>1958</v>
      </c>
      <c r="N1123" s="5">
        <v>0.83</v>
      </c>
      <c r="O1123" s="5" t="s">
        <v>33</v>
      </c>
      <c r="P1123" s="5" t="s">
        <v>136</v>
      </c>
      <c r="Q1123" s="5" t="s">
        <v>362</v>
      </c>
      <c r="R1123" s="5" t="s">
        <v>1841</v>
      </c>
      <c r="S1123" s="5">
        <v>33403</v>
      </c>
      <c r="T1123" s="7">
        <v>42142</v>
      </c>
      <c r="U1123" s="7">
        <v>42144</v>
      </c>
      <c r="V1123" s="5">
        <v>-40.432000000000002</v>
      </c>
      <c r="W1123" s="5">
        <v>20</v>
      </c>
      <c r="X1123" s="5">
        <v>36.72</v>
      </c>
      <c r="Y1123" s="5">
        <v>87117</v>
      </c>
      <c r="Z1123" s="5">
        <f>DATEDIF(Table1[[#This Row],[Order Date]], Table1[[#This Row],[Ship Date]], "D")</f>
        <v>2</v>
      </c>
      <c r="AA1123" s="5">
        <f>IF(Table1[[#This Row],[Sales]]=0, 0, Table1[[#This Row],[Profit]] / Table1[[#This Row],[Sales]] * 100)</f>
        <v>-110.10893246187365</v>
      </c>
      <c r="AB1123" s="5">
        <f>Table1[[#This Row],[Sales]] / (1 - Table1[[#This Row],[Discount]])</f>
        <v>40.799999999999997</v>
      </c>
      <c r="AC1123" s="5">
        <f>Table1[[#This Row],[Sales Before Discount]] - Table1[[#This Row],[Sales]]</f>
        <v>4.0799999999999983</v>
      </c>
      <c r="AD1123" s="5" t="str">
        <f>IF(Table1[[#This Row],[Discount Impact Factor]]=0, "No Discount", IF(Table1[[#This Row],[Discount Impact Factor]]&lt;=0.1, "Low Discount", IF(Table1[[#This Row],[Discount Impact Factor]]&lt;=0.2, "Medium Discount", "High Discount")))</f>
        <v>High Discount</v>
      </c>
      <c r="AE1123" s="5" t="str">
        <f>IF(Table1[[#This Row],[Discount]]=0,"0% (No Discount)",
 IF(Table1[[#This Row],[Discount]]&lt;=0.09,"10%",
 IF(Table1[[#This Row],[Discount]]&lt;=0.16,"15%",
 IF(Table1[[#This Row],[Discount]]&lt;=0.2,"20%",  IF(Table1[[#This Row],[Discount]]&lt;=0.25,"25%",
 "30%+")))))</f>
        <v>15%</v>
      </c>
      <c r="AF1123" s="5" t="str">
        <f>IF(Table1[[#This Row],[Discount]]=0, "Full Price", "Discounted")</f>
        <v>Discounted</v>
      </c>
      <c r="AG1123" s="46" t="str">
        <f>TEXT(Table1[[#This Row],[Order Date]],"mmm-yyyy")</f>
        <v>May-2015</v>
      </c>
    </row>
    <row r="1124" spans="1:33" ht="12.75" customHeight="1" x14ac:dyDescent="0.25">
      <c r="A1124" s="5">
        <v>19733</v>
      </c>
      <c r="B1124" s="5" t="s">
        <v>37</v>
      </c>
      <c r="C1124" s="5">
        <v>0</v>
      </c>
      <c r="D1124" s="5">
        <v>73.98</v>
      </c>
      <c r="E1124" s="5">
        <v>14.52</v>
      </c>
      <c r="F1124" s="5">
        <v>2037</v>
      </c>
      <c r="G1124" s="5" t="s">
        <v>1959</v>
      </c>
      <c r="H1124" s="5" t="s">
        <v>49</v>
      </c>
      <c r="I1124" s="5" t="s">
        <v>58</v>
      </c>
      <c r="J1124" s="5" t="s">
        <v>77</v>
      </c>
      <c r="K1124" s="5" t="s">
        <v>180</v>
      </c>
      <c r="L1124" s="5" t="s">
        <v>59</v>
      </c>
      <c r="M1124" s="5" t="s">
        <v>1140</v>
      </c>
      <c r="N1124" s="5">
        <v>0.65</v>
      </c>
      <c r="O1124" s="5" t="s">
        <v>33</v>
      </c>
      <c r="P1124" s="5" t="s">
        <v>34</v>
      </c>
      <c r="Q1124" s="5" t="s">
        <v>82</v>
      </c>
      <c r="R1124" s="5" t="s">
        <v>1901</v>
      </c>
      <c r="S1124" s="5">
        <v>59715</v>
      </c>
      <c r="T1124" s="7">
        <v>42075</v>
      </c>
      <c r="U1124" s="7">
        <v>42077</v>
      </c>
      <c r="V1124" s="5">
        <v>-88.61</v>
      </c>
      <c r="W1124" s="5">
        <v>4</v>
      </c>
      <c r="X1124" s="5">
        <v>305.70999999999998</v>
      </c>
      <c r="Y1124" s="5">
        <v>89333</v>
      </c>
      <c r="Z1124" s="5">
        <f>DATEDIF(Table1[[#This Row],[Order Date]], Table1[[#This Row],[Ship Date]], "D")</f>
        <v>2</v>
      </c>
      <c r="AA1124" s="5">
        <f>IF(Table1[[#This Row],[Sales]]=0, 0, Table1[[#This Row],[Profit]] / Table1[[#This Row],[Sales]] * 100)</f>
        <v>-28.984985770828565</v>
      </c>
      <c r="AB1124" s="5">
        <f>Table1[[#This Row],[Sales]] / (1 - Table1[[#This Row],[Discount]])</f>
        <v>305.70999999999998</v>
      </c>
      <c r="AC1124" s="5">
        <f>Table1[[#This Row],[Sales Before Discount]] - Table1[[#This Row],[Sales]]</f>
        <v>0</v>
      </c>
      <c r="AD1124" s="5" t="str">
        <f>IF(Table1[[#This Row],[Discount Impact Factor]]=0, "No Discount", IF(Table1[[#This Row],[Discount Impact Factor]]&lt;=0.1, "Low Discount", IF(Table1[[#This Row],[Discount Impact Factor]]&lt;=0.2, "Medium Discount", "High Discount")))</f>
        <v>No Discount</v>
      </c>
      <c r="AE1124" s="5" t="str">
        <f>IF(Table1[[#This Row],[Discount]]=0,"0% (No Discount)",
 IF(Table1[[#This Row],[Discount]]&lt;=0.09,"10%",
 IF(Table1[[#This Row],[Discount]]&lt;=0.16,"15%",
 IF(Table1[[#This Row],[Discount]]&lt;=0.2,"20%",  IF(Table1[[#This Row],[Discount]]&lt;=0.25,"25%",
 "30%+")))))</f>
        <v>0% (No Discount)</v>
      </c>
      <c r="AF1124" s="5" t="str">
        <f>IF(Table1[[#This Row],[Discount]]=0, "Full Price", "Discounted")</f>
        <v>Full Price</v>
      </c>
      <c r="AG1124" s="46" t="str">
        <f>TEXT(Table1[[#This Row],[Order Date]],"mmm-yyyy")</f>
        <v>Mar-2015</v>
      </c>
    </row>
    <row r="1125" spans="1:33" ht="12.75" hidden="1" customHeight="1" x14ac:dyDescent="0.25">
      <c r="A1125" s="5">
        <v>22018</v>
      </c>
      <c r="B1125" s="5" t="s">
        <v>25</v>
      </c>
      <c r="C1125" s="5">
        <v>0.06</v>
      </c>
      <c r="D1125" s="5">
        <v>40.99</v>
      </c>
      <c r="E1125" s="5">
        <v>17.48</v>
      </c>
      <c r="F1125" s="5">
        <v>2038</v>
      </c>
      <c r="G1125" s="5" t="s">
        <v>1960</v>
      </c>
      <c r="H1125" s="5" t="s">
        <v>49</v>
      </c>
      <c r="I1125" s="5" t="s">
        <v>58</v>
      </c>
      <c r="J1125" s="5" t="s">
        <v>29</v>
      </c>
      <c r="K1125" s="5" t="s">
        <v>93</v>
      </c>
      <c r="L1125" s="5" t="s">
        <v>59</v>
      </c>
      <c r="M1125" s="5" t="s">
        <v>1106</v>
      </c>
      <c r="N1125" s="5">
        <v>0.36</v>
      </c>
      <c r="O1125" s="5" t="s">
        <v>33</v>
      </c>
      <c r="P1125" s="5" t="s">
        <v>53</v>
      </c>
      <c r="Q1125" s="5" t="s">
        <v>71</v>
      </c>
      <c r="R1125" s="5" t="s">
        <v>1961</v>
      </c>
      <c r="S1125" s="5">
        <v>10550</v>
      </c>
      <c r="T1125" s="7">
        <v>42115</v>
      </c>
      <c r="U1125" s="7">
        <v>42115</v>
      </c>
      <c r="V1125" s="5">
        <v>109.16</v>
      </c>
      <c r="W1125" s="5">
        <v>7</v>
      </c>
      <c r="X1125" s="5">
        <v>277.12</v>
      </c>
      <c r="Y1125" s="5">
        <v>89334</v>
      </c>
      <c r="Z1125" s="5">
        <f>DATEDIF(Table1[[#This Row],[Order Date]], Table1[[#This Row],[Ship Date]], "D")</f>
        <v>0</v>
      </c>
      <c r="AA1125" s="5">
        <f>IF(Table1[[#This Row],[Sales]]=0, 0, Table1[[#This Row],[Profit]] / Table1[[#This Row],[Sales]] * 100)</f>
        <v>39.390877598152422</v>
      </c>
      <c r="AB1125" s="5">
        <f>Table1[[#This Row],[Sales]] / (1 - Table1[[#This Row],[Discount]])</f>
        <v>294.80851063829789</v>
      </c>
      <c r="AC1125" s="5">
        <f>Table1[[#This Row],[Sales Before Discount]] - Table1[[#This Row],[Sales]]</f>
        <v>17.688510638297885</v>
      </c>
      <c r="AD1125" s="5" t="str">
        <f>IF(Table1[[#This Row],[Discount Impact Factor]]=0, "No Discount", IF(Table1[[#This Row],[Discount Impact Factor]]&lt;=0.1, "Low Discount", IF(Table1[[#This Row],[Discount Impact Factor]]&lt;=0.2, "Medium Discount", "High Discount")))</f>
        <v>High Discount</v>
      </c>
      <c r="AE1125" s="5" t="str">
        <f>IF(Table1[[#This Row],[Discount]]=0,"0% (No Discount)",
 IF(Table1[[#This Row],[Discount]]&lt;=0.09,"10%",
 IF(Table1[[#This Row],[Discount]]&lt;=0.16,"15%",
 IF(Table1[[#This Row],[Discount]]&lt;=0.2,"20%",  IF(Table1[[#This Row],[Discount]]&lt;=0.25,"25%",
 "30%+")))))</f>
        <v>10%</v>
      </c>
      <c r="AF1125" s="5" t="str">
        <f>IF(Table1[[#This Row],[Discount]]=0, "Full Price", "Discounted")</f>
        <v>Discounted</v>
      </c>
      <c r="AG1125" s="46" t="str">
        <f>TEXT(Table1[[#This Row],[Order Date]],"mmm-yyyy")</f>
        <v>Apr-2015</v>
      </c>
    </row>
    <row r="1126" spans="1:33" ht="12.75" customHeight="1" x14ac:dyDescent="0.25">
      <c r="A1126" s="5">
        <v>24731</v>
      </c>
      <c r="B1126" s="5" t="s">
        <v>106</v>
      </c>
      <c r="C1126" s="5">
        <v>0.09</v>
      </c>
      <c r="D1126" s="5">
        <v>20.99</v>
      </c>
      <c r="E1126" s="5">
        <v>2.5</v>
      </c>
      <c r="F1126" s="5">
        <v>2044</v>
      </c>
      <c r="G1126" s="5" t="s">
        <v>1962</v>
      </c>
      <c r="H1126" s="5" t="s">
        <v>49</v>
      </c>
      <c r="I1126" s="5" t="s">
        <v>28</v>
      </c>
      <c r="J1126" s="5" t="s">
        <v>77</v>
      </c>
      <c r="K1126" s="5" t="s">
        <v>78</v>
      </c>
      <c r="L1126" s="5" t="s">
        <v>31</v>
      </c>
      <c r="M1126" s="5" t="s">
        <v>1170</v>
      </c>
      <c r="N1126" s="5">
        <v>0.81</v>
      </c>
      <c r="O1126" s="5" t="s">
        <v>33</v>
      </c>
      <c r="P1126" s="5" t="s">
        <v>136</v>
      </c>
      <c r="Q1126" s="5" t="s">
        <v>958</v>
      </c>
      <c r="R1126" s="5" t="s">
        <v>1963</v>
      </c>
      <c r="S1126" s="5">
        <v>72756</v>
      </c>
      <c r="T1126" s="7">
        <v>42179</v>
      </c>
      <c r="U1126" s="7">
        <v>42186</v>
      </c>
      <c r="V1126" s="5">
        <v>-136.12200000000001</v>
      </c>
      <c r="W1126" s="5">
        <v>6</v>
      </c>
      <c r="X1126" s="5">
        <v>100.11</v>
      </c>
      <c r="Y1126" s="5">
        <v>88692</v>
      </c>
      <c r="Z1126" s="5">
        <f>DATEDIF(Table1[[#This Row],[Order Date]], Table1[[#This Row],[Ship Date]], "D")</f>
        <v>7</v>
      </c>
      <c r="AA1126" s="5">
        <f>IF(Table1[[#This Row],[Sales]]=0, 0, Table1[[#This Row],[Profit]] / Table1[[#This Row],[Sales]] * 100)</f>
        <v>-135.9724303266407</v>
      </c>
      <c r="AB1126" s="5">
        <f>Table1[[#This Row],[Sales]] / (1 - Table1[[#This Row],[Discount]])</f>
        <v>110.01098901098901</v>
      </c>
      <c r="AC1126" s="5">
        <f>Table1[[#This Row],[Sales Before Discount]] - Table1[[#This Row],[Sales]]</f>
        <v>9.900989010989008</v>
      </c>
      <c r="AD1126" s="5" t="str">
        <f>IF(Table1[[#This Row],[Discount Impact Factor]]=0, "No Discount", IF(Table1[[#This Row],[Discount Impact Factor]]&lt;=0.1, "Low Discount", IF(Table1[[#This Row],[Discount Impact Factor]]&lt;=0.2, "Medium Discount", "High Discount")))</f>
        <v>High Discount</v>
      </c>
      <c r="AE1126" s="5" t="str">
        <f>IF(Table1[[#This Row],[Discount]]=0,"0% (No Discount)",
 IF(Table1[[#This Row],[Discount]]&lt;=0.09,"10%",
 IF(Table1[[#This Row],[Discount]]&lt;=0.16,"15%",
 IF(Table1[[#This Row],[Discount]]&lt;=0.2,"20%",  IF(Table1[[#This Row],[Discount]]&lt;=0.25,"25%",
 "30%+")))))</f>
        <v>10%</v>
      </c>
      <c r="AF1126" s="5" t="str">
        <f>IF(Table1[[#This Row],[Discount]]=0, "Full Price", "Discounted")</f>
        <v>Discounted</v>
      </c>
      <c r="AG1126" s="46" t="str">
        <f>TEXT(Table1[[#This Row],[Order Date]],"mmm-yyyy")</f>
        <v>Jun-2015</v>
      </c>
    </row>
    <row r="1127" spans="1:33" ht="12.75" customHeight="1" x14ac:dyDescent="0.25">
      <c r="A1127" s="5">
        <v>22970</v>
      </c>
      <c r="B1127" s="5" t="s">
        <v>47</v>
      </c>
      <c r="C1127" s="5">
        <v>0.04</v>
      </c>
      <c r="D1127" s="5">
        <v>4.28</v>
      </c>
      <c r="E1127" s="5">
        <v>5.68</v>
      </c>
      <c r="F1127" s="5">
        <v>2046</v>
      </c>
      <c r="G1127" s="5" t="s">
        <v>1964</v>
      </c>
      <c r="H1127" s="5" t="s">
        <v>49</v>
      </c>
      <c r="I1127" s="5" t="s">
        <v>28</v>
      </c>
      <c r="J1127" s="5" t="s">
        <v>29</v>
      </c>
      <c r="K1127" s="5" t="s">
        <v>93</v>
      </c>
      <c r="L1127" s="5" t="s">
        <v>59</v>
      </c>
      <c r="M1127" s="5" t="s">
        <v>1965</v>
      </c>
      <c r="N1127" s="5">
        <v>0.4</v>
      </c>
      <c r="O1127" s="5" t="s">
        <v>33</v>
      </c>
      <c r="P1127" s="5" t="s">
        <v>61</v>
      </c>
      <c r="Q1127" s="5" t="s">
        <v>183</v>
      </c>
      <c r="R1127" s="5" t="s">
        <v>1966</v>
      </c>
      <c r="S1127" s="5">
        <v>67901</v>
      </c>
      <c r="T1127" s="7">
        <v>42167</v>
      </c>
      <c r="U1127" s="7">
        <v>42169</v>
      </c>
      <c r="V1127" s="5">
        <v>-27.375</v>
      </c>
      <c r="W1127" s="5">
        <v>7</v>
      </c>
      <c r="X1127" s="5">
        <v>31.54</v>
      </c>
      <c r="Y1127" s="5">
        <v>88219</v>
      </c>
      <c r="Z1127" s="5">
        <f>DATEDIF(Table1[[#This Row],[Order Date]], Table1[[#This Row],[Ship Date]], "D")</f>
        <v>2</v>
      </c>
      <c r="AA1127" s="5">
        <f>IF(Table1[[#This Row],[Sales]]=0, 0, Table1[[#This Row],[Profit]] / Table1[[#This Row],[Sales]] * 100)</f>
        <v>-86.794546607482559</v>
      </c>
      <c r="AB1127" s="5">
        <f>Table1[[#This Row],[Sales]] / (1 - Table1[[#This Row],[Discount]])</f>
        <v>32.854166666666664</v>
      </c>
      <c r="AC1127" s="5">
        <f>Table1[[#This Row],[Sales Before Discount]] - Table1[[#This Row],[Sales]]</f>
        <v>1.3141666666666652</v>
      </c>
      <c r="AD1127" s="5" t="str">
        <f>IF(Table1[[#This Row],[Discount Impact Factor]]=0, "No Discount", IF(Table1[[#This Row],[Discount Impact Factor]]&lt;=0.1, "Low Discount", IF(Table1[[#This Row],[Discount Impact Factor]]&lt;=0.2, "Medium Discount", "High Discount")))</f>
        <v>High Discount</v>
      </c>
      <c r="AE1127" s="5" t="str">
        <f>IF(Table1[[#This Row],[Discount]]=0,"0% (No Discount)",
 IF(Table1[[#This Row],[Discount]]&lt;=0.09,"10%",
 IF(Table1[[#This Row],[Discount]]&lt;=0.16,"15%",
 IF(Table1[[#This Row],[Discount]]&lt;=0.2,"20%",  IF(Table1[[#This Row],[Discount]]&lt;=0.25,"25%",
 "30%+")))))</f>
        <v>10%</v>
      </c>
      <c r="AF1127" s="5" t="str">
        <f>IF(Table1[[#This Row],[Discount]]=0, "Full Price", "Discounted")</f>
        <v>Discounted</v>
      </c>
      <c r="AG1127" s="46" t="str">
        <f>TEXT(Table1[[#This Row],[Order Date]],"mmm-yyyy")</f>
        <v>Jun-2015</v>
      </c>
    </row>
    <row r="1128" spans="1:33" ht="12.75" customHeight="1" x14ac:dyDescent="0.25">
      <c r="A1128" s="5">
        <v>22971</v>
      </c>
      <c r="B1128" s="5" t="s">
        <v>47</v>
      </c>
      <c r="C1128" s="5">
        <v>0.06</v>
      </c>
      <c r="D1128" s="5">
        <v>376.13</v>
      </c>
      <c r="E1128" s="5">
        <v>85.63</v>
      </c>
      <c r="F1128" s="5">
        <v>2046</v>
      </c>
      <c r="G1128" s="5" t="s">
        <v>1964</v>
      </c>
      <c r="H1128" s="5" t="s">
        <v>39</v>
      </c>
      <c r="I1128" s="5" t="s">
        <v>28</v>
      </c>
      <c r="J1128" s="5" t="s">
        <v>41</v>
      </c>
      <c r="K1128" s="5" t="s">
        <v>152</v>
      </c>
      <c r="L1128" s="5" t="s">
        <v>121</v>
      </c>
      <c r="M1128" s="5" t="s">
        <v>1967</v>
      </c>
      <c r="N1128" s="5">
        <v>0.74</v>
      </c>
      <c r="O1128" s="5" t="s">
        <v>33</v>
      </c>
      <c r="P1128" s="5" t="s">
        <v>61</v>
      </c>
      <c r="Q1128" s="5" t="s">
        <v>183</v>
      </c>
      <c r="R1128" s="5" t="s">
        <v>1966</v>
      </c>
      <c r="S1128" s="5">
        <v>67901</v>
      </c>
      <c r="T1128" s="7">
        <v>42167</v>
      </c>
      <c r="U1128" s="7">
        <v>42169</v>
      </c>
      <c r="V1128" s="5">
        <v>-435.75749999999999</v>
      </c>
      <c r="W1128" s="5">
        <v>13</v>
      </c>
      <c r="X1128" s="5">
        <v>4634.6899999999996</v>
      </c>
      <c r="Y1128" s="5">
        <v>88219</v>
      </c>
      <c r="Z1128" s="5">
        <f>DATEDIF(Table1[[#This Row],[Order Date]], Table1[[#This Row],[Ship Date]], "D")</f>
        <v>2</v>
      </c>
      <c r="AA1128" s="5">
        <f>IF(Table1[[#This Row],[Sales]]=0, 0, Table1[[#This Row],[Profit]] / Table1[[#This Row],[Sales]] * 100)</f>
        <v>-9.4020851448532703</v>
      </c>
      <c r="AB1128" s="5">
        <f>Table1[[#This Row],[Sales]] / (1 - Table1[[#This Row],[Discount]])</f>
        <v>4930.5212765957449</v>
      </c>
      <c r="AC1128" s="5">
        <f>Table1[[#This Row],[Sales Before Discount]] - Table1[[#This Row],[Sales]]</f>
        <v>295.83127659574529</v>
      </c>
      <c r="AD1128" s="5" t="str">
        <f>IF(Table1[[#This Row],[Discount Impact Factor]]=0, "No Discount", IF(Table1[[#This Row],[Discount Impact Factor]]&lt;=0.1, "Low Discount", IF(Table1[[#This Row],[Discount Impact Factor]]&lt;=0.2, "Medium Discount", "High Discount")))</f>
        <v>High Discount</v>
      </c>
      <c r="AE1128" s="5" t="str">
        <f>IF(Table1[[#This Row],[Discount]]=0,"0% (No Discount)",
 IF(Table1[[#This Row],[Discount]]&lt;=0.09,"10%",
 IF(Table1[[#This Row],[Discount]]&lt;=0.16,"15%",
 IF(Table1[[#This Row],[Discount]]&lt;=0.2,"20%",  IF(Table1[[#This Row],[Discount]]&lt;=0.25,"25%",
 "30%+")))))</f>
        <v>10%</v>
      </c>
      <c r="AF1128" s="5" t="str">
        <f>IF(Table1[[#This Row],[Discount]]=0, "Full Price", "Discounted")</f>
        <v>Discounted</v>
      </c>
      <c r="AG1128" s="46" t="str">
        <f>TEXT(Table1[[#This Row],[Order Date]],"mmm-yyyy")</f>
        <v>Jun-2015</v>
      </c>
    </row>
    <row r="1129" spans="1:33" ht="12.75" hidden="1" customHeight="1" x14ac:dyDescent="0.25">
      <c r="A1129" s="5">
        <v>22972</v>
      </c>
      <c r="B1129" s="5" t="s">
        <v>47</v>
      </c>
      <c r="C1129" s="5">
        <v>0.06</v>
      </c>
      <c r="D1129" s="5">
        <v>424.21</v>
      </c>
      <c r="E1129" s="5">
        <v>110.2</v>
      </c>
      <c r="F1129" s="5">
        <v>2046</v>
      </c>
      <c r="G1129" s="5" t="s">
        <v>1964</v>
      </c>
      <c r="H1129" s="5" t="s">
        <v>39</v>
      </c>
      <c r="I1129" s="5" t="s">
        <v>28</v>
      </c>
      <c r="J1129" s="5" t="s">
        <v>41</v>
      </c>
      <c r="K1129" s="5" t="s">
        <v>152</v>
      </c>
      <c r="L1129" s="5" t="s">
        <v>121</v>
      </c>
      <c r="M1129" s="5" t="s">
        <v>1900</v>
      </c>
      <c r="N1129" s="5">
        <v>0.67</v>
      </c>
      <c r="O1129" s="5" t="s">
        <v>33</v>
      </c>
      <c r="P1129" s="5" t="s">
        <v>61</v>
      </c>
      <c r="Q1129" s="5" t="s">
        <v>183</v>
      </c>
      <c r="R1129" s="5" t="s">
        <v>1966</v>
      </c>
      <c r="S1129" s="5">
        <v>67901</v>
      </c>
      <c r="T1129" s="7">
        <v>42167</v>
      </c>
      <c r="U1129" s="7">
        <v>42168</v>
      </c>
      <c r="V1129" s="5">
        <v>682.53</v>
      </c>
      <c r="W1129" s="5">
        <v>17</v>
      </c>
      <c r="X1129" s="5">
        <v>7304.03</v>
      </c>
      <c r="Y1129" s="5">
        <v>88219</v>
      </c>
      <c r="Z1129" s="5">
        <f>DATEDIF(Table1[[#This Row],[Order Date]], Table1[[#This Row],[Ship Date]], "D")</f>
        <v>1</v>
      </c>
      <c r="AA1129" s="5">
        <f>IF(Table1[[#This Row],[Sales]]=0, 0, Table1[[#This Row],[Profit]] / Table1[[#This Row],[Sales]] * 100)</f>
        <v>9.3445673142087315</v>
      </c>
      <c r="AB1129" s="5">
        <f>Table1[[#This Row],[Sales]] / (1 - Table1[[#This Row],[Discount]])</f>
        <v>7770.244680851064</v>
      </c>
      <c r="AC1129" s="5">
        <f>Table1[[#This Row],[Sales Before Discount]] - Table1[[#This Row],[Sales]]</f>
        <v>466.21468085106426</v>
      </c>
      <c r="AD1129" s="5" t="str">
        <f>IF(Table1[[#This Row],[Discount Impact Factor]]=0, "No Discount", IF(Table1[[#This Row],[Discount Impact Factor]]&lt;=0.1, "Low Discount", IF(Table1[[#This Row],[Discount Impact Factor]]&lt;=0.2, "Medium Discount", "High Discount")))</f>
        <v>High Discount</v>
      </c>
      <c r="AE1129" s="5" t="str">
        <f>IF(Table1[[#This Row],[Discount]]=0,"0% (No Discount)",
 IF(Table1[[#This Row],[Discount]]&lt;=0.09,"10%",
 IF(Table1[[#This Row],[Discount]]&lt;=0.16,"15%",
 IF(Table1[[#This Row],[Discount]]&lt;=0.2,"20%",  IF(Table1[[#This Row],[Discount]]&lt;=0.25,"25%",
 "30%+")))))</f>
        <v>10%</v>
      </c>
      <c r="AF1129" s="5" t="str">
        <f>IF(Table1[[#This Row],[Discount]]=0, "Full Price", "Discounted")</f>
        <v>Discounted</v>
      </c>
      <c r="AG1129" s="46" t="str">
        <f>TEXT(Table1[[#This Row],[Order Date]],"mmm-yyyy")</f>
        <v>Jun-2015</v>
      </c>
    </row>
    <row r="1130" spans="1:33" ht="12.75" customHeight="1" x14ac:dyDescent="0.25">
      <c r="A1130" s="5">
        <v>22973</v>
      </c>
      <c r="B1130" s="5" t="s">
        <v>47</v>
      </c>
      <c r="C1130" s="5">
        <v>0.06</v>
      </c>
      <c r="D1130" s="5">
        <v>195.99</v>
      </c>
      <c r="E1130" s="5">
        <v>8.99</v>
      </c>
      <c r="F1130" s="5">
        <v>2046</v>
      </c>
      <c r="G1130" s="5" t="s">
        <v>1964</v>
      </c>
      <c r="H1130" s="5" t="s">
        <v>49</v>
      </c>
      <c r="I1130" s="5" t="s">
        <v>28</v>
      </c>
      <c r="J1130" s="5" t="s">
        <v>77</v>
      </c>
      <c r="K1130" s="5" t="s">
        <v>78</v>
      </c>
      <c r="L1130" s="5" t="s">
        <v>59</v>
      </c>
      <c r="M1130" s="5" t="s">
        <v>734</v>
      </c>
      <c r="N1130" s="5">
        <v>0.6</v>
      </c>
      <c r="O1130" s="5" t="s">
        <v>33</v>
      </c>
      <c r="P1130" s="5" t="s">
        <v>61</v>
      </c>
      <c r="Q1130" s="5" t="s">
        <v>183</v>
      </c>
      <c r="R1130" s="5" t="s">
        <v>1966</v>
      </c>
      <c r="S1130" s="5">
        <v>67901</v>
      </c>
      <c r="T1130" s="7">
        <v>42167</v>
      </c>
      <c r="U1130" s="7">
        <v>42169</v>
      </c>
      <c r="V1130" s="5">
        <v>-277.22200000000004</v>
      </c>
      <c r="W1130" s="5">
        <v>4</v>
      </c>
      <c r="X1130" s="5">
        <v>632.65</v>
      </c>
      <c r="Y1130" s="5">
        <v>88219</v>
      </c>
      <c r="Z1130" s="5">
        <f>DATEDIF(Table1[[#This Row],[Order Date]], Table1[[#This Row],[Ship Date]], "D")</f>
        <v>2</v>
      </c>
      <c r="AA1130" s="5">
        <f>IF(Table1[[#This Row],[Sales]]=0, 0, Table1[[#This Row],[Profit]] / Table1[[#This Row],[Sales]] * 100)</f>
        <v>-43.819173318580582</v>
      </c>
      <c r="AB1130" s="5">
        <f>Table1[[#This Row],[Sales]] / (1 - Table1[[#This Row],[Discount]])</f>
        <v>673.031914893617</v>
      </c>
      <c r="AC1130" s="5">
        <f>Table1[[#This Row],[Sales Before Discount]] - Table1[[#This Row],[Sales]]</f>
        <v>40.381914893617022</v>
      </c>
      <c r="AD1130" s="5" t="str">
        <f>IF(Table1[[#This Row],[Discount Impact Factor]]=0, "No Discount", IF(Table1[[#This Row],[Discount Impact Factor]]&lt;=0.1, "Low Discount", IF(Table1[[#This Row],[Discount Impact Factor]]&lt;=0.2, "Medium Discount", "High Discount")))</f>
        <v>High Discount</v>
      </c>
      <c r="AE1130" s="5" t="str">
        <f>IF(Table1[[#This Row],[Discount]]=0,"0% (No Discount)",
 IF(Table1[[#This Row],[Discount]]&lt;=0.09,"10%",
 IF(Table1[[#This Row],[Discount]]&lt;=0.16,"15%",
 IF(Table1[[#This Row],[Discount]]&lt;=0.2,"20%",  IF(Table1[[#This Row],[Discount]]&lt;=0.25,"25%",
 "30%+")))))</f>
        <v>10%</v>
      </c>
      <c r="AF1130" s="5" t="str">
        <f>IF(Table1[[#This Row],[Discount]]=0, "Full Price", "Discounted")</f>
        <v>Discounted</v>
      </c>
      <c r="AG1130" s="46" t="str">
        <f>TEXT(Table1[[#This Row],[Order Date]],"mmm-yyyy")</f>
        <v>Jun-2015</v>
      </c>
    </row>
    <row r="1131" spans="1:33" ht="12.75" customHeight="1" x14ac:dyDescent="0.25">
      <c r="A1131" s="5">
        <v>18497</v>
      </c>
      <c r="B1131" s="5" t="s">
        <v>25</v>
      </c>
      <c r="C1131" s="5">
        <v>0.03</v>
      </c>
      <c r="D1131" s="5">
        <v>15.28</v>
      </c>
      <c r="E1131" s="5">
        <v>1.99</v>
      </c>
      <c r="F1131" s="5">
        <v>2049</v>
      </c>
      <c r="G1131" s="5" t="s">
        <v>1968</v>
      </c>
      <c r="H1131" s="5" t="s">
        <v>49</v>
      </c>
      <c r="I1131" s="5" t="s">
        <v>28</v>
      </c>
      <c r="J1131" s="5" t="s">
        <v>77</v>
      </c>
      <c r="K1131" s="5" t="s">
        <v>180</v>
      </c>
      <c r="L1131" s="5" t="s">
        <v>51</v>
      </c>
      <c r="M1131" s="5" t="s">
        <v>333</v>
      </c>
      <c r="N1131" s="5">
        <v>0.42</v>
      </c>
      <c r="O1131" s="5" t="s">
        <v>33</v>
      </c>
      <c r="P1131" s="5" t="s">
        <v>136</v>
      </c>
      <c r="Q1131" s="5" t="s">
        <v>137</v>
      </c>
      <c r="R1131" s="5" t="s">
        <v>1969</v>
      </c>
      <c r="S1131" s="5">
        <v>22801</v>
      </c>
      <c r="T1131" s="7">
        <v>42176</v>
      </c>
      <c r="U1131" s="7">
        <v>42178</v>
      </c>
      <c r="V1131" s="5">
        <v>-266.68600000000004</v>
      </c>
      <c r="W1131" s="5">
        <v>19</v>
      </c>
      <c r="X1131" s="5">
        <v>290.98</v>
      </c>
      <c r="Y1131" s="5">
        <v>88220</v>
      </c>
      <c r="Z1131" s="5">
        <f>DATEDIF(Table1[[#This Row],[Order Date]], Table1[[#This Row],[Ship Date]], "D")</f>
        <v>2</v>
      </c>
      <c r="AA1131" s="5">
        <f>IF(Table1[[#This Row],[Sales]]=0, 0, Table1[[#This Row],[Profit]] / Table1[[#This Row],[Sales]] * 100)</f>
        <v>-91.650972575434736</v>
      </c>
      <c r="AB1131" s="5">
        <f>Table1[[#This Row],[Sales]] / (1 - Table1[[#This Row],[Discount]])</f>
        <v>299.97938144329902</v>
      </c>
      <c r="AC1131" s="5">
        <f>Table1[[#This Row],[Sales Before Discount]] - Table1[[#This Row],[Sales]]</f>
        <v>8.9993814432990007</v>
      </c>
      <c r="AD1131" s="5" t="str">
        <f>IF(Table1[[#This Row],[Discount Impact Factor]]=0, "No Discount", IF(Table1[[#This Row],[Discount Impact Factor]]&lt;=0.1, "Low Discount", IF(Table1[[#This Row],[Discount Impact Factor]]&lt;=0.2, "Medium Discount", "High Discount")))</f>
        <v>High Discount</v>
      </c>
      <c r="AE1131" s="5" t="str">
        <f>IF(Table1[[#This Row],[Discount]]=0,"0% (No Discount)",
 IF(Table1[[#This Row],[Discount]]&lt;=0.09,"10%",
 IF(Table1[[#This Row],[Discount]]&lt;=0.16,"15%",
 IF(Table1[[#This Row],[Discount]]&lt;=0.2,"20%",  IF(Table1[[#This Row],[Discount]]&lt;=0.25,"25%",
 "30%+")))))</f>
        <v>10%</v>
      </c>
      <c r="AF1131" s="5" t="str">
        <f>IF(Table1[[#This Row],[Discount]]=0, "Full Price", "Discounted")</f>
        <v>Discounted</v>
      </c>
      <c r="AG1131" s="46" t="str">
        <f>TEXT(Table1[[#This Row],[Order Date]],"mmm-yyyy")</f>
        <v>Jun-2015</v>
      </c>
    </row>
    <row r="1132" spans="1:33" ht="12.75" customHeight="1" x14ac:dyDescent="0.25">
      <c r="A1132" s="5">
        <v>18498</v>
      </c>
      <c r="B1132" s="5" t="s">
        <v>25</v>
      </c>
      <c r="C1132" s="5">
        <v>0.09</v>
      </c>
      <c r="D1132" s="5">
        <v>1.76</v>
      </c>
      <c r="E1132" s="5">
        <v>0.7</v>
      </c>
      <c r="F1132" s="5">
        <v>2049</v>
      </c>
      <c r="G1132" s="5" t="s">
        <v>1968</v>
      </c>
      <c r="H1132" s="5" t="s">
        <v>49</v>
      </c>
      <c r="I1132" s="5" t="s">
        <v>28</v>
      </c>
      <c r="J1132" s="5" t="s">
        <v>29</v>
      </c>
      <c r="K1132" s="5" t="s">
        <v>30</v>
      </c>
      <c r="L1132" s="5" t="s">
        <v>31</v>
      </c>
      <c r="M1132" s="5" t="s">
        <v>1970</v>
      </c>
      <c r="N1132" s="5">
        <v>0.56000000000000005</v>
      </c>
      <c r="O1132" s="5" t="s">
        <v>33</v>
      </c>
      <c r="P1132" s="5" t="s">
        <v>136</v>
      </c>
      <c r="Q1132" s="5" t="s">
        <v>137</v>
      </c>
      <c r="R1132" s="5" t="s">
        <v>1969</v>
      </c>
      <c r="S1132" s="5">
        <v>22801</v>
      </c>
      <c r="T1132" s="7">
        <v>42176</v>
      </c>
      <c r="U1132" s="7">
        <v>42179</v>
      </c>
      <c r="V1132" s="5">
        <v>-12.277999999999999</v>
      </c>
      <c r="W1132" s="5">
        <v>13</v>
      </c>
      <c r="X1132" s="5">
        <v>21.77</v>
      </c>
      <c r="Y1132" s="5">
        <v>88220</v>
      </c>
      <c r="Z1132" s="5">
        <f>DATEDIF(Table1[[#This Row],[Order Date]], Table1[[#This Row],[Ship Date]], "D")</f>
        <v>3</v>
      </c>
      <c r="AA1132" s="5">
        <f>IF(Table1[[#This Row],[Sales]]=0, 0, Table1[[#This Row],[Profit]] / Table1[[#This Row],[Sales]] * 100)</f>
        <v>-56.398713826366553</v>
      </c>
      <c r="AB1132" s="5">
        <f>Table1[[#This Row],[Sales]] / (1 - Table1[[#This Row],[Discount]])</f>
        <v>23.923076923076923</v>
      </c>
      <c r="AC1132" s="5">
        <f>Table1[[#This Row],[Sales Before Discount]] - Table1[[#This Row],[Sales]]</f>
        <v>2.1530769230769238</v>
      </c>
      <c r="AD1132" s="5" t="str">
        <f>IF(Table1[[#This Row],[Discount Impact Factor]]=0, "No Discount", IF(Table1[[#This Row],[Discount Impact Factor]]&lt;=0.1, "Low Discount", IF(Table1[[#This Row],[Discount Impact Factor]]&lt;=0.2, "Medium Discount", "High Discount")))</f>
        <v>High Discount</v>
      </c>
      <c r="AE1132" s="5" t="str">
        <f>IF(Table1[[#This Row],[Discount]]=0,"0% (No Discount)",
 IF(Table1[[#This Row],[Discount]]&lt;=0.09,"10%",
 IF(Table1[[#This Row],[Discount]]&lt;=0.16,"15%",
 IF(Table1[[#This Row],[Discount]]&lt;=0.2,"20%",  IF(Table1[[#This Row],[Discount]]&lt;=0.25,"25%",
 "30%+")))))</f>
        <v>10%</v>
      </c>
      <c r="AF1132" s="5" t="str">
        <f>IF(Table1[[#This Row],[Discount]]=0, "Full Price", "Discounted")</f>
        <v>Discounted</v>
      </c>
      <c r="AG1132" s="46" t="str">
        <f>TEXT(Table1[[#This Row],[Order Date]],"mmm-yyyy")</f>
        <v>Jun-2015</v>
      </c>
    </row>
    <row r="1133" spans="1:33" ht="12.75" hidden="1" customHeight="1" x14ac:dyDescent="0.25">
      <c r="A1133" s="5">
        <v>18251</v>
      </c>
      <c r="B1133" s="5" t="s">
        <v>37</v>
      </c>
      <c r="C1133" s="5">
        <v>7.0000000000000007E-2</v>
      </c>
      <c r="D1133" s="5">
        <v>31.78</v>
      </c>
      <c r="E1133" s="5">
        <v>1.99</v>
      </c>
      <c r="F1133" s="5">
        <v>2052</v>
      </c>
      <c r="G1133" s="5" t="s">
        <v>1971</v>
      </c>
      <c r="H1133" s="5" t="s">
        <v>49</v>
      </c>
      <c r="I1133" s="5" t="s">
        <v>40</v>
      </c>
      <c r="J1133" s="5" t="s">
        <v>77</v>
      </c>
      <c r="K1133" s="5" t="s">
        <v>180</v>
      </c>
      <c r="L1133" s="5" t="s">
        <v>51</v>
      </c>
      <c r="M1133" s="5" t="s">
        <v>901</v>
      </c>
      <c r="N1133" s="5">
        <v>0.42</v>
      </c>
      <c r="O1133" s="5" t="s">
        <v>33</v>
      </c>
      <c r="P1133" s="5" t="s">
        <v>34</v>
      </c>
      <c r="Q1133" s="5" t="s">
        <v>366</v>
      </c>
      <c r="R1133" s="5" t="s">
        <v>1972</v>
      </c>
      <c r="S1133" s="5">
        <v>87105</v>
      </c>
      <c r="T1133" s="7">
        <v>42054</v>
      </c>
      <c r="U1133" s="7">
        <v>42056</v>
      </c>
      <c r="V1133" s="5">
        <v>265.11180000000002</v>
      </c>
      <c r="W1133" s="5">
        <v>13</v>
      </c>
      <c r="X1133" s="5">
        <v>384.22</v>
      </c>
      <c r="Y1133" s="5">
        <v>87234</v>
      </c>
      <c r="Z1133" s="5">
        <f>DATEDIF(Table1[[#This Row],[Order Date]], Table1[[#This Row],[Ship Date]], "D")</f>
        <v>2</v>
      </c>
      <c r="AA1133" s="5">
        <f>IF(Table1[[#This Row],[Sales]]=0, 0, Table1[[#This Row],[Profit]] / Table1[[#This Row],[Sales]] * 100)</f>
        <v>69</v>
      </c>
      <c r="AB1133" s="5">
        <f>Table1[[#This Row],[Sales]] / (1 - Table1[[#This Row],[Discount]])</f>
        <v>413.1397849462366</v>
      </c>
      <c r="AC1133" s="5">
        <f>Table1[[#This Row],[Sales Before Discount]] - Table1[[#This Row],[Sales]]</f>
        <v>28.919784946236575</v>
      </c>
      <c r="AD1133" s="5" t="str">
        <f>IF(Table1[[#This Row],[Discount Impact Factor]]=0, "No Discount", IF(Table1[[#This Row],[Discount Impact Factor]]&lt;=0.1, "Low Discount", IF(Table1[[#This Row],[Discount Impact Factor]]&lt;=0.2, "Medium Discount", "High Discount")))</f>
        <v>High Discount</v>
      </c>
      <c r="AE1133" s="5" t="str">
        <f>IF(Table1[[#This Row],[Discount]]=0,"0% (No Discount)",
 IF(Table1[[#This Row],[Discount]]&lt;=0.09,"10%",
 IF(Table1[[#This Row],[Discount]]&lt;=0.16,"15%",
 IF(Table1[[#This Row],[Discount]]&lt;=0.2,"20%",  IF(Table1[[#This Row],[Discount]]&lt;=0.25,"25%",
 "30%+")))))</f>
        <v>10%</v>
      </c>
      <c r="AF1133" s="5" t="str">
        <f>IF(Table1[[#This Row],[Discount]]=0, "Full Price", "Discounted")</f>
        <v>Discounted</v>
      </c>
      <c r="AG1133" s="46" t="str">
        <f>TEXT(Table1[[#This Row],[Order Date]],"mmm-yyyy")</f>
        <v>Feb-2015</v>
      </c>
    </row>
    <row r="1134" spans="1:33" ht="12.75" hidden="1" customHeight="1" x14ac:dyDescent="0.25">
      <c r="A1134" s="5">
        <v>18252</v>
      </c>
      <c r="B1134" s="5" t="s">
        <v>37</v>
      </c>
      <c r="C1134" s="5">
        <v>0</v>
      </c>
      <c r="D1134" s="5">
        <v>5.98</v>
      </c>
      <c r="E1134" s="5">
        <v>2.5</v>
      </c>
      <c r="F1134" s="5">
        <v>2052</v>
      </c>
      <c r="G1134" s="5" t="s">
        <v>1971</v>
      </c>
      <c r="H1134" s="5" t="s">
        <v>49</v>
      </c>
      <c r="I1134" s="5" t="s">
        <v>40</v>
      </c>
      <c r="J1134" s="5" t="s">
        <v>29</v>
      </c>
      <c r="K1134" s="5" t="s">
        <v>69</v>
      </c>
      <c r="L1134" s="5" t="s">
        <v>59</v>
      </c>
      <c r="M1134" s="5" t="s">
        <v>246</v>
      </c>
      <c r="N1134" s="5">
        <v>0.36</v>
      </c>
      <c r="O1134" s="5" t="s">
        <v>33</v>
      </c>
      <c r="P1134" s="5" t="s">
        <v>34</v>
      </c>
      <c r="Q1134" s="5" t="s">
        <v>366</v>
      </c>
      <c r="R1134" s="5" t="s">
        <v>1972</v>
      </c>
      <c r="S1134" s="5">
        <v>87105</v>
      </c>
      <c r="T1134" s="7">
        <v>42054</v>
      </c>
      <c r="U1134" s="7">
        <v>42055</v>
      </c>
      <c r="V1134" s="5">
        <v>9.5608000000000004</v>
      </c>
      <c r="W1134" s="5">
        <v>5</v>
      </c>
      <c r="X1134" s="5">
        <v>31.64</v>
      </c>
      <c r="Y1134" s="5">
        <v>87234</v>
      </c>
      <c r="Z1134" s="5">
        <f>DATEDIF(Table1[[#This Row],[Order Date]], Table1[[#This Row],[Ship Date]], "D")</f>
        <v>1</v>
      </c>
      <c r="AA1134" s="5">
        <f>IF(Table1[[#This Row],[Sales]]=0, 0, Table1[[#This Row],[Profit]] / Table1[[#This Row],[Sales]] * 100)</f>
        <v>30.217446270543618</v>
      </c>
      <c r="AB1134" s="5">
        <f>Table1[[#This Row],[Sales]] / (1 - Table1[[#This Row],[Discount]])</f>
        <v>31.64</v>
      </c>
      <c r="AC1134" s="5">
        <f>Table1[[#This Row],[Sales Before Discount]] - Table1[[#This Row],[Sales]]</f>
        <v>0</v>
      </c>
      <c r="AD1134" s="5" t="str">
        <f>IF(Table1[[#This Row],[Discount Impact Factor]]=0, "No Discount", IF(Table1[[#This Row],[Discount Impact Factor]]&lt;=0.1, "Low Discount", IF(Table1[[#This Row],[Discount Impact Factor]]&lt;=0.2, "Medium Discount", "High Discount")))</f>
        <v>No Discount</v>
      </c>
      <c r="AE1134" s="5" t="str">
        <f>IF(Table1[[#This Row],[Discount]]=0,"0% (No Discount)",
 IF(Table1[[#This Row],[Discount]]&lt;=0.09,"10%",
 IF(Table1[[#This Row],[Discount]]&lt;=0.16,"15%",
 IF(Table1[[#This Row],[Discount]]&lt;=0.2,"20%",  IF(Table1[[#This Row],[Discount]]&lt;=0.25,"25%",
 "30%+")))))</f>
        <v>0% (No Discount)</v>
      </c>
      <c r="AF1134" s="5" t="str">
        <f>IF(Table1[[#This Row],[Discount]]=0, "Full Price", "Discounted")</f>
        <v>Full Price</v>
      </c>
      <c r="AG1134" s="46" t="str">
        <f>TEXT(Table1[[#This Row],[Order Date]],"mmm-yyyy")</f>
        <v>Feb-2015</v>
      </c>
    </row>
    <row r="1135" spans="1:33" ht="12.75" hidden="1" customHeight="1" x14ac:dyDescent="0.25">
      <c r="A1135" s="5">
        <v>18253</v>
      </c>
      <c r="B1135" s="5" t="s">
        <v>37</v>
      </c>
      <c r="C1135" s="5">
        <v>0.1</v>
      </c>
      <c r="D1135" s="5">
        <v>35.99</v>
      </c>
      <c r="E1135" s="5">
        <v>1.1000000000000001</v>
      </c>
      <c r="F1135" s="5">
        <v>2052</v>
      </c>
      <c r="G1135" s="5" t="s">
        <v>1971</v>
      </c>
      <c r="H1135" s="5" t="s">
        <v>27</v>
      </c>
      <c r="I1135" s="5" t="s">
        <v>40</v>
      </c>
      <c r="J1135" s="5" t="s">
        <v>77</v>
      </c>
      <c r="K1135" s="5" t="s">
        <v>78</v>
      </c>
      <c r="L1135" s="5" t="s">
        <v>59</v>
      </c>
      <c r="M1135" s="5" t="s">
        <v>935</v>
      </c>
      <c r="N1135" s="5">
        <v>0.55000000000000004</v>
      </c>
      <c r="O1135" s="5" t="s">
        <v>33</v>
      </c>
      <c r="P1135" s="5" t="s">
        <v>34</v>
      </c>
      <c r="Q1135" s="5" t="s">
        <v>366</v>
      </c>
      <c r="R1135" s="5" t="s">
        <v>1972</v>
      </c>
      <c r="S1135" s="5">
        <v>87105</v>
      </c>
      <c r="T1135" s="7">
        <v>42054</v>
      </c>
      <c r="U1135" s="7">
        <v>42055</v>
      </c>
      <c r="V1135" s="5">
        <v>390.09839999999997</v>
      </c>
      <c r="W1135" s="5">
        <v>19</v>
      </c>
      <c r="X1135" s="5">
        <v>565.36</v>
      </c>
      <c r="Y1135" s="5">
        <v>87234</v>
      </c>
      <c r="Z1135" s="5">
        <f>DATEDIF(Table1[[#This Row],[Order Date]], Table1[[#This Row],[Ship Date]], "D")</f>
        <v>1</v>
      </c>
      <c r="AA1135" s="5">
        <f>IF(Table1[[#This Row],[Sales]]=0, 0, Table1[[#This Row],[Profit]] / Table1[[#This Row],[Sales]] * 100)</f>
        <v>69</v>
      </c>
      <c r="AB1135" s="5">
        <f>Table1[[#This Row],[Sales]] / (1 - Table1[[#This Row],[Discount]])</f>
        <v>628.17777777777781</v>
      </c>
      <c r="AC1135" s="5">
        <f>Table1[[#This Row],[Sales Before Discount]] - Table1[[#This Row],[Sales]]</f>
        <v>62.817777777777792</v>
      </c>
      <c r="AD1135" s="5" t="str">
        <f>IF(Table1[[#This Row],[Discount Impact Factor]]=0, "No Discount", IF(Table1[[#This Row],[Discount Impact Factor]]&lt;=0.1, "Low Discount", IF(Table1[[#This Row],[Discount Impact Factor]]&lt;=0.2, "Medium Discount", "High Discount")))</f>
        <v>High Discount</v>
      </c>
      <c r="AE1135" s="5" t="str">
        <f>IF(Table1[[#This Row],[Discount]]=0,"0% (No Discount)",
 IF(Table1[[#This Row],[Discount]]&lt;=0.09,"10%",
 IF(Table1[[#This Row],[Discount]]&lt;=0.16,"15%",
 IF(Table1[[#This Row],[Discount]]&lt;=0.2,"20%",  IF(Table1[[#This Row],[Discount]]&lt;=0.25,"25%",
 "30%+")))))</f>
        <v>15%</v>
      </c>
      <c r="AF1135" s="5" t="str">
        <f>IF(Table1[[#This Row],[Discount]]=0, "Full Price", "Discounted")</f>
        <v>Discounted</v>
      </c>
      <c r="AG1135" s="46" t="str">
        <f>TEXT(Table1[[#This Row],[Order Date]],"mmm-yyyy")</f>
        <v>Feb-2015</v>
      </c>
    </row>
    <row r="1136" spans="1:33" ht="12.75" hidden="1" customHeight="1" x14ac:dyDescent="0.25">
      <c r="A1136" s="5">
        <v>20481</v>
      </c>
      <c r="B1136" s="5" t="s">
        <v>56</v>
      </c>
      <c r="C1136" s="5">
        <v>7.0000000000000007E-2</v>
      </c>
      <c r="D1136" s="5">
        <v>5.98</v>
      </c>
      <c r="E1136" s="5">
        <v>5.46</v>
      </c>
      <c r="F1136" s="5">
        <v>2058</v>
      </c>
      <c r="G1136" s="5" t="s">
        <v>1973</v>
      </c>
      <c r="H1136" s="5" t="s">
        <v>49</v>
      </c>
      <c r="I1136" s="5" t="s">
        <v>28</v>
      </c>
      <c r="J1136" s="5" t="s">
        <v>29</v>
      </c>
      <c r="K1136" s="5" t="s">
        <v>93</v>
      </c>
      <c r="L1136" s="5" t="s">
        <v>59</v>
      </c>
      <c r="M1136" s="5" t="s">
        <v>1051</v>
      </c>
      <c r="N1136" s="5">
        <v>0.36</v>
      </c>
      <c r="O1136" s="5" t="s">
        <v>33</v>
      </c>
      <c r="P1136" s="5" t="s">
        <v>136</v>
      </c>
      <c r="Q1136" s="5" t="s">
        <v>322</v>
      </c>
      <c r="R1136" s="5" t="s">
        <v>1974</v>
      </c>
      <c r="S1136" s="5">
        <v>28601</v>
      </c>
      <c r="T1136" s="7">
        <v>42048</v>
      </c>
      <c r="U1136" s="7">
        <v>42050</v>
      </c>
      <c r="V1136" s="5">
        <v>46.65</v>
      </c>
      <c r="W1136" s="5">
        <v>5</v>
      </c>
      <c r="X1136" s="5">
        <v>32.76</v>
      </c>
      <c r="Y1136" s="5">
        <v>88040</v>
      </c>
      <c r="Z1136" s="5">
        <f>DATEDIF(Table1[[#This Row],[Order Date]], Table1[[#This Row],[Ship Date]], "D")</f>
        <v>2</v>
      </c>
      <c r="AA1136" s="5">
        <f>IF(Table1[[#This Row],[Sales]]=0, 0, Table1[[#This Row],[Profit]] / Table1[[#This Row],[Sales]] * 100)</f>
        <v>142.39926739926742</v>
      </c>
      <c r="AB1136" s="5">
        <f>Table1[[#This Row],[Sales]] / (1 - Table1[[#This Row],[Discount]])</f>
        <v>35.225806451612904</v>
      </c>
      <c r="AC1136" s="5">
        <f>Table1[[#This Row],[Sales Before Discount]] - Table1[[#This Row],[Sales]]</f>
        <v>2.4658064516129059</v>
      </c>
      <c r="AD1136" s="5" t="str">
        <f>IF(Table1[[#This Row],[Discount Impact Factor]]=0, "No Discount", IF(Table1[[#This Row],[Discount Impact Factor]]&lt;=0.1, "Low Discount", IF(Table1[[#This Row],[Discount Impact Factor]]&lt;=0.2, "Medium Discount", "High Discount")))</f>
        <v>High Discount</v>
      </c>
      <c r="AE1136" s="5" t="str">
        <f>IF(Table1[[#This Row],[Discount]]=0,"0% (No Discount)",
 IF(Table1[[#This Row],[Discount]]&lt;=0.09,"10%",
 IF(Table1[[#This Row],[Discount]]&lt;=0.16,"15%",
 IF(Table1[[#This Row],[Discount]]&lt;=0.2,"20%",  IF(Table1[[#This Row],[Discount]]&lt;=0.25,"25%",
 "30%+")))))</f>
        <v>10%</v>
      </c>
      <c r="AF1136" s="5" t="str">
        <f>IF(Table1[[#This Row],[Discount]]=0, "Full Price", "Discounted")</f>
        <v>Discounted</v>
      </c>
      <c r="AG1136" s="46" t="str">
        <f>TEXT(Table1[[#This Row],[Order Date]],"mmm-yyyy")</f>
        <v>Feb-2015</v>
      </c>
    </row>
    <row r="1137" spans="1:33" ht="12.75" customHeight="1" x14ac:dyDescent="0.25">
      <c r="A1137" s="5">
        <v>23499</v>
      </c>
      <c r="B1137" s="5" t="s">
        <v>37</v>
      </c>
      <c r="C1137" s="5">
        <v>0.09</v>
      </c>
      <c r="D1137" s="5">
        <v>28.48</v>
      </c>
      <c r="E1137" s="5">
        <v>1.99</v>
      </c>
      <c r="F1137" s="5">
        <v>2059</v>
      </c>
      <c r="G1137" s="5" t="s">
        <v>1975</v>
      </c>
      <c r="H1137" s="5" t="s">
        <v>49</v>
      </c>
      <c r="I1137" s="5" t="s">
        <v>28</v>
      </c>
      <c r="J1137" s="5" t="s">
        <v>77</v>
      </c>
      <c r="K1137" s="5" t="s">
        <v>180</v>
      </c>
      <c r="L1137" s="5" t="s">
        <v>51</v>
      </c>
      <c r="M1137" s="5" t="s">
        <v>407</v>
      </c>
      <c r="N1137" s="5">
        <v>0.4</v>
      </c>
      <c r="O1137" s="5" t="s">
        <v>33</v>
      </c>
      <c r="P1137" s="5" t="s">
        <v>136</v>
      </c>
      <c r="Q1137" s="5" t="s">
        <v>322</v>
      </c>
      <c r="R1137" s="5" t="s">
        <v>1976</v>
      </c>
      <c r="S1137" s="5">
        <v>27260</v>
      </c>
      <c r="T1137" s="7">
        <v>42021</v>
      </c>
      <c r="U1137" s="7">
        <v>42022</v>
      </c>
      <c r="V1137" s="5">
        <v>-1250.7460000000001</v>
      </c>
      <c r="W1137" s="5">
        <v>13</v>
      </c>
      <c r="X1137" s="5">
        <v>336.92</v>
      </c>
      <c r="Y1137" s="5">
        <v>88039</v>
      </c>
      <c r="Z1137" s="5">
        <f>DATEDIF(Table1[[#This Row],[Order Date]], Table1[[#This Row],[Ship Date]], "D")</f>
        <v>1</v>
      </c>
      <c r="AA1137" s="5">
        <f>IF(Table1[[#This Row],[Sales]]=0, 0, Table1[[#This Row],[Profit]] / Table1[[#This Row],[Sales]] * 100)</f>
        <v>-371.22937195773477</v>
      </c>
      <c r="AB1137" s="5">
        <f>Table1[[#This Row],[Sales]] / (1 - Table1[[#This Row],[Discount]])</f>
        <v>370.24175824175825</v>
      </c>
      <c r="AC1137" s="5">
        <f>Table1[[#This Row],[Sales Before Discount]] - Table1[[#This Row],[Sales]]</f>
        <v>33.321758241758232</v>
      </c>
      <c r="AD1137" s="5" t="str">
        <f>IF(Table1[[#This Row],[Discount Impact Factor]]=0, "No Discount", IF(Table1[[#This Row],[Discount Impact Factor]]&lt;=0.1, "Low Discount", IF(Table1[[#This Row],[Discount Impact Factor]]&lt;=0.2, "Medium Discount", "High Discount")))</f>
        <v>High Discount</v>
      </c>
      <c r="AE1137" s="5" t="str">
        <f>IF(Table1[[#This Row],[Discount]]=0,"0% (No Discount)",
 IF(Table1[[#This Row],[Discount]]&lt;=0.09,"10%",
 IF(Table1[[#This Row],[Discount]]&lt;=0.16,"15%",
 IF(Table1[[#This Row],[Discount]]&lt;=0.2,"20%",  IF(Table1[[#This Row],[Discount]]&lt;=0.25,"25%",
 "30%+")))))</f>
        <v>10%</v>
      </c>
      <c r="AF1137" s="5" t="str">
        <f>IF(Table1[[#This Row],[Discount]]=0, "Full Price", "Discounted")</f>
        <v>Discounted</v>
      </c>
      <c r="AG1137" s="46" t="str">
        <f>TEXT(Table1[[#This Row],[Order Date]],"mmm-yyyy")</f>
        <v>Jan-2015</v>
      </c>
    </row>
    <row r="1138" spans="1:33" ht="12.75" hidden="1" customHeight="1" x14ac:dyDescent="0.25">
      <c r="A1138" s="5">
        <v>21632</v>
      </c>
      <c r="B1138" s="5" t="s">
        <v>47</v>
      </c>
      <c r="C1138" s="5">
        <v>0.1</v>
      </c>
      <c r="D1138" s="5">
        <v>9.85</v>
      </c>
      <c r="E1138" s="5">
        <v>4.82</v>
      </c>
      <c r="F1138" s="5">
        <v>2059</v>
      </c>
      <c r="G1138" s="5" t="s">
        <v>1975</v>
      </c>
      <c r="H1138" s="5" t="s">
        <v>49</v>
      </c>
      <c r="I1138" s="5" t="s">
        <v>28</v>
      </c>
      <c r="J1138" s="5" t="s">
        <v>29</v>
      </c>
      <c r="K1138" s="5" t="s">
        <v>30</v>
      </c>
      <c r="L1138" s="5" t="s">
        <v>31</v>
      </c>
      <c r="M1138" s="5" t="s">
        <v>1977</v>
      </c>
      <c r="N1138" s="5">
        <v>0.47</v>
      </c>
      <c r="O1138" s="5" t="s">
        <v>33</v>
      </c>
      <c r="P1138" s="5" t="s">
        <v>136</v>
      </c>
      <c r="Q1138" s="5" t="s">
        <v>322</v>
      </c>
      <c r="R1138" s="5" t="s">
        <v>1976</v>
      </c>
      <c r="S1138" s="5">
        <v>27260</v>
      </c>
      <c r="T1138" s="7">
        <v>42090</v>
      </c>
      <c r="U1138" s="7">
        <v>42091</v>
      </c>
      <c r="V1138" s="5">
        <v>374.904</v>
      </c>
      <c r="W1138" s="5">
        <v>12</v>
      </c>
      <c r="X1138" s="5">
        <v>114.91</v>
      </c>
      <c r="Y1138" s="5">
        <v>88041</v>
      </c>
      <c r="Z1138" s="5">
        <f>DATEDIF(Table1[[#This Row],[Order Date]], Table1[[#This Row],[Ship Date]], "D")</f>
        <v>1</v>
      </c>
      <c r="AA1138" s="5">
        <f>IF(Table1[[#This Row],[Sales]]=0, 0, Table1[[#This Row],[Profit]] / Table1[[#This Row],[Sales]] * 100)</f>
        <v>326.25881124358193</v>
      </c>
      <c r="AB1138" s="5">
        <f>Table1[[#This Row],[Sales]] / (1 - Table1[[#This Row],[Discount]])</f>
        <v>127.67777777777778</v>
      </c>
      <c r="AC1138" s="5">
        <f>Table1[[#This Row],[Sales Before Discount]] - Table1[[#This Row],[Sales]]</f>
        <v>12.767777777777781</v>
      </c>
      <c r="AD1138" s="5" t="str">
        <f>IF(Table1[[#This Row],[Discount Impact Factor]]=0, "No Discount", IF(Table1[[#This Row],[Discount Impact Factor]]&lt;=0.1, "Low Discount", IF(Table1[[#This Row],[Discount Impact Factor]]&lt;=0.2, "Medium Discount", "High Discount")))</f>
        <v>High Discount</v>
      </c>
      <c r="AE1138" s="5" t="str">
        <f>IF(Table1[[#This Row],[Discount]]=0,"0% (No Discount)",
 IF(Table1[[#This Row],[Discount]]&lt;=0.09,"10%",
 IF(Table1[[#This Row],[Discount]]&lt;=0.16,"15%",
 IF(Table1[[#This Row],[Discount]]&lt;=0.2,"20%",  IF(Table1[[#This Row],[Discount]]&lt;=0.25,"25%",
 "30%+")))))</f>
        <v>15%</v>
      </c>
      <c r="AF1138" s="5" t="str">
        <f>IF(Table1[[#This Row],[Discount]]=0, "Full Price", "Discounted")</f>
        <v>Discounted</v>
      </c>
      <c r="AG1138" s="46" t="str">
        <f>TEXT(Table1[[#This Row],[Order Date]],"mmm-yyyy")</f>
        <v>Mar-2015</v>
      </c>
    </row>
    <row r="1139" spans="1:33" ht="12.75" customHeight="1" x14ac:dyDescent="0.25">
      <c r="A1139" s="5">
        <v>21633</v>
      </c>
      <c r="B1139" s="5" t="s">
        <v>47</v>
      </c>
      <c r="C1139" s="5">
        <v>0.04</v>
      </c>
      <c r="D1139" s="5">
        <v>125.99</v>
      </c>
      <c r="E1139" s="5">
        <v>7.69</v>
      </c>
      <c r="F1139" s="5">
        <v>2059</v>
      </c>
      <c r="G1139" s="5" t="s">
        <v>1975</v>
      </c>
      <c r="H1139" s="5" t="s">
        <v>49</v>
      </c>
      <c r="I1139" s="5" t="s">
        <v>28</v>
      </c>
      <c r="J1139" s="5" t="s">
        <v>77</v>
      </c>
      <c r="K1139" s="5" t="s">
        <v>78</v>
      </c>
      <c r="L1139" s="5" t="s">
        <v>59</v>
      </c>
      <c r="M1139" s="5" t="s">
        <v>1225</v>
      </c>
      <c r="N1139" s="5">
        <v>0.57999999999999996</v>
      </c>
      <c r="O1139" s="5" t="s">
        <v>33</v>
      </c>
      <c r="P1139" s="5" t="s">
        <v>136</v>
      </c>
      <c r="Q1139" s="5" t="s">
        <v>322</v>
      </c>
      <c r="R1139" s="5" t="s">
        <v>1976</v>
      </c>
      <c r="S1139" s="5">
        <v>27260</v>
      </c>
      <c r="T1139" s="7">
        <v>42090</v>
      </c>
      <c r="U1139" s="7">
        <v>42091</v>
      </c>
      <c r="V1139" s="5">
        <v>-528.83600000000001</v>
      </c>
      <c r="W1139" s="5">
        <v>9</v>
      </c>
      <c r="X1139" s="5">
        <v>934.52</v>
      </c>
      <c r="Y1139" s="5">
        <v>88041</v>
      </c>
      <c r="Z1139" s="5">
        <f>DATEDIF(Table1[[#This Row],[Order Date]], Table1[[#This Row],[Ship Date]], "D")</f>
        <v>1</v>
      </c>
      <c r="AA1139" s="5">
        <f>IF(Table1[[#This Row],[Sales]]=0, 0, Table1[[#This Row],[Profit]] / Table1[[#This Row],[Sales]] * 100)</f>
        <v>-56.589051063647652</v>
      </c>
      <c r="AB1139" s="5">
        <f>Table1[[#This Row],[Sales]] / (1 - Table1[[#This Row],[Discount]])</f>
        <v>973.45833333333337</v>
      </c>
      <c r="AC1139" s="5">
        <f>Table1[[#This Row],[Sales Before Discount]] - Table1[[#This Row],[Sales]]</f>
        <v>38.938333333333389</v>
      </c>
      <c r="AD1139" s="5" t="str">
        <f>IF(Table1[[#This Row],[Discount Impact Factor]]=0, "No Discount", IF(Table1[[#This Row],[Discount Impact Factor]]&lt;=0.1, "Low Discount", IF(Table1[[#This Row],[Discount Impact Factor]]&lt;=0.2, "Medium Discount", "High Discount")))</f>
        <v>High Discount</v>
      </c>
      <c r="AE1139" s="5" t="str">
        <f>IF(Table1[[#This Row],[Discount]]=0,"0% (No Discount)",
 IF(Table1[[#This Row],[Discount]]&lt;=0.09,"10%",
 IF(Table1[[#This Row],[Discount]]&lt;=0.16,"15%",
 IF(Table1[[#This Row],[Discount]]&lt;=0.2,"20%",  IF(Table1[[#This Row],[Discount]]&lt;=0.25,"25%",
 "30%+")))))</f>
        <v>10%</v>
      </c>
      <c r="AF1139" s="5" t="str">
        <f>IF(Table1[[#This Row],[Discount]]=0, "Full Price", "Discounted")</f>
        <v>Discounted</v>
      </c>
      <c r="AG1139" s="46" t="str">
        <f>TEXT(Table1[[#This Row],[Order Date]],"mmm-yyyy")</f>
        <v>Mar-2015</v>
      </c>
    </row>
    <row r="1140" spans="1:33" ht="12.75" customHeight="1" x14ac:dyDescent="0.25">
      <c r="A1140" s="5">
        <v>20841</v>
      </c>
      <c r="B1140" s="5" t="s">
        <v>56</v>
      </c>
      <c r="C1140" s="5">
        <v>0.02</v>
      </c>
      <c r="D1140" s="5">
        <v>240.98</v>
      </c>
      <c r="E1140" s="5">
        <v>60.2</v>
      </c>
      <c r="F1140" s="5">
        <v>2061</v>
      </c>
      <c r="G1140" s="5" t="s">
        <v>1978</v>
      </c>
      <c r="H1140" s="5" t="s">
        <v>39</v>
      </c>
      <c r="I1140" s="5" t="s">
        <v>28</v>
      </c>
      <c r="J1140" s="5" t="s">
        <v>41</v>
      </c>
      <c r="K1140" s="5" t="s">
        <v>191</v>
      </c>
      <c r="L1140" s="5" t="s">
        <v>121</v>
      </c>
      <c r="M1140" s="5" t="s">
        <v>1979</v>
      </c>
      <c r="N1140" s="5">
        <v>0.56000000000000005</v>
      </c>
      <c r="O1140" s="5" t="s">
        <v>33</v>
      </c>
      <c r="P1140" s="5" t="s">
        <v>61</v>
      </c>
      <c r="Q1140" s="5" t="s">
        <v>496</v>
      </c>
      <c r="R1140" s="5" t="s">
        <v>1980</v>
      </c>
      <c r="S1140" s="5">
        <v>69101</v>
      </c>
      <c r="T1140" s="7">
        <v>42033</v>
      </c>
      <c r="U1140" s="7">
        <v>42035</v>
      </c>
      <c r="V1140" s="5">
        <v>-272.71320000000003</v>
      </c>
      <c r="W1140" s="5">
        <v>1</v>
      </c>
      <c r="X1140" s="5">
        <v>260.66000000000003</v>
      </c>
      <c r="Y1140" s="5">
        <v>87146</v>
      </c>
      <c r="Z1140" s="5">
        <f>DATEDIF(Table1[[#This Row],[Order Date]], Table1[[#This Row],[Ship Date]], "D")</f>
        <v>2</v>
      </c>
      <c r="AA1140" s="5">
        <f>IF(Table1[[#This Row],[Sales]]=0, 0, Table1[[#This Row],[Profit]] / Table1[[#This Row],[Sales]] * 100)</f>
        <v>-104.62410803345354</v>
      </c>
      <c r="AB1140" s="5">
        <f>Table1[[#This Row],[Sales]] / (1 - Table1[[#This Row],[Discount]])</f>
        <v>265.9795918367347</v>
      </c>
      <c r="AC1140" s="5">
        <f>Table1[[#This Row],[Sales Before Discount]] - Table1[[#This Row],[Sales]]</f>
        <v>5.3195918367346735</v>
      </c>
      <c r="AD1140" s="5" t="str">
        <f>IF(Table1[[#This Row],[Discount Impact Factor]]=0, "No Discount", IF(Table1[[#This Row],[Discount Impact Factor]]&lt;=0.1, "Low Discount", IF(Table1[[#This Row],[Discount Impact Factor]]&lt;=0.2, "Medium Discount", "High Discount")))</f>
        <v>High Discount</v>
      </c>
      <c r="AE1140" s="5" t="str">
        <f>IF(Table1[[#This Row],[Discount]]=0,"0% (No Discount)",
 IF(Table1[[#This Row],[Discount]]&lt;=0.09,"10%",
 IF(Table1[[#This Row],[Discount]]&lt;=0.16,"15%",
 IF(Table1[[#This Row],[Discount]]&lt;=0.2,"20%",  IF(Table1[[#This Row],[Discount]]&lt;=0.25,"25%",
 "30%+")))))</f>
        <v>10%</v>
      </c>
      <c r="AF1140" s="5" t="str">
        <f>IF(Table1[[#This Row],[Discount]]=0, "Full Price", "Discounted")</f>
        <v>Discounted</v>
      </c>
      <c r="AG1140" s="46" t="str">
        <f>TEXT(Table1[[#This Row],[Order Date]],"mmm-yyyy")</f>
        <v>Jan-2015</v>
      </c>
    </row>
    <row r="1141" spans="1:33" ht="12.75" customHeight="1" x14ac:dyDescent="0.25">
      <c r="A1141" s="5">
        <v>20840</v>
      </c>
      <c r="B1141" s="5" t="s">
        <v>56</v>
      </c>
      <c r="C1141" s="5">
        <v>0.02</v>
      </c>
      <c r="D1141" s="5">
        <v>420.98</v>
      </c>
      <c r="E1141" s="5">
        <v>19.989999999999998</v>
      </c>
      <c r="F1141" s="5">
        <v>2062</v>
      </c>
      <c r="G1141" s="5" t="s">
        <v>1981</v>
      </c>
      <c r="H1141" s="5" t="s">
        <v>49</v>
      </c>
      <c r="I1141" s="5" t="s">
        <v>28</v>
      </c>
      <c r="J1141" s="5" t="s">
        <v>29</v>
      </c>
      <c r="K1141" s="5" t="s">
        <v>109</v>
      </c>
      <c r="L1141" s="5" t="s">
        <v>59</v>
      </c>
      <c r="M1141" s="5" t="s">
        <v>1510</v>
      </c>
      <c r="N1141" s="5">
        <v>0.35</v>
      </c>
      <c r="O1141" s="5" t="s">
        <v>33</v>
      </c>
      <c r="P1141" s="5" t="s">
        <v>136</v>
      </c>
      <c r="Q1141" s="5" t="s">
        <v>137</v>
      </c>
      <c r="R1141" s="5" t="s">
        <v>1982</v>
      </c>
      <c r="S1141" s="5">
        <v>23111</v>
      </c>
      <c r="T1141" s="7">
        <v>42033</v>
      </c>
      <c r="U1141" s="7">
        <v>42036</v>
      </c>
      <c r="V1141" s="5">
        <v>-162.69399999999999</v>
      </c>
      <c r="W1141" s="5">
        <v>10</v>
      </c>
      <c r="X1141" s="5">
        <v>4249.37</v>
      </c>
      <c r="Y1141" s="5">
        <v>87146</v>
      </c>
      <c r="Z1141" s="5">
        <f>DATEDIF(Table1[[#This Row],[Order Date]], Table1[[#This Row],[Ship Date]], "D")</f>
        <v>3</v>
      </c>
      <c r="AA1141" s="5">
        <f>IF(Table1[[#This Row],[Sales]]=0, 0, Table1[[#This Row],[Profit]] / Table1[[#This Row],[Sales]] * 100)</f>
        <v>-3.8286616604343702</v>
      </c>
      <c r="AB1141" s="5">
        <f>Table1[[#This Row],[Sales]] / (1 - Table1[[#This Row],[Discount]])</f>
        <v>4336.091836734694</v>
      </c>
      <c r="AC1141" s="5">
        <f>Table1[[#This Row],[Sales Before Discount]] - Table1[[#This Row],[Sales]]</f>
        <v>86.721836734694079</v>
      </c>
      <c r="AD1141" s="5" t="str">
        <f>IF(Table1[[#This Row],[Discount Impact Factor]]=0, "No Discount", IF(Table1[[#This Row],[Discount Impact Factor]]&lt;=0.1, "Low Discount", IF(Table1[[#This Row],[Discount Impact Factor]]&lt;=0.2, "Medium Discount", "High Discount")))</f>
        <v>High Discount</v>
      </c>
      <c r="AE1141" s="5" t="str">
        <f>IF(Table1[[#This Row],[Discount]]=0,"0% (No Discount)",
 IF(Table1[[#This Row],[Discount]]&lt;=0.09,"10%",
 IF(Table1[[#This Row],[Discount]]&lt;=0.16,"15%",
 IF(Table1[[#This Row],[Discount]]&lt;=0.2,"20%",  IF(Table1[[#This Row],[Discount]]&lt;=0.25,"25%",
 "30%+")))))</f>
        <v>10%</v>
      </c>
      <c r="AF1141" s="5" t="str">
        <f>IF(Table1[[#This Row],[Discount]]=0, "Full Price", "Discounted")</f>
        <v>Discounted</v>
      </c>
      <c r="AG1141" s="46" t="str">
        <f>TEXT(Table1[[#This Row],[Order Date]],"mmm-yyyy")</f>
        <v>Jan-2015</v>
      </c>
    </row>
    <row r="1142" spans="1:33" ht="12.75" customHeight="1" x14ac:dyDescent="0.25">
      <c r="A1142" s="5">
        <v>22511</v>
      </c>
      <c r="B1142" s="5" t="s">
        <v>106</v>
      </c>
      <c r="C1142" s="5">
        <v>0.04</v>
      </c>
      <c r="D1142" s="5">
        <v>291.73</v>
      </c>
      <c r="E1142" s="5">
        <v>48.8</v>
      </c>
      <c r="F1142" s="5">
        <v>2062</v>
      </c>
      <c r="G1142" s="5" t="s">
        <v>1981</v>
      </c>
      <c r="H1142" s="5" t="s">
        <v>39</v>
      </c>
      <c r="I1142" s="5" t="s">
        <v>28</v>
      </c>
      <c r="J1142" s="5" t="s">
        <v>41</v>
      </c>
      <c r="K1142" s="5" t="s">
        <v>42</v>
      </c>
      <c r="L1142" s="5" t="s">
        <v>43</v>
      </c>
      <c r="M1142" s="5" t="s">
        <v>145</v>
      </c>
      <c r="N1142" s="5">
        <v>0.56000000000000005</v>
      </c>
      <c r="O1142" s="5" t="s">
        <v>33</v>
      </c>
      <c r="P1142" s="5" t="s">
        <v>136</v>
      </c>
      <c r="Q1142" s="5" t="s">
        <v>137</v>
      </c>
      <c r="R1142" s="5" t="s">
        <v>1982</v>
      </c>
      <c r="S1142" s="5">
        <v>23111</v>
      </c>
      <c r="T1142" s="7">
        <v>42181</v>
      </c>
      <c r="U1142" s="7">
        <v>42185</v>
      </c>
      <c r="V1142" s="5">
        <v>-115.90389999999999</v>
      </c>
      <c r="W1142" s="5">
        <v>22</v>
      </c>
      <c r="X1142" s="5">
        <v>6676.61</v>
      </c>
      <c r="Y1142" s="5">
        <v>87148</v>
      </c>
      <c r="Z1142" s="5">
        <f>DATEDIF(Table1[[#This Row],[Order Date]], Table1[[#This Row],[Ship Date]], "D")</f>
        <v>4</v>
      </c>
      <c r="AA1142" s="5">
        <f>IF(Table1[[#This Row],[Sales]]=0, 0, Table1[[#This Row],[Profit]] / Table1[[#This Row],[Sales]] * 100)</f>
        <v>-1.7359693017863855</v>
      </c>
      <c r="AB1142" s="5">
        <f>Table1[[#This Row],[Sales]] / (1 - Table1[[#This Row],[Discount]])</f>
        <v>6954.802083333333</v>
      </c>
      <c r="AC1142" s="5">
        <f>Table1[[#This Row],[Sales Before Discount]] - Table1[[#This Row],[Sales]]</f>
        <v>278.19208333333336</v>
      </c>
      <c r="AD1142" s="5" t="str">
        <f>IF(Table1[[#This Row],[Discount Impact Factor]]=0, "No Discount", IF(Table1[[#This Row],[Discount Impact Factor]]&lt;=0.1, "Low Discount", IF(Table1[[#This Row],[Discount Impact Factor]]&lt;=0.2, "Medium Discount", "High Discount")))</f>
        <v>High Discount</v>
      </c>
      <c r="AE1142" s="5" t="str">
        <f>IF(Table1[[#This Row],[Discount]]=0,"0% (No Discount)",
 IF(Table1[[#This Row],[Discount]]&lt;=0.09,"10%",
 IF(Table1[[#This Row],[Discount]]&lt;=0.16,"15%",
 IF(Table1[[#This Row],[Discount]]&lt;=0.2,"20%",  IF(Table1[[#This Row],[Discount]]&lt;=0.25,"25%",
 "30%+")))))</f>
        <v>10%</v>
      </c>
      <c r="AF1142" s="5" t="str">
        <f>IF(Table1[[#This Row],[Discount]]=0, "Full Price", "Discounted")</f>
        <v>Discounted</v>
      </c>
      <c r="AG1142" s="46" t="str">
        <f>TEXT(Table1[[#This Row],[Order Date]],"mmm-yyyy")</f>
        <v>Jun-2015</v>
      </c>
    </row>
    <row r="1143" spans="1:33" ht="12.75" customHeight="1" x14ac:dyDescent="0.25">
      <c r="A1143" s="5">
        <v>25759</v>
      </c>
      <c r="B1143" s="5" t="s">
        <v>106</v>
      </c>
      <c r="C1143" s="5">
        <v>0.06</v>
      </c>
      <c r="D1143" s="5">
        <v>300.97000000000003</v>
      </c>
      <c r="E1143" s="5">
        <v>7.18</v>
      </c>
      <c r="F1143" s="5">
        <v>2063</v>
      </c>
      <c r="G1143" s="5" t="s">
        <v>1983</v>
      </c>
      <c r="H1143" s="5" t="s">
        <v>49</v>
      </c>
      <c r="I1143" s="5" t="s">
        <v>28</v>
      </c>
      <c r="J1143" s="5" t="s">
        <v>77</v>
      </c>
      <c r="K1143" s="5" t="s">
        <v>180</v>
      </c>
      <c r="L1143" s="5" t="s">
        <v>59</v>
      </c>
      <c r="M1143" s="5" t="s">
        <v>1089</v>
      </c>
      <c r="N1143" s="5">
        <v>0.48</v>
      </c>
      <c r="O1143" s="5" t="s">
        <v>33</v>
      </c>
      <c r="P1143" s="5" t="s">
        <v>136</v>
      </c>
      <c r="Q1143" s="5" t="s">
        <v>137</v>
      </c>
      <c r="R1143" s="5" t="s">
        <v>1984</v>
      </c>
      <c r="S1143" s="5">
        <v>23602</v>
      </c>
      <c r="T1143" s="7">
        <v>42132</v>
      </c>
      <c r="U1143" s="7">
        <v>42132</v>
      </c>
      <c r="V1143" s="5">
        <v>-729.98799999999994</v>
      </c>
      <c r="W1143" s="5">
        <v>1</v>
      </c>
      <c r="X1143" s="5">
        <v>291.39999999999998</v>
      </c>
      <c r="Y1143" s="5">
        <v>87147</v>
      </c>
      <c r="Z1143" s="5">
        <f>DATEDIF(Table1[[#This Row],[Order Date]], Table1[[#This Row],[Ship Date]], "D")</f>
        <v>0</v>
      </c>
      <c r="AA1143" s="5">
        <f>IF(Table1[[#This Row],[Sales]]=0, 0, Table1[[#This Row],[Profit]] / Table1[[#This Row],[Sales]] * 100)</f>
        <v>-250.51063829787233</v>
      </c>
      <c r="AB1143" s="5">
        <f>Table1[[#This Row],[Sales]] / (1 - Table1[[#This Row],[Discount]])</f>
        <v>310</v>
      </c>
      <c r="AC1143" s="5">
        <f>Table1[[#This Row],[Sales Before Discount]] - Table1[[#This Row],[Sales]]</f>
        <v>18.600000000000023</v>
      </c>
      <c r="AD1143" s="5" t="str">
        <f>IF(Table1[[#This Row],[Discount Impact Factor]]=0, "No Discount", IF(Table1[[#This Row],[Discount Impact Factor]]&lt;=0.1, "Low Discount", IF(Table1[[#This Row],[Discount Impact Factor]]&lt;=0.2, "Medium Discount", "High Discount")))</f>
        <v>High Discount</v>
      </c>
      <c r="AE1143" s="5" t="str">
        <f>IF(Table1[[#This Row],[Discount]]=0,"0% (No Discount)",
 IF(Table1[[#This Row],[Discount]]&lt;=0.09,"10%",
 IF(Table1[[#This Row],[Discount]]&lt;=0.16,"15%",
 IF(Table1[[#This Row],[Discount]]&lt;=0.2,"20%",  IF(Table1[[#This Row],[Discount]]&lt;=0.25,"25%",
 "30%+")))))</f>
        <v>10%</v>
      </c>
      <c r="AF1143" s="5" t="str">
        <f>IF(Table1[[#This Row],[Discount]]=0, "Full Price", "Discounted")</f>
        <v>Discounted</v>
      </c>
      <c r="AG1143" s="46" t="str">
        <f>TEXT(Table1[[#This Row],[Order Date]],"mmm-yyyy")</f>
        <v>May-2015</v>
      </c>
    </row>
    <row r="1144" spans="1:33" ht="12.75" customHeight="1" x14ac:dyDescent="0.25">
      <c r="A1144" s="5">
        <v>25228</v>
      </c>
      <c r="B1144" s="5" t="s">
        <v>56</v>
      </c>
      <c r="C1144" s="5">
        <v>0.09</v>
      </c>
      <c r="D1144" s="5">
        <v>20.89</v>
      </c>
      <c r="E1144" s="5">
        <v>11.52</v>
      </c>
      <c r="F1144" s="5">
        <v>2066</v>
      </c>
      <c r="G1144" s="5" t="s">
        <v>1985</v>
      </c>
      <c r="H1144" s="5" t="s">
        <v>49</v>
      </c>
      <c r="I1144" s="5" t="s">
        <v>40</v>
      </c>
      <c r="J1144" s="5" t="s">
        <v>29</v>
      </c>
      <c r="K1144" s="5" t="s">
        <v>141</v>
      </c>
      <c r="L1144" s="5" t="s">
        <v>59</v>
      </c>
      <c r="M1144" s="5" t="s">
        <v>724</v>
      </c>
      <c r="N1144" s="5">
        <v>0.83</v>
      </c>
      <c r="O1144" s="5" t="s">
        <v>33</v>
      </c>
      <c r="P1144" s="5" t="s">
        <v>136</v>
      </c>
      <c r="Q1144" s="5" t="s">
        <v>322</v>
      </c>
      <c r="R1144" s="5" t="s">
        <v>1986</v>
      </c>
      <c r="S1144" s="5">
        <v>28079</v>
      </c>
      <c r="T1144" s="7">
        <v>42089</v>
      </c>
      <c r="U1144" s="7">
        <v>42090</v>
      </c>
      <c r="V1144" s="5">
        <v>-133.54599999999999</v>
      </c>
      <c r="W1144" s="5">
        <v>7</v>
      </c>
      <c r="X1144" s="5">
        <v>146.5</v>
      </c>
      <c r="Y1144" s="5">
        <v>85833</v>
      </c>
      <c r="Z1144" s="5">
        <f>DATEDIF(Table1[[#This Row],[Order Date]], Table1[[#This Row],[Ship Date]], "D")</f>
        <v>1</v>
      </c>
      <c r="AA1144" s="5">
        <f>IF(Table1[[#This Row],[Sales]]=0, 0, Table1[[#This Row],[Profit]] / Table1[[#This Row],[Sales]] * 100)</f>
        <v>-91.157679180887357</v>
      </c>
      <c r="AB1144" s="5">
        <f>Table1[[#This Row],[Sales]] / (1 - Table1[[#This Row],[Discount]])</f>
        <v>160.98901098901098</v>
      </c>
      <c r="AC1144" s="5">
        <f>Table1[[#This Row],[Sales Before Discount]] - Table1[[#This Row],[Sales]]</f>
        <v>14.489010989010978</v>
      </c>
      <c r="AD1144" s="5" t="str">
        <f>IF(Table1[[#This Row],[Discount Impact Factor]]=0, "No Discount", IF(Table1[[#This Row],[Discount Impact Factor]]&lt;=0.1, "Low Discount", IF(Table1[[#This Row],[Discount Impact Factor]]&lt;=0.2, "Medium Discount", "High Discount")))</f>
        <v>High Discount</v>
      </c>
      <c r="AE1144" s="5" t="str">
        <f>IF(Table1[[#This Row],[Discount]]=0,"0% (No Discount)",
 IF(Table1[[#This Row],[Discount]]&lt;=0.09,"10%",
 IF(Table1[[#This Row],[Discount]]&lt;=0.16,"15%",
 IF(Table1[[#This Row],[Discount]]&lt;=0.2,"20%",  IF(Table1[[#This Row],[Discount]]&lt;=0.25,"25%",
 "30%+")))))</f>
        <v>10%</v>
      </c>
      <c r="AF1144" s="5" t="str">
        <f>IF(Table1[[#This Row],[Discount]]=0, "Full Price", "Discounted")</f>
        <v>Discounted</v>
      </c>
      <c r="AG1144" s="46" t="str">
        <f>TEXT(Table1[[#This Row],[Order Date]],"mmm-yyyy")</f>
        <v>Mar-2015</v>
      </c>
    </row>
    <row r="1145" spans="1:33" ht="12.75" hidden="1" customHeight="1" x14ac:dyDescent="0.25">
      <c r="A1145" s="5">
        <v>24748</v>
      </c>
      <c r="B1145" s="5" t="s">
        <v>47</v>
      </c>
      <c r="C1145" s="5">
        <v>0.09</v>
      </c>
      <c r="D1145" s="5">
        <v>20.99</v>
      </c>
      <c r="E1145" s="5">
        <v>4.8099999999999996</v>
      </c>
      <c r="F1145" s="5">
        <v>2066</v>
      </c>
      <c r="G1145" s="5" t="s">
        <v>1985</v>
      </c>
      <c r="H1145" s="5" t="s">
        <v>27</v>
      </c>
      <c r="I1145" s="5" t="s">
        <v>40</v>
      </c>
      <c r="J1145" s="5" t="s">
        <v>77</v>
      </c>
      <c r="K1145" s="5" t="s">
        <v>78</v>
      </c>
      <c r="L1145" s="5" t="s">
        <v>86</v>
      </c>
      <c r="M1145" s="5" t="s">
        <v>475</v>
      </c>
      <c r="N1145" s="5">
        <v>0.57999999999999996</v>
      </c>
      <c r="O1145" s="5" t="s">
        <v>33</v>
      </c>
      <c r="P1145" s="5" t="s">
        <v>136</v>
      </c>
      <c r="Q1145" s="5" t="s">
        <v>322</v>
      </c>
      <c r="R1145" s="5" t="s">
        <v>1986</v>
      </c>
      <c r="S1145" s="5">
        <v>28079</v>
      </c>
      <c r="T1145" s="7">
        <v>42094</v>
      </c>
      <c r="U1145" s="7">
        <v>42095</v>
      </c>
      <c r="V1145" s="5">
        <v>272.69399999999996</v>
      </c>
      <c r="W1145" s="5">
        <v>2</v>
      </c>
      <c r="X1145" s="5">
        <v>38.979999999999997</v>
      </c>
      <c r="Y1145" s="5">
        <v>85834</v>
      </c>
      <c r="Z1145" s="5">
        <f>DATEDIF(Table1[[#This Row],[Order Date]], Table1[[#This Row],[Ship Date]], "D")</f>
        <v>1</v>
      </c>
      <c r="AA1145" s="5">
        <f>IF(Table1[[#This Row],[Sales]]=0, 0, Table1[[#This Row],[Profit]] / Table1[[#This Row],[Sales]] * 100)</f>
        <v>699.57414058491531</v>
      </c>
      <c r="AB1145" s="5">
        <f>Table1[[#This Row],[Sales]] / (1 - Table1[[#This Row],[Discount]])</f>
        <v>42.835164835164832</v>
      </c>
      <c r="AC1145" s="5">
        <f>Table1[[#This Row],[Sales Before Discount]] - Table1[[#This Row],[Sales]]</f>
        <v>3.8551648351648353</v>
      </c>
      <c r="AD1145" s="5" t="str">
        <f>IF(Table1[[#This Row],[Discount Impact Factor]]=0, "No Discount", IF(Table1[[#This Row],[Discount Impact Factor]]&lt;=0.1, "Low Discount", IF(Table1[[#This Row],[Discount Impact Factor]]&lt;=0.2, "Medium Discount", "High Discount")))</f>
        <v>High Discount</v>
      </c>
      <c r="AE1145" s="5" t="str">
        <f>IF(Table1[[#This Row],[Discount]]=0,"0% (No Discount)",
 IF(Table1[[#This Row],[Discount]]&lt;=0.09,"10%",
 IF(Table1[[#This Row],[Discount]]&lt;=0.16,"15%",
 IF(Table1[[#This Row],[Discount]]&lt;=0.2,"20%",  IF(Table1[[#This Row],[Discount]]&lt;=0.25,"25%",
 "30%+")))))</f>
        <v>10%</v>
      </c>
      <c r="AF1145" s="5" t="str">
        <f>IF(Table1[[#This Row],[Discount]]=0, "Full Price", "Discounted")</f>
        <v>Discounted</v>
      </c>
      <c r="AG1145" s="46" t="str">
        <f>TEXT(Table1[[#This Row],[Order Date]],"mmm-yyyy")</f>
        <v>Mar-2015</v>
      </c>
    </row>
    <row r="1146" spans="1:33" ht="12.75" customHeight="1" x14ac:dyDescent="0.25">
      <c r="A1146" s="5">
        <v>25381</v>
      </c>
      <c r="B1146" s="5" t="s">
        <v>106</v>
      </c>
      <c r="C1146" s="5">
        <v>0.1</v>
      </c>
      <c r="D1146" s="5">
        <v>4.24</v>
      </c>
      <c r="E1146" s="5">
        <v>5.41</v>
      </c>
      <c r="F1146" s="5">
        <v>2066</v>
      </c>
      <c r="G1146" s="5" t="s">
        <v>1985</v>
      </c>
      <c r="H1146" s="5" t="s">
        <v>49</v>
      </c>
      <c r="I1146" s="5" t="s">
        <v>28</v>
      </c>
      <c r="J1146" s="5" t="s">
        <v>29</v>
      </c>
      <c r="K1146" s="5" t="s">
        <v>109</v>
      </c>
      <c r="L1146" s="5" t="s">
        <v>59</v>
      </c>
      <c r="M1146" s="5" t="s">
        <v>110</v>
      </c>
      <c r="N1146" s="5">
        <v>0.35</v>
      </c>
      <c r="O1146" s="5" t="s">
        <v>33</v>
      </c>
      <c r="P1146" s="5" t="s">
        <v>136</v>
      </c>
      <c r="Q1146" s="5" t="s">
        <v>322</v>
      </c>
      <c r="R1146" s="5" t="s">
        <v>1986</v>
      </c>
      <c r="S1146" s="5">
        <v>28079</v>
      </c>
      <c r="T1146" s="7">
        <v>42113</v>
      </c>
      <c r="U1146" s="7">
        <v>42117</v>
      </c>
      <c r="V1146" s="5">
        <v>-61.6</v>
      </c>
      <c r="W1146" s="5">
        <v>8</v>
      </c>
      <c r="X1146" s="5">
        <v>34.159999999999997</v>
      </c>
      <c r="Y1146" s="5">
        <v>85835</v>
      </c>
      <c r="Z1146" s="5">
        <f>DATEDIF(Table1[[#This Row],[Order Date]], Table1[[#This Row],[Ship Date]], "D")</f>
        <v>4</v>
      </c>
      <c r="AA1146" s="5">
        <f>IF(Table1[[#This Row],[Sales]]=0, 0, Table1[[#This Row],[Profit]] / Table1[[#This Row],[Sales]] * 100)</f>
        <v>-180.32786885245903</v>
      </c>
      <c r="AB1146" s="5">
        <f>Table1[[#This Row],[Sales]] / (1 - Table1[[#This Row],[Discount]])</f>
        <v>37.955555555555549</v>
      </c>
      <c r="AC1146" s="5">
        <f>Table1[[#This Row],[Sales Before Discount]] - Table1[[#This Row],[Sales]]</f>
        <v>3.795555555555552</v>
      </c>
      <c r="AD1146" s="5" t="str">
        <f>IF(Table1[[#This Row],[Discount Impact Factor]]=0, "No Discount", IF(Table1[[#This Row],[Discount Impact Factor]]&lt;=0.1, "Low Discount", IF(Table1[[#This Row],[Discount Impact Factor]]&lt;=0.2, "Medium Discount", "High Discount")))</f>
        <v>High Discount</v>
      </c>
      <c r="AE1146" s="5" t="str">
        <f>IF(Table1[[#This Row],[Discount]]=0,"0% (No Discount)",
 IF(Table1[[#This Row],[Discount]]&lt;=0.09,"10%",
 IF(Table1[[#This Row],[Discount]]&lt;=0.16,"15%",
 IF(Table1[[#This Row],[Discount]]&lt;=0.2,"20%",  IF(Table1[[#This Row],[Discount]]&lt;=0.25,"25%",
 "30%+")))))</f>
        <v>15%</v>
      </c>
      <c r="AF1146" s="5" t="str">
        <f>IF(Table1[[#This Row],[Discount]]=0, "Full Price", "Discounted")</f>
        <v>Discounted</v>
      </c>
      <c r="AG1146" s="46" t="str">
        <f>TEXT(Table1[[#This Row],[Order Date]],"mmm-yyyy")</f>
        <v>Apr-2015</v>
      </c>
    </row>
    <row r="1147" spans="1:33" ht="12.75" hidden="1" customHeight="1" x14ac:dyDescent="0.25">
      <c r="A1147" s="5">
        <v>21901</v>
      </c>
      <c r="B1147" s="5" t="s">
        <v>56</v>
      </c>
      <c r="C1147" s="5">
        <v>0.1</v>
      </c>
      <c r="D1147" s="5">
        <v>40.98</v>
      </c>
      <c r="E1147" s="5">
        <v>6.5</v>
      </c>
      <c r="F1147" s="5">
        <v>2069</v>
      </c>
      <c r="G1147" s="5" t="s">
        <v>1987</v>
      </c>
      <c r="H1147" s="5" t="s">
        <v>49</v>
      </c>
      <c r="I1147" s="5" t="s">
        <v>114</v>
      </c>
      <c r="J1147" s="5" t="s">
        <v>77</v>
      </c>
      <c r="K1147" s="5" t="s">
        <v>180</v>
      </c>
      <c r="L1147" s="5" t="s">
        <v>59</v>
      </c>
      <c r="M1147" s="5" t="s">
        <v>1270</v>
      </c>
      <c r="N1147" s="5">
        <v>0.74</v>
      </c>
      <c r="O1147" s="5" t="s">
        <v>33</v>
      </c>
      <c r="P1147" s="5" t="s">
        <v>136</v>
      </c>
      <c r="Q1147" s="5" t="s">
        <v>613</v>
      </c>
      <c r="R1147" s="5" t="s">
        <v>1988</v>
      </c>
      <c r="S1147" s="5">
        <v>41075</v>
      </c>
      <c r="T1147" s="7">
        <v>42016</v>
      </c>
      <c r="U1147" s="7">
        <v>42018</v>
      </c>
      <c r="V1147" s="5">
        <v>66.852000000000004</v>
      </c>
      <c r="W1147" s="5">
        <v>3</v>
      </c>
      <c r="X1147" s="5">
        <v>120.34</v>
      </c>
      <c r="Y1147" s="5">
        <v>88554</v>
      </c>
      <c r="Z1147" s="5">
        <f>DATEDIF(Table1[[#This Row],[Order Date]], Table1[[#This Row],[Ship Date]], "D")</f>
        <v>2</v>
      </c>
      <c r="AA1147" s="5">
        <f>IF(Table1[[#This Row],[Sales]]=0, 0, Table1[[#This Row],[Profit]] / Table1[[#This Row],[Sales]] * 100)</f>
        <v>55.552600963935518</v>
      </c>
      <c r="AB1147" s="5">
        <f>Table1[[#This Row],[Sales]] / (1 - Table1[[#This Row],[Discount]])</f>
        <v>133.71111111111111</v>
      </c>
      <c r="AC1147" s="5">
        <f>Table1[[#This Row],[Sales Before Discount]] - Table1[[#This Row],[Sales]]</f>
        <v>13.371111111111105</v>
      </c>
      <c r="AD1147" s="5" t="str">
        <f>IF(Table1[[#This Row],[Discount Impact Factor]]=0, "No Discount", IF(Table1[[#This Row],[Discount Impact Factor]]&lt;=0.1, "Low Discount", IF(Table1[[#This Row],[Discount Impact Factor]]&lt;=0.2, "Medium Discount", "High Discount")))</f>
        <v>High Discount</v>
      </c>
      <c r="AE1147" s="5" t="str">
        <f>IF(Table1[[#This Row],[Discount]]=0,"0% (No Discount)",
 IF(Table1[[#This Row],[Discount]]&lt;=0.09,"10%",
 IF(Table1[[#This Row],[Discount]]&lt;=0.16,"15%",
 IF(Table1[[#This Row],[Discount]]&lt;=0.2,"20%",  IF(Table1[[#This Row],[Discount]]&lt;=0.25,"25%",
 "30%+")))))</f>
        <v>15%</v>
      </c>
      <c r="AF1147" s="5" t="str">
        <f>IF(Table1[[#This Row],[Discount]]=0, "Full Price", "Discounted")</f>
        <v>Discounted</v>
      </c>
      <c r="AG1147" s="46" t="str">
        <f>TEXT(Table1[[#This Row],[Order Date]],"mmm-yyyy")</f>
        <v>Jan-2015</v>
      </c>
    </row>
    <row r="1148" spans="1:33" ht="12.75" hidden="1" customHeight="1" x14ac:dyDescent="0.25">
      <c r="A1148" s="5">
        <v>19567</v>
      </c>
      <c r="B1148" s="5" t="s">
        <v>106</v>
      </c>
      <c r="C1148" s="5">
        <v>7.0000000000000007E-2</v>
      </c>
      <c r="D1148" s="5">
        <v>35.99</v>
      </c>
      <c r="E1148" s="5">
        <v>5.99</v>
      </c>
      <c r="F1148" s="5">
        <v>2070</v>
      </c>
      <c r="G1148" s="5" t="s">
        <v>1989</v>
      </c>
      <c r="H1148" s="5" t="s">
        <v>49</v>
      </c>
      <c r="I1148" s="5" t="s">
        <v>28</v>
      </c>
      <c r="J1148" s="5" t="s">
        <v>77</v>
      </c>
      <c r="K1148" s="5" t="s">
        <v>78</v>
      </c>
      <c r="L1148" s="5" t="s">
        <v>31</v>
      </c>
      <c r="M1148" s="5" t="s">
        <v>981</v>
      </c>
      <c r="N1148" s="5">
        <v>0.38</v>
      </c>
      <c r="O1148" s="5" t="s">
        <v>33</v>
      </c>
      <c r="P1148" s="5" t="s">
        <v>61</v>
      </c>
      <c r="Q1148" s="5" t="s">
        <v>300</v>
      </c>
      <c r="R1148" s="5" t="s">
        <v>1990</v>
      </c>
      <c r="S1148" s="5">
        <v>48021</v>
      </c>
      <c r="T1148" s="7">
        <v>42140</v>
      </c>
      <c r="U1148" s="7">
        <v>42144</v>
      </c>
      <c r="V1148" s="5">
        <v>17.839800000000011</v>
      </c>
      <c r="W1148" s="5">
        <v>5</v>
      </c>
      <c r="X1148" s="5">
        <v>153.61000000000001</v>
      </c>
      <c r="Y1148" s="5">
        <v>88558</v>
      </c>
      <c r="Z1148" s="5">
        <f>DATEDIF(Table1[[#This Row],[Order Date]], Table1[[#This Row],[Ship Date]], "D")</f>
        <v>4</v>
      </c>
      <c r="AA1148" s="5">
        <f>IF(Table1[[#This Row],[Sales]]=0, 0, Table1[[#This Row],[Profit]] / Table1[[#This Row],[Sales]] * 100)</f>
        <v>11.613697024933279</v>
      </c>
      <c r="AB1148" s="5">
        <f>Table1[[#This Row],[Sales]] / (1 - Table1[[#This Row],[Discount]])</f>
        <v>165.1720430107527</v>
      </c>
      <c r="AC1148" s="5">
        <f>Table1[[#This Row],[Sales Before Discount]] - Table1[[#This Row],[Sales]]</f>
        <v>11.562043010752689</v>
      </c>
      <c r="AD1148" s="5" t="str">
        <f>IF(Table1[[#This Row],[Discount Impact Factor]]=0, "No Discount", IF(Table1[[#This Row],[Discount Impact Factor]]&lt;=0.1, "Low Discount", IF(Table1[[#This Row],[Discount Impact Factor]]&lt;=0.2, "Medium Discount", "High Discount")))</f>
        <v>High Discount</v>
      </c>
      <c r="AE1148" s="5" t="str">
        <f>IF(Table1[[#This Row],[Discount]]=0,"0% (No Discount)",
 IF(Table1[[#This Row],[Discount]]&lt;=0.09,"10%",
 IF(Table1[[#This Row],[Discount]]&lt;=0.16,"15%",
 IF(Table1[[#This Row],[Discount]]&lt;=0.2,"20%",  IF(Table1[[#This Row],[Discount]]&lt;=0.25,"25%",
 "30%+")))))</f>
        <v>10%</v>
      </c>
      <c r="AF1148" s="5" t="str">
        <f>IF(Table1[[#This Row],[Discount]]=0, "Full Price", "Discounted")</f>
        <v>Discounted</v>
      </c>
      <c r="AG1148" s="46" t="str">
        <f>TEXT(Table1[[#This Row],[Order Date]],"mmm-yyyy")</f>
        <v>May-2015</v>
      </c>
    </row>
    <row r="1149" spans="1:33" ht="12.75" hidden="1" customHeight="1" x14ac:dyDescent="0.25">
      <c r="A1149" s="5">
        <v>20498</v>
      </c>
      <c r="B1149" s="5" t="s">
        <v>37</v>
      </c>
      <c r="C1149" s="5">
        <v>0.03</v>
      </c>
      <c r="D1149" s="5">
        <v>60.98</v>
      </c>
      <c r="E1149" s="5">
        <v>1.99</v>
      </c>
      <c r="F1149" s="5">
        <v>2071</v>
      </c>
      <c r="G1149" s="5" t="s">
        <v>1991</v>
      </c>
      <c r="H1149" s="5" t="s">
        <v>49</v>
      </c>
      <c r="I1149" s="5" t="s">
        <v>28</v>
      </c>
      <c r="J1149" s="5" t="s">
        <v>77</v>
      </c>
      <c r="K1149" s="5" t="s">
        <v>180</v>
      </c>
      <c r="L1149" s="5" t="s">
        <v>51</v>
      </c>
      <c r="M1149" s="5" t="s">
        <v>1992</v>
      </c>
      <c r="N1149" s="5">
        <v>0.5</v>
      </c>
      <c r="O1149" s="5" t="s">
        <v>33</v>
      </c>
      <c r="P1149" s="5" t="s">
        <v>61</v>
      </c>
      <c r="Q1149" s="5" t="s">
        <v>300</v>
      </c>
      <c r="R1149" s="5" t="s">
        <v>1993</v>
      </c>
      <c r="S1149" s="5">
        <v>48336</v>
      </c>
      <c r="T1149" s="7">
        <v>42036</v>
      </c>
      <c r="U1149" s="7">
        <v>42036</v>
      </c>
      <c r="V1149" s="5">
        <v>976.2672</v>
      </c>
      <c r="W1149" s="5">
        <v>23</v>
      </c>
      <c r="X1149" s="5">
        <v>1414.88</v>
      </c>
      <c r="Y1149" s="5">
        <v>88555</v>
      </c>
      <c r="Z1149" s="5">
        <f>DATEDIF(Table1[[#This Row],[Order Date]], Table1[[#This Row],[Ship Date]], "D")</f>
        <v>0</v>
      </c>
      <c r="AA1149" s="5">
        <f>IF(Table1[[#This Row],[Sales]]=0, 0, Table1[[#This Row],[Profit]] / Table1[[#This Row],[Sales]] * 100)</f>
        <v>69</v>
      </c>
      <c r="AB1149" s="5">
        <f>Table1[[#This Row],[Sales]] / (1 - Table1[[#This Row],[Discount]])</f>
        <v>1458.6391752577322</v>
      </c>
      <c r="AC1149" s="5">
        <f>Table1[[#This Row],[Sales Before Discount]] - Table1[[#This Row],[Sales]]</f>
        <v>43.759175257732068</v>
      </c>
      <c r="AD1149" s="5" t="str">
        <f>IF(Table1[[#This Row],[Discount Impact Factor]]=0, "No Discount", IF(Table1[[#This Row],[Discount Impact Factor]]&lt;=0.1, "Low Discount", IF(Table1[[#This Row],[Discount Impact Factor]]&lt;=0.2, "Medium Discount", "High Discount")))</f>
        <v>High Discount</v>
      </c>
      <c r="AE1149" s="5" t="str">
        <f>IF(Table1[[#This Row],[Discount]]=0,"0% (No Discount)",
 IF(Table1[[#This Row],[Discount]]&lt;=0.09,"10%",
 IF(Table1[[#This Row],[Discount]]&lt;=0.16,"15%",
 IF(Table1[[#This Row],[Discount]]&lt;=0.2,"20%",  IF(Table1[[#This Row],[Discount]]&lt;=0.25,"25%",
 "30%+")))))</f>
        <v>10%</v>
      </c>
      <c r="AF1149" s="5" t="str">
        <f>IF(Table1[[#This Row],[Discount]]=0, "Full Price", "Discounted")</f>
        <v>Discounted</v>
      </c>
      <c r="AG1149" s="46" t="str">
        <f>TEXT(Table1[[#This Row],[Order Date]],"mmm-yyyy")</f>
        <v>Feb-2015</v>
      </c>
    </row>
    <row r="1150" spans="1:33" ht="12.75" hidden="1" customHeight="1" x14ac:dyDescent="0.25">
      <c r="A1150" s="5">
        <v>20499</v>
      </c>
      <c r="B1150" s="5" t="s">
        <v>37</v>
      </c>
      <c r="C1150" s="5">
        <v>0.04</v>
      </c>
      <c r="D1150" s="5">
        <v>3.08</v>
      </c>
      <c r="E1150" s="5">
        <v>0.99</v>
      </c>
      <c r="F1150" s="5">
        <v>2071</v>
      </c>
      <c r="G1150" s="5" t="s">
        <v>1991</v>
      </c>
      <c r="H1150" s="5" t="s">
        <v>49</v>
      </c>
      <c r="I1150" s="5" t="s">
        <v>28</v>
      </c>
      <c r="J1150" s="5" t="s">
        <v>29</v>
      </c>
      <c r="K1150" s="5" t="s">
        <v>134</v>
      </c>
      <c r="L1150" s="5" t="s">
        <v>59</v>
      </c>
      <c r="M1150" s="5" t="s">
        <v>1994</v>
      </c>
      <c r="N1150" s="5">
        <v>0.37</v>
      </c>
      <c r="O1150" s="5" t="s">
        <v>33</v>
      </c>
      <c r="P1150" s="5" t="s">
        <v>61</v>
      </c>
      <c r="Q1150" s="5" t="s">
        <v>300</v>
      </c>
      <c r="R1150" s="5" t="s">
        <v>1993</v>
      </c>
      <c r="S1150" s="5">
        <v>48336</v>
      </c>
      <c r="T1150" s="7">
        <v>42036</v>
      </c>
      <c r="U1150" s="7">
        <v>42037</v>
      </c>
      <c r="V1150" s="5">
        <v>23.204699999999999</v>
      </c>
      <c r="W1150" s="5">
        <v>11</v>
      </c>
      <c r="X1150" s="5">
        <v>33.630000000000003</v>
      </c>
      <c r="Y1150" s="5">
        <v>88555</v>
      </c>
      <c r="Z1150" s="5">
        <f>DATEDIF(Table1[[#This Row],[Order Date]], Table1[[#This Row],[Ship Date]], "D")</f>
        <v>1</v>
      </c>
      <c r="AA1150" s="5">
        <f>IF(Table1[[#This Row],[Sales]]=0, 0, Table1[[#This Row],[Profit]] / Table1[[#This Row],[Sales]] * 100)</f>
        <v>69</v>
      </c>
      <c r="AB1150" s="5">
        <f>Table1[[#This Row],[Sales]] / (1 - Table1[[#This Row],[Discount]])</f>
        <v>35.031250000000007</v>
      </c>
      <c r="AC1150" s="5">
        <f>Table1[[#This Row],[Sales Before Discount]] - Table1[[#This Row],[Sales]]</f>
        <v>1.4012500000000045</v>
      </c>
      <c r="AD1150" s="5" t="str">
        <f>IF(Table1[[#This Row],[Discount Impact Factor]]=0, "No Discount", IF(Table1[[#This Row],[Discount Impact Factor]]&lt;=0.1, "Low Discount", IF(Table1[[#This Row],[Discount Impact Factor]]&lt;=0.2, "Medium Discount", "High Discount")))</f>
        <v>High Discount</v>
      </c>
      <c r="AE1150" s="5" t="str">
        <f>IF(Table1[[#This Row],[Discount]]=0,"0% (No Discount)",
 IF(Table1[[#This Row],[Discount]]&lt;=0.09,"10%",
 IF(Table1[[#This Row],[Discount]]&lt;=0.16,"15%",
 IF(Table1[[#This Row],[Discount]]&lt;=0.2,"20%",  IF(Table1[[#This Row],[Discount]]&lt;=0.25,"25%",
 "30%+")))))</f>
        <v>10%</v>
      </c>
      <c r="AF1150" s="5" t="str">
        <f>IF(Table1[[#This Row],[Discount]]=0, "Full Price", "Discounted")</f>
        <v>Discounted</v>
      </c>
      <c r="AG1150" s="46" t="str">
        <f>TEXT(Table1[[#This Row],[Order Date]],"mmm-yyyy")</f>
        <v>Feb-2015</v>
      </c>
    </row>
    <row r="1151" spans="1:33" ht="12.75" hidden="1" customHeight="1" x14ac:dyDescent="0.25">
      <c r="A1151" s="5">
        <v>19568</v>
      </c>
      <c r="B1151" s="5" t="s">
        <v>106</v>
      </c>
      <c r="C1151" s="5">
        <v>0.08</v>
      </c>
      <c r="D1151" s="5">
        <v>65.989999999999995</v>
      </c>
      <c r="E1151" s="5">
        <v>5.92</v>
      </c>
      <c r="F1151" s="5">
        <v>2071</v>
      </c>
      <c r="G1151" s="5" t="s">
        <v>1991</v>
      </c>
      <c r="H1151" s="5" t="s">
        <v>27</v>
      </c>
      <c r="I1151" s="5" t="s">
        <v>28</v>
      </c>
      <c r="J1151" s="5" t="s">
        <v>77</v>
      </c>
      <c r="K1151" s="5" t="s">
        <v>78</v>
      </c>
      <c r="L1151" s="5" t="s">
        <v>59</v>
      </c>
      <c r="M1151" s="5" t="s">
        <v>1135</v>
      </c>
      <c r="N1151" s="5">
        <v>0.57999999999999996</v>
      </c>
      <c r="O1151" s="5" t="s">
        <v>33</v>
      </c>
      <c r="P1151" s="5" t="s">
        <v>61</v>
      </c>
      <c r="Q1151" s="5" t="s">
        <v>300</v>
      </c>
      <c r="R1151" s="5" t="s">
        <v>1993</v>
      </c>
      <c r="S1151" s="5">
        <v>48336</v>
      </c>
      <c r="T1151" s="7">
        <v>42140</v>
      </c>
      <c r="U1151" s="7">
        <v>42147</v>
      </c>
      <c r="V1151" s="5">
        <v>183.84300000000002</v>
      </c>
      <c r="W1151" s="5">
        <v>20</v>
      </c>
      <c r="X1151" s="5">
        <v>1063.81</v>
      </c>
      <c r="Y1151" s="5">
        <v>88558</v>
      </c>
      <c r="Z1151" s="5">
        <f>DATEDIF(Table1[[#This Row],[Order Date]], Table1[[#This Row],[Ship Date]], "D")</f>
        <v>7</v>
      </c>
      <c r="AA1151" s="5">
        <f>IF(Table1[[#This Row],[Sales]]=0, 0, Table1[[#This Row],[Profit]] / Table1[[#This Row],[Sales]] * 100)</f>
        <v>17.281563437079932</v>
      </c>
      <c r="AB1151" s="5">
        <f>Table1[[#This Row],[Sales]] / (1 - Table1[[#This Row],[Discount]])</f>
        <v>1156.3152173913043</v>
      </c>
      <c r="AC1151" s="5">
        <f>Table1[[#This Row],[Sales Before Discount]] - Table1[[#This Row],[Sales]]</f>
        <v>92.505217391304313</v>
      </c>
      <c r="AD1151" s="5" t="str">
        <f>IF(Table1[[#This Row],[Discount Impact Factor]]=0, "No Discount", IF(Table1[[#This Row],[Discount Impact Factor]]&lt;=0.1, "Low Discount", IF(Table1[[#This Row],[Discount Impact Factor]]&lt;=0.2, "Medium Discount", "High Discount")))</f>
        <v>High Discount</v>
      </c>
      <c r="AE1151" s="5" t="str">
        <f>IF(Table1[[#This Row],[Discount]]=0,"0% (No Discount)",
 IF(Table1[[#This Row],[Discount]]&lt;=0.09,"10%",
 IF(Table1[[#This Row],[Discount]]&lt;=0.16,"15%",
 IF(Table1[[#This Row],[Discount]]&lt;=0.2,"20%",  IF(Table1[[#This Row],[Discount]]&lt;=0.25,"25%",
 "30%+")))))</f>
        <v>10%</v>
      </c>
      <c r="AF1151" s="5" t="str">
        <f>IF(Table1[[#This Row],[Discount]]=0, "Full Price", "Discounted")</f>
        <v>Discounted</v>
      </c>
      <c r="AG1151" s="46" t="str">
        <f>TEXT(Table1[[#This Row],[Order Date]],"mmm-yyyy")</f>
        <v>May-2015</v>
      </c>
    </row>
    <row r="1152" spans="1:33" ht="12.75" hidden="1" customHeight="1" x14ac:dyDescent="0.25">
      <c r="A1152" s="5">
        <v>20500</v>
      </c>
      <c r="B1152" s="5" t="s">
        <v>37</v>
      </c>
      <c r="C1152" s="5">
        <v>0</v>
      </c>
      <c r="D1152" s="5">
        <v>10.31</v>
      </c>
      <c r="E1152" s="5">
        <v>1.79</v>
      </c>
      <c r="F1152" s="5">
        <v>2072</v>
      </c>
      <c r="G1152" s="5" t="s">
        <v>1995</v>
      </c>
      <c r="H1152" s="5" t="s">
        <v>49</v>
      </c>
      <c r="I1152" s="5" t="s">
        <v>28</v>
      </c>
      <c r="J1152" s="5" t="s">
        <v>29</v>
      </c>
      <c r="K1152" s="5" t="s">
        <v>93</v>
      </c>
      <c r="L1152" s="5" t="s">
        <v>31</v>
      </c>
      <c r="M1152" s="5" t="s">
        <v>1996</v>
      </c>
      <c r="N1152" s="5">
        <v>0.38</v>
      </c>
      <c r="O1152" s="5" t="s">
        <v>33</v>
      </c>
      <c r="P1152" s="5" t="s">
        <v>61</v>
      </c>
      <c r="Q1152" s="5" t="s">
        <v>300</v>
      </c>
      <c r="R1152" s="5" t="s">
        <v>1997</v>
      </c>
      <c r="S1152" s="5">
        <v>48505</v>
      </c>
      <c r="T1152" s="7">
        <v>42036</v>
      </c>
      <c r="U1152" s="7">
        <v>42038</v>
      </c>
      <c r="V1152" s="5">
        <v>167.46299999999997</v>
      </c>
      <c r="W1152" s="5">
        <v>23</v>
      </c>
      <c r="X1152" s="5">
        <v>242.7</v>
      </c>
      <c r="Y1152" s="5">
        <v>88555</v>
      </c>
      <c r="Z1152" s="5">
        <f>DATEDIF(Table1[[#This Row],[Order Date]], Table1[[#This Row],[Ship Date]], "D")</f>
        <v>2</v>
      </c>
      <c r="AA1152" s="5">
        <f>IF(Table1[[#This Row],[Sales]]=0, 0, Table1[[#This Row],[Profit]] / Table1[[#This Row],[Sales]] * 100)</f>
        <v>68.999999999999986</v>
      </c>
      <c r="AB1152" s="5">
        <f>Table1[[#This Row],[Sales]] / (1 - Table1[[#This Row],[Discount]])</f>
        <v>242.7</v>
      </c>
      <c r="AC1152" s="5">
        <f>Table1[[#This Row],[Sales Before Discount]] - Table1[[#This Row],[Sales]]</f>
        <v>0</v>
      </c>
      <c r="AD1152" s="5" t="str">
        <f>IF(Table1[[#This Row],[Discount Impact Factor]]=0, "No Discount", IF(Table1[[#This Row],[Discount Impact Factor]]&lt;=0.1, "Low Discount", IF(Table1[[#This Row],[Discount Impact Factor]]&lt;=0.2, "Medium Discount", "High Discount")))</f>
        <v>No Discount</v>
      </c>
      <c r="AE1152" s="5" t="str">
        <f>IF(Table1[[#This Row],[Discount]]=0,"0% (No Discount)",
 IF(Table1[[#This Row],[Discount]]&lt;=0.09,"10%",
 IF(Table1[[#This Row],[Discount]]&lt;=0.16,"15%",
 IF(Table1[[#This Row],[Discount]]&lt;=0.2,"20%",  IF(Table1[[#This Row],[Discount]]&lt;=0.25,"25%",
 "30%+")))))</f>
        <v>0% (No Discount)</v>
      </c>
      <c r="AF1152" s="5" t="str">
        <f>IF(Table1[[#This Row],[Discount]]=0, "Full Price", "Discounted")</f>
        <v>Full Price</v>
      </c>
      <c r="AG1152" s="46" t="str">
        <f>TEXT(Table1[[#This Row],[Order Date]],"mmm-yyyy")</f>
        <v>Feb-2015</v>
      </c>
    </row>
    <row r="1153" spans="1:33" ht="12.75" hidden="1" customHeight="1" x14ac:dyDescent="0.25">
      <c r="A1153" s="5">
        <v>20824</v>
      </c>
      <c r="B1153" s="5" t="s">
        <v>25</v>
      </c>
      <c r="C1153" s="5">
        <v>0.09</v>
      </c>
      <c r="D1153" s="5">
        <v>260.98</v>
      </c>
      <c r="E1153" s="5">
        <v>41.91</v>
      </c>
      <c r="F1153" s="5">
        <v>2072</v>
      </c>
      <c r="G1153" s="5" t="s">
        <v>1995</v>
      </c>
      <c r="H1153" s="5" t="s">
        <v>39</v>
      </c>
      <c r="I1153" s="5" t="s">
        <v>28</v>
      </c>
      <c r="J1153" s="5" t="s">
        <v>41</v>
      </c>
      <c r="K1153" s="5" t="s">
        <v>191</v>
      </c>
      <c r="L1153" s="5" t="s">
        <v>121</v>
      </c>
      <c r="M1153" s="5" t="s">
        <v>950</v>
      </c>
      <c r="N1153" s="5">
        <v>0.59</v>
      </c>
      <c r="O1153" s="5" t="s">
        <v>33</v>
      </c>
      <c r="P1153" s="5" t="s">
        <v>61</v>
      </c>
      <c r="Q1153" s="5" t="s">
        <v>300</v>
      </c>
      <c r="R1153" s="5" t="s">
        <v>1997</v>
      </c>
      <c r="S1153" s="5">
        <v>48505</v>
      </c>
      <c r="T1153" s="7">
        <v>42046</v>
      </c>
      <c r="U1153" s="7">
        <v>42048</v>
      </c>
      <c r="V1153" s="5">
        <v>1307.2692</v>
      </c>
      <c r="W1153" s="5">
        <v>14</v>
      </c>
      <c r="X1153" s="5">
        <v>3377.06</v>
      </c>
      <c r="Y1153" s="5">
        <v>88556</v>
      </c>
      <c r="Z1153" s="5">
        <f>DATEDIF(Table1[[#This Row],[Order Date]], Table1[[#This Row],[Ship Date]], "D")</f>
        <v>2</v>
      </c>
      <c r="AA1153" s="5">
        <f>IF(Table1[[#This Row],[Sales]]=0, 0, Table1[[#This Row],[Profit]] / Table1[[#This Row],[Sales]] * 100)</f>
        <v>38.71027461756676</v>
      </c>
      <c r="AB1153" s="5">
        <f>Table1[[#This Row],[Sales]] / (1 - Table1[[#This Row],[Discount]])</f>
        <v>3711.0549450549447</v>
      </c>
      <c r="AC1153" s="5">
        <f>Table1[[#This Row],[Sales Before Discount]] - Table1[[#This Row],[Sales]]</f>
        <v>333.99494505494476</v>
      </c>
      <c r="AD1153" s="5" t="str">
        <f>IF(Table1[[#This Row],[Discount Impact Factor]]=0, "No Discount", IF(Table1[[#This Row],[Discount Impact Factor]]&lt;=0.1, "Low Discount", IF(Table1[[#This Row],[Discount Impact Factor]]&lt;=0.2, "Medium Discount", "High Discount")))</f>
        <v>High Discount</v>
      </c>
      <c r="AE1153" s="5" t="str">
        <f>IF(Table1[[#This Row],[Discount]]=0,"0% (No Discount)",
 IF(Table1[[#This Row],[Discount]]&lt;=0.09,"10%",
 IF(Table1[[#This Row],[Discount]]&lt;=0.16,"15%",
 IF(Table1[[#This Row],[Discount]]&lt;=0.2,"20%",  IF(Table1[[#This Row],[Discount]]&lt;=0.25,"25%",
 "30%+")))))</f>
        <v>10%</v>
      </c>
      <c r="AF1153" s="5" t="str">
        <f>IF(Table1[[#This Row],[Discount]]=0, "Full Price", "Discounted")</f>
        <v>Discounted</v>
      </c>
      <c r="AG1153" s="46" t="str">
        <f>TEXT(Table1[[#This Row],[Order Date]],"mmm-yyyy")</f>
        <v>Feb-2015</v>
      </c>
    </row>
    <row r="1154" spans="1:33" ht="12.75" customHeight="1" x14ac:dyDescent="0.25">
      <c r="A1154" s="5">
        <v>20825</v>
      </c>
      <c r="B1154" s="5" t="s">
        <v>25</v>
      </c>
      <c r="C1154" s="5">
        <v>0.01</v>
      </c>
      <c r="D1154" s="5">
        <v>10.52</v>
      </c>
      <c r="E1154" s="5">
        <v>7.94</v>
      </c>
      <c r="F1154" s="5">
        <v>2072</v>
      </c>
      <c r="G1154" s="5" t="s">
        <v>1995</v>
      </c>
      <c r="H1154" s="5" t="s">
        <v>49</v>
      </c>
      <c r="I1154" s="5" t="s">
        <v>28</v>
      </c>
      <c r="J1154" s="5" t="s">
        <v>41</v>
      </c>
      <c r="K1154" s="5" t="s">
        <v>50</v>
      </c>
      <c r="L1154" s="5" t="s">
        <v>51</v>
      </c>
      <c r="M1154" s="5" t="s">
        <v>1998</v>
      </c>
      <c r="N1154" s="5">
        <v>0.52</v>
      </c>
      <c r="O1154" s="5" t="s">
        <v>33</v>
      </c>
      <c r="P1154" s="5" t="s">
        <v>61</v>
      </c>
      <c r="Q1154" s="5" t="s">
        <v>300</v>
      </c>
      <c r="R1154" s="5" t="s">
        <v>1997</v>
      </c>
      <c r="S1154" s="5">
        <v>48505</v>
      </c>
      <c r="T1154" s="7">
        <v>42046</v>
      </c>
      <c r="U1154" s="7">
        <v>42048</v>
      </c>
      <c r="V1154" s="5">
        <v>-15.818400000000002</v>
      </c>
      <c r="W1154" s="5">
        <v>11</v>
      </c>
      <c r="X1154" s="5">
        <v>123.93</v>
      </c>
      <c r="Y1154" s="5">
        <v>88556</v>
      </c>
      <c r="Z1154" s="5">
        <f>DATEDIF(Table1[[#This Row],[Order Date]], Table1[[#This Row],[Ship Date]], "D")</f>
        <v>2</v>
      </c>
      <c r="AA1154" s="5">
        <f>IF(Table1[[#This Row],[Sales]]=0, 0, Table1[[#This Row],[Profit]] / Table1[[#This Row],[Sales]] * 100)</f>
        <v>-12.76397966594045</v>
      </c>
      <c r="AB1154" s="5">
        <f>Table1[[#This Row],[Sales]] / (1 - Table1[[#This Row],[Discount]])</f>
        <v>125.18181818181819</v>
      </c>
      <c r="AC1154" s="5">
        <f>Table1[[#This Row],[Sales Before Discount]] - Table1[[#This Row],[Sales]]</f>
        <v>1.2518181818181802</v>
      </c>
      <c r="AD1154" s="5" t="str">
        <f>IF(Table1[[#This Row],[Discount Impact Factor]]=0, "No Discount", IF(Table1[[#This Row],[Discount Impact Factor]]&lt;=0.1, "Low Discount", IF(Table1[[#This Row],[Discount Impact Factor]]&lt;=0.2, "Medium Discount", "High Discount")))</f>
        <v>High Discount</v>
      </c>
      <c r="AE1154" s="5" t="str">
        <f>IF(Table1[[#This Row],[Discount]]=0,"0% (No Discount)",
 IF(Table1[[#This Row],[Discount]]&lt;=0.09,"10%",
 IF(Table1[[#This Row],[Discount]]&lt;=0.16,"15%",
 IF(Table1[[#This Row],[Discount]]&lt;=0.2,"20%",  IF(Table1[[#This Row],[Discount]]&lt;=0.25,"25%",
 "30%+")))))</f>
        <v>10%</v>
      </c>
      <c r="AF1154" s="5" t="str">
        <f>IF(Table1[[#This Row],[Discount]]=0, "Full Price", "Discounted")</f>
        <v>Discounted</v>
      </c>
      <c r="AG1154" s="46" t="str">
        <f>TEXT(Table1[[#This Row],[Order Date]],"mmm-yyyy")</f>
        <v>Feb-2015</v>
      </c>
    </row>
    <row r="1155" spans="1:33" ht="12.75" customHeight="1" x14ac:dyDescent="0.25">
      <c r="A1155" s="5">
        <v>20826</v>
      </c>
      <c r="B1155" s="5" t="s">
        <v>25</v>
      </c>
      <c r="C1155" s="5">
        <v>0.02</v>
      </c>
      <c r="D1155" s="5">
        <v>5.98</v>
      </c>
      <c r="E1155" s="5">
        <v>7.5</v>
      </c>
      <c r="F1155" s="5">
        <v>2072</v>
      </c>
      <c r="G1155" s="5" t="s">
        <v>1995</v>
      </c>
      <c r="H1155" s="5" t="s">
        <v>27</v>
      </c>
      <c r="I1155" s="5" t="s">
        <v>28</v>
      </c>
      <c r="J1155" s="5" t="s">
        <v>29</v>
      </c>
      <c r="K1155" s="5" t="s">
        <v>93</v>
      </c>
      <c r="L1155" s="5" t="s">
        <v>59</v>
      </c>
      <c r="M1155" s="5" t="s">
        <v>1999</v>
      </c>
      <c r="N1155" s="5">
        <v>0.4</v>
      </c>
      <c r="O1155" s="5" t="s">
        <v>33</v>
      </c>
      <c r="P1155" s="5" t="s">
        <v>61</v>
      </c>
      <c r="Q1155" s="5" t="s">
        <v>300</v>
      </c>
      <c r="R1155" s="5" t="s">
        <v>1997</v>
      </c>
      <c r="S1155" s="5">
        <v>48505</v>
      </c>
      <c r="T1155" s="7">
        <v>42046</v>
      </c>
      <c r="U1155" s="7">
        <v>42048</v>
      </c>
      <c r="V1155" s="5">
        <v>-55.832400000000007</v>
      </c>
      <c r="W1155" s="5">
        <v>14</v>
      </c>
      <c r="X1155" s="5">
        <v>93.96</v>
      </c>
      <c r="Y1155" s="5">
        <v>88556</v>
      </c>
      <c r="Z1155" s="5">
        <f>DATEDIF(Table1[[#This Row],[Order Date]], Table1[[#This Row],[Ship Date]], "D")</f>
        <v>2</v>
      </c>
      <c r="AA1155" s="5">
        <f>IF(Table1[[#This Row],[Sales]]=0, 0, Table1[[#This Row],[Profit]] / Table1[[#This Row],[Sales]] * 100)</f>
        <v>-59.421455938697335</v>
      </c>
      <c r="AB1155" s="5">
        <f>Table1[[#This Row],[Sales]] / (1 - Table1[[#This Row],[Discount]])</f>
        <v>95.877551020408163</v>
      </c>
      <c r="AC1155" s="5">
        <f>Table1[[#This Row],[Sales Before Discount]] - Table1[[#This Row],[Sales]]</f>
        <v>1.9175510204081689</v>
      </c>
      <c r="AD1155" s="5" t="str">
        <f>IF(Table1[[#This Row],[Discount Impact Factor]]=0, "No Discount", IF(Table1[[#This Row],[Discount Impact Factor]]&lt;=0.1, "Low Discount", IF(Table1[[#This Row],[Discount Impact Factor]]&lt;=0.2, "Medium Discount", "High Discount")))</f>
        <v>High Discount</v>
      </c>
      <c r="AE1155" s="5" t="str">
        <f>IF(Table1[[#This Row],[Discount]]=0,"0% (No Discount)",
 IF(Table1[[#This Row],[Discount]]&lt;=0.09,"10%",
 IF(Table1[[#This Row],[Discount]]&lt;=0.16,"15%",
 IF(Table1[[#This Row],[Discount]]&lt;=0.2,"20%",  IF(Table1[[#This Row],[Discount]]&lt;=0.25,"25%",
 "30%+")))))</f>
        <v>10%</v>
      </c>
      <c r="AF1155" s="5" t="str">
        <f>IF(Table1[[#This Row],[Discount]]=0, "Full Price", "Discounted")</f>
        <v>Discounted</v>
      </c>
      <c r="AG1155" s="46" t="str">
        <f>TEXT(Table1[[#This Row],[Order Date]],"mmm-yyyy")</f>
        <v>Feb-2015</v>
      </c>
    </row>
    <row r="1156" spans="1:33" ht="12.75" hidden="1" customHeight="1" x14ac:dyDescent="0.25">
      <c r="A1156" s="5">
        <v>24677</v>
      </c>
      <c r="B1156" s="5" t="s">
        <v>37</v>
      </c>
      <c r="C1156" s="5">
        <v>0.05</v>
      </c>
      <c r="D1156" s="5">
        <v>291.73</v>
      </c>
      <c r="E1156" s="5">
        <v>48.8</v>
      </c>
      <c r="F1156" s="5">
        <v>2073</v>
      </c>
      <c r="G1156" s="5" t="s">
        <v>2000</v>
      </c>
      <c r="H1156" s="5" t="s">
        <v>39</v>
      </c>
      <c r="I1156" s="5" t="s">
        <v>114</v>
      </c>
      <c r="J1156" s="5" t="s">
        <v>41</v>
      </c>
      <c r="K1156" s="5" t="s">
        <v>42</v>
      </c>
      <c r="L1156" s="5" t="s">
        <v>43</v>
      </c>
      <c r="M1156" s="5" t="s">
        <v>145</v>
      </c>
      <c r="N1156" s="5">
        <v>0.56000000000000005</v>
      </c>
      <c r="O1156" s="5" t="s">
        <v>33</v>
      </c>
      <c r="P1156" s="5" t="s">
        <v>61</v>
      </c>
      <c r="Q1156" s="5" t="s">
        <v>300</v>
      </c>
      <c r="R1156" s="5" t="s">
        <v>2001</v>
      </c>
      <c r="S1156" s="5">
        <v>48135</v>
      </c>
      <c r="T1156" s="7">
        <v>42101</v>
      </c>
      <c r="U1156" s="7">
        <v>42103</v>
      </c>
      <c r="V1156" s="5">
        <v>550.38080000000002</v>
      </c>
      <c r="W1156" s="5">
        <v>6</v>
      </c>
      <c r="X1156" s="5">
        <v>1818.41</v>
      </c>
      <c r="Y1156" s="5">
        <v>88557</v>
      </c>
      <c r="Z1156" s="5">
        <f>DATEDIF(Table1[[#This Row],[Order Date]], Table1[[#This Row],[Ship Date]], "D")</f>
        <v>2</v>
      </c>
      <c r="AA1156" s="5">
        <f>IF(Table1[[#This Row],[Sales]]=0, 0, Table1[[#This Row],[Profit]] / Table1[[#This Row],[Sales]] * 100)</f>
        <v>30.267145473243108</v>
      </c>
      <c r="AB1156" s="5">
        <f>Table1[[#This Row],[Sales]] / (1 - Table1[[#This Row],[Discount]])</f>
        <v>1914.1157894736843</v>
      </c>
      <c r="AC1156" s="5">
        <f>Table1[[#This Row],[Sales Before Discount]] - Table1[[#This Row],[Sales]]</f>
        <v>95.705789473684263</v>
      </c>
      <c r="AD1156" s="5" t="str">
        <f>IF(Table1[[#This Row],[Discount Impact Factor]]=0, "No Discount", IF(Table1[[#This Row],[Discount Impact Factor]]&lt;=0.1, "Low Discount", IF(Table1[[#This Row],[Discount Impact Factor]]&lt;=0.2, "Medium Discount", "High Discount")))</f>
        <v>High Discount</v>
      </c>
      <c r="AE1156" s="5" t="str">
        <f>IF(Table1[[#This Row],[Discount]]=0,"0% (No Discount)",
 IF(Table1[[#This Row],[Discount]]&lt;=0.09,"10%",
 IF(Table1[[#This Row],[Discount]]&lt;=0.16,"15%",
 IF(Table1[[#This Row],[Discount]]&lt;=0.2,"20%",  IF(Table1[[#This Row],[Discount]]&lt;=0.25,"25%",
 "30%+")))))</f>
        <v>10%</v>
      </c>
      <c r="AF1156" s="5" t="str">
        <f>IF(Table1[[#This Row],[Discount]]=0, "Full Price", "Discounted")</f>
        <v>Discounted</v>
      </c>
      <c r="AG1156" s="46" t="str">
        <f>TEXT(Table1[[#This Row],[Order Date]],"mmm-yyyy")</f>
        <v>Apr-2015</v>
      </c>
    </row>
    <row r="1157" spans="1:33" ht="12.75" hidden="1" customHeight="1" x14ac:dyDescent="0.25">
      <c r="A1157" s="5">
        <v>24094</v>
      </c>
      <c r="B1157" s="5" t="s">
        <v>106</v>
      </c>
      <c r="C1157" s="5">
        <v>0.09</v>
      </c>
      <c r="D1157" s="5">
        <v>1.48</v>
      </c>
      <c r="E1157" s="5">
        <v>0.7</v>
      </c>
      <c r="F1157" s="5">
        <v>2081</v>
      </c>
      <c r="G1157" s="5" t="s">
        <v>2002</v>
      </c>
      <c r="H1157" s="5" t="s">
        <v>49</v>
      </c>
      <c r="I1157" s="5" t="s">
        <v>28</v>
      </c>
      <c r="J1157" s="5" t="s">
        <v>29</v>
      </c>
      <c r="K1157" s="5" t="s">
        <v>66</v>
      </c>
      <c r="L1157" s="5" t="s">
        <v>31</v>
      </c>
      <c r="M1157" s="5" t="s">
        <v>2003</v>
      </c>
      <c r="N1157" s="5">
        <v>0.37</v>
      </c>
      <c r="O1157" s="5" t="s">
        <v>33</v>
      </c>
      <c r="P1157" s="5" t="s">
        <v>53</v>
      </c>
      <c r="Q1157" s="5" t="s">
        <v>71</v>
      </c>
      <c r="R1157" s="5" t="s">
        <v>2004</v>
      </c>
      <c r="S1157" s="5">
        <v>14853</v>
      </c>
      <c r="T1157" s="7">
        <v>42007</v>
      </c>
      <c r="U1157" s="7">
        <v>42009</v>
      </c>
      <c r="V1157" s="5">
        <v>1.68</v>
      </c>
      <c r="W1157" s="5">
        <v>6</v>
      </c>
      <c r="X1157" s="5">
        <v>8.9499999999999993</v>
      </c>
      <c r="Y1157" s="5">
        <v>86092</v>
      </c>
      <c r="Z1157" s="5">
        <f>DATEDIF(Table1[[#This Row],[Order Date]], Table1[[#This Row],[Ship Date]], "D")</f>
        <v>2</v>
      </c>
      <c r="AA1157" s="5">
        <f>IF(Table1[[#This Row],[Sales]]=0, 0, Table1[[#This Row],[Profit]] / Table1[[#This Row],[Sales]] * 100)</f>
        <v>18.770949720670391</v>
      </c>
      <c r="AB1157" s="5">
        <f>Table1[[#This Row],[Sales]] / (1 - Table1[[#This Row],[Discount]])</f>
        <v>9.835164835164834</v>
      </c>
      <c r="AC1157" s="5">
        <f>Table1[[#This Row],[Sales Before Discount]] - Table1[[#This Row],[Sales]]</f>
        <v>0.88516483516483468</v>
      </c>
      <c r="AD1157" s="5" t="str">
        <f>IF(Table1[[#This Row],[Discount Impact Factor]]=0, "No Discount", IF(Table1[[#This Row],[Discount Impact Factor]]&lt;=0.1, "Low Discount", IF(Table1[[#This Row],[Discount Impact Factor]]&lt;=0.2, "Medium Discount", "High Discount")))</f>
        <v>High Discount</v>
      </c>
      <c r="AE1157" s="5" t="str">
        <f>IF(Table1[[#This Row],[Discount]]=0,"0% (No Discount)",
 IF(Table1[[#This Row],[Discount]]&lt;=0.09,"10%",
 IF(Table1[[#This Row],[Discount]]&lt;=0.16,"15%",
 IF(Table1[[#This Row],[Discount]]&lt;=0.2,"20%",  IF(Table1[[#This Row],[Discount]]&lt;=0.25,"25%",
 "30%+")))))</f>
        <v>10%</v>
      </c>
      <c r="AF1157" s="5" t="str">
        <f>IF(Table1[[#This Row],[Discount]]=0, "Full Price", "Discounted")</f>
        <v>Discounted</v>
      </c>
      <c r="AG1157" s="46" t="str">
        <f>TEXT(Table1[[#This Row],[Order Date]],"mmm-yyyy")</f>
        <v>Jan-2015</v>
      </c>
    </row>
    <row r="1158" spans="1:33" ht="12.75" hidden="1" customHeight="1" x14ac:dyDescent="0.25">
      <c r="A1158" s="5">
        <v>21697</v>
      </c>
      <c r="B1158" s="5" t="s">
        <v>106</v>
      </c>
      <c r="C1158" s="5">
        <v>0.06</v>
      </c>
      <c r="D1158" s="5">
        <v>38.06</v>
      </c>
      <c r="E1158" s="5">
        <v>4.5</v>
      </c>
      <c r="F1158" s="5">
        <v>2089</v>
      </c>
      <c r="G1158" s="5" t="s">
        <v>2005</v>
      </c>
      <c r="H1158" s="5" t="s">
        <v>49</v>
      </c>
      <c r="I1158" s="5" t="s">
        <v>28</v>
      </c>
      <c r="J1158" s="5" t="s">
        <v>29</v>
      </c>
      <c r="K1158" s="5" t="s">
        <v>257</v>
      </c>
      <c r="L1158" s="5" t="s">
        <v>59</v>
      </c>
      <c r="M1158" s="5" t="s">
        <v>2006</v>
      </c>
      <c r="N1158" s="5">
        <v>0.56000000000000005</v>
      </c>
      <c r="O1158" s="5" t="s">
        <v>33</v>
      </c>
      <c r="P1158" s="5" t="s">
        <v>53</v>
      </c>
      <c r="Q1158" s="5" t="s">
        <v>71</v>
      </c>
      <c r="R1158" s="5" t="s">
        <v>2007</v>
      </c>
      <c r="S1158" s="5">
        <v>10956</v>
      </c>
      <c r="T1158" s="7">
        <v>42185</v>
      </c>
      <c r="U1158" s="7">
        <v>42191</v>
      </c>
      <c r="V1158" s="5">
        <v>450.45959999999997</v>
      </c>
      <c r="W1158" s="5">
        <v>17</v>
      </c>
      <c r="X1158" s="5">
        <v>652.84</v>
      </c>
      <c r="Y1158" s="5">
        <v>88348</v>
      </c>
      <c r="Z1158" s="5">
        <f>DATEDIF(Table1[[#This Row],[Order Date]], Table1[[#This Row],[Ship Date]], "D")</f>
        <v>6</v>
      </c>
      <c r="AA1158" s="5">
        <f>IF(Table1[[#This Row],[Sales]]=0, 0, Table1[[#This Row],[Profit]] / Table1[[#This Row],[Sales]] * 100)</f>
        <v>69</v>
      </c>
      <c r="AB1158" s="5">
        <f>Table1[[#This Row],[Sales]] / (1 - Table1[[#This Row],[Discount]])</f>
        <v>694.51063829787245</v>
      </c>
      <c r="AC1158" s="5">
        <f>Table1[[#This Row],[Sales Before Discount]] - Table1[[#This Row],[Sales]]</f>
        <v>41.670638297872415</v>
      </c>
      <c r="AD1158" s="5" t="str">
        <f>IF(Table1[[#This Row],[Discount Impact Factor]]=0, "No Discount", IF(Table1[[#This Row],[Discount Impact Factor]]&lt;=0.1, "Low Discount", IF(Table1[[#This Row],[Discount Impact Factor]]&lt;=0.2, "Medium Discount", "High Discount")))</f>
        <v>High Discount</v>
      </c>
      <c r="AE1158" s="5" t="str">
        <f>IF(Table1[[#This Row],[Discount]]=0,"0% (No Discount)",
 IF(Table1[[#This Row],[Discount]]&lt;=0.09,"10%",
 IF(Table1[[#This Row],[Discount]]&lt;=0.16,"15%",
 IF(Table1[[#This Row],[Discount]]&lt;=0.2,"20%",  IF(Table1[[#This Row],[Discount]]&lt;=0.25,"25%",
 "30%+")))))</f>
        <v>10%</v>
      </c>
      <c r="AF1158" s="5" t="str">
        <f>IF(Table1[[#This Row],[Discount]]=0, "Full Price", "Discounted")</f>
        <v>Discounted</v>
      </c>
      <c r="AG1158" s="46" t="str">
        <f>TEXT(Table1[[#This Row],[Order Date]],"mmm-yyyy")</f>
        <v>Jun-2015</v>
      </c>
    </row>
    <row r="1159" spans="1:33" ht="12.75" hidden="1" customHeight="1" x14ac:dyDescent="0.25">
      <c r="A1159" s="5">
        <v>21698</v>
      </c>
      <c r="B1159" s="5" t="s">
        <v>106</v>
      </c>
      <c r="C1159" s="5">
        <v>0.08</v>
      </c>
      <c r="D1159" s="5">
        <v>599.99</v>
      </c>
      <c r="E1159" s="5">
        <v>24.49</v>
      </c>
      <c r="F1159" s="5">
        <v>2089</v>
      </c>
      <c r="G1159" s="5" t="s">
        <v>2005</v>
      </c>
      <c r="H1159" s="5" t="s">
        <v>49</v>
      </c>
      <c r="I1159" s="5" t="s">
        <v>28</v>
      </c>
      <c r="J1159" s="5" t="s">
        <v>77</v>
      </c>
      <c r="K1159" s="5" t="s">
        <v>587</v>
      </c>
      <c r="L1159" s="5" t="s">
        <v>236</v>
      </c>
      <c r="M1159" s="5" t="s">
        <v>2008</v>
      </c>
      <c r="N1159" s="5">
        <v>0.37</v>
      </c>
      <c r="O1159" s="5" t="s">
        <v>33</v>
      </c>
      <c r="P1159" s="5" t="s">
        <v>53</v>
      </c>
      <c r="Q1159" s="5" t="s">
        <v>71</v>
      </c>
      <c r="R1159" s="5" t="s">
        <v>2007</v>
      </c>
      <c r="S1159" s="5">
        <v>10956</v>
      </c>
      <c r="T1159" s="7">
        <v>42185</v>
      </c>
      <c r="U1159" s="7">
        <v>42193</v>
      </c>
      <c r="V1159" s="5">
        <v>8798.1830999999984</v>
      </c>
      <c r="W1159" s="5">
        <v>22</v>
      </c>
      <c r="X1159" s="5">
        <v>12750.99</v>
      </c>
      <c r="Y1159" s="5">
        <v>88348</v>
      </c>
      <c r="Z1159" s="5">
        <f>DATEDIF(Table1[[#This Row],[Order Date]], Table1[[#This Row],[Ship Date]], "D")</f>
        <v>8</v>
      </c>
      <c r="AA1159" s="5">
        <f>IF(Table1[[#This Row],[Sales]]=0, 0, Table1[[#This Row],[Profit]] / Table1[[#This Row],[Sales]] * 100)</f>
        <v>68.999999999999986</v>
      </c>
      <c r="AB1159" s="5">
        <f>Table1[[#This Row],[Sales]] / (1 - Table1[[#This Row],[Discount]])</f>
        <v>13859.771739130434</v>
      </c>
      <c r="AC1159" s="5">
        <f>Table1[[#This Row],[Sales Before Discount]] - Table1[[#This Row],[Sales]]</f>
        <v>1108.7817391304343</v>
      </c>
      <c r="AD1159" s="5" t="str">
        <f>IF(Table1[[#This Row],[Discount Impact Factor]]=0, "No Discount", IF(Table1[[#This Row],[Discount Impact Factor]]&lt;=0.1, "Low Discount", IF(Table1[[#This Row],[Discount Impact Factor]]&lt;=0.2, "Medium Discount", "High Discount")))</f>
        <v>High Discount</v>
      </c>
      <c r="AE1159" s="5" t="str">
        <f>IF(Table1[[#This Row],[Discount]]=0,"0% (No Discount)",
 IF(Table1[[#This Row],[Discount]]&lt;=0.09,"10%",
 IF(Table1[[#This Row],[Discount]]&lt;=0.16,"15%",
 IF(Table1[[#This Row],[Discount]]&lt;=0.2,"20%",  IF(Table1[[#This Row],[Discount]]&lt;=0.25,"25%",
 "30%+")))))</f>
        <v>10%</v>
      </c>
      <c r="AF1159" s="5" t="str">
        <f>IF(Table1[[#This Row],[Discount]]=0, "Full Price", "Discounted")</f>
        <v>Discounted</v>
      </c>
      <c r="AG1159" s="46" t="str">
        <f>TEXT(Table1[[#This Row],[Order Date]],"mmm-yyyy")</f>
        <v>Jun-2015</v>
      </c>
    </row>
    <row r="1160" spans="1:33" ht="12.75" customHeight="1" x14ac:dyDescent="0.25">
      <c r="A1160" s="5">
        <v>21699</v>
      </c>
      <c r="B1160" s="5" t="s">
        <v>106</v>
      </c>
      <c r="C1160" s="5">
        <v>0.1</v>
      </c>
      <c r="D1160" s="5">
        <v>3.98</v>
      </c>
      <c r="E1160" s="5">
        <v>2.97</v>
      </c>
      <c r="F1160" s="5">
        <v>2089</v>
      </c>
      <c r="G1160" s="5" t="s">
        <v>2005</v>
      </c>
      <c r="H1160" s="5" t="s">
        <v>27</v>
      </c>
      <c r="I1160" s="5" t="s">
        <v>28</v>
      </c>
      <c r="J1160" s="5" t="s">
        <v>29</v>
      </c>
      <c r="K1160" s="5" t="s">
        <v>93</v>
      </c>
      <c r="L1160" s="5" t="s">
        <v>31</v>
      </c>
      <c r="M1160" s="5" t="s">
        <v>2009</v>
      </c>
      <c r="N1160" s="5">
        <v>0.35</v>
      </c>
      <c r="O1160" s="5" t="s">
        <v>33</v>
      </c>
      <c r="P1160" s="5" t="s">
        <v>53</v>
      </c>
      <c r="Q1160" s="5" t="s">
        <v>71</v>
      </c>
      <c r="R1160" s="5" t="s">
        <v>2007</v>
      </c>
      <c r="S1160" s="5">
        <v>10956</v>
      </c>
      <c r="T1160" s="7">
        <v>42185</v>
      </c>
      <c r="U1160" s="7">
        <v>42189</v>
      </c>
      <c r="V1160" s="5">
        <v>-5.3849999999999998</v>
      </c>
      <c r="W1160" s="5">
        <v>5</v>
      </c>
      <c r="X1160" s="5">
        <v>20.54</v>
      </c>
      <c r="Y1160" s="5">
        <v>88348</v>
      </c>
      <c r="Z1160" s="5">
        <f>DATEDIF(Table1[[#This Row],[Order Date]], Table1[[#This Row],[Ship Date]], "D")</f>
        <v>4</v>
      </c>
      <c r="AA1160" s="5">
        <f>IF(Table1[[#This Row],[Sales]]=0, 0, Table1[[#This Row],[Profit]] / Table1[[#This Row],[Sales]] * 100)</f>
        <v>-26.217137293086662</v>
      </c>
      <c r="AB1160" s="5">
        <f>Table1[[#This Row],[Sales]] / (1 - Table1[[#This Row],[Discount]])</f>
        <v>22.822222222222219</v>
      </c>
      <c r="AC1160" s="5">
        <f>Table1[[#This Row],[Sales Before Discount]] - Table1[[#This Row],[Sales]]</f>
        <v>2.2822222222222202</v>
      </c>
      <c r="AD1160" s="5" t="str">
        <f>IF(Table1[[#This Row],[Discount Impact Factor]]=0, "No Discount", IF(Table1[[#This Row],[Discount Impact Factor]]&lt;=0.1, "Low Discount", IF(Table1[[#This Row],[Discount Impact Factor]]&lt;=0.2, "Medium Discount", "High Discount")))</f>
        <v>High Discount</v>
      </c>
      <c r="AE1160" s="5" t="str">
        <f>IF(Table1[[#This Row],[Discount]]=0,"0% (No Discount)",
 IF(Table1[[#This Row],[Discount]]&lt;=0.09,"10%",
 IF(Table1[[#This Row],[Discount]]&lt;=0.16,"15%",
 IF(Table1[[#This Row],[Discount]]&lt;=0.2,"20%",  IF(Table1[[#This Row],[Discount]]&lt;=0.25,"25%",
 "30%+")))))</f>
        <v>15%</v>
      </c>
      <c r="AF1160" s="5" t="str">
        <f>IF(Table1[[#This Row],[Discount]]=0, "Full Price", "Discounted")</f>
        <v>Discounted</v>
      </c>
      <c r="AG1160" s="46" t="str">
        <f>TEXT(Table1[[#This Row],[Order Date]],"mmm-yyyy")</f>
        <v>Jun-2015</v>
      </c>
    </row>
    <row r="1161" spans="1:33" ht="12.75" hidden="1" customHeight="1" x14ac:dyDescent="0.25">
      <c r="A1161" s="5">
        <v>18696</v>
      </c>
      <c r="B1161" s="5" t="s">
        <v>56</v>
      </c>
      <c r="C1161" s="5">
        <v>0.08</v>
      </c>
      <c r="D1161" s="5">
        <v>400.98</v>
      </c>
      <c r="E1161" s="5">
        <v>42.52</v>
      </c>
      <c r="F1161" s="5">
        <v>2094</v>
      </c>
      <c r="G1161" s="5" t="s">
        <v>2010</v>
      </c>
      <c r="H1161" s="5" t="s">
        <v>39</v>
      </c>
      <c r="I1161" s="5" t="s">
        <v>28</v>
      </c>
      <c r="J1161" s="5" t="s">
        <v>41</v>
      </c>
      <c r="K1161" s="5" t="s">
        <v>152</v>
      </c>
      <c r="L1161" s="5" t="s">
        <v>121</v>
      </c>
      <c r="M1161" s="5" t="s">
        <v>1094</v>
      </c>
      <c r="N1161" s="5">
        <v>0.71</v>
      </c>
      <c r="O1161" s="5" t="s">
        <v>33</v>
      </c>
      <c r="P1161" s="5" t="s">
        <v>34</v>
      </c>
      <c r="Q1161" s="5" t="s">
        <v>45</v>
      </c>
      <c r="R1161" s="5" t="s">
        <v>2011</v>
      </c>
      <c r="S1161" s="5">
        <v>95928</v>
      </c>
      <c r="T1161" s="7">
        <v>42040</v>
      </c>
      <c r="U1161" s="7">
        <v>42041</v>
      </c>
      <c r="V1161" s="5">
        <v>3031.9724000000001</v>
      </c>
      <c r="W1161" s="5">
        <v>20</v>
      </c>
      <c r="X1161" s="5">
        <v>7840.04</v>
      </c>
      <c r="Y1161" s="5">
        <v>86629</v>
      </c>
      <c r="Z1161" s="5">
        <f>DATEDIF(Table1[[#This Row],[Order Date]], Table1[[#This Row],[Ship Date]], "D")</f>
        <v>1</v>
      </c>
      <c r="AA1161" s="5">
        <f>IF(Table1[[#This Row],[Sales]]=0, 0, Table1[[#This Row],[Profit]] / Table1[[#This Row],[Sales]] * 100)</f>
        <v>38.672920036122264</v>
      </c>
      <c r="AB1161" s="5">
        <f>Table1[[#This Row],[Sales]] / (1 - Table1[[#This Row],[Discount]])</f>
        <v>8521.782608695652</v>
      </c>
      <c r="AC1161" s="5">
        <f>Table1[[#This Row],[Sales Before Discount]] - Table1[[#This Row],[Sales]]</f>
        <v>681.74260869565205</v>
      </c>
      <c r="AD1161" s="5" t="str">
        <f>IF(Table1[[#This Row],[Discount Impact Factor]]=0, "No Discount", IF(Table1[[#This Row],[Discount Impact Factor]]&lt;=0.1, "Low Discount", IF(Table1[[#This Row],[Discount Impact Factor]]&lt;=0.2, "Medium Discount", "High Discount")))</f>
        <v>High Discount</v>
      </c>
      <c r="AE1161" s="5" t="str">
        <f>IF(Table1[[#This Row],[Discount]]=0,"0% (No Discount)",
 IF(Table1[[#This Row],[Discount]]&lt;=0.09,"10%",
 IF(Table1[[#This Row],[Discount]]&lt;=0.16,"15%",
 IF(Table1[[#This Row],[Discount]]&lt;=0.2,"20%",  IF(Table1[[#This Row],[Discount]]&lt;=0.25,"25%",
 "30%+")))))</f>
        <v>10%</v>
      </c>
      <c r="AF1161" s="5" t="str">
        <f>IF(Table1[[#This Row],[Discount]]=0, "Full Price", "Discounted")</f>
        <v>Discounted</v>
      </c>
      <c r="AG1161" s="46" t="str">
        <f>TEXT(Table1[[#This Row],[Order Date]],"mmm-yyyy")</f>
        <v>Feb-2015</v>
      </c>
    </row>
    <row r="1162" spans="1:33" ht="12.75" hidden="1" customHeight="1" x14ac:dyDescent="0.25">
      <c r="A1162" s="5">
        <v>18417</v>
      </c>
      <c r="B1162" s="5" t="s">
        <v>56</v>
      </c>
      <c r="C1162" s="5">
        <v>0.1</v>
      </c>
      <c r="D1162" s="5">
        <v>300.97000000000003</v>
      </c>
      <c r="E1162" s="5">
        <v>7.18</v>
      </c>
      <c r="F1162" s="5">
        <v>2097</v>
      </c>
      <c r="G1162" s="5" t="s">
        <v>2012</v>
      </c>
      <c r="H1162" s="5" t="s">
        <v>49</v>
      </c>
      <c r="I1162" s="5" t="s">
        <v>40</v>
      </c>
      <c r="J1162" s="5" t="s">
        <v>77</v>
      </c>
      <c r="K1162" s="5" t="s">
        <v>180</v>
      </c>
      <c r="L1162" s="5" t="s">
        <v>59</v>
      </c>
      <c r="M1162" s="5" t="s">
        <v>1089</v>
      </c>
      <c r="N1162" s="5">
        <v>0.48</v>
      </c>
      <c r="O1162" s="5" t="s">
        <v>33</v>
      </c>
      <c r="P1162" s="5" t="s">
        <v>136</v>
      </c>
      <c r="Q1162" s="5" t="s">
        <v>932</v>
      </c>
      <c r="R1162" s="5" t="s">
        <v>933</v>
      </c>
      <c r="S1162" s="5">
        <v>29915</v>
      </c>
      <c r="T1162" s="7">
        <v>42112</v>
      </c>
      <c r="U1162" s="7">
        <v>42113</v>
      </c>
      <c r="V1162" s="5">
        <v>138.018</v>
      </c>
      <c r="W1162" s="5">
        <v>4</v>
      </c>
      <c r="X1162" s="5">
        <v>1094.33</v>
      </c>
      <c r="Y1162" s="5">
        <v>87889</v>
      </c>
      <c r="Z1162" s="5">
        <f>DATEDIF(Table1[[#This Row],[Order Date]], Table1[[#This Row],[Ship Date]], "D")</f>
        <v>1</v>
      </c>
      <c r="AA1162" s="5">
        <f>IF(Table1[[#This Row],[Sales]]=0, 0, Table1[[#This Row],[Profit]] / Table1[[#This Row],[Sales]] * 100)</f>
        <v>12.612100554677291</v>
      </c>
      <c r="AB1162" s="5">
        <f>Table1[[#This Row],[Sales]] / (1 - Table1[[#This Row],[Discount]])</f>
        <v>1215.9222222222222</v>
      </c>
      <c r="AC1162" s="5">
        <f>Table1[[#This Row],[Sales Before Discount]] - Table1[[#This Row],[Sales]]</f>
        <v>121.59222222222229</v>
      </c>
      <c r="AD1162" s="5" t="str">
        <f>IF(Table1[[#This Row],[Discount Impact Factor]]=0, "No Discount", IF(Table1[[#This Row],[Discount Impact Factor]]&lt;=0.1, "Low Discount", IF(Table1[[#This Row],[Discount Impact Factor]]&lt;=0.2, "Medium Discount", "High Discount")))</f>
        <v>High Discount</v>
      </c>
      <c r="AE1162" s="5" t="str">
        <f>IF(Table1[[#This Row],[Discount]]=0,"0% (No Discount)",
 IF(Table1[[#This Row],[Discount]]&lt;=0.09,"10%",
 IF(Table1[[#This Row],[Discount]]&lt;=0.16,"15%",
 IF(Table1[[#This Row],[Discount]]&lt;=0.2,"20%",  IF(Table1[[#This Row],[Discount]]&lt;=0.25,"25%",
 "30%+")))))</f>
        <v>15%</v>
      </c>
      <c r="AF1162" s="5" t="str">
        <f>IF(Table1[[#This Row],[Discount]]=0, "Full Price", "Discounted")</f>
        <v>Discounted</v>
      </c>
      <c r="AG1162" s="46" t="str">
        <f>TEXT(Table1[[#This Row],[Order Date]],"mmm-yyyy")</f>
        <v>Apr-2015</v>
      </c>
    </row>
    <row r="1163" spans="1:33" ht="12.75" hidden="1" customHeight="1" x14ac:dyDescent="0.25">
      <c r="A1163" s="5">
        <v>18418</v>
      </c>
      <c r="B1163" s="5" t="s">
        <v>56</v>
      </c>
      <c r="C1163" s="5">
        <v>0.06</v>
      </c>
      <c r="D1163" s="5">
        <v>39.89</v>
      </c>
      <c r="E1163" s="5">
        <v>3.04</v>
      </c>
      <c r="F1163" s="5">
        <v>2098</v>
      </c>
      <c r="G1163" s="5" t="s">
        <v>2013</v>
      </c>
      <c r="H1163" s="5" t="s">
        <v>49</v>
      </c>
      <c r="I1163" s="5" t="s">
        <v>40</v>
      </c>
      <c r="J1163" s="5" t="s">
        <v>41</v>
      </c>
      <c r="K1163" s="5" t="s">
        <v>50</v>
      </c>
      <c r="L1163" s="5" t="s">
        <v>31</v>
      </c>
      <c r="M1163" s="5" t="s">
        <v>2014</v>
      </c>
      <c r="N1163" s="5">
        <v>0.53</v>
      </c>
      <c r="O1163" s="5" t="s">
        <v>33</v>
      </c>
      <c r="P1163" s="5" t="s">
        <v>136</v>
      </c>
      <c r="Q1163" s="5" t="s">
        <v>932</v>
      </c>
      <c r="R1163" s="5" t="s">
        <v>2015</v>
      </c>
      <c r="S1163" s="5">
        <v>29464</v>
      </c>
      <c r="T1163" s="7">
        <v>42112</v>
      </c>
      <c r="U1163" s="7">
        <v>42114</v>
      </c>
      <c r="V1163" s="5">
        <v>38.874000000000002</v>
      </c>
      <c r="W1163" s="5">
        <v>10</v>
      </c>
      <c r="X1163" s="5">
        <v>389.97</v>
      </c>
      <c r="Y1163" s="5">
        <v>87889</v>
      </c>
      <c r="Z1163" s="5">
        <f>DATEDIF(Table1[[#This Row],[Order Date]], Table1[[#This Row],[Ship Date]], "D")</f>
        <v>2</v>
      </c>
      <c r="AA1163" s="5">
        <f>IF(Table1[[#This Row],[Sales]]=0, 0, Table1[[#This Row],[Profit]] / Table1[[#This Row],[Sales]] * 100)</f>
        <v>9.9684591122394028</v>
      </c>
      <c r="AB1163" s="5">
        <f>Table1[[#This Row],[Sales]] / (1 - Table1[[#This Row],[Discount]])</f>
        <v>414.86170212765961</v>
      </c>
      <c r="AC1163" s="5">
        <f>Table1[[#This Row],[Sales Before Discount]] - Table1[[#This Row],[Sales]]</f>
        <v>24.891702127659585</v>
      </c>
      <c r="AD1163" s="5" t="str">
        <f>IF(Table1[[#This Row],[Discount Impact Factor]]=0, "No Discount", IF(Table1[[#This Row],[Discount Impact Factor]]&lt;=0.1, "Low Discount", IF(Table1[[#This Row],[Discount Impact Factor]]&lt;=0.2, "Medium Discount", "High Discount")))</f>
        <v>High Discount</v>
      </c>
      <c r="AE1163" s="5" t="str">
        <f>IF(Table1[[#This Row],[Discount]]=0,"0% (No Discount)",
 IF(Table1[[#This Row],[Discount]]&lt;=0.09,"10%",
 IF(Table1[[#This Row],[Discount]]&lt;=0.16,"15%",
 IF(Table1[[#This Row],[Discount]]&lt;=0.2,"20%",  IF(Table1[[#This Row],[Discount]]&lt;=0.25,"25%",
 "30%+")))))</f>
        <v>10%</v>
      </c>
      <c r="AF1163" s="5" t="str">
        <f>IF(Table1[[#This Row],[Discount]]=0, "Full Price", "Discounted")</f>
        <v>Discounted</v>
      </c>
      <c r="AG1163" s="46" t="str">
        <f>TEXT(Table1[[#This Row],[Order Date]],"mmm-yyyy")</f>
        <v>Apr-2015</v>
      </c>
    </row>
    <row r="1164" spans="1:33" ht="12.75" customHeight="1" x14ac:dyDescent="0.25">
      <c r="A1164" s="5">
        <v>22234</v>
      </c>
      <c r="B1164" s="5" t="s">
        <v>37</v>
      </c>
      <c r="C1164" s="5">
        <v>7.0000000000000007E-2</v>
      </c>
      <c r="D1164" s="5">
        <v>14.56</v>
      </c>
      <c r="E1164" s="5">
        <v>3.5</v>
      </c>
      <c r="F1164" s="5">
        <v>2099</v>
      </c>
      <c r="G1164" s="5" t="s">
        <v>2016</v>
      </c>
      <c r="H1164" s="5" t="s">
        <v>49</v>
      </c>
      <c r="I1164" s="5" t="s">
        <v>40</v>
      </c>
      <c r="J1164" s="5" t="s">
        <v>29</v>
      </c>
      <c r="K1164" s="5" t="s">
        <v>257</v>
      </c>
      <c r="L1164" s="5" t="s">
        <v>59</v>
      </c>
      <c r="M1164" s="5" t="s">
        <v>905</v>
      </c>
      <c r="N1164" s="5">
        <v>0.57999999999999996</v>
      </c>
      <c r="O1164" s="5" t="s">
        <v>33</v>
      </c>
      <c r="P1164" s="5" t="s">
        <v>136</v>
      </c>
      <c r="Q1164" s="5" t="s">
        <v>932</v>
      </c>
      <c r="R1164" s="5" t="s">
        <v>2017</v>
      </c>
      <c r="S1164" s="5">
        <v>29577</v>
      </c>
      <c r="T1164" s="7">
        <v>42012</v>
      </c>
      <c r="U1164" s="7">
        <v>42013</v>
      </c>
      <c r="V1164" s="5">
        <v>-45.528000000000006</v>
      </c>
      <c r="W1164" s="5">
        <v>6</v>
      </c>
      <c r="X1164" s="5">
        <v>84.59</v>
      </c>
      <c r="Y1164" s="5">
        <v>87888</v>
      </c>
      <c r="Z1164" s="5">
        <f>DATEDIF(Table1[[#This Row],[Order Date]], Table1[[#This Row],[Ship Date]], "D")</f>
        <v>1</v>
      </c>
      <c r="AA1164" s="5">
        <f>IF(Table1[[#This Row],[Sales]]=0, 0, Table1[[#This Row],[Profit]] / Table1[[#This Row],[Sales]] * 100)</f>
        <v>-53.821964771249561</v>
      </c>
      <c r="AB1164" s="5">
        <f>Table1[[#This Row],[Sales]] / (1 - Table1[[#This Row],[Discount]])</f>
        <v>90.956989247311839</v>
      </c>
      <c r="AC1164" s="5">
        <f>Table1[[#This Row],[Sales Before Discount]] - Table1[[#This Row],[Sales]]</f>
        <v>6.3669892473118352</v>
      </c>
      <c r="AD1164" s="5" t="str">
        <f>IF(Table1[[#This Row],[Discount Impact Factor]]=0, "No Discount", IF(Table1[[#This Row],[Discount Impact Factor]]&lt;=0.1, "Low Discount", IF(Table1[[#This Row],[Discount Impact Factor]]&lt;=0.2, "Medium Discount", "High Discount")))</f>
        <v>High Discount</v>
      </c>
      <c r="AE1164" s="5" t="str">
        <f>IF(Table1[[#This Row],[Discount]]=0,"0% (No Discount)",
 IF(Table1[[#This Row],[Discount]]&lt;=0.09,"10%",
 IF(Table1[[#This Row],[Discount]]&lt;=0.16,"15%",
 IF(Table1[[#This Row],[Discount]]&lt;=0.2,"20%",  IF(Table1[[#This Row],[Discount]]&lt;=0.25,"25%",
 "30%+")))))</f>
        <v>10%</v>
      </c>
      <c r="AF1164" s="5" t="str">
        <f>IF(Table1[[#This Row],[Discount]]=0, "Full Price", "Discounted")</f>
        <v>Discounted</v>
      </c>
      <c r="AG1164" s="46" t="str">
        <f>TEXT(Table1[[#This Row],[Order Date]],"mmm-yyyy")</f>
        <v>Jan-2015</v>
      </c>
    </row>
    <row r="1165" spans="1:33" ht="12.75" hidden="1" customHeight="1" x14ac:dyDescent="0.25">
      <c r="A1165" s="5">
        <v>5501</v>
      </c>
      <c r="B1165" s="5" t="s">
        <v>56</v>
      </c>
      <c r="C1165" s="5">
        <v>0.05</v>
      </c>
      <c r="D1165" s="5">
        <v>399.98</v>
      </c>
      <c r="E1165" s="5">
        <v>12.06</v>
      </c>
      <c r="F1165" s="5">
        <v>2107</v>
      </c>
      <c r="G1165" s="5" t="s">
        <v>2018</v>
      </c>
      <c r="H1165" s="5" t="s">
        <v>39</v>
      </c>
      <c r="I1165" s="5" t="s">
        <v>28</v>
      </c>
      <c r="J1165" s="5" t="s">
        <v>77</v>
      </c>
      <c r="K1165" s="5" t="s">
        <v>85</v>
      </c>
      <c r="L1165" s="5" t="s">
        <v>121</v>
      </c>
      <c r="M1165" s="5" t="s">
        <v>264</v>
      </c>
      <c r="N1165" s="5">
        <v>0.56000000000000005</v>
      </c>
      <c r="O1165" s="5" t="s">
        <v>33</v>
      </c>
      <c r="P1165" s="5" t="s">
        <v>61</v>
      </c>
      <c r="Q1165" s="5" t="s">
        <v>178</v>
      </c>
      <c r="R1165" s="5" t="s">
        <v>179</v>
      </c>
      <c r="S1165" s="5">
        <v>60601</v>
      </c>
      <c r="T1165" s="7">
        <v>42161</v>
      </c>
      <c r="U1165" s="7">
        <v>42161</v>
      </c>
      <c r="V1165" s="5">
        <v>567.59</v>
      </c>
      <c r="W1165" s="5">
        <v>24</v>
      </c>
      <c r="X1165" s="5">
        <v>9666.7199999999993</v>
      </c>
      <c r="Y1165" s="5">
        <v>39015</v>
      </c>
      <c r="Z1165" s="5">
        <f>DATEDIF(Table1[[#This Row],[Order Date]], Table1[[#This Row],[Ship Date]], "D")</f>
        <v>0</v>
      </c>
      <c r="AA1165" s="5">
        <f>IF(Table1[[#This Row],[Sales]]=0, 0, Table1[[#This Row],[Profit]] / Table1[[#This Row],[Sales]] * 100)</f>
        <v>5.8715882946852709</v>
      </c>
      <c r="AB1165" s="5">
        <f>Table1[[#This Row],[Sales]] / (1 - Table1[[#This Row],[Discount]])</f>
        <v>10175.494736842105</v>
      </c>
      <c r="AC1165" s="5">
        <f>Table1[[#This Row],[Sales Before Discount]] - Table1[[#This Row],[Sales]]</f>
        <v>508.77473684210599</v>
      </c>
      <c r="AD1165" s="5" t="str">
        <f>IF(Table1[[#This Row],[Discount Impact Factor]]=0, "No Discount", IF(Table1[[#This Row],[Discount Impact Factor]]&lt;=0.1, "Low Discount", IF(Table1[[#This Row],[Discount Impact Factor]]&lt;=0.2, "Medium Discount", "High Discount")))</f>
        <v>High Discount</v>
      </c>
      <c r="AE1165" s="5" t="str">
        <f>IF(Table1[[#This Row],[Discount]]=0,"0% (No Discount)",
 IF(Table1[[#This Row],[Discount]]&lt;=0.09,"10%",
 IF(Table1[[#This Row],[Discount]]&lt;=0.16,"15%",
 IF(Table1[[#This Row],[Discount]]&lt;=0.2,"20%",  IF(Table1[[#This Row],[Discount]]&lt;=0.25,"25%",
 "30%+")))))</f>
        <v>10%</v>
      </c>
      <c r="AF1165" s="5" t="str">
        <f>IF(Table1[[#This Row],[Discount]]=0, "Full Price", "Discounted")</f>
        <v>Discounted</v>
      </c>
      <c r="AG1165" s="46" t="str">
        <f>TEXT(Table1[[#This Row],[Order Date]],"mmm-yyyy")</f>
        <v>Jun-2015</v>
      </c>
    </row>
    <row r="1166" spans="1:33" ht="12.75" customHeight="1" x14ac:dyDescent="0.25">
      <c r="A1166" s="5">
        <v>5502</v>
      </c>
      <c r="B1166" s="5" t="s">
        <v>56</v>
      </c>
      <c r="C1166" s="5">
        <v>7.0000000000000007E-2</v>
      </c>
      <c r="D1166" s="5">
        <v>6.48</v>
      </c>
      <c r="E1166" s="5">
        <v>5.74</v>
      </c>
      <c r="F1166" s="5">
        <v>2107</v>
      </c>
      <c r="G1166" s="5" t="s">
        <v>2018</v>
      </c>
      <c r="H1166" s="5" t="s">
        <v>49</v>
      </c>
      <c r="I1166" s="5" t="s">
        <v>28</v>
      </c>
      <c r="J1166" s="5" t="s">
        <v>29</v>
      </c>
      <c r="K1166" s="5" t="s">
        <v>93</v>
      </c>
      <c r="L1166" s="5" t="s">
        <v>59</v>
      </c>
      <c r="M1166" s="5" t="s">
        <v>2019</v>
      </c>
      <c r="N1166" s="5">
        <v>0.37</v>
      </c>
      <c r="O1166" s="5" t="s">
        <v>33</v>
      </c>
      <c r="P1166" s="5" t="s">
        <v>61</v>
      </c>
      <c r="Q1166" s="5" t="s">
        <v>178</v>
      </c>
      <c r="R1166" s="5" t="s">
        <v>179</v>
      </c>
      <c r="S1166" s="5">
        <v>60601</v>
      </c>
      <c r="T1166" s="7">
        <v>42161</v>
      </c>
      <c r="U1166" s="7">
        <v>42161</v>
      </c>
      <c r="V1166" s="5">
        <v>-28.45</v>
      </c>
      <c r="W1166" s="5">
        <v>20</v>
      </c>
      <c r="X1166" s="5">
        <v>134.58000000000001</v>
      </c>
      <c r="Y1166" s="5">
        <v>39015</v>
      </c>
      <c r="Z1166" s="5">
        <f>DATEDIF(Table1[[#This Row],[Order Date]], Table1[[#This Row],[Ship Date]], "D")</f>
        <v>0</v>
      </c>
      <c r="AA1166" s="5">
        <f>IF(Table1[[#This Row],[Sales]]=0, 0, Table1[[#This Row],[Profit]] / Table1[[#This Row],[Sales]] * 100)</f>
        <v>-21.139842472878584</v>
      </c>
      <c r="AB1166" s="5">
        <f>Table1[[#This Row],[Sales]] / (1 - Table1[[#This Row],[Discount]])</f>
        <v>144.70967741935488</v>
      </c>
      <c r="AC1166" s="5">
        <f>Table1[[#This Row],[Sales Before Discount]] - Table1[[#This Row],[Sales]]</f>
        <v>10.129677419354863</v>
      </c>
      <c r="AD1166" s="5" t="str">
        <f>IF(Table1[[#This Row],[Discount Impact Factor]]=0, "No Discount", IF(Table1[[#This Row],[Discount Impact Factor]]&lt;=0.1, "Low Discount", IF(Table1[[#This Row],[Discount Impact Factor]]&lt;=0.2, "Medium Discount", "High Discount")))</f>
        <v>High Discount</v>
      </c>
      <c r="AE1166" s="5" t="str">
        <f>IF(Table1[[#This Row],[Discount]]=0,"0% (No Discount)",
 IF(Table1[[#This Row],[Discount]]&lt;=0.09,"10%",
 IF(Table1[[#This Row],[Discount]]&lt;=0.16,"15%",
 IF(Table1[[#This Row],[Discount]]&lt;=0.2,"20%",  IF(Table1[[#This Row],[Discount]]&lt;=0.25,"25%",
 "30%+")))))</f>
        <v>10%</v>
      </c>
      <c r="AF1166" s="5" t="str">
        <f>IF(Table1[[#This Row],[Discount]]=0, "Full Price", "Discounted")</f>
        <v>Discounted</v>
      </c>
      <c r="AG1166" s="46" t="str">
        <f>TEXT(Table1[[#This Row],[Order Date]],"mmm-yyyy")</f>
        <v>Jun-2015</v>
      </c>
    </row>
    <row r="1167" spans="1:33" ht="12.75" customHeight="1" x14ac:dyDescent="0.25">
      <c r="A1167" s="5">
        <v>23502</v>
      </c>
      <c r="B1167" s="5" t="s">
        <v>56</v>
      </c>
      <c r="C1167" s="5">
        <v>7.0000000000000007E-2</v>
      </c>
      <c r="D1167" s="5">
        <v>6.48</v>
      </c>
      <c r="E1167" s="5">
        <v>5.74</v>
      </c>
      <c r="F1167" s="5">
        <v>2108</v>
      </c>
      <c r="G1167" s="5" t="s">
        <v>2020</v>
      </c>
      <c r="H1167" s="5" t="s">
        <v>49</v>
      </c>
      <c r="I1167" s="5" t="s">
        <v>28</v>
      </c>
      <c r="J1167" s="5" t="s">
        <v>29</v>
      </c>
      <c r="K1167" s="5" t="s">
        <v>93</v>
      </c>
      <c r="L1167" s="5" t="s">
        <v>59</v>
      </c>
      <c r="M1167" s="5" t="s">
        <v>2019</v>
      </c>
      <c r="N1167" s="5">
        <v>0.37</v>
      </c>
      <c r="O1167" s="5" t="s">
        <v>33</v>
      </c>
      <c r="P1167" s="5" t="s">
        <v>61</v>
      </c>
      <c r="Q1167" s="5" t="s">
        <v>506</v>
      </c>
      <c r="R1167" s="5" t="s">
        <v>2021</v>
      </c>
      <c r="S1167" s="5">
        <v>63129</v>
      </c>
      <c r="T1167" s="7">
        <v>42161</v>
      </c>
      <c r="U1167" s="7">
        <v>42161</v>
      </c>
      <c r="V1167" s="5">
        <v>-14.225</v>
      </c>
      <c r="W1167" s="5">
        <v>5</v>
      </c>
      <c r="X1167" s="5">
        <v>33.65</v>
      </c>
      <c r="Y1167" s="5">
        <v>87862</v>
      </c>
      <c r="Z1167" s="5">
        <f>DATEDIF(Table1[[#This Row],[Order Date]], Table1[[#This Row],[Ship Date]], "D")</f>
        <v>0</v>
      </c>
      <c r="AA1167" s="5">
        <f>IF(Table1[[#This Row],[Sales]]=0, 0, Table1[[#This Row],[Profit]] / Table1[[#This Row],[Sales]] * 100)</f>
        <v>-42.273402674591381</v>
      </c>
      <c r="AB1167" s="5">
        <f>Table1[[#This Row],[Sales]] / (1 - Table1[[#This Row],[Discount]])</f>
        <v>36.182795698924735</v>
      </c>
      <c r="AC1167" s="5">
        <f>Table1[[#This Row],[Sales Before Discount]] - Table1[[#This Row],[Sales]]</f>
        <v>2.5327956989247369</v>
      </c>
      <c r="AD1167" s="5" t="str">
        <f>IF(Table1[[#This Row],[Discount Impact Factor]]=0, "No Discount", IF(Table1[[#This Row],[Discount Impact Factor]]&lt;=0.1, "Low Discount", IF(Table1[[#This Row],[Discount Impact Factor]]&lt;=0.2, "Medium Discount", "High Discount")))</f>
        <v>High Discount</v>
      </c>
      <c r="AE1167" s="5" t="str">
        <f>IF(Table1[[#This Row],[Discount]]=0,"0% (No Discount)",
 IF(Table1[[#This Row],[Discount]]&lt;=0.09,"10%",
 IF(Table1[[#This Row],[Discount]]&lt;=0.16,"15%",
 IF(Table1[[#This Row],[Discount]]&lt;=0.2,"20%",  IF(Table1[[#This Row],[Discount]]&lt;=0.25,"25%",
 "30%+")))))</f>
        <v>10%</v>
      </c>
      <c r="AF1167" s="5" t="str">
        <f>IF(Table1[[#This Row],[Discount]]=0, "Full Price", "Discounted")</f>
        <v>Discounted</v>
      </c>
      <c r="AG1167" s="46" t="str">
        <f>TEXT(Table1[[#This Row],[Order Date]],"mmm-yyyy")</f>
        <v>Jun-2015</v>
      </c>
    </row>
    <row r="1168" spans="1:33" ht="12.75" customHeight="1" x14ac:dyDescent="0.25">
      <c r="A1168" s="5">
        <v>18540</v>
      </c>
      <c r="B1168" s="5" t="s">
        <v>47</v>
      </c>
      <c r="C1168" s="5">
        <v>0.08</v>
      </c>
      <c r="D1168" s="5">
        <v>6.68</v>
      </c>
      <c r="E1168" s="5">
        <v>1.5</v>
      </c>
      <c r="F1168" s="5">
        <v>2114</v>
      </c>
      <c r="G1168" s="5" t="s">
        <v>2022</v>
      </c>
      <c r="H1168" s="5" t="s">
        <v>49</v>
      </c>
      <c r="I1168" s="5" t="s">
        <v>28</v>
      </c>
      <c r="J1168" s="5" t="s">
        <v>29</v>
      </c>
      <c r="K1168" s="5" t="s">
        <v>30</v>
      </c>
      <c r="L1168" s="5" t="s">
        <v>31</v>
      </c>
      <c r="M1168" s="5" t="s">
        <v>2023</v>
      </c>
      <c r="N1168" s="5">
        <v>0.48</v>
      </c>
      <c r="O1168" s="5" t="s">
        <v>33</v>
      </c>
      <c r="P1168" s="5" t="s">
        <v>136</v>
      </c>
      <c r="Q1168" s="5" t="s">
        <v>137</v>
      </c>
      <c r="R1168" s="5" t="s">
        <v>543</v>
      </c>
      <c r="S1168" s="5">
        <v>23518</v>
      </c>
      <c r="T1168" s="7">
        <v>42089</v>
      </c>
      <c r="U1168" s="7">
        <v>42091</v>
      </c>
      <c r="V1168" s="5">
        <v>-601.80400000000009</v>
      </c>
      <c r="W1168" s="5">
        <v>10</v>
      </c>
      <c r="X1168" s="5">
        <v>66.12</v>
      </c>
      <c r="Y1168" s="5">
        <v>88403</v>
      </c>
      <c r="Z1168" s="5">
        <f>DATEDIF(Table1[[#This Row],[Order Date]], Table1[[#This Row],[Ship Date]], "D")</f>
        <v>2</v>
      </c>
      <c r="AA1168" s="5">
        <f>IF(Table1[[#This Row],[Sales]]=0, 0, Table1[[#This Row],[Profit]] / Table1[[#This Row],[Sales]] * 100)</f>
        <v>-910.1693889897158</v>
      </c>
      <c r="AB1168" s="5">
        <f>Table1[[#This Row],[Sales]] / (1 - Table1[[#This Row],[Discount]])</f>
        <v>71.869565217391312</v>
      </c>
      <c r="AC1168" s="5">
        <f>Table1[[#This Row],[Sales Before Discount]] - Table1[[#This Row],[Sales]]</f>
        <v>5.7495652173913072</v>
      </c>
      <c r="AD1168" s="5" t="str">
        <f>IF(Table1[[#This Row],[Discount Impact Factor]]=0, "No Discount", IF(Table1[[#This Row],[Discount Impact Factor]]&lt;=0.1, "Low Discount", IF(Table1[[#This Row],[Discount Impact Factor]]&lt;=0.2, "Medium Discount", "High Discount")))</f>
        <v>High Discount</v>
      </c>
      <c r="AE1168" s="5" t="str">
        <f>IF(Table1[[#This Row],[Discount]]=0,"0% (No Discount)",
 IF(Table1[[#This Row],[Discount]]&lt;=0.09,"10%",
 IF(Table1[[#This Row],[Discount]]&lt;=0.16,"15%",
 IF(Table1[[#This Row],[Discount]]&lt;=0.2,"20%",  IF(Table1[[#This Row],[Discount]]&lt;=0.25,"25%",
 "30%+")))))</f>
        <v>10%</v>
      </c>
      <c r="AF1168" s="5" t="str">
        <f>IF(Table1[[#This Row],[Discount]]=0, "Full Price", "Discounted")</f>
        <v>Discounted</v>
      </c>
      <c r="AG1168" s="46" t="str">
        <f>TEXT(Table1[[#This Row],[Order Date]],"mmm-yyyy")</f>
        <v>Mar-2015</v>
      </c>
    </row>
    <row r="1169" spans="1:33" ht="12.75" hidden="1" customHeight="1" x14ac:dyDescent="0.25">
      <c r="A1169" s="5">
        <v>18562</v>
      </c>
      <c r="B1169" s="5" t="s">
        <v>47</v>
      </c>
      <c r="C1169" s="5">
        <v>0.08</v>
      </c>
      <c r="D1169" s="5">
        <v>2.89</v>
      </c>
      <c r="E1169" s="5">
        <v>0.49</v>
      </c>
      <c r="F1169" s="5">
        <v>2114</v>
      </c>
      <c r="G1169" s="5" t="s">
        <v>2022</v>
      </c>
      <c r="H1169" s="5" t="s">
        <v>49</v>
      </c>
      <c r="I1169" s="5" t="s">
        <v>28</v>
      </c>
      <c r="J1169" s="5" t="s">
        <v>29</v>
      </c>
      <c r="K1169" s="5" t="s">
        <v>134</v>
      </c>
      <c r="L1169" s="5" t="s">
        <v>59</v>
      </c>
      <c r="M1169" s="5" t="s">
        <v>2024</v>
      </c>
      <c r="N1169" s="5">
        <v>0.38</v>
      </c>
      <c r="O1169" s="5" t="s">
        <v>33</v>
      </c>
      <c r="P1169" s="5" t="s">
        <v>136</v>
      </c>
      <c r="Q1169" s="5" t="s">
        <v>137</v>
      </c>
      <c r="R1169" s="5" t="s">
        <v>543</v>
      </c>
      <c r="S1169" s="5">
        <v>23518</v>
      </c>
      <c r="T1169" s="7">
        <v>42117</v>
      </c>
      <c r="U1169" s="7">
        <v>42117</v>
      </c>
      <c r="V1169" s="5">
        <v>38.406000000000006</v>
      </c>
      <c r="W1169" s="5">
        <v>1</v>
      </c>
      <c r="X1169" s="5">
        <v>3.07</v>
      </c>
      <c r="Y1169" s="5">
        <v>88404</v>
      </c>
      <c r="Z1169" s="5">
        <f>DATEDIF(Table1[[#This Row],[Order Date]], Table1[[#This Row],[Ship Date]], "D")</f>
        <v>0</v>
      </c>
      <c r="AA1169" s="5">
        <f>IF(Table1[[#This Row],[Sales]]=0, 0, Table1[[#This Row],[Profit]] / Table1[[#This Row],[Sales]] * 100)</f>
        <v>1251.0097719869709</v>
      </c>
      <c r="AB1169" s="5">
        <f>Table1[[#This Row],[Sales]] / (1 - Table1[[#This Row],[Discount]])</f>
        <v>3.3369565217391299</v>
      </c>
      <c r="AC1169" s="5">
        <f>Table1[[#This Row],[Sales Before Discount]] - Table1[[#This Row],[Sales]]</f>
        <v>0.26695652173913009</v>
      </c>
      <c r="AD1169" s="5" t="str">
        <f>IF(Table1[[#This Row],[Discount Impact Factor]]=0, "No Discount", IF(Table1[[#This Row],[Discount Impact Factor]]&lt;=0.1, "Low Discount", IF(Table1[[#This Row],[Discount Impact Factor]]&lt;=0.2, "Medium Discount", "High Discount")))</f>
        <v>High Discount</v>
      </c>
      <c r="AE1169" s="5" t="str">
        <f>IF(Table1[[#This Row],[Discount]]=0,"0% (No Discount)",
 IF(Table1[[#This Row],[Discount]]&lt;=0.09,"10%",
 IF(Table1[[#This Row],[Discount]]&lt;=0.16,"15%",
 IF(Table1[[#This Row],[Discount]]&lt;=0.2,"20%",  IF(Table1[[#This Row],[Discount]]&lt;=0.25,"25%",
 "30%+")))))</f>
        <v>10%</v>
      </c>
      <c r="AF1169" s="5" t="str">
        <f>IF(Table1[[#This Row],[Discount]]=0, "Full Price", "Discounted")</f>
        <v>Discounted</v>
      </c>
      <c r="AG1169" s="46" t="str">
        <f>TEXT(Table1[[#This Row],[Order Date]],"mmm-yyyy")</f>
        <v>Apr-2015</v>
      </c>
    </row>
    <row r="1170" spans="1:33" ht="12.75" hidden="1" customHeight="1" x14ac:dyDescent="0.25">
      <c r="A1170" s="5">
        <v>21066</v>
      </c>
      <c r="B1170" s="5" t="s">
        <v>47</v>
      </c>
      <c r="C1170" s="5">
        <v>7.0000000000000007E-2</v>
      </c>
      <c r="D1170" s="5">
        <v>226.67</v>
      </c>
      <c r="E1170" s="5">
        <v>28.16</v>
      </c>
      <c r="F1170" s="5">
        <v>2114</v>
      </c>
      <c r="G1170" s="5" t="s">
        <v>2022</v>
      </c>
      <c r="H1170" s="5" t="s">
        <v>39</v>
      </c>
      <c r="I1170" s="5" t="s">
        <v>28</v>
      </c>
      <c r="J1170" s="5" t="s">
        <v>41</v>
      </c>
      <c r="K1170" s="5" t="s">
        <v>42</v>
      </c>
      <c r="L1170" s="5" t="s">
        <v>43</v>
      </c>
      <c r="M1170" s="5" t="s">
        <v>1586</v>
      </c>
      <c r="N1170" s="5">
        <v>0.59</v>
      </c>
      <c r="O1170" s="5" t="s">
        <v>33</v>
      </c>
      <c r="P1170" s="5" t="s">
        <v>136</v>
      </c>
      <c r="Q1170" s="5" t="s">
        <v>137</v>
      </c>
      <c r="R1170" s="5" t="s">
        <v>543</v>
      </c>
      <c r="S1170" s="5">
        <v>23518</v>
      </c>
      <c r="T1170" s="7">
        <v>42061</v>
      </c>
      <c r="U1170" s="7">
        <v>42062</v>
      </c>
      <c r="V1170" s="5">
        <v>53.114399999999996</v>
      </c>
      <c r="W1170" s="5">
        <v>1</v>
      </c>
      <c r="X1170" s="5">
        <v>255.83</v>
      </c>
      <c r="Y1170" s="5">
        <v>88405</v>
      </c>
      <c r="Z1170" s="5">
        <f>DATEDIF(Table1[[#This Row],[Order Date]], Table1[[#This Row],[Ship Date]], "D")</f>
        <v>1</v>
      </c>
      <c r="AA1170" s="5">
        <f>IF(Table1[[#This Row],[Sales]]=0, 0, Table1[[#This Row],[Profit]] / Table1[[#This Row],[Sales]] * 100)</f>
        <v>20.761599499667746</v>
      </c>
      <c r="AB1170" s="5">
        <f>Table1[[#This Row],[Sales]] / (1 - Table1[[#This Row],[Discount]])</f>
        <v>275.08602150537638</v>
      </c>
      <c r="AC1170" s="5">
        <f>Table1[[#This Row],[Sales Before Discount]] - Table1[[#This Row],[Sales]]</f>
        <v>19.256021505376367</v>
      </c>
      <c r="AD1170" s="5" t="str">
        <f>IF(Table1[[#This Row],[Discount Impact Factor]]=0, "No Discount", IF(Table1[[#This Row],[Discount Impact Factor]]&lt;=0.1, "Low Discount", IF(Table1[[#This Row],[Discount Impact Factor]]&lt;=0.2, "Medium Discount", "High Discount")))</f>
        <v>High Discount</v>
      </c>
      <c r="AE1170" s="5" t="str">
        <f>IF(Table1[[#This Row],[Discount]]=0,"0% (No Discount)",
 IF(Table1[[#This Row],[Discount]]&lt;=0.09,"10%",
 IF(Table1[[#This Row],[Discount]]&lt;=0.16,"15%",
 IF(Table1[[#This Row],[Discount]]&lt;=0.2,"20%",  IF(Table1[[#This Row],[Discount]]&lt;=0.25,"25%",
 "30%+")))))</f>
        <v>10%</v>
      </c>
      <c r="AF1170" s="5" t="str">
        <f>IF(Table1[[#This Row],[Discount]]=0, "Full Price", "Discounted")</f>
        <v>Discounted</v>
      </c>
      <c r="AG1170" s="46" t="str">
        <f>TEXT(Table1[[#This Row],[Order Date]],"mmm-yyyy")</f>
        <v>Feb-2015</v>
      </c>
    </row>
    <row r="1171" spans="1:33" ht="12.75" hidden="1" customHeight="1" x14ac:dyDescent="0.25">
      <c r="A1171" s="5">
        <v>21067</v>
      </c>
      <c r="B1171" s="5" t="s">
        <v>47</v>
      </c>
      <c r="C1171" s="5">
        <v>0.08</v>
      </c>
      <c r="D1171" s="5">
        <v>20.98</v>
      </c>
      <c r="E1171" s="5">
        <v>53.03</v>
      </c>
      <c r="F1171" s="5">
        <v>2114</v>
      </c>
      <c r="G1171" s="5" t="s">
        <v>2022</v>
      </c>
      <c r="H1171" s="5" t="s">
        <v>39</v>
      </c>
      <c r="I1171" s="5" t="s">
        <v>28</v>
      </c>
      <c r="J1171" s="5" t="s">
        <v>29</v>
      </c>
      <c r="K1171" s="5" t="s">
        <v>141</v>
      </c>
      <c r="L1171" s="5" t="s">
        <v>43</v>
      </c>
      <c r="M1171" s="5" t="s">
        <v>617</v>
      </c>
      <c r="N1171" s="5">
        <v>0.78</v>
      </c>
      <c r="O1171" s="5" t="s">
        <v>33</v>
      </c>
      <c r="P1171" s="5" t="s">
        <v>136</v>
      </c>
      <c r="Q1171" s="5" t="s">
        <v>137</v>
      </c>
      <c r="R1171" s="5" t="s">
        <v>543</v>
      </c>
      <c r="S1171" s="5">
        <v>23518</v>
      </c>
      <c r="T1171" s="7">
        <v>42061</v>
      </c>
      <c r="U1171" s="7">
        <v>42063</v>
      </c>
      <c r="V1171" s="5">
        <v>8.7420000000000009</v>
      </c>
      <c r="W1171" s="5">
        <v>20</v>
      </c>
      <c r="X1171" s="5">
        <v>421.18</v>
      </c>
      <c r="Y1171" s="5">
        <v>88405</v>
      </c>
      <c r="Z1171" s="5">
        <f>DATEDIF(Table1[[#This Row],[Order Date]], Table1[[#This Row],[Ship Date]], "D")</f>
        <v>2</v>
      </c>
      <c r="AA1171" s="5">
        <f>IF(Table1[[#This Row],[Sales]]=0, 0, Table1[[#This Row],[Profit]] / Table1[[#This Row],[Sales]] * 100)</f>
        <v>2.0755971318676103</v>
      </c>
      <c r="AB1171" s="5">
        <f>Table1[[#This Row],[Sales]] / (1 - Table1[[#This Row],[Discount]])</f>
        <v>457.80434782608694</v>
      </c>
      <c r="AC1171" s="5">
        <f>Table1[[#This Row],[Sales Before Discount]] - Table1[[#This Row],[Sales]]</f>
        <v>36.624347826086932</v>
      </c>
      <c r="AD1171" s="5" t="str">
        <f>IF(Table1[[#This Row],[Discount Impact Factor]]=0, "No Discount", IF(Table1[[#This Row],[Discount Impact Factor]]&lt;=0.1, "Low Discount", IF(Table1[[#This Row],[Discount Impact Factor]]&lt;=0.2, "Medium Discount", "High Discount")))</f>
        <v>High Discount</v>
      </c>
      <c r="AE1171" s="5" t="str">
        <f>IF(Table1[[#This Row],[Discount]]=0,"0% (No Discount)",
 IF(Table1[[#This Row],[Discount]]&lt;=0.09,"10%",
 IF(Table1[[#This Row],[Discount]]&lt;=0.16,"15%",
 IF(Table1[[#This Row],[Discount]]&lt;=0.2,"20%",  IF(Table1[[#This Row],[Discount]]&lt;=0.25,"25%",
 "30%+")))))</f>
        <v>10%</v>
      </c>
      <c r="AF1171" s="5" t="str">
        <f>IF(Table1[[#This Row],[Discount]]=0, "Full Price", "Discounted")</f>
        <v>Discounted</v>
      </c>
      <c r="AG1171" s="46" t="str">
        <f>TEXT(Table1[[#This Row],[Order Date]],"mmm-yyyy")</f>
        <v>Feb-2015</v>
      </c>
    </row>
    <row r="1172" spans="1:33" ht="12.75" hidden="1" customHeight="1" x14ac:dyDescent="0.25">
      <c r="A1172" s="5">
        <v>21153</v>
      </c>
      <c r="B1172" s="5" t="s">
        <v>56</v>
      </c>
      <c r="C1172" s="5">
        <v>0.02</v>
      </c>
      <c r="D1172" s="5">
        <v>95.95</v>
      </c>
      <c r="E1172" s="5">
        <v>74.349999999999994</v>
      </c>
      <c r="F1172" s="5">
        <v>2115</v>
      </c>
      <c r="G1172" s="5" t="s">
        <v>2025</v>
      </c>
      <c r="H1172" s="5" t="s">
        <v>39</v>
      </c>
      <c r="I1172" s="5" t="s">
        <v>28</v>
      </c>
      <c r="J1172" s="5" t="s">
        <v>41</v>
      </c>
      <c r="K1172" s="5" t="s">
        <v>42</v>
      </c>
      <c r="L1172" s="5" t="s">
        <v>43</v>
      </c>
      <c r="M1172" s="5" t="s">
        <v>2026</v>
      </c>
      <c r="N1172" s="5">
        <v>0.56999999999999995</v>
      </c>
      <c r="O1172" s="5" t="s">
        <v>33</v>
      </c>
      <c r="P1172" s="5" t="s">
        <v>136</v>
      </c>
      <c r="Q1172" s="5" t="s">
        <v>137</v>
      </c>
      <c r="R1172" s="5" t="s">
        <v>2027</v>
      </c>
      <c r="S1172" s="5">
        <v>22124</v>
      </c>
      <c r="T1172" s="7">
        <v>42123</v>
      </c>
      <c r="U1172" s="7">
        <v>42125</v>
      </c>
      <c r="V1172" s="5">
        <v>636.52199999999993</v>
      </c>
      <c r="W1172" s="5">
        <v>14</v>
      </c>
      <c r="X1172" s="5">
        <v>1377.46</v>
      </c>
      <c r="Y1172" s="5">
        <v>88406</v>
      </c>
      <c r="Z1172" s="5">
        <f>DATEDIF(Table1[[#This Row],[Order Date]], Table1[[#This Row],[Ship Date]], "D")</f>
        <v>2</v>
      </c>
      <c r="AA1172" s="5">
        <f>IF(Table1[[#This Row],[Sales]]=0, 0, Table1[[#This Row],[Profit]] / Table1[[#This Row],[Sales]] * 100)</f>
        <v>46.20983549431562</v>
      </c>
      <c r="AB1172" s="5">
        <f>Table1[[#This Row],[Sales]] / (1 - Table1[[#This Row],[Discount]])</f>
        <v>1405.5714285714287</v>
      </c>
      <c r="AC1172" s="5">
        <f>Table1[[#This Row],[Sales Before Discount]] - Table1[[#This Row],[Sales]]</f>
        <v>28.111428571428632</v>
      </c>
      <c r="AD1172" s="5" t="str">
        <f>IF(Table1[[#This Row],[Discount Impact Factor]]=0, "No Discount", IF(Table1[[#This Row],[Discount Impact Factor]]&lt;=0.1, "Low Discount", IF(Table1[[#This Row],[Discount Impact Factor]]&lt;=0.2, "Medium Discount", "High Discount")))</f>
        <v>High Discount</v>
      </c>
      <c r="AE1172" s="5" t="str">
        <f>IF(Table1[[#This Row],[Discount]]=0,"0% (No Discount)",
 IF(Table1[[#This Row],[Discount]]&lt;=0.09,"10%",
 IF(Table1[[#This Row],[Discount]]&lt;=0.16,"15%",
 IF(Table1[[#This Row],[Discount]]&lt;=0.2,"20%",  IF(Table1[[#This Row],[Discount]]&lt;=0.25,"25%",
 "30%+")))))</f>
        <v>10%</v>
      </c>
      <c r="AF1172" s="5" t="str">
        <f>IF(Table1[[#This Row],[Discount]]=0, "Full Price", "Discounted")</f>
        <v>Discounted</v>
      </c>
      <c r="AG1172" s="46" t="str">
        <f>TEXT(Table1[[#This Row],[Order Date]],"mmm-yyyy")</f>
        <v>Apr-2015</v>
      </c>
    </row>
    <row r="1173" spans="1:33" ht="12.75" hidden="1" customHeight="1" x14ac:dyDescent="0.25">
      <c r="A1173" s="5">
        <v>20249</v>
      </c>
      <c r="B1173" s="5" t="s">
        <v>25</v>
      </c>
      <c r="C1173" s="5">
        <v>0.03</v>
      </c>
      <c r="D1173" s="5">
        <v>320.98</v>
      </c>
      <c r="E1173" s="5">
        <v>24.49</v>
      </c>
      <c r="F1173" s="5">
        <v>2117</v>
      </c>
      <c r="G1173" s="5" t="s">
        <v>2028</v>
      </c>
      <c r="H1173" s="5" t="s">
        <v>49</v>
      </c>
      <c r="I1173" s="5" t="s">
        <v>40</v>
      </c>
      <c r="J1173" s="5" t="s">
        <v>41</v>
      </c>
      <c r="K1173" s="5" t="s">
        <v>42</v>
      </c>
      <c r="L1173" s="5" t="s">
        <v>236</v>
      </c>
      <c r="M1173" s="5" t="s">
        <v>2029</v>
      </c>
      <c r="N1173" s="5">
        <v>0.55000000000000004</v>
      </c>
      <c r="O1173" s="5" t="s">
        <v>33</v>
      </c>
      <c r="P1173" s="5" t="s">
        <v>61</v>
      </c>
      <c r="Q1173" s="5" t="s">
        <v>130</v>
      </c>
      <c r="R1173" s="5" t="s">
        <v>1576</v>
      </c>
      <c r="S1173" s="5">
        <v>75401</v>
      </c>
      <c r="T1173" s="7">
        <v>42114</v>
      </c>
      <c r="U1173" s="7">
        <v>42116</v>
      </c>
      <c r="V1173" s="5">
        <v>4554.4346999999998</v>
      </c>
      <c r="W1173" s="5">
        <v>20</v>
      </c>
      <c r="X1173" s="5">
        <v>6600.63</v>
      </c>
      <c r="Y1173" s="5">
        <v>90891</v>
      </c>
      <c r="Z1173" s="5">
        <f>DATEDIF(Table1[[#This Row],[Order Date]], Table1[[#This Row],[Ship Date]], "D")</f>
        <v>2</v>
      </c>
      <c r="AA1173" s="5">
        <f>IF(Table1[[#This Row],[Sales]]=0, 0, Table1[[#This Row],[Profit]] / Table1[[#This Row],[Sales]] * 100)</f>
        <v>69</v>
      </c>
      <c r="AB1173" s="5">
        <f>Table1[[#This Row],[Sales]] / (1 - Table1[[#This Row],[Discount]])</f>
        <v>6804.7731958762888</v>
      </c>
      <c r="AC1173" s="5">
        <f>Table1[[#This Row],[Sales Before Discount]] - Table1[[#This Row],[Sales]]</f>
        <v>204.1431958762887</v>
      </c>
      <c r="AD1173" s="5" t="str">
        <f>IF(Table1[[#This Row],[Discount Impact Factor]]=0, "No Discount", IF(Table1[[#This Row],[Discount Impact Factor]]&lt;=0.1, "Low Discount", IF(Table1[[#This Row],[Discount Impact Factor]]&lt;=0.2, "Medium Discount", "High Discount")))</f>
        <v>High Discount</v>
      </c>
      <c r="AE1173" s="5" t="str">
        <f>IF(Table1[[#This Row],[Discount]]=0,"0% (No Discount)",
 IF(Table1[[#This Row],[Discount]]&lt;=0.09,"10%",
 IF(Table1[[#This Row],[Discount]]&lt;=0.16,"15%",
 IF(Table1[[#This Row],[Discount]]&lt;=0.2,"20%",  IF(Table1[[#This Row],[Discount]]&lt;=0.25,"25%",
 "30%+")))))</f>
        <v>10%</v>
      </c>
      <c r="AF1173" s="5" t="str">
        <f>IF(Table1[[#This Row],[Discount]]=0, "Full Price", "Discounted")</f>
        <v>Discounted</v>
      </c>
      <c r="AG1173" s="46" t="str">
        <f>TEXT(Table1[[#This Row],[Order Date]],"mmm-yyyy")</f>
        <v>Apr-2015</v>
      </c>
    </row>
    <row r="1174" spans="1:33" ht="12.75" hidden="1" customHeight="1" x14ac:dyDescent="0.25">
      <c r="A1174" s="5">
        <v>20250</v>
      </c>
      <c r="B1174" s="5" t="s">
        <v>25</v>
      </c>
      <c r="C1174" s="5">
        <v>0.06</v>
      </c>
      <c r="D1174" s="5">
        <v>125.99</v>
      </c>
      <c r="E1174" s="5">
        <v>8.8000000000000007</v>
      </c>
      <c r="F1174" s="5">
        <v>2117</v>
      </c>
      <c r="G1174" s="5" t="s">
        <v>2028</v>
      </c>
      <c r="H1174" s="5" t="s">
        <v>49</v>
      </c>
      <c r="I1174" s="5" t="s">
        <v>40</v>
      </c>
      <c r="J1174" s="5" t="s">
        <v>77</v>
      </c>
      <c r="K1174" s="5" t="s">
        <v>78</v>
      </c>
      <c r="L1174" s="5" t="s">
        <v>59</v>
      </c>
      <c r="M1174" s="5" t="s">
        <v>2030</v>
      </c>
      <c r="N1174" s="5">
        <v>0.59</v>
      </c>
      <c r="O1174" s="5" t="s">
        <v>33</v>
      </c>
      <c r="P1174" s="5" t="s">
        <v>61</v>
      </c>
      <c r="Q1174" s="5" t="s">
        <v>130</v>
      </c>
      <c r="R1174" s="5" t="s">
        <v>1576</v>
      </c>
      <c r="S1174" s="5">
        <v>75401</v>
      </c>
      <c r="T1174" s="7">
        <v>42114</v>
      </c>
      <c r="U1174" s="7">
        <v>42115</v>
      </c>
      <c r="V1174" s="5">
        <v>618.19308000000001</v>
      </c>
      <c r="W1174" s="5">
        <v>18</v>
      </c>
      <c r="X1174" s="5">
        <v>1811.99</v>
      </c>
      <c r="Y1174" s="5">
        <v>90891</v>
      </c>
      <c r="Z1174" s="5">
        <f>DATEDIF(Table1[[#This Row],[Order Date]], Table1[[#This Row],[Ship Date]], "D")</f>
        <v>1</v>
      </c>
      <c r="AA1174" s="5">
        <f>IF(Table1[[#This Row],[Sales]]=0, 0, Table1[[#This Row],[Profit]] / Table1[[#This Row],[Sales]] * 100)</f>
        <v>34.116804176623496</v>
      </c>
      <c r="AB1174" s="5">
        <f>Table1[[#This Row],[Sales]] / (1 - Table1[[#This Row],[Discount]])</f>
        <v>1927.6489361702129</v>
      </c>
      <c r="AC1174" s="5">
        <f>Table1[[#This Row],[Sales Before Discount]] - Table1[[#This Row],[Sales]]</f>
        <v>115.65893617021288</v>
      </c>
      <c r="AD1174" s="5" t="str">
        <f>IF(Table1[[#This Row],[Discount Impact Factor]]=0, "No Discount", IF(Table1[[#This Row],[Discount Impact Factor]]&lt;=0.1, "Low Discount", IF(Table1[[#This Row],[Discount Impact Factor]]&lt;=0.2, "Medium Discount", "High Discount")))</f>
        <v>High Discount</v>
      </c>
      <c r="AE1174" s="5" t="str">
        <f>IF(Table1[[#This Row],[Discount]]=0,"0% (No Discount)",
 IF(Table1[[#This Row],[Discount]]&lt;=0.09,"10%",
 IF(Table1[[#This Row],[Discount]]&lt;=0.16,"15%",
 IF(Table1[[#This Row],[Discount]]&lt;=0.2,"20%",  IF(Table1[[#This Row],[Discount]]&lt;=0.25,"25%",
 "30%+")))))</f>
        <v>10%</v>
      </c>
      <c r="AF1174" s="5" t="str">
        <f>IF(Table1[[#This Row],[Discount]]=0, "Full Price", "Discounted")</f>
        <v>Discounted</v>
      </c>
      <c r="AG1174" s="46" t="str">
        <f>TEXT(Table1[[#This Row],[Order Date]],"mmm-yyyy")</f>
        <v>Apr-2015</v>
      </c>
    </row>
    <row r="1175" spans="1:33" ht="12.75" customHeight="1" x14ac:dyDescent="0.25">
      <c r="A1175" s="5">
        <v>22231</v>
      </c>
      <c r="B1175" s="5" t="s">
        <v>47</v>
      </c>
      <c r="C1175" s="5">
        <v>0.06</v>
      </c>
      <c r="D1175" s="5">
        <v>80.97</v>
      </c>
      <c r="E1175" s="5">
        <v>33.6</v>
      </c>
      <c r="F1175" s="5">
        <v>2122</v>
      </c>
      <c r="G1175" s="5" t="s">
        <v>2031</v>
      </c>
      <c r="H1175" s="5" t="s">
        <v>39</v>
      </c>
      <c r="I1175" s="5" t="s">
        <v>114</v>
      </c>
      <c r="J1175" s="5" t="s">
        <v>77</v>
      </c>
      <c r="K1175" s="5" t="s">
        <v>85</v>
      </c>
      <c r="L1175" s="5" t="s">
        <v>43</v>
      </c>
      <c r="M1175" s="5" t="s">
        <v>2032</v>
      </c>
      <c r="N1175" s="5">
        <v>0.37</v>
      </c>
      <c r="O1175" s="5" t="s">
        <v>33</v>
      </c>
      <c r="P1175" s="5" t="s">
        <v>136</v>
      </c>
      <c r="Q1175" s="5" t="s">
        <v>958</v>
      </c>
      <c r="R1175" s="5" t="s">
        <v>2033</v>
      </c>
      <c r="S1175" s="5">
        <v>72116</v>
      </c>
      <c r="T1175" s="7">
        <v>42036</v>
      </c>
      <c r="U1175" s="7">
        <v>42038</v>
      </c>
      <c r="V1175" s="5">
        <v>-15.1844</v>
      </c>
      <c r="W1175" s="5">
        <v>10</v>
      </c>
      <c r="X1175" s="5">
        <v>799.76</v>
      </c>
      <c r="Y1175" s="5">
        <v>89664</v>
      </c>
      <c r="Z1175" s="5">
        <f>DATEDIF(Table1[[#This Row],[Order Date]], Table1[[#This Row],[Ship Date]], "D")</f>
        <v>2</v>
      </c>
      <c r="AA1175" s="5">
        <f>IF(Table1[[#This Row],[Sales]]=0, 0, Table1[[#This Row],[Profit]] / Table1[[#This Row],[Sales]] * 100)</f>
        <v>-1.8986195858757628</v>
      </c>
      <c r="AB1175" s="5">
        <f>Table1[[#This Row],[Sales]] / (1 - Table1[[#This Row],[Discount]])</f>
        <v>850.80851063829789</v>
      </c>
      <c r="AC1175" s="5">
        <f>Table1[[#This Row],[Sales Before Discount]] - Table1[[#This Row],[Sales]]</f>
        <v>51.048510638297898</v>
      </c>
      <c r="AD1175" s="5" t="str">
        <f>IF(Table1[[#This Row],[Discount Impact Factor]]=0, "No Discount", IF(Table1[[#This Row],[Discount Impact Factor]]&lt;=0.1, "Low Discount", IF(Table1[[#This Row],[Discount Impact Factor]]&lt;=0.2, "Medium Discount", "High Discount")))</f>
        <v>High Discount</v>
      </c>
      <c r="AE1175" s="5" t="str">
        <f>IF(Table1[[#This Row],[Discount]]=0,"0% (No Discount)",
 IF(Table1[[#This Row],[Discount]]&lt;=0.09,"10%",
 IF(Table1[[#This Row],[Discount]]&lt;=0.16,"15%",
 IF(Table1[[#This Row],[Discount]]&lt;=0.2,"20%",  IF(Table1[[#This Row],[Discount]]&lt;=0.25,"25%",
 "30%+")))))</f>
        <v>10%</v>
      </c>
      <c r="AF1175" s="5" t="str">
        <f>IF(Table1[[#This Row],[Discount]]=0, "Full Price", "Discounted")</f>
        <v>Discounted</v>
      </c>
      <c r="AG1175" s="46" t="str">
        <f>TEXT(Table1[[#This Row],[Order Date]],"mmm-yyyy")</f>
        <v>Feb-2015</v>
      </c>
    </row>
    <row r="1176" spans="1:33" ht="12.75" customHeight="1" x14ac:dyDescent="0.25">
      <c r="A1176" s="5">
        <v>24674</v>
      </c>
      <c r="B1176" s="5" t="s">
        <v>25</v>
      </c>
      <c r="C1176" s="5">
        <v>0.04</v>
      </c>
      <c r="D1176" s="5">
        <v>45.19</v>
      </c>
      <c r="E1176" s="5">
        <v>1.99</v>
      </c>
      <c r="F1176" s="5">
        <v>2124</v>
      </c>
      <c r="G1176" s="5" t="s">
        <v>2034</v>
      </c>
      <c r="H1176" s="5" t="s">
        <v>49</v>
      </c>
      <c r="I1176" s="5" t="s">
        <v>114</v>
      </c>
      <c r="J1176" s="5" t="s">
        <v>77</v>
      </c>
      <c r="K1176" s="5" t="s">
        <v>180</v>
      </c>
      <c r="L1176" s="5" t="s">
        <v>51</v>
      </c>
      <c r="M1176" s="5" t="s">
        <v>1100</v>
      </c>
      <c r="N1176" s="5">
        <v>0.55000000000000004</v>
      </c>
      <c r="O1176" s="5" t="s">
        <v>33</v>
      </c>
      <c r="P1176" s="5" t="s">
        <v>136</v>
      </c>
      <c r="Q1176" s="5" t="s">
        <v>958</v>
      </c>
      <c r="R1176" s="5" t="s">
        <v>2035</v>
      </c>
      <c r="S1176" s="5">
        <v>72301</v>
      </c>
      <c r="T1176" s="7">
        <v>42005</v>
      </c>
      <c r="U1176" s="7">
        <v>42006</v>
      </c>
      <c r="V1176" s="5">
        <v>-61.194000000000003</v>
      </c>
      <c r="W1176" s="5">
        <v>13</v>
      </c>
      <c r="X1176" s="5">
        <v>609.09</v>
      </c>
      <c r="Y1176" s="5">
        <v>89665</v>
      </c>
      <c r="Z1176" s="5">
        <f>DATEDIF(Table1[[#This Row],[Order Date]], Table1[[#This Row],[Ship Date]], "D")</f>
        <v>1</v>
      </c>
      <c r="AA1176" s="5">
        <f>IF(Table1[[#This Row],[Sales]]=0, 0, Table1[[#This Row],[Profit]] / Table1[[#This Row],[Sales]] * 100)</f>
        <v>-10.046791114613605</v>
      </c>
      <c r="AB1176" s="5">
        <f>Table1[[#This Row],[Sales]] / (1 - Table1[[#This Row],[Discount]])</f>
        <v>634.46875</v>
      </c>
      <c r="AC1176" s="5">
        <f>Table1[[#This Row],[Sales Before Discount]] - Table1[[#This Row],[Sales]]</f>
        <v>25.378749999999968</v>
      </c>
      <c r="AD1176" s="5" t="str">
        <f>IF(Table1[[#This Row],[Discount Impact Factor]]=0, "No Discount", IF(Table1[[#This Row],[Discount Impact Factor]]&lt;=0.1, "Low Discount", IF(Table1[[#This Row],[Discount Impact Factor]]&lt;=0.2, "Medium Discount", "High Discount")))</f>
        <v>High Discount</v>
      </c>
      <c r="AE1176" s="5" t="str">
        <f>IF(Table1[[#This Row],[Discount]]=0,"0% (No Discount)",
 IF(Table1[[#This Row],[Discount]]&lt;=0.09,"10%",
 IF(Table1[[#This Row],[Discount]]&lt;=0.16,"15%",
 IF(Table1[[#This Row],[Discount]]&lt;=0.2,"20%",  IF(Table1[[#This Row],[Discount]]&lt;=0.25,"25%",
 "30%+")))))</f>
        <v>10%</v>
      </c>
      <c r="AF1176" s="5" t="str">
        <f>IF(Table1[[#This Row],[Discount]]=0, "Full Price", "Discounted")</f>
        <v>Discounted</v>
      </c>
      <c r="AG1176" s="46" t="str">
        <f>TEXT(Table1[[#This Row],[Order Date]],"mmm-yyyy")</f>
        <v>Jan-2015</v>
      </c>
    </row>
    <row r="1177" spans="1:33" ht="12.75" hidden="1" customHeight="1" x14ac:dyDescent="0.25">
      <c r="A1177" s="5">
        <v>23852</v>
      </c>
      <c r="B1177" s="5" t="s">
        <v>25</v>
      </c>
      <c r="C1177" s="5">
        <v>0.03</v>
      </c>
      <c r="D1177" s="5">
        <v>124.49</v>
      </c>
      <c r="E1177" s="5">
        <v>51.94</v>
      </c>
      <c r="F1177" s="5">
        <v>2124</v>
      </c>
      <c r="G1177" s="5" t="s">
        <v>2034</v>
      </c>
      <c r="H1177" s="5" t="s">
        <v>39</v>
      </c>
      <c r="I1177" s="5" t="s">
        <v>28</v>
      </c>
      <c r="J1177" s="5" t="s">
        <v>41</v>
      </c>
      <c r="K1177" s="5" t="s">
        <v>152</v>
      </c>
      <c r="L1177" s="5" t="s">
        <v>121</v>
      </c>
      <c r="M1177" s="5" t="s">
        <v>462</v>
      </c>
      <c r="N1177" s="5">
        <v>0.63</v>
      </c>
      <c r="O1177" s="5" t="s">
        <v>33</v>
      </c>
      <c r="P1177" s="5" t="s">
        <v>136</v>
      </c>
      <c r="Q1177" s="5" t="s">
        <v>958</v>
      </c>
      <c r="R1177" s="5" t="s">
        <v>2035</v>
      </c>
      <c r="S1177" s="5">
        <v>72301</v>
      </c>
      <c r="T1177" s="7">
        <v>42089</v>
      </c>
      <c r="U1177" s="7">
        <v>42090</v>
      </c>
      <c r="V1177" s="5">
        <v>18.173999999999999</v>
      </c>
      <c r="W1177" s="5">
        <v>21</v>
      </c>
      <c r="X1177" s="5">
        <v>2761.94</v>
      </c>
      <c r="Y1177" s="5">
        <v>89666</v>
      </c>
      <c r="Z1177" s="5">
        <f>DATEDIF(Table1[[#This Row],[Order Date]], Table1[[#This Row],[Ship Date]], "D")</f>
        <v>1</v>
      </c>
      <c r="AA1177" s="5">
        <f>IF(Table1[[#This Row],[Sales]]=0, 0, Table1[[#This Row],[Profit]] / Table1[[#This Row],[Sales]] * 100)</f>
        <v>0.65801574255776729</v>
      </c>
      <c r="AB1177" s="5">
        <f>Table1[[#This Row],[Sales]] / (1 - Table1[[#This Row],[Discount]])</f>
        <v>2847.3608247422681</v>
      </c>
      <c r="AC1177" s="5">
        <f>Table1[[#This Row],[Sales Before Discount]] - Table1[[#This Row],[Sales]]</f>
        <v>85.420824742267996</v>
      </c>
      <c r="AD1177" s="5" t="str">
        <f>IF(Table1[[#This Row],[Discount Impact Factor]]=0, "No Discount", IF(Table1[[#This Row],[Discount Impact Factor]]&lt;=0.1, "Low Discount", IF(Table1[[#This Row],[Discount Impact Factor]]&lt;=0.2, "Medium Discount", "High Discount")))</f>
        <v>High Discount</v>
      </c>
      <c r="AE1177" s="5" t="str">
        <f>IF(Table1[[#This Row],[Discount]]=0,"0% (No Discount)",
 IF(Table1[[#This Row],[Discount]]&lt;=0.09,"10%",
 IF(Table1[[#This Row],[Discount]]&lt;=0.16,"15%",
 IF(Table1[[#This Row],[Discount]]&lt;=0.2,"20%",  IF(Table1[[#This Row],[Discount]]&lt;=0.25,"25%",
 "30%+")))))</f>
        <v>10%</v>
      </c>
      <c r="AF1177" s="5" t="str">
        <f>IF(Table1[[#This Row],[Discount]]=0, "Full Price", "Discounted")</f>
        <v>Discounted</v>
      </c>
      <c r="AG1177" s="46" t="str">
        <f>TEXT(Table1[[#This Row],[Order Date]],"mmm-yyyy")</f>
        <v>Mar-2015</v>
      </c>
    </row>
    <row r="1178" spans="1:33" ht="12.75" customHeight="1" x14ac:dyDescent="0.25">
      <c r="A1178" s="5">
        <v>24091</v>
      </c>
      <c r="B1178" s="5" t="s">
        <v>47</v>
      </c>
      <c r="C1178" s="5">
        <v>0.1</v>
      </c>
      <c r="D1178" s="5">
        <v>5.98</v>
      </c>
      <c r="E1178" s="5">
        <v>5.14</v>
      </c>
      <c r="F1178" s="5">
        <v>2127</v>
      </c>
      <c r="G1178" s="5" t="s">
        <v>2036</v>
      </c>
      <c r="H1178" s="5" t="s">
        <v>49</v>
      </c>
      <c r="I1178" s="5" t="s">
        <v>40</v>
      </c>
      <c r="J1178" s="5" t="s">
        <v>29</v>
      </c>
      <c r="K1178" s="5" t="s">
        <v>93</v>
      </c>
      <c r="L1178" s="5" t="s">
        <v>59</v>
      </c>
      <c r="M1178" s="5" t="s">
        <v>2037</v>
      </c>
      <c r="N1178" s="5">
        <v>0.36</v>
      </c>
      <c r="O1178" s="5" t="s">
        <v>33</v>
      </c>
      <c r="P1178" s="5" t="s">
        <v>61</v>
      </c>
      <c r="Q1178" s="5" t="s">
        <v>300</v>
      </c>
      <c r="R1178" s="5" t="s">
        <v>2038</v>
      </c>
      <c r="S1178" s="5">
        <v>48310</v>
      </c>
      <c r="T1178" s="7">
        <v>42081</v>
      </c>
      <c r="U1178" s="7">
        <v>42083</v>
      </c>
      <c r="V1178" s="5">
        <v>-49.53</v>
      </c>
      <c r="W1178" s="5">
        <v>6</v>
      </c>
      <c r="X1178" s="5">
        <v>33.950000000000003</v>
      </c>
      <c r="Y1178" s="5">
        <v>88418</v>
      </c>
      <c r="Z1178" s="5">
        <f>DATEDIF(Table1[[#This Row],[Order Date]], Table1[[#This Row],[Ship Date]], "D")</f>
        <v>2</v>
      </c>
      <c r="AA1178" s="5">
        <f>IF(Table1[[#This Row],[Sales]]=0, 0, Table1[[#This Row],[Profit]] / Table1[[#This Row],[Sales]] * 100)</f>
        <v>-145.89101620029453</v>
      </c>
      <c r="AB1178" s="5">
        <f>Table1[[#This Row],[Sales]] / (1 - Table1[[#This Row],[Discount]])</f>
        <v>37.722222222222221</v>
      </c>
      <c r="AC1178" s="5">
        <f>Table1[[#This Row],[Sales Before Discount]] - Table1[[#This Row],[Sales]]</f>
        <v>3.7722222222222186</v>
      </c>
      <c r="AD1178" s="5" t="str">
        <f>IF(Table1[[#This Row],[Discount Impact Factor]]=0, "No Discount", IF(Table1[[#This Row],[Discount Impact Factor]]&lt;=0.1, "Low Discount", IF(Table1[[#This Row],[Discount Impact Factor]]&lt;=0.2, "Medium Discount", "High Discount")))</f>
        <v>High Discount</v>
      </c>
      <c r="AE1178" s="5" t="str">
        <f>IF(Table1[[#This Row],[Discount]]=0,"0% (No Discount)",
 IF(Table1[[#This Row],[Discount]]&lt;=0.09,"10%",
 IF(Table1[[#This Row],[Discount]]&lt;=0.16,"15%",
 IF(Table1[[#This Row],[Discount]]&lt;=0.2,"20%",  IF(Table1[[#This Row],[Discount]]&lt;=0.25,"25%",
 "30%+")))))</f>
        <v>15%</v>
      </c>
      <c r="AF1178" s="5" t="str">
        <f>IF(Table1[[#This Row],[Discount]]=0, "Full Price", "Discounted")</f>
        <v>Discounted</v>
      </c>
      <c r="AG1178" s="46" t="str">
        <f>TEXT(Table1[[#This Row],[Order Date]],"mmm-yyyy")</f>
        <v>Mar-2015</v>
      </c>
    </row>
    <row r="1179" spans="1:33" ht="12.75" customHeight="1" x14ac:dyDescent="0.25">
      <c r="A1179" s="5">
        <v>21902</v>
      </c>
      <c r="B1179" s="5" t="s">
        <v>25</v>
      </c>
      <c r="C1179" s="5">
        <v>0.09</v>
      </c>
      <c r="D1179" s="5">
        <v>150.97999999999999</v>
      </c>
      <c r="E1179" s="5">
        <v>66.27</v>
      </c>
      <c r="F1179" s="5">
        <v>2131</v>
      </c>
      <c r="G1179" s="5" t="s">
        <v>2039</v>
      </c>
      <c r="H1179" s="5" t="s">
        <v>39</v>
      </c>
      <c r="I1179" s="5" t="s">
        <v>40</v>
      </c>
      <c r="J1179" s="5" t="s">
        <v>41</v>
      </c>
      <c r="K1179" s="5" t="s">
        <v>191</v>
      </c>
      <c r="L1179" s="5" t="s">
        <v>121</v>
      </c>
      <c r="M1179" s="5" t="s">
        <v>2040</v>
      </c>
      <c r="N1179" s="5">
        <v>0.65</v>
      </c>
      <c r="O1179" s="5" t="s">
        <v>33</v>
      </c>
      <c r="P1179" s="5" t="s">
        <v>61</v>
      </c>
      <c r="Q1179" s="5" t="s">
        <v>506</v>
      </c>
      <c r="R1179" s="5" t="s">
        <v>2041</v>
      </c>
      <c r="S1179" s="5">
        <v>64118</v>
      </c>
      <c r="T1179" s="7">
        <v>42007</v>
      </c>
      <c r="U1179" s="7">
        <v>42008</v>
      </c>
      <c r="V1179" s="5">
        <v>-407.85</v>
      </c>
      <c r="W1179" s="5">
        <v>2</v>
      </c>
      <c r="X1179" s="5">
        <v>302.33999999999997</v>
      </c>
      <c r="Y1179" s="5">
        <v>90079</v>
      </c>
      <c r="Z1179" s="5">
        <f>DATEDIF(Table1[[#This Row],[Order Date]], Table1[[#This Row],[Ship Date]], "D")</f>
        <v>1</v>
      </c>
      <c r="AA1179" s="5">
        <f>IF(Table1[[#This Row],[Sales]]=0, 0, Table1[[#This Row],[Profit]] / Table1[[#This Row],[Sales]] * 100)</f>
        <v>-134.89779718198056</v>
      </c>
      <c r="AB1179" s="5">
        <f>Table1[[#This Row],[Sales]] / (1 - Table1[[#This Row],[Discount]])</f>
        <v>332.24175824175819</v>
      </c>
      <c r="AC1179" s="5">
        <f>Table1[[#This Row],[Sales Before Discount]] - Table1[[#This Row],[Sales]]</f>
        <v>29.901758241758216</v>
      </c>
      <c r="AD1179" s="5" t="str">
        <f>IF(Table1[[#This Row],[Discount Impact Factor]]=0, "No Discount", IF(Table1[[#This Row],[Discount Impact Factor]]&lt;=0.1, "Low Discount", IF(Table1[[#This Row],[Discount Impact Factor]]&lt;=0.2, "Medium Discount", "High Discount")))</f>
        <v>High Discount</v>
      </c>
      <c r="AE1179" s="5" t="str">
        <f>IF(Table1[[#This Row],[Discount]]=0,"0% (No Discount)",
 IF(Table1[[#This Row],[Discount]]&lt;=0.09,"10%",
 IF(Table1[[#This Row],[Discount]]&lt;=0.16,"15%",
 IF(Table1[[#This Row],[Discount]]&lt;=0.2,"20%",  IF(Table1[[#This Row],[Discount]]&lt;=0.25,"25%",
 "30%+")))))</f>
        <v>10%</v>
      </c>
      <c r="AF1179" s="5" t="str">
        <f>IF(Table1[[#This Row],[Discount]]=0, "Full Price", "Discounted")</f>
        <v>Discounted</v>
      </c>
      <c r="AG1179" s="46" t="str">
        <f>TEXT(Table1[[#This Row],[Order Date]],"mmm-yyyy")</f>
        <v>Jan-2015</v>
      </c>
    </row>
    <row r="1180" spans="1:33" ht="12.75" customHeight="1" x14ac:dyDescent="0.25">
      <c r="A1180" s="5">
        <v>21964</v>
      </c>
      <c r="B1180" s="5" t="s">
        <v>106</v>
      </c>
      <c r="C1180" s="5">
        <v>0.05</v>
      </c>
      <c r="D1180" s="5">
        <v>30.42</v>
      </c>
      <c r="E1180" s="5">
        <v>8.65</v>
      </c>
      <c r="F1180" s="5">
        <v>2132</v>
      </c>
      <c r="G1180" s="5" t="s">
        <v>2042</v>
      </c>
      <c r="H1180" s="5" t="s">
        <v>27</v>
      </c>
      <c r="I1180" s="5" t="s">
        <v>40</v>
      </c>
      <c r="J1180" s="5" t="s">
        <v>77</v>
      </c>
      <c r="K1180" s="5" t="s">
        <v>180</v>
      </c>
      <c r="L1180" s="5" t="s">
        <v>59</v>
      </c>
      <c r="M1180" s="5" t="s">
        <v>1196</v>
      </c>
      <c r="N1180" s="5">
        <v>0.74</v>
      </c>
      <c r="O1180" s="5" t="s">
        <v>33</v>
      </c>
      <c r="P1180" s="5" t="s">
        <v>61</v>
      </c>
      <c r="Q1180" s="5" t="s">
        <v>506</v>
      </c>
      <c r="R1180" s="5" t="s">
        <v>2043</v>
      </c>
      <c r="S1180" s="5">
        <v>63042</v>
      </c>
      <c r="T1180" s="7">
        <v>42014</v>
      </c>
      <c r="U1180" s="7">
        <v>42018</v>
      </c>
      <c r="V1180" s="5">
        <v>-191.25760000000002</v>
      </c>
      <c r="W1180" s="5">
        <v>11</v>
      </c>
      <c r="X1180" s="5">
        <v>334.44</v>
      </c>
      <c r="Y1180" s="5">
        <v>90078</v>
      </c>
      <c r="Z1180" s="5">
        <f>DATEDIF(Table1[[#This Row],[Order Date]], Table1[[#This Row],[Ship Date]], "D")</f>
        <v>4</v>
      </c>
      <c r="AA1180" s="5">
        <f>IF(Table1[[#This Row],[Sales]]=0, 0, Table1[[#This Row],[Profit]] / Table1[[#This Row],[Sales]] * 100)</f>
        <v>-57.187417772993662</v>
      </c>
      <c r="AB1180" s="5">
        <f>Table1[[#This Row],[Sales]] / (1 - Table1[[#This Row],[Discount]])</f>
        <v>352.04210526315791</v>
      </c>
      <c r="AC1180" s="5">
        <f>Table1[[#This Row],[Sales Before Discount]] - Table1[[#This Row],[Sales]]</f>
        <v>17.60210526315791</v>
      </c>
      <c r="AD1180" s="5" t="str">
        <f>IF(Table1[[#This Row],[Discount Impact Factor]]=0, "No Discount", IF(Table1[[#This Row],[Discount Impact Factor]]&lt;=0.1, "Low Discount", IF(Table1[[#This Row],[Discount Impact Factor]]&lt;=0.2, "Medium Discount", "High Discount")))</f>
        <v>High Discount</v>
      </c>
      <c r="AE1180" s="5" t="str">
        <f>IF(Table1[[#This Row],[Discount]]=0,"0% (No Discount)",
 IF(Table1[[#This Row],[Discount]]&lt;=0.09,"10%",
 IF(Table1[[#This Row],[Discount]]&lt;=0.16,"15%",
 IF(Table1[[#This Row],[Discount]]&lt;=0.2,"20%",  IF(Table1[[#This Row],[Discount]]&lt;=0.25,"25%",
 "30%+")))))</f>
        <v>10%</v>
      </c>
      <c r="AF1180" s="5" t="str">
        <f>IF(Table1[[#This Row],[Discount]]=0, "Full Price", "Discounted")</f>
        <v>Discounted</v>
      </c>
      <c r="AG1180" s="46" t="str">
        <f>TEXT(Table1[[#This Row],[Order Date]],"mmm-yyyy")</f>
        <v>Jan-2015</v>
      </c>
    </row>
    <row r="1181" spans="1:33" ht="12.75" hidden="1" customHeight="1" x14ac:dyDescent="0.25">
      <c r="A1181" s="5">
        <v>24348</v>
      </c>
      <c r="B1181" s="5" t="s">
        <v>25</v>
      </c>
      <c r="C1181" s="5">
        <v>0.01</v>
      </c>
      <c r="D1181" s="5">
        <v>28.99</v>
      </c>
      <c r="E1181" s="5">
        <v>8.59</v>
      </c>
      <c r="F1181" s="5">
        <v>2135</v>
      </c>
      <c r="G1181" s="5" t="s">
        <v>2044</v>
      </c>
      <c r="H1181" s="5" t="s">
        <v>49</v>
      </c>
      <c r="I1181" s="5" t="s">
        <v>40</v>
      </c>
      <c r="J1181" s="5" t="s">
        <v>77</v>
      </c>
      <c r="K1181" s="5" t="s">
        <v>78</v>
      </c>
      <c r="L1181" s="5" t="s">
        <v>86</v>
      </c>
      <c r="M1181" s="5" t="s">
        <v>2045</v>
      </c>
      <c r="N1181" s="5">
        <v>0.56000000000000005</v>
      </c>
      <c r="O1181" s="5" t="s">
        <v>33</v>
      </c>
      <c r="P1181" s="5" t="s">
        <v>34</v>
      </c>
      <c r="Q1181" s="5" t="s">
        <v>366</v>
      </c>
      <c r="R1181" s="5" t="s">
        <v>2046</v>
      </c>
      <c r="S1181" s="5">
        <v>88101</v>
      </c>
      <c r="T1181" s="7">
        <v>42041</v>
      </c>
      <c r="U1181" s="7">
        <v>42042</v>
      </c>
      <c r="V1181" s="5">
        <v>196.52328</v>
      </c>
      <c r="W1181" s="5">
        <v>21</v>
      </c>
      <c r="X1181" s="5">
        <v>556.61</v>
      </c>
      <c r="Y1181" s="5">
        <v>91583</v>
      </c>
      <c r="Z1181" s="5">
        <f>DATEDIF(Table1[[#This Row],[Order Date]], Table1[[#This Row],[Ship Date]], "D")</f>
        <v>1</v>
      </c>
      <c r="AA1181" s="5">
        <f>IF(Table1[[#This Row],[Sales]]=0, 0, Table1[[#This Row],[Profit]] / Table1[[#This Row],[Sales]] * 100)</f>
        <v>35.307177377337808</v>
      </c>
      <c r="AB1181" s="5">
        <f>Table1[[#This Row],[Sales]] / (1 - Table1[[#This Row],[Discount]])</f>
        <v>562.23232323232321</v>
      </c>
      <c r="AC1181" s="5">
        <f>Table1[[#This Row],[Sales Before Discount]] - Table1[[#This Row],[Sales]]</f>
        <v>5.6223232323231969</v>
      </c>
      <c r="AD1181" s="5" t="str">
        <f>IF(Table1[[#This Row],[Discount Impact Factor]]=0, "No Discount", IF(Table1[[#This Row],[Discount Impact Factor]]&lt;=0.1, "Low Discount", IF(Table1[[#This Row],[Discount Impact Factor]]&lt;=0.2, "Medium Discount", "High Discount")))</f>
        <v>High Discount</v>
      </c>
      <c r="AE1181" s="5" t="str">
        <f>IF(Table1[[#This Row],[Discount]]=0,"0% (No Discount)",
 IF(Table1[[#This Row],[Discount]]&lt;=0.09,"10%",
 IF(Table1[[#This Row],[Discount]]&lt;=0.16,"15%",
 IF(Table1[[#This Row],[Discount]]&lt;=0.2,"20%",  IF(Table1[[#This Row],[Discount]]&lt;=0.25,"25%",
 "30%+")))))</f>
        <v>10%</v>
      </c>
      <c r="AF1181" s="5" t="str">
        <f>IF(Table1[[#This Row],[Discount]]=0, "Full Price", "Discounted")</f>
        <v>Discounted</v>
      </c>
      <c r="AG1181" s="46" t="str">
        <f>TEXT(Table1[[#This Row],[Order Date]],"mmm-yyyy")</f>
        <v>Feb-2015</v>
      </c>
    </row>
    <row r="1182" spans="1:33" ht="12.75" customHeight="1" x14ac:dyDescent="0.25">
      <c r="A1182" s="5">
        <v>20138</v>
      </c>
      <c r="B1182" s="5" t="s">
        <v>37</v>
      </c>
      <c r="C1182" s="5">
        <v>0</v>
      </c>
      <c r="D1182" s="5">
        <v>6.98</v>
      </c>
      <c r="E1182" s="5">
        <v>1.6</v>
      </c>
      <c r="F1182" s="5">
        <v>2137</v>
      </c>
      <c r="G1182" s="5" t="s">
        <v>2047</v>
      </c>
      <c r="H1182" s="5" t="s">
        <v>49</v>
      </c>
      <c r="I1182" s="5" t="s">
        <v>28</v>
      </c>
      <c r="J1182" s="5" t="s">
        <v>29</v>
      </c>
      <c r="K1182" s="5" t="s">
        <v>93</v>
      </c>
      <c r="L1182" s="5" t="s">
        <v>31</v>
      </c>
      <c r="M1182" s="5" t="s">
        <v>955</v>
      </c>
      <c r="N1182" s="5">
        <v>0.38</v>
      </c>
      <c r="O1182" s="5" t="s">
        <v>33</v>
      </c>
      <c r="P1182" s="5" t="s">
        <v>136</v>
      </c>
      <c r="Q1182" s="5" t="s">
        <v>362</v>
      </c>
      <c r="R1182" s="5" t="s">
        <v>2048</v>
      </c>
      <c r="S1182" s="5">
        <v>33407</v>
      </c>
      <c r="T1182" s="7">
        <v>42035</v>
      </c>
      <c r="U1182" s="7">
        <v>42037</v>
      </c>
      <c r="V1182" s="5">
        <v>-343.86799999999999</v>
      </c>
      <c r="W1182" s="5">
        <v>9</v>
      </c>
      <c r="X1182" s="5">
        <v>64.48</v>
      </c>
      <c r="Y1182" s="5">
        <v>86002</v>
      </c>
      <c r="Z1182" s="5">
        <f>DATEDIF(Table1[[#This Row],[Order Date]], Table1[[#This Row],[Ship Date]], "D")</f>
        <v>2</v>
      </c>
      <c r="AA1182" s="5">
        <f>IF(Table1[[#This Row],[Sales]]=0, 0, Table1[[#This Row],[Profit]] / Table1[[#This Row],[Sales]] * 100)</f>
        <v>-533.29404466501239</v>
      </c>
      <c r="AB1182" s="5">
        <f>Table1[[#This Row],[Sales]] / (1 - Table1[[#This Row],[Discount]])</f>
        <v>64.48</v>
      </c>
      <c r="AC1182" s="5">
        <f>Table1[[#This Row],[Sales Before Discount]] - Table1[[#This Row],[Sales]]</f>
        <v>0</v>
      </c>
      <c r="AD1182" s="5" t="str">
        <f>IF(Table1[[#This Row],[Discount Impact Factor]]=0, "No Discount", IF(Table1[[#This Row],[Discount Impact Factor]]&lt;=0.1, "Low Discount", IF(Table1[[#This Row],[Discount Impact Factor]]&lt;=0.2, "Medium Discount", "High Discount")))</f>
        <v>No Discount</v>
      </c>
      <c r="AE1182" s="5" t="str">
        <f>IF(Table1[[#This Row],[Discount]]=0,"0% (No Discount)",
 IF(Table1[[#This Row],[Discount]]&lt;=0.09,"10%",
 IF(Table1[[#This Row],[Discount]]&lt;=0.16,"15%",
 IF(Table1[[#This Row],[Discount]]&lt;=0.2,"20%",  IF(Table1[[#This Row],[Discount]]&lt;=0.25,"25%",
 "30%+")))))</f>
        <v>0% (No Discount)</v>
      </c>
      <c r="AF1182" s="5" t="str">
        <f>IF(Table1[[#This Row],[Discount]]=0, "Full Price", "Discounted")</f>
        <v>Full Price</v>
      </c>
      <c r="AG1182" s="46" t="str">
        <f>TEXT(Table1[[#This Row],[Order Date]],"mmm-yyyy")</f>
        <v>Jan-2015</v>
      </c>
    </row>
    <row r="1183" spans="1:33" ht="12.75" customHeight="1" x14ac:dyDescent="0.25">
      <c r="A1183" s="5">
        <v>20712</v>
      </c>
      <c r="B1183" s="5" t="s">
        <v>47</v>
      </c>
      <c r="C1183" s="5">
        <v>0.05</v>
      </c>
      <c r="D1183" s="5">
        <v>2550.14</v>
      </c>
      <c r="E1183" s="5">
        <v>29.7</v>
      </c>
      <c r="F1183" s="5">
        <v>2139</v>
      </c>
      <c r="G1183" s="5" t="s">
        <v>2049</v>
      </c>
      <c r="H1183" s="5" t="s">
        <v>39</v>
      </c>
      <c r="I1183" s="5" t="s">
        <v>28</v>
      </c>
      <c r="J1183" s="5" t="s">
        <v>77</v>
      </c>
      <c r="K1183" s="5" t="s">
        <v>85</v>
      </c>
      <c r="L1183" s="5" t="s">
        <v>43</v>
      </c>
      <c r="M1183" s="5" t="s">
        <v>1217</v>
      </c>
      <c r="N1183" s="5">
        <v>0.56999999999999995</v>
      </c>
      <c r="O1183" s="5" t="s">
        <v>33</v>
      </c>
      <c r="P1183" s="5" t="s">
        <v>61</v>
      </c>
      <c r="Q1183" s="5" t="s">
        <v>1858</v>
      </c>
      <c r="R1183" s="5" t="s">
        <v>456</v>
      </c>
      <c r="S1183" s="5">
        <v>53094</v>
      </c>
      <c r="T1183" s="7">
        <v>42110</v>
      </c>
      <c r="U1183" s="7">
        <v>42111</v>
      </c>
      <c r="V1183" s="5">
        <v>-3971.0627999999997</v>
      </c>
      <c r="W1183" s="5">
        <v>2</v>
      </c>
      <c r="X1183" s="5">
        <v>4845.2700000000004</v>
      </c>
      <c r="Y1183" s="5">
        <v>86003</v>
      </c>
      <c r="Z1183" s="5">
        <f>DATEDIF(Table1[[#This Row],[Order Date]], Table1[[#This Row],[Ship Date]], "D")</f>
        <v>1</v>
      </c>
      <c r="AA1183" s="5">
        <f>IF(Table1[[#This Row],[Sales]]=0, 0, Table1[[#This Row],[Profit]] / Table1[[#This Row],[Sales]] * 100)</f>
        <v>-81.957513203598538</v>
      </c>
      <c r="AB1183" s="5">
        <f>Table1[[#This Row],[Sales]] / (1 - Table1[[#This Row],[Discount]])</f>
        <v>5100.2842105263162</v>
      </c>
      <c r="AC1183" s="5">
        <f>Table1[[#This Row],[Sales Before Discount]] - Table1[[#This Row],[Sales]]</f>
        <v>255.01421052631576</v>
      </c>
      <c r="AD1183" s="5" t="str">
        <f>IF(Table1[[#This Row],[Discount Impact Factor]]=0, "No Discount", IF(Table1[[#This Row],[Discount Impact Factor]]&lt;=0.1, "Low Discount", IF(Table1[[#This Row],[Discount Impact Factor]]&lt;=0.2, "Medium Discount", "High Discount")))</f>
        <v>High Discount</v>
      </c>
      <c r="AE1183" s="5" t="str">
        <f>IF(Table1[[#This Row],[Discount]]=0,"0% (No Discount)",
 IF(Table1[[#This Row],[Discount]]&lt;=0.09,"10%",
 IF(Table1[[#This Row],[Discount]]&lt;=0.16,"15%",
 IF(Table1[[#This Row],[Discount]]&lt;=0.2,"20%",  IF(Table1[[#This Row],[Discount]]&lt;=0.25,"25%",
 "30%+")))))</f>
        <v>10%</v>
      </c>
      <c r="AF1183" s="5" t="str">
        <f>IF(Table1[[#This Row],[Discount]]=0, "Full Price", "Discounted")</f>
        <v>Discounted</v>
      </c>
      <c r="AG1183" s="46" t="str">
        <f>TEXT(Table1[[#This Row],[Order Date]],"mmm-yyyy")</f>
        <v>Apr-2015</v>
      </c>
    </row>
    <row r="1184" spans="1:33" ht="12.75" customHeight="1" x14ac:dyDescent="0.25">
      <c r="A1184" s="5">
        <v>18409</v>
      </c>
      <c r="B1184" s="5" t="s">
        <v>25</v>
      </c>
      <c r="C1184" s="5">
        <v>0.01</v>
      </c>
      <c r="D1184" s="5">
        <v>5.44</v>
      </c>
      <c r="E1184" s="5">
        <v>7.46</v>
      </c>
      <c r="F1184" s="5">
        <v>2141</v>
      </c>
      <c r="G1184" s="5" t="s">
        <v>2050</v>
      </c>
      <c r="H1184" s="5" t="s">
        <v>49</v>
      </c>
      <c r="I1184" s="5" t="s">
        <v>40</v>
      </c>
      <c r="J1184" s="5" t="s">
        <v>29</v>
      </c>
      <c r="K1184" s="5" t="s">
        <v>109</v>
      </c>
      <c r="L1184" s="5" t="s">
        <v>59</v>
      </c>
      <c r="M1184" s="5" t="s">
        <v>1167</v>
      </c>
      <c r="N1184" s="5">
        <v>0.36</v>
      </c>
      <c r="O1184" s="5" t="s">
        <v>33</v>
      </c>
      <c r="P1184" s="5" t="s">
        <v>34</v>
      </c>
      <c r="Q1184" s="5" t="s">
        <v>255</v>
      </c>
      <c r="R1184" s="5" t="s">
        <v>1946</v>
      </c>
      <c r="S1184" s="5">
        <v>81301</v>
      </c>
      <c r="T1184" s="7">
        <v>42053</v>
      </c>
      <c r="U1184" s="7">
        <v>42054</v>
      </c>
      <c r="V1184" s="5">
        <v>-18.478199999999998</v>
      </c>
      <c r="W1184" s="5">
        <v>3</v>
      </c>
      <c r="X1184" s="5">
        <v>19.68</v>
      </c>
      <c r="Y1184" s="5">
        <v>87570</v>
      </c>
      <c r="Z1184" s="5">
        <f>DATEDIF(Table1[[#This Row],[Order Date]], Table1[[#This Row],[Ship Date]], "D")</f>
        <v>1</v>
      </c>
      <c r="AA1184" s="5">
        <f>IF(Table1[[#This Row],[Sales]]=0, 0, Table1[[#This Row],[Profit]] / Table1[[#This Row],[Sales]] * 100)</f>
        <v>-93.893292682926827</v>
      </c>
      <c r="AB1184" s="5">
        <f>Table1[[#This Row],[Sales]] / (1 - Table1[[#This Row],[Discount]])</f>
        <v>19.878787878787879</v>
      </c>
      <c r="AC1184" s="5">
        <f>Table1[[#This Row],[Sales Before Discount]] - Table1[[#This Row],[Sales]]</f>
        <v>0.19878787878787918</v>
      </c>
      <c r="AD1184" s="5" t="str">
        <f>IF(Table1[[#This Row],[Discount Impact Factor]]=0, "No Discount", IF(Table1[[#This Row],[Discount Impact Factor]]&lt;=0.1, "Low Discount", IF(Table1[[#This Row],[Discount Impact Factor]]&lt;=0.2, "Medium Discount", "High Discount")))</f>
        <v>Medium Discount</v>
      </c>
      <c r="AE1184" s="5" t="str">
        <f>IF(Table1[[#This Row],[Discount]]=0,"0% (No Discount)",
 IF(Table1[[#This Row],[Discount]]&lt;=0.09,"10%",
 IF(Table1[[#This Row],[Discount]]&lt;=0.16,"15%",
 IF(Table1[[#This Row],[Discount]]&lt;=0.2,"20%",  IF(Table1[[#This Row],[Discount]]&lt;=0.25,"25%",
 "30%+")))))</f>
        <v>10%</v>
      </c>
      <c r="AF1184" s="5" t="str">
        <f>IF(Table1[[#This Row],[Discount]]=0, "Full Price", "Discounted")</f>
        <v>Discounted</v>
      </c>
      <c r="AG1184" s="46" t="str">
        <f>TEXT(Table1[[#This Row],[Order Date]],"mmm-yyyy")</f>
        <v>Feb-2015</v>
      </c>
    </row>
    <row r="1185" spans="1:33" ht="12.75" customHeight="1" x14ac:dyDescent="0.25">
      <c r="A1185" s="5">
        <v>18410</v>
      </c>
      <c r="B1185" s="5" t="s">
        <v>25</v>
      </c>
      <c r="C1185" s="5">
        <v>0.02</v>
      </c>
      <c r="D1185" s="5">
        <v>549.99</v>
      </c>
      <c r="E1185" s="5">
        <v>49</v>
      </c>
      <c r="F1185" s="5">
        <v>2141</v>
      </c>
      <c r="G1185" s="5" t="s">
        <v>2050</v>
      </c>
      <c r="H1185" s="5" t="s">
        <v>39</v>
      </c>
      <c r="I1185" s="5" t="s">
        <v>40</v>
      </c>
      <c r="J1185" s="5" t="s">
        <v>77</v>
      </c>
      <c r="K1185" s="5" t="s">
        <v>587</v>
      </c>
      <c r="L1185" s="5" t="s">
        <v>43</v>
      </c>
      <c r="M1185" s="5" t="s">
        <v>656</v>
      </c>
      <c r="N1185" s="5">
        <v>0.35</v>
      </c>
      <c r="O1185" s="5" t="s">
        <v>33</v>
      </c>
      <c r="P1185" s="5" t="s">
        <v>34</v>
      </c>
      <c r="Q1185" s="5" t="s">
        <v>255</v>
      </c>
      <c r="R1185" s="5" t="s">
        <v>1946</v>
      </c>
      <c r="S1185" s="5">
        <v>81301</v>
      </c>
      <c r="T1185" s="7">
        <v>42053</v>
      </c>
      <c r="U1185" s="7">
        <v>42055</v>
      </c>
      <c r="V1185" s="5">
        <v>-381.84119999999996</v>
      </c>
      <c r="W1185" s="5">
        <v>18</v>
      </c>
      <c r="X1185" s="5">
        <v>9798.84</v>
      </c>
      <c r="Y1185" s="5">
        <v>87570</v>
      </c>
      <c r="Z1185" s="5">
        <f>DATEDIF(Table1[[#This Row],[Order Date]], Table1[[#This Row],[Ship Date]], "D")</f>
        <v>2</v>
      </c>
      <c r="AA1185" s="5">
        <f>IF(Table1[[#This Row],[Sales]]=0, 0, Table1[[#This Row],[Profit]] / Table1[[#This Row],[Sales]] * 100)</f>
        <v>-3.8968000293912333</v>
      </c>
      <c r="AB1185" s="5">
        <f>Table1[[#This Row],[Sales]] / (1 - Table1[[#This Row],[Discount]])</f>
        <v>9998.8163265306121</v>
      </c>
      <c r="AC1185" s="5">
        <f>Table1[[#This Row],[Sales Before Discount]] - Table1[[#This Row],[Sales]]</f>
        <v>199.97632653061191</v>
      </c>
      <c r="AD1185" s="5" t="str">
        <f>IF(Table1[[#This Row],[Discount Impact Factor]]=0, "No Discount", IF(Table1[[#This Row],[Discount Impact Factor]]&lt;=0.1, "Low Discount", IF(Table1[[#This Row],[Discount Impact Factor]]&lt;=0.2, "Medium Discount", "High Discount")))</f>
        <v>High Discount</v>
      </c>
      <c r="AE1185" s="5" t="str">
        <f>IF(Table1[[#This Row],[Discount]]=0,"0% (No Discount)",
 IF(Table1[[#This Row],[Discount]]&lt;=0.09,"10%",
 IF(Table1[[#This Row],[Discount]]&lt;=0.16,"15%",
 IF(Table1[[#This Row],[Discount]]&lt;=0.2,"20%",  IF(Table1[[#This Row],[Discount]]&lt;=0.25,"25%",
 "30%+")))))</f>
        <v>10%</v>
      </c>
      <c r="AF1185" s="5" t="str">
        <f>IF(Table1[[#This Row],[Discount]]=0, "Full Price", "Discounted")</f>
        <v>Discounted</v>
      </c>
      <c r="AG1185" s="46" t="str">
        <f>TEXT(Table1[[#This Row],[Order Date]],"mmm-yyyy")</f>
        <v>Feb-2015</v>
      </c>
    </row>
    <row r="1186" spans="1:33" ht="12.75" hidden="1" customHeight="1" x14ac:dyDescent="0.25">
      <c r="A1186" s="5">
        <v>18411</v>
      </c>
      <c r="B1186" s="5" t="s">
        <v>25</v>
      </c>
      <c r="C1186" s="5">
        <v>0.03</v>
      </c>
      <c r="D1186" s="5">
        <v>22.01</v>
      </c>
      <c r="E1186" s="5">
        <v>5.53</v>
      </c>
      <c r="F1186" s="5">
        <v>2141</v>
      </c>
      <c r="G1186" s="5" t="s">
        <v>2050</v>
      </c>
      <c r="H1186" s="5" t="s">
        <v>27</v>
      </c>
      <c r="I1186" s="5" t="s">
        <v>40</v>
      </c>
      <c r="J1186" s="5" t="s">
        <v>29</v>
      </c>
      <c r="K1186" s="5" t="s">
        <v>30</v>
      </c>
      <c r="L1186" s="5" t="s">
        <v>51</v>
      </c>
      <c r="M1186" s="5" t="s">
        <v>2051</v>
      </c>
      <c r="N1186" s="5">
        <v>0.59</v>
      </c>
      <c r="O1186" s="5" t="s">
        <v>33</v>
      </c>
      <c r="P1186" s="5" t="s">
        <v>34</v>
      </c>
      <c r="Q1186" s="5" t="s">
        <v>255</v>
      </c>
      <c r="R1186" s="5" t="s">
        <v>1946</v>
      </c>
      <c r="S1186" s="5">
        <v>81301</v>
      </c>
      <c r="T1186" s="7">
        <v>42053</v>
      </c>
      <c r="U1186" s="7">
        <v>42054</v>
      </c>
      <c r="V1186" s="5">
        <v>12.5504</v>
      </c>
      <c r="W1186" s="5">
        <v>7</v>
      </c>
      <c r="X1186" s="5">
        <v>154.11000000000001</v>
      </c>
      <c r="Y1186" s="5">
        <v>87570</v>
      </c>
      <c r="Z1186" s="5">
        <f>DATEDIF(Table1[[#This Row],[Order Date]], Table1[[#This Row],[Ship Date]], "D")</f>
        <v>1</v>
      </c>
      <c r="AA1186" s="5">
        <f>IF(Table1[[#This Row],[Sales]]=0, 0, Table1[[#This Row],[Profit]] / Table1[[#This Row],[Sales]] * 100)</f>
        <v>8.1437933943287266</v>
      </c>
      <c r="AB1186" s="5">
        <f>Table1[[#This Row],[Sales]] / (1 - Table1[[#This Row],[Discount]])</f>
        <v>158.87628865979383</v>
      </c>
      <c r="AC1186" s="5">
        <f>Table1[[#This Row],[Sales Before Discount]] - Table1[[#This Row],[Sales]]</f>
        <v>4.7662886597938154</v>
      </c>
      <c r="AD1186" s="5" t="str">
        <f>IF(Table1[[#This Row],[Discount Impact Factor]]=0, "No Discount", IF(Table1[[#This Row],[Discount Impact Factor]]&lt;=0.1, "Low Discount", IF(Table1[[#This Row],[Discount Impact Factor]]&lt;=0.2, "Medium Discount", "High Discount")))</f>
        <v>High Discount</v>
      </c>
      <c r="AE1186" s="5" t="str">
        <f>IF(Table1[[#This Row],[Discount]]=0,"0% (No Discount)",
 IF(Table1[[#This Row],[Discount]]&lt;=0.09,"10%",
 IF(Table1[[#This Row],[Discount]]&lt;=0.16,"15%",
 IF(Table1[[#This Row],[Discount]]&lt;=0.2,"20%",  IF(Table1[[#This Row],[Discount]]&lt;=0.25,"25%",
 "30%+")))))</f>
        <v>10%</v>
      </c>
      <c r="AF1186" s="5" t="str">
        <f>IF(Table1[[#This Row],[Discount]]=0, "Full Price", "Discounted")</f>
        <v>Discounted</v>
      </c>
      <c r="AG1186" s="46" t="str">
        <f>TEXT(Table1[[#This Row],[Order Date]],"mmm-yyyy")</f>
        <v>Feb-2015</v>
      </c>
    </row>
    <row r="1187" spans="1:33" ht="12.75" hidden="1" customHeight="1" x14ac:dyDescent="0.25">
      <c r="A1187" s="5">
        <v>18412</v>
      </c>
      <c r="B1187" s="5" t="s">
        <v>25</v>
      </c>
      <c r="C1187" s="5">
        <v>0.09</v>
      </c>
      <c r="D1187" s="5">
        <v>34.76</v>
      </c>
      <c r="E1187" s="5">
        <v>8.2200000000000006</v>
      </c>
      <c r="F1187" s="5">
        <v>2141</v>
      </c>
      <c r="G1187" s="5" t="s">
        <v>2050</v>
      </c>
      <c r="H1187" s="5" t="s">
        <v>49</v>
      </c>
      <c r="I1187" s="5" t="s">
        <v>40</v>
      </c>
      <c r="J1187" s="5" t="s">
        <v>29</v>
      </c>
      <c r="K1187" s="5" t="s">
        <v>141</v>
      </c>
      <c r="L1187" s="5" t="s">
        <v>59</v>
      </c>
      <c r="M1187" s="5" t="s">
        <v>2052</v>
      </c>
      <c r="N1187" s="5">
        <v>0.56999999999999995</v>
      </c>
      <c r="O1187" s="5" t="s">
        <v>33</v>
      </c>
      <c r="P1187" s="5" t="s">
        <v>34</v>
      </c>
      <c r="Q1187" s="5" t="s">
        <v>255</v>
      </c>
      <c r="R1187" s="5" t="s">
        <v>1946</v>
      </c>
      <c r="S1187" s="5">
        <v>81301</v>
      </c>
      <c r="T1187" s="7">
        <v>42053</v>
      </c>
      <c r="U1187" s="7">
        <v>42055</v>
      </c>
      <c r="V1187" s="5">
        <v>45.3324</v>
      </c>
      <c r="W1187" s="5">
        <v>7</v>
      </c>
      <c r="X1187" s="5">
        <v>242.97</v>
      </c>
      <c r="Y1187" s="5">
        <v>87570</v>
      </c>
      <c r="Z1187" s="5">
        <f>DATEDIF(Table1[[#This Row],[Order Date]], Table1[[#This Row],[Ship Date]], "D")</f>
        <v>2</v>
      </c>
      <c r="AA1187" s="5">
        <f>IF(Table1[[#This Row],[Sales]]=0, 0, Table1[[#This Row],[Profit]] / Table1[[#This Row],[Sales]] * 100)</f>
        <v>18.65761205087048</v>
      </c>
      <c r="AB1187" s="5">
        <f>Table1[[#This Row],[Sales]] / (1 - Table1[[#This Row],[Discount]])</f>
        <v>267</v>
      </c>
      <c r="AC1187" s="5">
        <f>Table1[[#This Row],[Sales Before Discount]] - Table1[[#This Row],[Sales]]</f>
        <v>24.03</v>
      </c>
      <c r="AD1187" s="5" t="str">
        <f>IF(Table1[[#This Row],[Discount Impact Factor]]=0, "No Discount", IF(Table1[[#This Row],[Discount Impact Factor]]&lt;=0.1, "Low Discount", IF(Table1[[#This Row],[Discount Impact Factor]]&lt;=0.2, "Medium Discount", "High Discount")))</f>
        <v>High Discount</v>
      </c>
      <c r="AE1187" s="5" t="str">
        <f>IF(Table1[[#This Row],[Discount]]=0,"0% (No Discount)",
 IF(Table1[[#This Row],[Discount]]&lt;=0.09,"10%",
 IF(Table1[[#This Row],[Discount]]&lt;=0.16,"15%",
 IF(Table1[[#This Row],[Discount]]&lt;=0.2,"20%",  IF(Table1[[#This Row],[Discount]]&lt;=0.25,"25%",
 "30%+")))))</f>
        <v>10%</v>
      </c>
      <c r="AF1187" s="5" t="str">
        <f>IF(Table1[[#This Row],[Discount]]=0, "Full Price", "Discounted")</f>
        <v>Discounted</v>
      </c>
      <c r="AG1187" s="46" t="str">
        <f>TEXT(Table1[[#This Row],[Order Date]],"mmm-yyyy")</f>
        <v>Feb-2015</v>
      </c>
    </row>
    <row r="1188" spans="1:33" ht="12.75" hidden="1" customHeight="1" x14ac:dyDescent="0.25">
      <c r="A1188" s="5">
        <v>23249</v>
      </c>
      <c r="B1188" s="5" t="s">
        <v>25</v>
      </c>
      <c r="C1188" s="5">
        <v>0.08</v>
      </c>
      <c r="D1188" s="5">
        <v>17.149999999999999</v>
      </c>
      <c r="E1188" s="5">
        <v>4.96</v>
      </c>
      <c r="F1188" s="5">
        <v>2143</v>
      </c>
      <c r="G1188" s="5" t="s">
        <v>2053</v>
      </c>
      <c r="H1188" s="5" t="s">
        <v>49</v>
      </c>
      <c r="I1188" s="5" t="s">
        <v>40</v>
      </c>
      <c r="J1188" s="5" t="s">
        <v>29</v>
      </c>
      <c r="K1188" s="5" t="s">
        <v>141</v>
      </c>
      <c r="L1188" s="5" t="s">
        <v>59</v>
      </c>
      <c r="M1188" s="5" t="s">
        <v>605</v>
      </c>
      <c r="N1188" s="5">
        <v>0.57999999999999996</v>
      </c>
      <c r="O1188" s="5" t="s">
        <v>33</v>
      </c>
      <c r="P1188" s="5" t="s">
        <v>136</v>
      </c>
      <c r="Q1188" s="5" t="s">
        <v>137</v>
      </c>
      <c r="R1188" s="5" t="s">
        <v>2054</v>
      </c>
      <c r="S1188" s="5">
        <v>20151</v>
      </c>
      <c r="T1188" s="7">
        <v>42168</v>
      </c>
      <c r="U1188" s="7">
        <v>42171</v>
      </c>
      <c r="V1188" s="5">
        <v>33.659999999999997</v>
      </c>
      <c r="W1188" s="5">
        <v>12</v>
      </c>
      <c r="X1188" s="5">
        <v>200.61</v>
      </c>
      <c r="Y1188" s="5">
        <v>87569</v>
      </c>
      <c r="Z1188" s="5">
        <f>DATEDIF(Table1[[#This Row],[Order Date]], Table1[[#This Row],[Ship Date]], "D")</f>
        <v>3</v>
      </c>
      <c r="AA1188" s="5">
        <f>IF(Table1[[#This Row],[Sales]]=0, 0, Table1[[#This Row],[Profit]] / Table1[[#This Row],[Sales]] * 100)</f>
        <v>16.778824585015702</v>
      </c>
      <c r="AB1188" s="5">
        <f>Table1[[#This Row],[Sales]] / (1 - Table1[[#This Row],[Discount]])</f>
        <v>218.05434782608697</v>
      </c>
      <c r="AC1188" s="5">
        <f>Table1[[#This Row],[Sales Before Discount]] - Table1[[#This Row],[Sales]]</f>
        <v>17.444347826086954</v>
      </c>
      <c r="AD1188" s="5" t="str">
        <f>IF(Table1[[#This Row],[Discount Impact Factor]]=0, "No Discount", IF(Table1[[#This Row],[Discount Impact Factor]]&lt;=0.1, "Low Discount", IF(Table1[[#This Row],[Discount Impact Factor]]&lt;=0.2, "Medium Discount", "High Discount")))</f>
        <v>High Discount</v>
      </c>
      <c r="AE1188" s="5" t="str">
        <f>IF(Table1[[#This Row],[Discount]]=0,"0% (No Discount)",
 IF(Table1[[#This Row],[Discount]]&lt;=0.09,"10%",
 IF(Table1[[#This Row],[Discount]]&lt;=0.16,"15%",
 IF(Table1[[#This Row],[Discount]]&lt;=0.2,"20%",  IF(Table1[[#This Row],[Discount]]&lt;=0.25,"25%",
 "30%+")))))</f>
        <v>10%</v>
      </c>
      <c r="AF1188" s="5" t="str">
        <f>IF(Table1[[#This Row],[Discount]]=0, "Full Price", "Discounted")</f>
        <v>Discounted</v>
      </c>
      <c r="AG1188" s="46" t="str">
        <f>TEXT(Table1[[#This Row],[Order Date]],"mmm-yyyy")</f>
        <v>Jun-2015</v>
      </c>
    </row>
    <row r="1189" spans="1:33" ht="12.75" hidden="1" customHeight="1" x14ac:dyDescent="0.25">
      <c r="A1189" s="5">
        <v>24264</v>
      </c>
      <c r="B1189" s="5" t="s">
        <v>56</v>
      </c>
      <c r="C1189" s="5">
        <v>0</v>
      </c>
      <c r="D1189" s="5">
        <v>20.28</v>
      </c>
      <c r="E1189" s="5">
        <v>14.39</v>
      </c>
      <c r="F1189" s="5">
        <v>2145</v>
      </c>
      <c r="G1189" s="5" t="s">
        <v>2055</v>
      </c>
      <c r="H1189" s="5" t="s">
        <v>49</v>
      </c>
      <c r="I1189" s="5" t="s">
        <v>28</v>
      </c>
      <c r="J1189" s="5" t="s">
        <v>41</v>
      </c>
      <c r="K1189" s="5" t="s">
        <v>50</v>
      </c>
      <c r="L1189" s="5" t="s">
        <v>59</v>
      </c>
      <c r="M1189" s="5" t="s">
        <v>1910</v>
      </c>
      <c r="N1189" s="5">
        <v>0.47</v>
      </c>
      <c r="O1189" s="5" t="s">
        <v>33</v>
      </c>
      <c r="P1189" s="5" t="s">
        <v>136</v>
      </c>
      <c r="Q1189" s="5" t="s">
        <v>362</v>
      </c>
      <c r="R1189" s="5" t="s">
        <v>2056</v>
      </c>
      <c r="S1189" s="5">
        <v>33311</v>
      </c>
      <c r="T1189" s="7">
        <v>42045</v>
      </c>
      <c r="U1189" s="7">
        <v>42047</v>
      </c>
      <c r="V1189" s="5">
        <v>15.677999999999999</v>
      </c>
      <c r="W1189" s="5">
        <v>11</v>
      </c>
      <c r="X1189" s="5">
        <v>237.83</v>
      </c>
      <c r="Y1189" s="5">
        <v>87072</v>
      </c>
      <c r="Z1189" s="5">
        <f>DATEDIF(Table1[[#This Row],[Order Date]], Table1[[#This Row],[Ship Date]], "D")</f>
        <v>2</v>
      </c>
      <c r="AA1189" s="5">
        <f>IF(Table1[[#This Row],[Sales]]=0, 0, Table1[[#This Row],[Profit]] / Table1[[#This Row],[Sales]] * 100)</f>
        <v>6.5921036034142029</v>
      </c>
      <c r="AB1189" s="5">
        <f>Table1[[#This Row],[Sales]] / (1 - Table1[[#This Row],[Discount]])</f>
        <v>237.83</v>
      </c>
      <c r="AC1189" s="5">
        <f>Table1[[#This Row],[Sales Before Discount]] - Table1[[#This Row],[Sales]]</f>
        <v>0</v>
      </c>
      <c r="AD1189" s="5" t="str">
        <f>IF(Table1[[#This Row],[Discount Impact Factor]]=0, "No Discount", IF(Table1[[#This Row],[Discount Impact Factor]]&lt;=0.1, "Low Discount", IF(Table1[[#This Row],[Discount Impact Factor]]&lt;=0.2, "Medium Discount", "High Discount")))</f>
        <v>No Discount</v>
      </c>
      <c r="AE1189" s="5" t="str">
        <f>IF(Table1[[#This Row],[Discount]]=0,"0% (No Discount)",
 IF(Table1[[#This Row],[Discount]]&lt;=0.09,"10%",
 IF(Table1[[#This Row],[Discount]]&lt;=0.16,"15%",
 IF(Table1[[#This Row],[Discount]]&lt;=0.2,"20%",  IF(Table1[[#This Row],[Discount]]&lt;=0.25,"25%",
 "30%+")))))</f>
        <v>0% (No Discount)</v>
      </c>
      <c r="AF1189" s="5" t="str">
        <f>IF(Table1[[#This Row],[Discount]]=0, "Full Price", "Discounted")</f>
        <v>Full Price</v>
      </c>
      <c r="AG1189" s="46" t="str">
        <f>TEXT(Table1[[#This Row],[Order Date]],"mmm-yyyy")</f>
        <v>Feb-2015</v>
      </c>
    </row>
    <row r="1190" spans="1:33" ht="12.75" hidden="1" customHeight="1" x14ac:dyDescent="0.25">
      <c r="A1190" s="5">
        <v>23795</v>
      </c>
      <c r="B1190" s="5" t="s">
        <v>106</v>
      </c>
      <c r="C1190" s="5">
        <v>0.05</v>
      </c>
      <c r="D1190" s="5">
        <v>20.34</v>
      </c>
      <c r="E1190" s="5">
        <v>35</v>
      </c>
      <c r="F1190" s="5">
        <v>2146</v>
      </c>
      <c r="G1190" s="5" t="s">
        <v>2057</v>
      </c>
      <c r="H1190" s="5" t="s">
        <v>49</v>
      </c>
      <c r="I1190" s="5" t="s">
        <v>28</v>
      </c>
      <c r="J1190" s="5" t="s">
        <v>29</v>
      </c>
      <c r="K1190" s="5" t="s">
        <v>141</v>
      </c>
      <c r="L1190" s="5" t="s">
        <v>236</v>
      </c>
      <c r="M1190" s="5" t="s">
        <v>375</v>
      </c>
      <c r="N1190" s="5">
        <v>0.84</v>
      </c>
      <c r="O1190" s="5" t="s">
        <v>33</v>
      </c>
      <c r="P1190" s="5" t="s">
        <v>136</v>
      </c>
      <c r="Q1190" s="5" t="s">
        <v>137</v>
      </c>
      <c r="R1190" s="5" t="s">
        <v>2054</v>
      </c>
      <c r="S1190" s="5">
        <v>20151</v>
      </c>
      <c r="T1190" s="7">
        <v>42010</v>
      </c>
      <c r="U1190" s="7">
        <v>42014</v>
      </c>
      <c r="V1190" s="5">
        <v>52.775999999999996</v>
      </c>
      <c r="W1190" s="5">
        <v>2</v>
      </c>
      <c r="X1190" s="5">
        <v>53.02</v>
      </c>
      <c r="Y1190" s="5">
        <v>87071</v>
      </c>
      <c r="Z1190" s="5">
        <f>DATEDIF(Table1[[#This Row],[Order Date]], Table1[[#This Row],[Ship Date]], "D")</f>
        <v>4</v>
      </c>
      <c r="AA1190" s="5">
        <f>IF(Table1[[#This Row],[Sales]]=0, 0, Table1[[#This Row],[Profit]] / Table1[[#This Row],[Sales]] * 100)</f>
        <v>99.539796303281776</v>
      </c>
      <c r="AB1190" s="5">
        <f>Table1[[#This Row],[Sales]] / (1 - Table1[[#This Row],[Discount]])</f>
        <v>55.810526315789481</v>
      </c>
      <c r="AC1190" s="5">
        <f>Table1[[#This Row],[Sales Before Discount]] - Table1[[#This Row],[Sales]]</f>
        <v>2.790526315789478</v>
      </c>
      <c r="AD1190" s="5" t="str">
        <f>IF(Table1[[#This Row],[Discount Impact Factor]]=0, "No Discount", IF(Table1[[#This Row],[Discount Impact Factor]]&lt;=0.1, "Low Discount", IF(Table1[[#This Row],[Discount Impact Factor]]&lt;=0.2, "Medium Discount", "High Discount")))</f>
        <v>High Discount</v>
      </c>
      <c r="AE1190" s="5" t="str">
        <f>IF(Table1[[#This Row],[Discount]]=0,"0% (No Discount)",
 IF(Table1[[#This Row],[Discount]]&lt;=0.09,"10%",
 IF(Table1[[#This Row],[Discount]]&lt;=0.16,"15%",
 IF(Table1[[#This Row],[Discount]]&lt;=0.2,"20%",  IF(Table1[[#This Row],[Discount]]&lt;=0.25,"25%",
 "30%+")))))</f>
        <v>10%</v>
      </c>
      <c r="AF1190" s="5" t="str">
        <f>IF(Table1[[#This Row],[Discount]]=0, "Full Price", "Discounted")</f>
        <v>Discounted</v>
      </c>
      <c r="AG1190" s="46" t="str">
        <f>TEXT(Table1[[#This Row],[Order Date]],"mmm-yyyy")</f>
        <v>Jan-2015</v>
      </c>
    </row>
    <row r="1191" spans="1:33" ht="12.75" customHeight="1" x14ac:dyDescent="0.25">
      <c r="A1191" s="5">
        <v>22555</v>
      </c>
      <c r="B1191" s="5" t="s">
        <v>37</v>
      </c>
      <c r="C1191" s="5">
        <v>0.08</v>
      </c>
      <c r="D1191" s="5">
        <v>243.98</v>
      </c>
      <c r="E1191" s="5">
        <v>43.32</v>
      </c>
      <c r="F1191" s="5">
        <v>2151</v>
      </c>
      <c r="G1191" s="5" t="s">
        <v>2058</v>
      </c>
      <c r="H1191" s="5" t="s">
        <v>39</v>
      </c>
      <c r="I1191" s="5" t="s">
        <v>28</v>
      </c>
      <c r="J1191" s="5" t="s">
        <v>41</v>
      </c>
      <c r="K1191" s="5" t="s">
        <v>42</v>
      </c>
      <c r="L1191" s="5" t="s">
        <v>43</v>
      </c>
      <c r="M1191" s="5" t="s">
        <v>2059</v>
      </c>
      <c r="N1191" s="5">
        <v>0.55000000000000004</v>
      </c>
      <c r="O1191" s="5" t="s">
        <v>33</v>
      </c>
      <c r="P1191" s="5" t="s">
        <v>61</v>
      </c>
      <c r="Q1191" s="5" t="s">
        <v>330</v>
      </c>
      <c r="R1191" s="5" t="s">
        <v>2060</v>
      </c>
      <c r="S1191" s="5">
        <v>52001</v>
      </c>
      <c r="T1191" s="7">
        <v>42009</v>
      </c>
      <c r="U1191" s="7">
        <v>42010</v>
      </c>
      <c r="V1191" s="5">
        <v>-162.8244</v>
      </c>
      <c r="W1191" s="5">
        <v>1</v>
      </c>
      <c r="X1191" s="5">
        <v>248.84</v>
      </c>
      <c r="Y1191" s="5">
        <v>90404</v>
      </c>
      <c r="Z1191" s="5">
        <f>DATEDIF(Table1[[#This Row],[Order Date]], Table1[[#This Row],[Ship Date]], "D")</f>
        <v>1</v>
      </c>
      <c r="AA1191" s="5">
        <f>IF(Table1[[#This Row],[Sales]]=0, 0, Table1[[#This Row],[Profit]] / Table1[[#This Row],[Sales]] * 100)</f>
        <v>-65.43337084070086</v>
      </c>
      <c r="AB1191" s="5">
        <f>Table1[[#This Row],[Sales]] / (1 - Table1[[#This Row],[Discount]])</f>
        <v>270.47826086956519</v>
      </c>
      <c r="AC1191" s="5">
        <f>Table1[[#This Row],[Sales Before Discount]] - Table1[[#This Row],[Sales]]</f>
        <v>21.638260869565187</v>
      </c>
      <c r="AD1191" s="5" t="str">
        <f>IF(Table1[[#This Row],[Discount Impact Factor]]=0, "No Discount", IF(Table1[[#This Row],[Discount Impact Factor]]&lt;=0.1, "Low Discount", IF(Table1[[#This Row],[Discount Impact Factor]]&lt;=0.2, "Medium Discount", "High Discount")))</f>
        <v>High Discount</v>
      </c>
      <c r="AE1191" s="5" t="str">
        <f>IF(Table1[[#This Row],[Discount]]=0,"0% (No Discount)",
 IF(Table1[[#This Row],[Discount]]&lt;=0.09,"10%",
 IF(Table1[[#This Row],[Discount]]&lt;=0.16,"15%",
 IF(Table1[[#This Row],[Discount]]&lt;=0.2,"20%",  IF(Table1[[#This Row],[Discount]]&lt;=0.25,"25%",
 "30%+")))))</f>
        <v>10%</v>
      </c>
      <c r="AF1191" s="5" t="str">
        <f>IF(Table1[[#This Row],[Discount]]=0, "Full Price", "Discounted")</f>
        <v>Discounted</v>
      </c>
      <c r="AG1191" s="46" t="str">
        <f>TEXT(Table1[[#This Row],[Order Date]],"mmm-yyyy")</f>
        <v>Jan-2015</v>
      </c>
    </row>
    <row r="1192" spans="1:33" ht="12.75" customHeight="1" x14ac:dyDescent="0.25">
      <c r="A1192" s="5">
        <v>24791</v>
      </c>
      <c r="B1192" s="5" t="s">
        <v>25</v>
      </c>
      <c r="C1192" s="5">
        <v>0.08</v>
      </c>
      <c r="D1192" s="5">
        <v>5.74</v>
      </c>
      <c r="E1192" s="5">
        <v>5.01</v>
      </c>
      <c r="F1192" s="5">
        <v>2151</v>
      </c>
      <c r="G1192" s="5" t="s">
        <v>2058</v>
      </c>
      <c r="H1192" s="5" t="s">
        <v>49</v>
      </c>
      <c r="I1192" s="5" t="s">
        <v>28</v>
      </c>
      <c r="J1192" s="5" t="s">
        <v>29</v>
      </c>
      <c r="K1192" s="5" t="s">
        <v>109</v>
      </c>
      <c r="L1192" s="5" t="s">
        <v>59</v>
      </c>
      <c r="M1192" s="5" t="s">
        <v>2061</v>
      </c>
      <c r="N1192" s="5">
        <v>0.39</v>
      </c>
      <c r="O1192" s="5" t="s">
        <v>33</v>
      </c>
      <c r="P1192" s="5" t="s">
        <v>61</v>
      </c>
      <c r="Q1192" s="5" t="s">
        <v>330</v>
      </c>
      <c r="R1192" s="5" t="s">
        <v>2060</v>
      </c>
      <c r="S1192" s="5">
        <v>52001</v>
      </c>
      <c r="T1192" s="7">
        <v>42044</v>
      </c>
      <c r="U1192" s="7">
        <v>42046</v>
      </c>
      <c r="V1192" s="5">
        <v>-6.9308200000000006</v>
      </c>
      <c r="W1192" s="5">
        <v>1</v>
      </c>
      <c r="X1192" s="5">
        <v>7.21</v>
      </c>
      <c r="Y1192" s="5">
        <v>90405</v>
      </c>
      <c r="Z1192" s="5">
        <f>DATEDIF(Table1[[#This Row],[Order Date]], Table1[[#This Row],[Ship Date]], "D")</f>
        <v>2</v>
      </c>
      <c r="AA1192" s="5">
        <f>IF(Table1[[#This Row],[Sales]]=0, 0, Table1[[#This Row],[Profit]] / Table1[[#This Row],[Sales]] * 100)</f>
        <v>-96.127877947295431</v>
      </c>
      <c r="AB1192" s="5">
        <f>Table1[[#This Row],[Sales]] / (1 - Table1[[#This Row],[Discount]])</f>
        <v>7.8369565217391299</v>
      </c>
      <c r="AC1192" s="5">
        <f>Table1[[#This Row],[Sales Before Discount]] - Table1[[#This Row],[Sales]]</f>
        <v>0.62695652173912997</v>
      </c>
      <c r="AD1192" s="5" t="str">
        <f>IF(Table1[[#This Row],[Discount Impact Factor]]=0, "No Discount", IF(Table1[[#This Row],[Discount Impact Factor]]&lt;=0.1, "Low Discount", IF(Table1[[#This Row],[Discount Impact Factor]]&lt;=0.2, "Medium Discount", "High Discount")))</f>
        <v>High Discount</v>
      </c>
      <c r="AE1192" s="5" t="str">
        <f>IF(Table1[[#This Row],[Discount]]=0,"0% (No Discount)",
 IF(Table1[[#This Row],[Discount]]&lt;=0.09,"10%",
 IF(Table1[[#This Row],[Discount]]&lt;=0.16,"15%",
 IF(Table1[[#This Row],[Discount]]&lt;=0.2,"20%",  IF(Table1[[#This Row],[Discount]]&lt;=0.25,"25%",
 "30%+")))))</f>
        <v>10%</v>
      </c>
      <c r="AF1192" s="5" t="str">
        <f>IF(Table1[[#This Row],[Discount]]=0, "Full Price", "Discounted")</f>
        <v>Discounted</v>
      </c>
      <c r="AG1192" s="46" t="str">
        <f>TEXT(Table1[[#This Row],[Order Date]],"mmm-yyyy")</f>
        <v>Feb-2015</v>
      </c>
    </row>
    <row r="1193" spans="1:33" ht="12.75" customHeight="1" x14ac:dyDescent="0.25">
      <c r="A1193" s="5">
        <v>21834</v>
      </c>
      <c r="B1193" s="5" t="s">
        <v>106</v>
      </c>
      <c r="C1193" s="5">
        <v>0.05</v>
      </c>
      <c r="D1193" s="5">
        <v>55.5</v>
      </c>
      <c r="E1193" s="5">
        <v>52.2</v>
      </c>
      <c r="F1193" s="5">
        <v>2157</v>
      </c>
      <c r="G1193" s="5" t="s">
        <v>2062</v>
      </c>
      <c r="H1193" s="5" t="s">
        <v>49</v>
      </c>
      <c r="I1193" s="5" t="s">
        <v>40</v>
      </c>
      <c r="J1193" s="5" t="s">
        <v>41</v>
      </c>
      <c r="K1193" s="5" t="s">
        <v>50</v>
      </c>
      <c r="L1193" s="5" t="s">
        <v>86</v>
      </c>
      <c r="M1193" s="5" t="s">
        <v>2063</v>
      </c>
      <c r="N1193" s="5">
        <v>0.72</v>
      </c>
      <c r="O1193" s="5" t="s">
        <v>33</v>
      </c>
      <c r="P1193" s="5" t="s">
        <v>61</v>
      </c>
      <c r="Q1193" s="5" t="s">
        <v>300</v>
      </c>
      <c r="R1193" s="5" t="s">
        <v>2064</v>
      </c>
      <c r="S1193" s="5">
        <v>48093</v>
      </c>
      <c r="T1193" s="7">
        <v>42079</v>
      </c>
      <c r="U1193" s="7">
        <v>42079</v>
      </c>
      <c r="V1193" s="5">
        <v>-118.54</v>
      </c>
      <c r="W1193" s="5">
        <v>4</v>
      </c>
      <c r="X1193" s="5">
        <v>253.87</v>
      </c>
      <c r="Y1193" s="5">
        <v>90385</v>
      </c>
      <c r="Z1193" s="5">
        <f>DATEDIF(Table1[[#This Row],[Order Date]], Table1[[#This Row],[Ship Date]], "D")</f>
        <v>0</v>
      </c>
      <c r="AA1193" s="5">
        <f>IF(Table1[[#This Row],[Sales]]=0, 0, Table1[[#This Row],[Profit]] / Table1[[#This Row],[Sales]] * 100)</f>
        <v>-46.693189427659824</v>
      </c>
      <c r="AB1193" s="5">
        <f>Table1[[#This Row],[Sales]] / (1 - Table1[[#This Row],[Discount]])</f>
        <v>267.23157894736846</v>
      </c>
      <c r="AC1193" s="5">
        <f>Table1[[#This Row],[Sales Before Discount]] - Table1[[#This Row],[Sales]]</f>
        <v>13.361578947368457</v>
      </c>
      <c r="AD1193" s="5" t="str">
        <f>IF(Table1[[#This Row],[Discount Impact Factor]]=0, "No Discount", IF(Table1[[#This Row],[Discount Impact Factor]]&lt;=0.1, "Low Discount", IF(Table1[[#This Row],[Discount Impact Factor]]&lt;=0.2, "Medium Discount", "High Discount")))</f>
        <v>High Discount</v>
      </c>
      <c r="AE1193" s="5" t="str">
        <f>IF(Table1[[#This Row],[Discount]]=0,"0% (No Discount)",
 IF(Table1[[#This Row],[Discount]]&lt;=0.09,"10%",
 IF(Table1[[#This Row],[Discount]]&lt;=0.16,"15%",
 IF(Table1[[#This Row],[Discount]]&lt;=0.2,"20%",  IF(Table1[[#This Row],[Discount]]&lt;=0.25,"25%",
 "30%+")))))</f>
        <v>10%</v>
      </c>
      <c r="AF1193" s="5" t="str">
        <f>IF(Table1[[#This Row],[Discount]]=0, "Full Price", "Discounted")</f>
        <v>Discounted</v>
      </c>
      <c r="AG1193" s="46" t="str">
        <f>TEXT(Table1[[#This Row],[Order Date]],"mmm-yyyy")</f>
        <v>Mar-2015</v>
      </c>
    </row>
    <row r="1194" spans="1:33" ht="12.75" hidden="1" customHeight="1" x14ac:dyDescent="0.25">
      <c r="A1194" s="5">
        <v>21835</v>
      </c>
      <c r="B1194" s="5" t="s">
        <v>106</v>
      </c>
      <c r="C1194" s="5">
        <v>0.05</v>
      </c>
      <c r="D1194" s="5">
        <v>442.14</v>
      </c>
      <c r="E1194" s="5">
        <v>14.7</v>
      </c>
      <c r="F1194" s="5">
        <v>2157</v>
      </c>
      <c r="G1194" s="5" t="s">
        <v>2062</v>
      </c>
      <c r="H1194" s="5" t="s">
        <v>39</v>
      </c>
      <c r="I1194" s="5" t="s">
        <v>40</v>
      </c>
      <c r="J1194" s="5" t="s">
        <v>77</v>
      </c>
      <c r="K1194" s="5" t="s">
        <v>85</v>
      </c>
      <c r="L1194" s="5" t="s">
        <v>43</v>
      </c>
      <c r="M1194" s="5" t="s">
        <v>336</v>
      </c>
      <c r="N1194" s="5">
        <v>0.56000000000000005</v>
      </c>
      <c r="O1194" s="5" t="s">
        <v>33</v>
      </c>
      <c r="P1194" s="5" t="s">
        <v>61</v>
      </c>
      <c r="Q1194" s="5" t="s">
        <v>300</v>
      </c>
      <c r="R1194" s="5" t="s">
        <v>2064</v>
      </c>
      <c r="S1194" s="5">
        <v>48093</v>
      </c>
      <c r="T1194" s="7">
        <v>42079</v>
      </c>
      <c r="U1194" s="7">
        <v>42088</v>
      </c>
      <c r="V1194" s="5">
        <v>2963.48</v>
      </c>
      <c r="W1194" s="5">
        <v>14</v>
      </c>
      <c r="X1194" s="5">
        <v>5880.46</v>
      </c>
      <c r="Y1194" s="5">
        <v>90385</v>
      </c>
      <c r="Z1194" s="5">
        <f>DATEDIF(Table1[[#This Row],[Order Date]], Table1[[#This Row],[Ship Date]], "D")</f>
        <v>9</v>
      </c>
      <c r="AA1194" s="5">
        <f>IF(Table1[[#This Row],[Sales]]=0, 0, Table1[[#This Row],[Profit]] / Table1[[#This Row],[Sales]] * 100)</f>
        <v>50.395377232393379</v>
      </c>
      <c r="AB1194" s="5">
        <f>Table1[[#This Row],[Sales]] / (1 - Table1[[#This Row],[Discount]])</f>
        <v>6189.9578947368427</v>
      </c>
      <c r="AC1194" s="5">
        <f>Table1[[#This Row],[Sales Before Discount]] - Table1[[#This Row],[Sales]]</f>
        <v>309.49789473684268</v>
      </c>
      <c r="AD1194" s="5" t="str">
        <f>IF(Table1[[#This Row],[Discount Impact Factor]]=0, "No Discount", IF(Table1[[#This Row],[Discount Impact Factor]]&lt;=0.1, "Low Discount", IF(Table1[[#This Row],[Discount Impact Factor]]&lt;=0.2, "Medium Discount", "High Discount")))</f>
        <v>High Discount</v>
      </c>
      <c r="AE1194" s="5" t="str">
        <f>IF(Table1[[#This Row],[Discount]]=0,"0% (No Discount)",
 IF(Table1[[#This Row],[Discount]]&lt;=0.09,"10%",
 IF(Table1[[#This Row],[Discount]]&lt;=0.16,"15%",
 IF(Table1[[#This Row],[Discount]]&lt;=0.2,"20%",  IF(Table1[[#This Row],[Discount]]&lt;=0.25,"25%",
 "30%+")))))</f>
        <v>10%</v>
      </c>
      <c r="AF1194" s="5" t="str">
        <f>IF(Table1[[#This Row],[Discount]]=0, "Full Price", "Discounted")</f>
        <v>Discounted</v>
      </c>
      <c r="AG1194" s="46" t="str">
        <f>TEXT(Table1[[#This Row],[Order Date]],"mmm-yyyy")</f>
        <v>Mar-2015</v>
      </c>
    </row>
    <row r="1195" spans="1:33" ht="12.75" hidden="1" customHeight="1" x14ac:dyDescent="0.25">
      <c r="A1195" s="5">
        <v>21975</v>
      </c>
      <c r="B1195" s="5" t="s">
        <v>25</v>
      </c>
      <c r="C1195" s="5">
        <v>7.0000000000000007E-2</v>
      </c>
      <c r="D1195" s="5">
        <v>30.93</v>
      </c>
      <c r="E1195" s="5">
        <v>3.92</v>
      </c>
      <c r="F1195" s="5">
        <v>2157</v>
      </c>
      <c r="G1195" s="5" t="s">
        <v>2062</v>
      </c>
      <c r="H1195" s="5" t="s">
        <v>49</v>
      </c>
      <c r="I1195" s="5" t="s">
        <v>40</v>
      </c>
      <c r="J1195" s="5" t="s">
        <v>41</v>
      </c>
      <c r="K1195" s="5" t="s">
        <v>50</v>
      </c>
      <c r="L1195" s="5" t="s">
        <v>51</v>
      </c>
      <c r="M1195" s="5" t="s">
        <v>1750</v>
      </c>
      <c r="N1195" s="5">
        <v>0.44</v>
      </c>
      <c r="O1195" s="5" t="s">
        <v>33</v>
      </c>
      <c r="P1195" s="5" t="s">
        <v>61</v>
      </c>
      <c r="Q1195" s="5" t="s">
        <v>300</v>
      </c>
      <c r="R1195" s="5" t="s">
        <v>2064</v>
      </c>
      <c r="S1195" s="5">
        <v>48093</v>
      </c>
      <c r="T1195" s="7">
        <v>42127</v>
      </c>
      <c r="U1195" s="7">
        <v>42128</v>
      </c>
      <c r="V1195" s="5">
        <v>398.30249999999995</v>
      </c>
      <c r="W1195" s="5">
        <v>19</v>
      </c>
      <c r="X1195" s="5">
        <v>577.25</v>
      </c>
      <c r="Y1195" s="5">
        <v>90386</v>
      </c>
      <c r="Z1195" s="5">
        <f>DATEDIF(Table1[[#This Row],[Order Date]], Table1[[#This Row],[Ship Date]], "D")</f>
        <v>1</v>
      </c>
      <c r="AA1195" s="5">
        <f>IF(Table1[[#This Row],[Sales]]=0, 0, Table1[[#This Row],[Profit]] / Table1[[#This Row],[Sales]] * 100)</f>
        <v>69</v>
      </c>
      <c r="AB1195" s="5">
        <f>Table1[[#This Row],[Sales]] / (1 - Table1[[#This Row],[Discount]])</f>
        <v>620.69892473118284</v>
      </c>
      <c r="AC1195" s="5">
        <f>Table1[[#This Row],[Sales Before Discount]] - Table1[[#This Row],[Sales]]</f>
        <v>43.448924731182842</v>
      </c>
      <c r="AD1195" s="5" t="str">
        <f>IF(Table1[[#This Row],[Discount Impact Factor]]=0, "No Discount", IF(Table1[[#This Row],[Discount Impact Factor]]&lt;=0.1, "Low Discount", IF(Table1[[#This Row],[Discount Impact Factor]]&lt;=0.2, "Medium Discount", "High Discount")))</f>
        <v>High Discount</v>
      </c>
      <c r="AE1195" s="5" t="str">
        <f>IF(Table1[[#This Row],[Discount]]=0,"0% (No Discount)",
 IF(Table1[[#This Row],[Discount]]&lt;=0.09,"10%",
 IF(Table1[[#This Row],[Discount]]&lt;=0.16,"15%",
 IF(Table1[[#This Row],[Discount]]&lt;=0.2,"20%",  IF(Table1[[#This Row],[Discount]]&lt;=0.25,"25%",
 "30%+")))))</f>
        <v>10%</v>
      </c>
      <c r="AF1195" s="5" t="str">
        <f>IF(Table1[[#This Row],[Discount]]=0, "Full Price", "Discounted")</f>
        <v>Discounted</v>
      </c>
      <c r="AG1195" s="46" t="str">
        <f>TEXT(Table1[[#This Row],[Order Date]],"mmm-yyyy")</f>
        <v>May-2015</v>
      </c>
    </row>
    <row r="1196" spans="1:33" ht="12.75" hidden="1" customHeight="1" x14ac:dyDescent="0.25">
      <c r="A1196" s="5">
        <v>21976</v>
      </c>
      <c r="B1196" s="5" t="s">
        <v>25</v>
      </c>
      <c r="C1196" s="5">
        <v>0.05</v>
      </c>
      <c r="D1196" s="5">
        <v>297.48</v>
      </c>
      <c r="E1196" s="5">
        <v>18.059999999999999</v>
      </c>
      <c r="F1196" s="5">
        <v>2157</v>
      </c>
      <c r="G1196" s="5" t="s">
        <v>2062</v>
      </c>
      <c r="H1196" s="5" t="s">
        <v>39</v>
      </c>
      <c r="I1196" s="5" t="s">
        <v>40</v>
      </c>
      <c r="J1196" s="5" t="s">
        <v>77</v>
      </c>
      <c r="K1196" s="5" t="s">
        <v>85</v>
      </c>
      <c r="L1196" s="5" t="s">
        <v>43</v>
      </c>
      <c r="M1196" s="5" t="s">
        <v>565</v>
      </c>
      <c r="N1196" s="5">
        <v>0.6</v>
      </c>
      <c r="O1196" s="5" t="s">
        <v>33</v>
      </c>
      <c r="P1196" s="5" t="s">
        <v>61</v>
      </c>
      <c r="Q1196" s="5" t="s">
        <v>300</v>
      </c>
      <c r="R1196" s="5" t="s">
        <v>2064</v>
      </c>
      <c r="S1196" s="5">
        <v>48093</v>
      </c>
      <c r="T1196" s="7">
        <v>42127</v>
      </c>
      <c r="U1196" s="7">
        <v>42128</v>
      </c>
      <c r="V1196" s="5">
        <v>709.85200000000009</v>
      </c>
      <c r="W1196" s="5">
        <v>14</v>
      </c>
      <c r="X1196" s="5">
        <v>4075.18</v>
      </c>
      <c r="Y1196" s="5">
        <v>90386</v>
      </c>
      <c r="Z1196" s="5">
        <f>DATEDIF(Table1[[#This Row],[Order Date]], Table1[[#This Row],[Ship Date]], "D")</f>
        <v>1</v>
      </c>
      <c r="AA1196" s="5">
        <f>IF(Table1[[#This Row],[Sales]]=0, 0, Table1[[#This Row],[Profit]] / Table1[[#This Row],[Sales]] * 100)</f>
        <v>17.418911557280907</v>
      </c>
      <c r="AB1196" s="5">
        <f>Table1[[#This Row],[Sales]] / (1 - Table1[[#This Row],[Discount]])</f>
        <v>4289.6631578947372</v>
      </c>
      <c r="AC1196" s="5">
        <f>Table1[[#This Row],[Sales Before Discount]] - Table1[[#This Row],[Sales]]</f>
        <v>214.48315789473736</v>
      </c>
      <c r="AD1196" s="5" t="str">
        <f>IF(Table1[[#This Row],[Discount Impact Factor]]=0, "No Discount", IF(Table1[[#This Row],[Discount Impact Factor]]&lt;=0.1, "Low Discount", IF(Table1[[#This Row],[Discount Impact Factor]]&lt;=0.2, "Medium Discount", "High Discount")))</f>
        <v>High Discount</v>
      </c>
      <c r="AE1196" s="5" t="str">
        <f>IF(Table1[[#This Row],[Discount]]=0,"0% (No Discount)",
 IF(Table1[[#This Row],[Discount]]&lt;=0.09,"10%",
 IF(Table1[[#This Row],[Discount]]&lt;=0.16,"15%",
 IF(Table1[[#This Row],[Discount]]&lt;=0.2,"20%",  IF(Table1[[#This Row],[Discount]]&lt;=0.25,"25%",
 "30%+")))))</f>
        <v>10%</v>
      </c>
      <c r="AF1196" s="5" t="str">
        <f>IF(Table1[[#This Row],[Discount]]=0, "Full Price", "Discounted")</f>
        <v>Discounted</v>
      </c>
      <c r="AG1196" s="46" t="str">
        <f>TEXT(Table1[[#This Row],[Order Date]],"mmm-yyyy")</f>
        <v>May-2015</v>
      </c>
    </row>
    <row r="1197" spans="1:33" ht="12.75" hidden="1" customHeight="1" x14ac:dyDescent="0.25">
      <c r="A1197" s="5">
        <v>21977</v>
      </c>
      <c r="B1197" s="5" t="s">
        <v>25</v>
      </c>
      <c r="C1197" s="5">
        <v>7.0000000000000007E-2</v>
      </c>
      <c r="D1197" s="5">
        <v>296.18</v>
      </c>
      <c r="E1197" s="5">
        <v>54.12</v>
      </c>
      <c r="F1197" s="5">
        <v>2157</v>
      </c>
      <c r="G1197" s="5" t="s">
        <v>2062</v>
      </c>
      <c r="H1197" s="5" t="s">
        <v>39</v>
      </c>
      <c r="I1197" s="5" t="s">
        <v>40</v>
      </c>
      <c r="J1197" s="5" t="s">
        <v>41</v>
      </c>
      <c r="K1197" s="5" t="s">
        <v>152</v>
      </c>
      <c r="L1197" s="5" t="s">
        <v>121</v>
      </c>
      <c r="M1197" s="5" t="s">
        <v>153</v>
      </c>
      <c r="N1197" s="5">
        <v>0.76</v>
      </c>
      <c r="O1197" s="5" t="s">
        <v>33</v>
      </c>
      <c r="P1197" s="5" t="s">
        <v>61</v>
      </c>
      <c r="Q1197" s="5" t="s">
        <v>300</v>
      </c>
      <c r="R1197" s="5" t="s">
        <v>2064</v>
      </c>
      <c r="S1197" s="5">
        <v>48093</v>
      </c>
      <c r="T1197" s="7">
        <v>42127</v>
      </c>
      <c r="U1197" s="7">
        <v>42129</v>
      </c>
      <c r="V1197" s="5">
        <v>80.809200000000089</v>
      </c>
      <c r="W1197" s="5">
        <v>6</v>
      </c>
      <c r="X1197" s="5">
        <v>1798.23</v>
      </c>
      <c r="Y1197" s="5">
        <v>90386</v>
      </c>
      <c r="Z1197" s="5">
        <f>DATEDIF(Table1[[#This Row],[Order Date]], Table1[[#This Row],[Ship Date]], "D")</f>
        <v>2</v>
      </c>
      <c r="AA1197" s="5">
        <f>IF(Table1[[#This Row],[Sales]]=0, 0, Table1[[#This Row],[Profit]] / Table1[[#This Row],[Sales]] * 100)</f>
        <v>4.4938189219399129</v>
      </c>
      <c r="AB1197" s="5">
        <f>Table1[[#This Row],[Sales]] / (1 - Table1[[#This Row],[Discount]])</f>
        <v>1933.5806451612905</v>
      </c>
      <c r="AC1197" s="5">
        <f>Table1[[#This Row],[Sales Before Discount]] - Table1[[#This Row],[Sales]]</f>
        <v>135.35064516129046</v>
      </c>
      <c r="AD1197" s="5" t="str">
        <f>IF(Table1[[#This Row],[Discount Impact Factor]]=0, "No Discount", IF(Table1[[#This Row],[Discount Impact Factor]]&lt;=0.1, "Low Discount", IF(Table1[[#This Row],[Discount Impact Factor]]&lt;=0.2, "Medium Discount", "High Discount")))</f>
        <v>High Discount</v>
      </c>
      <c r="AE1197" s="5" t="str">
        <f>IF(Table1[[#This Row],[Discount]]=0,"0% (No Discount)",
 IF(Table1[[#This Row],[Discount]]&lt;=0.09,"10%",
 IF(Table1[[#This Row],[Discount]]&lt;=0.16,"15%",
 IF(Table1[[#This Row],[Discount]]&lt;=0.2,"20%",  IF(Table1[[#This Row],[Discount]]&lt;=0.25,"25%",
 "30%+")))))</f>
        <v>10%</v>
      </c>
      <c r="AF1197" s="5" t="str">
        <f>IF(Table1[[#This Row],[Discount]]=0, "Full Price", "Discounted")</f>
        <v>Discounted</v>
      </c>
      <c r="AG1197" s="46" t="str">
        <f>TEXT(Table1[[#This Row],[Order Date]],"mmm-yyyy")</f>
        <v>May-2015</v>
      </c>
    </row>
    <row r="1198" spans="1:33" ht="12.75" hidden="1" customHeight="1" x14ac:dyDescent="0.25">
      <c r="A1198" s="5">
        <v>23775</v>
      </c>
      <c r="B1198" s="5" t="s">
        <v>56</v>
      </c>
      <c r="C1198" s="5">
        <v>0.08</v>
      </c>
      <c r="D1198" s="5">
        <v>30.98</v>
      </c>
      <c r="E1198" s="5">
        <v>8.74</v>
      </c>
      <c r="F1198" s="5">
        <v>2159</v>
      </c>
      <c r="G1198" s="5" t="s">
        <v>2065</v>
      </c>
      <c r="H1198" s="5" t="s">
        <v>49</v>
      </c>
      <c r="I1198" s="5" t="s">
        <v>28</v>
      </c>
      <c r="J1198" s="5" t="s">
        <v>29</v>
      </c>
      <c r="K1198" s="5" t="s">
        <v>93</v>
      </c>
      <c r="L1198" s="5" t="s">
        <v>59</v>
      </c>
      <c r="M1198" s="5" t="s">
        <v>2066</v>
      </c>
      <c r="N1198" s="5">
        <v>0.4</v>
      </c>
      <c r="O1198" s="5" t="s">
        <v>33</v>
      </c>
      <c r="P1198" s="5" t="s">
        <v>61</v>
      </c>
      <c r="Q1198" s="5" t="s">
        <v>300</v>
      </c>
      <c r="R1198" s="5" t="s">
        <v>2067</v>
      </c>
      <c r="S1198" s="5">
        <v>48185</v>
      </c>
      <c r="T1198" s="7">
        <v>42144</v>
      </c>
      <c r="U1198" s="7">
        <v>42145</v>
      </c>
      <c r="V1198" s="5">
        <v>371.27200000000005</v>
      </c>
      <c r="W1198" s="5">
        <v>25</v>
      </c>
      <c r="X1198" s="5">
        <v>727.2</v>
      </c>
      <c r="Y1198" s="5">
        <v>90387</v>
      </c>
      <c r="Z1198" s="5">
        <f>DATEDIF(Table1[[#This Row],[Order Date]], Table1[[#This Row],[Ship Date]], "D")</f>
        <v>1</v>
      </c>
      <c r="AA1198" s="5">
        <f>IF(Table1[[#This Row],[Sales]]=0, 0, Table1[[#This Row],[Profit]] / Table1[[#This Row],[Sales]] * 100)</f>
        <v>51.055005500550052</v>
      </c>
      <c r="AB1198" s="5">
        <f>Table1[[#This Row],[Sales]] / (1 - Table1[[#This Row],[Discount]])</f>
        <v>790.43478260869563</v>
      </c>
      <c r="AC1198" s="5">
        <f>Table1[[#This Row],[Sales Before Discount]] - Table1[[#This Row],[Sales]]</f>
        <v>63.234782608695582</v>
      </c>
      <c r="AD1198" s="5" t="str">
        <f>IF(Table1[[#This Row],[Discount Impact Factor]]=0, "No Discount", IF(Table1[[#This Row],[Discount Impact Factor]]&lt;=0.1, "Low Discount", IF(Table1[[#This Row],[Discount Impact Factor]]&lt;=0.2, "Medium Discount", "High Discount")))</f>
        <v>High Discount</v>
      </c>
      <c r="AE1198" s="5" t="str">
        <f>IF(Table1[[#This Row],[Discount]]=0,"0% (No Discount)",
 IF(Table1[[#This Row],[Discount]]&lt;=0.09,"10%",
 IF(Table1[[#This Row],[Discount]]&lt;=0.16,"15%",
 IF(Table1[[#This Row],[Discount]]&lt;=0.2,"20%",  IF(Table1[[#This Row],[Discount]]&lt;=0.25,"25%",
 "30%+")))))</f>
        <v>10%</v>
      </c>
      <c r="AF1198" s="5" t="str">
        <f>IF(Table1[[#This Row],[Discount]]=0, "Full Price", "Discounted")</f>
        <v>Discounted</v>
      </c>
      <c r="AG1198" s="46" t="str">
        <f>TEXT(Table1[[#This Row],[Order Date]],"mmm-yyyy")</f>
        <v>May-2015</v>
      </c>
    </row>
    <row r="1199" spans="1:33" ht="12.75" hidden="1" customHeight="1" x14ac:dyDescent="0.25">
      <c r="A1199" s="5">
        <v>23773</v>
      </c>
      <c r="B1199" s="5" t="s">
        <v>56</v>
      </c>
      <c r="C1199" s="5">
        <v>0.09</v>
      </c>
      <c r="D1199" s="5">
        <v>159.31</v>
      </c>
      <c r="E1199" s="5">
        <v>60</v>
      </c>
      <c r="F1199" s="5">
        <v>2162</v>
      </c>
      <c r="G1199" s="5" t="s">
        <v>2068</v>
      </c>
      <c r="H1199" s="5" t="s">
        <v>39</v>
      </c>
      <c r="I1199" s="5" t="s">
        <v>28</v>
      </c>
      <c r="J1199" s="5" t="s">
        <v>41</v>
      </c>
      <c r="K1199" s="5" t="s">
        <v>152</v>
      </c>
      <c r="L1199" s="5" t="s">
        <v>43</v>
      </c>
      <c r="M1199" s="5" t="s">
        <v>2069</v>
      </c>
      <c r="N1199" s="5">
        <v>0.55000000000000004</v>
      </c>
      <c r="O1199" s="5" t="s">
        <v>33</v>
      </c>
      <c r="P1199" s="5" t="s">
        <v>53</v>
      </c>
      <c r="Q1199" s="5" t="s">
        <v>234</v>
      </c>
      <c r="R1199" s="5" t="s">
        <v>2070</v>
      </c>
      <c r="S1199" s="5">
        <v>16146</v>
      </c>
      <c r="T1199" s="7">
        <v>42144</v>
      </c>
      <c r="U1199" s="7">
        <v>42146</v>
      </c>
      <c r="V1199" s="5">
        <v>77.000895400000104</v>
      </c>
      <c r="W1199" s="5">
        <v>41</v>
      </c>
      <c r="X1199" s="5">
        <v>6173.42</v>
      </c>
      <c r="Y1199" s="5">
        <v>90387</v>
      </c>
      <c r="Z1199" s="5">
        <f>DATEDIF(Table1[[#This Row],[Order Date]], Table1[[#This Row],[Ship Date]], "D")</f>
        <v>2</v>
      </c>
      <c r="AA1199" s="5">
        <f>IF(Table1[[#This Row],[Sales]]=0, 0, Table1[[#This Row],[Profit]] / Table1[[#This Row],[Sales]] * 100)</f>
        <v>1.2472972096504062</v>
      </c>
      <c r="AB1199" s="5">
        <f>Table1[[#This Row],[Sales]] / (1 - Table1[[#This Row],[Discount]])</f>
        <v>6783.9780219780214</v>
      </c>
      <c r="AC1199" s="5">
        <f>Table1[[#This Row],[Sales Before Discount]] - Table1[[#This Row],[Sales]]</f>
        <v>610.55802197802132</v>
      </c>
      <c r="AD1199" s="5" t="str">
        <f>IF(Table1[[#This Row],[Discount Impact Factor]]=0, "No Discount", IF(Table1[[#This Row],[Discount Impact Factor]]&lt;=0.1, "Low Discount", IF(Table1[[#This Row],[Discount Impact Factor]]&lt;=0.2, "Medium Discount", "High Discount")))</f>
        <v>High Discount</v>
      </c>
      <c r="AE1199" s="5" t="str">
        <f>IF(Table1[[#This Row],[Discount]]=0,"0% (No Discount)",
 IF(Table1[[#This Row],[Discount]]&lt;=0.09,"10%",
 IF(Table1[[#This Row],[Discount]]&lt;=0.16,"15%",
 IF(Table1[[#This Row],[Discount]]&lt;=0.2,"20%",  IF(Table1[[#This Row],[Discount]]&lt;=0.25,"25%",
 "30%+")))))</f>
        <v>10%</v>
      </c>
      <c r="AF1199" s="5" t="str">
        <f>IF(Table1[[#This Row],[Discount]]=0, "Full Price", "Discounted")</f>
        <v>Discounted</v>
      </c>
      <c r="AG1199" s="46" t="str">
        <f>TEXT(Table1[[#This Row],[Order Date]],"mmm-yyyy")</f>
        <v>May-2015</v>
      </c>
    </row>
    <row r="1200" spans="1:33" ht="12.75" hidden="1" customHeight="1" x14ac:dyDescent="0.25">
      <c r="A1200" s="5">
        <v>23774</v>
      </c>
      <c r="B1200" s="5" t="s">
        <v>56</v>
      </c>
      <c r="C1200" s="5">
        <v>0.06</v>
      </c>
      <c r="D1200" s="5">
        <v>55.99</v>
      </c>
      <c r="E1200" s="5">
        <v>5</v>
      </c>
      <c r="F1200" s="5">
        <v>2162</v>
      </c>
      <c r="G1200" s="5" t="s">
        <v>2068</v>
      </c>
      <c r="H1200" s="5" t="s">
        <v>49</v>
      </c>
      <c r="I1200" s="5" t="s">
        <v>28</v>
      </c>
      <c r="J1200" s="5" t="s">
        <v>77</v>
      </c>
      <c r="K1200" s="5" t="s">
        <v>78</v>
      </c>
      <c r="L1200" s="5" t="s">
        <v>51</v>
      </c>
      <c r="M1200" s="5" t="s">
        <v>398</v>
      </c>
      <c r="N1200" s="5">
        <v>0.83</v>
      </c>
      <c r="O1200" s="5" t="s">
        <v>33</v>
      </c>
      <c r="P1200" s="5" t="s">
        <v>53</v>
      </c>
      <c r="Q1200" s="5" t="s">
        <v>234</v>
      </c>
      <c r="R1200" s="5" t="s">
        <v>2070</v>
      </c>
      <c r="S1200" s="5">
        <v>16146</v>
      </c>
      <c r="T1200" s="7">
        <v>42144</v>
      </c>
      <c r="U1200" s="7">
        <v>42146</v>
      </c>
      <c r="V1200" s="5">
        <v>27.968600000000009</v>
      </c>
      <c r="W1200" s="5">
        <v>33</v>
      </c>
      <c r="X1200" s="5">
        <v>1553.7</v>
      </c>
      <c r="Y1200" s="5">
        <v>90387</v>
      </c>
      <c r="Z1200" s="5">
        <f>DATEDIF(Table1[[#This Row],[Order Date]], Table1[[#This Row],[Ship Date]], "D")</f>
        <v>2</v>
      </c>
      <c r="AA1200" s="5">
        <f>IF(Table1[[#This Row],[Sales]]=0, 0, Table1[[#This Row],[Profit]] / Table1[[#This Row],[Sales]] * 100)</f>
        <v>1.8001287249790827</v>
      </c>
      <c r="AB1200" s="5">
        <f>Table1[[#This Row],[Sales]] / (1 - Table1[[#This Row],[Discount]])</f>
        <v>1652.872340425532</v>
      </c>
      <c r="AC1200" s="5">
        <f>Table1[[#This Row],[Sales Before Discount]] - Table1[[#This Row],[Sales]]</f>
        <v>99.172340425531956</v>
      </c>
      <c r="AD1200" s="5" t="str">
        <f>IF(Table1[[#This Row],[Discount Impact Factor]]=0, "No Discount", IF(Table1[[#This Row],[Discount Impact Factor]]&lt;=0.1, "Low Discount", IF(Table1[[#This Row],[Discount Impact Factor]]&lt;=0.2, "Medium Discount", "High Discount")))</f>
        <v>High Discount</v>
      </c>
      <c r="AE1200" s="5" t="str">
        <f>IF(Table1[[#This Row],[Discount]]=0,"0% (No Discount)",
 IF(Table1[[#This Row],[Discount]]&lt;=0.09,"10%",
 IF(Table1[[#This Row],[Discount]]&lt;=0.16,"15%",
 IF(Table1[[#This Row],[Discount]]&lt;=0.2,"20%",  IF(Table1[[#This Row],[Discount]]&lt;=0.25,"25%",
 "30%+")))))</f>
        <v>10%</v>
      </c>
      <c r="AF1200" s="5" t="str">
        <f>IF(Table1[[#This Row],[Discount]]=0, "Full Price", "Discounted")</f>
        <v>Discounted</v>
      </c>
      <c r="AG1200" s="46" t="str">
        <f>TEXT(Table1[[#This Row],[Order Date]],"mmm-yyyy")</f>
        <v>May-2015</v>
      </c>
    </row>
    <row r="1201" spans="1:33" ht="12.75" customHeight="1" x14ac:dyDescent="0.25">
      <c r="A1201" s="5">
        <v>22450</v>
      </c>
      <c r="B1201" s="5" t="s">
        <v>37</v>
      </c>
      <c r="C1201" s="5">
        <v>0.01</v>
      </c>
      <c r="D1201" s="5">
        <v>5.38</v>
      </c>
      <c r="E1201" s="5">
        <v>7.57</v>
      </c>
      <c r="F1201" s="5">
        <v>2164</v>
      </c>
      <c r="G1201" s="5" t="s">
        <v>2071</v>
      </c>
      <c r="H1201" s="5" t="s">
        <v>49</v>
      </c>
      <c r="I1201" s="5" t="s">
        <v>58</v>
      </c>
      <c r="J1201" s="5" t="s">
        <v>29</v>
      </c>
      <c r="K1201" s="5" t="s">
        <v>109</v>
      </c>
      <c r="L1201" s="5" t="s">
        <v>59</v>
      </c>
      <c r="M1201" s="5" t="s">
        <v>2072</v>
      </c>
      <c r="N1201" s="5">
        <v>0.36</v>
      </c>
      <c r="O1201" s="5" t="s">
        <v>33</v>
      </c>
      <c r="P1201" s="5" t="s">
        <v>34</v>
      </c>
      <c r="Q1201" s="5" t="s">
        <v>45</v>
      </c>
      <c r="R1201" s="5" t="s">
        <v>2073</v>
      </c>
      <c r="S1201" s="5">
        <v>91104</v>
      </c>
      <c r="T1201" s="7">
        <v>42013</v>
      </c>
      <c r="U1201" s="7">
        <v>42014</v>
      </c>
      <c r="V1201" s="5">
        <v>-66.779579999999996</v>
      </c>
      <c r="W1201" s="5">
        <v>3</v>
      </c>
      <c r="X1201" s="5">
        <v>18.68</v>
      </c>
      <c r="Y1201" s="5">
        <v>88794</v>
      </c>
      <c r="Z1201" s="5">
        <f>DATEDIF(Table1[[#This Row],[Order Date]], Table1[[#This Row],[Ship Date]], "D")</f>
        <v>1</v>
      </c>
      <c r="AA1201" s="5">
        <f>IF(Table1[[#This Row],[Sales]]=0, 0, Table1[[#This Row],[Profit]] / Table1[[#This Row],[Sales]] * 100)</f>
        <v>-357.49239828693788</v>
      </c>
      <c r="AB1201" s="5">
        <f>Table1[[#This Row],[Sales]] / (1 - Table1[[#This Row],[Discount]])</f>
        <v>18.868686868686869</v>
      </c>
      <c r="AC1201" s="5">
        <f>Table1[[#This Row],[Sales Before Discount]] - Table1[[#This Row],[Sales]]</f>
        <v>0.18868686868686879</v>
      </c>
      <c r="AD1201" s="5" t="str">
        <f>IF(Table1[[#This Row],[Discount Impact Factor]]=0, "No Discount", IF(Table1[[#This Row],[Discount Impact Factor]]&lt;=0.1, "Low Discount", IF(Table1[[#This Row],[Discount Impact Factor]]&lt;=0.2, "Medium Discount", "High Discount")))</f>
        <v>Medium Discount</v>
      </c>
      <c r="AE1201" s="5" t="str">
        <f>IF(Table1[[#This Row],[Discount]]=0,"0% (No Discount)",
 IF(Table1[[#This Row],[Discount]]&lt;=0.09,"10%",
 IF(Table1[[#This Row],[Discount]]&lt;=0.16,"15%",
 IF(Table1[[#This Row],[Discount]]&lt;=0.2,"20%",  IF(Table1[[#This Row],[Discount]]&lt;=0.25,"25%",
 "30%+")))))</f>
        <v>10%</v>
      </c>
      <c r="AF1201" s="5" t="str">
        <f>IF(Table1[[#This Row],[Discount]]=0, "Full Price", "Discounted")</f>
        <v>Discounted</v>
      </c>
      <c r="AG1201" s="46" t="str">
        <f>TEXT(Table1[[#This Row],[Order Date]],"mmm-yyyy")</f>
        <v>Jan-2015</v>
      </c>
    </row>
    <row r="1202" spans="1:33" ht="12.75" customHeight="1" x14ac:dyDescent="0.25">
      <c r="A1202" s="5">
        <v>22451</v>
      </c>
      <c r="B1202" s="5" t="s">
        <v>37</v>
      </c>
      <c r="C1202" s="5">
        <v>0.05</v>
      </c>
      <c r="D1202" s="5">
        <v>3.28</v>
      </c>
      <c r="E1202" s="5">
        <v>3.97</v>
      </c>
      <c r="F1202" s="5">
        <v>2164</v>
      </c>
      <c r="G1202" s="5" t="s">
        <v>2071</v>
      </c>
      <c r="H1202" s="5" t="s">
        <v>49</v>
      </c>
      <c r="I1202" s="5" t="s">
        <v>58</v>
      </c>
      <c r="J1202" s="5" t="s">
        <v>29</v>
      </c>
      <c r="K1202" s="5" t="s">
        <v>30</v>
      </c>
      <c r="L1202" s="5" t="s">
        <v>31</v>
      </c>
      <c r="M1202" s="5" t="s">
        <v>1009</v>
      </c>
      <c r="N1202" s="5">
        <v>0.56000000000000005</v>
      </c>
      <c r="O1202" s="5" t="s">
        <v>33</v>
      </c>
      <c r="P1202" s="5" t="s">
        <v>34</v>
      </c>
      <c r="Q1202" s="5" t="s">
        <v>45</v>
      </c>
      <c r="R1202" s="5" t="s">
        <v>2073</v>
      </c>
      <c r="S1202" s="5">
        <v>91104</v>
      </c>
      <c r="T1202" s="7">
        <v>42013</v>
      </c>
      <c r="U1202" s="7">
        <v>42013</v>
      </c>
      <c r="V1202" s="5">
        <v>-144.9188</v>
      </c>
      <c r="W1202" s="5">
        <v>11</v>
      </c>
      <c r="X1202" s="5">
        <v>36.299999999999997</v>
      </c>
      <c r="Y1202" s="5">
        <v>88794</v>
      </c>
      <c r="Z1202" s="5">
        <f>DATEDIF(Table1[[#This Row],[Order Date]], Table1[[#This Row],[Ship Date]], "D")</f>
        <v>0</v>
      </c>
      <c r="AA1202" s="5">
        <f>IF(Table1[[#This Row],[Sales]]=0, 0, Table1[[#This Row],[Profit]] / Table1[[#This Row],[Sales]] * 100)</f>
        <v>-399.22534435261713</v>
      </c>
      <c r="AB1202" s="5">
        <f>Table1[[#This Row],[Sales]] / (1 - Table1[[#This Row],[Discount]])</f>
        <v>38.210526315789473</v>
      </c>
      <c r="AC1202" s="5">
        <f>Table1[[#This Row],[Sales Before Discount]] - Table1[[#This Row],[Sales]]</f>
        <v>1.9105263157894754</v>
      </c>
      <c r="AD1202" s="5" t="str">
        <f>IF(Table1[[#This Row],[Discount Impact Factor]]=0, "No Discount", IF(Table1[[#This Row],[Discount Impact Factor]]&lt;=0.1, "Low Discount", IF(Table1[[#This Row],[Discount Impact Factor]]&lt;=0.2, "Medium Discount", "High Discount")))</f>
        <v>High Discount</v>
      </c>
      <c r="AE1202" s="5" t="str">
        <f>IF(Table1[[#This Row],[Discount]]=0,"0% (No Discount)",
 IF(Table1[[#This Row],[Discount]]&lt;=0.09,"10%",
 IF(Table1[[#This Row],[Discount]]&lt;=0.16,"15%",
 IF(Table1[[#This Row],[Discount]]&lt;=0.2,"20%",  IF(Table1[[#This Row],[Discount]]&lt;=0.25,"25%",
 "30%+")))))</f>
        <v>10%</v>
      </c>
      <c r="AF1202" s="5" t="str">
        <f>IF(Table1[[#This Row],[Discount]]=0, "Full Price", "Discounted")</f>
        <v>Discounted</v>
      </c>
      <c r="AG1202" s="46" t="str">
        <f>TEXT(Table1[[#This Row],[Order Date]],"mmm-yyyy")</f>
        <v>Jan-2015</v>
      </c>
    </row>
    <row r="1203" spans="1:33" ht="12.75" customHeight="1" x14ac:dyDescent="0.25">
      <c r="A1203" s="5">
        <v>22449</v>
      </c>
      <c r="B1203" s="5" t="s">
        <v>37</v>
      </c>
      <c r="C1203" s="5">
        <v>0.09</v>
      </c>
      <c r="D1203" s="5">
        <v>2.78</v>
      </c>
      <c r="E1203" s="5">
        <v>0.97</v>
      </c>
      <c r="F1203" s="5">
        <v>2165</v>
      </c>
      <c r="G1203" s="5" t="s">
        <v>2074</v>
      </c>
      <c r="H1203" s="5" t="s">
        <v>49</v>
      </c>
      <c r="I1203" s="5" t="s">
        <v>58</v>
      </c>
      <c r="J1203" s="5" t="s">
        <v>29</v>
      </c>
      <c r="K1203" s="5" t="s">
        <v>30</v>
      </c>
      <c r="L1203" s="5" t="s">
        <v>31</v>
      </c>
      <c r="M1203" s="5" t="s">
        <v>2075</v>
      </c>
      <c r="N1203" s="5">
        <v>0.59</v>
      </c>
      <c r="O1203" s="5" t="s">
        <v>33</v>
      </c>
      <c r="P1203" s="5" t="s">
        <v>53</v>
      </c>
      <c r="Q1203" s="5" t="s">
        <v>188</v>
      </c>
      <c r="R1203" s="5" t="s">
        <v>1045</v>
      </c>
      <c r="S1203" s="5">
        <v>4330</v>
      </c>
      <c r="T1203" s="7">
        <v>42013</v>
      </c>
      <c r="U1203" s="7">
        <v>42015</v>
      </c>
      <c r="V1203" s="5">
        <v>-5.0716000000000001</v>
      </c>
      <c r="W1203" s="5">
        <v>6</v>
      </c>
      <c r="X1203" s="5">
        <v>16.03</v>
      </c>
      <c r="Y1203" s="5">
        <v>88794</v>
      </c>
      <c r="Z1203" s="5">
        <f>DATEDIF(Table1[[#This Row],[Order Date]], Table1[[#This Row],[Ship Date]], "D")</f>
        <v>2</v>
      </c>
      <c r="AA1203" s="5">
        <f>IF(Table1[[#This Row],[Sales]]=0, 0, Table1[[#This Row],[Profit]] / Table1[[#This Row],[Sales]] * 100)</f>
        <v>-31.638178415470993</v>
      </c>
      <c r="AB1203" s="5">
        <f>Table1[[#This Row],[Sales]] / (1 - Table1[[#This Row],[Discount]])</f>
        <v>17.615384615384617</v>
      </c>
      <c r="AC1203" s="5">
        <f>Table1[[#This Row],[Sales Before Discount]] - Table1[[#This Row],[Sales]]</f>
        <v>1.5853846153846156</v>
      </c>
      <c r="AD1203" s="5" t="str">
        <f>IF(Table1[[#This Row],[Discount Impact Factor]]=0, "No Discount", IF(Table1[[#This Row],[Discount Impact Factor]]&lt;=0.1, "Low Discount", IF(Table1[[#This Row],[Discount Impact Factor]]&lt;=0.2, "Medium Discount", "High Discount")))</f>
        <v>High Discount</v>
      </c>
      <c r="AE1203" s="5" t="str">
        <f>IF(Table1[[#This Row],[Discount]]=0,"0% (No Discount)",
 IF(Table1[[#This Row],[Discount]]&lt;=0.09,"10%",
 IF(Table1[[#This Row],[Discount]]&lt;=0.16,"15%",
 IF(Table1[[#This Row],[Discount]]&lt;=0.2,"20%",  IF(Table1[[#This Row],[Discount]]&lt;=0.25,"25%",
 "30%+")))))</f>
        <v>10%</v>
      </c>
      <c r="AF1203" s="5" t="str">
        <f>IF(Table1[[#This Row],[Discount]]=0, "Full Price", "Discounted")</f>
        <v>Discounted</v>
      </c>
      <c r="AG1203" s="46" t="str">
        <f>TEXT(Table1[[#This Row],[Order Date]],"mmm-yyyy")</f>
        <v>Jan-2015</v>
      </c>
    </row>
    <row r="1204" spans="1:33" ht="12.75" customHeight="1" x14ac:dyDescent="0.25">
      <c r="A1204" s="5">
        <v>20980</v>
      </c>
      <c r="B1204" s="5" t="s">
        <v>56</v>
      </c>
      <c r="C1204" s="5">
        <v>0.08</v>
      </c>
      <c r="D1204" s="5">
        <v>2.94</v>
      </c>
      <c r="E1204" s="5">
        <v>0.96</v>
      </c>
      <c r="F1204" s="5">
        <v>2178</v>
      </c>
      <c r="G1204" s="5" t="s">
        <v>2076</v>
      </c>
      <c r="H1204" s="5" t="s">
        <v>49</v>
      </c>
      <c r="I1204" s="5" t="s">
        <v>58</v>
      </c>
      <c r="J1204" s="5" t="s">
        <v>29</v>
      </c>
      <c r="K1204" s="5" t="s">
        <v>30</v>
      </c>
      <c r="L1204" s="5" t="s">
        <v>31</v>
      </c>
      <c r="M1204" s="5" t="s">
        <v>599</v>
      </c>
      <c r="N1204" s="5">
        <v>0.57999999999999996</v>
      </c>
      <c r="O1204" s="5" t="s">
        <v>33</v>
      </c>
      <c r="P1204" s="5" t="s">
        <v>53</v>
      </c>
      <c r="Q1204" s="5" t="s">
        <v>193</v>
      </c>
      <c r="R1204" s="5" t="s">
        <v>2077</v>
      </c>
      <c r="S1204" s="5">
        <v>1610</v>
      </c>
      <c r="T1204" s="7">
        <v>42031</v>
      </c>
      <c r="U1204" s="7">
        <v>42033</v>
      </c>
      <c r="V1204" s="5">
        <v>-1.18</v>
      </c>
      <c r="W1204" s="5">
        <v>9</v>
      </c>
      <c r="X1204" s="5">
        <v>25.35</v>
      </c>
      <c r="Y1204" s="5">
        <v>89465</v>
      </c>
      <c r="Z1204" s="5">
        <f>DATEDIF(Table1[[#This Row],[Order Date]], Table1[[#This Row],[Ship Date]], "D")</f>
        <v>2</v>
      </c>
      <c r="AA1204" s="5">
        <f>IF(Table1[[#This Row],[Sales]]=0, 0, Table1[[#This Row],[Profit]] / Table1[[#This Row],[Sales]] * 100)</f>
        <v>-4.6548323471400384</v>
      </c>
      <c r="AB1204" s="5">
        <f>Table1[[#This Row],[Sales]] / (1 - Table1[[#This Row],[Discount]])</f>
        <v>27.554347826086957</v>
      </c>
      <c r="AC1204" s="5">
        <f>Table1[[#This Row],[Sales Before Discount]] - Table1[[#This Row],[Sales]]</f>
        <v>2.2043478260869556</v>
      </c>
      <c r="AD1204" s="5" t="str">
        <f>IF(Table1[[#This Row],[Discount Impact Factor]]=0, "No Discount", IF(Table1[[#This Row],[Discount Impact Factor]]&lt;=0.1, "Low Discount", IF(Table1[[#This Row],[Discount Impact Factor]]&lt;=0.2, "Medium Discount", "High Discount")))</f>
        <v>High Discount</v>
      </c>
      <c r="AE1204" s="5" t="str">
        <f>IF(Table1[[#This Row],[Discount]]=0,"0% (No Discount)",
 IF(Table1[[#This Row],[Discount]]&lt;=0.09,"10%",
 IF(Table1[[#This Row],[Discount]]&lt;=0.16,"15%",
 IF(Table1[[#This Row],[Discount]]&lt;=0.2,"20%",  IF(Table1[[#This Row],[Discount]]&lt;=0.25,"25%",
 "30%+")))))</f>
        <v>10%</v>
      </c>
      <c r="AF1204" s="5" t="str">
        <f>IF(Table1[[#This Row],[Discount]]=0, "Full Price", "Discounted")</f>
        <v>Discounted</v>
      </c>
      <c r="AG1204" s="46" t="str">
        <f>TEXT(Table1[[#This Row],[Order Date]],"mmm-yyyy")</f>
        <v>Jan-2015</v>
      </c>
    </row>
    <row r="1205" spans="1:33" ht="12.75" customHeight="1" x14ac:dyDescent="0.25">
      <c r="A1205" s="5">
        <v>26331</v>
      </c>
      <c r="B1205" s="5" t="s">
        <v>37</v>
      </c>
      <c r="C1205" s="5">
        <v>0</v>
      </c>
      <c r="D1205" s="5">
        <v>1.48</v>
      </c>
      <c r="E1205" s="5">
        <v>0.7</v>
      </c>
      <c r="F1205" s="5">
        <v>2183</v>
      </c>
      <c r="G1205" s="5" t="s">
        <v>2078</v>
      </c>
      <c r="H1205" s="5" t="s">
        <v>49</v>
      </c>
      <c r="I1205" s="5" t="s">
        <v>40</v>
      </c>
      <c r="J1205" s="5" t="s">
        <v>29</v>
      </c>
      <c r="K1205" s="5" t="s">
        <v>66</v>
      </c>
      <c r="L1205" s="5" t="s">
        <v>31</v>
      </c>
      <c r="M1205" s="5" t="s">
        <v>2003</v>
      </c>
      <c r="N1205" s="5">
        <v>0.37</v>
      </c>
      <c r="O1205" s="5" t="s">
        <v>33</v>
      </c>
      <c r="P1205" s="5" t="s">
        <v>136</v>
      </c>
      <c r="Q1205" s="5" t="s">
        <v>613</v>
      </c>
      <c r="R1205" s="5" t="s">
        <v>2079</v>
      </c>
      <c r="S1205" s="5">
        <v>42301</v>
      </c>
      <c r="T1205" s="7">
        <v>42170</v>
      </c>
      <c r="U1205" s="7">
        <v>42172</v>
      </c>
      <c r="V1205" s="5">
        <v>-203.09799999999998</v>
      </c>
      <c r="W1205" s="5">
        <v>12</v>
      </c>
      <c r="X1205" s="5">
        <v>19.32</v>
      </c>
      <c r="Y1205" s="5">
        <v>91571</v>
      </c>
      <c r="Z1205" s="5">
        <f>DATEDIF(Table1[[#This Row],[Order Date]], Table1[[#This Row],[Ship Date]], "D")</f>
        <v>2</v>
      </c>
      <c r="AA1205" s="5">
        <f>IF(Table1[[#This Row],[Sales]]=0, 0, Table1[[#This Row],[Profit]] / Table1[[#This Row],[Sales]] * 100)</f>
        <v>-1051.231884057971</v>
      </c>
      <c r="AB1205" s="5">
        <f>Table1[[#This Row],[Sales]] / (1 - Table1[[#This Row],[Discount]])</f>
        <v>19.32</v>
      </c>
      <c r="AC1205" s="5">
        <f>Table1[[#This Row],[Sales Before Discount]] - Table1[[#This Row],[Sales]]</f>
        <v>0</v>
      </c>
      <c r="AD1205" s="5" t="str">
        <f>IF(Table1[[#This Row],[Discount Impact Factor]]=0, "No Discount", IF(Table1[[#This Row],[Discount Impact Factor]]&lt;=0.1, "Low Discount", IF(Table1[[#This Row],[Discount Impact Factor]]&lt;=0.2, "Medium Discount", "High Discount")))</f>
        <v>No Discount</v>
      </c>
      <c r="AE1205" s="5" t="str">
        <f>IF(Table1[[#This Row],[Discount]]=0,"0% (No Discount)",
 IF(Table1[[#This Row],[Discount]]&lt;=0.09,"10%",
 IF(Table1[[#This Row],[Discount]]&lt;=0.16,"15%",
 IF(Table1[[#This Row],[Discount]]&lt;=0.2,"20%",  IF(Table1[[#This Row],[Discount]]&lt;=0.25,"25%",
 "30%+")))))</f>
        <v>0% (No Discount)</v>
      </c>
      <c r="AF1205" s="5" t="str">
        <f>IF(Table1[[#This Row],[Discount]]=0, "Full Price", "Discounted")</f>
        <v>Full Price</v>
      </c>
      <c r="AG1205" s="46" t="str">
        <f>TEXT(Table1[[#This Row],[Order Date]],"mmm-yyyy")</f>
        <v>Jun-2015</v>
      </c>
    </row>
    <row r="1206" spans="1:33" ht="12.75" customHeight="1" x14ac:dyDescent="0.25">
      <c r="A1206" s="5">
        <v>19008</v>
      </c>
      <c r="B1206" s="5" t="s">
        <v>25</v>
      </c>
      <c r="C1206" s="5">
        <v>0.09</v>
      </c>
      <c r="D1206" s="5">
        <v>16.98</v>
      </c>
      <c r="E1206" s="5">
        <v>12.39</v>
      </c>
      <c r="F1206" s="5">
        <v>2187</v>
      </c>
      <c r="G1206" s="5" t="s">
        <v>2080</v>
      </c>
      <c r="H1206" s="5" t="s">
        <v>49</v>
      </c>
      <c r="I1206" s="5" t="s">
        <v>28</v>
      </c>
      <c r="J1206" s="5" t="s">
        <v>29</v>
      </c>
      <c r="K1206" s="5" t="s">
        <v>69</v>
      </c>
      <c r="L1206" s="5" t="s">
        <v>59</v>
      </c>
      <c r="M1206" s="5" t="s">
        <v>2081</v>
      </c>
      <c r="N1206" s="5">
        <v>0.35</v>
      </c>
      <c r="O1206" s="5" t="s">
        <v>33</v>
      </c>
      <c r="P1206" s="5" t="s">
        <v>61</v>
      </c>
      <c r="Q1206" s="5" t="s">
        <v>506</v>
      </c>
      <c r="R1206" s="5" t="s">
        <v>2082</v>
      </c>
      <c r="S1206" s="5">
        <v>64055</v>
      </c>
      <c r="T1206" s="7">
        <v>42132</v>
      </c>
      <c r="U1206" s="7">
        <v>42134</v>
      </c>
      <c r="V1206" s="5">
        <v>-48.57</v>
      </c>
      <c r="W1206" s="5">
        <v>5</v>
      </c>
      <c r="X1206" s="5">
        <v>86.8</v>
      </c>
      <c r="Y1206" s="5">
        <v>89440</v>
      </c>
      <c r="Z1206" s="5">
        <f>DATEDIF(Table1[[#This Row],[Order Date]], Table1[[#This Row],[Ship Date]], "D")</f>
        <v>2</v>
      </c>
      <c r="AA1206" s="5">
        <f>IF(Table1[[#This Row],[Sales]]=0, 0, Table1[[#This Row],[Profit]] / Table1[[#This Row],[Sales]] * 100)</f>
        <v>-55.956221198156683</v>
      </c>
      <c r="AB1206" s="5">
        <f>Table1[[#This Row],[Sales]] / (1 - Table1[[#This Row],[Discount]])</f>
        <v>95.384615384615373</v>
      </c>
      <c r="AC1206" s="5">
        <f>Table1[[#This Row],[Sales Before Discount]] - Table1[[#This Row],[Sales]]</f>
        <v>8.5846153846153754</v>
      </c>
      <c r="AD1206" s="5" t="str">
        <f>IF(Table1[[#This Row],[Discount Impact Factor]]=0, "No Discount", IF(Table1[[#This Row],[Discount Impact Factor]]&lt;=0.1, "Low Discount", IF(Table1[[#This Row],[Discount Impact Factor]]&lt;=0.2, "Medium Discount", "High Discount")))</f>
        <v>High Discount</v>
      </c>
      <c r="AE1206" s="5" t="str">
        <f>IF(Table1[[#This Row],[Discount]]=0,"0% (No Discount)",
 IF(Table1[[#This Row],[Discount]]&lt;=0.09,"10%",
 IF(Table1[[#This Row],[Discount]]&lt;=0.16,"15%",
 IF(Table1[[#This Row],[Discount]]&lt;=0.2,"20%",  IF(Table1[[#This Row],[Discount]]&lt;=0.25,"25%",
 "30%+")))))</f>
        <v>10%</v>
      </c>
      <c r="AF1206" s="5" t="str">
        <f>IF(Table1[[#This Row],[Discount]]=0, "Full Price", "Discounted")</f>
        <v>Discounted</v>
      </c>
      <c r="AG1206" s="46" t="str">
        <f>TEXT(Table1[[#This Row],[Order Date]],"mmm-yyyy")</f>
        <v>May-2015</v>
      </c>
    </row>
    <row r="1207" spans="1:33" ht="12.75" customHeight="1" x14ac:dyDescent="0.25">
      <c r="A1207" s="5">
        <v>1008</v>
      </c>
      <c r="B1207" s="5" t="s">
        <v>25</v>
      </c>
      <c r="C1207" s="5">
        <v>0.09</v>
      </c>
      <c r="D1207" s="5">
        <v>16.98</v>
      </c>
      <c r="E1207" s="5">
        <v>12.39</v>
      </c>
      <c r="F1207" s="5">
        <v>2189</v>
      </c>
      <c r="G1207" s="5" t="s">
        <v>2083</v>
      </c>
      <c r="H1207" s="5" t="s">
        <v>49</v>
      </c>
      <c r="I1207" s="5" t="s">
        <v>28</v>
      </c>
      <c r="J1207" s="5" t="s">
        <v>29</v>
      </c>
      <c r="K1207" s="5" t="s">
        <v>69</v>
      </c>
      <c r="L1207" s="5" t="s">
        <v>59</v>
      </c>
      <c r="M1207" s="5" t="s">
        <v>2081</v>
      </c>
      <c r="N1207" s="5">
        <v>0.35</v>
      </c>
      <c r="O1207" s="5" t="s">
        <v>33</v>
      </c>
      <c r="P1207" s="5" t="s">
        <v>53</v>
      </c>
      <c r="Q1207" s="5" t="s">
        <v>71</v>
      </c>
      <c r="R1207" s="5" t="s">
        <v>90</v>
      </c>
      <c r="S1207" s="5">
        <v>10177</v>
      </c>
      <c r="T1207" s="7">
        <v>42132</v>
      </c>
      <c r="U1207" s="7">
        <v>42134</v>
      </c>
      <c r="V1207" s="5">
        <v>-48.57</v>
      </c>
      <c r="W1207" s="5">
        <v>22</v>
      </c>
      <c r="X1207" s="5">
        <v>381.91</v>
      </c>
      <c r="Y1207" s="5">
        <v>7364</v>
      </c>
      <c r="Z1207" s="5">
        <f>DATEDIF(Table1[[#This Row],[Order Date]], Table1[[#This Row],[Ship Date]], "D")</f>
        <v>2</v>
      </c>
      <c r="AA1207" s="5">
        <f>IF(Table1[[#This Row],[Sales]]=0, 0, Table1[[#This Row],[Profit]] / Table1[[#This Row],[Sales]] * 100)</f>
        <v>-12.717655992249483</v>
      </c>
      <c r="AB1207" s="5">
        <f>Table1[[#This Row],[Sales]] / (1 - Table1[[#This Row],[Discount]])</f>
        <v>419.68131868131871</v>
      </c>
      <c r="AC1207" s="5">
        <f>Table1[[#This Row],[Sales Before Discount]] - Table1[[#This Row],[Sales]]</f>
        <v>37.771318681318689</v>
      </c>
      <c r="AD1207" s="5" t="str">
        <f>IF(Table1[[#This Row],[Discount Impact Factor]]=0, "No Discount", IF(Table1[[#This Row],[Discount Impact Factor]]&lt;=0.1, "Low Discount", IF(Table1[[#This Row],[Discount Impact Factor]]&lt;=0.2, "Medium Discount", "High Discount")))</f>
        <v>High Discount</v>
      </c>
      <c r="AE1207" s="5" t="str">
        <f>IF(Table1[[#This Row],[Discount]]=0,"0% (No Discount)",
 IF(Table1[[#This Row],[Discount]]&lt;=0.09,"10%",
 IF(Table1[[#This Row],[Discount]]&lt;=0.16,"15%",
 IF(Table1[[#This Row],[Discount]]&lt;=0.2,"20%",  IF(Table1[[#This Row],[Discount]]&lt;=0.25,"25%",
 "30%+")))))</f>
        <v>10%</v>
      </c>
      <c r="AF1207" s="5" t="str">
        <f>IF(Table1[[#This Row],[Discount]]=0, "Full Price", "Discounted")</f>
        <v>Discounted</v>
      </c>
      <c r="AG1207" s="46" t="str">
        <f>TEXT(Table1[[#This Row],[Order Date]],"mmm-yyyy")</f>
        <v>May-2015</v>
      </c>
    </row>
    <row r="1208" spans="1:33" ht="12.75" customHeight="1" x14ac:dyDescent="0.25">
      <c r="A1208" s="5">
        <v>5870</v>
      </c>
      <c r="B1208" s="5" t="s">
        <v>47</v>
      </c>
      <c r="C1208" s="5">
        <v>0.05</v>
      </c>
      <c r="D1208" s="5">
        <v>16.98</v>
      </c>
      <c r="E1208" s="5">
        <v>7.78</v>
      </c>
      <c r="F1208" s="5">
        <v>2190</v>
      </c>
      <c r="G1208" s="5" t="s">
        <v>2084</v>
      </c>
      <c r="H1208" s="5" t="s">
        <v>49</v>
      </c>
      <c r="I1208" s="5" t="s">
        <v>40</v>
      </c>
      <c r="J1208" s="5" t="s">
        <v>29</v>
      </c>
      <c r="K1208" s="5" t="s">
        <v>30</v>
      </c>
      <c r="L1208" s="5" t="s">
        <v>51</v>
      </c>
      <c r="M1208" s="5" t="s">
        <v>2085</v>
      </c>
      <c r="N1208" s="5">
        <v>0.56999999999999995</v>
      </c>
      <c r="O1208" s="5" t="s">
        <v>33</v>
      </c>
      <c r="P1208" s="5" t="s">
        <v>61</v>
      </c>
      <c r="Q1208" s="5" t="s">
        <v>300</v>
      </c>
      <c r="R1208" s="5" t="s">
        <v>301</v>
      </c>
      <c r="S1208" s="5">
        <v>48227</v>
      </c>
      <c r="T1208" s="7">
        <v>42049</v>
      </c>
      <c r="U1208" s="7">
        <v>42051</v>
      </c>
      <c r="V1208" s="5">
        <v>-47.28</v>
      </c>
      <c r="W1208" s="5">
        <v>45</v>
      </c>
      <c r="X1208" s="5">
        <v>761.67</v>
      </c>
      <c r="Y1208" s="5">
        <v>41636</v>
      </c>
      <c r="Z1208" s="5">
        <f>DATEDIF(Table1[[#This Row],[Order Date]], Table1[[#This Row],[Ship Date]], "D")</f>
        <v>2</v>
      </c>
      <c r="AA1208" s="5">
        <f>IF(Table1[[#This Row],[Sales]]=0, 0, Table1[[#This Row],[Profit]] / Table1[[#This Row],[Sales]] * 100)</f>
        <v>-6.2074126590255627</v>
      </c>
      <c r="AB1208" s="5">
        <f>Table1[[#This Row],[Sales]] / (1 - Table1[[#This Row],[Discount]])</f>
        <v>801.7578947368421</v>
      </c>
      <c r="AC1208" s="5">
        <f>Table1[[#This Row],[Sales Before Discount]] - Table1[[#This Row],[Sales]]</f>
        <v>40.087894736842145</v>
      </c>
      <c r="AD1208" s="5" t="str">
        <f>IF(Table1[[#This Row],[Discount Impact Factor]]=0, "No Discount", IF(Table1[[#This Row],[Discount Impact Factor]]&lt;=0.1, "Low Discount", IF(Table1[[#This Row],[Discount Impact Factor]]&lt;=0.2, "Medium Discount", "High Discount")))</f>
        <v>High Discount</v>
      </c>
      <c r="AE1208" s="5" t="str">
        <f>IF(Table1[[#This Row],[Discount]]=0,"0% (No Discount)",
 IF(Table1[[#This Row],[Discount]]&lt;=0.09,"10%",
 IF(Table1[[#This Row],[Discount]]&lt;=0.16,"15%",
 IF(Table1[[#This Row],[Discount]]&lt;=0.2,"20%",  IF(Table1[[#This Row],[Discount]]&lt;=0.25,"25%",
 "30%+")))))</f>
        <v>10%</v>
      </c>
      <c r="AF1208" s="5" t="str">
        <f>IF(Table1[[#This Row],[Discount]]=0, "Full Price", "Discounted")</f>
        <v>Discounted</v>
      </c>
      <c r="AG1208" s="46" t="str">
        <f>TEXT(Table1[[#This Row],[Order Date]],"mmm-yyyy")</f>
        <v>Feb-2015</v>
      </c>
    </row>
    <row r="1209" spans="1:33" ht="12.75" hidden="1" customHeight="1" x14ac:dyDescent="0.25">
      <c r="A1209" s="5">
        <v>5871</v>
      </c>
      <c r="B1209" s="5" t="s">
        <v>47</v>
      </c>
      <c r="C1209" s="5">
        <v>0.03</v>
      </c>
      <c r="D1209" s="5">
        <v>115.99</v>
      </c>
      <c r="E1209" s="5">
        <v>4.2300000000000004</v>
      </c>
      <c r="F1209" s="5">
        <v>2190</v>
      </c>
      <c r="G1209" s="5" t="s">
        <v>2084</v>
      </c>
      <c r="H1209" s="5" t="s">
        <v>49</v>
      </c>
      <c r="I1209" s="5" t="s">
        <v>40</v>
      </c>
      <c r="J1209" s="5" t="s">
        <v>77</v>
      </c>
      <c r="K1209" s="5" t="s">
        <v>78</v>
      </c>
      <c r="L1209" s="5" t="s">
        <v>59</v>
      </c>
      <c r="M1209" s="5" t="s">
        <v>2086</v>
      </c>
      <c r="N1209" s="5">
        <v>0.56000000000000005</v>
      </c>
      <c r="O1209" s="5" t="s">
        <v>33</v>
      </c>
      <c r="P1209" s="5" t="s">
        <v>61</v>
      </c>
      <c r="Q1209" s="5" t="s">
        <v>300</v>
      </c>
      <c r="R1209" s="5" t="s">
        <v>301</v>
      </c>
      <c r="S1209" s="5">
        <v>48227</v>
      </c>
      <c r="T1209" s="7">
        <v>42049</v>
      </c>
      <c r="U1209" s="7">
        <v>42051</v>
      </c>
      <c r="V1209" s="5">
        <v>722.24099999999999</v>
      </c>
      <c r="W1209" s="5">
        <v>49</v>
      </c>
      <c r="X1209" s="5">
        <v>5014.07</v>
      </c>
      <c r="Y1209" s="5">
        <v>41636</v>
      </c>
      <c r="Z1209" s="5">
        <f>DATEDIF(Table1[[#This Row],[Order Date]], Table1[[#This Row],[Ship Date]], "D")</f>
        <v>2</v>
      </c>
      <c r="AA1209" s="5">
        <f>IF(Table1[[#This Row],[Sales]]=0, 0, Table1[[#This Row],[Profit]] / Table1[[#This Row],[Sales]] * 100)</f>
        <v>14.404286338244182</v>
      </c>
      <c r="AB1209" s="5">
        <f>Table1[[#This Row],[Sales]] / (1 - Table1[[#This Row],[Discount]])</f>
        <v>5169.144329896907</v>
      </c>
      <c r="AC1209" s="5">
        <f>Table1[[#This Row],[Sales Before Discount]] - Table1[[#This Row],[Sales]]</f>
        <v>155.07432989690733</v>
      </c>
      <c r="AD1209" s="5" t="str">
        <f>IF(Table1[[#This Row],[Discount Impact Factor]]=0, "No Discount", IF(Table1[[#This Row],[Discount Impact Factor]]&lt;=0.1, "Low Discount", IF(Table1[[#This Row],[Discount Impact Factor]]&lt;=0.2, "Medium Discount", "High Discount")))</f>
        <v>High Discount</v>
      </c>
      <c r="AE1209" s="5" t="str">
        <f>IF(Table1[[#This Row],[Discount]]=0,"0% (No Discount)",
 IF(Table1[[#This Row],[Discount]]&lt;=0.09,"10%",
 IF(Table1[[#This Row],[Discount]]&lt;=0.16,"15%",
 IF(Table1[[#This Row],[Discount]]&lt;=0.2,"20%",  IF(Table1[[#This Row],[Discount]]&lt;=0.25,"25%",
 "30%+")))))</f>
        <v>10%</v>
      </c>
      <c r="AF1209" s="5" t="str">
        <f>IF(Table1[[#This Row],[Discount]]=0, "Full Price", "Discounted")</f>
        <v>Discounted</v>
      </c>
      <c r="AG1209" s="46" t="str">
        <f>TEXT(Table1[[#This Row],[Order Date]],"mmm-yyyy")</f>
        <v>Feb-2015</v>
      </c>
    </row>
    <row r="1210" spans="1:33" ht="12.75" customHeight="1" x14ac:dyDescent="0.25">
      <c r="A1210" s="5">
        <v>23870</v>
      </c>
      <c r="B1210" s="5" t="s">
        <v>47</v>
      </c>
      <c r="C1210" s="5">
        <v>0.05</v>
      </c>
      <c r="D1210" s="5">
        <v>16.98</v>
      </c>
      <c r="E1210" s="5">
        <v>7.78</v>
      </c>
      <c r="F1210" s="5">
        <v>2193</v>
      </c>
      <c r="G1210" s="5" t="s">
        <v>2087</v>
      </c>
      <c r="H1210" s="5" t="s">
        <v>49</v>
      </c>
      <c r="I1210" s="5" t="s">
        <v>40</v>
      </c>
      <c r="J1210" s="5" t="s">
        <v>29</v>
      </c>
      <c r="K1210" s="5" t="s">
        <v>30</v>
      </c>
      <c r="L1210" s="5" t="s">
        <v>51</v>
      </c>
      <c r="M1210" s="5" t="s">
        <v>2085</v>
      </c>
      <c r="N1210" s="5">
        <v>0.56999999999999995</v>
      </c>
      <c r="O1210" s="5" t="s">
        <v>33</v>
      </c>
      <c r="P1210" s="5" t="s">
        <v>136</v>
      </c>
      <c r="Q1210" s="5" t="s">
        <v>322</v>
      </c>
      <c r="R1210" s="5" t="s">
        <v>2088</v>
      </c>
      <c r="S1210" s="5">
        <v>28560</v>
      </c>
      <c r="T1210" s="7">
        <v>42049</v>
      </c>
      <c r="U1210" s="7">
        <v>42051</v>
      </c>
      <c r="V1210" s="5">
        <v>-161</v>
      </c>
      <c r="W1210" s="5">
        <v>11</v>
      </c>
      <c r="X1210" s="5">
        <v>186.19</v>
      </c>
      <c r="Y1210" s="5">
        <v>90685</v>
      </c>
      <c r="Z1210" s="5">
        <f>DATEDIF(Table1[[#This Row],[Order Date]], Table1[[#This Row],[Ship Date]], "D")</f>
        <v>2</v>
      </c>
      <c r="AA1210" s="5">
        <f>IF(Table1[[#This Row],[Sales]]=0, 0, Table1[[#This Row],[Profit]] / Table1[[#This Row],[Sales]] * 100)</f>
        <v>-86.470809388259312</v>
      </c>
      <c r="AB1210" s="5">
        <f>Table1[[#This Row],[Sales]] / (1 - Table1[[#This Row],[Discount]])</f>
        <v>195.98947368421054</v>
      </c>
      <c r="AC1210" s="5">
        <f>Table1[[#This Row],[Sales Before Discount]] - Table1[[#This Row],[Sales]]</f>
        <v>9.7994736842105397</v>
      </c>
      <c r="AD1210" s="5" t="str">
        <f>IF(Table1[[#This Row],[Discount Impact Factor]]=0, "No Discount", IF(Table1[[#This Row],[Discount Impact Factor]]&lt;=0.1, "Low Discount", IF(Table1[[#This Row],[Discount Impact Factor]]&lt;=0.2, "Medium Discount", "High Discount")))</f>
        <v>High Discount</v>
      </c>
      <c r="AE1210" s="5" t="str">
        <f>IF(Table1[[#This Row],[Discount]]=0,"0% (No Discount)",
 IF(Table1[[#This Row],[Discount]]&lt;=0.09,"10%",
 IF(Table1[[#This Row],[Discount]]&lt;=0.16,"15%",
 IF(Table1[[#This Row],[Discount]]&lt;=0.2,"20%",  IF(Table1[[#This Row],[Discount]]&lt;=0.25,"25%",
 "30%+")))))</f>
        <v>10%</v>
      </c>
      <c r="AF1210" s="5" t="str">
        <f>IF(Table1[[#This Row],[Discount]]=0, "Full Price", "Discounted")</f>
        <v>Discounted</v>
      </c>
      <c r="AG1210" s="46" t="str">
        <f>TEXT(Table1[[#This Row],[Order Date]],"mmm-yyyy")</f>
        <v>Feb-2015</v>
      </c>
    </row>
    <row r="1211" spans="1:33" ht="12.75" hidden="1" customHeight="1" x14ac:dyDescent="0.25">
      <c r="A1211" s="5">
        <v>23871</v>
      </c>
      <c r="B1211" s="5" t="s">
        <v>47</v>
      </c>
      <c r="C1211" s="5">
        <v>0.03</v>
      </c>
      <c r="D1211" s="5">
        <v>115.99</v>
      </c>
      <c r="E1211" s="5">
        <v>4.2300000000000004</v>
      </c>
      <c r="F1211" s="5">
        <v>2193</v>
      </c>
      <c r="G1211" s="5" t="s">
        <v>2087</v>
      </c>
      <c r="H1211" s="5" t="s">
        <v>49</v>
      </c>
      <c r="I1211" s="5" t="s">
        <v>40</v>
      </c>
      <c r="J1211" s="5" t="s">
        <v>77</v>
      </c>
      <c r="K1211" s="5" t="s">
        <v>78</v>
      </c>
      <c r="L1211" s="5" t="s">
        <v>59</v>
      </c>
      <c r="M1211" s="5" t="s">
        <v>2086</v>
      </c>
      <c r="N1211" s="5">
        <v>0.56000000000000005</v>
      </c>
      <c r="O1211" s="5" t="s">
        <v>33</v>
      </c>
      <c r="P1211" s="5" t="s">
        <v>136</v>
      </c>
      <c r="Q1211" s="5" t="s">
        <v>322</v>
      </c>
      <c r="R1211" s="5" t="s">
        <v>2088</v>
      </c>
      <c r="S1211" s="5">
        <v>28560</v>
      </c>
      <c r="T1211" s="7">
        <v>42049</v>
      </c>
      <c r="U1211" s="7">
        <v>42051</v>
      </c>
      <c r="V1211" s="5">
        <v>848.3646</v>
      </c>
      <c r="W1211" s="5">
        <v>12</v>
      </c>
      <c r="X1211" s="5">
        <v>1227.94</v>
      </c>
      <c r="Y1211" s="5">
        <v>90685</v>
      </c>
      <c r="Z1211" s="5">
        <f>DATEDIF(Table1[[#This Row],[Order Date]], Table1[[#This Row],[Ship Date]], "D")</f>
        <v>2</v>
      </c>
      <c r="AA1211" s="5">
        <f>IF(Table1[[#This Row],[Sales]]=0, 0, Table1[[#This Row],[Profit]] / Table1[[#This Row],[Sales]] * 100)</f>
        <v>69.088440803296564</v>
      </c>
      <c r="AB1211" s="5">
        <f>Table1[[#This Row],[Sales]] / (1 - Table1[[#This Row],[Discount]])</f>
        <v>1265.9175257731961</v>
      </c>
      <c r="AC1211" s="5">
        <f>Table1[[#This Row],[Sales Before Discount]] - Table1[[#This Row],[Sales]]</f>
        <v>37.977525773196021</v>
      </c>
      <c r="AD1211" s="5" t="str">
        <f>IF(Table1[[#This Row],[Discount Impact Factor]]=0, "No Discount", IF(Table1[[#This Row],[Discount Impact Factor]]&lt;=0.1, "Low Discount", IF(Table1[[#This Row],[Discount Impact Factor]]&lt;=0.2, "Medium Discount", "High Discount")))</f>
        <v>High Discount</v>
      </c>
      <c r="AE1211" s="5" t="str">
        <f>IF(Table1[[#This Row],[Discount]]=0,"0% (No Discount)",
 IF(Table1[[#This Row],[Discount]]&lt;=0.09,"10%",
 IF(Table1[[#This Row],[Discount]]&lt;=0.16,"15%",
 IF(Table1[[#This Row],[Discount]]&lt;=0.2,"20%",  IF(Table1[[#This Row],[Discount]]&lt;=0.25,"25%",
 "30%+")))))</f>
        <v>10%</v>
      </c>
      <c r="AF1211" s="5" t="str">
        <f>IF(Table1[[#This Row],[Discount]]=0, "Full Price", "Discounted")</f>
        <v>Discounted</v>
      </c>
      <c r="AG1211" s="46" t="str">
        <f>TEXT(Table1[[#This Row],[Order Date]],"mmm-yyyy")</f>
        <v>Feb-2015</v>
      </c>
    </row>
    <row r="1212" spans="1:33" ht="12.75" customHeight="1" x14ac:dyDescent="0.25">
      <c r="A1212" s="5">
        <v>19112</v>
      </c>
      <c r="B1212" s="5" t="s">
        <v>56</v>
      </c>
      <c r="C1212" s="5">
        <v>0.03</v>
      </c>
      <c r="D1212" s="5">
        <v>27.48</v>
      </c>
      <c r="E1212" s="5">
        <v>4</v>
      </c>
      <c r="F1212" s="5">
        <v>2196</v>
      </c>
      <c r="G1212" s="5" t="s">
        <v>2089</v>
      </c>
      <c r="H1212" s="5" t="s">
        <v>49</v>
      </c>
      <c r="I1212" s="5" t="s">
        <v>58</v>
      </c>
      <c r="J1212" s="5" t="s">
        <v>77</v>
      </c>
      <c r="K1212" s="5" t="s">
        <v>180</v>
      </c>
      <c r="L1212" s="5" t="s">
        <v>59</v>
      </c>
      <c r="M1212" s="5" t="s">
        <v>870</v>
      </c>
      <c r="N1212" s="5">
        <v>0.75</v>
      </c>
      <c r="O1212" s="5" t="s">
        <v>33</v>
      </c>
      <c r="P1212" s="5" t="s">
        <v>53</v>
      </c>
      <c r="Q1212" s="5" t="s">
        <v>71</v>
      </c>
      <c r="R1212" s="5" t="s">
        <v>2090</v>
      </c>
      <c r="S1212" s="5">
        <v>14701</v>
      </c>
      <c r="T1212" s="7">
        <v>42101</v>
      </c>
      <c r="U1212" s="7">
        <v>42102</v>
      </c>
      <c r="V1212" s="5">
        <v>-88.840800000000002</v>
      </c>
      <c r="W1212" s="5">
        <v>11</v>
      </c>
      <c r="X1212" s="5">
        <v>294.97000000000003</v>
      </c>
      <c r="Y1212" s="5">
        <v>89175</v>
      </c>
      <c r="Z1212" s="5">
        <f>DATEDIF(Table1[[#This Row],[Order Date]], Table1[[#This Row],[Ship Date]], "D")</f>
        <v>1</v>
      </c>
      <c r="AA1212" s="5">
        <f>IF(Table1[[#This Row],[Sales]]=0, 0, Table1[[#This Row],[Profit]] / Table1[[#This Row],[Sales]] * 100)</f>
        <v>-30.11858833101671</v>
      </c>
      <c r="AB1212" s="5">
        <f>Table1[[#This Row],[Sales]] / (1 - Table1[[#This Row],[Discount]])</f>
        <v>304.09278350515467</v>
      </c>
      <c r="AC1212" s="5">
        <f>Table1[[#This Row],[Sales Before Discount]] - Table1[[#This Row],[Sales]]</f>
        <v>9.1227835051546435</v>
      </c>
      <c r="AD1212" s="5" t="str">
        <f>IF(Table1[[#This Row],[Discount Impact Factor]]=0, "No Discount", IF(Table1[[#This Row],[Discount Impact Factor]]&lt;=0.1, "Low Discount", IF(Table1[[#This Row],[Discount Impact Factor]]&lt;=0.2, "Medium Discount", "High Discount")))</f>
        <v>High Discount</v>
      </c>
      <c r="AE1212" s="5" t="str">
        <f>IF(Table1[[#This Row],[Discount]]=0,"0% (No Discount)",
 IF(Table1[[#This Row],[Discount]]&lt;=0.09,"10%",
 IF(Table1[[#This Row],[Discount]]&lt;=0.16,"15%",
 IF(Table1[[#This Row],[Discount]]&lt;=0.2,"20%",  IF(Table1[[#This Row],[Discount]]&lt;=0.25,"25%",
 "30%+")))))</f>
        <v>10%</v>
      </c>
      <c r="AF1212" s="5" t="str">
        <f>IF(Table1[[#This Row],[Discount]]=0, "Full Price", "Discounted")</f>
        <v>Discounted</v>
      </c>
      <c r="AG1212" s="46" t="str">
        <f>TEXT(Table1[[#This Row],[Order Date]],"mmm-yyyy")</f>
        <v>Apr-2015</v>
      </c>
    </row>
    <row r="1213" spans="1:33" ht="12.75" hidden="1" customHeight="1" x14ac:dyDescent="0.25">
      <c r="A1213" s="5">
        <v>19113</v>
      </c>
      <c r="B1213" s="5" t="s">
        <v>56</v>
      </c>
      <c r="C1213" s="5">
        <v>0.1</v>
      </c>
      <c r="D1213" s="5">
        <v>179.99</v>
      </c>
      <c r="E1213" s="5">
        <v>19.989999999999998</v>
      </c>
      <c r="F1213" s="5">
        <v>2196</v>
      </c>
      <c r="G1213" s="5" t="s">
        <v>2089</v>
      </c>
      <c r="H1213" s="5" t="s">
        <v>49</v>
      </c>
      <c r="I1213" s="5" t="s">
        <v>58</v>
      </c>
      <c r="J1213" s="5" t="s">
        <v>77</v>
      </c>
      <c r="K1213" s="5" t="s">
        <v>180</v>
      </c>
      <c r="L1213" s="5" t="s">
        <v>59</v>
      </c>
      <c r="M1213" s="5" t="s">
        <v>579</v>
      </c>
      <c r="N1213" s="5">
        <v>0.48</v>
      </c>
      <c r="O1213" s="5" t="s">
        <v>33</v>
      </c>
      <c r="P1213" s="5" t="s">
        <v>53</v>
      </c>
      <c r="Q1213" s="5" t="s">
        <v>71</v>
      </c>
      <c r="R1213" s="5" t="s">
        <v>2090</v>
      </c>
      <c r="S1213" s="5">
        <v>14701</v>
      </c>
      <c r="T1213" s="7">
        <v>42101</v>
      </c>
      <c r="U1213" s="7">
        <v>42102</v>
      </c>
      <c r="V1213" s="5">
        <v>1208.9903999999999</v>
      </c>
      <c r="W1213" s="5">
        <v>14</v>
      </c>
      <c r="X1213" s="5">
        <v>2458.0500000000002</v>
      </c>
      <c r="Y1213" s="5">
        <v>89175</v>
      </c>
      <c r="Z1213" s="5">
        <f>DATEDIF(Table1[[#This Row],[Order Date]], Table1[[#This Row],[Ship Date]], "D")</f>
        <v>1</v>
      </c>
      <c r="AA1213" s="5">
        <f>IF(Table1[[#This Row],[Sales]]=0, 0, Table1[[#This Row],[Profit]] / Table1[[#This Row],[Sales]] * 100)</f>
        <v>49.184939281137481</v>
      </c>
      <c r="AB1213" s="5">
        <f>Table1[[#This Row],[Sales]] / (1 - Table1[[#This Row],[Discount]])</f>
        <v>2731.166666666667</v>
      </c>
      <c r="AC1213" s="5">
        <f>Table1[[#This Row],[Sales Before Discount]] - Table1[[#This Row],[Sales]]</f>
        <v>273.11666666666679</v>
      </c>
      <c r="AD1213" s="5" t="str">
        <f>IF(Table1[[#This Row],[Discount Impact Factor]]=0, "No Discount", IF(Table1[[#This Row],[Discount Impact Factor]]&lt;=0.1, "Low Discount", IF(Table1[[#This Row],[Discount Impact Factor]]&lt;=0.2, "Medium Discount", "High Discount")))</f>
        <v>High Discount</v>
      </c>
      <c r="AE1213" s="5" t="str">
        <f>IF(Table1[[#This Row],[Discount]]=0,"0% (No Discount)",
 IF(Table1[[#This Row],[Discount]]&lt;=0.09,"10%",
 IF(Table1[[#This Row],[Discount]]&lt;=0.16,"15%",
 IF(Table1[[#This Row],[Discount]]&lt;=0.2,"20%",  IF(Table1[[#This Row],[Discount]]&lt;=0.25,"25%",
 "30%+")))))</f>
        <v>15%</v>
      </c>
      <c r="AF1213" s="5" t="str">
        <f>IF(Table1[[#This Row],[Discount]]=0, "Full Price", "Discounted")</f>
        <v>Discounted</v>
      </c>
      <c r="AG1213" s="46" t="str">
        <f>TEXT(Table1[[#This Row],[Order Date]],"mmm-yyyy")</f>
        <v>Apr-2015</v>
      </c>
    </row>
    <row r="1214" spans="1:33" ht="12.75" hidden="1" customHeight="1" x14ac:dyDescent="0.25">
      <c r="A1214" s="5">
        <v>19114</v>
      </c>
      <c r="B1214" s="5" t="s">
        <v>56</v>
      </c>
      <c r="C1214" s="5">
        <v>0.1</v>
      </c>
      <c r="D1214" s="5">
        <v>140.85</v>
      </c>
      <c r="E1214" s="5">
        <v>19.989999999999998</v>
      </c>
      <c r="F1214" s="5">
        <v>2196</v>
      </c>
      <c r="G1214" s="5" t="s">
        <v>2089</v>
      </c>
      <c r="H1214" s="5" t="s">
        <v>49</v>
      </c>
      <c r="I1214" s="5" t="s">
        <v>58</v>
      </c>
      <c r="J1214" s="5" t="s">
        <v>29</v>
      </c>
      <c r="K1214" s="5" t="s">
        <v>141</v>
      </c>
      <c r="L1214" s="5" t="s">
        <v>59</v>
      </c>
      <c r="M1214" s="5" t="s">
        <v>2091</v>
      </c>
      <c r="N1214" s="5">
        <v>0.73</v>
      </c>
      <c r="O1214" s="5" t="s">
        <v>33</v>
      </c>
      <c r="P1214" s="5" t="s">
        <v>53</v>
      </c>
      <c r="Q1214" s="5" t="s">
        <v>71</v>
      </c>
      <c r="R1214" s="5" t="s">
        <v>2090</v>
      </c>
      <c r="S1214" s="5">
        <v>14701</v>
      </c>
      <c r="T1214" s="7">
        <v>42101</v>
      </c>
      <c r="U1214" s="7">
        <v>42103</v>
      </c>
      <c r="V1214" s="5">
        <v>9.9911999999999992</v>
      </c>
      <c r="W1214" s="5">
        <v>19</v>
      </c>
      <c r="X1214" s="5">
        <v>2465.75</v>
      </c>
      <c r="Y1214" s="5">
        <v>89175</v>
      </c>
      <c r="Z1214" s="5">
        <f>DATEDIF(Table1[[#This Row],[Order Date]], Table1[[#This Row],[Ship Date]], "D")</f>
        <v>2</v>
      </c>
      <c r="AA1214" s="5">
        <f>IF(Table1[[#This Row],[Sales]]=0, 0, Table1[[#This Row],[Profit]] / Table1[[#This Row],[Sales]] * 100)</f>
        <v>0.40519922944337422</v>
      </c>
      <c r="AB1214" s="5">
        <f>Table1[[#This Row],[Sales]] / (1 - Table1[[#This Row],[Discount]])</f>
        <v>2739.7222222222222</v>
      </c>
      <c r="AC1214" s="5">
        <f>Table1[[#This Row],[Sales Before Discount]] - Table1[[#This Row],[Sales]]</f>
        <v>273.97222222222217</v>
      </c>
      <c r="AD1214" s="5" t="str">
        <f>IF(Table1[[#This Row],[Discount Impact Factor]]=0, "No Discount", IF(Table1[[#This Row],[Discount Impact Factor]]&lt;=0.1, "Low Discount", IF(Table1[[#This Row],[Discount Impact Factor]]&lt;=0.2, "Medium Discount", "High Discount")))</f>
        <v>High Discount</v>
      </c>
      <c r="AE1214" s="5" t="str">
        <f>IF(Table1[[#This Row],[Discount]]=0,"0% (No Discount)",
 IF(Table1[[#This Row],[Discount]]&lt;=0.09,"10%",
 IF(Table1[[#This Row],[Discount]]&lt;=0.16,"15%",
 IF(Table1[[#This Row],[Discount]]&lt;=0.2,"20%",  IF(Table1[[#This Row],[Discount]]&lt;=0.25,"25%",
 "30%+")))))</f>
        <v>15%</v>
      </c>
      <c r="AF1214" s="5" t="str">
        <f>IF(Table1[[#This Row],[Discount]]=0, "Full Price", "Discounted")</f>
        <v>Discounted</v>
      </c>
      <c r="AG1214" s="46" t="str">
        <f>TEXT(Table1[[#This Row],[Order Date]],"mmm-yyyy")</f>
        <v>Apr-2015</v>
      </c>
    </row>
    <row r="1215" spans="1:33" ht="12.75" hidden="1" customHeight="1" x14ac:dyDescent="0.25">
      <c r="A1215" s="5">
        <v>23300</v>
      </c>
      <c r="B1215" s="5" t="s">
        <v>47</v>
      </c>
      <c r="C1215" s="5">
        <v>0.08</v>
      </c>
      <c r="D1215" s="5">
        <v>100.97</v>
      </c>
      <c r="E1215" s="5">
        <v>7.18</v>
      </c>
      <c r="F1215" s="5">
        <v>2197</v>
      </c>
      <c r="G1215" s="5" t="s">
        <v>2092</v>
      </c>
      <c r="H1215" s="5" t="s">
        <v>49</v>
      </c>
      <c r="I1215" s="5" t="s">
        <v>58</v>
      </c>
      <c r="J1215" s="5" t="s">
        <v>77</v>
      </c>
      <c r="K1215" s="5" t="s">
        <v>180</v>
      </c>
      <c r="L1215" s="5" t="s">
        <v>59</v>
      </c>
      <c r="M1215" s="5" t="s">
        <v>2093</v>
      </c>
      <c r="N1215" s="5">
        <v>0.46</v>
      </c>
      <c r="O1215" s="5" t="s">
        <v>33</v>
      </c>
      <c r="P1215" s="5" t="s">
        <v>53</v>
      </c>
      <c r="Q1215" s="5" t="s">
        <v>71</v>
      </c>
      <c r="R1215" s="5" t="s">
        <v>1706</v>
      </c>
      <c r="S1215" s="5">
        <v>11756</v>
      </c>
      <c r="T1215" s="7">
        <v>42181</v>
      </c>
      <c r="U1215" s="7">
        <v>42182</v>
      </c>
      <c r="V1215" s="5">
        <v>126.22500000000001</v>
      </c>
      <c r="W1215" s="5">
        <v>7</v>
      </c>
      <c r="X1215" s="5">
        <v>650.25</v>
      </c>
      <c r="Y1215" s="5">
        <v>89176</v>
      </c>
      <c r="Z1215" s="5">
        <f>DATEDIF(Table1[[#This Row],[Order Date]], Table1[[#This Row],[Ship Date]], "D")</f>
        <v>1</v>
      </c>
      <c r="AA1215" s="5">
        <f>IF(Table1[[#This Row],[Sales]]=0, 0, Table1[[#This Row],[Profit]] / Table1[[#This Row],[Sales]] * 100)</f>
        <v>19.411764705882355</v>
      </c>
      <c r="AB1215" s="5">
        <f>Table1[[#This Row],[Sales]] / (1 - Table1[[#This Row],[Discount]])</f>
        <v>706.79347826086951</v>
      </c>
      <c r="AC1215" s="5">
        <f>Table1[[#This Row],[Sales Before Discount]] - Table1[[#This Row],[Sales]]</f>
        <v>56.543478260869506</v>
      </c>
      <c r="AD1215" s="5" t="str">
        <f>IF(Table1[[#This Row],[Discount Impact Factor]]=0, "No Discount", IF(Table1[[#This Row],[Discount Impact Factor]]&lt;=0.1, "Low Discount", IF(Table1[[#This Row],[Discount Impact Factor]]&lt;=0.2, "Medium Discount", "High Discount")))</f>
        <v>High Discount</v>
      </c>
      <c r="AE1215" s="5" t="str">
        <f>IF(Table1[[#This Row],[Discount]]=0,"0% (No Discount)",
 IF(Table1[[#This Row],[Discount]]&lt;=0.09,"10%",
 IF(Table1[[#This Row],[Discount]]&lt;=0.16,"15%",
 IF(Table1[[#This Row],[Discount]]&lt;=0.2,"20%",  IF(Table1[[#This Row],[Discount]]&lt;=0.25,"25%",
 "30%+")))))</f>
        <v>10%</v>
      </c>
      <c r="AF1215" s="5" t="str">
        <f>IF(Table1[[#This Row],[Discount]]=0, "Full Price", "Discounted")</f>
        <v>Discounted</v>
      </c>
      <c r="AG1215" s="46" t="str">
        <f>TEXT(Table1[[#This Row],[Order Date]],"mmm-yyyy")</f>
        <v>Jun-2015</v>
      </c>
    </row>
    <row r="1216" spans="1:33" ht="12.75" hidden="1" customHeight="1" x14ac:dyDescent="0.25">
      <c r="A1216" s="5">
        <v>23301</v>
      </c>
      <c r="B1216" s="5" t="s">
        <v>47</v>
      </c>
      <c r="C1216" s="5">
        <v>0</v>
      </c>
      <c r="D1216" s="5">
        <v>13.4</v>
      </c>
      <c r="E1216" s="5">
        <v>4.95</v>
      </c>
      <c r="F1216" s="5">
        <v>2197</v>
      </c>
      <c r="G1216" s="5" t="s">
        <v>2092</v>
      </c>
      <c r="H1216" s="5" t="s">
        <v>49</v>
      </c>
      <c r="I1216" s="5" t="s">
        <v>58</v>
      </c>
      <c r="J1216" s="5" t="s">
        <v>41</v>
      </c>
      <c r="K1216" s="5" t="s">
        <v>50</v>
      </c>
      <c r="L1216" s="5" t="s">
        <v>51</v>
      </c>
      <c r="M1216" s="5" t="s">
        <v>770</v>
      </c>
      <c r="N1216" s="5">
        <v>0.37</v>
      </c>
      <c r="O1216" s="5" t="s">
        <v>33</v>
      </c>
      <c r="P1216" s="5" t="s">
        <v>53</v>
      </c>
      <c r="Q1216" s="5" t="s">
        <v>71</v>
      </c>
      <c r="R1216" s="5" t="s">
        <v>1706</v>
      </c>
      <c r="S1216" s="5">
        <v>11756</v>
      </c>
      <c r="T1216" s="7">
        <v>42181</v>
      </c>
      <c r="U1216" s="7">
        <v>42182</v>
      </c>
      <c r="V1216" s="5">
        <v>187.7628</v>
      </c>
      <c r="W1216" s="5">
        <v>19</v>
      </c>
      <c r="X1216" s="5">
        <v>272.12</v>
      </c>
      <c r="Y1216" s="5">
        <v>89176</v>
      </c>
      <c r="Z1216" s="5">
        <f>DATEDIF(Table1[[#This Row],[Order Date]], Table1[[#This Row],[Ship Date]], "D")</f>
        <v>1</v>
      </c>
      <c r="AA1216" s="5">
        <f>IF(Table1[[#This Row],[Sales]]=0, 0, Table1[[#This Row],[Profit]] / Table1[[#This Row],[Sales]] * 100)</f>
        <v>69</v>
      </c>
      <c r="AB1216" s="5">
        <f>Table1[[#This Row],[Sales]] / (1 - Table1[[#This Row],[Discount]])</f>
        <v>272.12</v>
      </c>
      <c r="AC1216" s="5">
        <f>Table1[[#This Row],[Sales Before Discount]] - Table1[[#This Row],[Sales]]</f>
        <v>0</v>
      </c>
      <c r="AD1216" s="5" t="str">
        <f>IF(Table1[[#This Row],[Discount Impact Factor]]=0, "No Discount", IF(Table1[[#This Row],[Discount Impact Factor]]&lt;=0.1, "Low Discount", IF(Table1[[#This Row],[Discount Impact Factor]]&lt;=0.2, "Medium Discount", "High Discount")))</f>
        <v>No Discount</v>
      </c>
      <c r="AE1216" s="5" t="str">
        <f>IF(Table1[[#This Row],[Discount]]=0,"0% (No Discount)",
 IF(Table1[[#This Row],[Discount]]&lt;=0.09,"10%",
 IF(Table1[[#This Row],[Discount]]&lt;=0.16,"15%",
 IF(Table1[[#This Row],[Discount]]&lt;=0.2,"20%",  IF(Table1[[#This Row],[Discount]]&lt;=0.25,"25%",
 "30%+")))))</f>
        <v>0% (No Discount)</v>
      </c>
      <c r="AF1216" s="5" t="str">
        <f>IF(Table1[[#This Row],[Discount]]=0, "Full Price", "Discounted")</f>
        <v>Full Price</v>
      </c>
      <c r="AG1216" s="46" t="str">
        <f>TEXT(Table1[[#This Row],[Order Date]],"mmm-yyyy")</f>
        <v>Jun-2015</v>
      </c>
    </row>
    <row r="1217" spans="1:33" ht="12.75" hidden="1" customHeight="1" x14ac:dyDescent="0.25">
      <c r="A1217" s="5">
        <v>26083</v>
      </c>
      <c r="B1217" s="5" t="s">
        <v>37</v>
      </c>
      <c r="C1217" s="5">
        <v>0.03</v>
      </c>
      <c r="D1217" s="5">
        <v>25.98</v>
      </c>
      <c r="E1217" s="5">
        <v>4.08</v>
      </c>
      <c r="F1217" s="5">
        <v>2198</v>
      </c>
      <c r="G1217" s="5" t="s">
        <v>2094</v>
      </c>
      <c r="H1217" s="5" t="s">
        <v>49</v>
      </c>
      <c r="I1217" s="5" t="s">
        <v>58</v>
      </c>
      <c r="J1217" s="5" t="s">
        <v>29</v>
      </c>
      <c r="K1217" s="5" t="s">
        <v>30</v>
      </c>
      <c r="L1217" s="5" t="s">
        <v>51</v>
      </c>
      <c r="M1217" s="5" t="s">
        <v>2095</v>
      </c>
      <c r="N1217" s="5">
        <v>0.56999999999999995</v>
      </c>
      <c r="O1217" s="5" t="s">
        <v>33</v>
      </c>
      <c r="P1217" s="5" t="s">
        <v>53</v>
      </c>
      <c r="Q1217" s="5" t="s">
        <v>71</v>
      </c>
      <c r="R1217" s="5" t="s">
        <v>2096</v>
      </c>
      <c r="S1217" s="5">
        <v>11757</v>
      </c>
      <c r="T1217" s="7">
        <v>42146</v>
      </c>
      <c r="U1217" s="7">
        <v>42149</v>
      </c>
      <c r="V1217" s="5">
        <v>295.90649999999999</v>
      </c>
      <c r="W1217" s="5">
        <v>16</v>
      </c>
      <c r="X1217" s="5">
        <v>428.85</v>
      </c>
      <c r="Y1217" s="5">
        <v>89174</v>
      </c>
      <c r="Z1217" s="5">
        <f>DATEDIF(Table1[[#This Row],[Order Date]], Table1[[#This Row],[Ship Date]], "D")</f>
        <v>3</v>
      </c>
      <c r="AA1217" s="5">
        <f>IF(Table1[[#This Row],[Sales]]=0, 0, Table1[[#This Row],[Profit]] / Table1[[#This Row],[Sales]] * 100)</f>
        <v>69</v>
      </c>
      <c r="AB1217" s="5">
        <f>Table1[[#This Row],[Sales]] / (1 - Table1[[#This Row],[Discount]])</f>
        <v>442.11340206185571</v>
      </c>
      <c r="AC1217" s="5">
        <f>Table1[[#This Row],[Sales Before Discount]] - Table1[[#This Row],[Sales]]</f>
        <v>13.263402061855686</v>
      </c>
      <c r="AD1217" s="5" t="str">
        <f>IF(Table1[[#This Row],[Discount Impact Factor]]=0, "No Discount", IF(Table1[[#This Row],[Discount Impact Factor]]&lt;=0.1, "Low Discount", IF(Table1[[#This Row],[Discount Impact Factor]]&lt;=0.2, "Medium Discount", "High Discount")))</f>
        <v>High Discount</v>
      </c>
      <c r="AE1217" s="5" t="str">
        <f>IF(Table1[[#This Row],[Discount]]=0,"0% (No Discount)",
 IF(Table1[[#This Row],[Discount]]&lt;=0.09,"10%",
 IF(Table1[[#This Row],[Discount]]&lt;=0.16,"15%",
 IF(Table1[[#This Row],[Discount]]&lt;=0.2,"20%",  IF(Table1[[#This Row],[Discount]]&lt;=0.25,"25%",
 "30%+")))))</f>
        <v>10%</v>
      </c>
      <c r="AF1217" s="5" t="str">
        <f>IF(Table1[[#This Row],[Discount]]=0, "Full Price", "Discounted")</f>
        <v>Discounted</v>
      </c>
      <c r="AG1217" s="46" t="str">
        <f>TEXT(Table1[[#This Row],[Order Date]],"mmm-yyyy")</f>
        <v>May-2015</v>
      </c>
    </row>
    <row r="1218" spans="1:33" ht="12.75" customHeight="1" x14ac:dyDescent="0.25">
      <c r="A1218" s="5">
        <v>26084</v>
      </c>
      <c r="B1218" s="5" t="s">
        <v>37</v>
      </c>
      <c r="C1218" s="5">
        <v>0.1</v>
      </c>
      <c r="D1218" s="5">
        <v>20.98</v>
      </c>
      <c r="E1218" s="5">
        <v>53.03</v>
      </c>
      <c r="F1218" s="5">
        <v>2198</v>
      </c>
      <c r="G1218" s="5" t="s">
        <v>2094</v>
      </c>
      <c r="H1218" s="5" t="s">
        <v>39</v>
      </c>
      <c r="I1218" s="5" t="s">
        <v>58</v>
      </c>
      <c r="J1218" s="5" t="s">
        <v>29</v>
      </c>
      <c r="K1218" s="5" t="s">
        <v>141</v>
      </c>
      <c r="L1218" s="5" t="s">
        <v>43</v>
      </c>
      <c r="M1218" s="5" t="s">
        <v>617</v>
      </c>
      <c r="N1218" s="5">
        <v>0.78</v>
      </c>
      <c r="O1218" s="5" t="s">
        <v>33</v>
      </c>
      <c r="P1218" s="5" t="s">
        <v>53</v>
      </c>
      <c r="Q1218" s="5" t="s">
        <v>71</v>
      </c>
      <c r="R1218" s="5" t="s">
        <v>2096</v>
      </c>
      <c r="S1218" s="5">
        <v>11757</v>
      </c>
      <c r="T1218" s="7">
        <v>42146</v>
      </c>
      <c r="U1218" s="7">
        <v>42146</v>
      </c>
      <c r="V1218" s="5">
        <v>-2111.36</v>
      </c>
      <c r="W1218" s="5">
        <v>16</v>
      </c>
      <c r="X1218" s="5">
        <v>342.54</v>
      </c>
      <c r="Y1218" s="5">
        <v>89174</v>
      </c>
      <c r="Z1218" s="5">
        <f>DATEDIF(Table1[[#This Row],[Order Date]], Table1[[#This Row],[Ship Date]], "D")</f>
        <v>0</v>
      </c>
      <c r="AA1218" s="5">
        <f>IF(Table1[[#This Row],[Sales]]=0, 0, Table1[[#This Row],[Profit]] / Table1[[#This Row],[Sales]] * 100)</f>
        <v>-616.38348805978865</v>
      </c>
      <c r="AB1218" s="5">
        <f>Table1[[#This Row],[Sales]] / (1 - Table1[[#This Row],[Discount]])</f>
        <v>380.6</v>
      </c>
      <c r="AC1218" s="5">
        <f>Table1[[#This Row],[Sales Before Discount]] - Table1[[#This Row],[Sales]]</f>
        <v>38.06</v>
      </c>
      <c r="AD1218" s="5" t="str">
        <f>IF(Table1[[#This Row],[Discount Impact Factor]]=0, "No Discount", IF(Table1[[#This Row],[Discount Impact Factor]]&lt;=0.1, "Low Discount", IF(Table1[[#This Row],[Discount Impact Factor]]&lt;=0.2, "Medium Discount", "High Discount")))</f>
        <v>High Discount</v>
      </c>
      <c r="AE1218" s="5" t="str">
        <f>IF(Table1[[#This Row],[Discount]]=0,"0% (No Discount)",
 IF(Table1[[#This Row],[Discount]]&lt;=0.09,"10%",
 IF(Table1[[#This Row],[Discount]]&lt;=0.16,"15%",
 IF(Table1[[#This Row],[Discount]]&lt;=0.2,"20%",  IF(Table1[[#This Row],[Discount]]&lt;=0.25,"25%",
 "30%+")))))</f>
        <v>15%</v>
      </c>
      <c r="AF1218" s="5" t="str">
        <f>IF(Table1[[#This Row],[Discount]]=0, "Full Price", "Discounted")</f>
        <v>Discounted</v>
      </c>
      <c r="AG1218" s="46" t="str">
        <f>TEXT(Table1[[#This Row],[Order Date]],"mmm-yyyy")</f>
        <v>May-2015</v>
      </c>
    </row>
    <row r="1219" spans="1:33" ht="12.75" customHeight="1" x14ac:dyDescent="0.25">
      <c r="A1219" s="5">
        <v>20234</v>
      </c>
      <c r="B1219" s="5" t="s">
        <v>47</v>
      </c>
      <c r="C1219" s="5">
        <v>0.17</v>
      </c>
      <c r="D1219" s="5">
        <v>14.89</v>
      </c>
      <c r="E1219" s="5">
        <v>13.56</v>
      </c>
      <c r="F1219" s="5">
        <v>2201</v>
      </c>
      <c r="G1219" s="5" t="s">
        <v>2097</v>
      </c>
      <c r="H1219" s="5" t="s">
        <v>49</v>
      </c>
      <c r="I1219" s="5" t="s">
        <v>58</v>
      </c>
      <c r="J1219" s="5" t="s">
        <v>41</v>
      </c>
      <c r="K1219" s="5" t="s">
        <v>50</v>
      </c>
      <c r="L1219" s="5" t="s">
        <v>236</v>
      </c>
      <c r="M1219" s="5" t="s">
        <v>2098</v>
      </c>
      <c r="N1219" s="5">
        <v>0.57999999999999996</v>
      </c>
      <c r="O1219" s="5" t="s">
        <v>33</v>
      </c>
      <c r="P1219" s="5" t="s">
        <v>61</v>
      </c>
      <c r="Q1219" s="5" t="s">
        <v>62</v>
      </c>
      <c r="R1219" s="5" t="s">
        <v>489</v>
      </c>
      <c r="S1219" s="5">
        <v>55420</v>
      </c>
      <c r="T1219" s="7">
        <v>42088</v>
      </c>
      <c r="U1219" s="7">
        <v>42090</v>
      </c>
      <c r="V1219" s="5">
        <v>-9.1300000000000008</v>
      </c>
      <c r="W1219" s="5">
        <v>1</v>
      </c>
      <c r="X1219" s="5">
        <v>27.96</v>
      </c>
      <c r="Y1219" s="5">
        <v>86054</v>
      </c>
      <c r="Z1219" s="5">
        <f>DATEDIF(Table1[[#This Row],[Order Date]], Table1[[#This Row],[Ship Date]], "D")</f>
        <v>2</v>
      </c>
      <c r="AA1219" s="5">
        <f>IF(Table1[[#This Row],[Sales]]=0, 0, Table1[[#This Row],[Profit]] / Table1[[#This Row],[Sales]] * 100)</f>
        <v>-32.653791130185979</v>
      </c>
      <c r="AB1219" s="5">
        <f>Table1[[#This Row],[Sales]] / (1 - Table1[[#This Row],[Discount]])</f>
        <v>33.686746987951807</v>
      </c>
      <c r="AC1219" s="5">
        <f>Table1[[#This Row],[Sales Before Discount]] - Table1[[#This Row],[Sales]]</f>
        <v>5.726746987951806</v>
      </c>
      <c r="AD1219" s="5" t="str">
        <f>IF(Table1[[#This Row],[Discount Impact Factor]]=0, "No Discount", IF(Table1[[#This Row],[Discount Impact Factor]]&lt;=0.1, "Low Discount", IF(Table1[[#This Row],[Discount Impact Factor]]&lt;=0.2, "Medium Discount", "High Discount")))</f>
        <v>High Discount</v>
      </c>
      <c r="AE1219" s="5" t="str">
        <f>IF(Table1[[#This Row],[Discount]]=0,"0% (No Discount)",
 IF(Table1[[#This Row],[Discount]]&lt;=0.09,"10%",
 IF(Table1[[#This Row],[Discount]]&lt;=0.16,"15%",
 IF(Table1[[#This Row],[Discount]]&lt;=0.2,"20%",  IF(Table1[[#This Row],[Discount]]&lt;=0.25,"25%",
 "30%+")))))</f>
        <v>20%</v>
      </c>
      <c r="AF1219" s="5" t="str">
        <f>IF(Table1[[#This Row],[Discount]]=0, "Full Price", "Discounted")</f>
        <v>Discounted</v>
      </c>
      <c r="AG1219" s="46" t="str">
        <f>TEXT(Table1[[#This Row],[Order Date]],"mmm-yyyy")</f>
        <v>Mar-2015</v>
      </c>
    </row>
    <row r="1220" spans="1:33" ht="12.75" hidden="1" customHeight="1" x14ac:dyDescent="0.25">
      <c r="A1220" s="5">
        <v>22259</v>
      </c>
      <c r="B1220" s="5" t="s">
        <v>106</v>
      </c>
      <c r="C1220" s="5">
        <v>0.09</v>
      </c>
      <c r="D1220" s="5">
        <v>160.97999999999999</v>
      </c>
      <c r="E1220" s="5">
        <v>30</v>
      </c>
      <c r="F1220" s="5">
        <v>2202</v>
      </c>
      <c r="G1220" s="5" t="s">
        <v>2099</v>
      </c>
      <c r="H1220" s="5" t="s">
        <v>39</v>
      </c>
      <c r="I1220" s="5" t="s">
        <v>40</v>
      </c>
      <c r="J1220" s="5" t="s">
        <v>41</v>
      </c>
      <c r="K1220" s="5" t="s">
        <v>42</v>
      </c>
      <c r="L1220" s="5" t="s">
        <v>43</v>
      </c>
      <c r="M1220" s="5" t="s">
        <v>177</v>
      </c>
      <c r="N1220" s="5">
        <v>0.62</v>
      </c>
      <c r="O1220" s="5" t="s">
        <v>33</v>
      </c>
      <c r="P1220" s="5" t="s">
        <v>61</v>
      </c>
      <c r="Q1220" s="5" t="s">
        <v>62</v>
      </c>
      <c r="R1220" s="5" t="s">
        <v>2100</v>
      </c>
      <c r="S1220" s="5">
        <v>55429</v>
      </c>
      <c r="T1220" s="7">
        <v>42035</v>
      </c>
      <c r="U1220" s="7">
        <v>42035</v>
      </c>
      <c r="V1220" s="5">
        <v>357.428</v>
      </c>
      <c r="W1220" s="5">
        <v>11</v>
      </c>
      <c r="X1220" s="5">
        <v>1635.38</v>
      </c>
      <c r="Y1220" s="5">
        <v>86050</v>
      </c>
      <c r="Z1220" s="5">
        <f>DATEDIF(Table1[[#This Row],[Order Date]], Table1[[#This Row],[Ship Date]], "D")</f>
        <v>0</v>
      </c>
      <c r="AA1220" s="5">
        <f>IF(Table1[[#This Row],[Sales]]=0, 0, Table1[[#This Row],[Profit]] / Table1[[#This Row],[Sales]] * 100)</f>
        <v>21.855960082671917</v>
      </c>
      <c r="AB1220" s="5">
        <f>Table1[[#This Row],[Sales]] / (1 - Table1[[#This Row],[Discount]])</f>
        <v>1797.1208791208792</v>
      </c>
      <c r="AC1220" s="5">
        <f>Table1[[#This Row],[Sales Before Discount]] - Table1[[#This Row],[Sales]]</f>
        <v>161.74087912087907</v>
      </c>
      <c r="AD1220" s="5" t="str">
        <f>IF(Table1[[#This Row],[Discount Impact Factor]]=0, "No Discount", IF(Table1[[#This Row],[Discount Impact Factor]]&lt;=0.1, "Low Discount", IF(Table1[[#This Row],[Discount Impact Factor]]&lt;=0.2, "Medium Discount", "High Discount")))</f>
        <v>High Discount</v>
      </c>
      <c r="AE1220" s="5" t="str">
        <f>IF(Table1[[#This Row],[Discount]]=0,"0% (No Discount)",
 IF(Table1[[#This Row],[Discount]]&lt;=0.09,"10%",
 IF(Table1[[#This Row],[Discount]]&lt;=0.16,"15%",
 IF(Table1[[#This Row],[Discount]]&lt;=0.2,"20%",  IF(Table1[[#This Row],[Discount]]&lt;=0.25,"25%",
 "30%+")))))</f>
        <v>10%</v>
      </c>
      <c r="AF1220" s="5" t="str">
        <f>IF(Table1[[#This Row],[Discount]]=0, "Full Price", "Discounted")</f>
        <v>Discounted</v>
      </c>
      <c r="AG1220" s="46" t="str">
        <f>TEXT(Table1[[#This Row],[Order Date]],"mmm-yyyy")</f>
        <v>Jan-2015</v>
      </c>
    </row>
    <row r="1221" spans="1:33" ht="12.75" hidden="1" customHeight="1" x14ac:dyDescent="0.25">
      <c r="A1221" s="5">
        <v>22260</v>
      </c>
      <c r="B1221" s="5" t="s">
        <v>106</v>
      </c>
      <c r="C1221" s="5">
        <v>0.09</v>
      </c>
      <c r="D1221" s="5">
        <v>6.3</v>
      </c>
      <c r="E1221" s="5">
        <v>0.5</v>
      </c>
      <c r="F1221" s="5">
        <v>2202</v>
      </c>
      <c r="G1221" s="5" t="s">
        <v>2099</v>
      </c>
      <c r="H1221" s="5" t="s">
        <v>49</v>
      </c>
      <c r="I1221" s="5" t="s">
        <v>40</v>
      </c>
      <c r="J1221" s="5" t="s">
        <v>29</v>
      </c>
      <c r="K1221" s="5" t="s">
        <v>134</v>
      </c>
      <c r="L1221" s="5" t="s">
        <v>59</v>
      </c>
      <c r="M1221" s="5" t="s">
        <v>211</v>
      </c>
      <c r="N1221" s="5">
        <v>0.39</v>
      </c>
      <c r="O1221" s="5" t="s">
        <v>33</v>
      </c>
      <c r="P1221" s="5" t="s">
        <v>61</v>
      </c>
      <c r="Q1221" s="5" t="s">
        <v>62</v>
      </c>
      <c r="R1221" s="5" t="s">
        <v>2100</v>
      </c>
      <c r="S1221" s="5">
        <v>55429</v>
      </c>
      <c r="T1221" s="7">
        <v>42035</v>
      </c>
      <c r="U1221" s="7">
        <v>42035</v>
      </c>
      <c r="V1221" s="5">
        <v>40.351199999999992</v>
      </c>
      <c r="W1221" s="5">
        <v>10</v>
      </c>
      <c r="X1221" s="5">
        <v>58.48</v>
      </c>
      <c r="Y1221" s="5">
        <v>86050</v>
      </c>
      <c r="Z1221" s="5">
        <f>DATEDIF(Table1[[#This Row],[Order Date]], Table1[[#This Row],[Ship Date]], "D")</f>
        <v>0</v>
      </c>
      <c r="AA1221" s="5">
        <f>IF(Table1[[#This Row],[Sales]]=0, 0, Table1[[#This Row],[Profit]] / Table1[[#This Row],[Sales]] * 100)</f>
        <v>69</v>
      </c>
      <c r="AB1221" s="5">
        <f>Table1[[#This Row],[Sales]] / (1 - Table1[[#This Row],[Discount]])</f>
        <v>64.263736263736263</v>
      </c>
      <c r="AC1221" s="5">
        <f>Table1[[#This Row],[Sales Before Discount]] - Table1[[#This Row],[Sales]]</f>
        <v>5.7837362637362659</v>
      </c>
      <c r="AD1221" s="5" t="str">
        <f>IF(Table1[[#This Row],[Discount Impact Factor]]=0, "No Discount", IF(Table1[[#This Row],[Discount Impact Factor]]&lt;=0.1, "Low Discount", IF(Table1[[#This Row],[Discount Impact Factor]]&lt;=0.2, "Medium Discount", "High Discount")))</f>
        <v>High Discount</v>
      </c>
      <c r="AE1221" s="5" t="str">
        <f>IF(Table1[[#This Row],[Discount]]=0,"0% (No Discount)",
 IF(Table1[[#This Row],[Discount]]&lt;=0.09,"10%",
 IF(Table1[[#This Row],[Discount]]&lt;=0.16,"15%",
 IF(Table1[[#This Row],[Discount]]&lt;=0.2,"20%",  IF(Table1[[#This Row],[Discount]]&lt;=0.25,"25%",
 "30%+")))))</f>
        <v>10%</v>
      </c>
      <c r="AF1221" s="5" t="str">
        <f>IF(Table1[[#This Row],[Discount]]=0, "Full Price", "Discounted")</f>
        <v>Discounted</v>
      </c>
      <c r="AG1221" s="46" t="str">
        <f>TEXT(Table1[[#This Row],[Order Date]],"mmm-yyyy")</f>
        <v>Jan-2015</v>
      </c>
    </row>
    <row r="1222" spans="1:33" ht="12.75" hidden="1" customHeight="1" x14ac:dyDescent="0.25">
      <c r="A1222" s="5">
        <v>22261</v>
      </c>
      <c r="B1222" s="5" t="s">
        <v>106</v>
      </c>
      <c r="C1222" s="5">
        <v>0</v>
      </c>
      <c r="D1222" s="5">
        <v>4.9800000000000004</v>
      </c>
      <c r="E1222" s="5">
        <v>0.8</v>
      </c>
      <c r="F1222" s="5">
        <v>2202</v>
      </c>
      <c r="G1222" s="5" t="s">
        <v>2099</v>
      </c>
      <c r="H1222" s="5" t="s">
        <v>49</v>
      </c>
      <c r="I1222" s="5" t="s">
        <v>40</v>
      </c>
      <c r="J1222" s="5" t="s">
        <v>29</v>
      </c>
      <c r="K1222" s="5" t="s">
        <v>93</v>
      </c>
      <c r="L1222" s="5" t="s">
        <v>31</v>
      </c>
      <c r="M1222" s="5" t="s">
        <v>522</v>
      </c>
      <c r="N1222" s="5">
        <v>0.36</v>
      </c>
      <c r="O1222" s="5" t="s">
        <v>33</v>
      </c>
      <c r="P1222" s="5" t="s">
        <v>61</v>
      </c>
      <c r="Q1222" s="5" t="s">
        <v>62</v>
      </c>
      <c r="R1222" s="5" t="s">
        <v>2100</v>
      </c>
      <c r="S1222" s="5">
        <v>55429</v>
      </c>
      <c r="T1222" s="7">
        <v>42035</v>
      </c>
      <c r="U1222" s="7">
        <v>42042</v>
      </c>
      <c r="V1222" s="5">
        <v>27.634499999999996</v>
      </c>
      <c r="W1222" s="5">
        <v>8</v>
      </c>
      <c r="X1222" s="5">
        <v>40.049999999999997</v>
      </c>
      <c r="Y1222" s="5">
        <v>86050</v>
      </c>
      <c r="Z1222" s="5">
        <f>DATEDIF(Table1[[#This Row],[Order Date]], Table1[[#This Row],[Ship Date]], "D")</f>
        <v>7</v>
      </c>
      <c r="AA1222" s="5">
        <f>IF(Table1[[#This Row],[Sales]]=0, 0, Table1[[#This Row],[Profit]] / Table1[[#This Row],[Sales]] * 100)</f>
        <v>69</v>
      </c>
      <c r="AB1222" s="5">
        <f>Table1[[#This Row],[Sales]] / (1 - Table1[[#This Row],[Discount]])</f>
        <v>40.049999999999997</v>
      </c>
      <c r="AC1222" s="5">
        <f>Table1[[#This Row],[Sales Before Discount]] - Table1[[#This Row],[Sales]]</f>
        <v>0</v>
      </c>
      <c r="AD1222" s="5" t="str">
        <f>IF(Table1[[#This Row],[Discount Impact Factor]]=0, "No Discount", IF(Table1[[#This Row],[Discount Impact Factor]]&lt;=0.1, "Low Discount", IF(Table1[[#This Row],[Discount Impact Factor]]&lt;=0.2, "Medium Discount", "High Discount")))</f>
        <v>No Discount</v>
      </c>
      <c r="AE1222" s="5" t="str">
        <f>IF(Table1[[#This Row],[Discount]]=0,"0% (No Discount)",
 IF(Table1[[#This Row],[Discount]]&lt;=0.09,"10%",
 IF(Table1[[#This Row],[Discount]]&lt;=0.16,"15%",
 IF(Table1[[#This Row],[Discount]]&lt;=0.2,"20%",  IF(Table1[[#This Row],[Discount]]&lt;=0.25,"25%",
 "30%+")))))</f>
        <v>0% (No Discount)</v>
      </c>
      <c r="AF1222" s="5" t="str">
        <f>IF(Table1[[#This Row],[Discount]]=0, "Full Price", "Discounted")</f>
        <v>Full Price</v>
      </c>
      <c r="AG1222" s="46" t="str">
        <f>TEXT(Table1[[#This Row],[Order Date]],"mmm-yyyy")</f>
        <v>Jan-2015</v>
      </c>
    </row>
    <row r="1223" spans="1:33" ht="12.75" hidden="1" customHeight="1" x14ac:dyDescent="0.25">
      <c r="A1223" s="5">
        <v>23919</v>
      </c>
      <c r="B1223" s="5" t="s">
        <v>106</v>
      </c>
      <c r="C1223" s="5">
        <v>0.08</v>
      </c>
      <c r="D1223" s="5">
        <v>145.44999999999999</v>
      </c>
      <c r="E1223" s="5">
        <v>17.850000000000001</v>
      </c>
      <c r="F1223" s="5">
        <v>2203</v>
      </c>
      <c r="G1223" s="5" t="s">
        <v>2101</v>
      </c>
      <c r="H1223" s="5" t="s">
        <v>39</v>
      </c>
      <c r="I1223" s="5" t="s">
        <v>40</v>
      </c>
      <c r="J1223" s="5" t="s">
        <v>77</v>
      </c>
      <c r="K1223" s="5" t="s">
        <v>85</v>
      </c>
      <c r="L1223" s="5" t="s">
        <v>43</v>
      </c>
      <c r="M1223" s="5" t="s">
        <v>1075</v>
      </c>
      <c r="N1223" s="5">
        <v>0.56000000000000005</v>
      </c>
      <c r="O1223" s="5" t="s">
        <v>33</v>
      </c>
      <c r="P1223" s="5" t="s">
        <v>61</v>
      </c>
      <c r="Q1223" s="5" t="s">
        <v>62</v>
      </c>
      <c r="R1223" s="5" t="s">
        <v>2102</v>
      </c>
      <c r="S1223" s="5">
        <v>55445</v>
      </c>
      <c r="T1223" s="7">
        <v>42039</v>
      </c>
      <c r="U1223" s="7">
        <v>42039</v>
      </c>
      <c r="V1223" s="5">
        <v>751.58</v>
      </c>
      <c r="W1223" s="5">
        <v>8</v>
      </c>
      <c r="X1223" s="5">
        <v>1117.6600000000001</v>
      </c>
      <c r="Y1223" s="5">
        <v>86051</v>
      </c>
      <c r="Z1223" s="5">
        <f>DATEDIF(Table1[[#This Row],[Order Date]], Table1[[#This Row],[Ship Date]], "D")</f>
        <v>0</v>
      </c>
      <c r="AA1223" s="5">
        <f>IF(Table1[[#This Row],[Sales]]=0, 0, Table1[[#This Row],[Profit]] / Table1[[#This Row],[Sales]] * 100)</f>
        <v>67.245852942755405</v>
      </c>
      <c r="AB1223" s="5">
        <f>Table1[[#This Row],[Sales]] / (1 - Table1[[#This Row],[Discount]])</f>
        <v>1214.8478260869565</v>
      </c>
      <c r="AC1223" s="5">
        <f>Table1[[#This Row],[Sales Before Discount]] - Table1[[#This Row],[Sales]]</f>
        <v>97.18782608695642</v>
      </c>
      <c r="AD1223" s="5" t="str">
        <f>IF(Table1[[#This Row],[Discount Impact Factor]]=0, "No Discount", IF(Table1[[#This Row],[Discount Impact Factor]]&lt;=0.1, "Low Discount", IF(Table1[[#This Row],[Discount Impact Factor]]&lt;=0.2, "Medium Discount", "High Discount")))</f>
        <v>High Discount</v>
      </c>
      <c r="AE1223" s="5" t="str">
        <f>IF(Table1[[#This Row],[Discount]]=0,"0% (No Discount)",
 IF(Table1[[#This Row],[Discount]]&lt;=0.09,"10%",
 IF(Table1[[#This Row],[Discount]]&lt;=0.16,"15%",
 IF(Table1[[#This Row],[Discount]]&lt;=0.2,"20%",  IF(Table1[[#This Row],[Discount]]&lt;=0.25,"25%",
 "30%+")))))</f>
        <v>10%</v>
      </c>
      <c r="AF1223" s="5" t="str">
        <f>IF(Table1[[#This Row],[Discount]]=0, "Full Price", "Discounted")</f>
        <v>Discounted</v>
      </c>
      <c r="AG1223" s="46" t="str">
        <f>TEXT(Table1[[#This Row],[Order Date]],"mmm-yyyy")</f>
        <v>Feb-2015</v>
      </c>
    </row>
    <row r="1224" spans="1:33" ht="12.75" customHeight="1" x14ac:dyDescent="0.25">
      <c r="A1224" s="5">
        <v>22595</v>
      </c>
      <c r="B1224" s="5" t="s">
        <v>47</v>
      </c>
      <c r="C1224" s="5">
        <v>0.03</v>
      </c>
      <c r="D1224" s="5">
        <v>399.98</v>
      </c>
      <c r="E1224" s="5">
        <v>12.06</v>
      </c>
      <c r="F1224" s="5">
        <v>2203</v>
      </c>
      <c r="G1224" s="5" t="s">
        <v>2101</v>
      </c>
      <c r="H1224" s="5" t="s">
        <v>39</v>
      </c>
      <c r="I1224" s="5" t="s">
        <v>40</v>
      </c>
      <c r="J1224" s="5" t="s">
        <v>77</v>
      </c>
      <c r="K1224" s="5" t="s">
        <v>85</v>
      </c>
      <c r="L1224" s="5" t="s">
        <v>121</v>
      </c>
      <c r="M1224" s="5" t="s">
        <v>264</v>
      </c>
      <c r="N1224" s="5">
        <v>0.56000000000000005</v>
      </c>
      <c r="O1224" s="5" t="s">
        <v>33</v>
      </c>
      <c r="P1224" s="5" t="s">
        <v>61</v>
      </c>
      <c r="Q1224" s="5" t="s">
        <v>62</v>
      </c>
      <c r="R1224" s="5" t="s">
        <v>2102</v>
      </c>
      <c r="S1224" s="5">
        <v>55445</v>
      </c>
      <c r="T1224" s="7">
        <v>42008</v>
      </c>
      <c r="U1224" s="7">
        <v>42010</v>
      </c>
      <c r="V1224" s="5">
        <v>-663.51419999999996</v>
      </c>
      <c r="W1224" s="5">
        <v>2</v>
      </c>
      <c r="X1224" s="5">
        <v>807</v>
      </c>
      <c r="Y1224" s="5">
        <v>86052</v>
      </c>
      <c r="Z1224" s="5">
        <f>DATEDIF(Table1[[#This Row],[Order Date]], Table1[[#This Row],[Ship Date]], "D")</f>
        <v>2</v>
      </c>
      <c r="AA1224" s="5">
        <f>IF(Table1[[#This Row],[Sales]]=0, 0, Table1[[#This Row],[Profit]] / Table1[[#This Row],[Sales]] * 100)</f>
        <v>-82.219851301115227</v>
      </c>
      <c r="AB1224" s="5">
        <f>Table1[[#This Row],[Sales]] / (1 - Table1[[#This Row],[Discount]])</f>
        <v>831.95876288659792</v>
      </c>
      <c r="AC1224" s="5">
        <f>Table1[[#This Row],[Sales Before Discount]] - Table1[[#This Row],[Sales]]</f>
        <v>24.958762886597924</v>
      </c>
      <c r="AD1224" s="5" t="str">
        <f>IF(Table1[[#This Row],[Discount Impact Factor]]=0, "No Discount", IF(Table1[[#This Row],[Discount Impact Factor]]&lt;=0.1, "Low Discount", IF(Table1[[#This Row],[Discount Impact Factor]]&lt;=0.2, "Medium Discount", "High Discount")))</f>
        <v>High Discount</v>
      </c>
      <c r="AE1224" s="5" t="str">
        <f>IF(Table1[[#This Row],[Discount]]=0,"0% (No Discount)",
 IF(Table1[[#This Row],[Discount]]&lt;=0.09,"10%",
 IF(Table1[[#This Row],[Discount]]&lt;=0.16,"15%",
 IF(Table1[[#This Row],[Discount]]&lt;=0.2,"20%",  IF(Table1[[#This Row],[Discount]]&lt;=0.25,"25%",
 "30%+")))))</f>
        <v>10%</v>
      </c>
      <c r="AF1224" s="5" t="str">
        <f>IF(Table1[[#This Row],[Discount]]=0, "Full Price", "Discounted")</f>
        <v>Discounted</v>
      </c>
      <c r="AG1224" s="46" t="str">
        <f>TEXT(Table1[[#This Row],[Order Date]],"mmm-yyyy")</f>
        <v>Jan-2015</v>
      </c>
    </row>
    <row r="1225" spans="1:33" ht="12.75" customHeight="1" x14ac:dyDescent="0.25">
      <c r="A1225" s="5">
        <v>23920</v>
      </c>
      <c r="B1225" s="5" t="s">
        <v>106</v>
      </c>
      <c r="C1225" s="5">
        <v>7.0000000000000007E-2</v>
      </c>
      <c r="D1225" s="5">
        <v>33.94</v>
      </c>
      <c r="E1225" s="5">
        <v>19.190000000000001</v>
      </c>
      <c r="F1225" s="5">
        <v>2204</v>
      </c>
      <c r="G1225" s="5" t="s">
        <v>2103</v>
      </c>
      <c r="H1225" s="5" t="s">
        <v>39</v>
      </c>
      <c r="I1225" s="5" t="s">
        <v>40</v>
      </c>
      <c r="J1225" s="5" t="s">
        <v>41</v>
      </c>
      <c r="K1225" s="5" t="s">
        <v>42</v>
      </c>
      <c r="L1225" s="5" t="s">
        <v>43</v>
      </c>
      <c r="M1225" s="5" t="s">
        <v>1003</v>
      </c>
      <c r="N1225" s="5">
        <v>0.57999999999999996</v>
      </c>
      <c r="O1225" s="5" t="s">
        <v>33</v>
      </c>
      <c r="P1225" s="5" t="s">
        <v>61</v>
      </c>
      <c r="Q1225" s="5" t="s">
        <v>62</v>
      </c>
      <c r="R1225" s="5" t="s">
        <v>2104</v>
      </c>
      <c r="S1225" s="5">
        <v>55337</v>
      </c>
      <c r="T1225" s="7">
        <v>42039</v>
      </c>
      <c r="U1225" s="7">
        <v>42043</v>
      </c>
      <c r="V1225" s="5">
        <v>-157.56</v>
      </c>
      <c r="W1225" s="5">
        <v>5</v>
      </c>
      <c r="X1225" s="5">
        <v>169.46</v>
      </c>
      <c r="Y1225" s="5">
        <v>86051</v>
      </c>
      <c r="Z1225" s="5">
        <f>DATEDIF(Table1[[#This Row],[Order Date]], Table1[[#This Row],[Ship Date]], "D")</f>
        <v>4</v>
      </c>
      <c r="AA1225" s="5">
        <f>IF(Table1[[#This Row],[Sales]]=0, 0, Table1[[#This Row],[Profit]] / Table1[[#This Row],[Sales]] * 100)</f>
        <v>-92.977693851056301</v>
      </c>
      <c r="AB1225" s="5">
        <f>Table1[[#This Row],[Sales]] / (1 - Table1[[#This Row],[Discount]])</f>
        <v>182.21505376344089</v>
      </c>
      <c r="AC1225" s="5">
        <f>Table1[[#This Row],[Sales Before Discount]] - Table1[[#This Row],[Sales]]</f>
        <v>12.755053763440884</v>
      </c>
      <c r="AD1225" s="5" t="str">
        <f>IF(Table1[[#This Row],[Discount Impact Factor]]=0, "No Discount", IF(Table1[[#This Row],[Discount Impact Factor]]&lt;=0.1, "Low Discount", IF(Table1[[#This Row],[Discount Impact Factor]]&lt;=0.2, "Medium Discount", "High Discount")))</f>
        <v>High Discount</v>
      </c>
      <c r="AE1225" s="5" t="str">
        <f>IF(Table1[[#This Row],[Discount]]=0,"0% (No Discount)",
 IF(Table1[[#This Row],[Discount]]&lt;=0.09,"10%",
 IF(Table1[[#This Row],[Discount]]&lt;=0.16,"15%",
 IF(Table1[[#This Row],[Discount]]&lt;=0.2,"20%",  IF(Table1[[#This Row],[Discount]]&lt;=0.25,"25%",
 "30%+")))))</f>
        <v>10%</v>
      </c>
      <c r="AF1225" s="5" t="str">
        <f>IF(Table1[[#This Row],[Discount]]=0, "Full Price", "Discounted")</f>
        <v>Discounted</v>
      </c>
      <c r="AG1225" s="46" t="str">
        <f>TEXT(Table1[[#This Row],[Order Date]],"mmm-yyyy")</f>
        <v>Feb-2015</v>
      </c>
    </row>
    <row r="1226" spans="1:33" ht="12.75" customHeight="1" x14ac:dyDescent="0.25">
      <c r="A1226" s="5">
        <v>24434</v>
      </c>
      <c r="B1226" s="5" t="s">
        <v>47</v>
      </c>
      <c r="C1226" s="5">
        <v>0.04</v>
      </c>
      <c r="D1226" s="5">
        <v>296.18</v>
      </c>
      <c r="E1226" s="5">
        <v>154.12</v>
      </c>
      <c r="F1226" s="5">
        <v>2204</v>
      </c>
      <c r="G1226" s="5" t="s">
        <v>2103</v>
      </c>
      <c r="H1226" s="5" t="s">
        <v>39</v>
      </c>
      <c r="I1226" s="5" t="s">
        <v>114</v>
      </c>
      <c r="J1226" s="5" t="s">
        <v>41</v>
      </c>
      <c r="K1226" s="5" t="s">
        <v>152</v>
      </c>
      <c r="L1226" s="5" t="s">
        <v>121</v>
      </c>
      <c r="M1226" s="5" t="s">
        <v>153</v>
      </c>
      <c r="N1226" s="5">
        <v>0.76</v>
      </c>
      <c r="O1226" s="5" t="s">
        <v>33</v>
      </c>
      <c r="P1226" s="5" t="s">
        <v>61</v>
      </c>
      <c r="Q1226" s="5" t="s">
        <v>62</v>
      </c>
      <c r="R1226" s="5" t="s">
        <v>2104</v>
      </c>
      <c r="S1226" s="5">
        <v>55337</v>
      </c>
      <c r="T1226" s="7">
        <v>42045</v>
      </c>
      <c r="U1226" s="7">
        <v>42046</v>
      </c>
      <c r="V1226" s="5">
        <v>-87.998040000000003</v>
      </c>
      <c r="W1226" s="5">
        <v>20</v>
      </c>
      <c r="X1226" s="5">
        <v>5768.12</v>
      </c>
      <c r="Y1226" s="5">
        <v>86053</v>
      </c>
      <c r="Z1226" s="5">
        <f>DATEDIF(Table1[[#This Row],[Order Date]], Table1[[#This Row],[Ship Date]], "D")</f>
        <v>1</v>
      </c>
      <c r="AA1226" s="5">
        <f>IF(Table1[[#This Row],[Sales]]=0, 0, Table1[[#This Row],[Profit]] / Table1[[#This Row],[Sales]] * 100)</f>
        <v>-1.525593087522451</v>
      </c>
      <c r="AB1226" s="5">
        <f>Table1[[#This Row],[Sales]] / (1 - Table1[[#This Row],[Discount]])</f>
        <v>6008.458333333333</v>
      </c>
      <c r="AC1226" s="5">
        <f>Table1[[#This Row],[Sales Before Discount]] - Table1[[#This Row],[Sales]]</f>
        <v>240.33833333333314</v>
      </c>
      <c r="AD1226" s="5" t="str">
        <f>IF(Table1[[#This Row],[Discount Impact Factor]]=0, "No Discount", IF(Table1[[#This Row],[Discount Impact Factor]]&lt;=0.1, "Low Discount", IF(Table1[[#This Row],[Discount Impact Factor]]&lt;=0.2, "Medium Discount", "High Discount")))</f>
        <v>High Discount</v>
      </c>
      <c r="AE1226" s="5" t="str">
        <f>IF(Table1[[#This Row],[Discount]]=0,"0% (No Discount)",
 IF(Table1[[#This Row],[Discount]]&lt;=0.09,"10%",
 IF(Table1[[#This Row],[Discount]]&lt;=0.16,"15%",
 IF(Table1[[#This Row],[Discount]]&lt;=0.2,"20%",  IF(Table1[[#This Row],[Discount]]&lt;=0.25,"25%",
 "30%+")))))</f>
        <v>10%</v>
      </c>
      <c r="AF1226" s="5" t="str">
        <f>IF(Table1[[#This Row],[Discount]]=0, "Full Price", "Discounted")</f>
        <v>Discounted</v>
      </c>
      <c r="AG1226" s="46" t="str">
        <f>TEXT(Table1[[#This Row],[Order Date]],"mmm-yyyy")</f>
        <v>Feb-2015</v>
      </c>
    </row>
    <row r="1227" spans="1:33" ht="12.75" customHeight="1" x14ac:dyDescent="0.25">
      <c r="A1227" s="5">
        <v>18164</v>
      </c>
      <c r="B1227" s="5" t="s">
        <v>25</v>
      </c>
      <c r="C1227" s="5">
        <v>0.03</v>
      </c>
      <c r="D1227" s="5">
        <v>28.48</v>
      </c>
      <c r="E1227" s="5">
        <v>1.99</v>
      </c>
      <c r="F1227" s="5">
        <v>2206</v>
      </c>
      <c r="G1227" s="5" t="s">
        <v>2105</v>
      </c>
      <c r="H1227" s="5" t="s">
        <v>49</v>
      </c>
      <c r="I1227" s="5" t="s">
        <v>114</v>
      </c>
      <c r="J1227" s="5" t="s">
        <v>77</v>
      </c>
      <c r="K1227" s="5" t="s">
        <v>180</v>
      </c>
      <c r="L1227" s="5" t="s">
        <v>51</v>
      </c>
      <c r="M1227" s="5" t="s">
        <v>407</v>
      </c>
      <c r="N1227" s="5">
        <v>0.4</v>
      </c>
      <c r="O1227" s="5" t="s">
        <v>33</v>
      </c>
      <c r="P1227" s="5" t="s">
        <v>61</v>
      </c>
      <c r="Q1227" s="5" t="s">
        <v>330</v>
      </c>
      <c r="R1227" s="5" t="s">
        <v>2106</v>
      </c>
      <c r="S1227" s="5">
        <v>50501</v>
      </c>
      <c r="T1227" s="7">
        <v>42009</v>
      </c>
      <c r="U1227" s="7">
        <v>42010</v>
      </c>
      <c r="V1227" s="5">
        <v>-35.290399999999998</v>
      </c>
      <c r="W1227" s="5">
        <v>2</v>
      </c>
      <c r="X1227" s="5">
        <v>55.25</v>
      </c>
      <c r="Y1227" s="5">
        <v>86258</v>
      </c>
      <c r="Z1227" s="5">
        <f>DATEDIF(Table1[[#This Row],[Order Date]], Table1[[#This Row],[Ship Date]], "D")</f>
        <v>1</v>
      </c>
      <c r="AA1227" s="5">
        <f>IF(Table1[[#This Row],[Sales]]=0, 0, Table1[[#This Row],[Profit]] / Table1[[#This Row],[Sales]] * 100)</f>
        <v>-63.874027149321265</v>
      </c>
      <c r="AB1227" s="5">
        <f>Table1[[#This Row],[Sales]] / (1 - Table1[[#This Row],[Discount]])</f>
        <v>56.958762886597938</v>
      </c>
      <c r="AC1227" s="5">
        <f>Table1[[#This Row],[Sales Before Discount]] - Table1[[#This Row],[Sales]]</f>
        <v>1.7087628865979383</v>
      </c>
      <c r="AD1227" s="5" t="str">
        <f>IF(Table1[[#This Row],[Discount Impact Factor]]=0, "No Discount", IF(Table1[[#This Row],[Discount Impact Factor]]&lt;=0.1, "Low Discount", IF(Table1[[#This Row],[Discount Impact Factor]]&lt;=0.2, "Medium Discount", "High Discount")))</f>
        <v>High Discount</v>
      </c>
      <c r="AE1227" s="5" t="str">
        <f>IF(Table1[[#This Row],[Discount]]=0,"0% (No Discount)",
 IF(Table1[[#This Row],[Discount]]&lt;=0.09,"10%",
 IF(Table1[[#This Row],[Discount]]&lt;=0.16,"15%",
 IF(Table1[[#This Row],[Discount]]&lt;=0.2,"20%",  IF(Table1[[#This Row],[Discount]]&lt;=0.25,"25%",
 "30%+")))))</f>
        <v>10%</v>
      </c>
      <c r="AF1227" s="5" t="str">
        <f>IF(Table1[[#This Row],[Discount]]=0, "Full Price", "Discounted")</f>
        <v>Discounted</v>
      </c>
      <c r="AG1227" s="46" t="str">
        <f>TEXT(Table1[[#This Row],[Order Date]],"mmm-yyyy")</f>
        <v>Jan-2015</v>
      </c>
    </row>
    <row r="1228" spans="1:33" ht="12.75" customHeight="1" x14ac:dyDescent="0.25">
      <c r="A1228" s="5">
        <v>18165</v>
      </c>
      <c r="B1228" s="5" t="s">
        <v>25</v>
      </c>
      <c r="C1228" s="5">
        <v>0.01</v>
      </c>
      <c r="D1228" s="5">
        <v>205.99</v>
      </c>
      <c r="E1228" s="5">
        <v>5.99</v>
      </c>
      <c r="F1228" s="5">
        <v>2206</v>
      </c>
      <c r="G1228" s="5" t="s">
        <v>2105</v>
      </c>
      <c r="H1228" s="5" t="s">
        <v>49</v>
      </c>
      <c r="I1228" s="5" t="s">
        <v>114</v>
      </c>
      <c r="J1228" s="5" t="s">
        <v>77</v>
      </c>
      <c r="K1228" s="5" t="s">
        <v>78</v>
      </c>
      <c r="L1228" s="5" t="s">
        <v>59</v>
      </c>
      <c r="M1228" s="5" t="s">
        <v>2107</v>
      </c>
      <c r="N1228" s="5">
        <v>0.59</v>
      </c>
      <c r="O1228" s="5" t="s">
        <v>33</v>
      </c>
      <c r="P1228" s="5" t="s">
        <v>61</v>
      </c>
      <c r="Q1228" s="5" t="s">
        <v>330</v>
      </c>
      <c r="R1228" s="5" t="s">
        <v>2106</v>
      </c>
      <c r="S1228" s="5">
        <v>50501</v>
      </c>
      <c r="T1228" s="7">
        <v>42009</v>
      </c>
      <c r="U1228" s="7">
        <v>42011</v>
      </c>
      <c r="V1228" s="5">
        <v>-74.883600000000001</v>
      </c>
      <c r="W1228" s="5">
        <v>3</v>
      </c>
      <c r="X1228" s="5">
        <v>551.22</v>
      </c>
      <c r="Y1228" s="5">
        <v>86258</v>
      </c>
      <c r="Z1228" s="5">
        <f>DATEDIF(Table1[[#This Row],[Order Date]], Table1[[#This Row],[Ship Date]], "D")</f>
        <v>2</v>
      </c>
      <c r="AA1228" s="5">
        <f>IF(Table1[[#This Row],[Sales]]=0, 0, Table1[[#This Row],[Profit]] / Table1[[#This Row],[Sales]] * 100)</f>
        <v>-13.585065853924021</v>
      </c>
      <c r="AB1228" s="5">
        <f>Table1[[#This Row],[Sales]] / (1 - Table1[[#This Row],[Discount]])</f>
        <v>556.78787878787887</v>
      </c>
      <c r="AC1228" s="5">
        <f>Table1[[#This Row],[Sales Before Discount]] - Table1[[#This Row],[Sales]]</f>
        <v>5.5678787878788398</v>
      </c>
      <c r="AD1228" s="5" t="str">
        <f>IF(Table1[[#This Row],[Discount Impact Factor]]=0, "No Discount", IF(Table1[[#This Row],[Discount Impact Factor]]&lt;=0.1, "Low Discount", IF(Table1[[#This Row],[Discount Impact Factor]]&lt;=0.2, "Medium Discount", "High Discount")))</f>
        <v>High Discount</v>
      </c>
      <c r="AE1228" s="5" t="str">
        <f>IF(Table1[[#This Row],[Discount]]=0,"0% (No Discount)",
 IF(Table1[[#This Row],[Discount]]&lt;=0.09,"10%",
 IF(Table1[[#This Row],[Discount]]&lt;=0.16,"15%",
 IF(Table1[[#This Row],[Discount]]&lt;=0.2,"20%",  IF(Table1[[#This Row],[Discount]]&lt;=0.25,"25%",
 "30%+")))))</f>
        <v>10%</v>
      </c>
      <c r="AF1228" s="5" t="str">
        <f>IF(Table1[[#This Row],[Discount]]=0, "Full Price", "Discounted")</f>
        <v>Discounted</v>
      </c>
      <c r="AG1228" s="46" t="str">
        <f>TEXT(Table1[[#This Row],[Order Date]],"mmm-yyyy")</f>
        <v>Jan-2015</v>
      </c>
    </row>
    <row r="1229" spans="1:33" ht="12.75" customHeight="1" x14ac:dyDescent="0.25">
      <c r="A1229" s="5">
        <v>23317</v>
      </c>
      <c r="B1229" s="5" t="s">
        <v>106</v>
      </c>
      <c r="C1229" s="5">
        <v>0.06</v>
      </c>
      <c r="D1229" s="5">
        <v>6.98</v>
      </c>
      <c r="E1229" s="5">
        <v>1.6</v>
      </c>
      <c r="F1229" s="5">
        <v>2209</v>
      </c>
      <c r="G1229" s="5" t="s">
        <v>2108</v>
      </c>
      <c r="H1229" s="5" t="s">
        <v>49</v>
      </c>
      <c r="I1229" s="5" t="s">
        <v>40</v>
      </c>
      <c r="J1229" s="5" t="s">
        <v>29</v>
      </c>
      <c r="K1229" s="5" t="s">
        <v>93</v>
      </c>
      <c r="L1229" s="5" t="s">
        <v>31</v>
      </c>
      <c r="M1229" s="5" t="s">
        <v>955</v>
      </c>
      <c r="N1229" s="5">
        <v>0.38</v>
      </c>
      <c r="O1229" s="5" t="s">
        <v>33</v>
      </c>
      <c r="P1229" s="5" t="s">
        <v>136</v>
      </c>
      <c r="Q1229" s="5" t="s">
        <v>387</v>
      </c>
      <c r="R1229" s="5" t="s">
        <v>2109</v>
      </c>
      <c r="S1229" s="5">
        <v>30337</v>
      </c>
      <c r="T1229" s="7">
        <v>42026</v>
      </c>
      <c r="U1229" s="7">
        <v>42033</v>
      </c>
      <c r="V1229" s="5">
        <v>-98.056000000000012</v>
      </c>
      <c r="W1229" s="5">
        <v>12</v>
      </c>
      <c r="X1229" s="5">
        <v>83.93</v>
      </c>
      <c r="Y1229" s="5">
        <v>88030</v>
      </c>
      <c r="Z1229" s="5">
        <f>DATEDIF(Table1[[#This Row],[Order Date]], Table1[[#This Row],[Ship Date]], "D")</f>
        <v>7</v>
      </c>
      <c r="AA1229" s="5">
        <f>IF(Table1[[#This Row],[Sales]]=0, 0, Table1[[#This Row],[Profit]] / Table1[[#This Row],[Sales]] * 100)</f>
        <v>-116.83069224353628</v>
      </c>
      <c r="AB1229" s="5">
        <f>Table1[[#This Row],[Sales]] / (1 - Table1[[#This Row],[Discount]])</f>
        <v>89.287234042553209</v>
      </c>
      <c r="AC1229" s="5">
        <f>Table1[[#This Row],[Sales Before Discount]] - Table1[[#This Row],[Sales]]</f>
        <v>5.3572340425532019</v>
      </c>
      <c r="AD1229" s="5" t="str">
        <f>IF(Table1[[#This Row],[Discount Impact Factor]]=0, "No Discount", IF(Table1[[#This Row],[Discount Impact Factor]]&lt;=0.1, "Low Discount", IF(Table1[[#This Row],[Discount Impact Factor]]&lt;=0.2, "Medium Discount", "High Discount")))</f>
        <v>High Discount</v>
      </c>
      <c r="AE1229" s="5" t="str">
        <f>IF(Table1[[#This Row],[Discount]]=0,"0% (No Discount)",
 IF(Table1[[#This Row],[Discount]]&lt;=0.09,"10%",
 IF(Table1[[#This Row],[Discount]]&lt;=0.16,"15%",
 IF(Table1[[#This Row],[Discount]]&lt;=0.2,"20%",  IF(Table1[[#This Row],[Discount]]&lt;=0.25,"25%",
 "30%+")))))</f>
        <v>10%</v>
      </c>
      <c r="AF1229" s="5" t="str">
        <f>IF(Table1[[#This Row],[Discount]]=0, "Full Price", "Discounted")</f>
        <v>Discounted</v>
      </c>
      <c r="AG1229" s="46" t="str">
        <f>TEXT(Table1[[#This Row],[Order Date]],"mmm-yyyy")</f>
        <v>Jan-2015</v>
      </c>
    </row>
    <row r="1230" spans="1:33" ht="12.75" customHeight="1" x14ac:dyDescent="0.25">
      <c r="A1230" s="5">
        <v>19914</v>
      </c>
      <c r="B1230" s="5" t="s">
        <v>37</v>
      </c>
      <c r="C1230" s="5">
        <v>0.08</v>
      </c>
      <c r="D1230" s="5">
        <v>95.99</v>
      </c>
      <c r="E1230" s="5">
        <v>35</v>
      </c>
      <c r="F1230" s="5">
        <v>2211</v>
      </c>
      <c r="G1230" s="5" t="s">
        <v>2110</v>
      </c>
      <c r="H1230" s="5" t="s">
        <v>27</v>
      </c>
      <c r="I1230" s="5" t="s">
        <v>40</v>
      </c>
      <c r="J1230" s="5" t="s">
        <v>29</v>
      </c>
      <c r="K1230" s="5" t="s">
        <v>141</v>
      </c>
      <c r="L1230" s="5" t="s">
        <v>236</v>
      </c>
      <c r="M1230" s="5" t="s">
        <v>2111</v>
      </c>
      <c r="N1230" s="5">
        <v>0.52</v>
      </c>
      <c r="O1230" s="5" t="s">
        <v>33</v>
      </c>
      <c r="P1230" s="5" t="s">
        <v>53</v>
      </c>
      <c r="Q1230" s="5" t="s">
        <v>415</v>
      </c>
      <c r="R1230" s="5" t="s">
        <v>2112</v>
      </c>
      <c r="S1230" s="5">
        <v>20715</v>
      </c>
      <c r="T1230" s="7">
        <v>42005</v>
      </c>
      <c r="U1230" s="7">
        <v>42007</v>
      </c>
      <c r="V1230" s="5">
        <v>-425.20840000000004</v>
      </c>
      <c r="W1230" s="5">
        <v>2</v>
      </c>
      <c r="X1230" s="5">
        <v>193.88</v>
      </c>
      <c r="Y1230" s="5">
        <v>88028</v>
      </c>
      <c r="Z1230" s="5">
        <f>DATEDIF(Table1[[#This Row],[Order Date]], Table1[[#This Row],[Ship Date]], "D")</f>
        <v>2</v>
      </c>
      <c r="AA1230" s="5">
        <f>IF(Table1[[#This Row],[Sales]]=0, 0, Table1[[#This Row],[Profit]] / Table1[[#This Row],[Sales]] * 100)</f>
        <v>-219.31524654425419</v>
      </c>
      <c r="AB1230" s="5">
        <f>Table1[[#This Row],[Sales]] / (1 - Table1[[#This Row],[Discount]])</f>
        <v>210.7391304347826</v>
      </c>
      <c r="AC1230" s="5">
        <f>Table1[[#This Row],[Sales Before Discount]] - Table1[[#This Row],[Sales]]</f>
        <v>16.8591304347826</v>
      </c>
      <c r="AD1230" s="5" t="str">
        <f>IF(Table1[[#This Row],[Discount Impact Factor]]=0, "No Discount", IF(Table1[[#This Row],[Discount Impact Factor]]&lt;=0.1, "Low Discount", IF(Table1[[#This Row],[Discount Impact Factor]]&lt;=0.2, "Medium Discount", "High Discount")))</f>
        <v>High Discount</v>
      </c>
      <c r="AE1230" s="5" t="str">
        <f>IF(Table1[[#This Row],[Discount]]=0,"0% (No Discount)",
 IF(Table1[[#This Row],[Discount]]&lt;=0.09,"10%",
 IF(Table1[[#This Row],[Discount]]&lt;=0.16,"15%",
 IF(Table1[[#This Row],[Discount]]&lt;=0.2,"20%",  IF(Table1[[#This Row],[Discount]]&lt;=0.25,"25%",
 "30%+")))))</f>
        <v>10%</v>
      </c>
      <c r="AF1230" s="5" t="str">
        <f>IF(Table1[[#This Row],[Discount]]=0, "Full Price", "Discounted")</f>
        <v>Discounted</v>
      </c>
      <c r="AG1230" s="46" t="str">
        <f>TEXT(Table1[[#This Row],[Order Date]],"mmm-yyyy")</f>
        <v>Jan-2015</v>
      </c>
    </row>
    <row r="1231" spans="1:33" ht="12.75" hidden="1" customHeight="1" x14ac:dyDescent="0.25">
      <c r="A1231" s="5">
        <v>24756</v>
      </c>
      <c r="B1231" s="5" t="s">
        <v>25</v>
      </c>
      <c r="C1231" s="5">
        <v>0.09</v>
      </c>
      <c r="D1231" s="5">
        <v>199.99</v>
      </c>
      <c r="E1231" s="5">
        <v>24.49</v>
      </c>
      <c r="F1231" s="5">
        <v>2212</v>
      </c>
      <c r="G1231" s="5" t="s">
        <v>2113</v>
      </c>
      <c r="H1231" s="5" t="s">
        <v>27</v>
      </c>
      <c r="I1231" s="5" t="s">
        <v>40</v>
      </c>
      <c r="J1231" s="5" t="s">
        <v>77</v>
      </c>
      <c r="K1231" s="5" t="s">
        <v>587</v>
      </c>
      <c r="L1231" s="5" t="s">
        <v>236</v>
      </c>
      <c r="M1231" s="5" t="s">
        <v>1379</v>
      </c>
      <c r="N1231" s="5">
        <v>0.46</v>
      </c>
      <c r="O1231" s="5" t="s">
        <v>33</v>
      </c>
      <c r="P1231" s="5" t="s">
        <v>53</v>
      </c>
      <c r="Q1231" s="5" t="s">
        <v>415</v>
      </c>
      <c r="R1231" s="5" t="s">
        <v>2114</v>
      </c>
      <c r="S1231" s="5">
        <v>21228</v>
      </c>
      <c r="T1231" s="7">
        <v>42113</v>
      </c>
      <c r="U1231" s="7">
        <v>42115</v>
      </c>
      <c r="V1231" s="5">
        <v>631.33000000000004</v>
      </c>
      <c r="W1231" s="5">
        <v>5</v>
      </c>
      <c r="X1231" s="5">
        <v>990.25</v>
      </c>
      <c r="Y1231" s="5">
        <v>88029</v>
      </c>
      <c r="Z1231" s="5">
        <f>DATEDIF(Table1[[#This Row],[Order Date]], Table1[[#This Row],[Ship Date]], "D")</f>
        <v>2</v>
      </c>
      <c r="AA1231" s="5">
        <f>IF(Table1[[#This Row],[Sales]]=0, 0, Table1[[#This Row],[Profit]] / Table1[[#This Row],[Sales]] * 100)</f>
        <v>63.754607422368096</v>
      </c>
      <c r="AB1231" s="5">
        <f>Table1[[#This Row],[Sales]] / (1 - Table1[[#This Row],[Discount]])</f>
        <v>1088.1868131868132</v>
      </c>
      <c r="AC1231" s="5">
        <f>Table1[[#This Row],[Sales Before Discount]] - Table1[[#This Row],[Sales]]</f>
        <v>97.936813186813197</v>
      </c>
      <c r="AD1231" s="5" t="str">
        <f>IF(Table1[[#This Row],[Discount Impact Factor]]=0, "No Discount", IF(Table1[[#This Row],[Discount Impact Factor]]&lt;=0.1, "Low Discount", IF(Table1[[#This Row],[Discount Impact Factor]]&lt;=0.2, "Medium Discount", "High Discount")))</f>
        <v>High Discount</v>
      </c>
      <c r="AE1231" s="5" t="str">
        <f>IF(Table1[[#This Row],[Discount]]=0,"0% (No Discount)",
 IF(Table1[[#This Row],[Discount]]&lt;=0.09,"10%",
 IF(Table1[[#This Row],[Discount]]&lt;=0.16,"15%",
 IF(Table1[[#This Row],[Discount]]&lt;=0.2,"20%",  IF(Table1[[#This Row],[Discount]]&lt;=0.25,"25%",
 "30%+")))))</f>
        <v>10%</v>
      </c>
      <c r="AF1231" s="5" t="str">
        <f>IF(Table1[[#This Row],[Discount]]=0, "Full Price", "Discounted")</f>
        <v>Discounted</v>
      </c>
      <c r="AG1231" s="46" t="str">
        <f>TEXT(Table1[[#This Row],[Order Date]],"mmm-yyyy")</f>
        <v>Apr-2015</v>
      </c>
    </row>
    <row r="1232" spans="1:33" ht="12.75" customHeight="1" x14ac:dyDescent="0.25">
      <c r="A1232" s="5">
        <v>23512</v>
      </c>
      <c r="B1232" s="5" t="s">
        <v>106</v>
      </c>
      <c r="C1232" s="5">
        <v>7.0000000000000007E-2</v>
      </c>
      <c r="D1232" s="5">
        <v>3.28</v>
      </c>
      <c r="E1232" s="5">
        <v>3.97</v>
      </c>
      <c r="F1232" s="5">
        <v>2215</v>
      </c>
      <c r="G1232" s="5" t="s">
        <v>2115</v>
      </c>
      <c r="H1232" s="5" t="s">
        <v>49</v>
      </c>
      <c r="I1232" s="5" t="s">
        <v>28</v>
      </c>
      <c r="J1232" s="5" t="s">
        <v>29</v>
      </c>
      <c r="K1232" s="5" t="s">
        <v>30</v>
      </c>
      <c r="L1232" s="5" t="s">
        <v>31</v>
      </c>
      <c r="M1232" s="5" t="s">
        <v>1009</v>
      </c>
      <c r="N1232" s="5">
        <v>0.56000000000000005</v>
      </c>
      <c r="O1232" s="5" t="s">
        <v>33</v>
      </c>
      <c r="P1232" s="5" t="s">
        <v>53</v>
      </c>
      <c r="Q1232" s="5" t="s">
        <v>154</v>
      </c>
      <c r="R1232" s="5" t="s">
        <v>2116</v>
      </c>
      <c r="S1232" s="5">
        <v>44646</v>
      </c>
      <c r="T1232" s="7">
        <v>42178</v>
      </c>
      <c r="U1232" s="7">
        <v>42178</v>
      </c>
      <c r="V1232" s="5">
        <v>-22.175999999999998</v>
      </c>
      <c r="W1232" s="5">
        <v>4</v>
      </c>
      <c r="X1232" s="5">
        <v>14.76</v>
      </c>
      <c r="Y1232" s="5">
        <v>90314</v>
      </c>
      <c r="Z1232" s="5">
        <f>DATEDIF(Table1[[#This Row],[Order Date]], Table1[[#This Row],[Ship Date]], "D")</f>
        <v>0</v>
      </c>
      <c r="AA1232" s="5">
        <f>IF(Table1[[#This Row],[Sales]]=0, 0, Table1[[#This Row],[Profit]] / Table1[[#This Row],[Sales]] * 100)</f>
        <v>-150.2439024390244</v>
      </c>
      <c r="AB1232" s="5">
        <f>Table1[[#This Row],[Sales]] / (1 - Table1[[#This Row],[Discount]])</f>
        <v>15.870967741935484</v>
      </c>
      <c r="AC1232" s="5">
        <f>Table1[[#This Row],[Sales Before Discount]] - Table1[[#This Row],[Sales]]</f>
        <v>1.1109677419354842</v>
      </c>
      <c r="AD1232" s="5" t="str">
        <f>IF(Table1[[#This Row],[Discount Impact Factor]]=0, "No Discount", IF(Table1[[#This Row],[Discount Impact Factor]]&lt;=0.1, "Low Discount", IF(Table1[[#This Row],[Discount Impact Factor]]&lt;=0.2, "Medium Discount", "High Discount")))</f>
        <v>High Discount</v>
      </c>
      <c r="AE1232" s="5" t="str">
        <f>IF(Table1[[#This Row],[Discount]]=0,"0% (No Discount)",
 IF(Table1[[#This Row],[Discount]]&lt;=0.09,"10%",
 IF(Table1[[#This Row],[Discount]]&lt;=0.16,"15%",
 IF(Table1[[#This Row],[Discount]]&lt;=0.2,"20%",  IF(Table1[[#This Row],[Discount]]&lt;=0.25,"25%",
 "30%+")))))</f>
        <v>10%</v>
      </c>
      <c r="AF1232" s="5" t="str">
        <f>IF(Table1[[#This Row],[Discount]]=0, "Full Price", "Discounted")</f>
        <v>Discounted</v>
      </c>
      <c r="AG1232" s="46" t="str">
        <f>TEXT(Table1[[#This Row],[Order Date]],"mmm-yyyy")</f>
        <v>Jun-2015</v>
      </c>
    </row>
    <row r="1233" spans="1:33" ht="12.75" customHeight="1" x14ac:dyDescent="0.25">
      <c r="A1233" s="5">
        <v>23513</v>
      </c>
      <c r="B1233" s="5" t="s">
        <v>106</v>
      </c>
      <c r="C1233" s="5">
        <v>0.02</v>
      </c>
      <c r="D1233" s="5">
        <v>256.99</v>
      </c>
      <c r="E1233" s="5">
        <v>11.25</v>
      </c>
      <c r="F1233" s="5">
        <v>2216</v>
      </c>
      <c r="G1233" s="5" t="s">
        <v>2117</v>
      </c>
      <c r="H1233" s="5" t="s">
        <v>49</v>
      </c>
      <c r="I1233" s="5" t="s">
        <v>28</v>
      </c>
      <c r="J1233" s="5" t="s">
        <v>77</v>
      </c>
      <c r="K1233" s="5" t="s">
        <v>180</v>
      </c>
      <c r="L1233" s="5" t="s">
        <v>59</v>
      </c>
      <c r="M1233" s="5" t="s">
        <v>1336</v>
      </c>
      <c r="N1233" s="5">
        <v>0.51</v>
      </c>
      <c r="O1233" s="5" t="s">
        <v>33</v>
      </c>
      <c r="P1233" s="5" t="s">
        <v>53</v>
      </c>
      <c r="Q1233" s="5" t="s">
        <v>154</v>
      </c>
      <c r="R1233" s="5" t="s">
        <v>2118</v>
      </c>
      <c r="S1233" s="5">
        <v>44256</v>
      </c>
      <c r="T1233" s="7">
        <v>42178</v>
      </c>
      <c r="U1233" s="7">
        <v>42185</v>
      </c>
      <c r="V1233" s="5">
        <v>-214.10399999999998</v>
      </c>
      <c r="W1233" s="5">
        <v>3</v>
      </c>
      <c r="X1233" s="5">
        <v>808.44</v>
      </c>
      <c r="Y1233" s="5">
        <v>90314</v>
      </c>
      <c r="Z1233" s="5">
        <f>DATEDIF(Table1[[#This Row],[Order Date]], Table1[[#This Row],[Ship Date]], "D")</f>
        <v>7</v>
      </c>
      <c r="AA1233" s="5">
        <f>IF(Table1[[#This Row],[Sales]]=0, 0, Table1[[#This Row],[Profit]] / Table1[[#This Row],[Sales]] * 100)</f>
        <v>-26.48359804067092</v>
      </c>
      <c r="AB1233" s="5">
        <f>Table1[[#This Row],[Sales]] / (1 - Table1[[#This Row],[Discount]])</f>
        <v>824.9387755102041</v>
      </c>
      <c r="AC1233" s="5">
        <f>Table1[[#This Row],[Sales Before Discount]] - Table1[[#This Row],[Sales]]</f>
        <v>16.498775510204041</v>
      </c>
      <c r="AD1233" s="5" t="str">
        <f>IF(Table1[[#This Row],[Discount Impact Factor]]=0, "No Discount", IF(Table1[[#This Row],[Discount Impact Factor]]&lt;=0.1, "Low Discount", IF(Table1[[#This Row],[Discount Impact Factor]]&lt;=0.2, "Medium Discount", "High Discount")))</f>
        <v>High Discount</v>
      </c>
      <c r="AE1233" s="5" t="str">
        <f>IF(Table1[[#This Row],[Discount]]=0,"0% (No Discount)",
 IF(Table1[[#This Row],[Discount]]&lt;=0.09,"10%",
 IF(Table1[[#This Row],[Discount]]&lt;=0.16,"15%",
 IF(Table1[[#This Row],[Discount]]&lt;=0.2,"20%",  IF(Table1[[#This Row],[Discount]]&lt;=0.25,"25%",
 "30%+")))))</f>
        <v>10%</v>
      </c>
      <c r="AF1233" s="5" t="str">
        <f>IF(Table1[[#This Row],[Discount]]=0, "Full Price", "Discounted")</f>
        <v>Discounted</v>
      </c>
      <c r="AG1233" s="46" t="str">
        <f>TEXT(Table1[[#This Row],[Order Date]],"mmm-yyyy")</f>
        <v>Jun-2015</v>
      </c>
    </row>
    <row r="1234" spans="1:33" ht="12.75" customHeight="1" x14ac:dyDescent="0.25">
      <c r="A1234" s="5">
        <v>23514</v>
      </c>
      <c r="B1234" s="5" t="s">
        <v>106</v>
      </c>
      <c r="C1234" s="5">
        <v>0.01</v>
      </c>
      <c r="D1234" s="5">
        <v>6.48</v>
      </c>
      <c r="E1234" s="5">
        <v>5.14</v>
      </c>
      <c r="F1234" s="5">
        <v>2216</v>
      </c>
      <c r="G1234" s="5" t="s">
        <v>2117</v>
      </c>
      <c r="H1234" s="5" t="s">
        <v>49</v>
      </c>
      <c r="I1234" s="5" t="s">
        <v>28</v>
      </c>
      <c r="J1234" s="5" t="s">
        <v>29</v>
      </c>
      <c r="K1234" s="5" t="s">
        <v>93</v>
      </c>
      <c r="L1234" s="5" t="s">
        <v>59</v>
      </c>
      <c r="M1234" s="5" t="s">
        <v>938</v>
      </c>
      <c r="N1234" s="5">
        <v>0.37</v>
      </c>
      <c r="O1234" s="5" t="s">
        <v>33</v>
      </c>
      <c r="P1234" s="5" t="s">
        <v>53</v>
      </c>
      <c r="Q1234" s="5" t="s">
        <v>154</v>
      </c>
      <c r="R1234" s="5" t="s">
        <v>2118</v>
      </c>
      <c r="S1234" s="5">
        <v>44256</v>
      </c>
      <c r="T1234" s="7">
        <v>42178</v>
      </c>
      <c r="U1234" s="7">
        <v>42180</v>
      </c>
      <c r="V1234" s="5">
        <v>-26.936</v>
      </c>
      <c r="W1234" s="5">
        <v>10</v>
      </c>
      <c r="X1234" s="5">
        <v>67.41</v>
      </c>
      <c r="Y1234" s="5">
        <v>90314</v>
      </c>
      <c r="Z1234" s="5">
        <f>DATEDIF(Table1[[#This Row],[Order Date]], Table1[[#This Row],[Ship Date]], "D")</f>
        <v>2</v>
      </c>
      <c r="AA1234" s="5">
        <f>IF(Table1[[#This Row],[Sales]]=0, 0, Table1[[#This Row],[Profit]] / Table1[[#This Row],[Sales]] * 100)</f>
        <v>-39.958463136033231</v>
      </c>
      <c r="AB1234" s="5">
        <f>Table1[[#This Row],[Sales]] / (1 - Table1[[#This Row],[Discount]])</f>
        <v>68.090909090909093</v>
      </c>
      <c r="AC1234" s="5">
        <f>Table1[[#This Row],[Sales Before Discount]] - Table1[[#This Row],[Sales]]</f>
        <v>0.6809090909090969</v>
      </c>
      <c r="AD1234" s="5" t="str">
        <f>IF(Table1[[#This Row],[Discount Impact Factor]]=0, "No Discount", IF(Table1[[#This Row],[Discount Impact Factor]]&lt;=0.1, "Low Discount", IF(Table1[[#This Row],[Discount Impact Factor]]&lt;=0.2, "Medium Discount", "High Discount")))</f>
        <v>High Discount</v>
      </c>
      <c r="AE1234" s="5" t="str">
        <f>IF(Table1[[#This Row],[Discount]]=0,"0% (No Discount)",
 IF(Table1[[#This Row],[Discount]]&lt;=0.09,"10%",
 IF(Table1[[#This Row],[Discount]]&lt;=0.16,"15%",
 IF(Table1[[#This Row],[Discount]]&lt;=0.2,"20%",  IF(Table1[[#This Row],[Discount]]&lt;=0.25,"25%",
 "30%+")))))</f>
        <v>10%</v>
      </c>
      <c r="AF1234" s="5" t="str">
        <f>IF(Table1[[#This Row],[Discount]]=0, "Full Price", "Discounted")</f>
        <v>Discounted</v>
      </c>
      <c r="AG1234" s="46" t="str">
        <f>TEXT(Table1[[#This Row],[Order Date]],"mmm-yyyy")</f>
        <v>Jun-2015</v>
      </c>
    </row>
    <row r="1235" spans="1:33" ht="12.75" customHeight="1" x14ac:dyDescent="0.25">
      <c r="A1235" s="5">
        <v>22712</v>
      </c>
      <c r="B1235" s="5" t="s">
        <v>106</v>
      </c>
      <c r="C1235" s="5">
        <v>0.09</v>
      </c>
      <c r="D1235" s="5">
        <v>14.2</v>
      </c>
      <c r="E1235" s="5">
        <v>5.3</v>
      </c>
      <c r="F1235" s="5">
        <v>2220</v>
      </c>
      <c r="G1235" s="5" t="s">
        <v>2119</v>
      </c>
      <c r="H1235" s="5" t="s">
        <v>49</v>
      </c>
      <c r="I1235" s="5" t="s">
        <v>114</v>
      </c>
      <c r="J1235" s="5" t="s">
        <v>41</v>
      </c>
      <c r="K1235" s="5" t="s">
        <v>50</v>
      </c>
      <c r="L1235" s="5" t="s">
        <v>31</v>
      </c>
      <c r="M1235" s="5" t="s">
        <v>730</v>
      </c>
      <c r="N1235" s="5">
        <v>0.46</v>
      </c>
      <c r="O1235" s="5" t="s">
        <v>33</v>
      </c>
      <c r="P1235" s="5" t="s">
        <v>136</v>
      </c>
      <c r="Q1235" s="5" t="s">
        <v>362</v>
      </c>
      <c r="R1235" s="5" t="s">
        <v>2120</v>
      </c>
      <c r="S1235" s="5">
        <v>34787</v>
      </c>
      <c r="T1235" s="7">
        <v>42063</v>
      </c>
      <c r="U1235" s="7">
        <v>42064</v>
      </c>
      <c r="V1235" s="5">
        <v>-324.73</v>
      </c>
      <c r="W1235" s="5">
        <v>4</v>
      </c>
      <c r="X1235" s="5">
        <v>55.08</v>
      </c>
      <c r="Y1235" s="5">
        <v>91036</v>
      </c>
      <c r="Z1235" s="5">
        <f>DATEDIF(Table1[[#This Row],[Order Date]], Table1[[#This Row],[Ship Date]], "D")</f>
        <v>1</v>
      </c>
      <c r="AA1235" s="5">
        <f>IF(Table1[[#This Row],[Sales]]=0, 0, Table1[[#This Row],[Profit]] / Table1[[#This Row],[Sales]] * 100)</f>
        <v>-589.56063907044302</v>
      </c>
      <c r="AB1235" s="5">
        <f>Table1[[#This Row],[Sales]] / (1 - Table1[[#This Row],[Discount]])</f>
        <v>60.527472527472526</v>
      </c>
      <c r="AC1235" s="5">
        <f>Table1[[#This Row],[Sales Before Discount]] - Table1[[#This Row],[Sales]]</f>
        <v>5.4474725274725273</v>
      </c>
      <c r="AD1235" s="5" t="str">
        <f>IF(Table1[[#This Row],[Discount Impact Factor]]=0, "No Discount", IF(Table1[[#This Row],[Discount Impact Factor]]&lt;=0.1, "Low Discount", IF(Table1[[#This Row],[Discount Impact Factor]]&lt;=0.2, "Medium Discount", "High Discount")))</f>
        <v>High Discount</v>
      </c>
      <c r="AE1235" s="5" t="str">
        <f>IF(Table1[[#This Row],[Discount]]=0,"0% (No Discount)",
 IF(Table1[[#This Row],[Discount]]&lt;=0.09,"10%",
 IF(Table1[[#This Row],[Discount]]&lt;=0.16,"15%",
 IF(Table1[[#This Row],[Discount]]&lt;=0.2,"20%",  IF(Table1[[#This Row],[Discount]]&lt;=0.25,"25%",
 "30%+")))))</f>
        <v>10%</v>
      </c>
      <c r="AF1235" s="5" t="str">
        <f>IF(Table1[[#This Row],[Discount]]=0, "Full Price", "Discounted")</f>
        <v>Discounted</v>
      </c>
      <c r="AG1235" s="46" t="str">
        <f>TEXT(Table1[[#This Row],[Order Date]],"mmm-yyyy")</f>
        <v>Feb-2015</v>
      </c>
    </row>
    <row r="1236" spans="1:33" ht="12.75" hidden="1" customHeight="1" x14ac:dyDescent="0.25">
      <c r="A1236" s="5">
        <v>24113</v>
      </c>
      <c r="B1236" s="5" t="s">
        <v>47</v>
      </c>
      <c r="C1236" s="5">
        <v>0</v>
      </c>
      <c r="D1236" s="5">
        <v>100.89</v>
      </c>
      <c r="E1236" s="5">
        <v>42</v>
      </c>
      <c r="F1236" s="5">
        <v>2225</v>
      </c>
      <c r="G1236" s="5" t="s">
        <v>2121</v>
      </c>
      <c r="H1236" s="5" t="s">
        <v>39</v>
      </c>
      <c r="I1236" s="5" t="s">
        <v>58</v>
      </c>
      <c r="J1236" s="5" t="s">
        <v>41</v>
      </c>
      <c r="K1236" s="5" t="s">
        <v>42</v>
      </c>
      <c r="L1236" s="5" t="s">
        <v>43</v>
      </c>
      <c r="M1236" s="5" t="s">
        <v>2122</v>
      </c>
      <c r="N1236" s="5">
        <v>0.61</v>
      </c>
      <c r="O1236" s="5" t="s">
        <v>33</v>
      </c>
      <c r="P1236" s="5" t="s">
        <v>34</v>
      </c>
      <c r="Q1236" s="5" t="s">
        <v>366</v>
      </c>
      <c r="R1236" s="5" t="s">
        <v>2123</v>
      </c>
      <c r="S1236" s="5">
        <v>88240</v>
      </c>
      <c r="T1236" s="7">
        <v>42056</v>
      </c>
      <c r="U1236" s="7">
        <v>42057</v>
      </c>
      <c r="V1236" s="5">
        <v>1500.12</v>
      </c>
      <c r="W1236" s="5">
        <v>15</v>
      </c>
      <c r="X1236" s="5">
        <v>1608.11</v>
      </c>
      <c r="Y1236" s="5">
        <v>89970</v>
      </c>
      <c r="Z1236" s="5">
        <f>DATEDIF(Table1[[#This Row],[Order Date]], Table1[[#This Row],[Ship Date]], "D")</f>
        <v>1</v>
      </c>
      <c r="AA1236" s="5">
        <f>IF(Table1[[#This Row],[Sales]]=0, 0, Table1[[#This Row],[Profit]] / Table1[[#This Row],[Sales]] * 100)</f>
        <v>93.284663362580915</v>
      </c>
      <c r="AB1236" s="5">
        <f>Table1[[#This Row],[Sales]] / (1 - Table1[[#This Row],[Discount]])</f>
        <v>1608.11</v>
      </c>
      <c r="AC1236" s="5">
        <f>Table1[[#This Row],[Sales Before Discount]] - Table1[[#This Row],[Sales]]</f>
        <v>0</v>
      </c>
      <c r="AD1236" s="5" t="str">
        <f>IF(Table1[[#This Row],[Discount Impact Factor]]=0, "No Discount", IF(Table1[[#This Row],[Discount Impact Factor]]&lt;=0.1, "Low Discount", IF(Table1[[#This Row],[Discount Impact Factor]]&lt;=0.2, "Medium Discount", "High Discount")))</f>
        <v>No Discount</v>
      </c>
      <c r="AE1236" s="5" t="str">
        <f>IF(Table1[[#This Row],[Discount]]=0,"0% (No Discount)",
 IF(Table1[[#This Row],[Discount]]&lt;=0.09,"10%",
 IF(Table1[[#This Row],[Discount]]&lt;=0.16,"15%",
 IF(Table1[[#This Row],[Discount]]&lt;=0.2,"20%",  IF(Table1[[#This Row],[Discount]]&lt;=0.25,"25%",
 "30%+")))))</f>
        <v>0% (No Discount)</v>
      </c>
      <c r="AF1236" s="5" t="str">
        <f>IF(Table1[[#This Row],[Discount]]=0, "Full Price", "Discounted")</f>
        <v>Full Price</v>
      </c>
      <c r="AG1236" s="46" t="str">
        <f>TEXT(Table1[[#This Row],[Order Date]],"mmm-yyyy")</f>
        <v>Feb-2015</v>
      </c>
    </row>
    <row r="1237" spans="1:33" ht="12.75" customHeight="1" x14ac:dyDescent="0.25">
      <c r="A1237" s="5">
        <v>18820</v>
      </c>
      <c r="B1237" s="5" t="s">
        <v>106</v>
      </c>
      <c r="C1237" s="5">
        <v>0.01</v>
      </c>
      <c r="D1237" s="5">
        <v>13.43</v>
      </c>
      <c r="E1237" s="5">
        <v>5.5</v>
      </c>
      <c r="F1237" s="5">
        <v>2240</v>
      </c>
      <c r="G1237" s="5" t="s">
        <v>2124</v>
      </c>
      <c r="H1237" s="5" t="s">
        <v>27</v>
      </c>
      <c r="I1237" s="5" t="s">
        <v>28</v>
      </c>
      <c r="J1237" s="5" t="s">
        <v>29</v>
      </c>
      <c r="K1237" s="5" t="s">
        <v>141</v>
      </c>
      <c r="L1237" s="5" t="s">
        <v>59</v>
      </c>
      <c r="M1237" s="5" t="s">
        <v>1702</v>
      </c>
      <c r="N1237" s="5">
        <v>0.56999999999999995</v>
      </c>
      <c r="O1237" s="5" t="s">
        <v>33</v>
      </c>
      <c r="P1237" s="5" t="s">
        <v>136</v>
      </c>
      <c r="Q1237" s="5" t="s">
        <v>362</v>
      </c>
      <c r="R1237" s="5" t="s">
        <v>2125</v>
      </c>
      <c r="S1237" s="5">
        <v>33801</v>
      </c>
      <c r="T1237" s="7">
        <v>42100</v>
      </c>
      <c r="U1237" s="7">
        <v>42107</v>
      </c>
      <c r="V1237" s="5">
        <v>-313.02180000000004</v>
      </c>
      <c r="W1237" s="5">
        <v>7</v>
      </c>
      <c r="X1237" s="5">
        <v>99.75</v>
      </c>
      <c r="Y1237" s="5">
        <v>89102</v>
      </c>
      <c r="Z1237" s="5">
        <f>DATEDIF(Table1[[#This Row],[Order Date]], Table1[[#This Row],[Ship Date]], "D")</f>
        <v>7</v>
      </c>
      <c r="AA1237" s="5">
        <f>IF(Table1[[#This Row],[Sales]]=0, 0, Table1[[#This Row],[Profit]] / Table1[[#This Row],[Sales]] * 100)</f>
        <v>-313.80631578947373</v>
      </c>
      <c r="AB1237" s="5">
        <f>Table1[[#This Row],[Sales]] / (1 - Table1[[#This Row],[Discount]])</f>
        <v>100.75757575757576</v>
      </c>
      <c r="AC1237" s="5">
        <f>Table1[[#This Row],[Sales Before Discount]] - Table1[[#This Row],[Sales]]</f>
        <v>1.0075757575757649</v>
      </c>
      <c r="AD1237" s="5" t="str">
        <f>IF(Table1[[#This Row],[Discount Impact Factor]]=0, "No Discount", IF(Table1[[#This Row],[Discount Impact Factor]]&lt;=0.1, "Low Discount", IF(Table1[[#This Row],[Discount Impact Factor]]&lt;=0.2, "Medium Discount", "High Discount")))</f>
        <v>High Discount</v>
      </c>
      <c r="AE1237" s="5" t="str">
        <f>IF(Table1[[#This Row],[Discount]]=0,"0% (No Discount)",
 IF(Table1[[#This Row],[Discount]]&lt;=0.09,"10%",
 IF(Table1[[#This Row],[Discount]]&lt;=0.16,"15%",
 IF(Table1[[#This Row],[Discount]]&lt;=0.2,"20%",  IF(Table1[[#This Row],[Discount]]&lt;=0.25,"25%",
 "30%+")))))</f>
        <v>10%</v>
      </c>
      <c r="AF1237" s="5" t="str">
        <f>IF(Table1[[#This Row],[Discount]]=0, "Full Price", "Discounted")</f>
        <v>Discounted</v>
      </c>
      <c r="AG1237" s="46" t="str">
        <f>TEXT(Table1[[#This Row],[Order Date]],"mmm-yyyy")</f>
        <v>Apr-2015</v>
      </c>
    </row>
    <row r="1238" spans="1:33" ht="12.75" customHeight="1" x14ac:dyDescent="0.25">
      <c r="A1238" s="5">
        <v>24121</v>
      </c>
      <c r="B1238" s="5" t="s">
        <v>106</v>
      </c>
      <c r="C1238" s="5">
        <v>0</v>
      </c>
      <c r="D1238" s="5">
        <v>2.08</v>
      </c>
      <c r="E1238" s="5">
        <v>5.33</v>
      </c>
      <c r="F1238" s="5">
        <v>2250</v>
      </c>
      <c r="G1238" s="5" t="s">
        <v>2126</v>
      </c>
      <c r="H1238" s="5" t="s">
        <v>49</v>
      </c>
      <c r="I1238" s="5" t="s">
        <v>40</v>
      </c>
      <c r="J1238" s="5" t="s">
        <v>41</v>
      </c>
      <c r="K1238" s="5" t="s">
        <v>50</v>
      </c>
      <c r="L1238" s="5" t="s">
        <v>59</v>
      </c>
      <c r="M1238" s="5" t="s">
        <v>744</v>
      </c>
      <c r="N1238" s="5">
        <v>0.43</v>
      </c>
      <c r="O1238" s="5" t="s">
        <v>33</v>
      </c>
      <c r="P1238" s="5" t="s">
        <v>53</v>
      </c>
      <c r="Q1238" s="5" t="s">
        <v>234</v>
      </c>
      <c r="R1238" s="5" t="s">
        <v>2127</v>
      </c>
      <c r="S1238" s="5">
        <v>16801</v>
      </c>
      <c r="T1238" s="7">
        <v>42107</v>
      </c>
      <c r="U1238" s="7">
        <v>42114</v>
      </c>
      <c r="V1238" s="5">
        <v>-192.5532</v>
      </c>
      <c r="W1238" s="5">
        <v>22</v>
      </c>
      <c r="X1238" s="5">
        <v>51.41</v>
      </c>
      <c r="Y1238" s="5">
        <v>86699</v>
      </c>
      <c r="Z1238" s="5">
        <f>DATEDIF(Table1[[#This Row],[Order Date]], Table1[[#This Row],[Ship Date]], "D")</f>
        <v>7</v>
      </c>
      <c r="AA1238" s="5">
        <f>IF(Table1[[#This Row],[Sales]]=0, 0, Table1[[#This Row],[Profit]] / Table1[[#This Row],[Sales]] * 100)</f>
        <v>-374.54425209103294</v>
      </c>
      <c r="AB1238" s="5">
        <f>Table1[[#This Row],[Sales]] / (1 - Table1[[#This Row],[Discount]])</f>
        <v>51.41</v>
      </c>
      <c r="AC1238" s="5">
        <f>Table1[[#This Row],[Sales Before Discount]] - Table1[[#This Row],[Sales]]</f>
        <v>0</v>
      </c>
      <c r="AD1238" s="5" t="str">
        <f>IF(Table1[[#This Row],[Discount Impact Factor]]=0, "No Discount", IF(Table1[[#This Row],[Discount Impact Factor]]&lt;=0.1, "Low Discount", IF(Table1[[#This Row],[Discount Impact Factor]]&lt;=0.2, "Medium Discount", "High Discount")))</f>
        <v>No Discount</v>
      </c>
      <c r="AE1238" s="5" t="str">
        <f>IF(Table1[[#This Row],[Discount]]=0,"0% (No Discount)",
 IF(Table1[[#This Row],[Discount]]&lt;=0.09,"10%",
 IF(Table1[[#This Row],[Discount]]&lt;=0.16,"15%",
 IF(Table1[[#This Row],[Discount]]&lt;=0.2,"20%",  IF(Table1[[#This Row],[Discount]]&lt;=0.25,"25%",
 "30%+")))))</f>
        <v>0% (No Discount)</v>
      </c>
      <c r="AF1238" s="5" t="str">
        <f>IF(Table1[[#This Row],[Discount]]=0, "Full Price", "Discounted")</f>
        <v>Full Price</v>
      </c>
      <c r="AG1238" s="46" t="str">
        <f>TEXT(Table1[[#This Row],[Order Date]],"mmm-yyyy")</f>
        <v>Apr-2015</v>
      </c>
    </row>
    <row r="1239" spans="1:33" ht="12.75" customHeight="1" x14ac:dyDescent="0.25">
      <c r="A1239" s="5">
        <v>25440</v>
      </c>
      <c r="B1239" s="5" t="s">
        <v>106</v>
      </c>
      <c r="C1239" s="5">
        <v>0.1</v>
      </c>
      <c r="D1239" s="5">
        <v>6.3</v>
      </c>
      <c r="E1239" s="5">
        <v>0.5</v>
      </c>
      <c r="F1239" s="5">
        <v>2254</v>
      </c>
      <c r="G1239" s="5" t="s">
        <v>2128</v>
      </c>
      <c r="H1239" s="5" t="s">
        <v>49</v>
      </c>
      <c r="I1239" s="5" t="s">
        <v>28</v>
      </c>
      <c r="J1239" s="5" t="s">
        <v>29</v>
      </c>
      <c r="K1239" s="5" t="s">
        <v>134</v>
      </c>
      <c r="L1239" s="5" t="s">
        <v>59</v>
      </c>
      <c r="M1239" s="5" t="s">
        <v>1158</v>
      </c>
      <c r="N1239" s="5">
        <v>0.39</v>
      </c>
      <c r="O1239" s="5" t="s">
        <v>33</v>
      </c>
      <c r="P1239" s="5" t="s">
        <v>136</v>
      </c>
      <c r="Q1239" s="5" t="s">
        <v>613</v>
      </c>
      <c r="R1239" s="5" t="s">
        <v>2129</v>
      </c>
      <c r="S1239" s="5">
        <v>42003</v>
      </c>
      <c r="T1239" s="7">
        <v>42031</v>
      </c>
      <c r="U1239" s="7">
        <v>42036</v>
      </c>
      <c r="V1239" s="5">
        <v>-464.28200000000004</v>
      </c>
      <c r="W1239" s="5">
        <v>12</v>
      </c>
      <c r="X1239" s="5">
        <v>68.72</v>
      </c>
      <c r="Y1239" s="5">
        <v>89278</v>
      </c>
      <c r="Z1239" s="5">
        <f>DATEDIF(Table1[[#This Row],[Order Date]], Table1[[#This Row],[Ship Date]], "D")</f>
        <v>5</v>
      </c>
      <c r="AA1239" s="5">
        <f>IF(Table1[[#This Row],[Sales]]=0, 0, Table1[[#This Row],[Profit]] / Table1[[#This Row],[Sales]] * 100)</f>
        <v>-675.61408614668221</v>
      </c>
      <c r="AB1239" s="5">
        <f>Table1[[#This Row],[Sales]] / (1 - Table1[[#This Row],[Discount]])</f>
        <v>76.355555555555554</v>
      </c>
      <c r="AC1239" s="5">
        <f>Table1[[#This Row],[Sales Before Discount]] - Table1[[#This Row],[Sales]]</f>
        <v>7.6355555555555554</v>
      </c>
      <c r="AD1239" s="5" t="str">
        <f>IF(Table1[[#This Row],[Discount Impact Factor]]=0, "No Discount", IF(Table1[[#This Row],[Discount Impact Factor]]&lt;=0.1, "Low Discount", IF(Table1[[#This Row],[Discount Impact Factor]]&lt;=0.2, "Medium Discount", "High Discount")))</f>
        <v>High Discount</v>
      </c>
      <c r="AE1239" s="5" t="str">
        <f>IF(Table1[[#This Row],[Discount]]=0,"0% (No Discount)",
 IF(Table1[[#This Row],[Discount]]&lt;=0.09,"10%",
 IF(Table1[[#This Row],[Discount]]&lt;=0.16,"15%",
 IF(Table1[[#This Row],[Discount]]&lt;=0.2,"20%",  IF(Table1[[#This Row],[Discount]]&lt;=0.25,"25%",
 "30%+")))))</f>
        <v>15%</v>
      </c>
      <c r="AF1239" s="5" t="str">
        <f>IF(Table1[[#This Row],[Discount]]=0, "Full Price", "Discounted")</f>
        <v>Discounted</v>
      </c>
      <c r="AG1239" s="46" t="str">
        <f>TEXT(Table1[[#This Row],[Order Date]],"mmm-yyyy")</f>
        <v>Jan-2015</v>
      </c>
    </row>
    <row r="1240" spans="1:33" ht="12.75" hidden="1" customHeight="1" x14ac:dyDescent="0.25">
      <c r="A1240" s="5">
        <v>20639</v>
      </c>
      <c r="B1240" s="5" t="s">
        <v>25</v>
      </c>
      <c r="C1240" s="5">
        <v>0.1</v>
      </c>
      <c r="D1240" s="5">
        <v>48.91</v>
      </c>
      <c r="E1240" s="5">
        <v>5.97</v>
      </c>
      <c r="F1240" s="5">
        <v>2254</v>
      </c>
      <c r="G1240" s="5" t="s">
        <v>2128</v>
      </c>
      <c r="H1240" s="5" t="s">
        <v>49</v>
      </c>
      <c r="I1240" s="5" t="s">
        <v>28</v>
      </c>
      <c r="J1240" s="5" t="s">
        <v>29</v>
      </c>
      <c r="K1240" s="5" t="s">
        <v>93</v>
      </c>
      <c r="L1240" s="5" t="s">
        <v>59</v>
      </c>
      <c r="M1240" s="5" t="s">
        <v>2130</v>
      </c>
      <c r="N1240" s="5">
        <v>0.38</v>
      </c>
      <c r="O1240" s="5" t="s">
        <v>33</v>
      </c>
      <c r="P1240" s="5" t="s">
        <v>136</v>
      </c>
      <c r="Q1240" s="5" t="s">
        <v>613</v>
      </c>
      <c r="R1240" s="5" t="s">
        <v>2129</v>
      </c>
      <c r="S1240" s="5">
        <v>42003</v>
      </c>
      <c r="T1240" s="7">
        <v>42122</v>
      </c>
      <c r="U1240" s="7">
        <v>42124</v>
      </c>
      <c r="V1240" s="5">
        <v>156.74339999999998</v>
      </c>
      <c r="W1240" s="5">
        <v>14</v>
      </c>
      <c r="X1240" s="5">
        <v>618.96</v>
      </c>
      <c r="Y1240" s="5">
        <v>89279</v>
      </c>
      <c r="Z1240" s="5">
        <f>DATEDIF(Table1[[#This Row],[Order Date]], Table1[[#This Row],[Ship Date]], "D")</f>
        <v>2</v>
      </c>
      <c r="AA1240" s="5">
        <f>IF(Table1[[#This Row],[Sales]]=0, 0, Table1[[#This Row],[Profit]] / Table1[[#This Row],[Sales]] * 100)</f>
        <v>25.323671965878241</v>
      </c>
      <c r="AB1240" s="5">
        <f>Table1[[#This Row],[Sales]] / (1 - Table1[[#This Row],[Discount]])</f>
        <v>687.73333333333335</v>
      </c>
      <c r="AC1240" s="5">
        <f>Table1[[#This Row],[Sales Before Discount]] - Table1[[#This Row],[Sales]]</f>
        <v>68.773333333333312</v>
      </c>
      <c r="AD1240" s="5" t="str">
        <f>IF(Table1[[#This Row],[Discount Impact Factor]]=0, "No Discount", IF(Table1[[#This Row],[Discount Impact Factor]]&lt;=0.1, "Low Discount", IF(Table1[[#This Row],[Discount Impact Factor]]&lt;=0.2, "Medium Discount", "High Discount")))</f>
        <v>High Discount</v>
      </c>
      <c r="AE1240" s="5" t="str">
        <f>IF(Table1[[#This Row],[Discount]]=0,"0% (No Discount)",
 IF(Table1[[#This Row],[Discount]]&lt;=0.09,"10%",
 IF(Table1[[#This Row],[Discount]]&lt;=0.16,"15%",
 IF(Table1[[#This Row],[Discount]]&lt;=0.2,"20%",  IF(Table1[[#This Row],[Discount]]&lt;=0.25,"25%",
 "30%+")))))</f>
        <v>15%</v>
      </c>
      <c r="AF1240" s="5" t="str">
        <f>IF(Table1[[#This Row],[Discount]]=0, "Full Price", "Discounted")</f>
        <v>Discounted</v>
      </c>
      <c r="AG1240" s="46" t="str">
        <f>TEXT(Table1[[#This Row],[Order Date]],"mmm-yyyy")</f>
        <v>Apr-2015</v>
      </c>
    </row>
    <row r="1241" spans="1:33" ht="12.75" hidden="1" customHeight="1" x14ac:dyDescent="0.25">
      <c r="A1241" s="5">
        <v>20640</v>
      </c>
      <c r="B1241" s="5" t="s">
        <v>25</v>
      </c>
      <c r="C1241" s="5">
        <v>0.08</v>
      </c>
      <c r="D1241" s="5">
        <v>5.98</v>
      </c>
      <c r="E1241" s="5">
        <v>5.46</v>
      </c>
      <c r="F1241" s="5">
        <v>2254</v>
      </c>
      <c r="G1241" s="5" t="s">
        <v>2128</v>
      </c>
      <c r="H1241" s="5" t="s">
        <v>49</v>
      </c>
      <c r="I1241" s="5" t="s">
        <v>28</v>
      </c>
      <c r="J1241" s="5" t="s">
        <v>29</v>
      </c>
      <c r="K1241" s="5" t="s">
        <v>93</v>
      </c>
      <c r="L1241" s="5" t="s">
        <v>59</v>
      </c>
      <c r="M1241" s="5" t="s">
        <v>1051</v>
      </c>
      <c r="N1241" s="5">
        <v>0.36</v>
      </c>
      <c r="O1241" s="5" t="s">
        <v>33</v>
      </c>
      <c r="P1241" s="5" t="s">
        <v>136</v>
      </c>
      <c r="Q1241" s="5" t="s">
        <v>613</v>
      </c>
      <c r="R1241" s="5" t="s">
        <v>2129</v>
      </c>
      <c r="S1241" s="5">
        <v>42003</v>
      </c>
      <c r="T1241" s="7">
        <v>42122</v>
      </c>
      <c r="U1241" s="7">
        <v>42122</v>
      </c>
      <c r="V1241" s="5">
        <v>110.11799999999999</v>
      </c>
      <c r="W1241" s="5">
        <v>13</v>
      </c>
      <c r="X1241" s="5">
        <v>77.540000000000006</v>
      </c>
      <c r="Y1241" s="5">
        <v>89279</v>
      </c>
      <c r="Z1241" s="5">
        <f>DATEDIF(Table1[[#This Row],[Order Date]], Table1[[#This Row],[Ship Date]], "D")</f>
        <v>0</v>
      </c>
      <c r="AA1241" s="5">
        <f>IF(Table1[[#This Row],[Sales]]=0, 0, Table1[[#This Row],[Profit]] / Table1[[#This Row],[Sales]] * 100)</f>
        <v>142.014444157854</v>
      </c>
      <c r="AB1241" s="5">
        <f>Table1[[#This Row],[Sales]] / (1 - Table1[[#This Row],[Discount]])</f>
        <v>84.282608695652172</v>
      </c>
      <c r="AC1241" s="5">
        <f>Table1[[#This Row],[Sales Before Discount]] - Table1[[#This Row],[Sales]]</f>
        <v>6.7426086956521658</v>
      </c>
      <c r="AD1241" s="5" t="str">
        <f>IF(Table1[[#This Row],[Discount Impact Factor]]=0, "No Discount", IF(Table1[[#This Row],[Discount Impact Factor]]&lt;=0.1, "Low Discount", IF(Table1[[#This Row],[Discount Impact Factor]]&lt;=0.2, "Medium Discount", "High Discount")))</f>
        <v>High Discount</v>
      </c>
      <c r="AE1241" s="5" t="str">
        <f>IF(Table1[[#This Row],[Discount]]=0,"0% (No Discount)",
 IF(Table1[[#This Row],[Discount]]&lt;=0.09,"10%",
 IF(Table1[[#This Row],[Discount]]&lt;=0.16,"15%",
 IF(Table1[[#This Row],[Discount]]&lt;=0.2,"20%",  IF(Table1[[#This Row],[Discount]]&lt;=0.25,"25%",
 "30%+")))))</f>
        <v>10%</v>
      </c>
      <c r="AF1241" s="5" t="str">
        <f>IF(Table1[[#This Row],[Discount]]=0, "Full Price", "Discounted")</f>
        <v>Discounted</v>
      </c>
      <c r="AG1241" s="46" t="str">
        <f>TEXT(Table1[[#This Row],[Order Date]],"mmm-yyyy")</f>
        <v>Apr-2015</v>
      </c>
    </row>
    <row r="1242" spans="1:33" ht="12.75" customHeight="1" x14ac:dyDescent="0.25">
      <c r="A1242" s="5">
        <v>19054</v>
      </c>
      <c r="B1242" s="5" t="s">
        <v>47</v>
      </c>
      <c r="C1242" s="5">
        <v>7.0000000000000007E-2</v>
      </c>
      <c r="D1242" s="5">
        <v>60.97</v>
      </c>
      <c r="E1242" s="5">
        <v>4.5</v>
      </c>
      <c r="F1242" s="5">
        <v>2256</v>
      </c>
      <c r="G1242" s="5" t="s">
        <v>2131</v>
      </c>
      <c r="H1242" s="5" t="s">
        <v>27</v>
      </c>
      <c r="I1242" s="5" t="s">
        <v>28</v>
      </c>
      <c r="J1242" s="5" t="s">
        <v>29</v>
      </c>
      <c r="K1242" s="5" t="s">
        <v>257</v>
      </c>
      <c r="L1242" s="5" t="s">
        <v>59</v>
      </c>
      <c r="M1242" s="5" t="s">
        <v>2132</v>
      </c>
      <c r="N1242" s="5">
        <v>0.56000000000000005</v>
      </c>
      <c r="O1242" s="5" t="s">
        <v>33</v>
      </c>
      <c r="P1242" s="5" t="s">
        <v>136</v>
      </c>
      <c r="Q1242" s="5" t="s">
        <v>322</v>
      </c>
      <c r="R1242" s="5" t="s">
        <v>2088</v>
      </c>
      <c r="S1242" s="5">
        <v>28560</v>
      </c>
      <c r="T1242" s="7">
        <v>42006</v>
      </c>
      <c r="U1242" s="7">
        <v>42008</v>
      </c>
      <c r="V1242" s="5">
        <v>-42.588000000000001</v>
      </c>
      <c r="W1242" s="5">
        <v>6</v>
      </c>
      <c r="X1242" s="5">
        <v>361.72</v>
      </c>
      <c r="Y1242" s="5">
        <v>87963</v>
      </c>
      <c r="Z1242" s="5">
        <f>DATEDIF(Table1[[#This Row],[Order Date]], Table1[[#This Row],[Ship Date]], "D")</f>
        <v>2</v>
      </c>
      <c r="AA1242" s="5">
        <f>IF(Table1[[#This Row],[Sales]]=0, 0, Table1[[#This Row],[Profit]] / Table1[[#This Row],[Sales]] * 100)</f>
        <v>-11.77374765011611</v>
      </c>
      <c r="AB1242" s="5">
        <f>Table1[[#This Row],[Sales]] / (1 - Table1[[#This Row],[Discount]])</f>
        <v>388.94623655913983</v>
      </c>
      <c r="AC1242" s="5">
        <f>Table1[[#This Row],[Sales Before Discount]] - Table1[[#This Row],[Sales]]</f>
        <v>27.226236559139807</v>
      </c>
      <c r="AD1242" s="5" t="str">
        <f>IF(Table1[[#This Row],[Discount Impact Factor]]=0, "No Discount", IF(Table1[[#This Row],[Discount Impact Factor]]&lt;=0.1, "Low Discount", IF(Table1[[#This Row],[Discount Impact Factor]]&lt;=0.2, "Medium Discount", "High Discount")))</f>
        <v>High Discount</v>
      </c>
      <c r="AE1242" s="5" t="str">
        <f>IF(Table1[[#This Row],[Discount]]=0,"0% (No Discount)",
 IF(Table1[[#This Row],[Discount]]&lt;=0.09,"10%",
 IF(Table1[[#This Row],[Discount]]&lt;=0.16,"15%",
 IF(Table1[[#This Row],[Discount]]&lt;=0.2,"20%",  IF(Table1[[#This Row],[Discount]]&lt;=0.25,"25%",
 "30%+")))))</f>
        <v>10%</v>
      </c>
      <c r="AF1242" s="5" t="str">
        <f>IF(Table1[[#This Row],[Discount]]=0, "Full Price", "Discounted")</f>
        <v>Discounted</v>
      </c>
      <c r="AG1242" s="46" t="str">
        <f>TEXT(Table1[[#This Row],[Order Date]],"mmm-yyyy")</f>
        <v>Jan-2015</v>
      </c>
    </row>
    <row r="1243" spans="1:33" ht="12.75" customHeight="1" x14ac:dyDescent="0.25">
      <c r="A1243" s="5">
        <v>18652</v>
      </c>
      <c r="B1243" s="5" t="s">
        <v>56</v>
      </c>
      <c r="C1243" s="5">
        <v>7.0000000000000007E-2</v>
      </c>
      <c r="D1243" s="5">
        <v>70.98</v>
      </c>
      <c r="E1243" s="5">
        <v>30</v>
      </c>
      <c r="F1243" s="5">
        <v>2256</v>
      </c>
      <c r="G1243" s="5" t="s">
        <v>2131</v>
      </c>
      <c r="H1243" s="5" t="s">
        <v>39</v>
      </c>
      <c r="I1243" s="5" t="s">
        <v>28</v>
      </c>
      <c r="J1243" s="5" t="s">
        <v>41</v>
      </c>
      <c r="K1243" s="5" t="s">
        <v>42</v>
      </c>
      <c r="L1243" s="5" t="s">
        <v>43</v>
      </c>
      <c r="M1243" s="5" t="s">
        <v>2133</v>
      </c>
      <c r="N1243" s="5">
        <v>0.73</v>
      </c>
      <c r="O1243" s="5" t="s">
        <v>33</v>
      </c>
      <c r="P1243" s="5" t="s">
        <v>136</v>
      </c>
      <c r="Q1243" s="5" t="s">
        <v>322</v>
      </c>
      <c r="R1243" s="5" t="s">
        <v>2088</v>
      </c>
      <c r="S1243" s="5">
        <v>28560</v>
      </c>
      <c r="T1243" s="7">
        <v>42087</v>
      </c>
      <c r="U1243" s="7">
        <v>42089</v>
      </c>
      <c r="V1243" s="5">
        <v>-222.95</v>
      </c>
      <c r="W1243" s="5">
        <v>20</v>
      </c>
      <c r="X1243" s="5">
        <v>1373.47</v>
      </c>
      <c r="Y1243" s="5">
        <v>87964</v>
      </c>
      <c r="Z1243" s="5">
        <f>DATEDIF(Table1[[#This Row],[Order Date]], Table1[[#This Row],[Ship Date]], "D")</f>
        <v>2</v>
      </c>
      <c r="AA1243" s="5">
        <f>IF(Table1[[#This Row],[Sales]]=0, 0, Table1[[#This Row],[Profit]] / Table1[[#This Row],[Sales]] * 100)</f>
        <v>-16.23260792008562</v>
      </c>
      <c r="AB1243" s="5">
        <f>Table1[[#This Row],[Sales]] / (1 - Table1[[#This Row],[Discount]])</f>
        <v>1476.8494623655915</v>
      </c>
      <c r="AC1243" s="5">
        <f>Table1[[#This Row],[Sales Before Discount]] - Table1[[#This Row],[Sales]]</f>
        <v>103.37946236559151</v>
      </c>
      <c r="AD1243" s="5" t="str">
        <f>IF(Table1[[#This Row],[Discount Impact Factor]]=0, "No Discount", IF(Table1[[#This Row],[Discount Impact Factor]]&lt;=0.1, "Low Discount", IF(Table1[[#This Row],[Discount Impact Factor]]&lt;=0.2, "Medium Discount", "High Discount")))</f>
        <v>High Discount</v>
      </c>
      <c r="AE1243" s="5" t="str">
        <f>IF(Table1[[#This Row],[Discount]]=0,"0% (No Discount)",
 IF(Table1[[#This Row],[Discount]]&lt;=0.09,"10%",
 IF(Table1[[#This Row],[Discount]]&lt;=0.16,"15%",
 IF(Table1[[#This Row],[Discount]]&lt;=0.2,"20%",  IF(Table1[[#This Row],[Discount]]&lt;=0.25,"25%",
 "30%+")))))</f>
        <v>10%</v>
      </c>
      <c r="AF1243" s="5" t="str">
        <f>IF(Table1[[#This Row],[Discount]]=0, "Full Price", "Discounted")</f>
        <v>Discounted</v>
      </c>
      <c r="AG1243" s="46" t="str">
        <f>TEXT(Table1[[#This Row],[Order Date]],"mmm-yyyy")</f>
        <v>Mar-2015</v>
      </c>
    </row>
    <row r="1244" spans="1:33" ht="12.75" hidden="1" customHeight="1" x14ac:dyDescent="0.25">
      <c r="A1244" s="5">
        <v>21937</v>
      </c>
      <c r="B1244" s="5" t="s">
        <v>25</v>
      </c>
      <c r="C1244" s="5">
        <v>0.06</v>
      </c>
      <c r="D1244" s="5">
        <v>6.68</v>
      </c>
      <c r="E1244" s="5">
        <v>6.93</v>
      </c>
      <c r="F1244" s="5">
        <v>2257</v>
      </c>
      <c r="G1244" s="5" t="s">
        <v>2134</v>
      </c>
      <c r="H1244" s="5" t="s">
        <v>49</v>
      </c>
      <c r="I1244" s="5" t="s">
        <v>28</v>
      </c>
      <c r="J1244" s="5" t="s">
        <v>29</v>
      </c>
      <c r="K1244" s="5" t="s">
        <v>93</v>
      </c>
      <c r="L1244" s="5" t="s">
        <v>59</v>
      </c>
      <c r="M1244" s="5" t="s">
        <v>2135</v>
      </c>
      <c r="N1244" s="5">
        <v>0.37</v>
      </c>
      <c r="O1244" s="5" t="s">
        <v>33</v>
      </c>
      <c r="P1244" s="5" t="s">
        <v>136</v>
      </c>
      <c r="Q1244" s="5" t="s">
        <v>322</v>
      </c>
      <c r="R1244" s="5" t="s">
        <v>2136</v>
      </c>
      <c r="S1244" s="5">
        <v>27604</v>
      </c>
      <c r="T1244" s="7">
        <v>42167</v>
      </c>
      <c r="U1244" s="7">
        <v>42168</v>
      </c>
      <c r="V1244" s="5">
        <v>7.6244999999999994</v>
      </c>
      <c r="W1244" s="5">
        <v>14</v>
      </c>
      <c r="X1244" s="5">
        <v>91.92</v>
      </c>
      <c r="Y1244" s="5">
        <v>87965</v>
      </c>
      <c r="Z1244" s="5">
        <f>DATEDIF(Table1[[#This Row],[Order Date]], Table1[[#This Row],[Ship Date]], "D")</f>
        <v>1</v>
      </c>
      <c r="AA1244" s="5">
        <f>IF(Table1[[#This Row],[Sales]]=0, 0, Table1[[#This Row],[Profit]] / Table1[[#This Row],[Sales]] * 100)</f>
        <v>8.2947127937336802</v>
      </c>
      <c r="AB1244" s="5">
        <f>Table1[[#This Row],[Sales]] / (1 - Table1[[#This Row],[Discount]])</f>
        <v>97.787234042553195</v>
      </c>
      <c r="AC1244" s="5">
        <f>Table1[[#This Row],[Sales Before Discount]] - Table1[[#This Row],[Sales]]</f>
        <v>5.8672340425531928</v>
      </c>
      <c r="AD1244" s="5" t="str">
        <f>IF(Table1[[#This Row],[Discount Impact Factor]]=0, "No Discount", IF(Table1[[#This Row],[Discount Impact Factor]]&lt;=0.1, "Low Discount", IF(Table1[[#This Row],[Discount Impact Factor]]&lt;=0.2, "Medium Discount", "High Discount")))</f>
        <v>High Discount</v>
      </c>
      <c r="AE1244" s="5" t="str">
        <f>IF(Table1[[#This Row],[Discount]]=0,"0% (No Discount)",
 IF(Table1[[#This Row],[Discount]]&lt;=0.09,"10%",
 IF(Table1[[#This Row],[Discount]]&lt;=0.16,"15%",
 IF(Table1[[#This Row],[Discount]]&lt;=0.2,"20%",  IF(Table1[[#This Row],[Discount]]&lt;=0.25,"25%",
 "30%+")))))</f>
        <v>10%</v>
      </c>
      <c r="AF1244" s="5" t="str">
        <f>IF(Table1[[#This Row],[Discount]]=0, "Full Price", "Discounted")</f>
        <v>Discounted</v>
      </c>
      <c r="AG1244" s="46" t="str">
        <f>TEXT(Table1[[#This Row],[Order Date]],"mmm-yyyy")</f>
        <v>Jun-2015</v>
      </c>
    </row>
    <row r="1245" spans="1:33" ht="12.75" customHeight="1" x14ac:dyDescent="0.25">
      <c r="A1245" s="5">
        <v>26361</v>
      </c>
      <c r="B1245" s="5" t="s">
        <v>106</v>
      </c>
      <c r="C1245" s="5">
        <v>0.01</v>
      </c>
      <c r="D1245" s="5">
        <v>7.64</v>
      </c>
      <c r="E1245" s="5">
        <v>1.39</v>
      </c>
      <c r="F1245" s="5">
        <v>2258</v>
      </c>
      <c r="G1245" s="5" t="s">
        <v>2137</v>
      </c>
      <c r="H1245" s="5" t="s">
        <v>27</v>
      </c>
      <c r="I1245" s="5" t="s">
        <v>28</v>
      </c>
      <c r="J1245" s="5" t="s">
        <v>29</v>
      </c>
      <c r="K1245" s="5" t="s">
        <v>69</v>
      </c>
      <c r="L1245" s="5" t="s">
        <v>59</v>
      </c>
      <c r="M1245" s="5" t="s">
        <v>1239</v>
      </c>
      <c r="N1245" s="5">
        <v>0.36</v>
      </c>
      <c r="O1245" s="5" t="s">
        <v>33</v>
      </c>
      <c r="P1245" s="5" t="s">
        <v>136</v>
      </c>
      <c r="Q1245" s="5" t="s">
        <v>322</v>
      </c>
      <c r="R1245" s="5" t="s">
        <v>2138</v>
      </c>
      <c r="S1245" s="5">
        <v>27801</v>
      </c>
      <c r="T1245" s="7">
        <v>42072</v>
      </c>
      <c r="U1245" s="7">
        <v>42076</v>
      </c>
      <c r="V1245" s="5">
        <v>-1676.6119999999999</v>
      </c>
      <c r="W1245" s="5">
        <v>9</v>
      </c>
      <c r="X1245" s="5">
        <v>73.290000000000006</v>
      </c>
      <c r="Y1245" s="5">
        <v>87962</v>
      </c>
      <c r="Z1245" s="5">
        <f>DATEDIF(Table1[[#This Row],[Order Date]], Table1[[#This Row],[Ship Date]], "D")</f>
        <v>4</v>
      </c>
      <c r="AA1245" s="5">
        <f>IF(Table1[[#This Row],[Sales]]=0, 0, Table1[[#This Row],[Profit]] / Table1[[#This Row],[Sales]] * 100)</f>
        <v>-2287.64087870105</v>
      </c>
      <c r="AB1245" s="5">
        <f>Table1[[#This Row],[Sales]] / (1 - Table1[[#This Row],[Discount]])</f>
        <v>74.030303030303031</v>
      </c>
      <c r="AC1245" s="5">
        <f>Table1[[#This Row],[Sales Before Discount]] - Table1[[#This Row],[Sales]]</f>
        <v>0.74030303030302491</v>
      </c>
      <c r="AD1245" s="5" t="str">
        <f>IF(Table1[[#This Row],[Discount Impact Factor]]=0, "No Discount", IF(Table1[[#This Row],[Discount Impact Factor]]&lt;=0.1, "Low Discount", IF(Table1[[#This Row],[Discount Impact Factor]]&lt;=0.2, "Medium Discount", "High Discount")))</f>
        <v>High Discount</v>
      </c>
      <c r="AE1245" s="5" t="str">
        <f>IF(Table1[[#This Row],[Discount]]=0,"0% (No Discount)",
 IF(Table1[[#This Row],[Discount]]&lt;=0.09,"10%",
 IF(Table1[[#This Row],[Discount]]&lt;=0.16,"15%",
 IF(Table1[[#This Row],[Discount]]&lt;=0.2,"20%",  IF(Table1[[#This Row],[Discount]]&lt;=0.25,"25%",
 "30%+")))))</f>
        <v>10%</v>
      </c>
      <c r="AF1245" s="5" t="str">
        <f>IF(Table1[[#This Row],[Discount]]=0, "Full Price", "Discounted")</f>
        <v>Discounted</v>
      </c>
      <c r="AG1245" s="46" t="str">
        <f>TEXT(Table1[[#This Row],[Order Date]],"mmm-yyyy")</f>
        <v>Mar-2015</v>
      </c>
    </row>
    <row r="1246" spans="1:33" ht="12.75" hidden="1" customHeight="1" x14ac:dyDescent="0.25">
      <c r="A1246" s="5">
        <v>26362</v>
      </c>
      <c r="B1246" s="5" t="s">
        <v>106</v>
      </c>
      <c r="C1246" s="5">
        <v>7.0000000000000007E-2</v>
      </c>
      <c r="D1246" s="5">
        <v>400.97</v>
      </c>
      <c r="E1246" s="5">
        <v>48.26</v>
      </c>
      <c r="F1246" s="5">
        <v>2258</v>
      </c>
      <c r="G1246" s="5" t="s">
        <v>2137</v>
      </c>
      <c r="H1246" s="5" t="s">
        <v>39</v>
      </c>
      <c r="I1246" s="5" t="s">
        <v>28</v>
      </c>
      <c r="J1246" s="5" t="s">
        <v>77</v>
      </c>
      <c r="K1246" s="5" t="s">
        <v>85</v>
      </c>
      <c r="L1246" s="5" t="s">
        <v>121</v>
      </c>
      <c r="M1246" s="5" t="s">
        <v>1282</v>
      </c>
      <c r="N1246" s="5">
        <v>0.36</v>
      </c>
      <c r="O1246" s="5" t="s">
        <v>33</v>
      </c>
      <c r="P1246" s="5" t="s">
        <v>136</v>
      </c>
      <c r="Q1246" s="5" t="s">
        <v>322</v>
      </c>
      <c r="R1246" s="5" t="s">
        <v>2138</v>
      </c>
      <c r="S1246" s="5">
        <v>27801</v>
      </c>
      <c r="T1246" s="7">
        <v>42072</v>
      </c>
      <c r="U1246" s="7">
        <v>42076</v>
      </c>
      <c r="V1246" s="5">
        <v>45.127799999999993</v>
      </c>
      <c r="W1246" s="5">
        <v>8</v>
      </c>
      <c r="X1246" s="5">
        <v>2961.32</v>
      </c>
      <c r="Y1246" s="5">
        <v>87962</v>
      </c>
      <c r="Z1246" s="5">
        <f>DATEDIF(Table1[[#This Row],[Order Date]], Table1[[#This Row],[Ship Date]], "D")</f>
        <v>4</v>
      </c>
      <c r="AA1246" s="5">
        <f>IF(Table1[[#This Row],[Sales]]=0, 0, Table1[[#This Row],[Profit]] / Table1[[#This Row],[Sales]] * 100)</f>
        <v>1.5239082571285776</v>
      </c>
      <c r="AB1246" s="5">
        <f>Table1[[#This Row],[Sales]] / (1 - Table1[[#This Row],[Discount]])</f>
        <v>3184.2150537634411</v>
      </c>
      <c r="AC1246" s="5">
        <f>Table1[[#This Row],[Sales Before Discount]] - Table1[[#This Row],[Sales]]</f>
        <v>222.89505376344096</v>
      </c>
      <c r="AD1246" s="5" t="str">
        <f>IF(Table1[[#This Row],[Discount Impact Factor]]=0, "No Discount", IF(Table1[[#This Row],[Discount Impact Factor]]&lt;=0.1, "Low Discount", IF(Table1[[#This Row],[Discount Impact Factor]]&lt;=0.2, "Medium Discount", "High Discount")))</f>
        <v>High Discount</v>
      </c>
      <c r="AE1246" s="5" t="str">
        <f>IF(Table1[[#This Row],[Discount]]=0,"0% (No Discount)",
 IF(Table1[[#This Row],[Discount]]&lt;=0.09,"10%",
 IF(Table1[[#This Row],[Discount]]&lt;=0.16,"15%",
 IF(Table1[[#This Row],[Discount]]&lt;=0.2,"20%",  IF(Table1[[#This Row],[Discount]]&lt;=0.25,"25%",
 "30%+")))))</f>
        <v>10%</v>
      </c>
      <c r="AF1246" s="5" t="str">
        <f>IF(Table1[[#This Row],[Discount]]=0, "Full Price", "Discounted")</f>
        <v>Discounted</v>
      </c>
      <c r="AG1246" s="46" t="str">
        <f>TEXT(Table1[[#This Row],[Order Date]],"mmm-yyyy")</f>
        <v>Mar-2015</v>
      </c>
    </row>
    <row r="1247" spans="1:33" ht="12.75" customHeight="1" x14ac:dyDescent="0.25">
      <c r="A1247" s="5">
        <v>20187</v>
      </c>
      <c r="B1247" s="5" t="s">
        <v>47</v>
      </c>
      <c r="C1247" s="5">
        <v>0.02</v>
      </c>
      <c r="D1247" s="5">
        <v>4.9800000000000004</v>
      </c>
      <c r="E1247" s="5">
        <v>0.49</v>
      </c>
      <c r="F1247" s="5">
        <v>2260</v>
      </c>
      <c r="G1247" s="5" t="s">
        <v>2139</v>
      </c>
      <c r="H1247" s="5" t="s">
        <v>49</v>
      </c>
      <c r="I1247" s="5" t="s">
        <v>28</v>
      </c>
      <c r="J1247" s="5" t="s">
        <v>29</v>
      </c>
      <c r="K1247" s="5" t="s">
        <v>134</v>
      </c>
      <c r="L1247" s="5" t="s">
        <v>59</v>
      </c>
      <c r="M1247" s="5" t="s">
        <v>1422</v>
      </c>
      <c r="N1247" s="5">
        <v>0.39</v>
      </c>
      <c r="O1247" s="5" t="s">
        <v>33</v>
      </c>
      <c r="P1247" s="5" t="s">
        <v>136</v>
      </c>
      <c r="Q1247" s="5" t="s">
        <v>387</v>
      </c>
      <c r="R1247" s="5" t="s">
        <v>2140</v>
      </c>
      <c r="S1247" s="5">
        <v>30161</v>
      </c>
      <c r="T1247" s="7">
        <v>42050</v>
      </c>
      <c r="U1247" s="7">
        <v>42051</v>
      </c>
      <c r="V1247" s="5">
        <v>-52.863999999999997</v>
      </c>
      <c r="W1247" s="5">
        <v>17</v>
      </c>
      <c r="X1247" s="5">
        <v>87.11</v>
      </c>
      <c r="Y1247" s="5">
        <v>89601</v>
      </c>
      <c r="Z1247" s="5">
        <f>DATEDIF(Table1[[#This Row],[Order Date]], Table1[[#This Row],[Ship Date]], "D")</f>
        <v>1</v>
      </c>
      <c r="AA1247" s="5">
        <f>IF(Table1[[#This Row],[Sales]]=0, 0, Table1[[#This Row],[Profit]] / Table1[[#This Row],[Sales]] * 100)</f>
        <v>-60.686488348065659</v>
      </c>
      <c r="AB1247" s="5">
        <f>Table1[[#This Row],[Sales]] / (1 - Table1[[#This Row],[Discount]])</f>
        <v>88.887755102040813</v>
      </c>
      <c r="AC1247" s="5">
        <f>Table1[[#This Row],[Sales Before Discount]] - Table1[[#This Row],[Sales]]</f>
        <v>1.777755102040814</v>
      </c>
      <c r="AD1247" s="5" t="str">
        <f>IF(Table1[[#This Row],[Discount Impact Factor]]=0, "No Discount", IF(Table1[[#This Row],[Discount Impact Factor]]&lt;=0.1, "Low Discount", IF(Table1[[#This Row],[Discount Impact Factor]]&lt;=0.2, "Medium Discount", "High Discount")))</f>
        <v>High Discount</v>
      </c>
      <c r="AE1247" s="5" t="str">
        <f>IF(Table1[[#This Row],[Discount]]=0,"0% (No Discount)",
 IF(Table1[[#This Row],[Discount]]&lt;=0.09,"10%",
 IF(Table1[[#This Row],[Discount]]&lt;=0.16,"15%",
 IF(Table1[[#This Row],[Discount]]&lt;=0.2,"20%",  IF(Table1[[#This Row],[Discount]]&lt;=0.25,"25%",
 "30%+")))))</f>
        <v>10%</v>
      </c>
      <c r="AF1247" s="5" t="str">
        <f>IF(Table1[[#This Row],[Discount]]=0, "Full Price", "Discounted")</f>
        <v>Discounted</v>
      </c>
      <c r="AG1247" s="46" t="str">
        <f>TEXT(Table1[[#This Row],[Order Date]],"mmm-yyyy")</f>
        <v>Feb-2015</v>
      </c>
    </row>
    <row r="1248" spans="1:33" ht="12.75" hidden="1" customHeight="1" x14ac:dyDescent="0.25">
      <c r="A1248" s="5">
        <v>20188</v>
      </c>
      <c r="B1248" s="5" t="s">
        <v>47</v>
      </c>
      <c r="C1248" s="5">
        <v>0.01</v>
      </c>
      <c r="D1248" s="5">
        <v>20.99</v>
      </c>
      <c r="E1248" s="5">
        <v>0.99</v>
      </c>
      <c r="F1248" s="5">
        <v>2260</v>
      </c>
      <c r="G1248" s="5" t="s">
        <v>2139</v>
      </c>
      <c r="H1248" s="5" t="s">
        <v>49</v>
      </c>
      <c r="I1248" s="5" t="s">
        <v>28</v>
      </c>
      <c r="J1248" s="5" t="s">
        <v>77</v>
      </c>
      <c r="K1248" s="5" t="s">
        <v>78</v>
      </c>
      <c r="L1248" s="5" t="s">
        <v>51</v>
      </c>
      <c r="M1248" s="5" t="s">
        <v>2141</v>
      </c>
      <c r="N1248" s="5">
        <v>0.83</v>
      </c>
      <c r="O1248" s="5" t="s">
        <v>33</v>
      </c>
      <c r="P1248" s="5" t="s">
        <v>136</v>
      </c>
      <c r="Q1248" s="5" t="s">
        <v>387</v>
      </c>
      <c r="R1248" s="5" t="s">
        <v>2140</v>
      </c>
      <c r="S1248" s="5">
        <v>30161</v>
      </c>
      <c r="T1248" s="7">
        <v>42050</v>
      </c>
      <c r="U1248" s="7">
        <v>42051</v>
      </c>
      <c r="V1248" s="5">
        <v>45.378</v>
      </c>
      <c r="W1248" s="5">
        <v>9</v>
      </c>
      <c r="X1248" s="5">
        <v>170.46</v>
      </c>
      <c r="Y1248" s="5">
        <v>89601</v>
      </c>
      <c r="Z1248" s="5">
        <f>DATEDIF(Table1[[#This Row],[Order Date]], Table1[[#This Row],[Ship Date]], "D")</f>
        <v>1</v>
      </c>
      <c r="AA1248" s="5">
        <f>IF(Table1[[#This Row],[Sales]]=0, 0, Table1[[#This Row],[Profit]] / Table1[[#This Row],[Sales]] * 100)</f>
        <v>26.620908130939807</v>
      </c>
      <c r="AB1248" s="5">
        <f>Table1[[#This Row],[Sales]] / (1 - Table1[[#This Row],[Discount]])</f>
        <v>172.18181818181819</v>
      </c>
      <c r="AC1248" s="5">
        <f>Table1[[#This Row],[Sales Before Discount]] - Table1[[#This Row],[Sales]]</f>
        <v>1.721818181818179</v>
      </c>
      <c r="AD1248" s="5" t="str">
        <f>IF(Table1[[#This Row],[Discount Impact Factor]]=0, "No Discount", IF(Table1[[#This Row],[Discount Impact Factor]]&lt;=0.1, "Low Discount", IF(Table1[[#This Row],[Discount Impact Factor]]&lt;=0.2, "Medium Discount", "High Discount")))</f>
        <v>High Discount</v>
      </c>
      <c r="AE1248" s="5" t="str">
        <f>IF(Table1[[#This Row],[Discount]]=0,"0% (No Discount)",
 IF(Table1[[#This Row],[Discount]]&lt;=0.09,"10%",
 IF(Table1[[#This Row],[Discount]]&lt;=0.16,"15%",
 IF(Table1[[#This Row],[Discount]]&lt;=0.2,"20%",  IF(Table1[[#This Row],[Discount]]&lt;=0.25,"25%",
 "30%+")))))</f>
        <v>10%</v>
      </c>
      <c r="AF1248" s="5" t="str">
        <f>IF(Table1[[#This Row],[Discount]]=0, "Full Price", "Discounted")</f>
        <v>Discounted</v>
      </c>
      <c r="AG1248" s="46" t="str">
        <f>TEXT(Table1[[#This Row],[Order Date]],"mmm-yyyy")</f>
        <v>Feb-2015</v>
      </c>
    </row>
    <row r="1249" spans="1:33" ht="12.75" hidden="1" customHeight="1" x14ac:dyDescent="0.25">
      <c r="A1249" s="5">
        <v>19569</v>
      </c>
      <c r="B1249" s="5" t="s">
        <v>25</v>
      </c>
      <c r="C1249" s="5">
        <v>0.08</v>
      </c>
      <c r="D1249" s="5">
        <v>4.9800000000000004</v>
      </c>
      <c r="E1249" s="5">
        <v>0.49</v>
      </c>
      <c r="F1249" s="5">
        <v>2260</v>
      </c>
      <c r="G1249" s="5" t="s">
        <v>2139</v>
      </c>
      <c r="H1249" s="5" t="s">
        <v>49</v>
      </c>
      <c r="I1249" s="5" t="s">
        <v>28</v>
      </c>
      <c r="J1249" s="5" t="s">
        <v>29</v>
      </c>
      <c r="K1249" s="5" t="s">
        <v>134</v>
      </c>
      <c r="L1249" s="5" t="s">
        <v>59</v>
      </c>
      <c r="M1249" s="5" t="s">
        <v>1422</v>
      </c>
      <c r="N1249" s="5">
        <v>0.39</v>
      </c>
      <c r="O1249" s="5" t="s">
        <v>33</v>
      </c>
      <c r="P1249" s="5" t="s">
        <v>136</v>
      </c>
      <c r="Q1249" s="5" t="s">
        <v>387</v>
      </c>
      <c r="R1249" s="5" t="s">
        <v>2140</v>
      </c>
      <c r="S1249" s="5">
        <v>30161</v>
      </c>
      <c r="T1249" s="7">
        <v>42115</v>
      </c>
      <c r="U1249" s="7">
        <v>42116</v>
      </c>
      <c r="V1249" s="5">
        <v>4949.9160000000002</v>
      </c>
      <c r="W1249" s="5">
        <v>1</v>
      </c>
      <c r="X1249" s="5">
        <v>4.95</v>
      </c>
      <c r="Y1249" s="5">
        <v>89602</v>
      </c>
      <c r="Z1249" s="5">
        <f>DATEDIF(Table1[[#This Row],[Order Date]], Table1[[#This Row],[Ship Date]], "D")</f>
        <v>1</v>
      </c>
      <c r="AA1249" s="5">
        <f>IF(Table1[[#This Row],[Sales]]=0, 0, Table1[[#This Row],[Profit]] / Table1[[#This Row],[Sales]] * 100)</f>
        <v>99998.303030303039</v>
      </c>
      <c r="AB1249" s="5">
        <f>Table1[[#This Row],[Sales]] / (1 - Table1[[#This Row],[Discount]])</f>
        <v>5.3804347826086953</v>
      </c>
      <c r="AC1249" s="5">
        <f>Table1[[#This Row],[Sales Before Discount]] - Table1[[#This Row],[Sales]]</f>
        <v>0.43043478260869517</v>
      </c>
      <c r="AD1249" s="5" t="str">
        <f>IF(Table1[[#This Row],[Discount Impact Factor]]=0, "No Discount", IF(Table1[[#This Row],[Discount Impact Factor]]&lt;=0.1, "Low Discount", IF(Table1[[#This Row],[Discount Impact Factor]]&lt;=0.2, "Medium Discount", "High Discount")))</f>
        <v>High Discount</v>
      </c>
      <c r="AE1249" s="5" t="str">
        <f>IF(Table1[[#This Row],[Discount]]=0,"0% (No Discount)",
 IF(Table1[[#This Row],[Discount]]&lt;=0.09,"10%",
 IF(Table1[[#This Row],[Discount]]&lt;=0.16,"15%",
 IF(Table1[[#This Row],[Discount]]&lt;=0.2,"20%",  IF(Table1[[#This Row],[Discount]]&lt;=0.25,"25%",
 "30%+")))))</f>
        <v>10%</v>
      </c>
      <c r="AF1249" s="5" t="str">
        <f>IF(Table1[[#This Row],[Discount]]=0, "Full Price", "Discounted")</f>
        <v>Discounted</v>
      </c>
      <c r="AG1249" s="46" t="str">
        <f>TEXT(Table1[[#This Row],[Order Date]],"mmm-yyyy")</f>
        <v>Apr-2015</v>
      </c>
    </row>
    <row r="1250" spans="1:33" ht="12.75" hidden="1" customHeight="1" x14ac:dyDescent="0.25">
      <c r="A1250" s="5">
        <v>19570</v>
      </c>
      <c r="B1250" s="5" t="s">
        <v>25</v>
      </c>
      <c r="C1250" s="5">
        <v>0.09</v>
      </c>
      <c r="D1250" s="5">
        <v>119.99</v>
      </c>
      <c r="E1250" s="5">
        <v>14</v>
      </c>
      <c r="F1250" s="5">
        <v>2260</v>
      </c>
      <c r="G1250" s="5" t="s">
        <v>2139</v>
      </c>
      <c r="H1250" s="5" t="s">
        <v>39</v>
      </c>
      <c r="I1250" s="5" t="s">
        <v>28</v>
      </c>
      <c r="J1250" s="5" t="s">
        <v>77</v>
      </c>
      <c r="K1250" s="5" t="s">
        <v>85</v>
      </c>
      <c r="L1250" s="5" t="s">
        <v>43</v>
      </c>
      <c r="M1250" s="5" t="s">
        <v>890</v>
      </c>
      <c r="N1250" s="5">
        <v>0.36</v>
      </c>
      <c r="O1250" s="5" t="s">
        <v>33</v>
      </c>
      <c r="P1250" s="5" t="s">
        <v>136</v>
      </c>
      <c r="Q1250" s="5" t="s">
        <v>387</v>
      </c>
      <c r="R1250" s="5" t="s">
        <v>2140</v>
      </c>
      <c r="S1250" s="5">
        <v>30161</v>
      </c>
      <c r="T1250" s="7">
        <v>42115</v>
      </c>
      <c r="U1250" s="7">
        <v>42117</v>
      </c>
      <c r="V1250" s="5">
        <v>1055.6039999999998</v>
      </c>
      <c r="W1250" s="5">
        <v>4</v>
      </c>
      <c r="X1250" s="5">
        <v>461.24</v>
      </c>
      <c r="Y1250" s="5">
        <v>89602</v>
      </c>
      <c r="Z1250" s="5">
        <f>DATEDIF(Table1[[#This Row],[Order Date]], Table1[[#This Row],[Ship Date]], "D")</f>
        <v>2</v>
      </c>
      <c r="AA1250" s="5">
        <f>IF(Table1[[#This Row],[Sales]]=0, 0, Table1[[#This Row],[Profit]] / Table1[[#This Row],[Sales]] * 100)</f>
        <v>228.86219755441851</v>
      </c>
      <c r="AB1250" s="5">
        <f>Table1[[#This Row],[Sales]] / (1 - Table1[[#This Row],[Discount]])</f>
        <v>506.85714285714283</v>
      </c>
      <c r="AC1250" s="5">
        <f>Table1[[#This Row],[Sales Before Discount]] - Table1[[#This Row],[Sales]]</f>
        <v>45.617142857142824</v>
      </c>
      <c r="AD1250" s="5" t="str">
        <f>IF(Table1[[#This Row],[Discount Impact Factor]]=0, "No Discount", IF(Table1[[#This Row],[Discount Impact Factor]]&lt;=0.1, "Low Discount", IF(Table1[[#This Row],[Discount Impact Factor]]&lt;=0.2, "Medium Discount", "High Discount")))</f>
        <v>High Discount</v>
      </c>
      <c r="AE1250" s="5" t="str">
        <f>IF(Table1[[#This Row],[Discount]]=0,"0% (No Discount)",
 IF(Table1[[#This Row],[Discount]]&lt;=0.09,"10%",
 IF(Table1[[#This Row],[Discount]]&lt;=0.16,"15%",
 IF(Table1[[#This Row],[Discount]]&lt;=0.2,"20%",  IF(Table1[[#This Row],[Discount]]&lt;=0.25,"25%",
 "30%+")))))</f>
        <v>10%</v>
      </c>
      <c r="AF1250" s="5" t="str">
        <f>IF(Table1[[#This Row],[Discount]]=0, "Full Price", "Discounted")</f>
        <v>Discounted</v>
      </c>
      <c r="AG1250" s="46" t="str">
        <f>TEXT(Table1[[#This Row],[Order Date]],"mmm-yyyy")</f>
        <v>Apr-2015</v>
      </c>
    </row>
    <row r="1251" spans="1:33" ht="12.75" hidden="1" customHeight="1" x14ac:dyDescent="0.25">
      <c r="A1251" s="5">
        <v>18142</v>
      </c>
      <c r="B1251" s="5" t="s">
        <v>37</v>
      </c>
      <c r="C1251" s="5">
        <v>0.09</v>
      </c>
      <c r="D1251" s="5">
        <v>207.48</v>
      </c>
      <c r="E1251" s="5">
        <v>0.99</v>
      </c>
      <c r="F1251" s="5">
        <v>2264</v>
      </c>
      <c r="G1251" s="5" t="s">
        <v>2142</v>
      </c>
      <c r="H1251" s="5" t="s">
        <v>49</v>
      </c>
      <c r="I1251" s="5" t="s">
        <v>28</v>
      </c>
      <c r="J1251" s="5" t="s">
        <v>29</v>
      </c>
      <c r="K1251" s="5" t="s">
        <v>257</v>
      </c>
      <c r="L1251" s="5" t="s">
        <v>59</v>
      </c>
      <c r="M1251" s="5" t="s">
        <v>2143</v>
      </c>
      <c r="N1251" s="5">
        <v>0.55000000000000004</v>
      </c>
      <c r="O1251" s="5" t="s">
        <v>33</v>
      </c>
      <c r="P1251" s="5" t="s">
        <v>61</v>
      </c>
      <c r="Q1251" s="5" t="s">
        <v>506</v>
      </c>
      <c r="R1251" s="5" t="s">
        <v>2144</v>
      </c>
      <c r="S1251" s="5">
        <v>64804</v>
      </c>
      <c r="T1251" s="7">
        <v>42030</v>
      </c>
      <c r="U1251" s="7">
        <v>42033</v>
      </c>
      <c r="V1251" s="5">
        <v>359.83</v>
      </c>
      <c r="W1251" s="5">
        <v>3</v>
      </c>
      <c r="X1251" s="5">
        <v>577.75</v>
      </c>
      <c r="Y1251" s="5">
        <v>86611</v>
      </c>
      <c r="Z1251" s="5">
        <f>DATEDIF(Table1[[#This Row],[Order Date]], Table1[[#This Row],[Ship Date]], "D")</f>
        <v>3</v>
      </c>
      <c r="AA1251" s="5">
        <f>IF(Table1[[#This Row],[Sales]]=0, 0, Table1[[#This Row],[Profit]] / Table1[[#This Row],[Sales]] * 100)</f>
        <v>62.281263522284725</v>
      </c>
      <c r="AB1251" s="5">
        <f>Table1[[#This Row],[Sales]] / (1 - Table1[[#This Row],[Discount]])</f>
        <v>634.8901098901099</v>
      </c>
      <c r="AC1251" s="5">
        <f>Table1[[#This Row],[Sales Before Discount]] - Table1[[#This Row],[Sales]]</f>
        <v>57.140109890109898</v>
      </c>
      <c r="AD1251" s="5" t="str">
        <f>IF(Table1[[#This Row],[Discount Impact Factor]]=0, "No Discount", IF(Table1[[#This Row],[Discount Impact Factor]]&lt;=0.1, "Low Discount", IF(Table1[[#This Row],[Discount Impact Factor]]&lt;=0.2, "Medium Discount", "High Discount")))</f>
        <v>High Discount</v>
      </c>
      <c r="AE1251" s="5" t="str">
        <f>IF(Table1[[#This Row],[Discount]]=0,"0% (No Discount)",
 IF(Table1[[#This Row],[Discount]]&lt;=0.09,"10%",
 IF(Table1[[#This Row],[Discount]]&lt;=0.16,"15%",
 IF(Table1[[#This Row],[Discount]]&lt;=0.2,"20%",  IF(Table1[[#This Row],[Discount]]&lt;=0.25,"25%",
 "30%+")))))</f>
        <v>10%</v>
      </c>
      <c r="AF1251" s="5" t="str">
        <f>IF(Table1[[#This Row],[Discount]]=0, "Full Price", "Discounted")</f>
        <v>Discounted</v>
      </c>
      <c r="AG1251" s="46" t="str">
        <f>TEXT(Table1[[#This Row],[Order Date]],"mmm-yyyy")</f>
        <v>Jan-2015</v>
      </c>
    </row>
    <row r="1252" spans="1:33" ht="12.75" customHeight="1" x14ac:dyDescent="0.25">
      <c r="A1252" s="5">
        <v>19171</v>
      </c>
      <c r="B1252" s="5" t="s">
        <v>47</v>
      </c>
      <c r="C1252" s="5">
        <v>0.1</v>
      </c>
      <c r="D1252" s="5">
        <v>7.45</v>
      </c>
      <c r="E1252" s="5">
        <v>6.28</v>
      </c>
      <c r="F1252" s="5">
        <v>2265</v>
      </c>
      <c r="G1252" s="5" t="s">
        <v>2145</v>
      </c>
      <c r="H1252" s="5" t="s">
        <v>49</v>
      </c>
      <c r="I1252" s="5" t="s">
        <v>28</v>
      </c>
      <c r="J1252" s="5" t="s">
        <v>29</v>
      </c>
      <c r="K1252" s="5" t="s">
        <v>109</v>
      </c>
      <c r="L1252" s="5" t="s">
        <v>59</v>
      </c>
      <c r="M1252" s="5" t="s">
        <v>2146</v>
      </c>
      <c r="N1252" s="5">
        <v>0.4</v>
      </c>
      <c r="O1252" s="5" t="s">
        <v>33</v>
      </c>
      <c r="P1252" s="5" t="s">
        <v>61</v>
      </c>
      <c r="Q1252" s="5" t="s">
        <v>506</v>
      </c>
      <c r="R1252" s="5" t="s">
        <v>2147</v>
      </c>
      <c r="S1252" s="5">
        <v>64130</v>
      </c>
      <c r="T1252" s="7">
        <v>42033</v>
      </c>
      <c r="U1252" s="7">
        <v>42036</v>
      </c>
      <c r="V1252" s="5">
        <v>-69.873999999999995</v>
      </c>
      <c r="W1252" s="5">
        <v>8</v>
      </c>
      <c r="X1252" s="5">
        <v>59.4</v>
      </c>
      <c r="Y1252" s="5">
        <v>86612</v>
      </c>
      <c r="Z1252" s="5">
        <f>DATEDIF(Table1[[#This Row],[Order Date]], Table1[[#This Row],[Ship Date]], "D")</f>
        <v>3</v>
      </c>
      <c r="AA1252" s="5">
        <f>IF(Table1[[#This Row],[Sales]]=0, 0, Table1[[#This Row],[Profit]] / Table1[[#This Row],[Sales]] * 100)</f>
        <v>-117.63299663299662</v>
      </c>
      <c r="AB1252" s="5">
        <f>Table1[[#This Row],[Sales]] / (1 - Table1[[#This Row],[Discount]])</f>
        <v>66</v>
      </c>
      <c r="AC1252" s="5">
        <f>Table1[[#This Row],[Sales Before Discount]] - Table1[[#This Row],[Sales]]</f>
        <v>6.6000000000000014</v>
      </c>
      <c r="AD1252" s="5" t="str">
        <f>IF(Table1[[#This Row],[Discount Impact Factor]]=0, "No Discount", IF(Table1[[#This Row],[Discount Impact Factor]]&lt;=0.1, "Low Discount", IF(Table1[[#This Row],[Discount Impact Factor]]&lt;=0.2, "Medium Discount", "High Discount")))</f>
        <v>High Discount</v>
      </c>
      <c r="AE1252" s="5" t="str">
        <f>IF(Table1[[#This Row],[Discount]]=0,"0% (No Discount)",
 IF(Table1[[#This Row],[Discount]]&lt;=0.09,"10%",
 IF(Table1[[#This Row],[Discount]]&lt;=0.16,"15%",
 IF(Table1[[#This Row],[Discount]]&lt;=0.2,"20%",  IF(Table1[[#This Row],[Discount]]&lt;=0.25,"25%",
 "30%+")))))</f>
        <v>15%</v>
      </c>
      <c r="AF1252" s="5" t="str">
        <f>IF(Table1[[#This Row],[Discount]]=0, "Full Price", "Discounted")</f>
        <v>Discounted</v>
      </c>
      <c r="AG1252" s="46" t="str">
        <f>TEXT(Table1[[#This Row],[Order Date]],"mmm-yyyy")</f>
        <v>Jan-2015</v>
      </c>
    </row>
    <row r="1253" spans="1:33" ht="12.75" customHeight="1" x14ac:dyDescent="0.25">
      <c r="A1253" s="5">
        <v>19172</v>
      </c>
      <c r="B1253" s="5" t="s">
        <v>47</v>
      </c>
      <c r="C1253" s="5">
        <v>0.01</v>
      </c>
      <c r="D1253" s="5">
        <v>6.48</v>
      </c>
      <c r="E1253" s="5">
        <v>7.86</v>
      </c>
      <c r="F1253" s="5">
        <v>2265</v>
      </c>
      <c r="G1253" s="5" t="s">
        <v>2145</v>
      </c>
      <c r="H1253" s="5" t="s">
        <v>49</v>
      </c>
      <c r="I1253" s="5" t="s">
        <v>28</v>
      </c>
      <c r="J1253" s="5" t="s">
        <v>29</v>
      </c>
      <c r="K1253" s="5" t="s">
        <v>93</v>
      </c>
      <c r="L1253" s="5" t="s">
        <v>59</v>
      </c>
      <c r="M1253" s="5" t="s">
        <v>1121</v>
      </c>
      <c r="N1253" s="5">
        <v>0.37</v>
      </c>
      <c r="O1253" s="5" t="s">
        <v>33</v>
      </c>
      <c r="P1253" s="5" t="s">
        <v>61</v>
      </c>
      <c r="Q1253" s="5" t="s">
        <v>506</v>
      </c>
      <c r="R1253" s="5" t="s">
        <v>2147</v>
      </c>
      <c r="S1253" s="5">
        <v>64130</v>
      </c>
      <c r="T1253" s="7">
        <v>42033</v>
      </c>
      <c r="U1253" s="7">
        <v>42035</v>
      </c>
      <c r="V1253" s="5">
        <v>-135.74</v>
      </c>
      <c r="W1253" s="5">
        <v>10</v>
      </c>
      <c r="X1253" s="5">
        <v>66.459999999999994</v>
      </c>
      <c r="Y1253" s="5">
        <v>86612</v>
      </c>
      <c r="Z1253" s="5">
        <f>DATEDIF(Table1[[#This Row],[Order Date]], Table1[[#This Row],[Ship Date]], "D")</f>
        <v>2</v>
      </c>
      <c r="AA1253" s="5">
        <f>IF(Table1[[#This Row],[Sales]]=0, 0, Table1[[#This Row],[Profit]] / Table1[[#This Row],[Sales]] * 100)</f>
        <v>-204.2431537767078</v>
      </c>
      <c r="AB1253" s="5">
        <f>Table1[[#This Row],[Sales]] / (1 - Table1[[#This Row],[Discount]])</f>
        <v>67.131313131313121</v>
      </c>
      <c r="AC1253" s="5">
        <f>Table1[[#This Row],[Sales Before Discount]] - Table1[[#This Row],[Sales]]</f>
        <v>0.67131313131312709</v>
      </c>
      <c r="AD1253" s="5" t="str">
        <f>IF(Table1[[#This Row],[Discount Impact Factor]]=0, "No Discount", IF(Table1[[#This Row],[Discount Impact Factor]]&lt;=0.1, "Low Discount", IF(Table1[[#This Row],[Discount Impact Factor]]&lt;=0.2, "Medium Discount", "High Discount")))</f>
        <v>High Discount</v>
      </c>
      <c r="AE1253" s="5" t="str">
        <f>IF(Table1[[#This Row],[Discount]]=0,"0% (No Discount)",
 IF(Table1[[#This Row],[Discount]]&lt;=0.09,"10%",
 IF(Table1[[#This Row],[Discount]]&lt;=0.16,"15%",
 IF(Table1[[#This Row],[Discount]]&lt;=0.2,"20%",  IF(Table1[[#This Row],[Discount]]&lt;=0.25,"25%",
 "30%+")))))</f>
        <v>10%</v>
      </c>
      <c r="AF1253" s="5" t="str">
        <f>IF(Table1[[#This Row],[Discount]]=0, "Full Price", "Discounted")</f>
        <v>Discounted</v>
      </c>
      <c r="AG1253" s="46" t="str">
        <f>TEXT(Table1[[#This Row],[Order Date]],"mmm-yyyy")</f>
        <v>Jan-2015</v>
      </c>
    </row>
    <row r="1254" spans="1:33" ht="12.75" customHeight="1" x14ac:dyDescent="0.25">
      <c r="A1254" s="5">
        <v>25996</v>
      </c>
      <c r="B1254" s="5" t="s">
        <v>47</v>
      </c>
      <c r="C1254" s="5">
        <v>0.02</v>
      </c>
      <c r="D1254" s="5">
        <v>11.33</v>
      </c>
      <c r="E1254" s="5">
        <v>6.12</v>
      </c>
      <c r="F1254" s="5">
        <v>2266</v>
      </c>
      <c r="G1254" s="5" t="s">
        <v>2148</v>
      </c>
      <c r="H1254" s="5" t="s">
        <v>49</v>
      </c>
      <c r="I1254" s="5" t="s">
        <v>28</v>
      </c>
      <c r="J1254" s="5" t="s">
        <v>29</v>
      </c>
      <c r="K1254" s="5" t="s">
        <v>257</v>
      </c>
      <c r="L1254" s="5" t="s">
        <v>86</v>
      </c>
      <c r="M1254" s="5" t="s">
        <v>2149</v>
      </c>
      <c r="N1254" s="5">
        <v>0.42</v>
      </c>
      <c r="O1254" s="5" t="s">
        <v>33</v>
      </c>
      <c r="P1254" s="5" t="s">
        <v>61</v>
      </c>
      <c r="Q1254" s="5" t="s">
        <v>506</v>
      </c>
      <c r="R1254" s="5" t="s">
        <v>2150</v>
      </c>
      <c r="S1254" s="5">
        <v>63122</v>
      </c>
      <c r="T1254" s="7">
        <v>42150</v>
      </c>
      <c r="U1254" s="7">
        <v>42152</v>
      </c>
      <c r="V1254" s="5">
        <v>-14.52</v>
      </c>
      <c r="W1254" s="5">
        <v>3</v>
      </c>
      <c r="X1254" s="5">
        <v>35.35</v>
      </c>
      <c r="Y1254" s="5">
        <v>86610</v>
      </c>
      <c r="Z1254" s="5">
        <f>DATEDIF(Table1[[#This Row],[Order Date]], Table1[[#This Row],[Ship Date]], "D")</f>
        <v>2</v>
      </c>
      <c r="AA1254" s="5">
        <f>IF(Table1[[#This Row],[Sales]]=0, 0, Table1[[#This Row],[Profit]] / Table1[[#This Row],[Sales]] * 100)</f>
        <v>-41.074964639321074</v>
      </c>
      <c r="AB1254" s="5">
        <f>Table1[[#This Row],[Sales]] / (1 - Table1[[#This Row],[Discount]])</f>
        <v>36.071428571428577</v>
      </c>
      <c r="AC1254" s="5">
        <f>Table1[[#This Row],[Sales Before Discount]] - Table1[[#This Row],[Sales]]</f>
        <v>0.72142857142857508</v>
      </c>
      <c r="AD1254" s="5" t="str">
        <f>IF(Table1[[#This Row],[Discount Impact Factor]]=0, "No Discount", IF(Table1[[#This Row],[Discount Impact Factor]]&lt;=0.1, "Low Discount", IF(Table1[[#This Row],[Discount Impact Factor]]&lt;=0.2, "Medium Discount", "High Discount")))</f>
        <v>High Discount</v>
      </c>
      <c r="AE1254" s="5" t="str">
        <f>IF(Table1[[#This Row],[Discount]]=0,"0% (No Discount)",
 IF(Table1[[#This Row],[Discount]]&lt;=0.09,"10%",
 IF(Table1[[#This Row],[Discount]]&lt;=0.16,"15%",
 IF(Table1[[#This Row],[Discount]]&lt;=0.2,"20%",  IF(Table1[[#This Row],[Discount]]&lt;=0.25,"25%",
 "30%+")))))</f>
        <v>10%</v>
      </c>
      <c r="AF1254" s="5" t="str">
        <f>IF(Table1[[#This Row],[Discount]]=0, "Full Price", "Discounted")</f>
        <v>Discounted</v>
      </c>
      <c r="AG1254" s="46" t="str">
        <f>TEXT(Table1[[#This Row],[Order Date]],"mmm-yyyy")</f>
        <v>May-2015</v>
      </c>
    </row>
    <row r="1255" spans="1:33" ht="12.75" hidden="1" customHeight="1" x14ac:dyDescent="0.25">
      <c r="A1255" s="5">
        <v>25997</v>
      </c>
      <c r="B1255" s="5" t="s">
        <v>47</v>
      </c>
      <c r="C1255" s="5">
        <v>0.01</v>
      </c>
      <c r="D1255" s="5">
        <v>15.67</v>
      </c>
      <c r="E1255" s="5">
        <v>1.39</v>
      </c>
      <c r="F1255" s="5">
        <v>2266</v>
      </c>
      <c r="G1255" s="5" t="s">
        <v>2148</v>
      </c>
      <c r="H1255" s="5" t="s">
        <v>49</v>
      </c>
      <c r="I1255" s="5" t="s">
        <v>28</v>
      </c>
      <c r="J1255" s="5" t="s">
        <v>29</v>
      </c>
      <c r="K1255" s="5" t="s">
        <v>69</v>
      </c>
      <c r="L1255" s="5" t="s">
        <v>59</v>
      </c>
      <c r="M1255" s="5" t="s">
        <v>1700</v>
      </c>
      <c r="N1255" s="5">
        <v>0.38</v>
      </c>
      <c r="O1255" s="5" t="s">
        <v>33</v>
      </c>
      <c r="P1255" s="5" t="s">
        <v>61</v>
      </c>
      <c r="Q1255" s="5" t="s">
        <v>506</v>
      </c>
      <c r="R1255" s="5" t="s">
        <v>2150</v>
      </c>
      <c r="S1255" s="5">
        <v>63122</v>
      </c>
      <c r="T1255" s="7">
        <v>42150</v>
      </c>
      <c r="U1255" s="7">
        <v>42151</v>
      </c>
      <c r="V1255" s="5">
        <v>171.26489999999998</v>
      </c>
      <c r="W1255" s="5">
        <v>16</v>
      </c>
      <c r="X1255" s="5">
        <v>248.21</v>
      </c>
      <c r="Y1255" s="5">
        <v>86610</v>
      </c>
      <c r="Z1255" s="5">
        <f>DATEDIF(Table1[[#This Row],[Order Date]], Table1[[#This Row],[Ship Date]], "D")</f>
        <v>1</v>
      </c>
      <c r="AA1255" s="5">
        <f>IF(Table1[[#This Row],[Sales]]=0, 0, Table1[[#This Row],[Profit]] / Table1[[#This Row],[Sales]] * 100)</f>
        <v>69</v>
      </c>
      <c r="AB1255" s="5">
        <f>Table1[[#This Row],[Sales]] / (1 - Table1[[#This Row],[Discount]])</f>
        <v>250.71717171717174</v>
      </c>
      <c r="AC1255" s="5">
        <f>Table1[[#This Row],[Sales Before Discount]] - Table1[[#This Row],[Sales]]</f>
        <v>2.5071717171717296</v>
      </c>
      <c r="AD1255" s="5" t="str">
        <f>IF(Table1[[#This Row],[Discount Impact Factor]]=0, "No Discount", IF(Table1[[#This Row],[Discount Impact Factor]]&lt;=0.1, "Low Discount", IF(Table1[[#This Row],[Discount Impact Factor]]&lt;=0.2, "Medium Discount", "High Discount")))</f>
        <v>High Discount</v>
      </c>
      <c r="AE1255" s="5" t="str">
        <f>IF(Table1[[#This Row],[Discount]]=0,"0% (No Discount)",
 IF(Table1[[#This Row],[Discount]]&lt;=0.09,"10%",
 IF(Table1[[#This Row],[Discount]]&lt;=0.16,"15%",
 IF(Table1[[#This Row],[Discount]]&lt;=0.2,"20%",  IF(Table1[[#This Row],[Discount]]&lt;=0.25,"25%",
 "30%+")))))</f>
        <v>10%</v>
      </c>
      <c r="AF1255" s="5" t="str">
        <f>IF(Table1[[#This Row],[Discount]]=0, "Full Price", "Discounted")</f>
        <v>Discounted</v>
      </c>
      <c r="AG1255" s="46" t="str">
        <f>TEXT(Table1[[#This Row],[Order Date]],"mmm-yyyy")</f>
        <v>May-2015</v>
      </c>
    </row>
    <row r="1256" spans="1:33" ht="12.75" hidden="1" customHeight="1" x14ac:dyDescent="0.25">
      <c r="A1256" s="5">
        <v>19072</v>
      </c>
      <c r="B1256" s="5" t="s">
        <v>106</v>
      </c>
      <c r="C1256" s="5">
        <v>0.08</v>
      </c>
      <c r="D1256" s="5">
        <v>259.70999999999998</v>
      </c>
      <c r="E1256" s="5">
        <v>66.67</v>
      </c>
      <c r="F1256" s="5">
        <v>2268</v>
      </c>
      <c r="G1256" s="5" t="s">
        <v>2151</v>
      </c>
      <c r="H1256" s="5" t="s">
        <v>39</v>
      </c>
      <c r="I1256" s="5" t="s">
        <v>58</v>
      </c>
      <c r="J1256" s="5" t="s">
        <v>41</v>
      </c>
      <c r="K1256" s="5" t="s">
        <v>152</v>
      </c>
      <c r="L1256" s="5" t="s">
        <v>121</v>
      </c>
      <c r="M1256" s="5" t="s">
        <v>342</v>
      </c>
      <c r="N1256" s="5">
        <v>0.61</v>
      </c>
      <c r="O1256" s="5" t="s">
        <v>33</v>
      </c>
      <c r="P1256" s="5" t="s">
        <v>136</v>
      </c>
      <c r="Q1256" s="5" t="s">
        <v>362</v>
      </c>
      <c r="R1256" s="5" t="s">
        <v>2152</v>
      </c>
      <c r="S1256" s="5">
        <v>34639</v>
      </c>
      <c r="T1256" s="7">
        <v>42158</v>
      </c>
      <c r="U1256" s="7">
        <v>42162</v>
      </c>
      <c r="V1256" s="5">
        <v>138.22199999999998</v>
      </c>
      <c r="W1256" s="5">
        <v>17</v>
      </c>
      <c r="X1256" s="5">
        <v>4086.5</v>
      </c>
      <c r="Y1256" s="5">
        <v>89571</v>
      </c>
      <c r="Z1256" s="5">
        <f>DATEDIF(Table1[[#This Row],[Order Date]], Table1[[#This Row],[Ship Date]], "D")</f>
        <v>4</v>
      </c>
      <c r="AA1256" s="5">
        <f>IF(Table1[[#This Row],[Sales]]=0, 0, Table1[[#This Row],[Profit]] / Table1[[#This Row],[Sales]] * 100)</f>
        <v>3.3824054814633548</v>
      </c>
      <c r="AB1256" s="5">
        <f>Table1[[#This Row],[Sales]] / (1 - Table1[[#This Row],[Discount]])</f>
        <v>4441.847826086956</v>
      </c>
      <c r="AC1256" s="5">
        <f>Table1[[#This Row],[Sales Before Discount]] - Table1[[#This Row],[Sales]]</f>
        <v>355.34782608695605</v>
      </c>
      <c r="AD1256" s="5" t="str">
        <f>IF(Table1[[#This Row],[Discount Impact Factor]]=0, "No Discount", IF(Table1[[#This Row],[Discount Impact Factor]]&lt;=0.1, "Low Discount", IF(Table1[[#This Row],[Discount Impact Factor]]&lt;=0.2, "Medium Discount", "High Discount")))</f>
        <v>High Discount</v>
      </c>
      <c r="AE1256" s="5" t="str">
        <f>IF(Table1[[#This Row],[Discount]]=0,"0% (No Discount)",
 IF(Table1[[#This Row],[Discount]]&lt;=0.09,"10%",
 IF(Table1[[#This Row],[Discount]]&lt;=0.16,"15%",
 IF(Table1[[#This Row],[Discount]]&lt;=0.2,"20%",  IF(Table1[[#This Row],[Discount]]&lt;=0.25,"25%",
 "30%+")))))</f>
        <v>10%</v>
      </c>
      <c r="AF1256" s="5" t="str">
        <f>IF(Table1[[#This Row],[Discount]]=0, "Full Price", "Discounted")</f>
        <v>Discounted</v>
      </c>
      <c r="AG1256" s="46" t="str">
        <f>TEXT(Table1[[#This Row],[Order Date]],"mmm-yyyy")</f>
        <v>Jun-2015</v>
      </c>
    </row>
    <row r="1257" spans="1:33" ht="12.75" hidden="1" customHeight="1" x14ac:dyDescent="0.25">
      <c r="A1257" s="5">
        <v>23963</v>
      </c>
      <c r="B1257" s="5" t="s">
        <v>106</v>
      </c>
      <c r="C1257" s="5">
        <v>0.01</v>
      </c>
      <c r="D1257" s="5">
        <v>20.48</v>
      </c>
      <c r="E1257" s="5">
        <v>6.32</v>
      </c>
      <c r="F1257" s="5">
        <v>2270</v>
      </c>
      <c r="G1257" s="5" t="s">
        <v>2153</v>
      </c>
      <c r="H1257" s="5" t="s">
        <v>49</v>
      </c>
      <c r="I1257" s="5" t="s">
        <v>58</v>
      </c>
      <c r="J1257" s="5" t="s">
        <v>29</v>
      </c>
      <c r="K1257" s="5" t="s">
        <v>257</v>
      </c>
      <c r="L1257" s="5" t="s">
        <v>59</v>
      </c>
      <c r="M1257" s="5" t="s">
        <v>1920</v>
      </c>
      <c r="N1257" s="5">
        <v>0.57999999999999996</v>
      </c>
      <c r="O1257" s="5" t="s">
        <v>33</v>
      </c>
      <c r="P1257" s="5" t="s">
        <v>136</v>
      </c>
      <c r="Q1257" s="5" t="s">
        <v>932</v>
      </c>
      <c r="R1257" s="5" t="s">
        <v>2154</v>
      </c>
      <c r="S1257" s="5">
        <v>29662</v>
      </c>
      <c r="T1257" s="7">
        <v>42041</v>
      </c>
      <c r="U1257" s="7">
        <v>42043</v>
      </c>
      <c r="V1257" s="5">
        <v>711.24479999999994</v>
      </c>
      <c r="W1257" s="5">
        <v>18</v>
      </c>
      <c r="X1257" s="5">
        <v>375.03</v>
      </c>
      <c r="Y1257" s="5">
        <v>89572</v>
      </c>
      <c r="Z1257" s="5">
        <f>DATEDIF(Table1[[#This Row],[Order Date]], Table1[[#This Row],[Ship Date]], "D")</f>
        <v>2</v>
      </c>
      <c r="AA1257" s="5">
        <f>IF(Table1[[#This Row],[Sales]]=0, 0, Table1[[#This Row],[Profit]] / Table1[[#This Row],[Sales]] * 100)</f>
        <v>189.65010799136067</v>
      </c>
      <c r="AB1257" s="5">
        <f>Table1[[#This Row],[Sales]] / (1 - Table1[[#This Row],[Discount]])</f>
        <v>378.81818181818181</v>
      </c>
      <c r="AC1257" s="5">
        <f>Table1[[#This Row],[Sales Before Discount]] - Table1[[#This Row],[Sales]]</f>
        <v>3.7881818181818403</v>
      </c>
      <c r="AD1257" s="5" t="str">
        <f>IF(Table1[[#This Row],[Discount Impact Factor]]=0, "No Discount", IF(Table1[[#This Row],[Discount Impact Factor]]&lt;=0.1, "Low Discount", IF(Table1[[#This Row],[Discount Impact Factor]]&lt;=0.2, "Medium Discount", "High Discount")))</f>
        <v>High Discount</v>
      </c>
      <c r="AE1257" s="5" t="str">
        <f>IF(Table1[[#This Row],[Discount]]=0,"0% (No Discount)",
 IF(Table1[[#This Row],[Discount]]&lt;=0.09,"10%",
 IF(Table1[[#This Row],[Discount]]&lt;=0.16,"15%",
 IF(Table1[[#This Row],[Discount]]&lt;=0.2,"20%",  IF(Table1[[#This Row],[Discount]]&lt;=0.25,"25%",
 "30%+")))))</f>
        <v>10%</v>
      </c>
      <c r="AF1257" s="5" t="str">
        <f>IF(Table1[[#This Row],[Discount]]=0, "Full Price", "Discounted")</f>
        <v>Discounted</v>
      </c>
      <c r="AG1257" s="46" t="str">
        <f>TEXT(Table1[[#This Row],[Order Date]],"mmm-yyyy")</f>
        <v>Feb-2015</v>
      </c>
    </row>
    <row r="1258" spans="1:33" ht="12.75" customHeight="1" x14ac:dyDescent="0.25">
      <c r="A1258" s="5">
        <v>23964</v>
      </c>
      <c r="B1258" s="5" t="s">
        <v>106</v>
      </c>
      <c r="C1258" s="5">
        <v>0.09</v>
      </c>
      <c r="D1258" s="5">
        <v>1.86</v>
      </c>
      <c r="E1258" s="5">
        <v>2.58</v>
      </c>
      <c r="F1258" s="5">
        <v>2270</v>
      </c>
      <c r="G1258" s="5" t="s">
        <v>2153</v>
      </c>
      <c r="H1258" s="5" t="s">
        <v>49</v>
      </c>
      <c r="I1258" s="5" t="s">
        <v>58</v>
      </c>
      <c r="J1258" s="5" t="s">
        <v>29</v>
      </c>
      <c r="K1258" s="5" t="s">
        <v>66</v>
      </c>
      <c r="L1258" s="5" t="s">
        <v>31</v>
      </c>
      <c r="M1258" s="5" t="s">
        <v>308</v>
      </c>
      <c r="N1258" s="5">
        <v>0.82</v>
      </c>
      <c r="O1258" s="5" t="s">
        <v>33</v>
      </c>
      <c r="P1258" s="5" t="s">
        <v>136</v>
      </c>
      <c r="Q1258" s="5" t="s">
        <v>932</v>
      </c>
      <c r="R1258" s="5" t="s">
        <v>2154</v>
      </c>
      <c r="S1258" s="5">
        <v>29662</v>
      </c>
      <c r="T1258" s="7">
        <v>42041</v>
      </c>
      <c r="U1258" s="7">
        <v>42046</v>
      </c>
      <c r="V1258" s="5">
        <v>-1084.8469632000001</v>
      </c>
      <c r="W1258" s="5">
        <v>12</v>
      </c>
      <c r="X1258" s="5">
        <v>22.11</v>
      </c>
      <c r="Y1258" s="5">
        <v>89572</v>
      </c>
      <c r="Z1258" s="5">
        <f>DATEDIF(Table1[[#This Row],[Order Date]], Table1[[#This Row],[Ship Date]], "D")</f>
        <v>5</v>
      </c>
      <c r="AA1258" s="5">
        <f>IF(Table1[[#This Row],[Sales]]=0, 0, Table1[[#This Row],[Profit]] / Table1[[#This Row],[Sales]] * 100)</f>
        <v>-4906.5896119402996</v>
      </c>
      <c r="AB1258" s="5">
        <f>Table1[[#This Row],[Sales]] / (1 - Table1[[#This Row],[Discount]])</f>
        <v>24.296703296703296</v>
      </c>
      <c r="AC1258" s="5">
        <f>Table1[[#This Row],[Sales Before Discount]] - Table1[[#This Row],[Sales]]</f>
        <v>2.1867032967032962</v>
      </c>
      <c r="AD1258" s="5" t="str">
        <f>IF(Table1[[#This Row],[Discount Impact Factor]]=0, "No Discount", IF(Table1[[#This Row],[Discount Impact Factor]]&lt;=0.1, "Low Discount", IF(Table1[[#This Row],[Discount Impact Factor]]&lt;=0.2, "Medium Discount", "High Discount")))</f>
        <v>High Discount</v>
      </c>
      <c r="AE1258" s="5" t="str">
        <f>IF(Table1[[#This Row],[Discount]]=0,"0% (No Discount)",
 IF(Table1[[#This Row],[Discount]]&lt;=0.09,"10%",
 IF(Table1[[#This Row],[Discount]]&lt;=0.16,"15%",
 IF(Table1[[#This Row],[Discount]]&lt;=0.2,"20%",  IF(Table1[[#This Row],[Discount]]&lt;=0.25,"25%",
 "30%+")))))</f>
        <v>10%</v>
      </c>
      <c r="AF1258" s="5" t="str">
        <f>IF(Table1[[#This Row],[Discount]]=0, "Full Price", "Discounted")</f>
        <v>Discounted</v>
      </c>
      <c r="AG1258" s="46" t="str">
        <f>TEXT(Table1[[#This Row],[Order Date]],"mmm-yyyy")</f>
        <v>Feb-2015</v>
      </c>
    </row>
    <row r="1259" spans="1:33" ht="12.75" customHeight="1" x14ac:dyDescent="0.25">
      <c r="A1259" s="5">
        <v>23965</v>
      </c>
      <c r="B1259" s="5" t="s">
        <v>106</v>
      </c>
      <c r="C1259" s="5">
        <v>0.08</v>
      </c>
      <c r="D1259" s="5">
        <v>205.99</v>
      </c>
      <c r="E1259" s="5">
        <v>2.5</v>
      </c>
      <c r="F1259" s="5">
        <v>2270</v>
      </c>
      <c r="G1259" s="5" t="s">
        <v>2153</v>
      </c>
      <c r="H1259" s="5" t="s">
        <v>49</v>
      </c>
      <c r="I1259" s="5" t="s">
        <v>58</v>
      </c>
      <c r="J1259" s="5" t="s">
        <v>77</v>
      </c>
      <c r="K1259" s="5" t="s">
        <v>78</v>
      </c>
      <c r="L1259" s="5" t="s">
        <v>59</v>
      </c>
      <c r="M1259" s="5" t="s">
        <v>2155</v>
      </c>
      <c r="N1259" s="5">
        <v>0.59</v>
      </c>
      <c r="O1259" s="5" t="s">
        <v>33</v>
      </c>
      <c r="P1259" s="5" t="s">
        <v>136</v>
      </c>
      <c r="Q1259" s="5" t="s">
        <v>932</v>
      </c>
      <c r="R1259" s="5" t="s">
        <v>2154</v>
      </c>
      <c r="S1259" s="5">
        <v>29662</v>
      </c>
      <c r="T1259" s="7">
        <v>42041</v>
      </c>
      <c r="U1259" s="7">
        <v>42046</v>
      </c>
      <c r="V1259" s="5">
        <v>-156.77199999999999</v>
      </c>
      <c r="W1259" s="5">
        <v>17</v>
      </c>
      <c r="X1259" s="5">
        <v>2875.35</v>
      </c>
      <c r="Y1259" s="5">
        <v>89572</v>
      </c>
      <c r="Z1259" s="5">
        <f>DATEDIF(Table1[[#This Row],[Order Date]], Table1[[#This Row],[Ship Date]], "D")</f>
        <v>5</v>
      </c>
      <c r="AA1259" s="5">
        <f>IF(Table1[[#This Row],[Sales]]=0, 0, Table1[[#This Row],[Profit]] / Table1[[#This Row],[Sales]] * 100)</f>
        <v>-5.4522753751717179</v>
      </c>
      <c r="AB1259" s="5">
        <f>Table1[[#This Row],[Sales]] / (1 - Table1[[#This Row],[Discount]])</f>
        <v>3125.3804347826085</v>
      </c>
      <c r="AC1259" s="5">
        <f>Table1[[#This Row],[Sales Before Discount]] - Table1[[#This Row],[Sales]]</f>
        <v>250.03043478260861</v>
      </c>
      <c r="AD1259" s="5" t="str">
        <f>IF(Table1[[#This Row],[Discount Impact Factor]]=0, "No Discount", IF(Table1[[#This Row],[Discount Impact Factor]]&lt;=0.1, "Low Discount", IF(Table1[[#This Row],[Discount Impact Factor]]&lt;=0.2, "Medium Discount", "High Discount")))</f>
        <v>High Discount</v>
      </c>
      <c r="AE1259" s="5" t="str">
        <f>IF(Table1[[#This Row],[Discount]]=0,"0% (No Discount)",
 IF(Table1[[#This Row],[Discount]]&lt;=0.09,"10%",
 IF(Table1[[#This Row],[Discount]]&lt;=0.16,"15%",
 IF(Table1[[#This Row],[Discount]]&lt;=0.2,"20%",  IF(Table1[[#This Row],[Discount]]&lt;=0.25,"25%",
 "30%+")))))</f>
        <v>10%</v>
      </c>
      <c r="AF1259" s="5" t="str">
        <f>IF(Table1[[#This Row],[Discount]]=0, "Full Price", "Discounted")</f>
        <v>Discounted</v>
      </c>
      <c r="AG1259" s="46" t="str">
        <f>TEXT(Table1[[#This Row],[Order Date]],"mmm-yyyy")</f>
        <v>Feb-2015</v>
      </c>
    </row>
    <row r="1260" spans="1:33" ht="12.75" customHeight="1" x14ac:dyDescent="0.25">
      <c r="A1260" s="5">
        <v>19438</v>
      </c>
      <c r="B1260" s="5" t="s">
        <v>25</v>
      </c>
      <c r="C1260" s="5">
        <v>0.08</v>
      </c>
      <c r="D1260" s="5">
        <v>15.73</v>
      </c>
      <c r="E1260" s="5">
        <v>7.42</v>
      </c>
      <c r="F1260" s="5">
        <v>2272</v>
      </c>
      <c r="G1260" s="5" t="s">
        <v>2156</v>
      </c>
      <c r="H1260" s="5" t="s">
        <v>27</v>
      </c>
      <c r="I1260" s="5" t="s">
        <v>28</v>
      </c>
      <c r="J1260" s="5" t="s">
        <v>29</v>
      </c>
      <c r="K1260" s="5" t="s">
        <v>174</v>
      </c>
      <c r="L1260" s="5" t="s">
        <v>51</v>
      </c>
      <c r="M1260" s="5" t="s">
        <v>2157</v>
      </c>
      <c r="N1260" s="5">
        <v>0.56000000000000005</v>
      </c>
      <c r="O1260" s="5" t="s">
        <v>33</v>
      </c>
      <c r="P1260" s="5" t="s">
        <v>61</v>
      </c>
      <c r="Q1260" s="5" t="s">
        <v>130</v>
      </c>
      <c r="R1260" s="5" t="s">
        <v>2158</v>
      </c>
      <c r="S1260" s="5">
        <v>76543</v>
      </c>
      <c r="T1260" s="7">
        <v>42079</v>
      </c>
      <c r="U1260" s="7">
        <v>42081</v>
      </c>
      <c r="V1260" s="5">
        <v>-37.6</v>
      </c>
      <c r="W1260" s="5">
        <v>5</v>
      </c>
      <c r="X1260" s="5">
        <v>78.08</v>
      </c>
      <c r="Y1260" s="5">
        <v>90110</v>
      </c>
      <c r="Z1260" s="5">
        <f>DATEDIF(Table1[[#This Row],[Order Date]], Table1[[#This Row],[Ship Date]], "D")</f>
        <v>2</v>
      </c>
      <c r="AA1260" s="5">
        <f>IF(Table1[[#This Row],[Sales]]=0, 0, Table1[[#This Row],[Profit]] / Table1[[#This Row],[Sales]] * 100)</f>
        <v>-48.155737704918032</v>
      </c>
      <c r="AB1260" s="5">
        <f>Table1[[#This Row],[Sales]] / (1 - Table1[[#This Row],[Discount]])</f>
        <v>84.869565217391298</v>
      </c>
      <c r="AC1260" s="5">
        <f>Table1[[#This Row],[Sales Before Discount]] - Table1[[#This Row],[Sales]]</f>
        <v>6.7895652173912993</v>
      </c>
      <c r="AD1260" s="5" t="str">
        <f>IF(Table1[[#This Row],[Discount Impact Factor]]=0, "No Discount", IF(Table1[[#This Row],[Discount Impact Factor]]&lt;=0.1, "Low Discount", IF(Table1[[#This Row],[Discount Impact Factor]]&lt;=0.2, "Medium Discount", "High Discount")))</f>
        <v>High Discount</v>
      </c>
      <c r="AE1260" s="5" t="str">
        <f>IF(Table1[[#This Row],[Discount]]=0,"0% (No Discount)",
 IF(Table1[[#This Row],[Discount]]&lt;=0.09,"10%",
 IF(Table1[[#This Row],[Discount]]&lt;=0.16,"15%",
 IF(Table1[[#This Row],[Discount]]&lt;=0.2,"20%",  IF(Table1[[#This Row],[Discount]]&lt;=0.25,"25%",
 "30%+")))))</f>
        <v>10%</v>
      </c>
      <c r="AF1260" s="5" t="str">
        <f>IF(Table1[[#This Row],[Discount]]=0, "Full Price", "Discounted")</f>
        <v>Discounted</v>
      </c>
      <c r="AG1260" s="46" t="str">
        <f>TEXT(Table1[[#This Row],[Order Date]],"mmm-yyyy")</f>
        <v>Mar-2015</v>
      </c>
    </row>
    <row r="1261" spans="1:33" ht="12.75" hidden="1" customHeight="1" x14ac:dyDescent="0.25">
      <c r="A1261" s="5">
        <v>23416</v>
      </c>
      <c r="B1261" s="5" t="s">
        <v>106</v>
      </c>
      <c r="C1261" s="5">
        <v>0.04</v>
      </c>
      <c r="D1261" s="5">
        <v>120.98</v>
      </c>
      <c r="E1261" s="5">
        <v>3.99</v>
      </c>
      <c r="F1261" s="5">
        <v>2273</v>
      </c>
      <c r="G1261" s="5" t="s">
        <v>2159</v>
      </c>
      <c r="H1261" s="5" t="s">
        <v>49</v>
      </c>
      <c r="I1261" s="5" t="s">
        <v>28</v>
      </c>
      <c r="J1261" s="5" t="s">
        <v>29</v>
      </c>
      <c r="K1261" s="5" t="s">
        <v>257</v>
      </c>
      <c r="L1261" s="5" t="s">
        <v>59</v>
      </c>
      <c r="M1261" s="5" t="s">
        <v>2160</v>
      </c>
      <c r="N1261" s="5">
        <v>0.6</v>
      </c>
      <c r="O1261" s="5" t="s">
        <v>33</v>
      </c>
      <c r="P1261" s="5" t="s">
        <v>61</v>
      </c>
      <c r="Q1261" s="5" t="s">
        <v>130</v>
      </c>
      <c r="R1261" s="5" t="s">
        <v>2161</v>
      </c>
      <c r="S1261" s="5">
        <v>78550</v>
      </c>
      <c r="T1261" s="7">
        <v>42129</v>
      </c>
      <c r="U1261" s="7">
        <v>42129</v>
      </c>
      <c r="V1261" s="5">
        <v>1389.5771999999999</v>
      </c>
      <c r="W1261" s="5">
        <v>17</v>
      </c>
      <c r="X1261" s="5">
        <v>2013.88</v>
      </c>
      <c r="Y1261" s="5">
        <v>90109</v>
      </c>
      <c r="Z1261" s="5">
        <f>DATEDIF(Table1[[#This Row],[Order Date]], Table1[[#This Row],[Ship Date]], "D")</f>
        <v>0</v>
      </c>
      <c r="AA1261" s="5">
        <f>IF(Table1[[#This Row],[Sales]]=0, 0, Table1[[#This Row],[Profit]] / Table1[[#This Row],[Sales]] * 100)</f>
        <v>69</v>
      </c>
      <c r="AB1261" s="5">
        <f>Table1[[#This Row],[Sales]] / (1 - Table1[[#This Row],[Discount]])</f>
        <v>2097.791666666667</v>
      </c>
      <c r="AC1261" s="5">
        <f>Table1[[#This Row],[Sales Before Discount]] - Table1[[#This Row],[Sales]]</f>
        <v>83.911666666666861</v>
      </c>
      <c r="AD1261" s="5" t="str">
        <f>IF(Table1[[#This Row],[Discount Impact Factor]]=0, "No Discount", IF(Table1[[#This Row],[Discount Impact Factor]]&lt;=0.1, "Low Discount", IF(Table1[[#This Row],[Discount Impact Factor]]&lt;=0.2, "Medium Discount", "High Discount")))</f>
        <v>High Discount</v>
      </c>
      <c r="AE1261" s="5" t="str">
        <f>IF(Table1[[#This Row],[Discount]]=0,"0% (No Discount)",
 IF(Table1[[#This Row],[Discount]]&lt;=0.09,"10%",
 IF(Table1[[#This Row],[Discount]]&lt;=0.16,"15%",
 IF(Table1[[#This Row],[Discount]]&lt;=0.2,"20%",  IF(Table1[[#This Row],[Discount]]&lt;=0.25,"25%",
 "30%+")))))</f>
        <v>10%</v>
      </c>
      <c r="AF1261" s="5" t="str">
        <f>IF(Table1[[#This Row],[Discount]]=0, "Full Price", "Discounted")</f>
        <v>Discounted</v>
      </c>
      <c r="AG1261" s="46" t="str">
        <f>TEXT(Table1[[#This Row],[Order Date]],"mmm-yyyy")</f>
        <v>May-2015</v>
      </c>
    </row>
    <row r="1262" spans="1:33" ht="12.75" customHeight="1" x14ac:dyDescent="0.25">
      <c r="A1262" s="5">
        <v>23417</v>
      </c>
      <c r="B1262" s="5" t="s">
        <v>106</v>
      </c>
      <c r="C1262" s="5">
        <v>0.02</v>
      </c>
      <c r="D1262" s="5">
        <v>55.99</v>
      </c>
      <c r="E1262" s="5">
        <v>5</v>
      </c>
      <c r="F1262" s="5">
        <v>2273</v>
      </c>
      <c r="G1262" s="5" t="s">
        <v>2159</v>
      </c>
      <c r="H1262" s="5" t="s">
        <v>49</v>
      </c>
      <c r="I1262" s="5" t="s">
        <v>28</v>
      </c>
      <c r="J1262" s="5" t="s">
        <v>77</v>
      </c>
      <c r="K1262" s="5" t="s">
        <v>78</v>
      </c>
      <c r="L1262" s="5" t="s">
        <v>51</v>
      </c>
      <c r="M1262" s="5" t="s">
        <v>398</v>
      </c>
      <c r="N1262" s="5">
        <v>0.83</v>
      </c>
      <c r="O1262" s="5" t="s">
        <v>33</v>
      </c>
      <c r="P1262" s="5" t="s">
        <v>61</v>
      </c>
      <c r="Q1262" s="5" t="s">
        <v>130</v>
      </c>
      <c r="R1262" s="5" t="s">
        <v>2161</v>
      </c>
      <c r="S1262" s="5">
        <v>78550</v>
      </c>
      <c r="T1262" s="7">
        <v>42129</v>
      </c>
      <c r="U1262" s="7">
        <v>42129</v>
      </c>
      <c r="V1262" s="5">
        <v>-222.816</v>
      </c>
      <c r="W1262" s="5">
        <v>4</v>
      </c>
      <c r="X1262" s="5">
        <v>201.32</v>
      </c>
      <c r="Y1262" s="5">
        <v>90109</v>
      </c>
      <c r="Z1262" s="5">
        <f>DATEDIF(Table1[[#This Row],[Order Date]], Table1[[#This Row],[Ship Date]], "D")</f>
        <v>0</v>
      </c>
      <c r="AA1262" s="5">
        <f>IF(Table1[[#This Row],[Sales]]=0, 0, Table1[[#This Row],[Profit]] / Table1[[#This Row],[Sales]] * 100)</f>
        <v>-110.67752831313334</v>
      </c>
      <c r="AB1262" s="5">
        <f>Table1[[#This Row],[Sales]] / (1 - Table1[[#This Row],[Discount]])</f>
        <v>205.42857142857142</v>
      </c>
      <c r="AC1262" s="5">
        <f>Table1[[#This Row],[Sales Before Discount]] - Table1[[#This Row],[Sales]]</f>
        <v>4.1085714285714232</v>
      </c>
      <c r="AD1262" s="5" t="str">
        <f>IF(Table1[[#This Row],[Discount Impact Factor]]=0, "No Discount", IF(Table1[[#This Row],[Discount Impact Factor]]&lt;=0.1, "Low Discount", IF(Table1[[#This Row],[Discount Impact Factor]]&lt;=0.2, "Medium Discount", "High Discount")))</f>
        <v>High Discount</v>
      </c>
      <c r="AE1262" s="5" t="str">
        <f>IF(Table1[[#This Row],[Discount]]=0,"0% (No Discount)",
 IF(Table1[[#This Row],[Discount]]&lt;=0.09,"10%",
 IF(Table1[[#This Row],[Discount]]&lt;=0.16,"15%",
 IF(Table1[[#This Row],[Discount]]&lt;=0.2,"20%",  IF(Table1[[#This Row],[Discount]]&lt;=0.25,"25%",
 "30%+")))))</f>
        <v>10%</v>
      </c>
      <c r="AF1262" s="5" t="str">
        <f>IF(Table1[[#This Row],[Discount]]=0, "Full Price", "Discounted")</f>
        <v>Discounted</v>
      </c>
      <c r="AG1262" s="46" t="str">
        <f>TEXT(Table1[[#This Row],[Order Date]],"mmm-yyyy")</f>
        <v>May-2015</v>
      </c>
    </row>
    <row r="1263" spans="1:33" ht="12.75" customHeight="1" x14ac:dyDescent="0.25">
      <c r="A1263" s="5">
        <v>23418</v>
      </c>
      <c r="B1263" s="5" t="s">
        <v>106</v>
      </c>
      <c r="C1263" s="5">
        <v>0.05</v>
      </c>
      <c r="D1263" s="5">
        <v>23.99</v>
      </c>
      <c r="E1263" s="5">
        <v>15.68</v>
      </c>
      <c r="F1263" s="5">
        <v>2274</v>
      </c>
      <c r="G1263" s="5" t="s">
        <v>2162</v>
      </c>
      <c r="H1263" s="5" t="s">
        <v>39</v>
      </c>
      <c r="I1263" s="5" t="s">
        <v>28</v>
      </c>
      <c r="J1263" s="5" t="s">
        <v>41</v>
      </c>
      <c r="K1263" s="5" t="s">
        <v>50</v>
      </c>
      <c r="L1263" s="5" t="s">
        <v>43</v>
      </c>
      <c r="M1263" s="5" t="s">
        <v>2163</v>
      </c>
      <c r="N1263" s="5">
        <v>0.62</v>
      </c>
      <c r="O1263" s="5" t="s">
        <v>33</v>
      </c>
      <c r="P1263" s="5" t="s">
        <v>61</v>
      </c>
      <c r="Q1263" s="5" t="s">
        <v>130</v>
      </c>
      <c r="R1263" s="5" t="s">
        <v>2164</v>
      </c>
      <c r="S1263" s="5">
        <v>77036</v>
      </c>
      <c r="T1263" s="7">
        <v>42129</v>
      </c>
      <c r="U1263" s="7">
        <v>42133</v>
      </c>
      <c r="V1263" s="5">
        <v>-133.71</v>
      </c>
      <c r="W1263" s="5">
        <v>12</v>
      </c>
      <c r="X1263" s="5">
        <v>298.51</v>
      </c>
      <c r="Y1263" s="5">
        <v>90109</v>
      </c>
      <c r="Z1263" s="5">
        <f>DATEDIF(Table1[[#This Row],[Order Date]], Table1[[#This Row],[Ship Date]], "D")</f>
        <v>4</v>
      </c>
      <c r="AA1263" s="5">
        <f>IF(Table1[[#This Row],[Sales]]=0, 0, Table1[[#This Row],[Profit]] / Table1[[#This Row],[Sales]] * 100)</f>
        <v>-44.79246926401126</v>
      </c>
      <c r="AB1263" s="5">
        <f>Table1[[#This Row],[Sales]] / (1 - Table1[[#This Row],[Discount]])</f>
        <v>314.22105263157897</v>
      </c>
      <c r="AC1263" s="5">
        <f>Table1[[#This Row],[Sales Before Discount]] - Table1[[#This Row],[Sales]]</f>
        <v>15.71105263157898</v>
      </c>
      <c r="AD1263" s="5" t="str">
        <f>IF(Table1[[#This Row],[Discount Impact Factor]]=0, "No Discount", IF(Table1[[#This Row],[Discount Impact Factor]]&lt;=0.1, "Low Discount", IF(Table1[[#This Row],[Discount Impact Factor]]&lt;=0.2, "Medium Discount", "High Discount")))</f>
        <v>High Discount</v>
      </c>
      <c r="AE1263" s="5" t="str">
        <f>IF(Table1[[#This Row],[Discount]]=0,"0% (No Discount)",
 IF(Table1[[#This Row],[Discount]]&lt;=0.09,"10%",
 IF(Table1[[#This Row],[Discount]]&lt;=0.16,"15%",
 IF(Table1[[#This Row],[Discount]]&lt;=0.2,"20%",  IF(Table1[[#This Row],[Discount]]&lt;=0.25,"25%",
 "30%+")))))</f>
        <v>10%</v>
      </c>
      <c r="AF1263" s="5" t="str">
        <f>IF(Table1[[#This Row],[Discount]]=0, "Full Price", "Discounted")</f>
        <v>Discounted</v>
      </c>
      <c r="AG1263" s="46" t="str">
        <f>TEXT(Table1[[#This Row],[Order Date]],"mmm-yyyy")</f>
        <v>May-2015</v>
      </c>
    </row>
    <row r="1264" spans="1:33" ht="12.75" hidden="1" customHeight="1" x14ac:dyDescent="0.25">
      <c r="A1264" s="5">
        <v>24552</v>
      </c>
      <c r="B1264" s="5" t="s">
        <v>37</v>
      </c>
      <c r="C1264" s="5">
        <v>0.01</v>
      </c>
      <c r="D1264" s="5">
        <v>195.99</v>
      </c>
      <c r="E1264" s="5">
        <v>8.99</v>
      </c>
      <c r="F1264" s="5">
        <v>2276</v>
      </c>
      <c r="G1264" s="5" t="s">
        <v>2165</v>
      </c>
      <c r="H1264" s="5" t="s">
        <v>49</v>
      </c>
      <c r="I1264" s="5" t="s">
        <v>114</v>
      </c>
      <c r="J1264" s="5" t="s">
        <v>77</v>
      </c>
      <c r="K1264" s="5" t="s">
        <v>78</v>
      </c>
      <c r="L1264" s="5" t="s">
        <v>59</v>
      </c>
      <c r="M1264" s="5" t="s">
        <v>734</v>
      </c>
      <c r="N1264" s="5">
        <v>0.6</v>
      </c>
      <c r="O1264" s="5" t="s">
        <v>33</v>
      </c>
      <c r="P1264" s="5" t="s">
        <v>53</v>
      </c>
      <c r="Q1264" s="5" t="s">
        <v>71</v>
      </c>
      <c r="R1264" s="5" t="s">
        <v>2166</v>
      </c>
      <c r="S1264" s="5">
        <v>14304</v>
      </c>
      <c r="T1264" s="7">
        <v>42185</v>
      </c>
      <c r="U1264" s="7">
        <v>42185</v>
      </c>
      <c r="V1264" s="5">
        <v>2653.7813999999998</v>
      </c>
      <c r="W1264" s="5">
        <v>22</v>
      </c>
      <c r="X1264" s="5">
        <v>3846.06</v>
      </c>
      <c r="Y1264" s="5">
        <v>91502</v>
      </c>
      <c r="Z1264" s="5">
        <f>DATEDIF(Table1[[#This Row],[Order Date]], Table1[[#This Row],[Ship Date]], "D")</f>
        <v>0</v>
      </c>
      <c r="AA1264" s="5">
        <f>IF(Table1[[#This Row],[Sales]]=0, 0, Table1[[#This Row],[Profit]] / Table1[[#This Row],[Sales]] * 100)</f>
        <v>69</v>
      </c>
      <c r="AB1264" s="5">
        <f>Table1[[#This Row],[Sales]] / (1 - Table1[[#This Row],[Discount]])</f>
        <v>3884.909090909091</v>
      </c>
      <c r="AC1264" s="5">
        <f>Table1[[#This Row],[Sales Before Discount]] - Table1[[#This Row],[Sales]]</f>
        <v>38.849090909091046</v>
      </c>
      <c r="AD1264" s="5" t="str">
        <f>IF(Table1[[#This Row],[Discount Impact Factor]]=0, "No Discount", IF(Table1[[#This Row],[Discount Impact Factor]]&lt;=0.1, "Low Discount", IF(Table1[[#This Row],[Discount Impact Factor]]&lt;=0.2, "Medium Discount", "High Discount")))</f>
        <v>High Discount</v>
      </c>
      <c r="AE1264" s="5" t="str">
        <f>IF(Table1[[#This Row],[Discount]]=0,"0% (No Discount)",
 IF(Table1[[#This Row],[Discount]]&lt;=0.09,"10%",
 IF(Table1[[#This Row],[Discount]]&lt;=0.16,"15%",
 IF(Table1[[#This Row],[Discount]]&lt;=0.2,"20%",  IF(Table1[[#This Row],[Discount]]&lt;=0.25,"25%",
 "30%+")))))</f>
        <v>10%</v>
      </c>
      <c r="AF1264" s="5" t="str">
        <f>IF(Table1[[#This Row],[Discount]]=0, "Full Price", "Discounted")</f>
        <v>Discounted</v>
      </c>
      <c r="AG1264" s="46" t="str">
        <f>TEXT(Table1[[#This Row],[Order Date]],"mmm-yyyy")</f>
        <v>Jun-2015</v>
      </c>
    </row>
    <row r="1265" spans="1:33" ht="12.75" hidden="1" customHeight="1" x14ac:dyDescent="0.25">
      <c r="A1265" s="5">
        <v>23572</v>
      </c>
      <c r="B1265" s="5" t="s">
        <v>106</v>
      </c>
      <c r="C1265" s="5">
        <v>0.04</v>
      </c>
      <c r="D1265" s="5">
        <v>4.4800000000000004</v>
      </c>
      <c r="E1265" s="5">
        <v>2.5</v>
      </c>
      <c r="F1265" s="5">
        <v>2279</v>
      </c>
      <c r="G1265" s="5" t="s">
        <v>2167</v>
      </c>
      <c r="H1265" s="5" t="s">
        <v>27</v>
      </c>
      <c r="I1265" s="5" t="s">
        <v>40</v>
      </c>
      <c r="J1265" s="5" t="s">
        <v>29</v>
      </c>
      <c r="K1265" s="5" t="s">
        <v>69</v>
      </c>
      <c r="L1265" s="5" t="s">
        <v>59</v>
      </c>
      <c r="M1265" s="5" t="s">
        <v>1130</v>
      </c>
      <c r="N1265" s="5">
        <v>0.37</v>
      </c>
      <c r="O1265" s="5" t="s">
        <v>33</v>
      </c>
      <c r="P1265" s="5" t="s">
        <v>53</v>
      </c>
      <c r="Q1265" s="5" t="s">
        <v>234</v>
      </c>
      <c r="R1265" s="5" t="s">
        <v>2168</v>
      </c>
      <c r="S1265" s="5">
        <v>15601</v>
      </c>
      <c r="T1265" s="7">
        <v>42177</v>
      </c>
      <c r="U1265" s="7">
        <v>42181</v>
      </c>
      <c r="V1265" s="5">
        <v>10.32</v>
      </c>
      <c r="W1265" s="5">
        <v>7</v>
      </c>
      <c r="X1265" s="5">
        <v>35.93</v>
      </c>
      <c r="Y1265" s="5">
        <v>85949</v>
      </c>
      <c r="Z1265" s="5">
        <f>DATEDIF(Table1[[#This Row],[Order Date]], Table1[[#This Row],[Ship Date]], "D")</f>
        <v>4</v>
      </c>
      <c r="AA1265" s="5">
        <f>IF(Table1[[#This Row],[Sales]]=0, 0, Table1[[#This Row],[Profit]] / Table1[[#This Row],[Sales]] * 100)</f>
        <v>28.722516003339827</v>
      </c>
      <c r="AB1265" s="5">
        <f>Table1[[#This Row],[Sales]] / (1 - Table1[[#This Row],[Discount]])</f>
        <v>37.427083333333336</v>
      </c>
      <c r="AC1265" s="5">
        <f>Table1[[#This Row],[Sales Before Discount]] - Table1[[#This Row],[Sales]]</f>
        <v>1.497083333333336</v>
      </c>
      <c r="AD1265" s="5" t="str">
        <f>IF(Table1[[#This Row],[Discount Impact Factor]]=0, "No Discount", IF(Table1[[#This Row],[Discount Impact Factor]]&lt;=0.1, "Low Discount", IF(Table1[[#This Row],[Discount Impact Factor]]&lt;=0.2, "Medium Discount", "High Discount")))</f>
        <v>High Discount</v>
      </c>
      <c r="AE1265" s="5" t="str">
        <f>IF(Table1[[#This Row],[Discount]]=0,"0% (No Discount)",
 IF(Table1[[#This Row],[Discount]]&lt;=0.09,"10%",
 IF(Table1[[#This Row],[Discount]]&lt;=0.16,"15%",
 IF(Table1[[#This Row],[Discount]]&lt;=0.2,"20%",  IF(Table1[[#This Row],[Discount]]&lt;=0.25,"25%",
 "30%+")))))</f>
        <v>10%</v>
      </c>
      <c r="AF1265" s="5" t="str">
        <f>IF(Table1[[#This Row],[Discount]]=0, "Full Price", "Discounted")</f>
        <v>Discounted</v>
      </c>
      <c r="AG1265" s="46" t="str">
        <f>TEXT(Table1[[#This Row],[Order Date]],"mmm-yyyy")</f>
        <v>Jun-2015</v>
      </c>
    </row>
    <row r="1266" spans="1:33" ht="12.75" hidden="1" customHeight="1" x14ac:dyDescent="0.25">
      <c r="A1266" s="5">
        <v>19615</v>
      </c>
      <c r="B1266" s="5" t="s">
        <v>37</v>
      </c>
      <c r="C1266" s="5">
        <v>0.08</v>
      </c>
      <c r="D1266" s="5">
        <v>205.99</v>
      </c>
      <c r="E1266" s="5">
        <v>2.5</v>
      </c>
      <c r="F1266" s="5">
        <v>2281</v>
      </c>
      <c r="G1266" s="5" t="s">
        <v>2169</v>
      </c>
      <c r="H1266" s="5" t="s">
        <v>49</v>
      </c>
      <c r="I1266" s="5" t="s">
        <v>40</v>
      </c>
      <c r="J1266" s="5" t="s">
        <v>77</v>
      </c>
      <c r="K1266" s="5" t="s">
        <v>78</v>
      </c>
      <c r="L1266" s="5" t="s">
        <v>59</v>
      </c>
      <c r="M1266" s="5" t="s">
        <v>2155</v>
      </c>
      <c r="N1266" s="5">
        <v>0.59</v>
      </c>
      <c r="O1266" s="5" t="s">
        <v>33</v>
      </c>
      <c r="P1266" s="5" t="s">
        <v>61</v>
      </c>
      <c r="Q1266" s="5" t="s">
        <v>1858</v>
      </c>
      <c r="R1266" s="5" t="s">
        <v>2170</v>
      </c>
      <c r="S1266" s="5">
        <v>54703</v>
      </c>
      <c r="T1266" s="7">
        <v>42031</v>
      </c>
      <c r="U1266" s="7">
        <v>42032</v>
      </c>
      <c r="V1266" s="5">
        <v>997.38144000000011</v>
      </c>
      <c r="W1266" s="5">
        <v>10</v>
      </c>
      <c r="X1266" s="5">
        <v>1610.84</v>
      </c>
      <c r="Y1266" s="5">
        <v>85948</v>
      </c>
      <c r="Z1266" s="5">
        <f>DATEDIF(Table1[[#This Row],[Order Date]], Table1[[#This Row],[Ship Date]], "D")</f>
        <v>1</v>
      </c>
      <c r="AA1266" s="5">
        <f>IF(Table1[[#This Row],[Sales]]=0, 0, Table1[[#This Row],[Profit]] / Table1[[#This Row],[Sales]] * 100)</f>
        <v>61.916853318765376</v>
      </c>
      <c r="AB1266" s="5">
        <f>Table1[[#This Row],[Sales]] / (1 - Table1[[#This Row],[Discount]])</f>
        <v>1750.9130434782608</v>
      </c>
      <c r="AC1266" s="5">
        <f>Table1[[#This Row],[Sales Before Discount]] - Table1[[#This Row],[Sales]]</f>
        <v>140.07304347826084</v>
      </c>
      <c r="AD1266" s="5" t="str">
        <f>IF(Table1[[#This Row],[Discount Impact Factor]]=0, "No Discount", IF(Table1[[#This Row],[Discount Impact Factor]]&lt;=0.1, "Low Discount", IF(Table1[[#This Row],[Discount Impact Factor]]&lt;=0.2, "Medium Discount", "High Discount")))</f>
        <v>High Discount</v>
      </c>
      <c r="AE1266" s="5" t="str">
        <f>IF(Table1[[#This Row],[Discount]]=0,"0% (No Discount)",
 IF(Table1[[#This Row],[Discount]]&lt;=0.09,"10%",
 IF(Table1[[#This Row],[Discount]]&lt;=0.16,"15%",
 IF(Table1[[#This Row],[Discount]]&lt;=0.2,"20%",  IF(Table1[[#This Row],[Discount]]&lt;=0.25,"25%",
 "30%+")))))</f>
        <v>10%</v>
      </c>
      <c r="AF1266" s="5" t="str">
        <f>IF(Table1[[#This Row],[Discount]]=0, "Full Price", "Discounted")</f>
        <v>Discounted</v>
      </c>
      <c r="AG1266" s="46" t="str">
        <f>TEXT(Table1[[#This Row],[Order Date]],"mmm-yyyy")</f>
        <v>Jan-2015</v>
      </c>
    </row>
    <row r="1267" spans="1:33" ht="12.75" customHeight="1" x14ac:dyDescent="0.25">
      <c r="A1267" s="5">
        <v>21260</v>
      </c>
      <c r="B1267" s="5" t="s">
        <v>56</v>
      </c>
      <c r="C1267" s="5">
        <v>0.04</v>
      </c>
      <c r="D1267" s="5">
        <v>5.98</v>
      </c>
      <c r="E1267" s="5">
        <v>5.79</v>
      </c>
      <c r="F1267" s="5">
        <v>2282</v>
      </c>
      <c r="G1267" s="5" t="s">
        <v>2171</v>
      </c>
      <c r="H1267" s="5" t="s">
        <v>49</v>
      </c>
      <c r="I1267" s="5" t="s">
        <v>40</v>
      </c>
      <c r="J1267" s="5" t="s">
        <v>29</v>
      </c>
      <c r="K1267" s="5" t="s">
        <v>93</v>
      </c>
      <c r="L1267" s="5" t="s">
        <v>59</v>
      </c>
      <c r="M1267" s="5" t="s">
        <v>123</v>
      </c>
      <c r="N1267" s="5">
        <v>0.36</v>
      </c>
      <c r="O1267" s="5" t="s">
        <v>33</v>
      </c>
      <c r="P1267" s="5" t="s">
        <v>61</v>
      </c>
      <c r="Q1267" s="5" t="s">
        <v>1858</v>
      </c>
      <c r="R1267" s="5" t="s">
        <v>2172</v>
      </c>
      <c r="S1267" s="5">
        <v>53713</v>
      </c>
      <c r="T1267" s="7">
        <v>42040</v>
      </c>
      <c r="U1267" s="7">
        <v>42042</v>
      </c>
      <c r="V1267" s="5">
        <v>-36.030800000000006</v>
      </c>
      <c r="W1267" s="5">
        <v>14</v>
      </c>
      <c r="X1267" s="5">
        <v>86.12</v>
      </c>
      <c r="Y1267" s="5">
        <v>85950</v>
      </c>
      <c r="Z1267" s="5">
        <f>DATEDIF(Table1[[#This Row],[Order Date]], Table1[[#This Row],[Ship Date]], "D")</f>
        <v>2</v>
      </c>
      <c r="AA1267" s="5">
        <f>IF(Table1[[#This Row],[Sales]]=0, 0, Table1[[#This Row],[Profit]] / Table1[[#This Row],[Sales]] * 100)</f>
        <v>-41.837900603808642</v>
      </c>
      <c r="AB1267" s="5">
        <f>Table1[[#This Row],[Sales]] / (1 - Table1[[#This Row],[Discount]])</f>
        <v>89.708333333333343</v>
      </c>
      <c r="AC1267" s="5">
        <f>Table1[[#This Row],[Sales Before Discount]] - Table1[[#This Row],[Sales]]</f>
        <v>3.5883333333333383</v>
      </c>
      <c r="AD1267" s="5" t="str">
        <f>IF(Table1[[#This Row],[Discount Impact Factor]]=0, "No Discount", IF(Table1[[#This Row],[Discount Impact Factor]]&lt;=0.1, "Low Discount", IF(Table1[[#This Row],[Discount Impact Factor]]&lt;=0.2, "Medium Discount", "High Discount")))</f>
        <v>High Discount</v>
      </c>
      <c r="AE1267" s="5" t="str">
        <f>IF(Table1[[#This Row],[Discount]]=0,"0% (No Discount)",
 IF(Table1[[#This Row],[Discount]]&lt;=0.09,"10%",
 IF(Table1[[#This Row],[Discount]]&lt;=0.16,"15%",
 IF(Table1[[#This Row],[Discount]]&lt;=0.2,"20%",  IF(Table1[[#This Row],[Discount]]&lt;=0.25,"25%",
 "30%+")))))</f>
        <v>10%</v>
      </c>
      <c r="AF1267" s="5" t="str">
        <f>IF(Table1[[#This Row],[Discount]]=0, "Full Price", "Discounted")</f>
        <v>Discounted</v>
      </c>
      <c r="AG1267" s="46" t="str">
        <f>TEXT(Table1[[#This Row],[Order Date]],"mmm-yyyy")</f>
        <v>Feb-2015</v>
      </c>
    </row>
    <row r="1268" spans="1:33" ht="12.75" customHeight="1" x14ac:dyDescent="0.25">
      <c r="A1268" s="5">
        <v>26148</v>
      </c>
      <c r="B1268" s="5" t="s">
        <v>56</v>
      </c>
      <c r="C1268" s="5">
        <v>0.01</v>
      </c>
      <c r="D1268" s="5">
        <v>11.7</v>
      </c>
      <c r="E1268" s="5">
        <v>6.96</v>
      </c>
      <c r="F1268" s="5">
        <v>2283</v>
      </c>
      <c r="G1268" s="5" t="s">
        <v>2173</v>
      </c>
      <c r="H1268" s="5" t="s">
        <v>49</v>
      </c>
      <c r="I1268" s="5" t="s">
        <v>40</v>
      </c>
      <c r="J1268" s="5" t="s">
        <v>29</v>
      </c>
      <c r="K1268" s="5" t="s">
        <v>257</v>
      </c>
      <c r="L1268" s="5" t="s">
        <v>86</v>
      </c>
      <c r="M1268" s="5" t="s">
        <v>1280</v>
      </c>
      <c r="N1268" s="5">
        <v>0.5</v>
      </c>
      <c r="O1268" s="5" t="s">
        <v>33</v>
      </c>
      <c r="P1268" s="5" t="s">
        <v>61</v>
      </c>
      <c r="Q1268" s="5" t="s">
        <v>1858</v>
      </c>
      <c r="R1268" s="5" t="s">
        <v>2174</v>
      </c>
      <c r="S1268" s="5">
        <v>53132</v>
      </c>
      <c r="T1268" s="7">
        <v>42028</v>
      </c>
      <c r="U1268" s="7">
        <v>42030</v>
      </c>
      <c r="V1268" s="5">
        <v>-28.954000000000001</v>
      </c>
      <c r="W1268" s="5">
        <v>6</v>
      </c>
      <c r="X1268" s="5">
        <v>76.87</v>
      </c>
      <c r="Y1268" s="5">
        <v>85947</v>
      </c>
      <c r="Z1268" s="5">
        <f>DATEDIF(Table1[[#This Row],[Order Date]], Table1[[#This Row],[Ship Date]], "D")</f>
        <v>2</v>
      </c>
      <c r="AA1268" s="5">
        <f>IF(Table1[[#This Row],[Sales]]=0, 0, Table1[[#This Row],[Profit]] / Table1[[#This Row],[Sales]] * 100)</f>
        <v>-37.666189670872903</v>
      </c>
      <c r="AB1268" s="5">
        <f>Table1[[#This Row],[Sales]] / (1 - Table1[[#This Row],[Discount]])</f>
        <v>77.646464646464651</v>
      </c>
      <c r="AC1268" s="5">
        <f>Table1[[#This Row],[Sales Before Discount]] - Table1[[#This Row],[Sales]]</f>
        <v>0.77646464646464608</v>
      </c>
      <c r="AD1268" s="5" t="str">
        <f>IF(Table1[[#This Row],[Discount Impact Factor]]=0, "No Discount", IF(Table1[[#This Row],[Discount Impact Factor]]&lt;=0.1, "Low Discount", IF(Table1[[#This Row],[Discount Impact Factor]]&lt;=0.2, "Medium Discount", "High Discount")))</f>
        <v>High Discount</v>
      </c>
      <c r="AE1268" s="5" t="str">
        <f>IF(Table1[[#This Row],[Discount]]=0,"0% (No Discount)",
 IF(Table1[[#This Row],[Discount]]&lt;=0.09,"10%",
 IF(Table1[[#This Row],[Discount]]&lt;=0.16,"15%",
 IF(Table1[[#This Row],[Discount]]&lt;=0.2,"20%",  IF(Table1[[#This Row],[Discount]]&lt;=0.25,"25%",
 "30%+")))))</f>
        <v>10%</v>
      </c>
      <c r="AF1268" s="5" t="str">
        <f>IF(Table1[[#This Row],[Discount]]=0, "Full Price", "Discounted")</f>
        <v>Discounted</v>
      </c>
      <c r="AG1268" s="46" t="str">
        <f>TEXT(Table1[[#This Row],[Order Date]],"mmm-yyyy")</f>
        <v>Jan-2015</v>
      </c>
    </row>
    <row r="1269" spans="1:33" ht="12.75" customHeight="1" x14ac:dyDescent="0.25">
      <c r="A1269" s="5">
        <v>19460</v>
      </c>
      <c r="B1269" s="5" t="s">
        <v>56</v>
      </c>
      <c r="C1269" s="5">
        <v>0.02</v>
      </c>
      <c r="D1269" s="5">
        <v>17.7</v>
      </c>
      <c r="E1269" s="5">
        <v>9.4700000000000006</v>
      </c>
      <c r="F1269" s="5">
        <v>2285</v>
      </c>
      <c r="G1269" s="5" t="s">
        <v>2175</v>
      </c>
      <c r="H1269" s="5" t="s">
        <v>27</v>
      </c>
      <c r="I1269" s="5" t="s">
        <v>28</v>
      </c>
      <c r="J1269" s="5" t="s">
        <v>29</v>
      </c>
      <c r="K1269" s="5" t="s">
        <v>141</v>
      </c>
      <c r="L1269" s="5" t="s">
        <v>59</v>
      </c>
      <c r="M1269" s="5" t="s">
        <v>1569</v>
      </c>
      <c r="N1269" s="5">
        <v>0.59</v>
      </c>
      <c r="O1269" s="5" t="s">
        <v>33</v>
      </c>
      <c r="P1269" s="5" t="s">
        <v>136</v>
      </c>
      <c r="Q1269" s="5" t="s">
        <v>932</v>
      </c>
      <c r="R1269" s="5" t="s">
        <v>2176</v>
      </c>
      <c r="S1269" s="5">
        <v>29730</v>
      </c>
      <c r="T1269" s="7">
        <v>42076</v>
      </c>
      <c r="U1269" s="7">
        <v>42078</v>
      </c>
      <c r="V1269" s="5">
        <v>-85.021999999999991</v>
      </c>
      <c r="W1269" s="5">
        <v>21</v>
      </c>
      <c r="X1269" s="5">
        <v>374.6</v>
      </c>
      <c r="Y1269" s="5">
        <v>90148</v>
      </c>
      <c r="Z1269" s="5">
        <f>DATEDIF(Table1[[#This Row],[Order Date]], Table1[[#This Row],[Ship Date]], "D")</f>
        <v>2</v>
      </c>
      <c r="AA1269" s="5">
        <f>IF(Table1[[#This Row],[Sales]]=0, 0, Table1[[#This Row],[Profit]] / Table1[[#This Row],[Sales]] * 100)</f>
        <v>-22.696743192738918</v>
      </c>
      <c r="AB1269" s="5">
        <f>Table1[[#This Row],[Sales]] / (1 - Table1[[#This Row],[Discount]])</f>
        <v>382.24489795918373</v>
      </c>
      <c r="AC1269" s="5">
        <f>Table1[[#This Row],[Sales Before Discount]] - Table1[[#This Row],[Sales]]</f>
        <v>7.6448979591837087</v>
      </c>
      <c r="AD1269" s="5" t="str">
        <f>IF(Table1[[#This Row],[Discount Impact Factor]]=0, "No Discount", IF(Table1[[#This Row],[Discount Impact Factor]]&lt;=0.1, "Low Discount", IF(Table1[[#This Row],[Discount Impact Factor]]&lt;=0.2, "Medium Discount", "High Discount")))</f>
        <v>High Discount</v>
      </c>
      <c r="AE1269" s="5" t="str">
        <f>IF(Table1[[#This Row],[Discount]]=0,"0% (No Discount)",
 IF(Table1[[#This Row],[Discount]]&lt;=0.09,"10%",
 IF(Table1[[#This Row],[Discount]]&lt;=0.16,"15%",
 IF(Table1[[#This Row],[Discount]]&lt;=0.2,"20%",  IF(Table1[[#This Row],[Discount]]&lt;=0.25,"25%",
 "30%+")))))</f>
        <v>10%</v>
      </c>
      <c r="AF1269" s="5" t="str">
        <f>IF(Table1[[#This Row],[Discount]]=0, "Full Price", "Discounted")</f>
        <v>Discounted</v>
      </c>
      <c r="AG1269" s="46" t="str">
        <f>TEXT(Table1[[#This Row],[Order Date]],"mmm-yyyy")</f>
        <v>Mar-2015</v>
      </c>
    </row>
    <row r="1270" spans="1:33" ht="12.75" hidden="1" customHeight="1" x14ac:dyDescent="0.25">
      <c r="A1270" s="5">
        <v>21529</v>
      </c>
      <c r="B1270" s="5" t="s">
        <v>56</v>
      </c>
      <c r="C1270" s="5">
        <v>0</v>
      </c>
      <c r="D1270" s="5">
        <v>4.91</v>
      </c>
      <c r="E1270" s="5">
        <v>0.5</v>
      </c>
      <c r="F1270" s="5">
        <v>2286</v>
      </c>
      <c r="G1270" s="5" t="s">
        <v>2177</v>
      </c>
      <c r="H1270" s="5" t="s">
        <v>49</v>
      </c>
      <c r="I1270" s="5" t="s">
        <v>28</v>
      </c>
      <c r="J1270" s="5" t="s">
        <v>29</v>
      </c>
      <c r="K1270" s="5" t="s">
        <v>134</v>
      </c>
      <c r="L1270" s="5" t="s">
        <v>59</v>
      </c>
      <c r="M1270" s="5" t="s">
        <v>163</v>
      </c>
      <c r="N1270" s="5">
        <v>0.36</v>
      </c>
      <c r="O1270" s="5" t="s">
        <v>33</v>
      </c>
      <c r="P1270" s="5" t="s">
        <v>136</v>
      </c>
      <c r="Q1270" s="5" t="s">
        <v>932</v>
      </c>
      <c r="R1270" s="5" t="s">
        <v>2178</v>
      </c>
      <c r="S1270" s="5">
        <v>29301</v>
      </c>
      <c r="T1270" s="7">
        <v>42039</v>
      </c>
      <c r="U1270" s="7">
        <v>42041</v>
      </c>
      <c r="V1270" s="5">
        <v>99.198000000000008</v>
      </c>
      <c r="W1270" s="5">
        <v>12</v>
      </c>
      <c r="X1270" s="5">
        <v>61.87</v>
      </c>
      <c r="Y1270" s="5">
        <v>90145</v>
      </c>
      <c r="Z1270" s="5">
        <f>DATEDIF(Table1[[#This Row],[Order Date]], Table1[[#This Row],[Ship Date]], "D")</f>
        <v>2</v>
      </c>
      <c r="AA1270" s="5">
        <f>IF(Table1[[#This Row],[Sales]]=0, 0, Table1[[#This Row],[Profit]] / Table1[[#This Row],[Sales]] * 100)</f>
        <v>160.3329561984807</v>
      </c>
      <c r="AB1270" s="5">
        <f>Table1[[#This Row],[Sales]] / (1 - Table1[[#This Row],[Discount]])</f>
        <v>61.87</v>
      </c>
      <c r="AC1270" s="5">
        <f>Table1[[#This Row],[Sales Before Discount]] - Table1[[#This Row],[Sales]]</f>
        <v>0</v>
      </c>
      <c r="AD1270" s="5" t="str">
        <f>IF(Table1[[#This Row],[Discount Impact Factor]]=0, "No Discount", IF(Table1[[#This Row],[Discount Impact Factor]]&lt;=0.1, "Low Discount", IF(Table1[[#This Row],[Discount Impact Factor]]&lt;=0.2, "Medium Discount", "High Discount")))</f>
        <v>No Discount</v>
      </c>
      <c r="AE1270" s="5" t="str">
        <f>IF(Table1[[#This Row],[Discount]]=0,"0% (No Discount)",
 IF(Table1[[#This Row],[Discount]]&lt;=0.09,"10%",
 IF(Table1[[#This Row],[Discount]]&lt;=0.16,"15%",
 IF(Table1[[#This Row],[Discount]]&lt;=0.2,"20%",  IF(Table1[[#This Row],[Discount]]&lt;=0.25,"25%",
 "30%+")))))</f>
        <v>0% (No Discount)</v>
      </c>
      <c r="AF1270" s="5" t="str">
        <f>IF(Table1[[#This Row],[Discount]]=0, "Full Price", "Discounted")</f>
        <v>Full Price</v>
      </c>
      <c r="AG1270" s="46" t="str">
        <f>TEXT(Table1[[#This Row],[Order Date]],"mmm-yyyy")</f>
        <v>Feb-2015</v>
      </c>
    </row>
    <row r="1271" spans="1:33" ht="12.75" hidden="1" customHeight="1" x14ac:dyDescent="0.25">
      <c r="A1271" s="5">
        <v>21530</v>
      </c>
      <c r="B1271" s="5" t="s">
        <v>56</v>
      </c>
      <c r="C1271" s="5">
        <v>0.01</v>
      </c>
      <c r="D1271" s="5">
        <v>7.28</v>
      </c>
      <c r="E1271" s="5">
        <v>11.15</v>
      </c>
      <c r="F1271" s="5">
        <v>2286</v>
      </c>
      <c r="G1271" s="5" t="s">
        <v>2177</v>
      </c>
      <c r="H1271" s="5" t="s">
        <v>49</v>
      </c>
      <c r="I1271" s="5" t="s">
        <v>28</v>
      </c>
      <c r="J1271" s="5" t="s">
        <v>29</v>
      </c>
      <c r="K1271" s="5" t="s">
        <v>93</v>
      </c>
      <c r="L1271" s="5" t="s">
        <v>59</v>
      </c>
      <c r="M1271" s="5" t="s">
        <v>854</v>
      </c>
      <c r="N1271" s="5">
        <v>0.37</v>
      </c>
      <c r="O1271" s="5" t="s">
        <v>33</v>
      </c>
      <c r="P1271" s="5" t="s">
        <v>136</v>
      </c>
      <c r="Q1271" s="5" t="s">
        <v>932</v>
      </c>
      <c r="R1271" s="5" t="s">
        <v>2178</v>
      </c>
      <c r="S1271" s="5">
        <v>29301</v>
      </c>
      <c r="T1271" s="7">
        <v>42039</v>
      </c>
      <c r="U1271" s="7">
        <v>42040</v>
      </c>
      <c r="V1271" s="5">
        <v>136.03139999999999</v>
      </c>
      <c r="W1271" s="5">
        <v>6</v>
      </c>
      <c r="X1271" s="5">
        <v>48.88</v>
      </c>
      <c r="Y1271" s="5">
        <v>90145</v>
      </c>
      <c r="Z1271" s="5">
        <f>DATEDIF(Table1[[#This Row],[Order Date]], Table1[[#This Row],[Ship Date]], "D")</f>
        <v>1</v>
      </c>
      <c r="AA1271" s="5">
        <f>IF(Table1[[#This Row],[Sales]]=0, 0, Table1[[#This Row],[Profit]] / Table1[[#This Row],[Sales]] * 100)</f>
        <v>278.29664484451717</v>
      </c>
      <c r="AB1271" s="5">
        <f>Table1[[#This Row],[Sales]] / (1 - Table1[[#This Row],[Discount]])</f>
        <v>49.373737373737377</v>
      </c>
      <c r="AC1271" s="5">
        <f>Table1[[#This Row],[Sales Before Discount]] - Table1[[#This Row],[Sales]]</f>
        <v>0.4937373737373747</v>
      </c>
      <c r="AD1271" s="5" t="str">
        <f>IF(Table1[[#This Row],[Discount Impact Factor]]=0, "No Discount", IF(Table1[[#This Row],[Discount Impact Factor]]&lt;=0.1, "Low Discount", IF(Table1[[#This Row],[Discount Impact Factor]]&lt;=0.2, "Medium Discount", "High Discount")))</f>
        <v>High Discount</v>
      </c>
      <c r="AE1271" s="5" t="str">
        <f>IF(Table1[[#This Row],[Discount]]=0,"0% (No Discount)",
 IF(Table1[[#This Row],[Discount]]&lt;=0.09,"10%",
 IF(Table1[[#This Row],[Discount]]&lt;=0.16,"15%",
 IF(Table1[[#This Row],[Discount]]&lt;=0.2,"20%",  IF(Table1[[#This Row],[Discount]]&lt;=0.25,"25%",
 "30%+")))))</f>
        <v>10%</v>
      </c>
      <c r="AF1271" s="5" t="str">
        <f>IF(Table1[[#This Row],[Discount]]=0, "Full Price", "Discounted")</f>
        <v>Discounted</v>
      </c>
      <c r="AG1271" s="46" t="str">
        <f>TEXT(Table1[[#This Row],[Order Date]],"mmm-yyyy")</f>
        <v>Feb-2015</v>
      </c>
    </row>
    <row r="1272" spans="1:33" ht="12.75" customHeight="1" x14ac:dyDescent="0.25">
      <c r="A1272" s="5">
        <v>21531</v>
      </c>
      <c r="B1272" s="5" t="s">
        <v>56</v>
      </c>
      <c r="C1272" s="5">
        <v>0.1</v>
      </c>
      <c r="D1272" s="5">
        <v>6.68</v>
      </c>
      <c r="E1272" s="5">
        <v>6.93</v>
      </c>
      <c r="F1272" s="5">
        <v>2286</v>
      </c>
      <c r="G1272" s="5" t="s">
        <v>2177</v>
      </c>
      <c r="H1272" s="5" t="s">
        <v>49</v>
      </c>
      <c r="I1272" s="5" t="s">
        <v>28</v>
      </c>
      <c r="J1272" s="5" t="s">
        <v>29</v>
      </c>
      <c r="K1272" s="5" t="s">
        <v>93</v>
      </c>
      <c r="L1272" s="5" t="s">
        <v>59</v>
      </c>
      <c r="M1272" s="5" t="s">
        <v>2135</v>
      </c>
      <c r="N1272" s="5">
        <v>0.37</v>
      </c>
      <c r="O1272" s="5" t="s">
        <v>33</v>
      </c>
      <c r="P1272" s="5" t="s">
        <v>136</v>
      </c>
      <c r="Q1272" s="5" t="s">
        <v>932</v>
      </c>
      <c r="R1272" s="5" t="s">
        <v>2178</v>
      </c>
      <c r="S1272" s="5">
        <v>29301</v>
      </c>
      <c r="T1272" s="7">
        <v>42039</v>
      </c>
      <c r="U1272" s="7">
        <v>42042</v>
      </c>
      <c r="V1272" s="5">
        <v>-100.072</v>
      </c>
      <c r="W1272" s="5">
        <v>3</v>
      </c>
      <c r="X1272" s="5">
        <v>21.56</v>
      </c>
      <c r="Y1272" s="5">
        <v>90145</v>
      </c>
      <c r="Z1272" s="5">
        <f>DATEDIF(Table1[[#This Row],[Order Date]], Table1[[#This Row],[Ship Date]], "D")</f>
        <v>3</v>
      </c>
      <c r="AA1272" s="5">
        <f>IF(Table1[[#This Row],[Sales]]=0, 0, Table1[[#This Row],[Profit]] / Table1[[#This Row],[Sales]] * 100)</f>
        <v>-464.15584415584419</v>
      </c>
      <c r="AB1272" s="5">
        <f>Table1[[#This Row],[Sales]] / (1 - Table1[[#This Row],[Discount]])</f>
        <v>23.955555555555552</v>
      </c>
      <c r="AC1272" s="5">
        <f>Table1[[#This Row],[Sales Before Discount]] - Table1[[#This Row],[Sales]]</f>
        <v>2.3955555555555534</v>
      </c>
      <c r="AD1272" s="5" t="str">
        <f>IF(Table1[[#This Row],[Discount Impact Factor]]=0, "No Discount", IF(Table1[[#This Row],[Discount Impact Factor]]&lt;=0.1, "Low Discount", IF(Table1[[#This Row],[Discount Impact Factor]]&lt;=0.2, "Medium Discount", "High Discount")))</f>
        <v>High Discount</v>
      </c>
      <c r="AE1272" s="5" t="str">
        <f>IF(Table1[[#This Row],[Discount]]=0,"0% (No Discount)",
 IF(Table1[[#This Row],[Discount]]&lt;=0.09,"10%",
 IF(Table1[[#This Row],[Discount]]&lt;=0.16,"15%",
 IF(Table1[[#This Row],[Discount]]&lt;=0.2,"20%",  IF(Table1[[#This Row],[Discount]]&lt;=0.25,"25%",
 "30%+")))))</f>
        <v>15%</v>
      </c>
      <c r="AF1272" s="5" t="str">
        <f>IF(Table1[[#This Row],[Discount]]=0, "Full Price", "Discounted")</f>
        <v>Discounted</v>
      </c>
      <c r="AG1272" s="46" t="str">
        <f>TEXT(Table1[[#This Row],[Order Date]],"mmm-yyyy")</f>
        <v>Feb-2015</v>
      </c>
    </row>
    <row r="1273" spans="1:33" ht="12.75" customHeight="1" x14ac:dyDescent="0.25">
      <c r="A1273" s="5">
        <v>25183</v>
      </c>
      <c r="B1273" s="5" t="s">
        <v>37</v>
      </c>
      <c r="C1273" s="5">
        <v>0.01</v>
      </c>
      <c r="D1273" s="5">
        <v>18.97</v>
      </c>
      <c r="E1273" s="5">
        <v>9.0299999999999994</v>
      </c>
      <c r="F1273" s="5">
        <v>2287</v>
      </c>
      <c r="G1273" s="5" t="s">
        <v>2179</v>
      </c>
      <c r="H1273" s="5" t="s">
        <v>49</v>
      </c>
      <c r="I1273" s="5" t="s">
        <v>28</v>
      </c>
      <c r="J1273" s="5" t="s">
        <v>29</v>
      </c>
      <c r="K1273" s="5" t="s">
        <v>93</v>
      </c>
      <c r="L1273" s="5" t="s">
        <v>59</v>
      </c>
      <c r="M1273" s="5" t="s">
        <v>775</v>
      </c>
      <c r="N1273" s="5">
        <v>0.37</v>
      </c>
      <c r="O1273" s="5" t="s">
        <v>33</v>
      </c>
      <c r="P1273" s="5" t="s">
        <v>136</v>
      </c>
      <c r="Q1273" s="5" t="s">
        <v>932</v>
      </c>
      <c r="R1273" s="5" t="s">
        <v>2180</v>
      </c>
      <c r="S1273" s="5">
        <v>29483</v>
      </c>
      <c r="T1273" s="7">
        <v>42088</v>
      </c>
      <c r="U1273" s="7">
        <v>42088</v>
      </c>
      <c r="V1273" s="5">
        <v>-12.026699999999998</v>
      </c>
      <c r="W1273" s="5">
        <v>8</v>
      </c>
      <c r="X1273" s="5">
        <v>164.67</v>
      </c>
      <c r="Y1273" s="5">
        <v>90146</v>
      </c>
      <c r="Z1273" s="5">
        <f>DATEDIF(Table1[[#This Row],[Order Date]], Table1[[#This Row],[Ship Date]], "D")</f>
        <v>0</v>
      </c>
      <c r="AA1273" s="5">
        <f>IF(Table1[[#This Row],[Sales]]=0, 0, Table1[[#This Row],[Profit]] / Table1[[#This Row],[Sales]] * 100)</f>
        <v>-7.3035161231554016</v>
      </c>
      <c r="AB1273" s="5">
        <f>Table1[[#This Row],[Sales]] / (1 - Table1[[#This Row],[Discount]])</f>
        <v>166.33333333333331</v>
      </c>
      <c r="AC1273" s="5">
        <f>Table1[[#This Row],[Sales Before Discount]] - Table1[[#This Row],[Sales]]</f>
        <v>1.6633333333333269</v>
      </c>
      <c r="AD1273" s="5" t="str">
        <f>IF(Table1[[#This Row],[Discount Impact Factor]]=0, "No Discount", IF(Table1[[#This Row],[Discount Impact Factor]]&lt;=0.1, "Low Discount", IF(Table1[[#This Row],[Discount Impact Factor]]&lt;=0.2, "Medium Discount", "High Discount")))</f>
        <v>High Discount</v>
      </c>
      <c r="AE1273" s="5" t="str">
        <f>IF(Table1[[#This Row],[Discount]]=0,"0% (No Discount)",
 IF(Table1[[#This Row],[Discount]]&lt;=0.09,"10%",
 IF(Table1[[#This Row],[Discount]]&lt;=0.16,"15%",
 IF(Table1[[#This Row],[Discount]]&lt;=0.2,"20%",  IF(Table1[[#This Row],[Discount]]&lt;=0.25,"25%",
 "30%+")))))</f>
        <v>10%</v>
      </c>
      <c r="AF1273" s="5" t="str">
        <f>IF(Table1[[#This Row],[Discount]]=0, "Full Price", "Discounted")</f>
        <v>Discounted</v>
      </c>
      <c r="AG1273" s="46" t="str">
        <f>TEXT(Table1[[#This Row],[Order Date]],"mmm-yyyy")</f>
        <v>Mar-2015</v>
      </c>
    </row>
    <row r="1274" spans="1:33" ht="12.75" hidden="1" customHeight="1" x14ac:dyDescent="0.25">
      <c r="A1274" s="5">
        <v>25184</v>
      </c>
      <c r="B1274" s="5" t="s">
        <v>37</v>
      </c>
      <c r="C1274" s="5">
        <v>0.03</v>
      </c>
      <c r="D1274" s="5">
        <v>12.28</v>
      </c>
      <c r="E1274" s="5">
        <v>4.8600000000000003</v>
      </c>
      <c r="F1274" s="5">
        <v>2287</v>
      </c>
      <c r="G1274" s="5" t="s">
        <v>2179</v>
      </c>
      <c r="H1274" s="5" t="s">
        <v>49</v>
      </c>
      <c r="I1274" s="5" t="s">
        <v>28</v>
      </c>
      <c r="J1274" s="5" t="s">
        <v>29</v>
      </c>
      <c r="K1274" s="5" t="s">
        <v>93</v>
      </c>
      <c r="L1274" s="5" t="s">
        <v>59</v>
      </c>
      <c r="M1274" s="5" t="s">
        <v>303</v>
      </c>
      <c r="N1274" s="5">
        <v>0.38</v>
      </c>
      <c r="O1274" s="5" t="s">
        <v>33</v>
      </c>
      <c r="P1274" s="5" t="s">
        <v>136</v>
      </c>
      <c r="Q1274" s="5" t="s">
        <v>932</v>
      </c>
      <c r="R1274" s="5" t="s">
        <v>2180</v>
      </c>
      <c r="S1274" s="5">
        <v>29483</v>
      </c>
      <c r="T1274" s="7">
        <v>42088</v>
      </c>
      <c r="U1274" s="7">
        <v>42089</v>
      </c>
      <c r="V1274" s="5">
        <v>122.508</v>
      </c>
      <c r="W1274" s="5">
        <v>6</v>
      </c>
      <c r="X1274" s="5">
        <v>72.739999999999995</v>
      </c>
      <c r="Y1274" s="5">
        <v>90146</v>
      </c>
      <c r="Z1274" s="5">
        <f>DATEDIF(Table1[[#This Row],[Order Date]], Table1[[#This Row],[Ship Date]], "D")</f>
        <v>1</v>
      </c>
      <c r="AA1274" s="5">
        <f>IF(Table1[[#This Row],[Sales]]=0, 0, Table1[[#This Row],[Profit]] / Table1[[#This Row],[Sales]] * 100)</f>
        <v>168.4190266703327</v>
      </c>
      <c r="AB1274" s="5">
        <f>Table1[[#This Row],[Sales]] / (1 - Table1[[#This Row],[Discount]])</f>
        <v>74.989690721649481</v>
      </c>
      <c r="AC1274" s="5">
        <f>Table1[[#This Row],[Sales Before Discount]] - Table1[[#This Row],[Sales]]</f>
        <v>2.2496907216494861</v>
      </c>
      <c r="AD1274" s="5" t="str">
        <f>IF(Table1[[#This Row],[Discount Impact Factor]]=0, "No Discount", IF(Table1[[#This Row],[Discount Impact Factor]]&lt;=0.1, "Low Discount", IF(Table1[[#This Row],[Discount Impact Factor]]&lt;=0.2, "Medium Discount", "High Discount")))</f>
        <v>High Discount</v>
      </c>
      <c r="AE1274" s="5" t="str">
        <f>IF(Table1[[#This Row],[Discount]]=0,"0% (No Discount)",
 IF(Table1[[#This Row],[Discount]]&lt;=0.09,"10%",
 IF(Table1[[#This Row],[Discount]]&lt;=0.16,"15%",
 IF(Table1[[#This Row],[Discount]]&lt;=0.2,"20%",  IF(Table1[[#This Row],[Discount]]&lt;=0.25,"25%",
 "30%+")))))</f>
        <v>10%</v>
      </c>
      <c r="AF1274" s="5" t="str">
        <f>IF(Table1[[#This Row],[Discount]]=0, "Full Price", "Discounted")</f>
        <v>Discounted</v>
      </c>
      <c r="AG1274" s="46" t="str">
        <f>TEXT(Table1[[#This Row],[Order Date]],"mmm-yyyy")</f>
        <v>Mar-2015</v>
      </c>
    </row>
    <row r="1275" spans="1:33" ht="12.75" customHeight="1" x14ac:dyDescent="0.25">
      <c r="A1275" s="5">
        <v>25185</v>
      </c>
      <c r="B1275" s="5" t="s">
        <v>37</v>
      </c>
      <c r="C1275" s="5">
        <v>0.05</v>
      </c>
      <c r="D1275" s="5">
        <v>34.99</v>
      </c>
      <c r="E1275" s="5">
        <v>7.73</v>
      </c>
      <c r="F1275" s="5">
        <v>2287</v>
      </c>
      <c r="G1275" s="5" t="s">
        <v>2179</v>
      </c>
      <c r="H1275" s="5" t="s">
        <v>27</v>
      </c>
      <c r="I1275" s="5" t="s">
        <v>28</v>
      </c>
      <c r="J1275" s="5" t="s">
        <v>29</v>
      </c>
      <c r="K1275" s="5" t="s">
        <v>30</v>
      </c>
      <c r="L1275" s="5" t="s">
        <v>59</v>
      </c>
      <c r="M1275" s="5" t="s">
        <v>101</v>
      </c>
      <c r="N1275" s="5">
        <v>0.59</v>
      </c>
      <c r="O1275" s="5" t="s">
        <v>33</v>
      </c>
      <c r="P1275" s="5" t="s">
        <v>136</v>
      </c>
      <c r="Q1275" s="5" t="s">
        <v>932</v>
      </c>
      <c r="R1275" s="5" t="s">
        <v>2180</v>
      </c>
      <c r="S1275" s="5">
        <v>29483</v>
      </c>
      <c r="T1275" s="7">
        <v>42088</v>
      </c>
      <c r="U1275" s="7">
        <v>42090</v>
      </c>
      <c r="V1275" s="5">
        <v>-12.026699999999998</v>
      </c>
      <c r="W1275" s="5">
        <v>12</v>
      </c>
      <c r="X1275" s="5">
        <v>418.75</v>
      </c>
      <c r="Y1275" s="5">
        <v>90146</v>
      </c>
      <c r="Z1275" s="5">
        <f>DATEDIF(Table1[[#This Row],[Order Date]], Table1[[#This Row],[Ship Date]], "D")</f>
        <v>2</v>
      </c>
      <c r="AA1275" s="5">
        <f>IF(Table1[[#This Row],[Sales]]=0, 0, Table1[[#This Row],[Profit]] / Table1[[#This Row],[Sales]] * 100)</f>
        <v>-2.8720477611940294</v>
      </c>
      <c r="AB1275" s="5">
        <f>Table1[[#This Row],[Sales]] / (1 - Table1[[#This Row],[Discount]])</f>
        <v>440.78947368421052</v>
      </c>
      <c r="AC1275" s="5">
        <f>Table1[[#This Row],[Sales Before Discount]] - Table1[[#This Row],[Sales]]</f>
        <v>22.03947368421052</v>
      </c>
      <c r="AD1275" s="5" t="str">
        <f>IF(Table1[[#This Row],[Discount Impact Factor]]=0, "No Discount", IF(Table1[[#This Row],[Discount Impact Factor]]&lt;=0.1, "Low Discount", IF(Table1[[#This Row],[Discount Impact Factor]]&lt;=0.2, "Medium Discount", "High Discount")))</f>
        <v>High Discount</v>
      </c>
      <c r="AE1275" s="5" t="str">
        <f>IF(Table1[[#This Row],[Discount]]=0,"0% (No Discount)",
 IF(Table1[[#This Row],[Discount]]&lt;=0.09,"10%",
 IF(Table1[[#This Row],[Discount]]&lt;=0.16,"15%",
 IF(Table1[[#This Row],[Discount]]&lt;=0.2,"20%",  IF(Table1[[#This Row],[Discount]]&lt;=0.25,"25%",
 "30%+")))))</f>
        <v>10%</v>
      </c>
      <c r="AF1275" s="5" t="str">
        <f>IF(Table1[[#This Row],[Discount]]=0, "Full Price", "Discounted")</f>
        <v>Discounted</v>
      </c>
      <c r="AG1275" s="46" t="str">
        <f>TEXT(Table1[[#This Row],[Order Date]],"mmm-yyyy")</f>
        <v>Mar-2015</v>
      </c>
    </row>
    <row r="1276" spans="1:33" ht="12.75" hidden="1" customHeight="1" x14ac:dyDescent="0.25">
      <c r="A1276" s="5">
        <v>24396</v>
      </c>
      <c r="B1276" s="5" t="s">
        <v>106</v>
      </c>
      <c r="C1276" s="5">
        <v>0.1</v>
      </c>
      <c r="D1276" s="5">
        <v>54.1</v>
      </c>
      <c r="E1276" s="5">
        <v>19.989999999999998</v>
      </c>
      <c r="F1276" s="5">
        <v>2287</v>
      </c>
      <c r="G1276" s="5" t="s">
        <v>2179</v>
      </c>
      <c r="H1276" s="5" t="s">
        <v>49</v>
      </c>
      <c r="I1276" s="5" t="s">
        <v>28</v>
      </c>
      <c r="J1276" s="5" t="s">
        <v>29</v>
      </c>
      <c r="K1276" s="5" t="s">
        <v>141</v>
      </c>
      <c r="L1276" s="5" t="s">
        <v>59</v>
      </c>
      <c r="M1276" s="5" t="s">
        <v>2181</v>
      </c>
      <c r="N1276" s="5">
        <v>0.59</v>
      </c>
      <c r="O1276" s="5" t="s">
        <v>33</v>
      </c>
      <c r="P1276" s="5" t="s">
        <v>136</v>
      </c>
      <c r="Q1276" s="5" t="s">
        <v>932</v>
      </c>
      <c r="R1276" s="5" t="s">
        <v>2180</v>
      </c>
      <c r="S1276" s="5">
        <v>29483</v>
      </c>
      <c r="T1276" s="7">
        <v>42054</v>
      </c>
      <c r="U1276" s="7">
        <v>42059</v>
      </c>
      <c r="V1276" s="5">
        <v>34.067999999999998</v>
      </c>
      <c r="W1276" s="5">
        <v>9</v>
      </c>
      <c r="X1276" s="5">
        <v>469.59</v>
      </c>
      <c r="Y1276" s="5">
        <v>90147</v>
      </c>
      <c r="Z1276" s="5">
        <f>DATEDIF(Table1[[#This Row],[Order Date]], Table1[[#This Row],[Ship Date]], "D")</f>
        <v>5</v>
      </c>
      <c r="AA1276" s="5">
        <f>IF(Table1[[#This Row],[Sales]]=0, 0, Table1[[#This Row],[Profit]] / Table1[[#This Row],[Sales]] * 100)</f>
        <v>7.2548393279243593</v>
      </c>
      <c r="AB1276" s="5">
        <f>Table1[[#This Row],[Sales]] / (1 - Table1[[#This Row],[Discount]])</f>
        <v>521.76666666666665</v>
      </c>
      <c r="AC1276" s="5">
        <f>Table1[[#This Row],[Sales Before Discount]] - Table1[[#This Row],[Sales]]</f>
        <v>52.176666666666677</v>
      </c>
      <c r="AD1276" s="5" t="str">
        <f>IF(Table1[[#This Row],[Discount Impact Factor]]=0, "No Discount", IF(Table1[[#This Row],[Discount Impact Factor]]&lt;=0.1, "Low Discount", IF(Table1[[#This Row],[Discount Impact Factor]]&lt;=0.2, "Medium Discount", "High Discount")))</f>
        <v>High Discount</v>
      </c>
      <c r="AE1276" s="5" t="str">
        <f>IF(Table1[[#This Row],[Discount]]=0,"0% (No Discount)",
 IF(Table1[[#This Row],[Discount]]&lt;=0.09,"10%",
 IF(Table1[[#This Row],[Discount]]&lt;=0.16,"15%",
 IF(Table1[[#This Row],[Discount]]&lt;=0.2,"20%",  IF(Table1[[#This Row],[Discount]]&lt;=0.25,"25%",
 "30%+")))))</f>
        <v>15%</v>
      </c>
      <c r="AF1276" s="5" t="str">
        <f>IF(Table1[[#This Row],[Discount]]=0, "Full Price", "Discounted")</f>
        <v>Discounted</v>
      </c>
      <c r="AG1276" s="46" t="str">
        <f>TEXT(Table1[[#This Row],[Order Date]],"mmm-yyyy")</f>
        <v>Feb-2015</v>
      </c>
    </row>
    <row r="1277" spans="1:33" ht="12.75" hidden="1" customHeight="1" x14ac:dyDescent="0.25">
      <c r="A1277" s="5">
        <v>19243</v>
      </c>
      <c r="B1277" s="5" t="s">
        <v>47</v>
      </c>
      <c r="C1277" s="5">
        <v>0.01</v>
      </c>
      <c r="D1277" s="5">
        <v>7.59</v>
      </c>
      <c r="E1277" s="5">
        <v>4</v>
      </c>
      <c r="F1277" s="5">
        <v>2289</v>
      </c>
      <c r="G1277" s="5" t="s">
        <v>2182</v>
      </c>
      <c r="H1277" s="5" t="s">
        <v>49</v>
      </c>
      <c r="I1277" s="5" t="s">
        <v>40</v>
      </c>
      <c r="J1277" s="5" t="s">
        <v>41</v>
      </c>
      <c r="K1277" s="5" t="s">
        <v>50</v>
      </c>
      <c r="L1277" s="5" t="s">
        <v>31</v>
      </c>
      <c r="M1277" s="5" t="s">
        <v>444</v>
      </c>
      <c r="N1277" s="5">
        <v>0.42</v>
      </c>
      <c r="O1277" s="5" t="s">
        <v>33</v>
      </c>
      <c r="P1277" s="5" t="s">
        <v>61</v>
      </c>
      <c r="Q1277" s="5" t="s">
        <v>62</v>
      </c>
      <c r="R1277" s="5" t="s">
        <v>2104</v>
      </c>
      <c r="S1277" s="5">
        <v>55337</v>
      </c>
      <c r="T1277" s="7">
        <v>42128</v>
      </c>
      <c r="U1277" s="7">
        <v>42128</v>
      </c>
      <c r="V1277" s="5">
        <v>2.9700000000000006</v>
      </c>
      <c r="W1277" s="5">
        <v>17</v>
      </c>
      <c r="X1277" s="5">
        <v>136.25</v>
      </c>
      <c r="Y1277" s="5">
        <v>88165</v>
      </c>
      <c r="Z1277" s="5">
        <f>DATEDIF(Table1[[#This Row],[Order Date]], Table1[[#This Row],[Ship Date]], "D")</f>
        <v>0</v>
      </c>
      <c r="AA1277" s="5">
        <f>IF(Table1[[#This Row],[Sales]]=0, 0, Table1[[#This Row],[Profit]] / Table1[[#This Row],[Sales]] * 100)</f>
        <v>2.1798165137614687</v>
      </c>
      <c r="AB1277" s="5">
        <f>Table1[[#This Row],[Sales]] / (1 - Table1[[#This Row],[Discount]])</f>
        <v>137.62626262626262</v>
      </c>
      <c r="AC1277" s="5">
        <f>Table1[[#This Row],[Sales Before Discount]] - Table1[[#This Row],[Sales]]</f>
        <v>1.3762626262626156</v>
      </c>
      <c r="AD1277" s="5" t="str">
        <f>IF(Table1[[#This Row],[Discount Impact Factor]]=0, "No Discount", IF(Table1[[#This Row],[Discount Impact Factor]]&lt;=0.1, "Low Discount", IF(Table1[[#This Row],[Discount Impact Factor]]&lt;=0.2, "Medium Discount", "High Discount")))</f>
        <v>High Discount</v>
      </c>
      <c r="AE1277" s="5" t="str">
        <f>IF(Table1[[#This Row],[Discount]]=0,"0% (No Discount)",
 IF(Table1[[#This Row],[Discount]]&lt;=0.09,"10%",
 IF(Table1[[#This Row],[Discount]]&lt;=0.16,"15%",
 IF(Table1[[#This Row],[Discount]]&lt;=0.2,"20%",  IF(Table1[[#This Row],[Discount]]&lt;=0.25,"25%",
 "30%+")))))</f>
        <v>10%</v>
      </c>
      <c r="AF1277" s="5" t="str">
        <f>IF(Table1[[#This Row],[Discount]]=0, "Full Price", "Discounted")</f>
        <v>Discounted</v>
      </c>
      <c r="AG1277" s="46" t="str">
        <f>TEXT(Table1[[#This Row],[Order Date]],"mmm-yyyy")</f>
        <v>May-2015</v>
      </c>
    </row>
    <row r="1278" spans="1:33" ht="12.75" hidden="1" customHeight="1" x14ac:dyDescent="0.25">
      <c r="A1278" s="5">
        <v>21334</v>
      </c>
      <c r="B1278" s="5" t="s">
        <v>37</v>
      </c>
      <c r="C1278" s="5">
        <v>0</v>
      </c>
      <c r="D1278" s="5">
        <v>42.98</v>
      </c>
      <c r="E1278" s="5">
        <v>4.62</v>
      </c>
      <c r="F1278" s="5">
        <v>2290</v>
      </c>
      <c r="G1278" s="5" t="s">
        <v>2183</v>
      </c>
      <c r="H1278" s="5" t="s">
        <v>49</v>
      </c>
      <c r="I1278" s="5" t="s">
        <v>40</v>
      </c>
      <c r="J1278" s="5" t="s">
        <v>29</v>
      </c>
      <c r="K1278" s="5" t="s">
        <v>257</v>
      </c>
      <c r="L1278" s="5" t="s">
        <v>59</v>
      </c>
      <c r="M1278" s="5" t="s">
        <v>1888</v>
      </c>
      <c r="N1278" s="5">
        <v>0.56000000000000005</v>
      </c>
      <c r="O1278" s="5" t="s">
        <v>33</v>
      </c>
      <c r="P1278" s="5" t="s">
        <v>61</v>
      </c>
      <c r="Q1278" s="5" t="s">
        <v>62</v>
      </c>
      <c r="R1278" s="5" t="s">
        <v>2184</v>
      </c>
      <c r="S1278" s="5">
        <v>55433</v>
      </c>
      <c r="T1278" s="7">
        <v>42010</v>
      </c>
      <c r="U1278" s="7">
        <v>42012</v>
      </c>
      <c r="V1278" s="5">
        <v>385.30289999999997</v>
      </c>
      <c r="W1278" s="5">
        <v>12</v>
      </c>
      <c r="X1278" s="5">
        <v>558.41</v>
      </c>
      <c r="Y1278" s="5">
        <v>88163</v>
      </c>
      <c r="Z1278" s="5">
        <f>DATEDIF(Table1[[#This Row],[Order Date]], Table1[[#This Row],[Ship Date]], "D")</f>
        <v>2</v>
      </c>
      <c r="AA1278" s="5">
        <f>IF(Table1[[#This Row],[Sales]]=0, 0, Table1[[#This Row],[Profit]] / Table1[[#This Row],[Sales]] * 100)</f>
        <v>69</v>
      </c>
      <c r="AB1278" s="5">
        <f>Table1[[#This Row],[Sales]] / (1 - Table1[[#This Row],[Discount]])</f>
        <v>558.41</v>
      </c>
      <c r="AC1278" s="5">
        <f>Table1[[#This Row],[Sales Before Discount]] - Table1[[#This Row],[Sales]]</f>
        <v>0</v>
      </c>
      <c r="AD1278" s="5" t="str">
        <f>IF(Table1[[#This Row],[Discount Impact Factor]]=0, "No Discount", IF(Table1[[#This Row],[Discount Impact Factor]]&lt;=0.1, "Low Discount", IF(Table1[[#This Row],[Discount Impact Factor]]&lt;=0.2, "Medium Discount", "High Discount")))</f>
        <v>No Discount</v>
      </c>
      <c r="AE1278" s="5" t="str">
        <f>IF(Table1[[#This Row],[Discount]]=0,"0% (No Discount)",
 IF(Table1[[#This Row],[Discount]]&lt;=0.09,"10%",
 IF(Table1[[#This Row],[Discount]]&lt;=0.16,"15%",
 IF(Table1[[#This Row],[Discount]]&lt;=0.2,"20%",  IF(Table1[[#This Row],[Discount]]&lt;=0.25,"25%",
 "30%+")))))</f>
        <v>0% (No Discount)</v>
      </c>
      <c r="AF1278" s="5" t="str">
        <f>IF(Table1[[#This Row],[Discount]]=0, "Full Price", "Discounted")</f>
        <v>Full Price</v>
      </c>
      <c r="AG1278" s="46" t="str">
        <f>TEXT(Table1[[#This Row],[Order Date]],"mmm-yyyy")</f>
        <v>Jan-2015</v>
      </c>
    </row>
    <row r="1279" spans="1:33" ht="12.75" hidden="1" customHeight="1" x14ac:dyDescent="0.25">
      <c r="A1279" s="5">
        <v>21335</v>
      </c>
      <c r="B1279" s="5" t="s">
        <v>37</v>
      </c>
      <c r="C1279" s="5">
        <v>0.03</v>
      </c>
      <c r="D1279" s="5">
        <v>21.78</v>
      </c>
      <c r="E1279" s="5">
        <v>5.94</v>
      </c>
      <c r="F1279" s="5">
        <v>2290</v>
      </c>
      <c r="G1279" s="5" t="s">
        <v>2183</v>
      </c>
      <c r="H1279" s="5" t="s">
        <v>49</v>
      </c>
      <c r="I1279" s="5" t="s">
        <v>40</v>
      </c>
      <c r="J1279" s="5" t="s">
        <v>29</v>
      </c>
      <c r="K1279" s="5" t="s">
        <v>257</v>
      </c>
      <c r="L1279" s="5" t="s">
        <v>86</v>
      </c>
      <c r="M1279" s="5" t="s">
        <v>2185</v>
      </c>
      <c r="N1279" s="5">
        <v>0.5</v>
      </c>
      <c r="O1279" s="5" t="s">
        <v>33</v>
      </c>
      <c r="P1279" s="5" t="s">
        <v>61</v>
      </c>
      <c r="Q1279" s="5" t="s">
        <v>62</v>
      </c>
      <c r="R1279" s="5" t="s">
        <v>2184</v>
      </c>
      <c r="S1279" s="5">
        <v>55433</v>
      </c>
      <c r="T1279" s="7">
        <v>42010</v>
      </c>
      <c r="U1279" s="7">
        <v>42012</v>
      </c>
      <c r="V1279" s="5">
        <v>187.2</v>
      </c>
      <c r="W1279" s="5">
        <v>13</v>
      </c>
      <c r="X1279" s="5">
        <v>290.22000000000003</v>
      </c>
      <c r="Y1279" s="5">
        <v>88163</v>
      </c>
      <c r="Z1279" s="5">
        <f>DATEDIF(Table1[[#This Row],[Order Date]], Table1[[#This Row],[Ship Date]], "D")</f>
        <v>2</v>
      </c>
      <c r="AA1279" s="5">
        <f>IF(Table1[[#This Row],[Sales]]=0, 0, Table1[[#This Row],[Profit]] / Table1[[#This Row],[Sales]] * 100)</f>
        <v>64.502790986148426</v>
      </c>
      <c r="AB1279" s="5">
        <f>Table1[[#This Row],[Sales]] / (1 - Table1[[#This Row],[Discount]])</f>
        <v>299.1958762886598</v>
      </c>
      <c r="AC1279" s="5">
        <f>Table1[[#This Row],[Sales Before Discount]] - Table1[[#This Row],[Sales]]</f>
        <v>8.9758762886597765</v>
      </c>
      <c r="AD1279" s="5" t="str">
        <f>IF(Table1[[#This Row],[Discount Impact Factor]]=0, "No Discount", IF(Table1[[#This Row],[Discount Impact Factor]]&lt;=0.1, "Low Discount", IF(Table1[[#This Row],[Discount Impact Factor]]&lt;=0.2, "Medium Discount", "High Discount")))</f>
        <v>High Discount</v>
      </c>
      <c r="AE1279" s="5" t="str">
        <f>IF(Table1[[#This Row],[Discount]]=0,"0% (No Discount)",
 IF(Table1[[#This Row],[Discount]]&lt;=0.09,"10%",
 IF(Table1[[#This Row],[Discount]]&lt;=0.16,"15%",
 IF(Table1[[#This Row],[Discount]]&lt;=0.2,"20%",  IF(Table1[[#This Row],[Discount]]&lt;=0.25,"25%",
 "30%+")))))</f>
        <v>10%</v>
      </c>
      <c r="AF1279" s="5" t="str">
        <f>IF(Table1[[#This Row],[Discount]]=0, "Full Price", "Discounted")</f>
        <v>Discounted</v>
      </c>
      <c r="AG1279" s="46" t="str">
        <f>TEXT(Table1[[#This Row],[Order Date]],"mmm-yyyy")</f>
        <v>Jan-2015</v>
      </c>
    </row>
    <row r="1280" spans="1:33" ht="12.75" hidden="1" customHeight="1" x14ac:dyDescent="0.25">
      <c r="A1280" s="5">
        <v>19723</v>
      </c>
      <c r="B1280" s="5" t="s">
        <v>56</v>
      </c>
      <c r="C1280" s="5">
        <v>7.0000000000000007E-2</v>
      </c>
      <c r="D1280" s="5">
        <v>80.98</v>
      </c>
      <c r="E1280" s="5">
        <v>7.18</v>
      </c>
      <c r="F1280" s="5">
        <v>2290</v>
      </c>
      <c r="G1280" s="5" t="s">
        <v>2183</v>
      </c>
      <c r="H1280" s="5" t="s">
        <v>49</v>
      </c>
      <c r="I1280" s="5" t="s">
        <v>28</v>
      </c>
      <c r="J1280" s="5" t="s">
        <v>77</v>
      </c>
      <c r="K1280" s="5" t="s">
        <v>180</v>
      </c>
      <c r="L1280" s="5" t="s">
        <v>59</v>
      </c>
      <c r="M1280" s="5" t="s">
        <v>2186</v>
      </c>
      <c r="N1280" s="5">
        <v>0.48</v>
      </c>
      <c r="O1280" s="5" t="s">
        <v>33</v>
      </c>
      <c r="P1280" s="5" t="s">
        <v>61</v>
      </c>
      <c r="Q1280" s="5" t="s">
        <v>62</v>
      </c>
      <c r="R1280" s="5" t="s">
        <v>2184</v>
      </c>
      <c r="S1280" s="5">
        <v>55433</v>
      </c>
      <c r="T1280" s="7">
        <v>42039</v>
      </c>
      <c r="U1280" s="7">
        <v>42041</v>
      </c>
      <c r="V1280" s="5">
        <v>779.47230000000002</v>
      </c>
      <c r="W1280" s="5">
        <v>15</v>
      </c>
      <c r="X1280" s="5">
        <v>1129.67</v>
      </c>
      <c r="Y1280" s="5">
        <v>88164</v>
      </c>
      <c r="Z1280" s="5">
        <f>DATEDIF(Table1[[#This Row],[Order Date]], Table1[[#This Row],[Ship Date]], "D")</f>
        <v>2</v>
      </c>
      <c r="AA1280" s="5">
        <f>IF(Table1[[#This Row],[Sales]]=0, 0, Table1[[#This Row],[Profit]] / Table1[[#This Row],[Sales]] * 100)</f>
        <v>69</v>
      </c>
      <c r="AB1280" s="5">
        <f>Table1[[#This Row],[Sales]] / (1 - Table1[[#This Row],[Discount]])</f>
        <v>1214.6989247311828</v>
      </c>
      <c r="AC1280" s="5">
        <f>Table1[[#This Row],[Sales Before Discount]] - Table1[[#This Row],[Sales]]</f>
        <v>85.028924731182769</v>
      </c>
      <c r="AD1280" s="5" t="str">
        <f>IF(Table1[[#This Row],[Discount Impact Factor]]=0, "No Discount", IF(Table1[[#This Row],[Discount Impact Factor]]&lt;=0.1, "Low Discount", IF(Table1[[#This Row],[Discount Impact Factor]]&lt;=0.2, "Medium Discount", "High Discount")))</f>
        <v>High Discount</v>
      </c>
      <c r="AE1280" s="5" t="str">
        <f>IF(Table1[[#This Row],[Discount]]=0,"0% (No Discount)",
 IF(Table1[[#This Row],[Discount]]&lt;=0.09,"10%",
 IF(Table1[[#This Row],[Discount]]&lt;=0.16,"15%",
 IF(Table1[[#This Row],[Discount]]&lt;=0.2,"20%",  IF(Table1[[#This Row],[Discount]]&lt;=0.25,"25%",
 "30%+")))))</f>
        <v>10%</v>
      </c>
      <c r="AF1280" s="5" t="str">
        <f>IF(Table1[[#This Row],[Discount]]=0, "Full Price", "Discounted")</f>
        <v>Discounted</v>
      </c>
      <c r="AG1280" s="46" t="str">
        <f>TEXT(Table1[[#This Row],[Order Date]],"mmm-yyyy")</f>
        <v>Feb-2015</v>
      </c>
    </row>
    <row r="1281" spans="1:33" ht="12.75" hidden="1" customHeight="1" x14ac:dyDescent="0.25">
      <c r="A1281" s="5">
        <v>24673</v>
      </c>
      <c r="B1281" s="5" t="s">
        <v>47</v>
      </c>
      <c r="C1281" s="5">
        <v>7.0000000000000007E-2</v>
      </c>
      <c r="D1281" s="5">
        <v>270.98</v>
      </c>
      <c r="E1281" s="5">
        <v>50</v>
      </c>
      <c r="F1281" s="5">
        <v>2302</v>
      </c>
      <c r="G1281" s="5" t="s">
        <v>2187</v>
      </c>
      <c r="H1281" s="5" t="s">
        <v>39</v>
      </c>
      <c r="I1281" s="5" t="s">
        <v>28</v>
      </c>
      <c r="J1281" s="5" t="s">
        <v>41</v>
      </c>
      <c r="K1281" s="5" t="s">
        <v>42</v>
      </c>
      <c r="L1281" s="5" t="s">
        <v>43</v>
      </c>
      <c r="M1281" s="5" t="s">
        <v>2188</v>
      </c>
      <c r="N1281" s="5">
        <v>0.77</v>
      </c>
      <c r="O1281" s="5" t="s">
        <v>33</v>
      </c>
      <c r="P1281" s="5" t="s">
        <v>136</v>
      </c>
      <c r="Q1281" s="5" t="s">
        <v>362</v>
      </c>
      <c r="R1281" s="5" t="s">
        <v>2189</v>
      </c>
      <c r="S1281" s="5">
        <v>32404</v>
      </c>
      <c r="T1281" s="7">
        <v>42046</v>
      </c>
      <c r="U1281" s="7">
        <v>42048</v>
      </c>
      <c r="V1281" s="5">
        <v>27.725999999999999</v>
      </c>
      <c r="W1281" s="5">
        <v>9</v>
      </c>
      <c r="X1281" s="5">
        <v>2439.37</v>
      </c>
      <c r="Y1281" s="5">
        <v>87695</v>
      </c>
      <c r="Z1281" s="5">
        <f>DATEDIF(Table1[[#This Row],[Order Date]], Table1[[#This Row],[Ship Date]], "D")</f>
        <v>2</v>
      </c>
      <c r="AA1281" s="5">
        <f>IF(Table1[[#This Row],[Sales]]=0, 0, Table1[[#This Row],[Profit]] / Table1[[#This Row],[Sales]] * 100)</f>
        <v>1.1366049430795655</v>
      </c>
      <c r="AB1281" s="5">
        <f>Table1[[#This Row],[Sales]] / (1 - Table1[[#This Row],[Discount]])</f>
        <v>2622.9784946236559</v>
      </c>
      <c r="AC1281" s="5">
        <f>Table1[[#This Row],[Sales Before Discount]] - Table1[[#This Row],[Sales]]</f>
        <v>183.60849462365604</v>
      </c>
      <c r="AD1281" s="5" t="str">
        <f>IF(Table1[[#This Row],[Discount Impact Factor]]=0, "No Discount", IF(Table1[[#This Row],[Discount Impact Factor]]&lt;=0.1, "Low Discount", IF(Table1[[#This Row],[Discount Impact Factor]]&lt;=0.2, "Medium Discount", "High Discount")))</f>
        <v>High Discount</v>
      </c>
      <c r="AE1281" s="5" t="str">
        <f>IF(Table1[[#This Row],[Discount]]=0,"0% (No Discount)",
 IF(Table1[[#This Row],[Discount]]&lt;=0.09,"10%",
 IF(Table1[[#This Row],[Discount]]&lt;=0.16,"15%",
 IF(Table1[[#This Row],[Discount]]&lt;=0.2,"20%",  IF(Table1[[#This Row],[Discount]]&lt;=0.25,"25%",
 "30%+")))))</f>
        <v>10%</v>
      </c>
      <c r="AF1281" s="5" t="str">
        <f>IF(Table1[[#This Row],[Discount]]=0, "Full Price", "Discounted")</f>
        <v>Discounted</v>
      </c>
      <c r="AG1281" s="46" t="str">
        <f>TEXT(Table1[[#This Row],[Order Date]],"mmm-yyyy")</f>
        <v>Feb-2015</v>
      </c>
    </row>
    <row r="1282" spans="1:33" ht="12.75" hidden="1" customHeight="1" x14ac:dyDescent="0.25">
      <c r="A1282" s="5">
        <v>23344</v>
      </c>
      <c r="B1282" s="5" t="s">
        <v>25</v>
      </c>
      <c r="C1282" s="5">
        <v>0.1</v>
      </c>
      <c r="D1282" s="5">
        <v>12.53</v>
      </c>
      <c r="E1282" s="5">
        <v>0.49</v>
      </c>
      <c r="F1282" s="5">
        <v>2302</v>
      </c>
      <c r="G1282" s="5" t="s">
        <v>2187</v>
      </c>
      <c r="H1282" s="5" t="s">
        <v>49</v>
      </c>
      <c r="I1282" s="5" t="s">
        <v>28</v>
      </c>
      <c r="J1282" s="5" t="s">
        <v>29</v>
      </c>
      <c r="K1282" s="5" t="s">
        <v>134</v>
      </c>
      <c r="L1282" s="5" t="s">
        <v>59</v>
      </c>
      <c r="M1282" s="5" t="s">
        <v>1016</v>
      </c>
      <c r="N1282" s="5">
        <v>0.38</v>
      </c>
      <c r="O1282" s="5" t="s">
        <v>33</v>
      </c>
      <c r="P1282" s="5" t="s">
        <v>136</v>
      </c>
      <c r="Q1282" s="5" t="s">
        <v>362</v>
      </c>
      <c r="R1282" s="5" t="s">
        <v>2189</v>
      </c>
      <c r="S1282" s="5">
        <v>32404</v>
      </c>
      <c r="T1282" s="7">
        <v>42007</v>
      </c>
      <c r="U1282" s="7">
        <v>42008</v>
      </c>
      <c r="V1282" s="5">
        <v>244.464</v>
      </c>
      <c r="W1282" s="5">
        <v>8</v>
      </c>
      <c r="X1282" s="5">
        <v>92.02</v>
      </c>
      <c r="Y1282" s="5">
        <v>87696</v>
      </c>
      <c r="Z1282" s="5">
        <f>DATEDIF(Table1[[#This Row],[Order Date]], Table1[[#This Row],[Ship Date]], "D")</f>
        <v>1</v>
      </c>
      <c r="AA1282" s="5">
        <f>IF(Table1[[#This Row],[Sales]]=0, 0, Table1[[#This Row],[Profit]] / Table1[[#This Row],[Sales]] * 100)</f>
        <v>265.66398608998043</v>
      </c>
      <c r="AB1282" s="5">
        <f>Table1[[#This Row],[Sales]] / (1 - Table1[[#This Row],[Discount]])</f>
        <v>102.24444444444444</v>
      </c>
      <c r="AC1282" s="5">
        <f>Table1[[#This Row],[Sales Before Discount]] - Table1[[#This Row],[Sales]]</f>
        <v>10.224444444444444</v>
      </c>
      <c r="AD1282" s="5" t="str">
        <f>IF(Table1[[#This Row],[Discount Impact Factor]]=0, "No Discount", IF(Table1[[#This Row],[Discount Impact Factor]]&lt;=0.1, "Low Discount", IF(Table1[[#This Row],[Discount Impact Factor]]&lt;=0.2, "Medium Discount", "High Discount")))</f>
        <v>High Discount</v>
      </c>
      <c r="AE1282" s="5" t="str">
        <f>IF(Table1[[#This Row],[Discount]]=0,"0% (No Discount)",
 IF(Table1[[#This Row],[Discount]]&lt;=0.09,"10%",
 IF(Table1[[#This Row],[Discount]]&lt;=0.16,"15%",
 IF(Table1[[#This Row],[Discount]]&lt;=0.2,"20%",  IF(Table1[[#This Row],[Discount]]&lt;=0.25,"25%",
 "30%+")))))</f>
        <v>15%</v>
      </c>
      <c r="AF1282" s="5" t="str">
        <f>IF(Table1[[#This Row],[Discount]]=0, "Full Price", "Discounted")</f>
        <v>Discounted</v>
      </c>
      <c r="AG1282" s="46" t="str">
        <f>TEXT(Table1[[#This Row],[Order Date]],"mmm-yyyy")</f>
        <v>Jan-2015</v>
      </c>
    </row>
    <row r="1283" spans="1:33" ht="12.75" customHeight="1" x14ac:dyDescent="0.25">
      <c r="A1283" s="5">
        <v>23345</v>
      </c>
      <c r="B1283" s="5" t="s">
        <v>25</v>
      </c>
      <c r="C1283" s="5">
        <v>0.1</v>
      </c>
      <c r="D1283" s="5">
        <v>146.34</v>
      </c>
      <c r="E1283" s="5">
        <v>43.75</v>
      </c>
      <c r="F1283" s="5">
        <v>2302</v>
      </c>
      <c r="G1283" s="5" t="s">
        <v>2187</v>
      </c>
      <c r="H1283" s="5" t="s">
        <v>39</v>
      </c>
      <c r="I1283" s="5" t="s">
        <v>28</v>
      </c>
      <c r="J1283" s="5" t="s">
        <v>41</v>
      </c>
      <c r="K1283" s="5" t="s">
        <v>152</v>
      </c>
      <c r="L1283" s="5" t="s">
        <v>121</v>
      </c>
      <c r="M1283" s="5" t="s">
        <v>2190</v>
      </c>
      <c r="N1283" s="5">
        <v>0.64</v>
      </c>
      <c r="O1283" s="5" t="s">
        <v>33</v>
      </c>
      <c r="P1283" s="5" t="s">
        <v>136</v>
      </c>
      <c r="Q1283" s="5" t="s">
        <v>362</v>
      </c>
      <c r="R1283" s="5" t="s">
        <v>2189</v>
      </c>
      <c r="S1283" s="5">
        <v>32404</v>
      </c>
      <c r="T1283" s="7">
        <v>42007</v>
      </c>
      <c r="U1283" s="7">
        <v>42008</v>
      </c>
      <c r="V1283" s="5">
        <v>-473.57799999999997</v>
      </c>
      <c r="W1283" s="5">
        <v>2</v>
      </c>
      <c r="X1283" s="5">
        <v>283.55</v>
      </c>
      <c r="Y1283" s="5">
        <v>87696</v>
      </c>
      <c r="Z1283" s="5">
        <f>DATEDIF(Table1[[#This Row],[Order Date]], Table1[[#This Row],[Ship Date]], "D")</f>
        <v>1</v>
      </c>
      <c r="AA1283" s="5">
        <f>IF(Table1[[#This Row],[Sales]]=0, 0, Table1[[#This Row],[Profit]] / Table1[[#This Row],[Sales]] * 100)</f>
        <v>-167.01745723858224</v>
      </c>
      <c r="AB1283" s="5">
        <f>Table1[[#This Row],[Sales]] / (1 - Table1[[#This Row],[Discount]])</f>
        <v>315.05555555555554</v>
      </c>
      <c r="AC1283" s="5">
        <f>Table1[[#This Row],[Sales Before Discount]] - Table1[[#This Row],[Sales]]</f>
        <v>31.505555555555532</v>
      </c>
      <c r="AD1283" s="5" t="str">
        <f>IF(Table1[[#This Row],[Discount Impact Factor]]=0, "No Discount", IF(Table1[[#This Row],[Discount Impact Factor]]&lt;=0.1, "Low Discount", IF(Table1[[#This Row],[Discount Impact Factor]]&lt;=0.2, "Medium Discount", "High Discount")))</f>
        <v>High Discount</v>
      </c>
      <c r="AE1283" s="5" t="str">
        <f>IF(Table1[[#This Row],[Discount]]=0,"0% (No Discount)",
 IF(Table1[[#This Row],[Discount]]&lt;=0.09,"10%",
 IF(Table1[[#This Row],[Discount]]&lt;=0.16,"15%",
 IF(Table1[[#This Row],[Discount]]&lt;=0.2,"20%",  IF(Table1[[#This Row],[Discount]]&lt;=0.25,"25%",
 "30%+")))))</f>
        <v>15%</v>
      </c>
      <c r="AF1283" s="5" t="str">
        <f>IF(Table1[[#This Row],[Discount]]=0, "Full Price", "Discounted")</f>
        <v>Discounted</v>
      </c>
      <c r="AG1283" s="46" t="str">
        <f>TEXT(Table1[[#This Row],[Order Date]],"mmm-yyyy")</f>
        <v>Jan-2015</v>
      </c>
    </row>
    <row r="1284" spans="1:33" ht="12.75" customHeight="1" x14ac:dyDescent="0.25">
      <c r="A1284" s="5">
        <v>6673</v>
      </c>
      <c r="B1284" s="5" t="s">
        <v>47</v>
      </c>
      <c r="C1284" s="5">
        <v>7.0000000000000007E-2</v>
      </c>
      <c r="D1284" s="5">
        <v>270.98</v>
      </c>
      <c r="E1284" s="5">
        <v>50</v>
      </c>
      <c r="F1284" s="5">
        <v>2303</v>
      </c>
      <c r="G1284" s="5" t="s">
        <v>2191</v>
      </c>
      <c r="H1284" s="5" t="s">
        <v>39</v>
      </c>
      <c r="I1284" s="5" t="s">
        <v>28</v>
      </c>
      <c r="J1284" s="5" t="s">
        <v>41</v>
      </c>
      <c r="K1284" s="5" t="s">
        <v>42</v>
      </c>
      <c r="L1284" s="5" t="s">
        <v>43</v>
      </c>
      <c r="M1284" s="5" t="s">
        <v>2188</v>
      </c>
      <c r="N1284" s="5">
        <v>0.77</v>
      </c>
      <c r="O1284" s="5" t="s">
        <v>33</v>
      </c>
      <c r="P1284" s="5" t="s">
        <v>53</v>
      </c>
      <c r="Q1284" s="5" t="s">
        <v>71</v>
      </c>
      <c r="R1284" s="5" t="s">
        <v>90</v>
      </c>
      <c r="S1284" s="5">
        <v>10011</v>
      </c>
      <c r="T1284" s="7">
        <v>42046</v>
      </c>
      <c r="U1284" s="7">
        <v>42048</v>
      </c>
      <c r="V1284" s="5">
        <v>-96.05</v>
      </c>
      <c r="W1284" s="5">
        <v>36</v>
      </c>
      <c r="X1284" s="5">
        <v>9757.48</v>
      </c>
      <c r="Y1284" s="5">
        <v>47493</v>
      </c>
      <c r="Z1284" s="5">
        <f>DATEDIF(Table1[[#This Row],[Order Date]], Table1[[#This Row],[Ship Date]], "D")</f>
        <v>2</v>
      </c>
      <c r="AA1284" s="5">
        <f>IF(Table1[[#This Row],[Sales]]=0, 0, Table1[[#This Row],[Profit]] / Table1[[#This Row],[Sales]] * 100)</f>
        <v>-0.98437301434386748</v>
      </c>
      <c r="AB1284" s="5">
        <f>Table1[[#This Row],[Sales]] / (1 - Table1[[#This Row],[Discount]])</f>
        <v>10491.913978494624</v>
      </c>
      <c r="AC1284" s="5">
        <f>Table1[[#This Row],[Sales Before Discount]] - Table1[[#This Row],[Sales]]</f>
        <v>734.43397849462417</v>
      </c>
      <c r="AD1284" s="5" t="str">
        <f>IF(Table1[[#This Row],[Discount Impact Factor]]=0, "No Discount", IF(Table1[[#This Row],[Discount Impact Factor]]&lt;=0.1, "Low Discount", IF(Table1[[#This Row],[Discount Impact Factor]]&lt;=0.2, "Medium Discount", "High Discount")))</f>
        <v>High Discount</v>
      </c>
      <c r="AE1284" s="5" t="str">
        <f>IF(Table1[[#This Row],[Discount]]=0,"0% (No Discount)",
 IF(Table1[[#This Row],[Discount]]&lt;=0.09,"10%",
 IF(Table1[[#This Row],[Discount]]&lt;=0.16,"15%",
 IF(Table1[[#This Row],[Discount]]&lt;=0.2,"20%",  IF(Table1[[#This Row],[Discount]]&lt;=0.25,"25%",
 "30%+")))))</f>
        <v>10%</v>
      </c>
      <c r="AF1284" s="5" t="str">
        <f>IF(Table1[[#This Row],[Discount]]=0, "Full Price", "Discounted")</f>
        <v>Discounted</v>
      </c>
      <c r="AG1284" s="46" t="str">
        <f>TEXT(Table1[[#This Row],[Order Date]],"mmm-yyyy")</f>
        <v>Feb-2015</v>
      </c>
    </row>
    <row r="1285" spans="1:33" ht="12.75" customHeight="1" x14ac:dyDescent="0.25">
      <c r="A1285" s="5">
        <v>5345</v>
      </c>
      <c r="B1285" s="5" t="s">
        <v>25</v>
      </c>
      <c r="C1285" s="5">
        <v>0.1</v>
      </c>
      <c r="D1285" s="5">
        <v>146.34</v>
      </c>
      <c r="E1285" s="5">
        <v>43.75</v>
      </c>
      <c r="F1285" s="5">
        <v>2303</v>
      </c>
      <c r="G1285" s="5" t="s">
        <v>2191</v>
      </c>
      <c r="H1285" s="5" t="s">
        <v>39</v>
      </c>
      <c r="I1285" s="5" t="s">
        <v>28</v>
      </c>
      <c r="J1285" s="5" t="s">
        <v>41</v>
      </c>
      <c r="K1285" s="5" t="s">
        <v>152</v>
      </c>
      <c r="L1285" s="5" t="s">
        <v>121</v>
      </c>
      <c r="M1285" s="5" t="s">
        <v>2190</v>
      </c>
      <c r="N1285" s="5">
        <v>0.64</v>
      </c>
      <c r="O1285" s="5" t="s">
        <v>33</v>
      </c>
      <c r="P1285" s="5" t="s">
        <v>53</v>
      </c>
      <c r="Q1285" s="5" t="s">
        <v>71</v>
      </c>
      <c r="R1285" s="5" t="s">
        <v>90</v>
      </c>
      <c r="S1285" s="5">
        <v>10011</v>
      </c>
      <c r="T1285" s="7">
        <v>42007</v>
      </c>
      <c r="U1285" s="7">
        <v>42008</v>
      </c>
      <c r="V1285" s="5">
        <v>-270.85000000000002</v>
      </c>
      <c r="W1285" s="5">
        <v>6</v>
      </c>
      <c r="X1285" s="5">
        <v>850.64</v>
      </c>
      <c r="Y1285" s="5">
        <v>37987</v>
      </c>
      <c r="Z1285" s="5">
        <f>DATEDIF(Table1[[#This Row],[Order Date]], Table1[[#This Row],[Ship Date]], "D")</f>
        <v>1</v>
      </c>
      <c r="AA1285" s="5">
        <f>IF(Table1[[#This Row],[Sales]]=0, 0, Table1[[#This Row],[Profit]] / Table1[[#This Row],[Sales]] * 100)</f>
        <v>-31.840731684378827</v>
      </c>
      <c r="AB1285" s="5">
        <f>Table1[[#This Row],[Sales]] / (1 - Table1[[#This Row],[Discount]])</f>
        <v>945.15555555555557</v>
      </c>
      <c r="AC1285" s="5">
        <f>Table1[[#This Row],[Sales Before Discount]] - Table1[[#This Row],[Sales]]</f>
        <v>94.515555555555579</v>
      </c>
      <c r="AD1285" s="5" t="str">
        <f>IF(Table1[[#This Row],[Discount Impact Factor]]=0, "No Discount", IF(Table1[[#This Row],[Discount Impact Factor]]&lt;=0.1, "Low Discount", IF(Table1[[#This Row],[Discount Impact Factor]]&lt;=0.2, "Medium Discount", "High Discount")))</f>
        <v>High Discount</v>
      </c>
      <c r="AE1285" s="5" t="str">
        <f>IF(Table1[[#This Row],[Discount]]=0,"0% (No Discount)",
 IF(Table1[[#This Row],[Discount]]&lt;=0.09,"10%",
 IF(Table1[[#This Row],[Discount]]&lt;=0.16,"15%",
 IF(Table1[[#This Row],[Discount]]&lt;=0.2,"20%",  IF(Table1[[#This Row],[Discount]]&lt;=0.25,"25%",
 "30%+")))))</f>
        <v>15%</v>
      </c>
      <c r="AF1285" s="5" t="str">
        <f>IF(Table1[[#This Row],[Discount]]=0, "Full Price", "Discounted")</f>
        <v>Discounted</v>
      </c>
      <c r="AG1285" s="46" t="str">
        <f>TEXT(Table1[[#This Row],[Order Date]],"mmm-yyyy")</f>
        <v>Jan-2015</v>
      </c>
    </row>
    <row r="1286" spans="1:33" ht="12.75" hidden="1" customHeight="1" x14ac:dyDescent="0.25">
      <c r="A1286" s="5">
        <v>19934</v>
      </c>
      <c r="B1286" s="5" t="s">
        <v>25</v>
      </c>
      <c r="C1286" s="5">
        <v>0</v>
      </c>
      <c r="D1286" s="5">
        <v>90.48</v>
      </c>
      <c r="E1286" s="5">
        <v>19.989999999999998</v>
      </c>
      <c r="F1286" s="5">
        <v>2305</v>
      </c>
      <c r="G1286" s="5" t="s">
        <v>2192</v>
      </c>
      <c r="H1286" s="5" t="s">
        <v>49</v>
      </c>
      <c r="I1286" s="5" t="s">
        <v>58</v>
      </c>
      <c r="J1286" s="5" t="s">
        <v>29</v>
      </c>
      <c r="K1286" s="5" t="s">
        <v>69</v>
      </c>
      <c r="L1286" s="5" t="s">
        <v>59</v>
      </c>
      <c r="M1286" s="5" t="s">
        <v>1840</v>
      </c>
      <c r="N1286" s="5">
        <v>0.4</v>
      </c>
      <c r="O1286" s="5" t="s">
        <v>33</v>
      </c>
      <c r="P1286" s="5" t="s">
        <v>61</v>
      </c>
      <c r="Q1286" s="5" t="s">
        <v>2193</v>
      </c>
      <c r="R1286" s="5" t="s">
        <v>456</v>
      </c>
      <c r="S1286" s="5">
        <v>57201</v>
      </c>
      <c r="T1286" s="7">
        <v>42176</v>
      </c>
      <c r="U1286" s="7">
        <v>42179</v>
      </c>
      <c r="V1286" s="5">
        <v>800.25509999999986</v>
      </c>
      <c r="W1286" s="5">
        <v>12</v>
      </c>
      <c r="X1286" s="5">
        <v>1159.79</v>
      </c>
      <c r="Y1286" s="5">
        <v>89869</v>
      </c>
      <c r="Z1286" s="5">
        <f>DATEDIF(Table1[[#This Row],[Order Date]], Table1[[#This Row],[Ship Date]], "D")</f>
        <v>3</v>
      </c>
      <c r="AA1286" s="5">
        <f>IF(Table1[[#This Row],[Sales]]=0, 0, Table1[[#This Row],[Profit]] / Table1[[#This Row],[Sales]] * 100)</f>
        <v>69</v>
      </c>
      <c r="AB1286" s="5">
        <f>Table1[[#This Row],[Sales]] / (1 - Table1[[#This Row],[Discount]])</f>
        <v>1159.79</v>
      </c>
      <c r="AC1286" s="5">
        <f>Table1[[#This Row],[Sales Before Discount]] - Table1[[#This Row],[Sales]]</f>
        <v>0</v>
      </c>
      <c r="AD1286" s="5" t="str">
        <f>IF(Table1[[#This Row],[Discount Impact Factor]]=0, "No Discount", IF(Table1[[#This Row],[Discount Impact Factor]]&lt;=0.1, "Low Discount", IF(Table1[[#This Row],[Discount Impact Factor]]&lt;=0.2, "Medium Discount", "High Discount")))</f>
        <v>No Discount</v>
      </c>
      <c r="AE1286" s="5" t="str">
        <f>IF(Table1[[#This Row],[Discount]]=0,"0% (No Discount)",
 IF(Table1[[#This Row],[Discount]]&lt;=0.09,"10%",
 IF(Table1[[#This Row],[Discount]]&lt;=0.16,"15%",
 IF(Table1[[#This Row],[Discount]]&lt;=0.2,"20%",  IF(Table1[[#This Row],[Discount]]&lt;=0.25,"25%",
 "30%+")))))</f>
        <v>0% (No Discount)</v>
      </c>
      <c r="AF1286" s="5" t="str">
        <f>IF(Table1[[#This Row],[Discount]]=0, "Full Price", "Discounted")</f>
        <v>Full Price</v>
      </c>
      <c r="AG1286" s="46" t="str">
        <f>TEXT(Table1[[#This Row],[Order Date]],"mmm-yyyy")</f>
        <v>Jun-2015</v>
      </c>
    </row>
    <row r="1287" spans="1:33" ht="12.75" customHeight="1" x14ac:dyDescent="0.25">
      <c r="A1287" s="5">
        <v>23313</v>
      </c>
      <c r="B1287" s="5" t="s">
        <v>106</v>
      </c>
      <c r="C1287" s="5">
        <v>0.08</v>
      </c>
      <c r="D1287" s="5">
        <v>9.48</v>
      </c>
      <c r="E1287" s="5">
        <v>7.29</v>
      </c>
      <c r="F1287" s="5">
        <v>2308</v>
      </c>
      <c r="G1287" s="5" t="s">
        <v>2194</v>
      </c>
      <c r="H1287" s="5" t="s">
        <v>49</v>
      </c>
      <c r="I1287" s="5" t="s">
        <v>58</v>
      </c>
      <c r="J1287" s="5" t="s">
        <v>41</v>
      </c>
      <c r="K1287" s="5" t="s">
        <v>50</v>
      </c>
      <c r="L1287" s="5" t="s">
        <v>51</v>
      </c>
      <c r="M1287" s="5" t="s">
        <v>52</v>
      </c>
      <c r="N1287" s="5">
        <v>0.45</v>
      </c>
      <c r="O1287" s="5" t="s">
        <v>33</v>
      </c>
      <c r="P1287" s="5" t="s">
        <v>136</v>
      </c>
      <c r="Q1287" s="5" t="s">
        <v>362</v>
      </c>
      <c r="R1287" s="5" t="s">
        <v>2195</v>
      </c>
      <c r="S1287" s="5">
        <v>33971</v>
      </c>
      <c r="T1287" s="7">
        <v>42087</v>
      </c>
      <c r="U1287" s="7">
        <v>42089</v>
      </c>
      <c r="V1287" s="5">
        <v>-50.4</v>
      </c>
      <c r="W1287" s="5">
        <v>2</v>
      </c>
      <c r="X1287" s="5">
        <v>20.22</v>
      </c>
      <c r="Y1287" s="5">
        <v>90557</v>
      </c>
      <c r="Z1287" s="5">
        <f>DATEDIF(Table1[[#This Row],[Order Date]], Table1[[#This Row],[Ship Date]], "D")</f>
        <v>2</v>
      </c>
      <c r="AA1287" s="5">
        <f>IF(Table1[[#This Row],[Sales]]=0, 0, Table1[[#This Row],[Profit]] / Table1[[#This Row],[Sales]] * 100)</f>
        <v>-249.25816023738872</v>
      </c>
      <c r="AB1287" s="5">
        <f>Table1[[#This Row],[Sales]] / (1 - Table1[[#This Row],[Discount]])</f>
        <v>21.978260869565215</v>
      </c>
      <c r="AC1287" s="5">
        <f>Table1[[#This Row],[Sales Before Discount]] - Table1[[#This Row],[Sales]]</f>
        <v>1.7582608695652162</v>
      </c>
      <c r="AD1287" s="5" t="str">
        <f>IF(Table1[[#This Row],[Discount Impact Factor]]=0, "No Discount", IF(Table1[[#This Row],[Discount Impact Factor]]&lt;=0.1, "Low Discount", IF(Table1[[#This Row],[Discount Impact Factor]]&lt;=0.2, "Medium Discount", "High Discount")))</f>
        <v>High Discount</v>
      </c>
      <c r="AE1287" s="5" t="str">
        <f>IF(Table1[[#This Row],[Discount]]=0,"0% (No Discount)",
 IF(Table1[[#This Row],[Discount]]&lt;=0.09,"10%",
 IF(Table1[[#This Row],[Discount]]&lt;=0.16,"15%",
 IF(Table1[[#This Row],[Discount]]&lt;=0.2,"20%",  IF(Table1[[#This Row],[Discount]]&lt;=0.25,"25%",
 "30%+")))))</f>
        <v>10%</v>
      </c>
      <c r="AF1287" s="5" t="str">
        <f>IF(Table1[[#This Row],[Discount]]=0, "Full Price", "Discounted")</f>
        <v>Discounted</v>
      </c>
      <c r="AG1287" s="46" t="str">
        <f>TEXT(Table1[[#This Row],[Order Date]],"mmm-yyyy")</f>
        <v>Mar-2015</v>
      </c>
    </row>
    <row r="1288" spans="1:33" ht="12.75" customHeight="1" x14ac:dyDescent="0.25">
      <c r="A1288" s="5">
        <v>23314</v>
      </c>
      <c r="B1288" s="5" t="s">
        <v>106</v>
      </c>
      <c r="C1288" s="5">
        <v>0.03</v>
      </c>
      <c r="D1288" s="5">
        <v>193.17</v>
      </c>
      <c r="E1288" s="5">
        <v>19.989999999999998</v>
      </c>
      <c r="F1288" s="5">
        <v>2308</v>
      </c>
      <c r="G1288" s="5" t="s">
        <v>2194</v>
      </c>
      <c r="H1288" s="5" t="s">
        <v>49</v>
      </c>
      <c r="I1288" s="5" t="s">
        <v>58</v>
      </c>
      <c r="J1288" s="5" t="s">
        <v>29</v>
      </c>
      <c r="K1288" s="5" t="s">
        <v>141</v>
      </c>
      <c r="L1288" s="5" t="s">
        <v>59</v>
      </c>
      <c r="M1288" s="5" t="s">
        <v>1523</v>
      </c>
      <c r="N1288" s="5">
        <v>0.71</v>
      </c>
      <c r="O1288" s="5" t="s">
        <v>33</v>
      </c>
      <c r="P1288" s="5" t="s">
        <v>136</v>
      </c>
      <c r="Q1288" s="5" t="s">
        <v>362</v>
      </c>
      <c r="R1288" s="5" t="s">
        <v>2195</v>
      </c>
      <c r="S1288" s="5">
        <v>33971</v>
      </c>
      <c r="T1288" s="7">
        <v>42087</v>
      </c>
      <c r="U1288" s="7">
        <v>42091</v>
      </c>
      <c r="V1288" s="5">
        <v>-348.75400000000002</v>
      </c>
      <c r="W1288" s="5">
        <v>8</v>
      </c>
      <c r="X1288" s="5">
        <v>1548.97</v>
      </c>
      <c r="Y1288" s="5">
        <v>90557</v>
      </c>
      <c r="Z1288" s="5">
        <f>DATEDIF(Table1[[#This Row],[Order Date]], Table1[[#This Row],[Ship Date]], "D")</f>
        <v>4</v>
      </c>
      <c r="AA1288" s="5">
        <f>IF(Table1[[#This Row],[Sales]]=0, 0, Table1[[#This Row],[Profit]] / Table1[[#This Row],[Sales]] * 100)</f>
        <v>-22.515219791216097</v>
      </c>
      <c r="AB1288" s="5">
        <f>Table1[[#This Row],[Sales]] / (1 - Table1[[#This Row],[Discount]])</f>
        <v>1596.876288659794</v>
      </c>
      <c r="AC1288" s="5">
        <f>Table1[[#This Row],[Sales Before Discount]] - Table1[[#This Row],[Sales]]</f>
        <v>47.906288659793972</v>
      </c>
      <c r="AD1288" s="5" t="str">
        <f>IF(Table1[[#This Row],[Discount Impact Factor]]=0, "No Discount", IF(Table1[[#This Row],[Discount Impact Factor]]&lt;=0.1, "Low Discount", IF(Table1[[#This Row],[Discount Impact Factor]]&lt;=0.2, "Medium Discount", "High Discount")))</f>
        <v>High Discount</v>
      </c>
      <c r="AE1288" s="5" t="str">
        <f>IF(Table1[[#This Row],[Discount]]=0,"0% (No Discount)",
 IF(Table1[[#This Row],[Discount]]&lt;=0.09,"10%",
 IF(Table1[[#This Row],[Discount]]&lt;=0.16,"15%",
 IF(Table1[[#This Row],[Discount]]&lt;=0.2,"20%",  IF(Table1[[#This Row],[Discount]]&lt;=0.25,"25%",
 "30%+")))))</f>
        <v>10%</v>
      </c>
      <c r="AF1288" s="5" t="str">
        <f>IF(Table1[[#This Row],[Discount]]=0, "Full Price", "Discounted")</f>
        <v>Discounted</v>
      </c>
      <c r="AG1288" s="46" t="str">
        <f>TEXT(Table1[[#This Row],[Order Date]],"mmm-yyyy")</f>
        <v>Mar-2015</v>
      </c>
    </row>
    <row r="1289" spans="1:33" ht="12.75" customHeight="1" x14ac:dyDescent="0.25">
      <c r="A1289" s="5">
        <v>26048</v>
      </c>
      <c r="B1289" s="5" t="s">
        <v>25</v>
      </c>
      <c r="C1289" s="5">
        <v>0.08</v>
      </c>
      <c r="D1289" s="5">
        <v>68.81</v>
      </c>
      <c r="E1289" s="5">
        <v>60</v>
      </c>
      <c r="F1289" s="5">
        <v>2323</v>
      </c>
      <c r="G1289" s="5" t="s">
        <v>2196</v>
      </c>
      <c r="H1289" s="5" t="s">
        <v>39</v>
      </c>
      <c r="I1289" s="5" t="s">
        <v>58</v>
      </c>
      <c r="J1289" s="5" t="s">
        <v>29</v>
      </c>
      <c r="K1289" s="5" t="s">
        <v>257</v>
      </c>
      <c r="L1289" s="5" t="s">
        <v>43</v>
      </c>
      <c r="M1289" s="5" t="s">
        <v>2197</v>
      </c>
      <c r="N1289" s="5">
        <v>0.41</v>
      </c>
      <c r="O1289" s="5" t="s">
        <v>33</v>
      </c>
      <c r="P1289" s="5" t="s">
        <v>34</v>
      </c>
      <c r="Q1289" s="5" t="s">
        <v>45</v>
      </c>
      <c r="R1289" s="5" t="s">
        <v>2198</v>
      </c>
      <c r="S1289" s="5">
        <v>92236</v>
      </c>
      <c r="T1289" s="7">
        <v>42079</v>
      </c>
      <c r="U1289" s="7">
        <v>42080</v>
      </c>
      <c r="V1289" s="5">
        <v>-550.42999999999995</v>
      </c>
      <c r="W1289" s="5">
        <v>5</v>
      </c>
      <c r="X1289" s="5">
        <v>337.86</v>
      </c>
      <c r="Y1289" s="5">
        <v>88721</v>
      </c>
      <c r="Z1289" s="5">
        <f>DATEDIF(Table1[[#This Row],[Order Date]], Table1[[#This Row],[Ship Date]], "D")</f>
        <v>1</v>
      </c>
      <c r="AA1289" s="5">
        <f>IF(Table1[[#This Row],[Sales]]=0, 0, Table1[[#This Row],[Profit]] / Table1[[#This Row],[Sales]] * 100)</f>
        <v>-162.91659267152073</v>
      </c>
      <c r="AB1289" s="5">
        <f>Table1[[#This Row],[Sales]] / (1 - Table1[[#This Row],[Discount]])</f>
        <v>367.23913043478262</v>
      </c>
      <c r="AC1289" s="5">
        <f>Table1[[#This Row],[Sales Before Discount]] - Table1[[#This Row],[Sales]]</f>
        <v>29.37913043478261</v>
      </c>
      <c r="AD1289" s="5" t="str">
        <f>IF(Table1[[#This Row],[Discount Impact Factor]]=0, "No Discount", IF(Table1[[#This Row],[Discount Impact Factor]]&lt;=0.1, "Low Discount", IF(Table1[[#This Row],[Discount Impact Factor]]&lt;=0.2, "Medium Discount", "High Discount")))</f>
        <v>High Discount</v>
      </c>
      <c r="AE1289" s="5" t="str">
        <f>IF(Table1[[#This Row],[Discount]]=0,"0% (No Discount)",
 IF(Table1[[#This Row],[Discount]]&lt;=0.09,"10%",
 IF(Table1[[#This Row],[Discount]]&lt;=0.16,"15%",
 IF(Table1[[#This Row],[Discount]]&lt;=0.2,"20%",  IF(Table1[[#This Row],[Discount]]&lt;=0.25,"25%",
 "30%+")))))</f>
        <v>10%</v>
      </c>
      <c r="AF1289" s="5" t="str">
        <f>IF(Table1[[#This Row],[Discount]]=0, "Full Price", "Discounted")</f>
        <v>Discounted</v>
      </c>
      <c r="AG1289" s="46" t="str">
        <f>TEXT(Table1[[#This Row],[Order Date]],"mmm-yyyy")</f>
        <v>Mar-2015</v>
      </c>
    </row>
    <row r="1290" spans="1:33" ht="12.75" customHeight="1" x14ac:dyDescent="0.25">
      <c r="A1290" s="5">
        <v>26049</v>
      </c>
      <c r="B1290" s="5" t="s">
        <v>25</v>
      </c>
      <c r="C1290" s="5">
        <v>0.04</v>
      </c>
      <c r="D1290" s="5">
        <v>21.38</v>
      </c>
      <c r="E1290" s="5">
        <v>8.99</v>
      </c>
      <c r="F1290" s="5">
        <v>2323</v>
      </c>
      <c r="G1290" s="5" t="s">
        <v>2196</v>
      </c>
      <c r="H1290" s="5" t="s">
        <v>49</v>
      </c>
      <c r="I1290" s="5" t="s">
        <v>58</v>
      </c>
      <c r="J1290" s="5" t="s">
        <v>29</v>
      </c>
      <c r="K1290" s="5" t="s">
        <v>30</v>
      </c>
      <c r="L1290" s="5" t="s">
        <v>51</v>
      </c>
      <c r="M1290" s="5" t="s">
        <v>2199</v>
      </c>
      <c r="N1290" s="5">
        <v>0.59</v>
      </c>
      <c r="O1290" s="5" t="s">
        <v>33</v>
      </c>
      <c r="P1290" s="5" t="s">
        <v>34</v>
      </c>
      <c r="Q1290" s="5" t="s">
        <v>45</v>
      </c>
      <c r="R1290" s="5" t="s">
        <v>2198</v>
      </c>
      <c r="S1290" s="5">
        <v>92236</v>
      </c>
      <c r="T1290" s="7">
        <v>42079</v>
      </c>
      <c r="U1290" s="7">
        <v>42081</v>
      </c>
      <c r="V1290" s="5">
        <v>-52.12</v>
      </c>
      <c r="W1290" s="5">
        <v>4</v>
      </c>
      <c r="X1290" s="5">
        <v>84.21</v>
      </c>
      <c r="Y1290" s="5">
        <v>88721</v>
      </c>
      <c r="Z1290" s="5">
        <f>DATEDIF(Table1[[#This Row],[Order Date]], Table1[[#This Row],[Ship Date]], "D")</f>
        <v>2</v>
      </c>
      <c r="AA1290" s="5">
        <f>IF(Table1[[#This Row],[Sales]]=0, 0, Table1[[#This Row],[Profit]] / Table1[[#This Row],[Sales]] * 100)</f>
        <v>-61.892886830542693</v>
      </c>
      <c r="AB1290" s="5">
        <f>Table1[[#This Row],[Sales]] / (1 - Table1[[#This Row],[Discount]])</f>
        <v>87.71875</v>
      </c>
      <c r="AC1290" s="5">
        <f>Table1[[#This Row],[Sales Before Discount]] - Table1[[#This Row],[Sales]]</f>
        <v>3.5087500000000063</v>
      </c>
      <c r="AD1290" s="5" t="str">
        <f>IF(Table1[[#This Row],[Discount Impact Factor]]=0, "No Discount", IF(Table1[[#This Row],[Discount Impact Factor]]&lt;=0.1, "Low Discount", IF(Table1[[#This Row],[Discount Impact Factor]]&lt;=0.2, "Medium Discount", "High Discount")))</f>
        <v>High Discount</v>
      </c>
      <c r="AE1290" s="5" t="str">
        <f>IF(Table1[[#This Row],[Discount]]=0,"0% (No Discount)",
 IF(Table1[[#This Row],[Discount]]&lt;=0.09,"10%",
 IF(Table1[[#This Row],[Discount]]&lt;=0.16,"15%",
 IF(Table1[[#This Row],[Discount]]&lt;=0.2,"20%",  IF(Table1[[#This Row],[Discount]]&lt;=0.25,"25%",
 "30%+")))))</f>
        <v>10%</v>
      </c>
      <c r="AF1290" s="5" t="str">
        <f>IF(Table1[[#This Row],[Discount]]=0, "Full Price", "Discounted")</f>
        <v>Discounted</v>
      </c>
      <c r="AG1290" s="46" t="str">
        <f>TEXT(Table1[[#This Row],[Order Date]],"mmm-yyyy")</f>
        <v>Mar-2015</v>
      </c>
    </row>
    <row r="1291" spans="1:33" ht="12.75" customHeight="1" x14ac:dyDescent="0.25">
      <c r="A1291" s="5">
        <v>23053</v>
      </c>
      <c r="B1291" s="5" t="s">
        <v>37</v>
      </c>
      <c r="C1291" s="5">
        <v>0.06</v>
      </c>
      <c r="D1291" s="5">
        <v>4.9800000000000004</v>
      </c>
      <c r="E1291" s="5">
        <v>4.62</v>
      </c>
      <c r="F1291" s="5">
        <v>2323</v>
      </c>
      <c r="G1291" s="5" t="s">
        <v>2196</v>
      </c>
      <c r="H1291" s="5" t="s">
        <v>27</v>
      </c>
      <c r="I1291" s="5" t="s">
        <v>58</v>
      </c>
      <c r="J1291" s="5" t="s">
        <v>77</v>
      </c>
      <c r="K1291" s="5" t="s">
        <v>180</v>
      </c>
      <c r="L1291" s="5" t="s">
        <v>51</v>
      </c>
      <c r="M1291" s="5" t="s">
        <v>411</v>
      </c>
      <c r="N1291" s="5">
        <v>0.64</v>
      </c>
      <c r="O1291" s="5" t="s">
        <v>33</v>
      </c>
      <c r="P1291" s="5" t="s">
        <v>34</v>
      </c>
      <c r="Q1291" s="5" t="s">
        <v>45</v>
      </c>
      <c r="R1291" s="5" t="s">
        <v>2198</v>
      </c>
      <c r="S1291" s="5">
        <v>92236</v>
      </c>
      <c r="T1291" s="7">
        <v>42174</v>
      </c>
      <c r="U1291" s="7">
        <v>42174</v>
      </c>
      <c r="V1291" s="5">
        <v>-27.004999999999999</v>
      </c>
      <c r="W1291" s="5">
        <v>7</v>
      </c>
      <c r="X1291" s="5">
        <v>38.74</v>
      </c>
      <c r="Y1291" s="5">
        <v>88722</v>
      </c>
      <c r="Z1291" s="5">
        <f>DATEDIF(Table1[[#This Row],[Order Date]], Table1[[#This Row],[Ship Date]], "D")</f>
        <v>0</v>
      </c>
      <c r="AA1291" s="5">
        <f>IF(Table1[[#This Row],[Sales]]=0, 0, Table1[[#This Row],[Profit]] / Table1[[#This Row],[Sales]] * 100)</f>
        <v>-69.708311822405776</v>
      </c>
      <c r="AB1291" s="5">
        <f>Table1[[#This Row],[Sales]] / (1 - Table1[[#This Row],[Discount]])</f>
        <v>41.212765957446813</v>
      </c>
      <c r="AC1291" s="5">
        <f>Table1[[#This Row],[Sales Before Discount]] - Table1[[#This Row],[Sales]]</f>
        <v>2.4727659574468106</v>
      </c>
      <c r="AD1291" s="5" t="str">
        <f>IF(Table1[[#This Row],[Discount Impact Factor]]=0, "No Discount", IF(Table1[[#This Row],[Discount Impact Factor]]&lt;=0.1, "Low Discount", IF(Table1[[#This Row],[Discount Impact Factor]]&lt;=0.2, "Medium Discount", "High Discount")))</f>
        <v>High Discount</v>
      </c>
      <c r="AE1291" s="5" t="str">
        <f>IF(Table1[[#This Row],[Discount]]=0,"0% (No Discount)",
 IF(Table1[[#This Row],[Discount]]&lt;=0.09,"10%",
 IF(Table1[[#This Row],[Discount]]&lt;=0.16,"15%",
 IF(Table1[[#This Row],[Discount]]&lt;=0.2,"20%",  IF(Table1[[#This Row],[Discount]]&lt;=0.25,"25%",
 "30%+")))))</f>
        <v>10%</v>
      </c>
      <c r="AF1291" s="5" t="str">
        <f>IF(Table1[[#This Row],[Discount]]=0, "Full Price", "Discounted")</f>
        <v>Discounted</v>
      </c>
      <c r="AG1291" s="46" t="str">
        <f>TEXT(Table1[[#This Row],[Order Date]],"mmm-yyyy")</f>
        <v>Jun-2015</v>
      </c>
    </row>
    <row r="1292" spans="1:33" ht="12.75" hidden="1" customHeight="1" x14ac:dyDescent="0.25">
      <c r="A1292" s="5">
        <v>25456</v>
      </c>
      <c r="B1292" s="5" t="s">
        <v>56</v>
      </c>
      <c r="C1292" s="5">
        <v>0.06</v>
      </c>
      <c r="D1292" s="5">
        <v>28.53</v>
      </c>
      <c r="E1292" s="5">
        <v>1.49</v>
      </c>
      <c r="F1292" s="5">
        <v>2330</v>
      </c>
      <c r="G1292" s="5" t="s">
        <v>2200</v>
      </c>
      <c r="H1292" s="5" t="s">
        <v>49</v>
      </c>
      <c r="I1292" s="5" t="s">
        <v>40</v>
      </c>
      <c r="J1292" s="5" t="s">
        <v>29</v>
      </c>
      <c r="K1292" s="5" t="s">
        <v>109</v>
      </c>
      <c r="L1292" s="5" t="s">
        <v>59</v>
      </c>
      <c r="M1292" s="5" t="s">
        <v>332</v>
      </c>
      <c r="N1292" s="5">
        <v>0.38</v>
      </c>
      <c r="O1292" s="5" t="s">
        <v>33</v>
      </c>
      <c r="P1292" s="5" t="s">
        <v>61</v>
      </c>
      <c r="Q1292" s="5" t="s">
        <v>330</v>
      </c>
      <c r="R1292" s="5" t="s">
        <v>2201</v>
      </c>
      <c r="S1292" s="5">
        <v>52302</v>
      </c>
      <c r="T1292" s="7">
        <v>42087</v>
      </c>
      <c r="U1292" s="7">
        <v>42090</v>
      </c>
      <c r="V1292" s="5">
        <v>74.638500000000008</v>
      </c>
      <c r="W1292" s="5">
        <v>5</v>
      </c>
      <c r="X1292" s="5">
        <v>134.09</v>
      </c>
      <c r="Y1292" s="5">
        <v>90964</v>
      </c>
      <c r="Z1292" s="5">
        <f>DATEDIF(Table1[[#This Row],[Order Date]], Table1[[#This Row],[Ship Date]], "D")</f>
        <v>3</v>
      </c>
      <c r="AA1292" s="5">
        <f>IF(Table1[[#This Row],[Sales]]=0, 0, Table1[[#This Row],[Profit]] / Table1[[#This Row],[Sales]] * 100)</f>
        <v>55.662987545678277</v>
      </c>
      <c r="AB1292" s="5">
        <f>Table1[[#This Row],[Sales]] / (1 - Table1[[#This Row],[Discount]])</f>
        <v>142.64893617021278</v>
      </c>
      <c r="AC1292" s="5">
        <f>Table1[[#This Row],[Sales Before Discount]] - Table1[[#This Row],[Sales]]</f>
        <v>8.5589361702127746</v>
      </c>
      <c r="AD1292" s="5" t="str">
        <f>IF(Table1[[#This Row],[Discount Impact Factor]]=0, "No Discount", IF(Table1[[#This Row],[Discount Impact Factor]]&lt;=0.1, "Low Discount", IF(Table1[[#This Row],[Discount Impact Factor]]&lt;=0.2, "Medium Discount", "High Discount")))</f>
        <v>High Discount</v>
      </c>
      <c r="AE1292" s="5" t="str">
        <f>IF(Table1[[#This Row],[Discount]]=0,"0% (No Discount)",
 IF(Table1[[#This Row],[Discount]]&lt;=0.09,"10%",
 IF(Table1[[#This Row],[Discount]]&lt;=0.16,"15%",
 IF(Table1[[#This Row],[Discount]]&lt;=0.2,"20%",  IF(Table1[[#This Row],[Discount]]&lt;=0.25,"25%",
 "30%+")))))</f>
        <v>10%</v>
      </c>
      <c r="AF1292" s="5" t="str">
        <f>IF(Table1[[#This Row],[Discount]]=0, "Full Price", "Discounted")</f>
        <v>Discounted</v>
      </c>
      <c r="AG1292" s="46" t="str">
        <f>TEXT(Table1[[#This Row],[Order Date]],"mmm-yyyy")</f>
        <v>Mar-2015</v>
      </c>
    </row>
    <row r="1293" spans="1:33" ht="12.75" customHeight="1" x14ac:dyDescent="0.25">
      <c r="A1293" s="5">
        <v>19441</v>
      </c>
      <c r="B1293" s="5" t="s">
        <v>25</v>
      </c>
      <c r="C1293" s="5">
        <v>0.06</v>
      </c>
      <c r="D1293" s="5">
        <v>180.98</v>
      </c>
      <c r="E1293" s="5">
        <v>26.2</v>
      </c>
      <c r="F1293" s="5">
        <v>2333</v>
      </c>
      <c r="G1293" s="5" t="s">
        <v>2202</v>
      </c>
      <c r="H1293" s="5" t="s">
        <v>39</v>
      </c>
      <c r="I1293" s="5" t="s">
        <v>58</v>
      </c>
      <c r="J1293" s="5" t="s">
        <v>41</v>
      </c>
      <c r="K1293" s="5" t="s">
        <v>42</v>
      </c>
      <c r="L1293" s="5" t="s">
        <v>43</v>
      </c>
      <c r="M1293" s="5" t="s">
        <v>241</v>
      </c>
      <c r="N1293" s="5">
        <v>0.59</v>
      </c>
      <c r="O1293" s="5" t="s">
        <v>33</v>
      </c>
      <c r="P1293" s="5" t="s">
        <v>61</v>
      </c>
      <c r="Q1293" s="5" t="s">
        <v>1858</v>
      </c>
      <c r="R1293" s="5" t="s">
        <v>2203</v>
      </c>
      <c r="S1293" s="5">
        <v>54302</v>
      </c>
      <c r="T1293" s="7">
        <v>42178</v>
      </c>
      <c r="U1293" s="7">
        <v>42179</v>
      </c>
      <c r="V1293" s="5">
        <v>-122.235</v>
      </c>
      <c r="W1293" s="5">
        <v>1</v>
      </c>
      <c r="X1293" s="5">
        <v>191.73</v>
      </c>
      <c r="Y1293" s="5">
        <v>89611</v>
      </c>
      <c r="Z1293" s="5">
        <f>DATEDIF(Table1[[#This Row],[Order Date]], Table1[[#This Row],[Ship Date]], "D")</f>
        <v>1</v>
      </c>
      <c r="AA1293" s="5">
        <f>IF(Table1[[#This Row],[Sales]]=0, 0, Table1[[#This Row],[Profit]] / Table1[[#This Row],[Sales]] * 100)</f>
        <v>-63.753716163354724</v>
      </c>
      <c r="AB1293" s="5">
        <f>Table1[[#This Row],[Sales]] / (1 - Table1[[#This Row],[Discount]])</f>
        <v>203.96808510638297</v>
      </c>
      <c r="AC1293" s="5">
        <f>Table1[[#This Row],[Sales Before Discount]] - Table1[[#This Row],[Sales]]</f>
        <v>12.238085106382982</v>
      </c>
      <c r="AD1293" s="5" t="str">
        <f>IF(Table1[[#This Row],[Discount Impact Factor]]=0, "No Discount", IF(Table1[[#This Row],[Discount Impact Factor]]&lt;=0.1, "Low Discount", IF(Table1[[#This Row],[Discount Impact Factor]]&lt;=0.2, "Medium Discount", "High Discount")))</f>
        <v>High Discount</v>
      </c>
      <c r="AE1293" s="5" t="str">
        <f>IF(Table1[[#This Row],[Discount]]=0,"0% (No Discount)",
 IF(Table1[[#This Row],[Discount]]&lt;=0.09,"10%",
 IF(Table1[[#This Row],[Discount]]&lt;=0.16,"15%",
 IF(Table1[[#This Row],[Discount]]&lt;=0.2,"20%",  IF(Table1[[#This Row],[Discount]]&lt;=0.25,"25%",
 "30%+")))))</f>
        <v>10%</v>
      </c>
      <c r="AF1293" s="5" t="str">
        <f>IF(Table1[[#This Row],[Discount]]=0, "Full Price", "Discounted")</f>
        <v>Discounted</v>
      </c>
      <c r="AG1293" s="46" t="str">
        <f>TEXT(Table1[[#This Row],[Order Date]],"mmm-yyyy")</f>
        <v>Jun-2015</v>
      </c>
    </row>
    <row r="1294" spans="1:33" ht="12.75" hidden="1" customHeight="1" x14ac:dyDescent="0.25">
      <c r="A1294" s="5">
        <v>23721</v>
      </c>
      <c r="B1294" s="5" t="s">
        <v>106</v>
      </c>
      <c r="C1294" s="5">
        <v>0.06</v>
      </c>
      <c r="D1294" s="5">
        <v>60.65</v>
      </c>
      <c r="E1294" s="5">
        <v>12.23</v>
      </c>
      <c r="F1294" s="5">
        <v>2334</v>
      </c>
      <c r="G1294" s="5" t="s">
        <v>2204</v>
      </c>
      <c r="H1294" s="5" t="s">
        <v>49</v>
      </c>
      <c r="I1294" s="5" t="s">
        <v>114</v>
      </c>
      <c r="J1294" s="5" t="s">
        <v>41</v>
      </c>
      <c r="K1294" s="5" t="s">
        <v>50</v>
      </c>
      <c r="L1294" s="5" t="s">
        <v>86</v>
      </c>
      <c r="M1294" s="5" t="s">
        <v>1761</v>
      </c>
      <c r="N1294" s="5">
        <v>0.64</v>
      </c>
      <c r="O1294" s="5" t="s">
        <v>33</v>
      </c>
      <c r="P1294" s="5" t="s">
        <v>61</v>
      </c>
      <c r="Q1294" s="5" t="s">
        <v>1858</v>
      </c>
      <c r="R1294" s="5" t="s">
        <v>2205</v>
      </c>
      <c r="S1294" s="5">
        <v>53220</v>
      </c>
      <c r="T1294" s="7">
        <v>42100</v>
      </c>
      <c r="U1294" s="7">
        <v>42102</v>
      </c>
      <c r="V1294" s="5">
        <v>427.00649999999996</v>
      </c>
      <c r="W1294" s="5">
        <v>10</v>
      </c>
      <c r="X1294" s="5">
        <v>618.85</v>
      </c>
      <c r="Y1294" s="5">
        <v>89608</v>
      </c>
      <c r="Z1294" s="5">
        <f>DATEDIF(Table1[[#This Row],[Order Date]], Table1[[#This Row],[Ship Date]], "D")</f>
        <v>2</v>
      </c>
      <c r="AA1294" s="5">
        <f>IF(Table1[[#This Row],[Sales]]=0, 0, Table1[[#This Row],[Profit]] / Table1[[#This Row],[Sales]] * 100)</f>
        <v>69</v>
      </c>
      <c r="AB1294" s="5">
        <f>Table1[[#This Row],[Sales]] / (1 - Table1[[#This Row],[Discount]])</f>
        <v>658.35106382978734</v>
      </c>
      <c r="AC1294" s="5">
        <f>Table1[[#This Row],[Sales Before Discount]] - Table1[[#This Row],[Sales]]</f>
        <v>39.501063829787313</v>
      </c>
      <c r="AD1294" s="5" t="str">
        <f>IF(Table1[[#This Row],[Discount Impact Factor]]=0, "No Discount", IF(Table1[[#This Row],[Discount Impact Factor]]&lt;=0.1, "Low Discount", IF(Table1[[#This Row],[Discount Impact Factor]]&lt;=0.2, "Medium Discount", "High Discount")))</f>
        <v>High Discount</v>
      </c>
      <c r="AE1294" s="5" t="str">
        <f>IF(Table1[[#This Row],[Discount]]=0,"0% (No Discount)",
 IF(Table1[[#This Row],[Discount]]&lt;=0.09,"10%",
 IF(Table1[[#This Row],[Discount]]&lt;=0.16,"15%",
 IF(Table1[[#This Row],[Discount]]&lt;=0.2,"20%",  IF(Table1[[#This Row],[Discount]]&lt;=0.25,"25%",
 "30%+")))))</f>
        <v>10%</v>
      </c>
      <c r="AF1294" s="5" t="str">
        <f>IF(Table1[[#This Row],[Discount]]=0, "Full Price", "Discounted")</f>
        <v>Discounted</v>
      </c>
      <c r="AG1294" s="46" t="str">
        <f>TEXT(Table1[[#This Row],[Order Date]],"mmm-yyyy")</f>
        <v>Apr-2015</v>
      </c>
    </row>
    <row r="1295" spans="1:33" ht="12.75" customHeight="1" x14ac:dyDescent="0.25">
      <c r="A1295" s="5">
        <v>23693</v>
      </c>
      <c r="B1295" s="5" t="s">
        <v>37</v>
      </c>
      <c r="C1295" s="5">
        <v>0.05</v>
      </c>
      <c r="D1295" s="5">
        <v>14.81</v>
      </c>
      <c r="E1295" s="5">
        <v>13.32</v>
      </c>
      <c r="F1295" s="5">
        <v>2334</v>
      </c>
      <c r="G1295" s="5" t="s">
        <v>2204</v>
      </c>
      <c r="H1295" s="5" t="s">
        <v>49</v>
      </c>
      <c r="I1295" s="5" t="s">
        <v>58</v>
      </c>
      <c r="J1295" s="5" t="s">
        <v>29</v>
      </c>
      <c r="K1295" s="5" t="s">
        <v>257</v>
      </c>
      <c r="L1295" s="5" t="s">
        <v>59</v>
      </c>
      <c r="M1295" s="5" t="s">
        <v>833</v>
      </c>
      <c r="N1295" s="5">
        <v>0.43</v>
      </c>
      <c r="O1295" s="5" t="s">
        <v>33</v>
      </c>
      <c r="P1295" s="5" t="s">
        <v>61</v>
      </c>
      <c r="Q1295" s="5" t="s">
        <v>1858</v>
      </c>
      <c r="R1295" s="5" t="s">
        <v>2205</v>
      </c>
      <c r="S1295" s="5">
        <v>53220</v>
      </c>
      <c r="T1295" s="7">
        <v>42103</v>
      </c>
      <c r="U1295" s="7">
        <v>42105</v>
      </c>
      <c r="V1295" s="5">
        <v>-190.49</v>
      </c>
      <c r="W1295" s="5">
        <v>8</v>
      </c>
      <c r="X1295" s="5">
        <v>115.99</v>
      </c>
      <c r="Y1295" s="5">
        <v>89609</v>
      </c>
      <c r="Z1295" s="5">
        <f>DATEDIF(Table1[[#This Row],[Order Date]], Table1[[#This Row],[Ship Date]], "D")</f>
        <v>2</v>
      </c>
      <c r="AA1295" s="5">
        <f>IF(Table1[[#This Row],[Sales]]=0, 0, Table1[[#This Row],[Profit]] / Table1[[#This Row],[Sales]] * 100)</f>
        <v>-164.22967497198036</v>
      </c>
      <c r="AB1295" s="5">
        <f>Table1[[#This Row],[Sales]] / (1 - Table1[[#This Row],[Discount]])</f>
        <v>122.09473684210526</v>
      </c>
      <c r="AC1295" s="5">
        <f>Table1[[#This Row],[Sales Before Discount]] - Table1[[#This Row],[Sales]]</f>
        <v>6.1047368421052681</v>
      </c>
      <c r="AD1295" s="5" t="str">
        <f>IF(Table1[[#This Row],[Discount Impact Factor]]=0, "No Discount", IF(Table1[[#This Row],[Discount Impact Factor]]&lt;=0.1, "Low Discount", IF(Table1[[#This Row],[Discount Impact Factor]]&lt;=0.2, "Medium Discount", "High Discount")))</f>
        <v>High Discount</v>
      </c>
      <c r="AE1295" s="5" t="str">
        <f>IF(Table1[[#This Row],[Discount]]=0,"0% (No Discount)",
 IF(Table1[[#This Row],[Discount]]&lt;=0.09,"10%",
 IF(Table1[[#This Row],[Discount]]&lt;=0.16,"15%",
 IF(Table1[[#This Row],[Discount]]&lt;=0.2,"20%",  IF(Table1[[#This Row],[Discount]]&lt;=0.25,"25%",
 "30%+")))))</f>
        <v>10%</v>
      </c>
      <c r="AF1295" s="5" t="str">
        <f>IF(Table1[[#This Row],[Discount]]=0, "Full Price", "Discounted")</f>
        <v>Discounted</v>
      </c>
      <c r="AG1295" s="46" t="str">
        <f>TEXT(Table1[[#This Row],[Order Date]],"mmm-yyyy")</f>
        <v>Apr-2015</v>
      </c>
    </row>
    <row r="1296" spans="1:33" ht="12.75" customHeight="1" x14ac:dyDescent="0.25">
      <c r="A1296" s="5">
        <v>23694</v>
      </c>
      <c r="B1296" s="5" t="s">
        <v>37</v>
      </c>
      <c r="C1296" s="5">
        <v>0.08</v>
      </c>
      <c r="D1296" s="5">
        <v>2.78</v>
      </c>
      <c r="E1296" s="5">
        <v>1.25</v>
      </c>
      <c r="F1296" s="5">
        <v>2334</v>
      </c>
      <c r="G1296" s="5" t="s">
        <v>2204</v>
      </c>
      <c r="H1296" s="5" t="s">
        <v>49</v>
      </c>
      <c r="I1296" s="5" t="s">
        <v>58</v>
      </c>
      <c r="J1296" s="5" t="s">
        <v>29</v>
      </c>
      <c r="K1296" s="5" t="s">
        <v>30</v>
      </c>
      <c r="L1296" s="5" t="s">
        <v>31</v>
      </c>
      <c r="M1296" s="5" t="s">
        <v>2206</v>
      </c>
      <c r="N1296" s="5">
        <v>0.59</v>
      </c>
      <c r="O1296" s="5" t="s">
        <v>33</v>
      </c>
      <c r="P1296" s="5" t="s">
        <v>61</v>
      </c>
      <c r="Q1296" s="5" t="s">
        <v>1858</v>
      </c>
      <c r="R1296" s="5" t="s">
        <v>2205</v>
      </c>
      <c r="S1296" s="5">
        <v>53220</v>
      </c>
      <c r="T1296" s="7">
        <v>42103</v>
      </c>
      <c r="U1296" s="7">
        <v>42104</v>
      </c>
      <c r="V1296" s="5">
        <v>-8.77</v>
      </c>
      <c r="W1296" s="5">
        <v>7</v>
      </c>
      <c r="X1296" s="5">
        <v>19.46</v>
      </c>
      <c r="Y1296" s="5">
        <v>89609</v>
      </c>
      <c r="Z1296" s="5">
        <f>DATEDIF(Table1[[#This Row],[Order Date]], Table1[[#This Row],[Ship Date]], "D")</f>
        <v>1</v>
      </c>
      <c r="AA1296" s="5">
        <f>IF(Table1[[#This Row],[Sales]]=0, 0, Table1[[#This Row],[Profit]] / Table1[[#This Row],[Sales]] * 100)</f>
        <v>-45.066803699897221</v>
      </c>
      <c r="AB1296" s="5">
        <f>Table1[[#This Row],[Sales]] / (1 - Table1[[#This Row],[Discount]])</f>
        <v>21.152173913043477</v>
      </c>
      <c r="AC1296" s="5">
        <f>Table1[[#This Row],[Sales Before Discount]] - Table1[[#This Row],[Sales]]</f>
        <v>1.6921739130434759</v>
      </c>
      <c r="AD1296" s="5" t="str">
        <f>IF(Table1[[#This Row],[Discount Impact Factor]]=0, "No Discount", IF(Table1[[#This Row],[Discount Impact Factor]]&lt;=0.1, "Low Discount", IF(Table1[[#This Row],[Discount Impact Factor]]&lt;=0.2, "Medium Discount", "High Discount")))</f>
        <v>High Discount</v>
      </c>
      <c r="AE1296" s="5" t="str">
        <f>IF(Table1[[#This Row],[Discount]]=0,"0% (No Discount)",
 IF(Table1[[#This Row],[Discount]]&lt;=0.09,"10%",
 IF(Table1[[#This Row],[Discount]]&lt;=0.16,"15%",
 IF(Table1[[#This Row],[Discount]]&lt;=0.2,"20%",  IF(Table1[[#This Row],[Discount]]&lt;=0.25,"25%",
 "30%+")))))</f>
        <v>10%</v>
      </c>
      <c r="AF1296" s="5" t="str">
        <f>IF(Table1[[#This Row],[Discount]]=0, "Full Price", "Discounted")</f>
        <v>Discounted</v>
      </c>
      <c r="AG1296" s="46" t="str">
        <f>TEXT(Table1[[#This Row],[Order Date]],"mmm-yyyy")</f>
        <v>Apr-2015</v>
      </c>
    </row>
    <row r="1297" spans="1:33" ht="12.75" customHeight="1" x14ac:dyDescent="0.25">
      <c r="A1297" s="5">
        <v>24952</v>
      </c>
      <c r="B1297" s="5" t="s">
        <v>106</v>
      </c>
      <c r="C1297" s="5">
        <v>0.06</v>
      </c>
      <c r="D1297" s="5">
        <v>3.74</v>
      </c>
      <c r="E1297" s="5">
        <v>0.94</v>
      </c>
      <c r="F1297" s="5">
        <v>2334</v>
      </c>
      <c r="G1297" s="5" t="s">
        <v>2204</v>
      </c>
      <c r="H1297" s="5" t="s">
        <v>49</v>
      </c>
      <c r="I1297" s="5" t="s">
        <v>40</v>
      </c>
      <c r="J1297" s="5" t="s">
        <v>29</v>
      </c>
      <c r="K1297" s="5" t="s">
        <v>66</v>
      </c>
      <c r="L1297" s="5" t="s">
        <v>31</v>
      </c>
      <c r="M1297" s="5" t="s">
        <v>2207</v>
      </c>
      <c r="N1297" s="5">
        <v>0.83</v>
      </c>
      <c r="O1297" s="5" t="s">
        <v>33</v>
      </c>
      <c r="P1297" s="5" t="s">
        <v>61</v>
      </c>
      <c r="Q1297" s="5" t="s">
        <v>1858</v>
      </c>
      <c r="R1297" s="5" t="s">
        <v>2205</v>
      </c>
      <c r="S1297" s="5">
        <v>53220</v>
      </c>
      <c r="T1297" s="7">
        <v>42157</v>
      </c>
      <c r="U1297" s="7">
        <v>42164</v>
      </c>
      <c r="V1297" s="5">
        <v>-7.6849999999999996</v>
      </c>
      <c r="W1297" s="5">
        <v>12</v>
      </c>
      <c r="X1297" s="5">
        <v>44.75</v>
      </c>
      <c r="Y1297" s="5">
        <v>89610</v>
      </c>
      <c r="Z1297" s="5">
        <f>DATEDIF(Table1[[#This Row],[Order Date]], Table1[[#This Row],[Ship Date]], "D")</f>
        <v>7</v>
      </c>
      <c r="AA1297" s="5">
        <f>IF(Table1[[#This Row],[Sales]]=0, 0, Table1[[#This Row],[Profit]] / Table1[[#This Row],[Sales]] * 100)</f>
        <v>-17.173184357541899</v>
      </c>
      <c r="AB1297" s="5">
        <f>Table1[[#This Row],[Sales]] / (1 - Table1[[#This Row],[Discount]])</f>
        <v>47.60638297872341</v>
      </c>
      <c r="AC1297" s="5">
        <f>Table1[[#This Row],[Sales Before Discount]] - Table1[[#This Row],[Sales]]</f>
        <v>2.8563829787234098</v>
      </c>
      <c r="AD1297" s="5" t="str">
        <f>IF(Table1[[#This Row],[Discount Impact Factor]]=0, "No Discount", IF(Table1[[#This Row],[Discount Impact Factor]]&lt;=0.1, "Low Discount", IF(Table1[[#This Row],[Discount Impact Factor]]&lt;=0.2, "Medium Discount", "High Discount")))</f>
        <v>High Discount</v>
      </c>
      <c r="AE1297" s="5" t="str">
        <f>IF(Table1[[#This Row],[Discount]]=0,"0% (No Discount)",
 IF(Table1[[#This Row],[Discount]]&lt;=0.09,"10%",
 IF(Table1[[#This Row],[Discount]]&lt;=0.16,"15%",
 IF(Table1[[#This Row],[Discount]]&lt;=0.2,"20%",  IF(Table1[[#This Row],[Discount]]&lt;=0.25,"25%",
 "30%+")))))</f>
        <v>10%</v>
      </c>
      <c r="AF1297" s="5" t="str">
        <f>IF(Table1[[#This Row],[Discount]]=0, "Full Price", "Discounted")</f>
        <v>Discounted</v>
      </c>
      <c r="AG1297" s="46" t="str">
        <f>TEXT(Table1[[#This Row],[Order Date]],"mmm-yyyy")</f>
        <v>Jun-2015</v>
      </c>
    </row>
    <row r="1298" spans="1:33" ht="12.75" customHeight="1" x14ac:dyDescent="0.25">
      <c r="A1298" s="5">
        <v>25241</v>
      </c>
      <c r="B1298" s="5" t="s">
        <v>47</v>
      </c>
      <c r="C1298" s="5">
        <v>0.06</v>
      </c>
      <c r="D1298" s="5">
        <v>2.08</v>
      </c>
      <c r="E1298" s="5">
        <v>5.33</v>
      </c>
      <c r="F1298" s="5">
        <v>2338</v>
      </c>
      <c r="G1298" s="5" t="s">
        <v>2208</v>
      </c>
      <c r="H1298" s="5" t="s">
        <v>49</v>
      </c>
      <c r="I1298" s="5" t="s">
        <v>40</v>
      </c>
      <c r="J1298" s="5" t="s">
        <v>41</v>
      </c>
      <c r="K1298" s="5" t="s">
        <v>50</v>
      </c>
      <c r="L1298" s="5" t="s">
        <v>59</v>
      </c>
      <c r="M1298" s="5" t="s">
        <v>744</v>
      </c>
      <c r="N1298" s="5">
        <v>0.43</v>
      </c>
      <c r="O1298" s="5" t="s">
        <v>33</v>
      </c>
      <c r="P1298" s="5" t="s">
        <v>53</v>
      </c>
      <c r="Q1298" s="5" t="s">
        <v>415</v>
      </c>
      <c r="R1298" s="5" t="s">
        <v>2109</v>
      </c>
      <c r="S1298" s="5">
        <v>20740</v>
      </c>
      <c r="T1298" s="7">
        <v>42017</v>
      </c>
      <c r="U1298" s="7">
        <v>42017</v>
      </c>
      <c r="V1298" s="5">
        <v>-82.559200000000004</v>
      </c>
      <c r="W1298" s="5">
        <v>4</v>
      </c>
      <c r="X1298" s="5">
        <v>9.23</v>
      </c>
      <c r="Y1298" s="5">
        <v>91480</v>
      </c>
      <c r="Z1298" s="5">
        <f>DATEDIF(Table1[[#This Row],[Order Date]], Table1[[#This Row],[Ship Date]], "D")</f>
        <v>0</v>
      </c>
      <c r="AA1298" s="5">
        <f>IF(Table1[[#This Row],[Sales]]=0, 0, Table1[[#This Row],[Profit]] / Table1[[#This Row],[Sales]] * 100)</f>
        <v>-894.46587215601289</v>
      </c>
      <c r="AB1298" s="5">
        <f>Table1[[#This Row],[Sales]] / (1 - Table1[[#This Row],[Discount]])</f>
        <v>9.8191489361702136</v>
      </c>
      <c r="AC1298" s="5">
        <f>Table1[[#This Row],[Sales Before Discount]] - Table1[[#This Row],[Sales]]</f>
        <v>0.58914893617021313</v>
      </c>
      <c r="AD1298" s="5" t="str">
        <f>IF(Table1[[#This Row],[Discount Impact Factor]]=0, "No Discount", IF(Table1[[#This Row],[Discount Impact Factor]]&lt;=0.1, "Low Discount", IF(Table1[[#This Row],[Discount Impact Factor]]&lt;=0.2, "Medium Discount", "High Discount")))</f>
        <v>High Discount</v>
      </c>
      <c r="AE1298" s="5" t="str">
        <f>IF(Table1[[#This Row],[Discount]]=0,"0% (No Discount)",
 IF(Table1[[#This Row],[Discount]]&lt;=0.09,"10%",
 IF(Table1[[#This Row],[Discount]]&lt;=0.16,"15%",
 IF(Table1[[#This Row],[Discount]]&lt;=0.2,"20%",  IF(Table1[[#This Row],[Discount]]&lt;=0.25,"25%",
 "30%+")))))</f>
        <v>10%</v>
      </c>
      <c r="AF1298" s="5" t="str">
        <f>IF(Table1[[#This Row],[Discount]]=0, "Full Price", "Discounted")</f>
        <v>Discounted</v>
      </c>
      <c r="AG1298" s="46" t="str">
        <f>TEXT(Table1[[#This Row],[Order Date]],"mmm-yyyy")</f>
        <v>Jan-2015</v>
      </c>
    </row>
    <row r="1299" spans="1:33" ht="12.75" hidden="1" customHeight="1" x14ac:dyDescent="0.25">
      <c r="A1299" s="5">
        <v>26137</v>
      </c>
      <c r="B1299" s="5" t="s">
        <v>25</v>
      </c>
      <c r="C1299" s="5">
        <v>0.1</v>
      </c>
      <c r="D1299" s="5">
        <v>6.75</v>
      </c>
      <c r="E1299" s="5">
        <v>2.99</v>
      </c>
      <c r="F1299" s="5">
        <v>2338</v>
      </c>
      <c r="G1299" s="5" t="s">
        <v>2208</v>
      </c>
      <c r="H1299" s="5" t="s">
        <v>49</v>
      </c>
      <c r="I1299" s="5" t="s">
        <v>40</v>
      </c>
      <c r="J1299" s="5" t="s">
        <v>29</v>
      </c>
      <c r="K1299" s="5" t="s">
        <v>109</v>
      </c>
      <c r="L1299" s="5" t="s">
        <v>59</v>
      </c>
      <c r="M1299" s="5" t="s">
        <v>2209</v>
      </c>
      <c r="N1299" s="5">
        <v>0.35</v>
      </c>
      <c r="O1299" s="5" t="s">
        <v>33</v>
      </c>
      <c r="P1299" s="5" t="s">
        <v>53</v>
      </c>
      <c r="Q1299" s="5" t="s">
        <v>415</v>
      </c>
      <c r="R1299" s="5" t="s">
        <v>2109</v>
      </c>
      <c r="S1299" s="5">
        <v>20740</v>
      </c>
      <c r="T1299" s="7">
        <v>42092</v>
      </c>
      <c r="U1299" s="7">
        <v>42092</v>
      </c>
      <c r="V1299" s="5">
        <v>18.147500000000001</v>
      </c>
      <c r="W1299" s="5">
        <v>15</v>
      </c>
      <c r="X1299" s="5">
        <v>96.13</v>
      </c>
      <c r="Y1299" s="5">
        <v>91481</v>
      </c>
      <c r="Z1299" s="5">
        <f>DATEDIF(Table1[[#This Row],[Order Date]], Table1[[#This Row],[Ship Date]], "D")</f>
        <v>0</v>
      </c>
      <c r="AA1299" s="5">
        <f>IF(Table1[[#This Row],[Sales]]=0, 0, Table1[[#This Row],[Profit]] / Table1[[#This Row],[Sales]] * 100)</f>
        <v>18.878081764277542</v>
      </c>
      <c r="AB1299" s="5">
        <f>Table1[[#This Row],[Sales]] / (1 - Table1[[#This Row],[Discount]])</f>
        <v>106.8111111111111</v>
      </c>
      <c r="AC1299" s="5">
        <f>Table1[[#This Row],[Sales Before Discount]] - Table1[[#This Row],[Sales]]</f>
        <v>10.681111111111107</v>
      </c>
      <c r="AD1299" s="5" t="str">
        <f>IF(Table1[[#This Row],[Discount Impact Factor]]=0, "No Discount", IF(Table1[[#This Row],[Discount Impact Factor]]&lt;=0.1, "Low Discount", IF(Table1[[#This Row],[Discount Impact Factor]]&lt;=0.2, "Medium Discount", "High Discount")))</f>
        <v>High Discount</v>
      </c>
      <c r="AE1299" s="5" t="str">
        <f>IF(Table1[[#This Row],[Discount]]=0,"0% (No Discount)",
 IF(Table1[[#This Row],[Discount]]&lt;=0.09,"10%",
 IF(Table1[[#This Row],[Discount]]&lt;=0.16,"15%",
 IF(Table1[[#This Row],[Discount]]&lt;=0.2,"20%",  IF(Table1[[#This Row],[Discount]]&lt;=0.25,"25%",
 "30%+")))))</f>
        <v>15%</v>
      </c>
      <c r="AF1299" s="5" t="str">
        <f>IF(Table1[[#This Row],[Discount]]=0, "Full Price", "Discounted")</f>
        <v>Discounted</v>
      </c>
      <c r="AG1299" s="46" t="str">
        <f>TEXT(Table1[[#This Row],[Order Date]],"mmm-yyyy")</f>
        <v>Mar-2015</v>
      </c>
    </row>
    <row r="1300" spans="1:33" ht="12.75" hidden="1" customHeight="1" x14ac:dyDescent="0.25">
      <c r="A1300" s="5">
        <v>22526</v>
      </c>
      <c r="B1300" s="5" t="s">
        <v>56</v>
      </c>
      <c r="C1300" s="5">
        <v>0.05</v>
      </c>
      <c r="D1300" s="5">
        <v>11.58</v>
      </c>
      <c r="E1300" s="5">
        <v>6.97</v>
      </c>
      <c r="F1300" s="5">
        <v>2339</v>
      </c>
      <c r="G1300" s="5" t="s">
        <v>2210</v>
      </c>
      <c r="H1300" s="5" t="s">
        <v>49</v>
      </c>
      <c r="I1300" s="5" t="s">
        <v>40</v>
      </c>
      <c r="J1300" s="5" t="s">
        <v>29</v>
      </c>
      <c r="K1300" s="5" t="s">
        <v>69</v>
      </c>
      <c r="L1300" s="5" t="s">
        <v>59</v>
      </c>
      <c r="M1300" s="5" t="s">
        <v>686</v>
      </c>
      <c r="N1300" s="5">
        <v>0.35</v>
      </c>
      <c r="O1300" s="5" t="s">
        <v>33</v>
      </c>
      <c r="P1300" s="5" t="s">
        <v>61</v>
      </c>
      <c r="Q1300" s="5" t="s">
        <v>130</v>
      </c>
      <c r="R1300" s="5" t="s">
        <v>2211</v>
      </c>
      <c r="S1300" s="5">
        <v>77015</v>
      </c>
      <c r="T1300" s="7">
        <v>42149</v>
      </c>
      <c r="U1300" s="7">
        <v>42152</v>
      </c>
      <c r="V1300" s="5">
        <v>2.8060000000000027</v>
      </c>
      <c r="W1300" s="5">
        <v>6</v>
      </c>
      <c r="X1300" s="5">
        <v>73.959999999999994</v>
      </c>
      <c r="Y1300" s="5">
        <v>91482</v>
      </c>
      <c r="Z1300" s="5">
        <f>DATEDIF(Table1[[#This Row],[Order Date]], Table1[[#This Row],[Ship Date]], "D")</f>
        <v>3</v>
      </c>
      <c r="AA1300" s="5">
        <f>IF(Table1[[#This Row],[Sales]]=0, 0, Table1[[#This Row],[Profit]] / Table1[[#This Row],[Sales]] * 100)</f>
        <v>3.793942671714444</v>
      </c>
      <c r="AB1300" s="5">
        <f>Table1[[#This Row],[Sales]] / (1 - Table1[[#This Row],[Discount]])</f>
        <v>77.852631578947367</v>
      </c>
      <c r="AC1300" s="5">
        <f>Table1[[#This Row],[Sales Before Discount]] - Table1[[#This Row],[Sales]]</f>
        <v>3.8926315789473733</v>
      </c>
      <c r="AD1300" s="5" t="str">
        <f>IF(Table1[[#This Row],[Discount Impact Factor]]=0, "No Discount", IF(Table1[[#This Row],[Discount Impact Factor]]&lt;=0.1, "Low Discount", IF(Table1[[#This Row],[Discount Impact Factor]]&lt;=0.2, "Medium Discount", "High Discount")))</f>
        <v>High Discount</v>
      </c>
      <c r="AE1300" s="5" t="str">
        <f>IF(Table1[[#This Row],[Discount]]=0,"0% (No Discount)",
 IF(Table1[[#This Row],[Discount]]&lt;=0.09,"10%",
 IF(Table1[[#This Row],[Discount]]&lt;=0.16,"15%",
 IF(Table1[[#This Row],[Discount]]&lt;=0.2,"20%",  IF(Table1[[#This Row],[Discount]]&lt;=0.25,"25%",
 "30%+")))))</f>
        <v>10%</v>
      </c>
      <c r="AF1300" s="5" t="str">
        <f>IF(Table1[[#This Row],[Discount]]=0, "Full Price", "Discounted")</f>
        <v>Discounted</v>
      </c>
      <c r="AG1300" s="46" t="str">
        <f>TEXT(Table1[[#This Row],[Order Date]],"mmm-yyyy")</f>
        <v>May-2015</v>
      </c>
    </row>
    <row r="1301" spans="1:33" ht="12.75" customHeight="1" x14ac:dyDescent="0.25">
      <c r="A1301" s="5">
        <v>19052</v>
      </c>
      <c r="B1301" s="5" t="s">
        <v>56</v>
      </c>
      <c r="C1301" s="5">
        <v>7.0000000000000007E-2</v>
      </c>
      <c r="D1301" s="5">
        <v>200.98</v>
      </c>
      <c r="E1301" s="5">
        <v>23.76</v>
      </c>
      <c r="F1301" s="5">
        <v>2345</v>
      </c>
      <c r="G1301" s="5" t="s">
        <v>2212</v>
      </c>
      <c r="H1301" s="5" t="s">
        <v>39</v>
      </c>
      <c r="I1301" s="5" t="s">
        <v>28</v>
      </c>
      <c r="J1301" s="5" t="s">
        <v>41</v>
      </c>
      <c r="K1301" s="5" t="s">
        <v>42</v>
      </c>
      <c r="L1301" s="5" t="s">
        <v>43</v>
      </c>
      <c r="M1301" s="5" t="s">
        <v>2213</v>
      </c>
      <c r="N1301" s="5">
        <v>0.57999999999999996</v>
      </c>
      <c r="O1301" s="5" t="s">
        <v>33</v>
      </c>
      <c r="P1301" s="5" t="s">
        <v>136</v>
      </c>
      <c r="Q1301" s="5" t="s">
        <v>613</v>
      </c>
      <c r="R1301" s="5" t="s">
        <v>2129</v>
      </c>
      <c r="S1301" s="5">
        <v>42003</v>
      </c>
      <c r="T1301" s="7">
        <v>42077</v>
      </c>
      <c r="U1301" s="7">
        <v>42078</v>
      </c>
      <c r="V1301" s="5">
        <v>-132.42600000000002</v>
      </c>
      <c r="W1301" s="5">
        <v>9</v>
      </c>
      <c r="X1301" s="5">
        <v>1805.9</v>
      </c>
      <c r="Y1301" s="5">
        <v>89504</v>
      </c>
      <c r="Z1301" s="5">
        <f>DATEDIF(Table1[[#This Row],[Order Date]], Table1[[#This Row],[Ship Date]], "D")</f>
        <v>1</v>
      </c>
      <c r="AA1301" s="5">
        <f>IF(Table1[[#This Row],[Sales]]=0, 0, Table1[[#This Row],[Profit]] / Table1[[#This Row],[Sales]] * 100)</f>
        <v>-7.3329641729885378</v>
      </c>
      <c r="AB1301" s="5">
        <f>Table1[[#This Row],[Sales]] / (1 - Table1[[#This Row],[Discount]])</f>
        <v>1941.8279569892475</v>
      </c>
      <c r="AC1301" s="5">
        <f>Table1[[#This Row],[Sales Before Discount]] - Table1[[#This Row],[Sales]]</f>
        <v>135.92795698924738</v>
      </c>
      <c r="AD1301" s="5" t="str">
        <f>IF(Table1[[#This Row],[Discount Impact Factor]]=0, "No Discount", IF(Table1[[#This Row],[Discount Impact Factor]]&lt;=0.1, "Low Discount", IF(Table1[[#This Row],[Discount Impact Factor]]&lt;=0.2, "Medium Discount", "High Discount")))</f>
        <v>High Discount</v>
      </c>
      <c r="AE1301" s="5" t="str">
        <f>IF(Table1[[#This Row],[Discount]]=0,"0% (No Discount)",
 IF(Table1[[#This Row],[Discount]]&lt;=0.09,"10%",
 IF(Table1[[#This Row],[Discount]]&lt;=0.16,"15%",
 IF(Table1[[#This Row],[Discount]]&lt;=0.2,"20%",  IF(Table1[[#This Row],[Discount]]&lt;=0.25,"25%",
 "30%+")))))</f>
        <v>10%</v>
      </c>
      <c r="AF1301" s="5" t="str">
        <f>IF(Table1[[#This Row],[Discount]]=0, "Full Price", "Discounted")</f>
        <v>Discounted</v>
      </c>
      <c r="AG1301" s="46" t="str">
        <f>TEXT(Table1[[#This Row],[Order Date]],"mmm-yyyy")</f>
        <v>Mar-2015</v>
      </c>
    </row>
    <row r="1302" spans="1:33" ht="12.75" customHeight="1" x14ac:dyDescent="0.25">
      <c r="A1302" s="5">
        <v>19053</v>
      </c>
      <c r="B1302" s="5" t="s">
        <v>56</v>
      </c>
      <c r="C1302" s="5">
        <v>0.02</v>
      </c>
      <c r="D1302" s="5">
        <v>179.29</v>
      </c>
      <c r="E1302" s="5">
        <v>29.21</v>
      </c>
      <c r="F1302" s="5">
        <v>2345</v>
      </c>
      <c r="G1302" s="5" t="s">
        <v>2212</v>
      </c>
      <c r="H1302" s="5" t="s">
        <v>39</v>
      </c>
      <c r="I1302" s="5" t="s">
        <v>28</v>
      </c>
      <c r="J1302" s="5" t="s">
        <v>41</v>
      </c>
      <c r="K1302" s="5" t="s">
        <v>152</v>
      </c>
      <c r="L1302" s="5" t="s">
        <v>121</v>
      </c>
      <c r="M1302" s="5" t="s">
        <v>629</v>
      </c>
      <c r="N1302" s="5">
        <v>0.76</v>
      </c>
      <c r="O1302" s="5" t="s">
        <v>33</v>
      </c>
      <c r="P1302" s="5" t="s">
        <v>136</v>
      </c>
      <c r="Q1302" s="5" t="s">
        <v>613</v>
      </c>
      <c r="R1302" s="5" t="s">
        <v>2129</v>
      </c>
      <c r="S1302" s="5">
        <v>42003</v>
      </c>
      <c r="T1302" s="7">
        <v>42077</v>
      </c>
      <c r="U1302" s="7">
        <v>42077</v>
      </c>
      <c r="V1302" s="5">
        <v>-411.23599999999999</v>
      </c>
      <c r="W1302" s="5">
        <v>2</v>
      </c>
      <c r="X1302" s="5">
        <v>311.41000000000003</v>
      </c>
      <c r="Y1302" s="5">
        <v>89504</v>
      </c>
      <c r="Z1302" s="5">
        <f>DATEDIF(Table1[[#This Row],[Order Date]], Table1[[#This Row],[Ship Date]], "D")</f>
        <v>0</v>
      </c>
      <c r="AA1302" s="5">
        <f>IF(Table1[[#This Row],[Sales]]=0, 0, Table1[[#This Row],[Profit]] / Table1[[#This Row],[Sales]] * 100)</f>
        <v>-132.05613178767538</v>
      </c>
      <c r="AB1302" s="5">
        <f>Table1[[#This Row],[Sales]] / (1 - Table1[[#This Row],[Discount]])</f>
        <v>317.76530612244903</v>
      </c>
      <c r="AC1302" s="5">
        <f>Table1[[#This Row],[Sales Before Discount]] - Table1[[#This Row],[Sales]]</f>
        <v>6.3553061224490079</v>
      </c>
      <c r="AD1302" s="5" t="str">
        <f>IF(Table1[[#This Row],[Discount Impact Factor]]=0, "No Discount", IF(Table1[[#This Row],[Discount Impact Factor]]&lt;=0.1, "Low Discount", IF(Table1[[#This Row],[Discount Impact Factor]]&lt;=0.2, "Medium Discount", "High Discount")))</f>
        <v>High Discount</v>
      </c>
      <c r="AE1302" s="5" t="str">
        <f>IF(Table1[[#This Row],[Discount]]=0,"0% (No Discount)",
 IF(Table1[[#This Row],[Discount]]&lt;=0.09,"10%",
 IF(Table1[[#This Row],[Discount]]&lt;=0.16,"15%",
 IF(Table1[[#This Row],[Discount]]&lt;=0.2,"20%",  IF(Table1[[#This Row],[Discount]]&lt;=0.25,"25%",
 "30%+")))))</f>
        <v>10%</v>
      </c>
      <c r="AF1302" s="5" t="str">
        <f>IF(Table1[[#This Row],[Discount]]=0, "Full Price", "Discounted")</f>
        <v>Discounted</v>
      </c>
      <c r="AG1302" s="46" t="str">
        <f>TEXT(Table1[[#This Row],[Order Date]],"mmm-yyyy")</f>
        <v>Mar-2015</v>
      </c>
    </row>
    <row r="1303" spans="1:33" ht="12.75" customHeight="1" x14ac:dyDescent="0.25">
      <c r="A1303" s="5">
        <v>20776</v>
      </c>
      <c r="B1303" s="5" t="s">
        <v>106</v>
      </c>
      <c r="C1303" s="5">
        <v>0.03</v>
      </c>
      <c r="D1303" s="5">
        <v>297.64</v>
      </c>
      <c r="E1303" s="5">
        <v>14.7</v>
      </c>
      <c r="F1303" s="5">
        <v>2346</v>
      </c>
      <c r="G1303" s="5" t="s">
        <v>2214</v>
      </c>
      <c r="H1303" s="5" t="s">
        <v>39</v>
      </c>
      <c r="I1303" s="5" t="s">
        <v>28</v>
      </c>
      <c r="J1303" s="5" t="s">
        <v>77</v>
      </c>
      <c r="K1303" s="5" t="s">
        <v>85</v>
      </c>
      <c r="L1303" s="5" t="s">
        <v>43</v>
      </c>
      <c r="M1303" s="5" t="s">
        <v>565</v>
      </c>
      <c r="N1303" s="5">
        <v>0.56999999999999995</v>
      </c>
      <c r="O1303" s="5" t="s">
        <v>33</v>
      </c>
      <c r="P1303" s="5" t="s">
        <v>136</v>
      </c>
      <c r="Q1303" s="5" t="s">
        <v>613</v>
      </c>
      <c r="R1303" s="5" t="s">
        <v>2215</v>
      </c>
      <c r="S1303" s="5">
        <v>40258</v>
      </c>
      <c r="T1303" s="7">
        <v>42014</v>
      </c>
      <c r="U1303" s="7">
        <v>42019</v>
      </c>
      <c r="V1303" s="5">
        <v>-48.971999999999994</v>
      </c>
      <c r="W1303" s="5">
        <v>12</v>
      </c>
      <c r="X1303" s="5">
        <v>3707.05</v>
      </c>
      <c r="Y1303" s="5">
        <v>89503</v>
      </c>
      <c r="Z1303" s="5">
        <f>DATEDIF(Table1[[#This Row],[Order Date]], Table1[[#This Row],[Ship Date]], "D")</f>
        <v>5</v>
      </c>
      <c r="AA1303" s="5">
        <f>IF(Table1[[#This Row],[Sales]]=0, 0, Table1[[#This Row],[Profit]] / Table1[[#This Row],[Sales]] * 100)</f>
        <v>-1.3210504309356494</v>
      </c>
      <c r="AB1303" s="5">
        <f>Table1[[#This Row],[Sales]] / (1 - Table1[[#This Row],[Discount]])</f>
        <v>3821.7010309278353</v>
      </c>
      <c r="AC1303" s="5">
        <f>Table1[[#This Row],[Sales Before Discount]] - Table1[[#This Row],[Sales]]</f>
        <v>114.65103092783511</v>
      </c>
      <c r="AD1303" s="5" t="str">
        <f>IF(Table1[[#This Row],[Discount Impact Factor]]=0, "No Discount", IF(Table1[[#This Row],[Discount Impact Factor]]&lt;=0.1, "Low Discount", IF(Table1[[#This Row],[Discount Impact Factor]]&lt;=0.2, "Medium Discount", "High Discount")))</f>
        <v>High Discount</v>
      </c>
      <c r="AE1303" s="5" t="str">
        <f>IF(Table1[[#This Row],[Discount]]=0,"0% (No Discount)",
 IF(Table1[[#This Row],[Discount]]&lt;=0.09,"10%",
 IF(Table1[[#This Row],[Discount]]&lt;=0.16,"15%",
 IF(Table1[[#This Row],[Discount]]&lt;=0.2,"20%",  IF(Table1[[#This Row],[Discount]]&lt;=0.25,"25%",
 "30%+")))))</f>
        <v>10%</v>
      </c>
      <c r="AF1303" s="5" t="str">
        <f>IF(Table1[[#This Row],[Discount]]=0, "Full Price", "Discounted")</f>
        <v>Discounted</v>
      </c>
      <c r="AG1303" s="46" t="str">
        <f>TEXT(Table1[[#This Row],[Order Date]],"mmm-yyyy")</f>
        <v>Jan-2015</v>
      </c>
    </row>
    <row r="1304" spans="1:33" ht="12.75" hidden="1" customHeight="1" x14ac:dyDescent="0.25">
      <c r="A1304" s="5">
        <v>21627</v>
      </c>
      <c r="B1304" s="5" t="s">
        <v>25</v>
      </c>
      <c r="C1304" s="5">
        <v>0.1</v>
      </c>
      <c r="D1304" s="5">
        <v>218.75</v>
      </c>
      <c r="E1304" s="5">
        <v>69.64</v>
      </c>
      <c r="F1304" s="5">
        <v>2346</v>
      </c>
      <c r="G1304" s="5" t="s">
        <v>2214</v>
      </c>
      <c r="H1304" s="5" t="s">
        <v>39</v>
      </c>
      <c r="I1304" s="5" t="s">
        <v>28</v>
      </c>
      <c r="J1304" s="5" t="s">
        <v>41</v>
      </c>
      <c r="K1304" s="5" t="s">
        <v>152</v>
      </c>
      <c r="L1304" s="5" t="s">
        <v>121</v>
      </c>
      <c r="M1304" s="5" t="s">
        <v>655</v>
      </c>
      <c r="N1304" s="5">
        <v>0.77</v>
      </c>
      <c r="O1304" s="5" t="s">
        <v>33</v>
      </c>
      <c r="P1304" s="5" t="s">
        <v>136</v>
      </c>
      <c r="Q1304" s="5" t="s">
        <v>613</v>
      </c>
      <c r="R1304" s="5" t="s">
        <v>2215</v>
      </c>
      <c r="S1304" s="5">
        <v>40258</v>
      </c>
      <c r="T1304" s="7">
        <v>42144</v>
      </c>
      <c r="U1304" s="7">
        <v>42145</v>
      </c>
      <c r="V1304" s="5">
        <v>62.297999999999995</v>
      </c>
      <c r="W1304" s="5">
        <v>17</v>
      </c>
      <c r="X1304" s="5">
        <v>2805.18</v>
      </c>
      <c r="Y1304" s="5">
        <v>89505</v>
      </c>
      <c r="Z1304" s="5">
        <f>DATEDIF(Table1[[#This Row],[Order Date]], Table1[[#This Row],[Ship Date]], "D")</f>
        <v>1</v>
      </c>
      <c r="AA1304" s="5">
        <f>IF(Table1[[#This Row],[Sales]]=0, 0, Table1[[#This Row],[Profit]] / Table1[[#This Row],[Sales]] * 100)</f>
        <v>2.2208200543280645</v>
      </c>
      <c r="AB1304" s="5">
        <f>Table1[[#This Row],[Sales]] / (1 - Table1[[#This Row],[Discount]])</f>
        <v>3116.8666666666663</v>
      </c>
      <c r="AC1304" s="5">
        <f>Table1[[#This Row],[Sales Before Discount]] - Table1[[#This Row],[Sales]]</f>
        <v>311.6866666666665</v>
      </c>
      <c r="AD1304" s="5" t="str">
        <f>IF(Table1[[#This Row],[Discount Impact Factor]]=0, "No Discount", IF(Table1[[#This Row],[Discount Impact Factor]]&lt;=0.1, "Low Discount", IF(Table1[[#This Row],[Discount Impact Factor]]&lt;=0.2, "Medium Discount", "High Discount")))</f>
        <v>High Discount</v>
      </c>
      <c r="AE1304" s="5" t="str">
        <f>IF(Table1[[#This Row],[Discount]]=0,"0% (No Discount)",
 IF(Table1[[#This Row],[Discount]]&lt;=0.09,"10%",
 IF(Table1[[#This Row],[Discount]]&lt;=0.16,"15%",
 IF(Table1[[#This Row],[Discount]]&lt;=0.2,"20%",  IF(Table1[[#This Row],[Discount]]&lt;=0.25,"25%",
 "30%+")))))</f>
        <v>15%</v>
      </c>
      <c r="AF1304" s="5" t="str">
        <f>IF(Table1[[#This Row],[Discount]]=0, "Full Price", "Discounted")</f>
        <v>Discounted</v>
      </c>
      <c r="AG1304" s="46" t="str">
        <f>TEXT(Table1[[#This Row],[Order Date]],"mmm-yyyy")</f>
        <v>May-2015</v>
      </c>
    </row>
    <row r="1305" spans="1:33" ht="12.75" customHeight="1" x14ac:dyDescent="0.25">
      <c r="A1305" s="5">
        <v>18675</v>
      </c>
      <c r="B1305" s="5" t="s">
        <v>47</v>
      </c>
      <c r="C1305" s="5">
        <v>0.08</v>
      </c>
      <c r="D1305" s="5">
        <v>6.48</v>
      </c>
      <c r="E1305" s="5">
        <v>7.49</v>
      </c>
      <c r="F1305" s="5">
        <v>2351</v>
      </c>
      <c r="G1305" s="5" t="s">
        <v>2216</v>
      </c>
      <c r="H1305" s="5" t="s">
        <v>49</v>
      </c>
      <c r="I1305" s="5" t="s">
        <v>28</v>
      </c>
      <c r="J1305" s="5" t="s">
        <v>29</v>
      </c>
      <c r="K1305" s="5" t="s">
        <v>93</v>
      </c>
      <c r="L1305" s="5" t="s">
        <v>59</v>
      </c>
      <c r="M1305" s="5" t="s">
        <v>1950</v>
      </c>
      <c r="N1305" s="5">
        <v>0.37</v>
      </c>
      <c r="O1305" s="5" t="s">
        <v>33</v>
      </c>
      <c r="P1305" s="5" t="s">
        <v>53</v>
      </c>
      <c r="Q1305" s="5" t="s">
        <v>415</v>
      </c>
      <c r="R1305" s="5" t="s">
        <v>2217</v>
      </c>
      <c r="S1305" s="5">
        <v>21114</v>
      </c>
      <c r="T1305" s="7">
        <v>42093</v>
      </c>
      <c r="U1305" s="7">
        <v>42096</v>
      </c>
      <c r="V1305" s="5">
        <v>-119.32</v>
      </c>
      <c r="W1305" s="5">
        <v>13</v>
      </c>
      <c r="X1305" s="5">
        <v>80.86</v>
      </c>
      <c r="Y1305" s="5">
        <v>86163</v>
      </c>
      <c r="Z1305" s="5">
        <f>DATEDIF(Table1[[#This Row],[Order Date]], Table1[[#This Row],[Ship Date]], "D")</f>
        <v>3</v>
      </c>
      <c r="AA1305" s="5">
        <f>IF(Table1[[#This Row],[Sales]]=0, 0, Table1[[#This Row],[Profit]] / Table1[[#This Row],[Sales]] * 100)</f>
        <v>-147.56369032896365</v>
      </c>
      <c r="AB1305" s="5">
        <f>Table1[[#This Row],[Sales]] / (1 - Table1[[#This Row],[Discount]])</f>
        <v>87.891304347826079</v>
      </c>
      <c r="AC1305" s="5">
        <f>Table1[[#This Row],[Sales Before Discount]] - Table1[[#This Row],[Sales]]</f>
        <v>7.0313043478260795</v>
      </c>
      <c r="AD1305" s="5" t="str">
        <f>IF(Table1[[#This Row],[Discount Impact Factor]]=0, "No Discount", IF(Table1[[#This Row],[Discount Impact Factor]]&lt;=0.1, "Low Discount", IF(Table1[[#This Row],[Discount Impact Factor]]&lt;=0.2, "Medium Discount", "High Discount")))</f>
        <v>High Discount</v>
      </c>
      <c r="AE1305" s="5" t="str">
        <f>IF(Table1[[#This Row],[Discount]]=0,"0% (No Discount)",
 IF(Table1[[#This Row],[Discount]]&lt;=0.09,"10%",
 IF(Table1[[#This Row],[Discount]]&lt;=0.16,"15%",
 IF(Table1[[#This Row],[Discount]]&lt;=0.2,"20%",  IF(Table1[[#This Row],[Discount]]&lt;=0.25,"25%",
 "30%+")))))</f>
        <v>10%</v>
      </c>
      <c r="AF1305" s="5" t="str">
        <f>IF(Table1[[#This Row],[Discount]]=0, "Full Price", "Discounted")</f>
        <v>Discounted</v>
      </c>
      <c r="AG1305" s="46" t="str">
        <f>TEXT(Table1[[#This Row],[Order Date]],"mmm-yyyy")</f>
        <v>Mar-2015</v>
      </c>
    </row>
    <row r="1306" spans="1:33" ht="12.75" hidden="1" customHeight="1" x14ac:dyDescent="0.25">
      <c r="A1306" s="5">
        <v>20904</v>
      </c>
      <c r="B1306" s="5" t="s">
        <v>47</v>
      </c>
      <c r="C1306" s="5">
        <v>0.06</v>
      </c>
      <c r="D1306" s="5">
        <v>59.76</v>
      </c>
      <c r="E1306" s="5">
        <v>9.7100000000000009</v>
      </c>
      <c r="F1306" s="5">
        <v>2352</v>
      </c>
      <c r="G1306" s="5" t="s">
        <v>2218</v>
      </c>
      <c r="H1306" s="5" t="s">
        <v>49</v>
      </c>
      <c r="I1306" s="5" t="s">
        <v>114</v>
      </c>
      <c r="J1306" s="5" t="s">
        <v>29</v>
      </c>
      <c r="K1306" s="5" t="s">
        <v>141</v>
      </c>
      <c r="L1306" s="5" t="s">
        <v>59</v>
      </c>
      <c r="M1306" s="5" t="s">
        <v>1028</v>
      </c>
      <c r="N1306" s="5">
        <v>0.56999999999999995</v>
      </c>
      <c r="O1306" s="5" t="s">
        <v>33</v>
      </c>
      <c r="P1306" s="5" t="s">
        <v>53</v>
      </c>
      <c r="Q1306" s="5" t="s">
        <v>415</v>
      </c>
      <c r="R1306" s="5" t="s">
        <v>2219</v>
      </c>
      <c r="S1306" s="5">
        <v>21501</v>
      </c>
      <c r="T1306" s="7">
        <v>42175</v>
      </c>
      <c r="U1306" s="7">
        <v>42178</v>
      </c>
      <c r="V1306" s="5">
        <v>756.67470000000003</v>
      </c>
      <c r="W1306" s="5">
        <v>18</v>
      </c>
      <c r="X1306" s="5">
        <v>1096.6300000000001</v>
      </c>
      <c r="Y1306" s="5">
        <v>86165</v>
      </c>
      <c r="Z1306" s="5">
        <f>DATEDIF(Table1[[#This Row],[Order Date]], Table1[[#This Row],[Ship Date]], "D")</f>
        <v>3</v>
      </c>
      <c r="AA1306" s="5">
        <f>IF(Table1[[#This Row],[Sales]]=0, 0, Table1[[#This Row],[Profit]] / Table1[[#This Row],[Sales]] * 100)</f>
        <v>69</v>
      </c>
      <c r="AB1306" s="5">
        <f>Table1[[#This Row],[Sales]] / (1 - Table1[[#This Row],[Discount]])</f>
        <v>1166.6276595744682</v>
      </c>
      <c r="AC1306" s="5">
        <f>Table1[[#This Row],[Sales Before Discount]] - Table1[[#This Row],[Sales]]</f>
        <v>69.997659574468116</v>
      </c>
      <c r="AD1306" s="5" t="str">
        <f>IF(Table1[[#This Row],[Discount Impact Factor]]=0, "No Discount", IF(Table1[[#This Row],[Discount Impact Factor]]&lt;=0.1, "Low Discount", IF(Table1[[#This Row],[Discount Impact Factor]]&lt;=0.2, "Medium Discount", "High Discount")))</f>
        <v>High Discount</v>
      </c>
      <c r="AE1306" s="5" t="str">
        <f>IF(Table1[[#This Row],[Discount]]=0,"0% (No Discount)",
 IF(Table1[[#This Row],[Discount]]&lt;=0.09,"10%",
 IF(Table1[[#This Row],[Discount]]&lt;=0.16,"15%",
 IF(Table1[[#This Row],[Discount]]&lt;=0.2,"20%",  IF(Table1[[#This Row],[Discount]]&lt;=0.25,"25%",
 "30%+")))))</f>
        <v>10%</v>
      </c>
      <c r="AF1306" s="5" t="str">
        <f>IF(Table1[[#This Row],[Discount]]=0, "Full Price", "Discounted")</f>
        <v>Discounted</v>
      </c>
      <c r="AG1306" s="46" t="str">
        <f>TEXT(Table1[[#This Row],[Order Date]],"mmm-yyyy")</f>
        <v>Jun-2015</v>
      </c>
    </row>
    <row r="1307" spans="1:33" ht="12.75" customHeight="1" x14ac:dyDescent="0.25">
      <c r="A1307" s="5">
        <v>20905</v>
      </c>
      <c r="B1307" s="5" t="s">
        <v>47</v>
      </c>
      <c r="C1307" s="5">
        <v>7.0000000000000007E-2</v>
      </c>
      <c r="D1307" s="5">
        <v>195.99</v>
      </c>
      <c r="E1307" s="5">
        <v>4.2</v>
      </c>
      <c r="F1307" s="5">
        <v>2352</v>
      </c>
      <c r="G1307" s="5" t="s">
        <v>2218</v>
      </c>
      <c r="H1307" s="5" t="s">
        <v>49</v>
      </c>
      <c r="I1307" s="5" t="s">
        <v>114</v>
      </c>
      <c r="J1307" s="5" t="s">
        <v>77</v>
      </c>
      <c r="K1307" s="5" t="s">
        <v>78</v>
      </c>
      <c r="L1307" s="5" t="s">
        <v>59</v>
      </c>
      <c r="M1307" s="5" t="s">
        <v>2220</v>
      </c>
      <c r="N1307" s="5">
        <v>0.56000000000000005</v>
      </c>
      <c r="O1307" s="5" t="s">
        <v>33</v>
      </c>
      <c r="P1307" s="5" t="s">
        <v>53</v>
      </c>
      <c r="Q1307" s="5" t="s">
        <v>415</v>
      </c>
      <c r="R1307" s="5" t="s">
        <v>2219</v>
      </c>
      <c r="S1307" s="5">
        <v>21501</v>
      </c>
      <c r="T1307" s="7">
        <v>42175</v>
      </c>
      <c r="U1307" s="7">
        <v>42178</v>
      </c>
      <c r="V1307" s="5">
        <v>-222.34299999999999</v>
      </c>
      <c r="W1307" s="5">
        <v>4</v>
      </c>
      <c r="X1307" s="5">
        <v>632.12</v>
      </c>
      <c r="Y1307" s="5">
        <v>86165</v>
      </c>
      <c r="Z1307" s="5">
        <f>DATEDIF(Table1[[#This Row],[Order Date]], Table1[[#This Row],[Ship Date]], "D")</f>
        <v>3</v>
      </c>
      <c r="AA1307" s="5">
        <f>IF(Table1[[#This Row],[Sales]]=0, 0, Table1[[#This Row],[Profit]] / Table1[[#This Row],[Sales]] * 100)</f>
        <v>-35.174175789407073</v>
      </c>
      <c r="AB1307" s="5">
        <f>Table1[[#This Row],[Sales]] / (1 - Table1[[#This Row],[Discount]])</f>
        <v>679.69892473118284</v>
      </c>
      <c r="AC1307" s="5">
        <f>Table1[[#This Row],[Sales Before Discount]] - Table1[[#This Row],[Sales]]</f>
        <v>47.578924731182838</v>
      </c>
      <c r="AD1307" s="5" t="str">
        <f>IF(Table1[[#This Row],[Discount Impact Factor]]=0, "No Discount", IF(Table1[[#This Row],[Discount Impact Factor]]&lt;=0.1, "Low Discount", IF(Table1[[#This Row],[Discount Impact Factor]]&lt;=0.2, "Medium Discount", "High Discount")))</f>
        <v>High Discount</v>
      </c>
      <c r="AE1307" s="5" t="str">
        <f>IF(Table1[[#This Row],[Discount]]=0,"0% (No Discount)",
 IF(Table1[[#This Row],[Discount]]&lt;=0.09,"10%",
 IF(Table1[[#This Row],[Discount]]&lt;=0.16,"15%",
 IF(Table1[[#This Row],[Discount]]&lt;=0.2,"20%",  IF(Table1[[#This Row],[Discount]]&lt;=0.25,"25%",
 "30%+")))))</f>
        <v>10%</v>
      </c>
      <c r="AF1307" s="5" t="str">
        <f>IF(Table1[[#This Row],[Discount]]=0, "Full Price", "Discounted")</f>
        <v>Discounted</v>
      </c>
      <c r="AG1307" s="46" t="str">
        <f>TEXT(Table1[[#This Row],[Order Date]],"mmm-yyyy")</f>
        <v>Jun-2015</v>
      </c>
    </row>
    <row r="1308" spans="1:33" ht="12.75" customHeight="1" x14ac:dyDescent="0.25">
      <c r="A1308" s="5">
        <v>19270</v>
      </c>
      <c r="B1308" s="5" t="s">
        <v>37</v>
      </c>
      <c r="C1308" s="5">
        <v>0.09</v>
      </c>
      <c r="D1308" s="5">
        <v>71.37</v>
      </c>
      <c r="E1308" s="5">
        <v>69</v>
      </c>
      <c r="F1308" s="5">
        <v>2352</v>
      </c>
      <c r="G1308" s="5" t="s">
        <v>2218</v>
      </c>
      <c r="H1308" s="5" t="s">
        <v>49</v>
      </c>
      <c r="I1308" s="5" t="s">
        <v>40</v>
      </c>
      <c r="J1308" s="5" t="s">
        <v>41</v>
      </c>
      <c r="K1308" s="5" t="s">
        <v>152</v>
      </c>
      <c r="L1308" s="5" t="s">
        <v>236</v>
      </c>
      <c r="M1308" s="5" t="s">
        <v>2221</v>
      </c>
      <c r="N1308" s="5">
        <v>0.68</v>
      </c>
      <c r="O1308" s="5" t="s">
        <v>33</v>
      </c>
      <c r="P1308" s="5" t="s">
        <v>53</v>
      </c>
      <c r="Q1308" s="5" t="s">
        <v>415</v>
      </c>
      <c r="R1308" s="5" t="s">
        <v>2219</v>
      </c>
      <c r="S1308" s="5">
        <v>21501</v>
      </c>
      <c r="T1308" s="7">
        <v>42178</v>
      </c>
      <c r="U1308" s="7">
        <v>42179</v>
      </c>
      <c r="V1308" s="5">
        <v>-1537.1356000000003</v>
      </c>
      <c r="W1308" s="5">
        <v>19</v>
      </c>
      <c r="X1308" s="5">
        <v>1302.98</v>
      </c>
      <c r="Y1308" s="5">
        <v>86166</v>
      </c>
      <c r="Z1308" s="5">
        <f>DATEDIF(Table1[[#This Row],[Order Date]], Table1[[#This Row],[Ship Date]], "D")</f>
        <v>1</v>
      </c>
      <c r="AA1308" s="5">
        <f>IF(Table1[[#This Row],[Sales]]=0, 0, Table1[[#This Row],[Profit]] / Table1[[#This Row],[Sales]] * 100)</f>
        <v>-117.97077468572044</v>
      </c>
      <c r="AB1308" s="5">
        <f>Table1[[#This Row],[Sales]] / (1 - Table1[[#This Row],[Discount]])</f>
        <v>1431.8461538461538</v>
      </c>
      <c r="AC1308" s="5">
        <f>Table1[[#This Row],[Sales Before Discount]] - Table1[[#This Row],[Sales]]</f>
        <v>128.86615384615379</v>
      </c>
      <c r="AD1308" s="5" t="str">
        <f>IF(Table1[[#This Row],[Discount Impact Factor]]=0, "No Discount", IF(Table1[[#This Row],[Discount Impact Factor]]&lt;=0.1, "Low Discount", IF(Table1[[#This Row],[Discount Impact Factor]]&lt;=0.2, "Medium Discount", "High Discount")))</f>
        <v>High Discount</v>
      </c>
      <c r="AE1308" s="5" t="str">
        <f>IF(Table1[[#This Row],[Discount]]=0,"0% (No Discount)",
 IF(Table1[[#This Row],[Discount]]&lt;=0.09,"10%",
 IF(Table1[[#This Row],[Discount]]&lt;=0.16,"15%",
 IF(Table1[[#This Row],[Discount]]&lt;=0.2,"20%",  IF(Table1[[#This Row],[Discount]]&lt;=0.25,"25%",
 "30%+")))))</f>
        <v>10%</v>
      </c>
      <c r="AF1308" s="5" t="str">
        <f>IF(Table1[[#This Row],[Discount]]=0, "Full Price", "Discounted")</f>
        <v>Discounted</v>
      </c>
      <c r="AG1308" s="46" t="str">
        <f>TEXT(Table1[[#This Row],[Order Date]],"mmm-yyyy")</f>
        <v>Jun-2015</v>
      </c>
    </row>
    <row r="1309" spans="1:33" ht="12.75" hidden="1" customHeight="1" x14ac:dyDescent="0.25">
      <c r="A1309" s="5">
        <v>25338</v>
      </c>
      <c r="B1309" s="5" t="s">
        <v>47</v>
      </c>
      <c r="C1309" s="5">
        <v>0.04</v>
      </c>
      <c r="D1309" s="5">
        <v>5.98</v>
      </c>
      <c r="E1309" s="5">
        <v>0.96</v>
      </c>
      <c r="F1309" s="5">
        <v>2353</v>
      </c>
      <c r="G1309" s="5" t="s">
        <v>2222</v>
      </c>
      <c r="H1309" s="5" t="s">
        <v>49</v>
      </c>
      <c r="I1309" s="5" t="s">
        <v>28</v>
      </c>
      <c r="J1309" s="5" t="s">
        <v>29</v>
      </c>
      <c r="K1309" s="5" t="s">
        <v>30</v>
      </c>
      <c r="L1309" s="5" t="s">
        <v>31</v>
      </c>
      <c r="M1309" s="5" t="s">
        <v>1819</v>
      </c>
      <c r="N1309" s="5">
        <v>0.6</v>
      </c>
      <c r="O1309" s="5" t="s">
        <v>33</v>
      </c>
      <c r="P1309" s="5" t="s">
        <v>53</v>
      </c>
      <c r="Q1309" s="5" t="s">
        <v>415</v>
      </c>
      <c r="R1309" s="5" t="s">
        <v>2223</v>
      </c>
      <c r="S1309" s="5">
        <v>21040</v>
      </c>
      <c r="T1309" s="7">
        <v>42123</v>
      </c>
      <c r="U1309" s="7">
        <v>42124</v>
      </c>
      <c r="V1309" s="5">
        <v>52.697600000000001</v>
      </c>
      <c r="W1309" s="5">
        <v>22</v>
      </c>
      <c r="X1309" s="5">
        <v>131.79</v>
      </c>
      <c r="Y1309" s="5">
        <v>86164</v>
      </c>
      <c r="Z1309" s="5">
        <f>DATEDIF(Table1[[#This Row],[Order Date]], Table1[[#This Row],[Ship Date]], "D")</f>
        <v>1</v>
      </c>
      <c r="AA1309" s="5">
        <f>IF(Table1[[#This Row],[Sales]]=0, 0, Table1[[#This Row],[Profit]] / Table1[[#This Row],[Sales]] * 100)</f>
        <v>39.98603839441536</v>
      </c>
      <c r="AB1309" s="5">
        <f>Table1[[#This Row],[Sales]] / (1 - Table1[[#This Row],[Discount]])</f>
        <v>137.28125</v>
      </c>
      <c r="AC1309" s="5">
        <f>Table1[[#This Row],[Sales Before Discount]] - Table1[[#This Row],[Sales]]</f>
        <v>5.491250000000008</v>
      </c>
      <c r="AD1309" s="5" t="str">
        <f>IF(Table1[[#This Row],[Discount Impact Factor]]=0, "No Discount", IF(Table1[[#This Row],[Discount Impact Factor]]&lt;=0.1, "Low Discount", IF(Table1[[#This Row],[Discount Impact Factor]]&lt;=0.2, "Medium Discount", "High Discount")))</f>
        <v>High Discount</v>
      </c>
      <c r="AE1309" s="5" t="str">
        <f>IF(Table1[[#This Row],[Discount]]=0,"0% (No Discount)",
 IF(Table1[[#This Row],[Discount]]&lt;=0.09,"10%",
 IF(Table1[[#This Row],[Discount]]&lt;=0.16,"15%",
 IF(Table1[[#This Row],[Discount]]&lt;=0.2,"20%",  IF(Table1[[#This Row],[Discount]]&lt;=0.25,"25%",
 "30%+")))))</f>
        <v>10%</v>
      </c>
      <c r="AF1309" s="5" t="str">
        <f>IF(Table1[[#This Row],[Discount]]=0, "Full Price", "Discounted")</f>
        <v>Discounted</v>
      </c>
      <c r="AG1309" s="46" t="str">
        <f>TEXT(Table1[[#This Row],[Order Date]],"mmm-yyyy")</f>
        <v>Apr-2015</v>
      </c>
    </row>
    <row r="1310" spans="1:33" ht="12.75" customHeight="1" x14ac:dyDescent="0.25">
      <c r="A1310" s="5">
        <v>25339</v>
      </c>
      <c r="B1310" s="5" t="s">
        <v>47</v>
      </c>
      <c r="C1310" s="5">
        <v>0.01</v>
      </c>
      <c r="D1310" s="5">
        <v>20.99</v>
      </c>
      <c r="E1310" s="5">
        <v>0.99</v>
      </c>
      <c r="F1310" s="5">
        <v>2353</v>
      </c>
      <c r="G1310" s="5" t="s">
        <v>2222</v>
      </c>
      <c r="H1310" s="5" t="s">
        <v>49</v>
      </c>
      <c r="I1310" s="5" t="s">
        <v>28</v>
      </c>
      <c r="J1310" s="5" t="s">
        <v>77</v>
      </c>
      <c r="K1310" s="5" t="s">
        <v>78</v>
      </c>
      <c r="L1310" s="5" t="s">
        <v>31</v>
      </c>
      <c r="M1310" s="5" t="s">
        <v>596</v>
      </c>
      <c r="N1310" s="5">
        <v>0.56999999999999995</v>
      </c>
      <c r="O1310" s="5" t="s">
        <v>33</v>
      </c>
      <c r="P1310" s="5" t="s">
        <v>53</v>
      </c>
      <c r="Q1310" s="5" t="s">
        <v>415</v>
      </c>
      <c r="R1310" s="5" t="s">
        <v>2223</v>
      </c>
      <c r="S1310" s="5">
        <v>21040</v>
      </c>
      <c r="T1310" s="7">
        <v>42123</v>
      </c>
      <c r="U1310" s="7">
        <v>42124</v>
      </c>
      <c r="V1310" s="5">
        <v>-78.194159999999982</v>
      </c>
      <c r="W1310" s="5">
        <v>2</v>
      </c>
      <c r="X1310" s="5">
        <v>35.33</v>
      </c>
      <c r="Y1310" s="5">
        <v>86164</v>
      </c>
      <c r="Z1310" s="5">
        <f>DATEDIF(Table1[[#This Row],[Order Date]], Table1[[#This Row],[Ship Date]], "D")</f>
        <v>1</v>
      </c>
      <c r="AA1310" s="5">
        <f>IF(Table1[[#This Row],[Sales]]=0, 0, Table1[[#This Row],[Profit]] / Table1[[#This Row],[Sales]] * 100)</f>
        <v>-221.32510614208886</v>
      </c>
      <c r="AB1310" s="5">
        <f>Table1[[#This Row],[Sales]] / (1 - Table1[[#This Row],[Discount]])</f>
        <v>35.686868686868685</v>
      </c>
      <c r="AC1310" s="5">
        <f>Table1[[#This Row],[Sales Before Discount]] - Table1[[#This Row],[Sales]]</f>
        <v>0.35686868686868678</v>
      </c>
      <c r="AD1310" s="5" t="str">
        <f>IF(Table1[[#This Row],[Discount Impact Factor]]=0, "No Discount", IF(Table1[[#This Row],[Discount Impact Factor]]&lt;=0.1, "Low Discount", IF(Table1[[#This Row],[Discount Impact Factor]]&lt;=0.2, "Medium Discount", "High Discount")))</f>
        <v>High Discount</v>
      </c>
      <c r="AE1310" s="5" t="str">
        <f>IF(Table1[[#This Row],[Discount]]=0,"0% (No Discount)",
 IF(Table1[[#This Row],[Discount]]&lt;=0.09,"10%",
 IF(Table1[[#This Row],[Discount]]&lt;=0.16,"15%",
 IF(Table1[[#This Row],[Discount]]&lt;=0.2,"20%",  IF(Table1[[#This Row],[Discount]]&lt;=0.25,"25%",
 "30%+")))))</f>
        <v>10%</v>
      </c>
      <c r="AF1310" s="5" t="str">
        <f>IF(Table1[[#This Row],[Discount]]=0, "Full Price", "Discounted")</f>
        <v>Discounted</v>
      </c>
      <c r="AG1310" s="46" t="str">
        <f>TEXT(Table1[[#This Row],[Order Date]],"mmm-yyyy")</f>
        <v>Apr-2015</v>
      </c>
    </row>
    <row r="1311" spans="1:33" ht="12.75" hidden="1" customHeight="1" x14ac:dyDescent="0.25">
      <c r="A1311" s="5">
        <v>22649</v>
      </c>
      <c r="B1311" s="5" t="s">
        <v>37</v>
      </c>
      <c r="C1311" s="5">
        <v>0.1</v>
      </c>
      <c r="D1311" s="5">
        <v>78.69</v>
      </c>
      <c r="E1311" s="5">
        <v>19.989999999999998</v>
      </c>
      <c r="F1311" s="5">
        <v>2355</v>
      </c>
      <c r="G1311" s="5" t="s">
        <v>2224</v>
      </c>
      <c r="H1311" s="5" t="s">
        <v>49</v>
      </c>
      <c r="I1311" s="5" t="s">
        <v>114</v>
      </c>
      <c r="J1311" s="5" t="s">
        <v>41</v>
      </c>
      <c r="K1311" s="5" t="s">
        <v>50</v>
      </c>
      <c r="L1311" s="5" t="s">
        <v>59</v>
      </c>
      <c r="M1311" s="5" t="s">
        <v>60</v>
      </c>
      <c r="N1311" s="5">
        <v>0.43</v>
      </c>
      <c r="O1311" s="5" t="s">
        <v>33</v>
      </c>
      <c r="P1311" s="5" t="s">
        <v>34</v>
      </c>
      <c r="Q1311" s="5" t="s">
        <v>45</v>
      </c>
      <c r="R1311" s="5" t="s">
        <v>2198</v>
      </c>
      <c r="S1311" s="5">
        <v>92236</v>
      </c>
      <c r="T1311" s="7">
        <v>42050</v>
      </c>
      <c r="U1311" s="7">
        <v>42051</v>
      </c>
      <c r="V1311" s="5">
        <v>465.43949999999995</v>
      </c>
      <c r="W1311" s="5">
        <v>9</v>
      </c>
      <c r="X1311" s="5">
        <v>674.55</v>
      </c>
      <c r="Y1311" s="5">
        <v>91304</v>
      </c>
      <c r="Z1311" s="5">
        <f>DATEDIF(Table1[[#This Row],[Order Date]], Table1[[#This Row],[Ship Date]], "D")</f>
        <v>1</v>
      </c>
      <c r="AA1311" s="5">
        <f>IF(Table1[[#This Row],[Sales]]=0, 0, Table1[[#This Row],[Profit]] / Table1[[#This Row],[Sales]] * 100)</f>
        <v>69</v>
      </c>
      <c r="AB1311" s="5">
        <f>Table1[[#This Row],[Sales]] / (1 - Table1[[#This Row],[Discount]])</f>
        <v>749.49999999999989</v>
      </c>
      <c r="AC1311" s="5">
        <f>Table1[[#This Row],[Sales Before Discount]] - Table1[[#This Row],[Sales]]</f>
        <v>74.949999999999932</v>
      </c>
      <c r="AD1311" s="5" t="str">
        <f>IF(Table1[[#This Row],[Discount Impact Factor]]=0, "No Discount", IF(Table1[[#This Row],[Discount Impact Factor]]&lt;=0.1, "Low Discount", IF(Table1[[#This Row],[Discount Impact Factor]]&lt;=0.2, "Medium Discount", "High Discount")))</f>
        <v>High Discount</v>
      </c>
      <c r="AE1311" s="5" t="str">
        <f>IF(Table1[[#This Row],[Discount]]=0,"0% (No Discount)",
 IF(Table1[[#This Row],[Discount]]&lt;=0.09,"10%",
 IF(Table1[[#This Row],[Discount]]&lt;=0.16,"15%",
 IF(Table1[[#This Row],[Discount]]&lt;=0.2,"20%",  IF(Table1[[#This Row],[Discount]]&lt;=0.25,"25%",
 "30%+")))))</f>
        <v>15%</v>
      </c>
      <c r="AF1311" s="5" t="str">
        <f>IF(Table1[[#This Row],[Discount]]=0, "Full Price", "Discounted")</f>
        <v>Discounted</v>
      </c>
      <c r="AG1311" s="46" t="str">
        <f>TEXT(Table1[[#This Row],[Order Date]],"mmm-yyyy")</f>
        <v>Feb-2015</v>
      </c>
    </row>
    <row r="1312" spans="1:33" ht="12.75" customHeight="1" x14ac:dyDescent="0.25">
      <c r="A1312" s="5">
        <v>21511</v>
      </c>
      <c r="B1312" s="5" t="s">
        <v>56</v>
      </c>
      <c r="C1312" s="5">
        <v>0.06</v>
      </c>
      <c r="D1312" s="5">
        <v>146.34</v>
      </c>
      <c r="E1312" s="5">
        <v>43.75</v>
      </c>
      <c r="F1312" s="5">
        <v>2355</v>
      </c>
      <c r="G1312" s="5" t="s">
        <v>2224</v>
      </c>
      <c r="H1312" s="5" t="s">
        <v>39</v>
      </c>
      <c r="I1312" s="5" t="s">
        <v>114</v>
      </c>
      <c r="J1312" s="5" t="s">
        <v>41</v>
      </c>
      <c r="K1312" s="5" t="s">
        <v>152</v>
      </c>
      <c r="L1312" s="5" t="s">
        <v>121</v>
      </c>
      <c r="M1312" s="5" t="s">
        <v>2190</v>
      </c>
      <c r="N1312" s="5">
        <v>0.65</v>
      </c>
      <c r="O1312" s="5" t="s">
        <v>33</v>
      </c>
      <c r="P1312" s="5" t="s">
        <v>34</v>
      </c>
      <c r="Q1312" s="5" t="s">
        <v>45</v>
      </c>
      <c r="R1312" s="5" t="s">
        <v>2198</v>
      </c>
      <c r="S1312" s="5">
        <v>92236</v>
      </c>
      <c r="T1312" s="7">
        <v>42171</v>
      </c>
      <c r="U1312" s="7">
        <v>42173</v>
      </c>
      <c r="V1312" s="5">
        <v>-89.27</v>
      </c>
      <c r="W1312" s="5">
        <v>12</v>
      </c>
      <c r="X1312" s="5">
        <v>1721.24</v>
      </c>
      <c r="Y1312" s="5">
        <v>91306</v>
      </c>
      <c r="Z1312" s="5">
        <f>DATEDIF(Table1[[#This Row],[Order Date]], Table1[[#This Row],[Ship Date]], "D")</f>
        <v>2</v>
      </c>
      <c r="AA1312" s="5">
        <f>IF(Table1[[#This Row],[Sales]]=0, 0, Table1[[#This Row],[Profit]] / Table1[[#This Row],[Sales]] * 100)</f>
        <v>-5.1863772629034885</v>
      </c>
      <c r="AB1312" s="5">
        <f>Table1[[#This Row],[Sales]] / (1 - Table1[[#This Row],[Discount]])</f>
        <v>1831.1063829787236</v>
      </c>
      <c r="AC1312" s="5">
        <f>Table1[[#This Row],[Sales Before Discount]] - Table1[[#This Row],[Sales]]</f>
        <v>109.86638297872355</v>
      </c>
      <c r="AD1312" s="5" t="str">
        <f>IF(Table1[[#This Row],[Discount Impact Factor]]=0, "No Discount", IF(Table1[[#This Row],[Discount Impact Factor]]&lt;=0.1, "Low Discount", IF(Table1[[#This Row],[Discount Impact Factor]]&lt;=0.2, "Medium Discount", "High Discount")))</f>
        <v>High Discount</v>
      </c>
      <c r="AE1312" s="5" t="str">
        <f>IF(Table1[[#This Row],[Discount]]=0,"0% (No Discount)",
 IF(Table1[[#This Row],[Discount]]&lt;=0.09,"10%",
 IF(Table1[[#This Row],[Discount]]&lt;=0.16,"15%",
 IF(Table1[[#This Row],[Discount]]&lt;=0.2,"20%",  IF(Table1[[#This Row],[Discount]]&lt;=0.25,"25%",
 "30%+")))))</f>
        <v>10%</v>
      </c>
      <c r="AF1312" s="5" t="str">
        <f>IF(Table1[[#This Row],[Discount]]=0, "Full Price", "Discounted")</f>
        <v>Discounted</v>
      </c>
      <c r="AG1312" s="46" t="str">
        <f>TEXT(Table1[[#This Row],[Order Date]],"mmm-yyyy")</f>
        <v>Jun-2015</v>
      </c>
    </row>
    <row r="1313" spans="1:33" ht="12.75" hidden="1" customHeight="1" x14ac:dyDescent="0.25">
      <c r="A1313" s="5">
        <v>24526</v>
      </c>
      <c r="B1313" s="5" t="s">
        <v>56</v>
      </c>
      <c r="C1313" s="5">
        <v>0</v>
      </c>
      <c r="D1313" s="5">
        <v>29.34</v>
      </c>
      <c r="E1313" s="5">
        <v>7.87</v>
      </c>
      <c r="F1313" s="5">
        <v>2356</v>
      </c>
      <c r="G1313" s="5" t="s">
        <v>2225</v>
      </c>
      <c r="H1313" s="5" t="s">
        <v>49</v>
      </c>
      <c r="I1313" s="5" t="s">
        <v>114</v>
      </c>
      <c r="J1313" s="5" t="s">
        <v>41</v>
      </c>
      <c r="K1313" s="5" t="s">
        <v>50</v>
      </c>
      <c r="L1313" s="5" t="s">
        <v>59</v>
      </c>
      <c r="M1313" s="5" t="s">
        <v>556</v>
      </c>
      <c r="N1313" s="5">
        <v>0.54</v>
      </c>
      <c r="O1313" s="5" t="s">
        <v>33</v>
      </c>
      <c r="P1313" s="5" t="s">
        <v>34</v>
      </c>
      <c r="Q1313" s="5" t="s">
        <v>2226</v>
      </c>
      <c r="R1313" s="5" t="s">
        <v>2227</v>
      </c>
      <c r="S1313" s="5">
        <v>82901</v>
      </c>
      <c r="T1313" s="7">
        <v>42078</v>
      </c>
      <c r="U1313" s="7">
        <v>42080</v>
      </c>
      <c r="V1313" s="5">
        <v>385.37</v>
      </c>
      <c r="W1313" s="5">
        <v>22</v>
      </c>
      <c r="X1313" s="5">
        <v>668.38</v>
      </c>
      <c r="Y1313" s="5">
        <v>91305</v>
      </c>
      <c r="Z1313" s="5">
        <f>DATEDIF(Table1[[#This Row],[Order Date]], Table1[[#This Row],[Ship Date]], "D")</f>
        <v>2</v>
      </c>
      <c r="AA1313" s="5">
        <f>IF(Table1[[#This Row],[Sales]]=0, 0, Table1[[#This Row],[Profit]] / Table1[[#This Row],[Sales]] * 100)</f>
        <v>57.657320685837398</v>
      </c>
      <c r="AB1313" s="5">
        <f>Table1[[#This Row],[Sales]] / (1 - Table1[[#This Row],[Discount]])</f>
        <v>668.38</v>
      </c>
      <c r="AC1313" s="5">
        <f>Table1[[#This Row],[Sales Before Discount]] - Table1[[#This Row],[Sales]]</f>
        <v>0</v>
      </c>
      <c r="AD1313" s="5" t="str">
        <f>IF(Table1[[#This Row],[Discount Impact Factor]]=0, "No Discount", IF(Table1[[#This Row],[Discount Impact Factor]]&lt;=0.1, "Low Discount", IF(Table1[[#This Row],[Discount Impact Factor]]&lt;=0.2, "Medium Discount", "High Discount")))</f>
        <v>No Discount</v>
      </c>
      <c r="AE1313" s="5" t="str">
        <f>IF(Table1[[#This Row],[Discount]]=0,"0% (No Discount)",
 IF(Table1[[#This Row],[Discount]]&lt;=0.09,"10%",
 IF(Table1[[#This Row],[Discount]]&lt;=0.16,"15%",
 IF(Table1[[#This Row],[Discount]]&lt;=0.2,"20%",  IF(Table1[[#This Row],[Discount]]&lt;=0.25,"25%",
 "30%+")))))</f>
        <v>0% (No Discount)</v>
      </c>
      <c r="AF1313" s="5" t="str">
        <f>IF(Table1[[#This Row],[Discount]]=0, "Full Price", "Discounted")</f>
        <v>Full Price</v>
      </c>
      <c r="AG1313" s="46" t="str">
        <f>TEXT(Table1[[#This Row],[Order Date]],"mmm-yyyy")</f>
        <v>Mar-2015</v>
      </c>
    </row>
    <row r="1314" spans="1:33" ht="12.75" hidden="1" customHeight="1" x14ac:dyDescent="0.25">
      <c r="A1314" s="5">
        <v>20798</v>
      </c>
      <c r="B1314" s="5" t="s">
        <v>106</v>
      </c>
      <c r="C1314" s="5">
        <v>0.1</v>
      </c>
      <c r="D1314" s="5">
        <v>205.99</v>
      </c>
      <c r="E1314" s="5">
        <v>8.99</v>
      </c>
      <c r="F1314" s="5">
        <v>2358</v>
      </c>
      <c r="G1314" s="5" t="s">
        <v>2228</v>
      </c>
      <c r="H1314" s="5" t="s">
        <v>49</v>
      </c>
      <c r="I1314" s="5" t="s">
        <v>28</v>
      </c>
      <c r="J1314" s="5" t="s">
        <v>77</v>
      </c>
      <c r="K1314" s="5" t="s">
        <v>78</v>
      </c>
      <c r="L1314" s="5" t="s">
        <v>59</v>
      </c>
      <c r="M1314" s="5" t="s">
        <v>107</v>
      </c>
      <c r="N1314" s="5">
        <v>0.56000000000000005</v>
      </c>
      <c r="O1314" s="5" t="s">
        <v>33</v>
      </c>
      <c r="P1314" s="5" t="s">
        <v>136</v>
      </c>
      <c r="Q1314" s="5" t="s">
        <v>362</v>
      </c>
      <c r="R1314" s="5" t="s">
        <v>2056</v>
      </c>
      <c r="S1314" s="5">
        <v>33311</v>
      </c>
      <c r="T1314" s="7">
        <v>42067</v>
      </c>
      <c r="U1314" s="7">
        <v>42071</v>
      </c>
      <c r="V1314" s="5">
        <v>147</v>
      </c>
      <c r="W1314" s="5">
        <v>2</v>
      </c>
      <c r="X1314" s="5">
        <v>324.62</v>
      </c>
      <c r="Y1314" s="5">
        <v>88267</v>
      </c>
      <c r="Z1314" s="5">
        <f>DATEDIF(Table1[[#This Row],[Order Date]], Table1[[#This Row],[Ship Date]], "D")</f>
        <v>4</v>
      </c>
      <c r="AA1314" s="5">
        <f>IF(Table1[[#This Row],[Sales]]=0, 0, Table1[[#This Row],[Profit]] / Table1[[#This Row],[Sales]] * 100)</f>
        <v>45.283716345265233</v>
      </c>
      <c r="AB1314" s="5">
        <f>Table1[[#This Row],[Sales]] / (1 - Table1[[#This Row],[Discount]])</f>
        <v>360.68888888888887</v>
      </c>
      <c r="AC1314" s="5">
        <f>Table1[[#This Row],[Sales Before Discount]] - Table1[[#This Row],[Sales]]</f>
        <v>36.068888888888864</v>
      </c>
      <c r="AD1314" s="5" t="str">
        <f>IF(Table1[[#This Row],[Discount Impact Factor]]=0, "No Discount", IF(Table1[[#This Row],[Discount Impact Factor]]&lt;=0.1, "Low Discount", IF(Table1[[#This Row],[Discount Impact Factor]]&lt;=0.2, "Medium Discount", "High Discount")))</f>
        <v>High Discount</v>
      </c>
      <c r="AE1314" s="5" t="str">
        <f>IF(Table1[[#This Row],[Discount]]=0,"0% (No Discount)",
 IF(Table1[[#This Row],[Discount]]&lt;=0.09,"10%",
 IF(Table1[[#This Row],[Discount]]&lt;=0.16,"15%",
 IF(Table1[[#This Row],[Discount]]&lt;=0.2,"20%",  IF(Table1[[#This Row],[Discount]]&lt;=0.25,"25%",
 "30%+")))))</f>
        <v>15%</v>
      </c>
      <c r="AF1314" s="5" t="str">
        <f>IF(Table1[[#This Row],[Discount]]=0, "Full Price", "Discounted")</f>
        <v>Discounted</v>
      </c>
      <c r="AG1314" s="46" t="str">
        <f>TEXT(Table1[[#This Row],[Order Date]],"mmm-yyyy")</f>
        <v>Mar-2015</v>
      </c>
    </row>
    <row r="1315" spans="1:33" ht="12.75" customHeight="1" x14ac:dyDescent="0.25">
      <c r="A1315" s="5">
        <v>18892</v>
      </c>
      <c r="B1315" s="5" t="s">
        <v>47</v>
      </c>
      <c r="C1315" s="5">
        <v>0.05</v>
      </c>
      <c r="D1315" s="5">
        <v>2.08</v>
      </c>
      <c r="E1315" s="5">
        <v>2.56</v>
      </c>
      <c r="F1315" s="5">
        <v>2358</v>
      </c>
      <c r="G1315" s="5" t="s">
        <v>2228</v>
      </c>
      <c r="H1315" s="5" t="s">
        <v>49</v>
      </c>
      <c r="I1315" s="5" t="s">
        <v>40</v>
      </c>
      <c r="J1315" s="5" t="s">
        <v>29</v>
      </c>
      <c r="K1315" s="5" t="s">
        <v>174</v>
      </c>
      <c r="L1315" s="5" t="s">
        <v>51</v>
      </c>
      <c r="M1315" s="5" t="s">
        <v>316</v>
      </c>
      <c r="N1315" s="5">
        <v>0.55000000000000004</v>
      </c>
      <c r="O1315" s="5" t="s">
        <v>33</v>
      </c>
      <c r="P1315" s="5" t="s">
        <v>136</v>
      </c>
      <c r="Q1315" s="5" t="s">
        <v>362</v>
      </c>
      <c r="R1315" s="5" t="s">
        <v>2056</v>
      </c>
      <c r="S1315" s="5">
        <v>33311</v>
      </c>
      <c r="T1315" s="7">
        <v>42049</v>
      </c>
      <c r="U1315" s="7">
        <v>42051</v>
      </c>
      <c r="V1315" s="5">
        <v>-1045.0160000000001</v>
      </c>
      <c r="W1315" s="5">
        <v>19</v>
      </c>
      <c r="X1315" s="5">
        <v>40.93</v>
      </c>
      <c r="Y1315" s="5">
        <v>88268</v>
      </c>
      <c r="Z1315" s="5">
        <f>DATEDIF(Table1[[#This Row],[Order Date]], Table1[[#This Row],[Ship Date]], "D")</f>
        <v>2</v>
      </c>
      <c r="AA1315" s="5">
        <f>IF(Table1[[#This Row],[Sales]]=0, 0, Table1[[#This Row],[Profit]] / Table1[[#This Row],[Sales]] * 100)</f>
        <v>-2553.1785976056685</v>
      </c>
      <c r="AB1315" s="5">
        <f>Table1[[#This Row],[Sales]] / (1 - Table1[[#This Row],[Discount]])</f>
        <v>43.084210526315793</v>
      </c>
      <c r="AC1315" s="5">
        <f>Table1[[#This Row],[Sales Before Discount]] - Table1[[#This Row],[Sales]]</f>
        <v>2.1542105263157936</v>
      </c>
      <c r="AD1315" s="5" t="str">
        <f>IF(Table1[[#This Row],[Discount Impact Factor]]=0, "No Discount", IF(Table1[[#This Row],[Discount Impact Factor]]&lt;=0.1, "Low Discount", IF(Table1[[#This Row],[Discount Impact Factor]]&lt;=0.2, "Medium Discount", "High Discount")))</f>
        <v>High Discount</v>
      </c>
      <c r="AE1315" s="5" t="str">
        <f>IF(Table1[[#This Row],[Discount]]=0,"0% (No Discount)",
 IF(Table1[[#This Row],[Discount]]&lt;=0.09,"10%",
 IF(Table1[[#This Row],[Discount]]&lt;=0.16,"15%",
 IF(Table1[[#This Row],[Discount]]&lt;=0.2,"20%",  IF(Table1[[#This Row],[Discount]]&lt;=0.25,"25%",
 "30%+")))))</f>
        <v>10%</v>
      </c>
      <c r="AF1315" s="5" t="str">
        <f>IF(Table1[[#This Row],[Discount]]=0, "Full Price", "Discounted")</f>
        <v>Discounted</v>
      </c>
      <c r="AG1315" s="46" t="str">
        <f>TEXT(Table1[[#This Row],[Order Date]],"mmm-yyyy")</f>
        <v>Feb-2015</v>
      </c>
    </row>
    <row r="1316" spans="1:33" ht="12.75" hidden="1" customHeight="1" x14ac:dyDescent="0.25">
      <c r="A1316" s="5">
        <v>21772</v>
      </c>
      <c r="B1316" s="5" t="s">
        <v>47</v>
      </c>
      <c r="C1316" s="5">
        <v>0</v>
      </c>
      <c r="D1316" s="5">
        <v>7.28</v>
      </c>
      <c r="E1316" s="5">
        <v>1.77</v>
      </c>
      <c r="F1316" s="5">
        <v>2359</v>
      </c>
      <c r="G1316" s="5" t="s">
        <v>2229</v>
      </c>
      <c r="H1316" s="5" t="s">
        <v>49</v>
      </c>
      <c r="I1316" s="5" t="s">
        <v>40</v>
      </c>
      <c r="J1316" s="5" t="s">
        <v>29</v>
      </c>
      <c r="K1316" s="5" t="s">
        <v>93</v>
      </c>
      <c r="L1316" s="5" t="s">
        <v>31</v>
      </c>
      <c r="M1316" s="5" t="s">
        <v>2230</v>
      </c>
      <c r="N1316" s="5">
        <v>0.37</v>
      </c>
      <c r="O1316" s="5" t="s">
        <v>33</v>
      </c>
      <c r="P1316" s="5" t="s">
        <v>136</v>
      </c>
      <c r="Q1316" s="5" t="s">
        <v>362</v>
      </c>
      <c r="R1316" s="5" t="s">
        <v>2231</v>
      </c>
      <c r="S1316" s="5">
        <v>33917</v>
      </c>
      <c r="T1316" s="7">
        <v>42040</v>
      </c>
      <c r="U1316" s="7">
        <v>42040</v>
      </c>
      <c r="V1316" s="5">
        <v>167.16000000000003</v>
      </c>
      <c r="W1316" s="5">
        <v>7</v>
      </c>
      <c r="X1316" s="5">
        <v>53.42</v>
      </c>
      <c r="Y1316" s="5">
        <v>88265</v>
      </c>
      <c r="Z1316" s="5">
        <f>DATEDIF(Table1[[#This Row],[Order Date]], Table1[[#This Row],[Ship Date]], "D")</f>
        <v>0</v>
      </c>
      <c r="AA1316" s="5">
        <f>IF(Table1[[#This Row],[Sales]]=0, 0, Table1[[#This Row],[Profit]] / Table1[[#This Row],[Sales]] * 100)</f>
        <v>312.91651067016102</v>
      </c>
      <c r="AB1316" s="5">
        <f>Table1[[#This Row],[Sales]] / (1 - Table1[[#This Row],[Discount]])</f>
        <v>53.42</v>
      </c>
      <c r="AC1316" s="5">
        <f>Table1[[#This Row],[Sales Before Discount]] - Table1[[#This Row],[Sales]]</f>
        <v>0</v>
      </c>
      <c r="AD1316" s="5" t="str">
        <f>IF(Table1[[#This Row],[Discount Impact Factor]]=0, "No Discount", IF(Table1[[#This Row],[Discount Impact Factor]]&lt;=0.1, "Low Discount", IF(Table1[[#This Row],[Discount Impact Factor]]&lt;=0.2, "Medium Discount", "High Discount")))</f>
        <v>No Discount</v>
      </c>
      <c r="AE1316" s="5" t="str">
        <f>IF(Table1[[#This Row],[Discount]]=0,"0% (No Discount)",
 IF(Table1[[#This Row],[Discount]]&lt;=0.09,"10%",
 IF(Table1[[#This Row],[Discount]]&lt;=0.16,"15%",
 IF(Table1[[#This Row],[Discount]]&lt;=0.2,"20%",  IF(Table1[[#This Row],[Discount]]&lt;=0.25,"25%",
 "30%+")))))</f>
        <v>0% (No Discount)</v>
      </c>
      <c r="AF1316" s="5" t="str">
        <f>IF(Table1[[#This Row],[Discount]]=0, "Full Price", "Discounted")</f>
        <v>Full Price</v>
      </c>
      <c r="AG1316" s="46" t="str">
        <f>TEXT(Table1[[#This Row],[Order Date]],"mmm-yyyy")</f>
        <v>Feb-2015</v>
      </c>
    </row>
    <row r="1317" spans="1:33" ht="12.75" customHeight="1" x14ac:dyDescent="0.25">
      <c r="A1317" s="5">
        <v>24890</v>
      </c>
      <c r="B1317" s="5" t="s">
        <v>25</v>
      </c>
      <c r="C1317" s="5">
        <v>0.06</v>
      </c>
      <c r="D1317" s="5">
        <v>8.33</v>
      </c>
      <c r="E1317" s="5">
        <v>1.99</v>
      </c>
      <c r="F1317" s="5">
        <v>2361</v>
      </c>
      <c r="G1317" s="5" t="s">
        <v>2232</v>
      </c>
      <c r="H1317" s="5" t="s">
        <v>49</v>
      </c>
      <c r="I1317" s="5" t="s">
        <v>28</v>
      </c>
      <c r="J1317" s="5" t="s">
        <v>77</v>
      </c>
      <c r="K1317" s="5" t="s">
        <v>180</v>
      </c>
      <c r="L1317" s="5" t="s">
        <v>51</v>
      </c>
      <c r="M1317" s="5" t="s">
        <v>414</v>
      </c>
      <c r="N1317" s="5">
        <v>0.52</v>
      </c>
      <c r="O1317" s="5" t="s">
        <v>33</v>
      </c>
      <c r="P1317" s="5" t="s">
        <v>136</v>
      </c>
      <c r="Q1317" s="5" t="s">
        <v>362</v>
      </c>
      <c r="R1317" s="5" t="s">
        <v>2233</v>
      </c>
      <c r="S1317" s="5">
        <v>32259</v>
      </c>
      <c r="T1317" s="7">
        <v>42060</v>
      </c>
      <c r="U1317" s="7">
        <v>42061</v>
      </c>
      <c r="V1317" s="5">
        <v>-344.82000000000005</v>
      </c>
      <c r="W1317" s="5">
        <v>1</v>
      </c>
      <c r="X1317" s="5">
        <v>8.49</v>
      </c>
      <c r="Y1317" s="5">
        <v>88266</v>
      </c>
      <c r="Z1317" s="5">
        <f>DATEDIF(Table1[[#This Row],[Order Date]], Table1[[#This Row],[Ship Date]], "D")</f>
        <v>1</v>
      </c>
      <c r="AA1317" s="5">
        <f>IF(Table1[[#This Row],[Sales]]=0, 0, Table1[[#This Row],[Profit]] / Table1[[#This Row],[Sales]] * 100)</f>
        <v>-4061.4840989399299</v>
      </c>
      <c r="AB1317" s="5">
        <f>Table1[[#This Row],[Sales]] / (1 - Table1[[#This Row],[Discount]])</f>
        <v>9.0319148936170226</v>
      </c>
      <c r="AC1317" s="5">
        <f>Table1[[#This Row],[Sales Before Discount]] - Table1[[#This Row],[Sales]]</f>
        <v>0.54191489361702239</v>
      </c>
      <c r="AD1317" s="5" t="str">
        <f>IF(Table1[[#This Row],[Discount Impact Factor]]=0, "No Discount", IF(Table1[[#This Row],[Discount Impact Factor]]&lt;=0.1, "Low Discount", IF(Table1[[#This Row],[Discount Impact Factor]]&lt;=0.2, "Medium Discount", "High Discount")))</f>
        <v>High Discount</v>
      </c>
      <c r="AE1317" s="5" t="str">
        <f>IF(Table1[[#This Row],[Discount]]=0,"0% (No Discount)",
 IF(Table1[[#This Row],[Discount]]&lt;=0.09,"10%",
 IF(Table1[[#This Row],[Discount]]&lt;=0.16,"15%",
 IF(Table1[[#This Row],[Discount]]&lt;=0.2,"20%",  IF(Table1[[#This Row],[Discount]]&lt;=0.25,"25%",
 "30%+")))))</f>
        <v>10%</v>
      </c>
      <c r="AF1317" s="5" t="str">
        <f>IF(Table1[[#This Row],[Discount]]=0, "Full Price", "Discounted")</f>
        <v>Discounted</v>
      </c>
      <c r="AG1317" s="46" t="str">
        <f>TEXT(Table1[[#This Row],[Order Date]],"mmm-yyyy")</f>
        <v>Feb-2015</v>
      </c>
    </row>
    <row r="1318" spans="1:33" ht="12.75" customHeight="1" x14ac:dyDescent="0.25">
      <c r="A1318" s="5">
        <v>19369</v>
      </c>
      <c r="B1318" s="5" t="s">
        <v>25</v>
      </c>
      <c r="C1318" s="5">
        <v>0</v>
      </c>
      <c r="D1318" s="5">
        <v>5.77</v>
      </c>
      <c r="E1318" s="5">
        <v>5.92</v>
      </c>
      <c r="F1318" s="5">
        <v>2363</v>
      </c>
      <c r="G1318" s="5" t="s">
        <v>2234</v>
      </c>
      <c r="H1318" s="5" t="s">
        <v>49</v>
      </c>
      <c r="I1318" s="5" t="s">
        <v>40</v>
      </c>
      <c r="J1318" s="5" t="s">
        <v>41</v>
      </c>
      <c r="K1318" s="5" t="s">
        <v>50</v>
      </c>
      <c r="L1318" s="5" t="s">
        <v>86</v>
      </c>
      <c r="M1318" s="5" t="s">
        <v>2235</v>
      </c>
      <c r="N1318" s="5">
        <v>0.55000000000000004</v>
      </c>
      <c r="O1318" s="5" t="s">
        <v>33</v>
      </c>
      <c r="P1318" s="5" t="s">
        <v>53</v>
      </c>
      <c r="Q1318" s="5" t="s">
        <v>154</v>
      </c>
      <c r="R1318" s="5" t="s">
        <v>2118</v>
      </c>
      <c r="S1318" s="5">
        <v>44256</v>
      </c>
      <c r="T1318" s="7">
        <v>42105</v>
      </c>
      <c r="U1318" s="7">
        <v>42107</v>
      </c>
      <c r="V1318" s="5">
        <v>-61.5276</v>
      </c>
      <c r="W1318" s="5">
        <v>11</v>
      </c>
      <c r="X1318" s="5">
        <v>69.89</v>
      </c>
      <c r="Y1318" s="5">
        <v>90040</v>
      </c>
      <c r="Z1318" s="5">
        <f>DATEDIF(Table1[[#This Row],[Order Date]], Table1[[#This Row],[Ship Date]], "D")</f>
        <v>2</v>
      </c>
      <c r="AA1318" s="5">
        <f>IF(Table1[[#This Row],[Sales]]=0, 0, Table1[[#This Row],[Profit]] / Table1[[#This Row],[Sales]] * 100)</f>
        <v>-88.034912004578629</v>
      </c>
      <c r="AB1318" s="5">
        <f>Table1[[#This Row],[Sales]] / (1 - Table1[[#This Row],[Discount]])</f>
        <v>69.89</v>
      </c>
      <c r="AC1318" s="5">
        <f>Table1[[#This Row],[Sales Before Discount]] - Table1[[#This Row],[Sales]]</f>
        <v>0</v>
      </c>
      <c r="AD1318" s="5" t="str">
        <f>IF(Table1[[#This Row],[Discount Impact Factor]]=0, "No Discount", IF(Table1[[#This Row],[Discount Impact Factor]]&lt;=0.1, "Low Discount", IF(Table1[[#This Row],[Discount Impact Factor]]&lt;=0.2, "Medium Discount", "High Discount")))</f>
        <v>No Discount</v>
      </c>
      <c r="AE1318" s="5" t="str">
        <f>IF(Table1[[#This Row],[Discount]]=0,"0% (No Discount)",
 IF(Table1[[#This Row],[Discount]]&lt;=0.09,"10%",
 IF(Table1[[#This Row],[Discount]]&lt;=0.16,"15%",
 IF(Table1[[#This Row],[Discount]]&lt;=0.2,"20%",  IF(Table1[[#This Row],[Discount]]&lt;=0.25,"25%",
 "30%+")))))</f>
        <v>0% (No Discount)</v>
      </c>
      <c r="AF1318" s="5" t="str">
        <f>IF(Table1[[#This Row],[Discount]]=0, "Full Price", "Discounted")</f>
        <v>Full Price</v>
      </c>
      <c r="AG1318" s="46" t="str">
        <f>TEXT(Table1[[#This Row],[Order Date]],"mmm-yyyy")</f>
        <v>Apr-2015</v>
      </c>
    </row>
    <row r="1319" spans="1:33" ht="12.75" customHeight="1" x14ac:dyDescent="0.25">
      <c r="A1319" s="5">
        <v>21582</v>
      </c>
      <c r="B1319" s="5" t="s">
        <v>106</v>
      </c>
      <c r="C1319" s="5">
        <v>7.0000000000000007E-2</v>
      </c>
      <c r="D1319" s="5">
        <v>5.98</v>
      </c>
      <c r="E1319" s="5">
        <v>5.79</v>
      </c>
      <c r="F1319" s="5">
        <v>2369</v>
      </c>
      <c r="G1319" s="5" t="s">
        <v>2236</v>
      </c>
      <c r="H1319" s="5" t="s">
        <v>49</v>
      </c>
      <c r="I1319" s="5" t="s">
        <v>114</v>
      </c>
      <c r="J1319" s="5" t="s">
        <v>29</v>
      </c>
      <c r="K1319" s="5" t="s">
        <v>93</v>
      </c>
      <c r="L1319" s="5" t="s">
        <v>59</v>
      </c>
      <c r="M1319" s="5" t="s">
        <v>123</v>
      </c>
      <c r="N1319" s="5">
        <v>0.36</v>
      </c>
      <c r="O1319" s="5" t="s">
        <v>33</v>
      </c>
      <c r="P1319" s="5" t="s">
        <v>136</v>
      </c>
      <c r="Q1319" s="5" t="s">
        <v>362</v>
      </c>
      <c r="R1319" s="5" t="s">
        <v>2237</v>
      </c>
      <c r="S1319" s="5">
        <v>33024</v>
      </c>
      <c r="T1319" s="7">
        <v>42017</v>
      </c>
      <c r="U1319" s="7">
        <v>42019</v>
      </c>
      <c r="V1319" s="5">
        <v>-41.972700000000003</v>
      </c>
      <c r="W1319" s="5">
        <v>13</v>
      </c>
      <c r="X1319" s="5">
        <v>77.42</v>
      </c>
      <c r="Y1319" s="5">
        <v>90408</v>
      </c>
      <c r="Z1319" s="5">
        <f>DATEDIF(Table1[[#This Row],[Order Date]], Table1[[#This Row],[Ship Date]], "D")</f>
        <v>2</v>
      </c>
      <c r="AA1319" s="5">
        <f>IF(Table1[[#This Row],[Sales]]=0, 0, Table1[[#This Row],[Profit]] / Table1[[#This Row],[Sales]] * 100)</f>
        <v>-54.214285714285715</v>
      </c>
      <c r="AB1319" s="5">
        <f>Table1[[#This Row],[Sales]] / (1 - Table1[[#This Row],[Discount]])</f>
        <v>83.247311827956992</v>
      </c>
      <c r="AC1319" s="5">
        <f>Table1[[#This Row],[Sales Before Discount]] - Table1[[#This Row],[Sales]]</f>
        <v>5.82731182795699</v>
      </c>
      <c r="AD1319" s="5" t="str">
        <f>IF(Table1[[#This Row],[Discount Impact Factor]]=0, "No Discount", IF(Table1[[#This Row],[Discount Impact Factor]]&lt;=0.1, "Low Discount", IF(Table1[[#This Row],[Discount Impact Factor]]&lt;=0.2, "Medium Discount", "High Discount")))</f>
        <v>High Discount</v>
      </c>
      <c r="AE1319" s="5" t="str">
        <f>IF(Table1[[#This Row],[Discount]]=0,"0% (No Discount)",
 IF(Table1[[#This Row],[Discount]]&lt;=0.09,"10%",
 IF(Table1[[#This Row],[Discount]]&lt;=0.16,"15%",
 IF(Table1[[#This Row],[Discount]]&lt;=0.2,"20%",  IF(Table1[[#This Row],[Discount]]&lt;=0.25,"25%",
 "30%+")))))</f>
        <v>10%</v>
      </c>
      <c r="AF1319" s="5" t="str">
        <f>IF(Table1[[#This Row],[Discount]]=0, "Full Price", "Discounted")</f>
        <v>Discounted</v>
      </c>
      <c r="AG1319" s="46" t="str">
        <f>TEXT(Table1[[#This Row],[Order Date]],"mmm-yyyy")</f>
        <v>Jan-2015</v>
      </c>
    </row>
    <row r="1320" spans="1:33" ht="12.75" customHeight="1" x14ac:dyDescent="0.25">
      <c r="A1320" s="5">
        <v>21988</v>
      </c>
      <c r="B1320" s="5" t="s">
        <v>56</v>
      </c>
      <c r="C1320" s="5">
        <v>0.01</v>
      </c>
      <c r="D1320" s="5">
        <v>1.76</v>
      </c>
      <c r="E1320" s="5">
        <v>0.7</v>
      </c>
      <c r="F1320" s="5">
        <v>2372</v>
      </c>
      <c r="G1320" s="5" t="s">
        <v>2238</v>
      </c>
      <c r="H1320" s="5" t="s">
        <v>49</v>
      </c>
      <c r="I1320" s="5" t="s">
        <v>28</v>
      </c>
      <c r="J1320" s="5" t="s">
        <v>29</v>
      </c>
      <c r="K1320" s="5" t="s">
        <v>30</v>
      </c>
      <c r="L1320" s="5" t="s">
        <v>31</v>
      </c>
      <c r="M1320" s="5" t="s">
        <v>127</v>
      </c>
      <c r="N1320" s="5">
        <v>0.56000000000000005</v>
      </c>
      <c r="O1320" s="5" t="s">
        <v>33</v>
      </c>
      <c r="P1320" s="5" t="s">
        <v>61</v>
      </c>
      <c r="Q1320" s="5" t="s">
        <v>62</v>
      </c>
      <c r="R1320" s="5" t="s">
        <v>2239</v>
      </c>
      <c r="S1320" s="5">
        <v>55803</v>
      </c>
      <c r="T1320" s="7">
        <v>42078</v>
      </c>
      <c r="U1320" s="7">
        <v>42079</v>
      </c>
      <c r="V1320" s="5">
        <v>-1.56</v>
      </c>
      <c r="W1320" s="5">
        <v>4</v>
      </c>
      <c r="X1320" s="5">
        <v>7.2</v>
      </c>
      <c r="Y1320" s="5">
        <v>90714</v>
      </c>
      <c r="Z1320" s="5">
        <f>DATEDIF(Table1[[#This Row],[Order Date]], Table1[[#This Row],[Ship Date]], "D")</f>
        <v>1</v>
      </c>
      <c r="AA1320" s="5">
        <f>IF(Table1[[#This Row],[Sales]]=0, 0, Table1[[#This Row],[Profit]] / Table1[[#This Row],[Sales]] * 100)</f>
        <v>-21.666666666666668</v>
      </c>
      <c r="AB1320" s="5">
        <f>Table1[[#This Row],[Sales]] / (1 - Table1[[#This Row],[Discount]])</f>
        <v>7.2727272727272734</v>
      </c>
      <c r="AC1320" s="5">
        <f>Table1[[#This Row],[Sales Before Discount]] - Table1[[#This Row],[Sales]]</f>
        <v>7.2727272727273196E-2</v>
      </c>
      <c r="AD1320" s="5" t="str">
        <f>IF(Table1[[#This Row],[Discount Impact Factor]]=0, "No Discount", IF(Table1[[#This Row],[Discount Impact Factor]]&lt;=0.1, "Low Discount", IF(Table1[[#This Row],[Discount Impact Factor]]&lt;=0.2, "Medium Discount", "High Discount")))</f>
        <v>Low Discount</v>
      </c>
      <c r="AE1320" s="5" t="str">
        <f>IF(Table1[[#This Row],[Discount]]=0,"0% (No Discount)",
 IF(Table1[[#This Row],[Discount]]&lt;=0.09,"10%",
 IF(Table1[[#This Row],[Discount]]&lt;=0.16,"15%",
 IF(Table1[[#This Row],[Discount]]&lt;=0.2,"20%",  IF(Table1[[#This Row],[Discount]]&lt;=0.25,"25%",
 "30%+")))))</f>
        <v>10%</v>
      </c>
      <c r="AF1320" s="5" t="str">
        <f>IF(Table1[[#This Row],[Discount]]=0, "Full Price", "Discounted")</f>
        <v>Discounted</v>
      </c>
      <c r="AG1320" s="46" t="str">
        <f>TEXT(Table1[[#This Row],[Order Date]],"mmm-yyyy")</f>
        <v>Mar-2015</v>
      </c>
    </row>
    <row r="1321" spans="1:33" ht="12.75" customHeight="1" x14ac:dyDescent="0.25">
      <c r="A1321" s="5">
        <v>22827</v>
      </c>
      <c r="B1321" s="5" t="s">
        <v>25</v>
      </c>
      <c r="C1321" s="5">
        <v>0.05</v>
      </c>
      <c r="D1321" s="5">
        <v>3.28</v>
      </c>
      <c r="E1321" s="5">
        <v>3.97</v>
      </c>
      <c r="F1321" s="5">
        <v>2376</v>
      </c>
      <c r="G1321" s="5" t="s">
        <v>2240</v>
      </c>
      <c r="H1321" s="5" t="s">
        <v>49</v>
      </c>
      <c r="I1321" s="5" t="s">
        <v>28</v>
      </c>
      <c r="J1321" s="5" t="s">
        <v>29</v>
      </c>
      <c r="K1321" s="5" t="s">
        <v>30</v>
      </c>
      <c r="L1321" s="5" t="s">
        <v>31</v>
      </c>
      <c r="M1321" s="5" t="s">
        <v>1793</v>
      </c>
      <c r="N1321" s="5">
        <v>0.56000000000000005</v>
      </c>
      <c r="O1321" s="5" t="s">
        <v>33</v>
      </c>
      <c r="P1321" s="5" t="s">
        <v>34</v>
      </c>
      <c r="Q1321" s="5" t="s">
        <v>1741</v>
      </c>
      <c r="R1321" s="5" t="s">
        <v>1742</v>
      </c>
      <c r="S1321" s="5">
        <v>83843</v>
      </c>
      <c r="T1321" s="7">
        <v>42068</v>
      </c>
      <c r="U1321" s="7">
        <v>42069</v>
      </c>
      <c r="V1321" s="5">
        <v>-100.24</v>
      </c>
      <c r="W1321" s="5">
        <v>18</v>
      </c>
      <c r="X1321" s="5">
        <v>61.29</v>
      </c>
      <c r="Y1321" s="5">
        <v>91321</v>
      </c>
      <c r="Z1321" s="5">
        <f>DATEDIF(Table1[[#This Row],[Order Date]], Table1[[#This Row],[Ship Date]], "D")</f>
        <v>1</v>
      </c>
      <c r="AA1321" s="5">
        <f>IF(Table1[[#This Row],[Sales]]=0, 0, Table1[[#This Row],[Profit]] / Table1[[#This Row],[Sales]] * 100)</f>
        <v>-163.5503344754446</v>
      </c>
      <c r="AB1321" s="5">
        <f>Table1[[#This Row],[Sales]] / (1 - Table1[[#This Row],[Discount]])</f>
        <v>64.515789473684208</v>
      </c>
      <c r="AC1321" s="5">
        <f>Table1[[#This Row],[Sales Before Discount]] - Table1[[#This Row],[Sales]]</f>
        <v>3.225789473684209</v>
      </c>
      <c r="AD1321" s="5" t="str">
        <f>IF(Table1[[#This Row],[Discount Impact Factor]]=0, "No Discount", IF(Table1[[#This Row],[Discount Impact Factor]]&lt;=0.1, "Low Discount", IF(Table1[[#This Row],[Discount Impact Factor]]&lt;=0.2, "Medium Discount", "High Discount")))</f>
        <v>High Discount</v>
      </c>
      <c r="AE1321" s="5" t="str">
        <f>IF(Table1[[#This Row],[Discount]]=0,"0% (No Discount)",
 IF(Table1[[#This Row],[Discount]]&lt;=0.09,"10%",
 IF(Table1[[#This Row],[Discount]]&lt;=0.16,"15%",
 IF(Table1[[#This Row],[Discount]]&lt;=0.2,"20%",  IF(Table1[[#This Row],[Discount]]&lt;=0.25,"25%",
 "30%+")))))</f>
        <v>10%</v>
      </c>
      <c r="AF1321" s="5" t="str">
        <f>IF(Table1[[#This Row],[Discount]]=0, "Full Price", "Discounted")</f>
        <v>Discounted</v>
      </c>
      <c r="AG1321" s="46" t="str">
        <f>TEXT(Table1[[#This Row],[Order Date]],"mmm-yyyy")</f>
        <v>Mar-2015</v>
      </c>
    </row>
    <row r="1322" spans="1:33" ht="12.75" customHeight="1" x14ac:dyDescent="0.25">
      <c r="A1322" s="5">
        <v>22828</v>
      </c>
      <c r="B1322" s="5" t="s">
        <v>25</v>
      </c>
      <c r="C1322" s="5">
        <v>0.03</v>
      </c>
      <c r="D1322" s="5">
        <v>6.98</v>
      </c>
      <c r="E1322" s="5">
        <v>9.69</v>
      </c>
      <c r="F1322" s="5">
        <v>2376</v>
      </c>
      <c r="G1322" s="5" t="s">
        <v>2240</v>
      </c>
      <c r="H1322" s="5" t="s">
        <v>49</v>
      </c>
      <c r="I1322" s="5" t="s">
        <v>28</v>
      </c>
      <c r="J1322" s="5" t="s">
        <v>29</v>
      </c>
      <c r="K1322" s="5" t="s">
        <v>141</v>
      </c>
      <c r="L1322" s="5" t="s">
        <v>59</v>
      </c>
      <c r="M1322" s="5" t="s">
        <v>2241</v>
      </c>
      <c r="N1322" s="5">
        <v>0.83</v>
      </c>
      <c r="O1322" s="5" t="s">
        <v>33</v>
      </c>
      <c r="P1322" s="5" t="s">
        <v>34</v>
      </c>
      <c r="Q1322" s="5" t="s">
        <v>1741</v>
      </c>
      <c r="R1322" s="5" t="s">
        <v>1742</v>
      </c>
      <c r="S1322" s="5">
        <v>83843</v>
      </c>
      <c r="T1322" s="7">
        <v>42068</v>
      </c>
      <c r="U1322" s="7">
        <v>42070</v>
      </c>
      <c r="V1322" s="5">
        <v>-262.62</v>
      </c>
      <c r="W1322" s="5">
        <v>15</v>
      </c>
      <c r="X1322" s="5">
        <v>109.15</v>
      </c>
      <c r="Y1322" s="5">
        <v>91321</v>
      </c>
      <c r="Z1322" s="5">
        <f>DATEDIF(Table1[[#This Row],[Order Date]], Table1[[#This Row],[Ship Date]], "D")</f>
        <v>2</v>
      </c>
      <c r="AA1322" s="5">
        <f>IF(Table1[[#This Row],[Sales]]=0, 0, Table1[[#This Row],[Profit]] / Table1[[#This Row],[Sales]] * 100)</f>
        <v>-240.60467246907928</v>
      </c>
      <c r="AB1322" s="5">
        <f>Table1[[#This Row],[Sales]] / (1 - Table1[[#This Row],[Discount]])</f>
        <v>112.5257731958763</v>
      </c>
      <c r="AC1322" s="5">
        <f>Table1[[#This Row],[Sales Before Discount]] - Table1[[#This Row],[Sales]]</f>
        <v>3.3757731958762918</v>
      </c>
      <c r="AD1322" s="5" t="str">
        <f>IF(Table1[[#This Row],[Discount Impact Factor]]=0, "No Discount", IF(Table1[[#This Row],[Discount Impact Factor]]&lt;=0.1, "Low Discount", IF(Table1[[#This Row],[Discount Impact Factor]]&lt;=0.2, "Medium Discount", "High Discount")))</f>
        <v>High Discount</v>
      </c>
      <c r="AE1322" s="5" t="str">
        <f>IF(Table1[[#This Row],[Discount]]=0,"0% (No Discount)",
 IF(Table1[[#This Row],[Discount]]&lt;=0.09,"10%",
 IF(Table1[[#This Row],[Discount]]&lt;=0.16,"15%",
 IF(Table1[[#This Row],[Discount]]&lt;=0.2,"20%",  IF(Table1[[#This Row],[Discount]]&lt;=0.25,"25%",
 "30%+")))))</f>
        <v>10%</v>
      </c>
      <c r="AF1322" s="5" t="str">
        <f>IF(Table1[[#This Row],[Discount]]=0, "Full Price", "Discounted")</f>
        <v>Discounted</v>
      </c>
      <c r="AG1322" s="46" t="str">
        <f>TEXT(Table1[[#This Row],[Order Date]],"mmm-yyyy")</f>
        <v>Mar-2015</v>
      </c>
    </row>
    <row r="1323" spans="1:33" ht="12.75" hidden="1" customHeight="1" x14ac:dyDescent="0.25">
      <c r="A1323" s="5">
        <v>18151</v>
      </c>
      <c r="B1323" s="5" t="s">
        <v>106</v>
      </c>
      <c r="C1323" s="5">
        <v>0.06</v>
      </c>
      <c r="D1323" s="5">
        <v>122.99</v>
      </c>
      <c r="E1323" s="5">
        <v>19.989999999999998</v>
      </c>
      <c r="F1323" s="5">
        <v>2379</v>
      </c>
      <c r="G1323" s="5" t="s">
        <v>2242</v>
      </c>
      <c r="H1323" s="5" t="s">
        <v>49</v>
      </c>
      <c r="I1323" s="5" t="s">
        <v>58</v>
      </c>
      <c r="J1323" s="5" t="s">
        <v>29</v>
      </c>
      <c r="K1323" s="5" t="s">
        <v>109</v>
      </c>
      <c r="L1323" s="5" t="s">
        <v>59</v>
      </c>
      <c r="M1323" s="5" t="s">
        <v>2243</v>
      </c>
      <c r="N1323" s="5">
        <v>0.37</v>
      </c>
      <c r="O1323" s="5" t="s">
        <v>33</v>
      </c>
      <c r="P1323" s="5" t="s">
        <v>61</v>
      </c>
      <c r="Q1323" s="5" t="s">
        <v>300</v>
      </c>
      <c r="R1323" s="5" t="s">
        <v>2001</v>
      </c>
      <c r="S1323" s="5">
        <v>48135</v>
      </c>
      <c r="T1323" s="7">
        <v>42129</v>
      </c>
      <c r="U1323" s="7">
        <v>42131</v>
      </c>
      <c r="V1323" s="5">
        <v>1019.7095999999999</v>
      </c>
      <c r="W1323" s="5">
        <v>12</v>
      </c>
      <c r="X1323" s="5">
        <v>1477.84</v>
      </c>
      <c r="Y1323" s="5">
        <v>86655</v>
      </c>
      <c r="Z1323" s="5">
        <f>DATEDIF(Table1[[#This Row],[Order Date]], Table1[[#This Row],[Ship Date]], "D")</f>
        <v>2</v>
      </c>
      <c r="AA1323" s="5">
        <f>IF(Table1[[#This Row],[Sales]]=0, 0, Table1[[#This Row],[Profit]] / Table1[[#This Row],[Sales]] * 100)</f>
        <v>69</v>
      </c>
      <c r="AB1323" s="5">
        <f>Table1[[#This Row],[Sales]] / (1 - Table1[[#This Row],[Discount]])</f>
        <v>1572.1702127659576</v>
      </c>
      <c r="AC1323" s="5">
        <f>Table1[[#This Row],[Sales Before Discount]] - Table1[[#This Row],[Sales]]</f>
        <v>94.33021276595764</v>
      </c>
      <c r="AD1323" s="5" t="str">
        <f>IF(Table1[[#This Row],[Discount Impact Factor]]=0, "No Discount", IF(Table1[[#This Row],[Discount Impact Factor]]&lt;=0.1, "Low Discount", IF(Table1[[#This Row],[Discount Impact Factor]]&lt;=0.2, "Medium Discount", "High Discount")))</f>
        <v>High Discount</v>
      </c>
      <c r="AE1323" s="5" t="str">
        <f>IF(Table1[[#This Row],[Discount]]=0,"0% (No Discount)",
 IF(Table1[[#This Row],[Discount]]&lt;=0.09,"10%",
 IF(Table1[[#This Row],[Discount]]&lt;=0.16,"15%",
 IF(Table1[[#This Row],[Discount]]&lt;=0.2,"20%",  IF(Table1[[#This Row],[Discount]]&lt;=0.25,"25%",
 "30%+")))))</f>
        <v>10%</v>
      </c>
      <c r="AF1323" s="5" t="str">
        <f>IF(Table1[[#This Row],[Discount]]=0, "Full Price", "Discounted")</f>
        <v>Discounted</v>
      </c>
      <c r="AG1323" s="46" t="str">
        <f>TEXT(Table1[[#This Row],[Order Date]],"mmm-yyyy")</f>
        <v>May-2015</v>
      </c>
    </row>
    <row r="1324" spans="1:33" ht="12.75" hidden="1" customHeight="1" x14ac:dyDescent="0.25">
      <c r="A1324" s="5">
        <v>19898</v>
      </c>
      <c r="B1324" s="5" t="s">
        <v>37</v>
      </c>
      <c r="C1324" s="5">
        <v>7.0000000000000007E-2</v>
      </c>
      <c r="D1324" s="5">
        <v>3.38</v>
      </c>
      <c r="E1324" s="5">
        <v>0.85</v>
      </c>
      <c r="F1324" s="5">
        <v>2380</v>
      </c>
      <c r="G1324" s="5" t="s">
        <v>2244</v>
      </c>
      <c r="H1324" s="5" t="s">
        <v>49</v>
      </c>
      <c r="I1324" s="5" t="s">
        <v>58</v>
      </c>
      <c r="J1324" s="5" t="s">
        <v>29</v>
      </c>
      <c r="K1324" s="5" t="s">
        <v>30</v>
      </c>
      <c r="L1324" s="5" t="s">
        <v>31</v>
      </c>
      <c r="M1324" s="5" t="s">
        <v>1469</v>
      </c>
      <c r="N1324" s="5">
        <v>0.48</v>
      </c>
      <c r="O1324" s="5" t="s">
        <v>33</v>
      </c>
      <c r="P1324" s="5" t="s">
        <v>61</v>
      </c>
      <c r="Q1324" s="5" t="s">
        <v>300</v>
      </c>
      <c r="R1324" s="5" t="s">
        <v>2245</v>
      </c>
      <c r="S1324" s="5">
        <v>49505</v>
      </c>
      <c r="T1324" s="7">
        <v>42120</v>
      </c>
      <c r="U1324" s="7">
        <v>42122</v>
      </c>
      <c r="V1324" s="5">
        <v>19.04</v>
      </c>
      <c r="W1324" s="5">
        <v>9</v>
      </c>
      <c r="X1324" s="5">
        <v>29.08</v>
      </c>
      <c r="Y1324" s="5">
        <v>86654</v>
      </c>
      <c r="Z1324" s="5">
        <f>DATEDIF(Table1[[#This Row],[Order Date]], Table1[[#This Row],[Ship Date]], "D")</f>
        <v>2</v>
      </c>
      <c r="AA1324" s="5">
        <f>IF(Table1[[#This Row],[Sales]]=0, 0, Table1[[#This Row],[Profit]] / Table1[[#This Row],[Sales]] * 100)</f>
        <v>65.474552957359009</v>
      </c>
      <c r="AB1324" s="5">
        <f>Table1[[#This Row],[Sales]] / (1 - Table1[[#This Row],[Discount]])</f>
        <v>31.268817204301076</v>
      </c>
      <c r="AC1324" s="5">
        <f>Table1[[#This Row],[Sales Before Discount]] - Table1[[#This Row],[Sales]]</f>
        <v>2.1888172043010776</v>
      </c>
      <c r="AD1324" s="5" t="str">
        <f>IF(Table1[[#This Row],[Discount Impact Factor]]=0, "No Discount", IF(Table1[[#This Row],[Discount Impact Factor]]&lt;=0.1, "Low Discount", IF(Table1[[#This Row],[Discount Impact Factor]]&lt;=0.2, "Medium Discount", "High Discount")))</f>
        <v>High Discount</v>
      </c>
      <c r="AE1324" s="5" t="str">
        <f>IF(Table1[[#This Row],[Discount]]=0,"0% (No Discount)",
 IF(Table1[[#This Row],[Discount]]&lt;=0.09,"10%",
 IF(Table1[[#This Row],[Discount]]&lt;=0.16,"15%",
 IF(Table1[[#This Row],[Discount]]&lt;=0.2,"20%",  IF(Table1[[#This Row],[Discount]]&lt;=0.25,"25%",
 "30%+")))))</f>
        <v>10%</v>
      </c>
      <c r="AF1324" s="5" t="str">
        <f>IF(Table1[[#This Row],[Discount]]=0, "Full Price", "Discounted")</f>
        <v>Discounted</v>
      </c>
      <c r="AG1324" s="46" t="str">
        <f>TEXT(Table1[[#This Row],[Order Date]],"mmm-yyyy")</f>
        <v>Apr-2015</v>
      </c>
    </row>
    <row r="1325" spans="1:33" ht="12.75" customHeight="1" x14ac:dyDescent="0.25">
      <c r="A1325" s="5">
        <v>18152</v>
      </c>
      <c r="B1325" s="5" t="s">
        <v>106</v>
      </c>
      <c r="C1325" s="5">
        <v>0.08</v>
      </c>
      <c r="D1325" s="5">
        <v>68.81</v>
      </c>
      <c r="E1325" s="5">
        <v>60</v>
      </c>
      <c r="F1325" s="5">
        <v>2380</v>
      </c>
      <c r="G1325" s="5" t="s">
        <v>2244</v>
      </c>
      <c r="H1325" s="5" t="s">
        <v>39</v>
      </c>
      <c r="I1325" s="5" t="s">
        <v>58</v>
      </c>
      <c r="J1325" s="5" t="s">
        <v>29</v>
      </c>
      <c r="K1325" s="5" t="s">
        <v>257</v>
      </c>
      <c r="L1325" s="5" t="s">
        <v>43</v>
      </c>
      <c r="M1325" s="5" t="s">
        <v>2197</v>
      </c>
      <c r="N1325" s="5">
        <v>0.41</v>
      </c>
      <c r="O1325" s="5" t="s">
        <v>33</v>
      </c>
      <c r="P1325" s="5" t="s">
        <v>61</v>
      </c>
      <c r="Q1325" s="5" t="s">
        <v>300</v>
      </c>
      <c r="R1325" s="5" t="s">
        <v>2245</v>
      </c>
      <c r="S1325" s="5">
        <v>49505</v>
      </c>
      <c r="T1325" s="7">
        <v>42129</v>
      </c>
      <c r="U1325" s="7">
        <v>42131</v>
      </c>
      <c r="V1325" s="5">
        <v>-1069.72</v>
      </c>
      <c r="W1325" s="5">
        <v>17</v>
      </c>
      <c r="X1325" s="5">
        <v>1162.46</v>
      </c>
      <c r="Y1325" s="5">
        <v>86655</v>
      </c>
      <c r="Z1325" s="5">
        <f>DATEDIF(Table1[[#This Row],[Order Date]], Table1[[#This Row],[Ship Date]], "D")</f>
        <v>2</v>
      </c>
      <c r="AA1325" s="5">
        <f>IF(Table1[[#This Row],[Sales]]=0, 0, Table1[[#This Row],[Profit]] / Table1[[#This Row],[Sales]] * 100)</f>
        <v>-92.022091082703923</v>
      </c>
      <c r="AB1325" s="5">
        <f>Table1[[#This Row],[Sales]] / (1 - Table1[[#This Row],[Discount]])</f>
        <v>1263.5434782608695</v>
      </c>
      <c r="AC1325" s="5">
        <f>Table1[[#This Row],[Sales Before Discount]] - Table1[[#This Row],[Sales]]</f>
        <v>101.08347826086947</v>
      </c>
      <c r="AD1325" s="5" t="str">
        <f>IF(Table1[[#This Row],[Discount Impact Factor]]=0, "No Discount", IF(Table1[[#This Row],[Discount Impact Factor]]&lt;=0.1, "Low Discount", IF(Table1[[#This Row],[Discount Impact Factor]]&lt;=0.2, "Medium Discount", "High Discount")))</f>
        <v>High Discount</v>
      </c>
      <c r="AE1325" s="5" t="str">
        <f>IF(Table1[[#This Row],[Discount]]=0,"0% (No Discount)",
 IF(Table1[[#This Row],[Discount]]&lt;=0.09,"10%",
 IF(Table1[[#This Row],[Discount]]&lt;=0.16,"15%",
 IF(Table1[[#This Row],[Discount]]&lt;=0.2,"20%",  IF(Table1[[#This Row],[Discount]]&lt;=0.25,"25%",
 "30%+")))))</f>
        <v>10%</v>
      </c>
      <c r="AF1325" s="5" t="str">
        <f>IF(Table1[[#This Row],[Discount]]=0, "Full Price", "Discounted")</f>
        <v>Discounted</v>
      </c>
      <c r="AG1325" s="46" t="str">
        <f>TEXT(Table1[[#This Row],[Order Date]],"mmm-yyyy")</f>
        <v>May-2015</v>
      </c>
    </row>
    <row r="1326" spans="1:33" ht="12.75" hidden="1" customHeight="1" x14ac:dyDescent="0.25">
      <c r="A1326" s="5">
        <v>1898</v>
      </c>
      <c r="B1326" s="5" t="s">
        <v>37</v>
      </c>
      <c r="C1326" s="5">
        <v>7.0000000000000007E-2</v>
      </c>
      <c r="D1326" s="5">
        <v>3.38</v>
      </c>
      <c r="E1326" s="5">
        <v>0.85</v>
      </c>
      <c r="F1326" s="5">
        <v>2382</v>
      </c>
      <c r="G1326" s="5" t="s">
        <v>2246</v>
      </c>
      <c r="H1326" s="5" t="s">
        <v>49</v>
      </c>
      <c r="I1326" s="5" t="s">
        <v>58</v>
      </c>
      <c r="J1326" s="5" t="s">
        <v>29</v>
      </c>
      <c r="K1326" s="5" t="s">
        <v>30</v>
      </c>
      <c r="L1326" s="5" t="s">
        <v>31</v>
      </c>
      <c r="M1326" s="5" t="s">
        <v>1469</v>
      </c>
      <c r="N1326" s="5">
        <v>0.48</v>
      </c>
      <c r="O1326" s="5" t="s">
        <v>33</v>
      </c>
      <c r="P1326" s="5" t="s">
        <v>53</v>
      </c>
      <c r="Q1326" s="5" t="s">
        <v>71</v>
      </c>
      <c r="R1326" s="5" t="s">
        <v>90</v>
      </c>
      <c r="S1326" s="5">
        <v>10024</v>
      </c>
      <c r="T1326" s="7">
        <v>42120</v>
      </c>
      <c r="U1326" s="7">
        <v>42122</v>
      </c>
      <c r="V1326" s="5">
        <v>19.04</v>
      </c>
      <c r="W1326" s="5">
        <v>34</v>
      </c>
      <c r="X1326" s="5">
        <v>109.86</v>
      </c>
      <c r="Y1326" s="5">
        <v>13606</v>
      </c>
      <c r="Z1326" s="5">
        <f>DATEDIF(Table1[[#This Row],[Order Date]], Table1[[#This Row],[Ship Date]], "D")</f>
        <v>2</v>
      </c>
      <c r="AA1326" s="5">
        <f>IF(Table1[[#This Row],[Sales]]=0, 0, Table1[[#This Row],[Profit]] / Table1[[#This Row],[Sales]] * 100)</f>
        <v>17.33114873475332</v>
      </c>
      <c r="AB1326" s="5">
        <f>Table1[[#This Row],[Sales]] / (1 - Table1[[#This Row],[Discount]])</f>
        <v>118.12903225806453</v>
      </c>
      <c r="AC1326" s="5">
        <f>Table1[[#This Row],[Sales Before Discount]] - Table1[[#This Row],[Sales]]</f>
        <v>8.2690322580645272</v>
      </c>
      <c r="AD1326" s="5" t="str">
        <f>IF(Table1[[#This Row],[Discount Impact Factor]]=0, "No Discount", IF(Table1[[#This Row],[Discount Impact Factor]]&lt;=0.1, "Low Discount", IF(Table1[[#This Row],[Discount Impact Factor]]&lt;=0.2, "Medium Discount", "High Discount")))</f>
        <v>High Discount</v>
      </c>
      <c r="AE1326" s="5" t="str">
        <f>IF(Table1[[#This Row],[Discount]]=0,"0% (No Discount)",
 IF(Table1[[#This Row],[Discount]]&lt;=0.09,"10%",
 IF(Table1[[#This Row],[Discount]]&lt;=0.16,"15%",
 IF(Table1[[#This Row],[Discount]]&lt;=0.2,"20%",  IF(Table1[[#This Row],[Discount]]&lt;=0.25,"25%",
 "30%+")))))</f>
        <v>10%</v>
      </c>
      <c r="AF1326" s="5" t="str">
        <f>IF(Table1[[#This Row],[Discount]]=0, "Full Price", "Discounted")</f>
        <v>Discounted</v>
      </c>
      <c r="AG1326" s="46" t="str">
        <f>TEXT(Table1[[#This Row],[Order Date]],"mmm-yyyy")</f>
        <v>Apr-2015</v>
      </c>
    </row>
    <row r="1327" spans="1:33" ht="12.75" hidden="1" customHeight="1" x14ac:dyDescent="0.25">
      <c r="A1327" s="5">
        <v>151</v>
      </c>
      <c r="B1327" s="5" t="s">
        <v>106</v>
      </c>
      <c r="C1327" s="5">
        <v>0.06</v>
      </c>
      <c r="D1327" s="5">
        <v>122.99</v>
      </c>
      <c r="E1327" s="5">
        <v>19.989999999999998</v>
      </c>
      <c r="F1327" s="5">
        <v>2382</v>
      </c>
      <c r="G1327" s="5" t="s">
        <v>2246</v>
      </c>
      <c r="H1327" s="5" t="s">
        <v>49</v>
      </c>
      <c r="I1327" s="5" t="s">
        <v>58</v>
      </c>
      <c r="J1327" s="5" t="s">
        <v>29</v>
      </c>
      <c r="K1327" s="5" t="s">
        <v>109</v>
      </c>
      <c r="L1327" s="5" t="s">
        <v>59</v>
      </c>
      <c r="M1327" s="5" t="s">
        <v>2243</v>
      </c>
      <c r="N1327" s="5">
        <v>0.37</v>
      </c>
      <c r="O1327" s="5" t="s">
        <v>33</v>
      </c>
      <c r="P1327" s="5" t="s">
        <v>53</v>
      </c>
      <c r="Q1327" s="5" t="s">
        <v>71</v>
      </c>
      <c r="R1327" s="5" t="s">
        <v>90</v>
      </c>
      <c r="S1327" s="5">
        <v>10024</v>
      </c>
      <c r="T1327" s="7">
        <v>42129</v>
      </c>
      <c r="U1327" s="7">
        <v>42131</v>
      </c>
      <c r="V1327" s="5">
        <v>1408.1865</v>
      </c>
      <c r="W1327" s="5">
        <v>48</v>
      </c>
      <c r="X1327" s="5">
        <v>5911.35</v>
      </c>
      <c r="Y1327" s="5">
        <v>962</v>
      </c>
      <c r="Z1327" s="5">
        <f>DATEDIF(Table1[[#This Row],[Order Date]], Table1[[#This Row],[Ship Date]], "D")</f>
        <v>2</v>
      </c>
      <c r="AA1327" s="5">
        <f>IF(Table1[[#This Row],[Sales]]=0, 0, Table1[[#This Row],[Profit]] / Table1[[#This Row],[Sales]] * 100)</f>
        <v>23.821741226623359</v>
      </c>
      <c r="AB1327" s="5">
        <f>Table1[[#This Row],[Sales]] / (1 - Table1[[#This Row],[Discount]])</f>
        <v>6288.6702127659582</v>
      </c>
      <c r="AC1327" s="5">
        <f>Table1[[#This Row],[Sales Before Discount]] - Table1[[#This Row],[Sales]]</f>
        <v>377.32021276595788</v>
      </c>
      <c r="AD1327" s="5" t="str">
        <f>IF(Table1[[#This Row],[Discount Impact Factor]]=0, "No Discount", IF(Table1[[#This Row],[Discount Impact Factor]]&lt;=0.1, "Low Discount", IF(Table1[[#This Row],[Discount Impact Factor]]&lt;=0.2, "Medium Discount", "High Discount")))</f>
        <v>High Discount</v>
      </c>
      <c r="AE1327" s="5" t="str">
        <f>IF(Table1[[#This Row],[Discount]]=0,"0% (No Discount)",
 IF(Table1[[#This Row],[Discount]]&lt;=0.09,"10%",
 IF(Table1[[#This Row],[Discount]]&lt;=0.16,"15%",
 IF(Table1[[#This Row],[Discount]]&lt;=0.2,"20%",  IF(Table1[[#This Row],[Discount]]&lt;=0.25,"25%",
 "30%+")))))</f>
        <v>10%</v>
      </c>
      <c r="AF1327" s="5" t="str">
        <f>IF(Table1[[#This Row],[Discount]]=0, "Full Price", "Discounted")</f>
        <v>Discounted</v>
      </c>
      <c r="AG1327" s="46" t="str">
        <f>TEXT(Table1[[#This Row],[Order Date]],"mmm-yyyy")</f>
        <v>May-2015</v>
      </c>
    </row>
    <row r="1328" spans="1:33" ht="12.75" customHeight="1" x14ac:dyDescent="0.25">
      <c r="A1328" s="5">
        <v>152</v>
      </c>
      <c r="B1328" s="5" t="s">
        <v>106</v>
      </c>
      <c r="C1328" s="5">
        <v>0.08</v>
      </c>
      <c r="D1328" s="5">
        <v>68.81</v>
      </c>
      <c r="E1328" s="5">
        <v>60</v>
      </c>
      <c r="F1328" s="5">
        <v>2382</v>
      </c>
      <c r="G1328" s="5" t="s">
        <v>2246</v>
      </c>
      <c r="H1328" s="5" t="s">
        <v>39</v>
      </c>
      <c r="I1328" s="5" t="s">
        <v>58</v>
      </c>
      <c r="J1328" s="5" t="s">
        <v>29</v>
      </c>
      <c r="K1328" s="5" t="s">
        <v>257</v>
      </c>
      <c r="L1328" s="5" t="s">
        <v>43</v>
      </c>
      <c r="M1328" s="5" t="s">
        <v>2197</v>
      </c>
      <c r="N1328" s="5">
        <v>0.41</v>
      </c>
      <c r="O1328" s="5" t="s">
        <v>33</v>
      </c>
      <c r="P1328" s="5" t="s">
        <v>53</v>
      </c>
      <c r="Q1328" s="5" t="s">
        <v>71</v>
      </c>
      <c r="R1328" s="5" t="s">
        <v>90</v>
      </c>
      <c r="S1328" s="5">
        <v>10024</v>
      </c>
      <c r="T1328" s="7">
        <v>42129</v>
      </c>
      <c r="U1328" s="7">
        <v>42131</v>
      </c>
      <c r="V1328" s="5">
        <v>-1069.72</v>
      </c>
      <c r="W1328" s="5">
        <v>68</v>
      </c>
      <c r="X1328" s="5">
        <v>4649.8500000000004</v>
      </c>
      <c r="Y1328" s="5">
        <v>962</v>
      </c>
      <c r="Z1328" s="5">
        <f>DATEDIF(Table1[[#This Row],[Order Date]], Table1[[#This Row],[Ship Date]], "D")</f>
        <v>2</v>
      </c>
      <c r="AA1328" s="5">
        <f>IF(Table1[[#This Row],[Sales]]=0, 0, Table1[[#This Row],[Profit]] / Table1[[#This Row],[Sales]] * 100)</f>
        <v>-23.005473294837469</v>
      </c>
      <c r="AB1328" s="5">
        <f>Table1[[#This Row],[Sales]] / (1 - Table1[[#This Row],[Discount]])</f>
        <v>5054.184782608696</v>
      </c>
      <c r="AC1328" s="5">
        <f>Table1[[#This Row],[Sales Before Discount]] - Table1[[#This Row],[Sales]]</f>
        <v>404.3347826086956</v>
      </c>
      <c r="AD1328" s="5" t="str">
        <f>IF(Table1[[#This Row],[Discount Impact Factor]]=0, "No Discount", IF(Table1[[#This Row],[Discount Impact Factor]]&lt;=0.1, "Low Discount", IF(Table1[[#This Row],[Discount Impact Factor]]&lt;=0.2, "Medium Discount", "High Discount")))</f>
        <v>High Discount</v>
      </c>
      <c r="AE1328" s="5" t="str">
        <f>IF(Table1[[#This Row],[Discount]]=0,"0% (No Discount)",
 IF(Table1[[#This Row],[Discount]]&lt;=0.09,"10%",
 IF(Table1[[#This Row],[Discount]]&lt;=0.16,"15%",
 IF(Table1[[#This Row],[Discount]]&lt;=0.2,"20%",  IF(Table1[[#This Row],[Discount]]&lt;=0.25,"25%",
 "30%+")))))</f>
        <v>10%</v>
      </c>
      <c r="AF1328" s="5" t="str">
        <f>IF(Table1[[#This Row],[Discount]]=0, "Full Price", "Discounted")</f>
        <v>Discounted</v>
      </c>
      <c r="AG1328" s="46" t="str">
        <f>TEXT(Table1[[#This Row],[Order Date]],"mmm-yyyy")</f>
        <v>May-2015</v>
      </c>
    </row>
    <row r="1329" spans="1:33" ht="12.75" hidden="1" customHeight="1" x14ac:dyDescent="0.25">
      <c r="A1329" s="5">
        <v>21171</v>
      </c>
      <c r="B1329" s="5" t="s">
        <v>47</v>
      </c>
      <c r="C1329" s="5">
        <v>0.1</v>
      </c>
      <c r="D1329" s="5">
        <v>130.97999999999999</v>
      </c>
      <c r="E1329" s="5">
        <v>30</v>
      </c>
      <c r="F1329" s="5">
        <v>2385</v>
      </c>
      <c r="G1329" s="5" t="s">
        <v>2247</v>
      </c>
      <c r="H1329" s="5" t="s">
        <v>39</v>
      </c>
      <c r="I1329" s="5" t="s">
        <v>58</v>
      </c>
      <c r="J1329" s="5" t="s">
        <v>41</v>
      </c>
      <c r="K1329" s="5" t="s">
        <v>42</v>
      </c>
      <c r="L1329" s="5" t="s">
        <v>43</v>
      </c>
      <c r="M1329" s="5" t="s">
        <v>546</v>
      </c>
      <c r="N1329" s="5">
        <v>0.78</v>
      </c>
      <c r="O1329" s="5" t="s">
        <v>33</v>
      </c>
      <c r="P1329" s="5" t="s">
        <v>34</v>
      </c>
      <c r="Q1329" s="5" t="s">
        <v>366</v>
      </c>
      <c r="R1329" s="5" t="s">
        <v>2248</v>
      </c>
      <c r="S1329" s="5">
        <v>88001</v>
      </c>
      <c r="T1329" s="7">
        <v>42146</v>
      </c>
      <c r="U1329" s="7">
        <v>42148</v>
      </c>
      <c r="V1329" s="5">
        <v>2000.11</v>
      </c>
      <c r="W1329" s="5">
        <v>18</v>
      </c>
      <c r="X1329" s="5">
        <v>2259.9899999999998</v>
      </c>
      <c r="Y1329" s="5">
        <v>89184</v>
      </c>
      <c r="Z1329" s="5">
        <f>DATEDIF(Table1[[#This Row],[Order Date]], Table1[[#This Row],[Ship Date]], "D")</f>
        <v>2</v>
      </c>
      <c r="AA1329" s="5">
        <f>IF(Table1[[#This Row],[Sales]]=0, 0, Table1[[#This Row],[Profit]] / Table1[[#This Row],[Sales]] * 100)</f>
        <v>88.500834074487059</v>
      </c>
      <c r="AB1329" s="5">
        <f>Table1[[#This Row],[Sales]] / (1 - Table1[[#This Row],[Discount]])</f>
        <v>2511.1</v>
      </c>
      <c r="AC1329" s="5">
        <f>Table1[[#This Row],[Sales Before Discount]] - Table1[[#This Row],[Sales]]</f>
        <v>251.11000000000013</v>
      </c>
      <c r="AD1329" s="5" t="str">
        <f>IF(Table1[[#This Row],[Discount Impact Factor]]=0, "No Discount", IF(Table1[[#This Row],[Discount Impact Factor]]&lt;=0.1, "Low Discount", IF(Table1[[#This Row],[Discount Impact Factor]]&lt;=0.2, "Medium Discount", "High Discount")))</f>
        <v>High Discount</v>
      </c>
      <c r="AE1329" s="5" t="str">
        <f>IF(Table1[[#This Row],[Discount]]=0,"0% (No Discount)",
 IF(Table1[[#This Row],[Discount]]&lt;=0.09,"10%",
 IF(Table1[[#This Row],[Discount]]&lt;=0.16,"15%",
 IF(Table1[[#This Row],[Discount]]&lt;=0.2,"20%",  IF(Table1[[#This Row],[Discount]]&lt;=0.25,"25%",
 "30%+")))))</f>
        <v>15%</v>
      </c>
      <c r="AF1329" s="5" t="str">
        <f>IF(Table1[[#This Row],[Discount]]=0, "Full Price", "Discounted")</f>
        <v>Discounted</v>
      </c>
      <c r="AG1329" s="46" t="str">
        <f>TEXT(Table1[[#This Row],[Order Date]],"mmm-yyyy")</f>
        <v>May-2015</v>
      </c>
    </row>
    <row r="1330" spans="1:33" ht="12.75" customHeight="1" x14ac:dyDescent="0.25">
      <c r="A1330" s="5">
        <v>23557</v>
      </c>
      <c r="B1330" s="5" t="s">
        <v>37</v>
      </c>
      <c r="C1330" s="5">
        <v>0.06</v>
      </c>
      <c r="D1330" s="5">
        <v>4.7699999999999996</v>
      </c>
      <c r="E1330" s="5">
        <v>2.39</v>
      </c>
      <c r="F1330" s="5">
        <v>2391</v>
      </c>
      <c r="G1330" s="5" t="s">
        <v>2249</v>
      </c>
      <c r="H1330" s="5" t="s">
        <v>49</v>
      </c>
      <c r="I1330" s="5" t="s">
        <v>28</v>
      </c>
      <c r="J1330" s="5" t="s">
        <v>77</v>
      </c>
      <c r="K1330" s="5" t="s">
        <v>180</v>
      </c>
      <c r="L1330" s="5" t="s">
        <v>51</v>
      </c>
      <c r="M1330" s="5" t="s">
        <v>2250</v>
      </c>
      <c r="N1330" s="5">
        <v>0.72</v>
      </c>
      <c r="O1330" s="5" t="s">
        <v>33</v>
      </c>
      <c r="P1330" s="5" t="s">
        <v>53</v>
      </c>
      <c r="Q1330" s="5" t="s">
        <v>71</v>
      </c>
      <c r="R1330" s="5" t="s">
        <v>2251</v>
      </c>
      <c r="S1330" s="5">
        <v>11572</v>
      </c>
      <c r="T1330" s="7">
        <v>42149</v>
      </c>
      <c r="U1330" s="7">
        <v>42150</v>
      </c>
      <c r="V1330" s="5">
        <v>-45.64</v>
      </c>
      <c r="W1330" s="5">
        <v>9</v>
      </c>
      <c r="X1330" s="5">
        <v>42.46</v>
      </c>
      <c r="Y1330" s="5">
        <v>91122</v>
      </c>
      <c r="Z1330" s="5">
        <f>DATEDIF(Table1[[#This Row],[Order Date]], Table1[[#This Row],[Ship Date]], "D")</f>
        <v>1</v>
      </c>
      <c r="AA1330" s="5">
        <f>IF(Table1[[#This Row],[Sales]]=0, 0, Table1[[#This Row],[Profit]] / Table1[[#This Row],[Sales]] * 100)</f>
        <v>-107.48940178991992</v>
      </c>
      <c r="AB1330" s="5">
        <f>Table1[[#This Row],[Sales]] / (1 - Table1[[#This Row],[Discount]])</f>
        <v>45.170212765957451</v>
      </c>
      <c r="AC1330" s="5">
        <f>Table1[[#This Row],[Sales Before Discount]] - Table1[[#This Row],[Sales]]</f>
        <v>2.7102127659574506</v>
      </c>
      <c r="AD1330" s="5" t="str">
        <f>IF(Table1[[#This Row],[Discount Impact Factor]]=0, "No Discount", IF(Table1[[#This Row],[Discount Impact Factor]]&lt;=0.1, "Low Discount", IF(Table1[[#This Row],[Discount Impact Factor]]&lt;=0.2, "Medium Discount", "High Discount")))</f>
        <v>High Discount</v>
      </c>
      <c r="AE1330" s="5" t="str">
        <f>IF(Table1[[#This Row],[Discount]]=0,"0% (No Discount)",
 IF(Table1[[#This Row],[Discount]]&lt;=0.09,"10%",
 IF(Table1[[#This Row],[Discount]]&lt;=0.16,"15%",
 IF(Table1[[#This Row],[Discount]]&lt;=0.2,"20%",  IF(Table1[[#This Row],[Discount]]&lt;=0.25,"25%",
 "30%+")))))</f>
        <v>10%</v>
      </c>
      <c r="AF1330" s="5" t="str">
        <f>IF(Table1[[#This Row],[Discount]]=0, "Full Price", "Discounted")</f>
        <v>Discounted</v>
      </c>
      <c r="AG1330" s="46" t="str">
        <f>TEXT(Table1[[#This Row],[Order Date]],"mmm-yyyy")</f>
        <v>May-2015</v>
      </c>
    </row>
    <row r="1331" spans="1:33" ht="12.75" hidden="1" customHeight="1" x14ac:dyDescent="0.25">
      <c r="A1331" s="5">
        <v>23558</v>
      </c>
      <c r="B1331" s="5" t="s">
        <v>37</v>
      </c>
      <c r="C1331" s="5">
        <v>0.1</v>
      </c>
      <c r="D1331" s="5">
        <v>27.18</v>
      </c>
      <c r="E1331" s="5">
        <v>8.23</v>
      </c>
      <c r="F1331" s="5">
        <v>2391</v>
      </c>
      <c r="G1331" s="5" t="s">
        <v>2249</v>
      </c>
      <c r="H1331" s="5" t="s">
        <v>49</v>
      </c>
      <c r="I1331" s="5" t="s">
        <v>28</v>
      </c>
      <c r="J1331" s="5" t="s">
        <v>29</v>
      </c>
      <c r="K1331" s="5" t="s">
        <v>69</v>
      </c>
      <c r="L1331" s="5" t="s">
        <v>59</v>
      </c>
      <c r="M1331" s="5" t="s">
        <v>2252</v>
      </c>
      <c r="N1331" s="5">
        <v>0.38</v>
      </c>
      <c r="O1331" s="5" t="s">
        <v>33</v>
      </c>
      <c r="P1331" s="5" t="s">
        <v>53</v>
      </c>
      <c r="Q1331" s="5" t="s">
        <v>71</v>
      </c>
      <c r="R1331" s="5" t="s">
        <v>2251</v>
      </c>
      <c r="S1331" s="5">
        <v>11572</v>
      </c>
      <c r="T1331" s="7">
        <v>42149</v>
      </c>
      <c r="U1331" s="7">
        <v>42151</v>
      </c>
      <c r="V1331" s="5">
        <v>204.49</v>
      </c>
      <c r="W1331" s="5">
        <v>12</v>
      </c>
      <c r="X1331" s="5">
        <v>314.06</v>
      </c>
      <c r="Y1331" s="5">
        <v>91122</v>
      </c>
      <c r="Z1331" s="5">
        <f>DATEDIF(Table1[[#This Row],[Order Date]], Table1[[#This Row],[Ship Date]], "D")</f>
        <v>2</v>
      </c>
      <c r="AA1331" s="5">
        <f>IF(Table1[[#This Row],[Sales]]=0, 0, Table1[[#This Row],[Profit]] / Table1[[#This Row],[Sales]] * 100)</f>
        <v>65.111762083678286</v>
      </c>
      <c r="AB1331" s="5">
        <f>Table1[[#This Row],[Sales]] / (1 - Table1[[#This Row],[Discount]])</f>
        <v>348.95555555555558</v>
      </c>
      <c r="AC1331" s="5">
        <f>Table1[[#This Row],[Sales Before Discount]] - Table1[[#This Row],[Sales]]</f>
        <v>34.895555555555575</v>
      </c>
      <c r="AD1331" s="5" t="str">
        <f>IF(Table1[[#This Row],[Discount Impact Factor]]=0, "No Discount", IF(Table1[[#This Row],[Discount Impact Factor]]&lt;=0.1, "Low Discount", IF(Table1[[#This Row],[Discount Impact Factor]]&lt;=0.2, "Medium Discount", "High Discount")))</f>
        <v>High Discount</v>
      </c>
      <c r="AE1331" s="5" t="str">
        <f>IF(Table1[[#This Row],[Discount]]=0,"0% (No Discount)",
 IF(Table1[[#This Row],[Discount]]&lt;=0.09,"10%",
 IF(Table1[[#This Row],[Discount]]&lt;=0.16,"15%",
 IF(Table1[[#This Row],[Discount]]&lt;=0.2,"20%",  IF(Table1[[#This Row],[Discount]]&lt;=0.25,"25%",
 "30%+")))))</f>
        <v>15%</v>
      </c>
      <c r="AF1331" s="5" t="str">
        <f>IF(Table1[[#This Row],[Discount]]=0, "Full Price", "Discounted")</f>
        <v>Discounted</v>
      </c>
      <c r="AG1331" s="46" t="str">
        <f>TEXT(Table1[[#This Row],[Order Date]],"mmm-yyyy")</f>
        <v>May-2015</v>
      </c>
    </row>
    <row r="1332" spans="1:33" ht="12.75" customHeight="1" x14ac:dyDescent="0.25">
      <c r="A1332" s="5">
        <v>21462</v>
      </c>
      <c r="B1332" s="5" t="s">
        <v>37</v>
      </c>
      <c r="C1332" s="5">
        <v>0</v>
      </c>
      <c r="D1332" s="5">
        <v>999.99</v>
      </c>
      <c r="E1332" s="5">
        <v>13.99</v>
      </c>
      <c r="F1332" s="5">
        <v>2391</v>
      </c>
      <c r="G1332" s="5" t="s">
        <v>2249</v>
      </c>
      <c r="H1332" s="5" t="s">
        <v>49</v>
      </c>
      <c r="I1332" s="5" t="s">
        <v>28</v>
      </c>
      <c r="J1332" s="5" t="s">
        <v>77</v>
      </c>
      <c r="K1332" s="5" t="s">
        <v>85</v>
      </c>
      <c r="L1332" s="5" t="s">
        <v>86</v>
      </c>
      <c r="M1332" s="5" t="s">
        <v>530</v>
      </c>
      <c r="N1332" s="5">
        <v>0.36</v>
      </c>
      <c r="O1332" s="5" t="s">
        <v>33</v>
      </c>
      <c r="P1332" s="5" t="s">
        <v>53</v>
      </c>
      <c r="Q1332" s="5" t="s">
        <v>71</v>
      </c>
      <c r="R1332" s="5" t="s">
        <v>2251</v>
      </c>
      <c r="S1332" s="5">
        <v>11572</v>
      </c>
      <c r="T1332" s="7">
        <v>42159</v>
      </c>
      <c r="U1332" s="7">
        <v>42161</v>
      </c>
      <c r="V1332" s="5">
        <v>-1455.9971999999998</v>
      </c>
      <c r="W1332" s="5">
        <v>1</v>
      </c>
      <c r="X1332" s="5">
        <v>1009.99</v>
      </c>
      <c r="Y1332" s="5">
        <v>91123</v>
      </c>
      <c r="Z1332" s="5">
        <f>DATEDIF(Table1[[#This Row],[Order Date]], Table1[[#This Row],[Ship Date]], "D")</f>
        <v>2</v>
      </c>
      <c r="AA1332" s="5">
        <f>IF(Table1[[#This Row],[Sales]]=0, 0, Table1[[#This Row],[Profit]] / Table1[[#This Row],[Sales]] * 100)</f>
        <v>-144.15956593629636</v>
      </c>
      <c r="AB1332" s="5">
        <f>Table1[[#This Row],[Sales]] / (1 - Table1[[#This Row],[Discount]])</f>
        <v>1009.99</v>
      </c>
      <c r="AC1332" s="5">
        <f>Table1[[#This Row],[Sales Before Discount]] - Table1[[#This Row],[Sales]]</f>
        <v>0</v>
      </c>
      <c r="AD1332" s="5" t="str">
        <f>IF(Table1[[#This Row],[Discount Impact Factor]]=0, "No Discount", IF(Table1[[#This Row],[Discount Impact Factor]]&lt;=0.1, "Low Discount", IF(Table1[[#This Row],[Discount Impact Factor]]&lt;=0.2, "Medium Discount", "High Discount")))</f>
        <v>No Discount</v>
      </c>
      <c r="AE1332" s="5" t="str">
        <f>IF(Table1[[#This Row],[Discount]]=0,"0% (No Discount)",
 IF(Table1[[#This Row],[Discount]]&lt;=0.09,"10%",
 IF(Table1[[#This Row],[Discount]]&lt;=0.16,"15%",
 IF(Table1[[#This Row],[Discount]]&lt;=0.2,"20%",  IF(Table1[[#This Row],[Discount]]&lt;=0.25,"25%",
 "30%+")))))</f>
        <v>0% (No Discount)</v>
      </c>
      <c r="AF1332" s="5" t="str">
        <f>IF(Table1[[#This Row],[Discount]]=0, "Full Price", "Discounted")</f>
        <v>Full Price</v>
      </c>
      <c r="AG1332" s="46" t="str">
        <f>TEXT(Table1[[#This Row],[Order Date]],"mmm-yyyy")</f>
        <v>Jun-2015</v>
      </c>
    </row>
    <row r="1333" spans="1:33" ht="12.75" customHeight="1" x14ac:dyDescent="0.25">
      <c r="A1333" s="5">
        <v>21463</v>
      </c>
      <c r="B1333" s="5" t="s">
        <v>37</v>
      </c>
      <c r="C1333" s="5">
        <v>0.05</v>
      </c>
      <c r="D1333" s="5">
        <v>6.48</v>
      </c>
      <c r="E1333" s="5">
        <v>5.14</v>
      </c>
      <c r="F1333" s="5">
        <v>2391</v>
      </c>
      <c r="G1333" s="5" t="s">
        <v>2249</v>
      </c>
      <c r="H1333" s="5" t="s">
        <v>27</v>
      </c>
      <c r="I1333" s="5" t="s">
        <v>28</v>
      </c>
      <c r="J1333" s="5" t="s">
        <v>29</v>
      </c>
      <c r="K1333" s="5" t="s">
        <v>93</v>
      </c>
      <c r="L1333" s="5" t="s">
        <v>59</v>
      </c>
      <c r="M1333" s="5" t="s">
        <v>938</v>
      </c>
      <c r="N1333" s="5">
        <v>0.37</v>
      </c>
      <c r="O1333" s="5" t="s">
        <v>33</v>
      </c>
      <c r="P1333" s="5" t="s">
        <v>53</v>
      </c>
      <c r="Q1333" s="5" t="s">
        <v>71</v>
      </c>
      <c r="R1333" s="5" t="s">
        <v>2251</v>
      </c>
      <c r="S1333" s="5">
        <v>11572</v>
      </c>
      <c r="T1333" s="7">
        <v>42159</v>
      </c>
      <c r="U1333" s="7">
        <v>42160</v>
      </c>
      <c r="V1333" s="5">
        <v>-22.56</v>
      </c>
      <c r="W1333" s="5">
        <v>13</v>
      </c>
      <c r="X1333" s="5">
        <v>92.16</v>
      </c>
      <c r="Y1333" s="5">
        <v>91123</v>
      </c>
      <c r="Z1333" s="5">
        <f>DATEDIF(Table1[[#This Row],[Order Date]], Table1[[#This Row],[Ship Date]], "D")</f>
        <v>1</v>
      </c>
      <c r="AA1333" s="5">
        <f>IF(Table1[[#This Row],[Sales]]=0, 0, Table1[[#This Row],[Profit]] / Table1[[#This Row],[Sales]] * 100)</f>
        <v>-24.479166666666664</v>
      </c>
      <c r="AB1333" s="5">
        <f>Table1[[#This Row],[Sales]] / (1 - Table1[[#This Row],[Discount]])</f>
        <v>97.010526315789477</v>
      </c>
      <c r="AC1333" s="5">
        <f>Table1[[#This Row],[Sales Before Discount]] - Table1[[#This Row],[Sales]]</f>
        <v>4.8505263157894802</v>
      </c>
      <c r="AD1333" s="5" t="str">
        <f>IF(Table1[[#This Row],[Discount Impact Factor]]=0, "No Discount", IF(Table1[[#This Row],[Discount Impact Factor]]&lt;=0.1, "Low Discount", IF(Table1[[#This Row],[Discount Impact Factor]]&lt;=0.2, "Medium Discount", "High Discount")))</f>
        <v>High Discount</v>
      </c>
      <c r="AE1333" s="5" t="str">
        <f>IF(Table1[[#This Row],[Discount]]=0,"0% (No Discount)",
 IF(Table1[[#This Row],[Discount]]&lt;=0.09,"10%",
 IF(Table1[[#This Row],[Discount]]&lt;=0.16,"15%",
 IF(Table1[[#This Row],[Discount]]&lt;=0.2,"20%",  IF(Table1[[#This Row],[Discount]]&lt;=0.25,"25%",
 "30%+")))))</f>
        <v>10%</v>
      </c>
      <c r="AF1333" s="5" t="str">
        <f>IF(Table1[[#This Row],[Discount]]=0, "Full Price", "Discounted")</f>
        <v>Discounted</v>
      </c>
      <c r="AG1333" s="46" t="str">
        <f>TEXT(Table1[[#This Row],[Order Date]],"mmm-yyyy")</f>
        <v>Jun-2015</v>
      </c>
    </row>
    <row r="1334" spans="1:33" ht="12.75" customHeight="1" x14ac:dyDescent="0.25">
      <c r="A1334" s="5">
        <v>18277</v>
      </c>
      <c r="B1334" s="5" t="s">
        <v>56</v>
      </c>
      <c r="C1334" s="5">
        <v>0.02</v>
      </c>
      <c r="D1334" s="5">
        <v>6.48</v>
      </c>
      <c r="E1334" s="5">
        <v>7.91</v>
      </c>
      <c r="F1334" s="5">
        <v>2393</v>
      </c>
      <c r="G1334" s="5" t="s">
        <v>2253</v>
      </c>
      <c r="H1334" s="5" t="s">
        <v>49</v>
      </c>
      <c r="I1334" s="5" t="s">
        <v>28</v>
      </c>
      <c r="J1334" s="5" t="s">
        <v>29</v>
      </c>
      <c r="K1334" s="5" t="s">
        <v>93</v>
      </c>
      <c r="L1334" s="5" t="s">
        <v>59</v>
      </c>
      <c r="M1334" s="5" t="s">
        <v>2254</v>
      </c>
      <c r="N1334" s="5">
        <v>0.37</v>
      </c>
      <c r="O1334" s="5" t="s">
        <v>33</v>
      </c>
      <c r="P1334" s="5" t="s">
        <v>136</v>
      </c>
      <c r="Q1334" s="5" t="s">
        <v>387</v>
      </c>
      <c r="R1334" s="5" t="s">
        <v>652</v>
      </c>
      <c r="S1334" s="5">
        <v>30076</v>
      </c>
      <c r="T1334" s="7">
        <v>42153</v>
      </c>
      <c r="U1334" s="7">
        <v>42155</v>
      </c>
      <c r="V1334" s="5">
        <v>-1191.5260000000001</v>
      </c>
      <c r="W1334" s="5">
        <v>2</v>
      </c>
      <c r="X1334" s="5">
        <v>16.5</v>
      </c>
      <c r="Y1334" s="5">
        <v>86950</v>
      </c>
      <c r="Z1334" s="5">
        <f>DATEDIF(Table1[[#This Row],[Order Date]], Table1[[#This Row],[Ship Date]], "D")</f>
        <v>2</v>
      </c>
      <c r="AA1334" s="5">
        <f>IF(Table1[[#This Row],[Sales]]=0, 0, Table1[[#This Row],[Profit]] / Table1[[#This Row],[Sales]] * 100)</f>
        <v>-7221.3696969696966</v>
      </c>
      <c r="AB1334" s="5">
        <f>Table1[[#This Row],[Sales]] / (1 - Table1[[#This Row],[Discount]])</f>
        <v>16.836734693877553</v>
      </c>
      <c r="AC1334" s="5">
        <f>Table1[[#This Row],[Sales Before Discount]] - Table1[[#This Row],[Sales]]</f>
        <v>0.33673469387755262</v>
      </c>
      <c r="AD1334" s="5" t="str">
        <f>IF(Table1[[#This Row],[Discount Impact Factor]]=0, "No Discount", IF(Table1[[#This Row],[Discount Impact Factor]]&lt;=0.1, "Low Discount", IF(Table1[[#This Row],[Discount Impact Factor]]&lt;=0.2, "Medium Discount", "High Discount")))</f>
        <v>High Discount</v>
      </c>
      <c r="AE1334" s="5" t="str">
        <f>IF(Table1[[#This Row],[Discount]]=0,"0% (No Discount)",
 IF(Table1[[#This Row],[Discount]]&lt;=0.09,"10%",
 IF(Table1[[#This Row],[Discount]]&lt;=0.16,"15%",
 IF(Table1[[#This Row],[Discount]]&lt;=0.2,"20%",  IF(Table1[[#This Row],[Discount]]&lt;=0.25,"25%",
 "30%+")))))</f>
        <v>10%</v>
      </c>
      <c r="AF1334" s="5" t="str">
        <f>IF(Table1[[#This Row],[Discount]]=0, "Full Price", "Discounted")</f>
        <v>Discounted</v>
      </c>
      <c r="AG1334" s="46" t="str">
        <f>TEXT(Table1[[#This Row],[Order Date]],"mmm-yyyy")</f>
        <v>May-2015</v>
      </c>
    </row>
    <row r="1335" spans="1:33" ht="12.75" customHeight="1" x14ac:dyDescent="0.25">
      <c r="A1335" s="5">
        <v>18197</v>
      </c>
      <c r="B1335" s="5" t="s">
        <v>25</v>
      </c>
      <c r="C1335" s="5">
        <v>0.06</v>
      </c>
      <c r="D1335" s="5">
        <v>105.29</v>
      </c>
      <c r="E1335" s="5">
        <v>10.119999999999999</v>
      </c>
      <c r="F1335" s="5">
        <v>2393</v>
      </c>
      <c r="G1335" s="5" t="s">
        <v>2253</v>
      </c>
      <c r="H1335" s="5" t="s">
        <v>49</v>
      </c>
      <c r="I1335" s="5" t="s">
        <v>28</v>
      </c>
      <c r="J1335" s="5" t="s">
        <v>41</v>
      </c>
      <c r="K1335" s="5" t="s">
        <v>50</v>
      </c>
      <c r="L1335" s="5" t="s">
        <v>236</v>
      </c>
      <c r="M1335" s="5" t="s">
        <v>1507</v>
      </c>
      <c r="N1335" s="5">
        <v>0.79</v>
      </c>
      <c r="O1335" s="5" t="s">
        <v>33</v>
      </c>
      <c r="P1335" s="5" t="s">
        <v>136</v>
      </c>
      <c r="Q1335" s="5" t="s">
        <v>387</v>
      </c>
      <c r="R1335" s="5" t="s">
        <v>652</v>
      </c>
      <c r="S1335" s="5">
        <v>30076</v>
      </c>
      <c r="T1335" s="7">
        <v>42008</v>
      </c>
      <c r="U1335" s="7">
        <v>42010</v>
      </c>
      <c r="V1335" s="5">
        <v>-45.01</v>
      </c>
      <c r="W1335" s="5">
        <v>12</v>
      </c>
      <c r="X1335" s="5">
        <v>1202.6600000000001</v>
      </c>
      <c r="Y1335" s="5">
        <v>86951</v>
      </c>
      <c r="Z1335" s="5">
        <f>DATEDIF(Table1[[#This Row],[Order Date]], Table1[[#This Row],[Ship Date]], "D")</f>
        <v>2</v>
      </c>
      <c r="AA1335" s="5">
        <f>IF(Table1[[#This Row],[Sales]]=0, 0, Table1[[#This Row],[Profit]] / Table1[[#This Row],[Sales]] * 100)</f>
        <v>-3.7425373754843427</v>
      </c>
      <c r="AB1335" s="5">
        <f>Table1[[#This Row],[Sales]] / (1 - Table1[[#This Row],[Discount]])</f>
        <v>1279.4255319148938</v>
      </c>
      <c r="AC1335" s="5">
        <f>Table1[[#This Row],[Sales Before Discount]] - Table1[[#This Row],[Sales]]</f>
        <v>76.7655319148937</v>
      </c>
      <c r="AD1335" s="5" t="str">
        <f>IF(Table1[[#This Row],[Discount Impact Factor]]=0, "No Discount", IF(Table1[[#This Row],[Discount Impact Factor]]&lt;=0.1, "Low Discount", IF(Table1[[#This Row],[Discount Impact Factor]]&lt;=0.2, "Medium Discount", "High Discount")))</f>
        <v>High Discount</v>
      </c>
      <c r="AE1335" s="5" t="str">
        <f>IF(Table1[[#This Row],[Discount]]=0,"0% (No Discount)",
 IF(Table1[[#This Row],[Discount]]&lt;=0.09,"10%",
 IF(Table1[[#This Row],[Discount]]&lt;=0.16,"15%",
 IF(Table1[[#This Row],[Discount]]&lt;=0.2,"20%",  IF(Table1[[#This Row],[Discount]]&lt;=0.25,"25%",
 "30%+")))))</f>
        <v>10%</v>
      </c>
      <c r="AF1335" s="5" t="str">
        <f>IF(Table1[[#This Row],[Discount]]=0, "Full Price", "Discounted")</f>
        <v>Discounted</v>
      </c>
      <c r="AG1335" s="46" t="str">
        <f>TEXT(Table1[[#This Row],[Order Date]],"mmm-yyyy")</f>
        <v>Jan-2015</v>
      </c>
    </row>
    <row r="1336" spans="1:33" ht="12.75" hidden="1" customHeight="1" x14ac:dyDescent="0.25">
      <c r="A1336" s="5">
        <v>20197</v>
      </c>
      <c r="B1336" s="5" t="s">
        <v>47</v>
      </c>
      <c r="C1336" s="5">
        <v>0.01</v>
      </c>
      <c r="D1336" s="5">
        <v>11.7</v>
      </c>
      <c r="E1336" s="5">
        <v>5.63</v>
      </c>
      <c r="F1336" s="5">
        <v>2394</v>
      </c>
      <c r="G1336" s="5" t="s">
        <v>2255</v>
      </c>
      <c r="H1336" s="5" t="s">
        <v>49</v>
      </c>
      <c r="I1336" s="5" t="s">
        <v>28</v>
      </c>
      <c r="J1336" s="5" t="s">
        <v>29</v>
      </c>
      <c r="K1336" s="5" t="s">
        <v>109</v>
      </c>
      <c r="L1336" s="5" t="s">
        <v>59</v>
      </c>
      <c r="M1336" s="5" t="s">
        <v>2256</v>
      </c>
      <c r="N1336" s="5">
        <v>0.4</v>
      </c>
      <c r="O1336" s="5" t="s">
        <v>33</v>
      </c>
      <c r="P1336" s="5" t="s">
        <v>136</v>
      </c>
      <c r="Q1336" s="5" t="s">
        <v>387</v>
      </c>
      <c r="R1336" s="5" t="s">
        <v>2257</v>
      </c>
      <c r="S1336" s="5">
        <v>30328</v>
      </c>
      <c r="T1336" s="7">
        <v>42125</v>
      </c>
      <c r="U1336" s="7">
        <v>42127</v>
      </c>
      <c r="V1336" s="5">
        <v>39.209999999999994</v>
      </c>
      <c r="W1336" s="5">
        <v>16</v>
      </c>
      <c r="X1336" s="5">
        <v>196.69</v>
      </c>
      <c r="Y1336" s="5">
        <v>86949</v>
      </c>
      <c r="Z1336" s="5">
        <f>DATEDIF(Table1[[#This Row],[Order Date]], Table1[[#This Row],[Ship Date]], "D")</f>
        <v>2</v>
      </c>
      <c r="AA1336" s="5">
        <f>IF(Table1[[#This Row],[Sales]]=0, 0, Table1[[#This Row],[Profit]] / Table1[[#This Row],[Sales]] * 100)</f>
        <v>19.934922975240223</v>
      </c>
      <c r="AB1336" s="5">
        <f>Table1[[#This Row],[Sales]] / (1 - Table1[[#This Row],[Discount]])</f>
        <v>198.67676767676767</v>
      </c>
      <c r="AC1336" s="5">
        <f>Table1[[#This Row],[Sales Before Discount]] - Table1[[#This Row],[Sales]]</f>
        <v>1.9867676767676699</v>
      </c>
      <c r="AD1336" s="5" t="str">
        <f>IF(Table1[[#This Row],[Discount Impact Factor]]=0, "No Discount", IF(Table1[[#This Row],[Discount Impact Factor]]&lt;=0.1, "Low Discount", IF(Table1[[#This Row],[Discount Impact Factor]]&lt;=0.2, "Medium Discount", "High Discount")))</f>
        <v>High Discount</v>
      </c>
      <c r="AE1336" s="5" t="str">
        <f>IF(Table1[[#This Row],[Discount]]=0,"0% (No Discount)",
 IF(Table1[[#This Row],[Discount]]&lt;=0.09,"10%",
 IF(Table1[[#This Row],[Discount]]&lt;=0.16,"15%",
 IF(Table1[[#This Row],[Discount]]&lt;=0.2,"20%",  IF(Table1[[#This Row],[Discount]]&lt;=0.25,"25%",
 "30%+")))))</f>
        <v>10%</v>
      </c>
      <c r="AF1336" s="5" t="str">
        <f>IF(Table1[[#This Row],[Discount]]=0, "Full Price", "Discounted")</f>
        <v>Discounted</v>
      </c>
      <c r="AG1336" s="46" t="str">
        <f>TEXT(Table1[[#This Row],[Order Date]],"mmm-yyyy")</f>
        <v>May-2015</v>
      </c>
    </row>
    <row r="1337" spans="1:33" ht="12.75" hidden="1" customHeight="1" x14ac:dyDescent="0.25">
      <c r="A1337" s="5">
        <v>20198</v>
      </c>
      <c r="B1337" s="5" t="s">
        <v>47</v>
      </c>
      <c r="C1337" s="5">
        <v>0.03</v>
      </c>
      <c r="D1337" s="5">
        <v>4.55</v>
      </c>
      <c r="E1337" s="5">
        <v>1.49</v>
      </c>
      <c r="F1337" s="5">
        <v>2394</v>
      </c>
      <c r="G1337" s="5" t="s">
        <v>2255</v>
      </c>
      <c r="H1337" s="5" t="s">
        <v>49</v>
      </c>
      <c r="I1337" s="5" t="s">
        <v>28</v>
      </c>
      <c r="J1337" s="5" t="s">
        <v>29</v>
      </c>
      <c r="K1337" s="5" t="s">
        <v>109</v>
      </c>
      <c r="L1337" s="5" t="s">
        <v>59</v>
      </c>
      <c r="M1337" s="5" t="s">
        <v>1441</v>
      </c>
      <c r="N1337" s="5">
        <v>0.35</v>
      </c>
      <c r="O1337" s="5" t="s">
        <v>33</v>
      </c>
      <c r="P1337" s="5" t="s">
        <v>136</v>
      </c>
      <c r="Q1337" s="5" t="s">
        <v>387</v>
      </c>
      <c r="R1337" s="5" t="s">
        <v>2257</v>
      </c>
      <c r="S1337" s="5">
        <v>30328</v>
      </c>
      <c r="T1337" s="7">
        <v>42125</v>
      </c>
      <c r="U1337" s="7">
        <v>42125</v>
      </c>
      <c r="V1337" s="5">
        <v>100.38000000000001</v>
      </c>
      <c r="W1337" s="5">
        <v>9</v>
      </c>
      <c r="X1337" s="5">
        <v>40.28</v>
      </c>
      <c r="Y1337" s="5">
        <v>86949</v>
      </c>
      <c r="Z1337" s="5">
        <f>DATEDIF(Table1[[#This Row],[Order Date]], Table1[[#This Row],[Ship Date]], "D")</f>
        <v>0</v>
      </c>
      <c r="AA1337" s="5">
        <f>IF(Table1[[#This Row],[Sales]]=0, 0, Table1[[#This Row],[Profit]] / Table1[[#This Row],[Sales]] * 100)</f>
        <v>249.2055610724926</v>
      </c>
      <c r="AB1337" s="5">
        <f>Table1[[#This Row],[Sales]] / (1 - Table1[[#This Row],[Discount]])</f>
        <v>41.52577319587629</v>
      </c>
      <c r="AC1337" s="5">
        <f>Table1[[#This Row],[Sales Before Discount]] - Table1[[#This Row],[Sales]]</f>
        <v>1.2457731958762892</v>
      </c>
      <c r="AD1337" s="5" t="str">
        <f>IF(Table1[[#This Row],[Discount Impact Factor]]=0, "No Discount", IF(Table1[[#This Row],[Discount Impact Factor]]&lt;=0.1, "Low Discount", IF(Table1[[#This Row],[Discount Impact Factor]]&lt;=0.2, "Medium Discount", "High Discount")))</f>
        <v>High Discount</v>
      </c>
      <c r="AE1337" s="5" t="str">
        <f>IF(Table1[[#This Row],[Discount]]=0,"0% (No Discount)",
 IF(Table1[[#This Row],[Discount]]&lt;=0.09,"10%",
 IF(Table1[[#This Row],[Discount]]&lt;=0.16,"15%",
 IF(Table1[[#This Row],[Discount]]&lt;=0.2,"20%",  IF(Table1[[#This Row],[Discount]]&lt;=0.25,"25%",
 "30%+")))))</f>
        <v>10%</v>
      </c>
      <c r="AF1337" s="5" t="str">
        <f>IF(Table1[[#This Row],[Discount]]=0, "Full Price", "Discounted")</f>
        <v>Discounted</v>
      </c>
      <c r="AG1337" s="46" t="str">
        <f>TEXT(Table1[[#This Row],[Order Date]],"mmm-yyyy")</f>
        <v>May-2015</v>
      </c>
    </row>
    <row r="1338" spans="1:33" ht="12.75" hidden="1" customHeight="1" x14ac:dyDescent="0.25">
      <c r="A1338" s="5">
        <v>24954</v>
      </c>
      <c r="B1338" s="5" t="s">
        <v>37</v>
      </c>
      <c r="C1338" s="5">
        <v>0.04</v>
      </c>
      <c r="D1338" s="5">
        <v>60.97</v>
      </c>
      <c r="E1338" s="5">
        <v>4.5</v>
      </c>
      <c r="F1338" s="5">
        <v>2395</v>
      </c>
      <c r="G1338" s="5" t="s">
        <v>2258</v>
      </c>
      <c r="H1338" s="5" t="s">
        <v>49</v>
      </c>
      <c r="I1338" s="5" t="s">
        <v>28</v>
      </c>
      <c r="J1338" s="5" t="s">
        <v>29</v>
      </c>
      <c r="K1338" s="5" t="s">
        <v>257</v>
      </c>
      <c r="L1338" s="5" t="s">
        <v>59</v>
      </c>
      <c r="M1338" s="5" t="s">
        <v>2132</v>
      </c>
      <c r="N1338" s="5">
        <v>0.56000000000000005</v>
      </c>
      <c r="O1338" s="5" t="s">
        <v>33</v>
      </c>
      <c r="P1338" s="5" t="s">
        <v>136</v>
      </c>
      <c r="Q1338" s="5" t="s">
        <v>387</v>
      </c>
      <c r="R1338" s="5" t="s">
        <v>2259</v>
      </c>
      <c r="S1338" s="5">
        <v>31401</v>
      </c>
      <c r="T1338" s="7">
        <v>42086</v>
      </c>
      <c r="U1338" s="7">
        <v>42087</v>
      </c>
      <c r="V1338" s="5">
        <v>79.423200000000008</v>
      </c>
      <c r="W1338" s="5">
        <v>15</v>
      </c>
      <c r="X1338" s="5">
        <v>904.31</v>
      </c>
      <c r="Y1338" s="5">
        <v>86952</v>
      </c>
      <c r="Z1338" s="5">
        <f>DATEDIF(Table1[[#This Row],[Order Date]], Table1[[#This Row],[Ship Date]], "D")</f>
        <v>1</v>
      </c>
      <c r="AA1338" s="5">
        <f>IF(Table1[[#This Row],[Sales]]=0, 0, Table1[[#This Row],[Profit]] / Table1[[#This Row],[Sales]] * 100)</f>
        <v>8.7827404319315292</v>
      </c>
      <c r="AB1338" s="5">
        <f>Table1[[#This Row],[Sales]] / (1 - Table1[[#This Row],[Discount]])</f>
        <v>941.98958333333326</v>
      </c>
      <c r="AC1338" s="5">
        <f>Table1[[#This Row],[Sales Before Discount]] - Table1[[#This Row],[Sales]]</f>
        <v>37.679583333333312</v>
      </c>
      <c r="AD1338" s="5" t="str">
        <f>IF(Table1[[#This Row],[Discount Impact Factor]]=0, "No Discount", IF(Table1[[#This Row],[Discount Impact Factor]]&lt;=0.1, "Low Discount", IF(Table1[[#This Row],[Discount Impact Factor]]&lt;=0.2, "Medium Discount", "High Discount")))</f>
        <v>High Discount</v>
      </c>
      <c r="AE1338" s="5" t="str">
        <f>IF(Table1[[#This Row],[Discount]]=0,"0% (No Discount)",
 IF(Table1[[#This Row],[Discount]]&lt;=0.09,"10%",
 IF(Table1[[#This Row],[Discount]]&lt;=0.16,"15%",
 IF(Table1[[#This Row],[Discount]]&lt;=0.2,"20%",  IF(Table1[[#This Row],[Discount]]&lt;=0.25,"25%",
 "30%+")))))</f>
        <v>10%</v>
      </c>
      <c r="AF1338" s="5" t="str">
        <f>IF(Table1[[#This Row],[Discount]]=0, "Full Price", "Discounted")</f>
        <v>Discounted</v>
      </c>
      <c r="AG1338" s="46" t="str">
        <f>TEXT(Table1[[#This Row],[Order Date]],"mmm-yyyy")</f>
        <v>Mar-2015</v>
      </c>
    </row>
    <row r="1339" spans="1:33" ht="12.75" customHeight="1" x14ac:dyDescent="0.25">
      <c r="A1339" s="5">
        <v>22369</v>
      </c>
      <c r="B1339" s="5" t="s">
        <v>37</v>
      </c>
      <c r="C1339" s="5">
        <v>0.03</v>
      </c>
      <c r="D1339" s="5">
        <v>7.64</v>
      </c>
      <c r="E1339" s="5">
        <v>5.83</v>
      </c>
      <c r="F1339" s="5">
        <v>2398</v>
      </c>
      <c r="G1339" s="5" t="s">
        <v>2260</v>
      </c>
      <c r="H1339" s="5" t="s">
        <v>49</v>
      </c>
      <c r="I1339" s="5" t="s">
        <v>28</v>
      </c>
      <c r="J1339" s="5" t="s">
        <v>29</v>
      </c>
      <c r="K1339" s="5" t="s">
        <v>93</v>
      </c>
      <c r="L1339" s="5" t="s">
        <v>31</v>
      </c>
      <c r="M1339" s="5" t="s">
        <v>1026</v>
      </c>
      <c r="N1339" s="5">
        <v>0.36</v>
      </c>
      <c r="O1339" s="5" t="s">
        <v>33</v>
      </c>
      <c r="P1339" s="5" t="s">
        <v>61</v>
      </c>
      <c r="Q1339" s="5" t="s">
        <v>178</v>
      </c>
      <c r="R1339" s="5" t="s">
        <v>2261</v>
      </c>
      <c r="S1339" s="5">
        <v>60103</v>
      </c>
      <c r="T1339" s="7">
        <v>42059</v>
      </c>
      <c r="U1339" s="7">
        <v>42061</v>
      </c>
      <c r="V1339" s="5">
        <v>-15.090400000000001</v>
      </c>
      <c r="W1339" s="5">
        <v>12</v>
      </c>
      <c r="X1339" s="5">
        <v>96.86</v>
      </c>
      <c r="Y1339" s="5">
        <v>86373</v>
      </c>
      <c r="Z1339" s="5">
        <f>DATEDIF(Table1[[#This Row],[Order Date]], Table1[[#This Row],[Ship Date]], "D")</f>
        <v>2</v>
      </c>
      <c r="AA1339" s="5">
        <f>IF(Table1[[#This Row],[Sales]]=0, 0, Table1[[#This Row],[Profit]] / Table1[[#This Row],[Sales]] * 100)</f>
        <v>-15.579599421845963</v>
      </c>
      <c r="AB1339" s="5">
        <f>Table1[[#This Row],[Sales]] / (1 - Table1[[#This Row],[Discount]])</f>
        <v>99.855670103092791</v>
      </c>
      <c r="AC1339" s="5">
        <f>Table1[[#This Row],[Sales Before Discount]] - Table1[[#This Row],[Sales]]</f>
        <v>2.9956701030927917</v>
      </c>
      <c r="AD1339" s="5" t="str">
        <f>IF(Table1[[#This Row],[Discount Impact Factor]]=0, "No Discount", IF(Table1[[#This Row],[Discount Impact Factor]]&lt;=0.1, "Low Discount", IF(Table1[[#This Row],[Discount Impact Factor]]&lt;=0.2, "Medium Discount", "High Discount")))</f>
        <v>High Discount</v>
      </c>
      <c r="AE1339" s="5" t="str">
        <f>IF(Table1[[#This Row],[Discount]]=0,"0% (No Discount)",
 IF(Table1[[#This Row],[Discount]]&lt;=0.09,"10%",
 IF(Table1[[#This Row],[Discount]]&lt;=0.16,"15%",
 IF(Table1[[#This Row],[Discount]]&lt;=0.2,"20%",  IF(Table1[[#This Row],[Discount]]&lt;=0.25,"25%",
 "30%+")))))</f>
        <v>10%</v>
      </c>
      <c r="AF1339" s="5" t="str">
        <f>IF(Table1[[#This Row],[Discount]]=0, "Full Price", "Discounted")</f>
        <v>Discounted</v>
      </c>
      <c r="AG1339" s="46" t="str">
        <f>TEXT(Table1[[#This Row],[Order Date]],"mmm-yyyy")</f>
        <v>Feb-2015</v>
      </c>
    </row>
    <row r="1340" spans="1:33" ht="12.75" customHeight="1" x14ac:dyDescent="0.25">
      <c r="A1340" s="5">
        <v>19001</v>
      </c>
      <c r="B1340" s="5" t="s">
        <v>56</v>
      </c>
      <c r="C1340" s="5">
        <v>0</v>
      </c>
      <c r="D1340" s="5">
        <v>65.989999999999995</v>
      </c>
      <c r="E1340" s="5">
        <v>3.99</v>
      </c>
      <c r="F1340" s="5">
        <v>2417</v>
      </c>
      <c r="G1340" s="5" t="s">
        <v>2262</v>
      </c>
      <c r="H1340" s="5" t="s">
        <v>49</v>
      </c>
      <c r="I1340" s="5" t="s">
        <v>114</v>
      </c>
      <c r="J1340" s="5" t="s">
        <v>77</v>
      </c>
      <c r="K1340" s="5" t="s">
        <v>78</v>
      </c>
      <c r="L1340" s="5" t="s">
        <v>59</v>
      </c>
      <c r="M1340" s="5" t="s">
        <v>1053</v>
      </c>
      <c r="N1340" s="5">
        <v>0.59</v>
      </c>
      <c r="O1340" s="5" t="s">
        <v>33</v>
      </c>
      <c r="P1340" s="5" t="s">
        <v>136</v>
      </c>
      <c r="Q1340" s="5" t="s">
        <v>137</v>
      </c>
      <c r="R1340" s="5" t="s">
        <v>2027</v>
      </c>
      <c r="S1340" s="5">
        <v>22124</v>
      </c>
      <c r="T1340" s="7">
        <v>42077</v>
      </c>
      <c r="U1340" s="7">
        <v>42078</v>
      </c>
      <c r="V1340" s="5">
        <v>-60.563999999999993</v>
      </c>
      <c r="W1340" s="5">
        <v>13</v>
      </c>
      <c r="X1340" s="5">
        <v>765.65</v>
      </c>
      <c r="Y1340" s="5">
        <v>86754</v>
      </c>
      <c r="Z1340" s="5">
        <f>DATEDIF(Table1[[#This Row],[Order Date]], Table1[[#This Row],[Ship Date]], "D")</f>
        <v>1</v>
      </c>
      <c r="AA1340" s="5">
        <f>IF(Table1[[#This Row],[Sales]]=0, 0, Table1[[#This Row],[Profit]] / Table1[[#This Row],[Sales]] * 100)</f>
        <v>-7.9101417096584594</v>
      </c>
      <c r="AB1340" s="5">
        <f>Table1[[#This Row],[Sales]] / (1 - Table1[[#This Row],[Discount]])</f>
        <v>765.65</v>
      </c>
      <c r="AC1340" s="5">
        <f>Table1[[#This Row],[Sales Before Discount]] - Table1[[#This Row],[Sales]]</f>
        <v>0</v>
      </c>
      <c r="AD1340" s="5" t="str">
        <f>IF(Table1[[#This Row],[Discount Impact Factor]]=0, "No Discount", IF(Table1[[#This Row],[Discount Impact Factor]]&lt;=0.1, "Low Discount", IF(Table1[[#This Row],[Discount Impact Factor]]&lt;=0.2, "Medium Discount", "High Discount")))</f>
        <v>No Discount</v>
      </c>
      <c r="AE1340" s="5" t="str">
        <f>IF(Table1[[#This Row],[Discount]]=0,"0% (No Discount)",
 IF(Table1[[#This Row],[Discount]]&lt;=0.09,"10%",
 IF(Table1[[#This Row],[Discount]]&lt;=0.16,"15%",
 IF(Table1[[#This Row],[Discount]]&lt;=0.2,"20%",  IF(Table1[[#This Row],[Discount]]&lt;=0.25,"25%",
 "30%+")))))</f>
        <v>0% (No Discount)</v>
      </c>
      <c r="AF1340" s="5" t="str">
        <f>IF(Table1[[#This Row],[Discount]]=0, "Full Price", "Discounted")</f>
        <v>Full Price</v>
      </c>
      <c r="AG1340" s="46" t="str">
        <f>TEXT(Table1[[#This Row],[Order Date]],"mmm-yyyy")</f>
        <v>Mar-2015</v>
      </c>
    </row>
    <row r="1341" spans="1:33" ht="12.75" customHeight="1" x14ac:dyDescent="0.25">
      <c r="A1341" s="5">
        <v>20325</v>
      </c>
      <c r="B1341" s="5" t="s">
        <v>47</v>
      </c>
      <c r="C1341" s="5">
        <v>0.03</v>
      </c>
      <c r="D1341" s="5">
        <v>2.1</v>
      </c>
      <c r="E1341" s="5">
        <v>0.7</v>
      </c>
      <c r="F1341" s="5">
        <v>2418</v>
      </c>
      <c r="G1341" s="5" t="s">
        <v>2263</v>
      </c>
      <c r="H1341" s="5" t="s">
        <v>49</v>
      </c>
      <c r="I1341" s="5" t="s">
        <v>114</v>
      </c>
      <c r="J1341" s="5" t="s">
        <v>29</v>
      </c>
      <c r="K1341" s="5" t="s">
        <v>30</v>
      </c>
      <c r="L1341" s="5" t="s">
        <v>31</v>
      </c>
      <c r="M1341" s="5" t="s">
        <v>2264</v>
      </c>
      <c r="N1341" s="5">
        <v>0.56999999999999995</v>
      </c>
      <c r="O1341" s="5" t="s">
        <v>33</v>
      </c>
      <c r="P1341" s="5" t="s">
        <v>136</v>
      </c>
      <c r="Q1341" s="5" t="s">
        <v>137</v>
      </c>
      <c r="R1341" s="5" t="s">
        <v>2265</v>
      </c>
      <c r="S1341" s="5">
        <v>23805</v>
      </c>
      <c r="T1341" s="7">
        <v>42010</v>
      </c>
      <c r="U1341" s="7">
        <v>42011</v>
      </c>
      <c r="V1341" s="5">
        <v>-1473.9059999999999</v>
      </c>
      <c r="W1341" s="5">
        <v>4</v>
      </c>
      <c r="X1341" s="5">
        <v>8.7200000000000006</v>
      </c>
      <c r="Y1341" s="5">
        <v>86750</v>
      </c>
      <c r="Z1341" s="5">
        <f>DATEDIF(Table1[[#This Row],[Order Date]], Table1[[#This Row],[Ship Date]], "D")</f>
        <v>1</v>
      </c>
      <c r="AA1341" s="5">
        <f>IF(Table1[[#This Row],[Sales]]=0, 0, Table1[[#This Row],[Profit]] / Table1[[#This Row],[Sales]] * 100)</f>
        <v>-16902.591743119265</v>
      </c>
      <c r="AB1341" s="5">
        <f>Table1[[#This Row],[Sales]] / (1 - Table1[[#This Row],[Discount]])</f>
        <v>8.9896907216494846</v>
      </c>
      <c r="AC1341" s="5">
        <f>Table1[[#This Row],[Sales Before Discount]] - Table1[[#This Row],[Sales]]</f>
        <v>0.26969072164948393</v>
      </c>
      <c r="AD1341" s="5" t="str">
        <f>IF(Table1[[#This Row],[Discount Impact Factor]]=0, "No Discount", IF(Table1[[#This Row],[Discount Impact Factor]]&lt;=0.1, "Low Discount", IF(Table1[[#This Row],[Discount Impact Factor]]&lt;=0.2, "Medium Discount", "High Discount")))</f>
        <v>High Discount</v>
      </c>
      <c r="AE1341" s="5" t="str">
        <f>IF(Table1[[#This Row],[Discount]]=0,"0% (No Discount)",
 IF(Table1[[#This Row],[Discount]]&lt;=0.09,"10%",
 IF(Table1[[#This Row],[Discount]]&lt;=0.16,"15%",
 IF(Table1[[#This Row],[Discount]]&lt;=0.2,"20%",  IF(Table1[[#This Row],[Discount]]&lt;=0.25,"25%",
 "30%+")))))</f>
        <v>10%</v>
      </c>
      <c r="AF1341" s="5" t="str">
        <f>IF(Table1[[#This Row],[Discount]]=0, "Full Price", "Discounted")</f>
        <v>Discounted</v>
      </c>
      <c r="AG1341" s="46" t="str">
        <f>TEXT(Table1[[#This Row],[Order Date]],"mmm-yyyy")</f>
        <v>Jan-2015</v>
      </c>
    </row>
    <row r="1342" spans="1:33" ht="12.75" customHeight="1" x14ac:dyDescent="0.25">
      <c r="A1342" s="5">
        <v>21724</v>
      </c>
      <c r="B1342" s="5" t="s">
        <v>25</v>
      </c>
      <c r="C1342" s="5">
        <v>0.1</v>
      </c>
      <c r="D1342" s="5">
        <v>599.99</v>
      </c>
      <c r="E1342" s="5">
        <v>24.49</v>
      </c>
      <c r="F1342" s="5">
        <v>2418</v>
      </c>
      <c r="G1342" s="5" t="s">
        <v>2263</v>
      </c>
      <c r="H1342" s="5" t="s">
        <v>49</v>
      </c>
      <c r="I1342" s="5" t="s">
        <v>114</v>
      </c>
      <c r="J1342" s="5" t="s">
        <v>77</v>
      </c>
      <c r="K1342" s="5" t="s">
        <v>587</v>
      </c>
      <c r="L1342" s="5" t="s">
        <v>236</v>
      </c>
      <c r="M1342" s="5" t="s">
        <v>2266</v>
      </c>
      <c r="N1342" s="5">
        <v>0.5</v>
      </c>
      <c r="O1342" s="5" t="s">
        <v>33</v>
      </c>
      <c r="P1342" s="5" t="s">
        <v>136</v>
      </c>
      <c r="Q1342" s="5" t="s">
        <v>137</v>
      </c>
      <c r="R1342" s="5" t="s">
        <v>2265</v>
      </c>
      <c r="S1342" s="5">
        <v>23805</v>
      </c>
      <c r="T1342" s="7">
        <v>42014</v>
      </c>
      <c r="U1342" s="7">
        <v>42015</v>
      </c>
      <c r="V1342" s="5">
        <v>-343.12599999999998</v>
      </c>
      <c r="W1342" s="5">
        <v>11</v>
      </c>
      <c r="X1342" s="5">
        <v>6355.69</v>
      </c>
      <c r="Y1342" s="5">
        <v>86753</v>
      </c>
      <c r="Z1342" s="5">
        <f>DATEDIF(Table1[[#This Row],[Order Date]], Table1[[#This Row],[Ship Date]], "D")</f>
        <v>1</v>
      </c>
      <c r="AA1342" s="5">
        <f>IF(Table1[[#This Row],[Sales]]=0, 0, Table1[[#This Row],[Profit]] / Table1[[#This Row],[Sales]] * 100)</f>
        <v>-5.3987214606124594</v>
      </c>
      <c r="AB1342" s="5">
        <f>Table1[[#This Row],[Sales]] / (1 - Table1[[#This Row],[Discount]])</f>
        <v>7061.8777777777768</v>
      </c>
      <c r="AC1342" s="5">
        <f>Table1[[#This Row],[Sales Before Discount]] - Table1[[#This Row],[Sales]]</f>
        <v>706.18777777777723</v>
      </c>
      <c r="AD1342" s="5" t="str">
        <f>IF(Table1[[#This Row],[Discount Impact Factor]]=0, "No Discount", IF(Table1[[#This Row],[Discount Impact Factor]]&lt;=0.1, "Low Discount", IF(Table1[[#This Row],[Discount Impact Factor]]&lt;=0.2, "Medium Discount", "High Discount")))</f>
        <v>High Discount</v>
      </c>
      <c r="AE1342" s="5" t="str">
        <f>IF(Table1[[#This Row],[Discount]]=0,"0% (No Discount)",
 IF(Table1[[#This Row],[Discount]]&lt;=0.09,"10%",
 IF(Table1[[#This Row],[Discount]]&lt;=0.16,"15%",
 IF(Table1[[#This Row],[Discount]]&lt;=0.2,"20%",  IF(Table1[[#This Row],[Discount]]&lt;=0.25,"25%",
 "30%+")))))</f>
        <v>15%</v>
      </c>
      <c r="AF1342" s="5" t="str">
        <f>IF(Table1[[#This Row],[Discount]]=0, "Full Price", "Discounted")</f>
        <v>Discounted</v>
      </c>
      <c r="AG1342" s="46" t="str">
        <f>TEXT(Table1[[#This Row],[Order Date]],"mmm-yyyy")</f>
        <v>Jan-2015</v>
      </c>
    </row>
    <row r="1343" spans="1:33" ht="12.75" hidden="1" customHeight="1" x14ac:dyDescent="0.25">
      <c r="A1343" s="5">
        <v>21725</v>
      </c>
      <c r="B1343" s="5" t="s">
        <v>25</v>
      </c>
      <c r="C1343" s="5">
        <v>0.06</v>
      </c>
      <c r="D1343" s="5">
        <v>2.78</v>
      </c>
      <c r="E1343" s="5">
        <v>1.25</v>
      </c>
      <c r="F1343" s="5">
        <v>2418</v>
      </c>
      <c r="G1343" s="5" t="s">
        <v>2263</v>
      </c>
      <c r="H1343" s="5" t="s">
        <v>49</v>
      </c>
      <c r="I1343" s="5" t="s">
        <v>114</v>
      </c>
      <c r="J1343" s="5" t="s">
        <v>29</v>
      </c>
      <c r="K1343" s="5" t="s">
        <v>30</v>
      </c>
      <c r="L1343" s="5" t="s">
        <v>31</v>
      </c>
      <c r="M1343" s="5" t="s">
        <v>2206</v>
      </c>
      <c r="N1343" s="5">
        <v>0.59</v>
      </c>
      <c r="O1343" s="5" t="s">
        <v>33</v>
      </c>
      <c r="P1343" s="5" t="s">
        <v>136</v>
      </c>
      <c r="Q1343" s="5" t="s">
        <v>137</v>
      </c>
      <c r="R1343" s="5" t="s">
        <v>2265</v>
      </c>
      <c r="S1343" s="5">
        <v>23805</v>
      </c>
      <c r="T1343" s="7">
        <v>42014</v>
      </c>
      <c r="U1343" s="7">
        <v>42016</v>
      </c>
      <c r="V1343" s="5">
        <v>66.359999999999985</v>
      </c>
      <c r="W1343" s="5">
        <v>10</v>
      </c>
      <c r="X1343" s="5">
        <v>28.09</v>
      </c>
      <c r="Y1343" s="5">
        <v>86753</v>
      </c>
      <c r="Z1343" s="5">
        <f>DATEDIF(Table1[[#This Row],[Order Date]], Table1[[#This Row],[Ship Date]], "D")</f>
        <v>2</v>
      </c>
      <c r="AA1343" s="5">
        <f>IF(Table1[[#This Row],[Sales]]=0, 0, Table1[[#This Row],[Profit]] / Table1[[#This Row],[Sales]] * 100)</f>
        <v>236.24065503737981</v>
      </c>
      <c r="AB1343" s="5">
        <f>Table1[[#This Row],[Sales]] / (1 - Table1[[#This Row],[Discount]])</f>
        <v>29.882978723404257</v>
      </c>
      <c r="AC1343" s="5">
        <f>Table1[[#This Row],[Sales Before Discount]] - Table1[[#This Row],[Sales]]</f>
        <v>1.7929787234042571</v>
      </c>
      <c r="AD1343" s="5" t="str">
        <f>IF(Table1[[#This Row],[Discount Impact Factor]]=0, "No Discount", IF(Table1[[#This Row],[Discount Impact Factor]]&lt;=0.1, "Low Discount", IF(Table1[[#This Row],[Discount Impact Factor]]&lt;=0.2, "Medium Discount", "High Discount")))</f>
        <v>High Discount</v>
      </c>
      <c r="AE1343" s="5" t="str">
        <f>IF(Table1[[#This Row],[Discount]]=0,"0% (No Discount)",
 IF(Table1[[#This Row],[Discount]]&lt;=0.09,"10%",
 IF(Table1[[#This Row],[Discount]]&lt;=0.16,"15%",
 IF(Table1[[#This Row],[Discount]]&lt;=0.2,"20%",  IF(Table1[[#This Row],[Discount]]&lt;=0.25,"25%",
 "30%+")))))</f>
        <v>10%</v>
      </c>
      <c r="AF1343" s="5" t="str">
        <f>IF(Table1[[#This Row],[Discount]]=0, "Full Price", "Discounted")</f>
        <v>Discounted</v>
      </c>
      <c r="AG1343" s="46" t="str">
        <f>TEXT(Table1[[#This Row],[Order Date]],"mmm-yyyy")</f>
        <v>Jan-2015</v>
      </c>
    </row>
    <row r="1344" spans="1:33" ht="12.75" customHeight="1" x14ac:dyDescent="0.25">
      <c r="A1344" s="5">
        <v>22376</v>
      </c>
      <c r="B1344" s="5" t="s">
        <v>37</v>
      </c>
      <c r="C1344" s="5">
        <v>7.0000000000000007E-2</v>
      </c>
      <c r="D1344" s="5">
        <v>225.04</v>
      </c>
      <c r="E1344" s="5">
        <v>11.79</v>
      </c>
      <c r="F1344" s="5">
        <v>2419</v>
      </c>
      <c r="G1344" s="5" t="s">
        <v>2267</v>
      </c>
      <c r="H1344" s="5" t="s">
        <v>49</v>
      </c>
      <c r="I1344" s="5" t="s">
        <v>114</v>
      </c>
      <c r="J1344" s="5" t="s">
        <v>29</v>
      </c>
      <c r="K1344" s="5" t="s">
        <v>257</v>
      </c>
      <c r="L1344" s="5" t="s">
        <v>86</v>
      </c>
      <c r="M1344" s="5" t="s">
        <v>2268</v>
      </c>
      <c r="N1344" s="5">
        <v>0.42</v>
      </c>
      <c r="O1344" s="5" t="s">
        <v>33</v>
      </c>
      <c r="P1344" s="5" t="s">
        <v>136</v>
      </c>
      <c r="Q1344" s="5" t="s">
        <v>137</v>
      </c>
      <c r="R1344" s="5" t="s">
        <v>1449</v>
      </c>
      <c r="S1344" s="5">
        <v>23701</v>
      </c>
      <c r="T1344" s="7">
        <v>42089</v>
      </c>
      <c r="U1344" s="7">
        <v>42089</v>
      </c>
      <c r="V1344" s="5">
        <v>-162.91800000000001</v>
      </c>
      <c r="W1344" s="5">
        <v>5</v>
      </c>
      <c r="X1344" s="5">
        <v>1130.1500000000001</v>
      </c>
      <c r="Y1344" s="5">
        <v>86751</v>
      </c>
      <c r="Z1344" s="5">
        <f>DATEDIF(Table1[[#This Row],[Order Date]], Table1[[#This Row],[Ship Date]], "D")</f>
        <v>0</v>
      </c>
      <c r="AA1344" s="5">
        <f>IF(Table1[[#This Row],[Sales]]=0, 0, Table1[[#This Row],[Profit]] / Table1[[#This Row],[Sales]] * 100)</f>
        <v>-14.415608547537936</v>
      </c>
      <c r="AB1344" s="5">
        <f>Table1[[#This Row],[Sales]] / (1 - Table1[[#This Row],[Discount]])</f>
        <v>1215.2150537634411</v>
      </c>
      <c r="AC1344" s="5">
        <f>Table1[[#This Row],[Sales Before Discount]] - Table1[[#This Row],[Sales]]</f>
        <v>85.065053763441028</v>
      </c>
      <c r="AD1344" s="5" t="str">
        <f>IF(Table1[[#This Row],[Discount Impact Factor]]=0, "No Discount", IF(Table1[[#This Row],[Discount Impact Factor]]&lt;=0.1, "Low Discount", IF(Table1[[#This Row],[Discount Impact Factor]]&lt;=0.2, "Medium Discount", "High Discount")))</f>
        <v>High Discount</v>
      </c>
      <c r="AE1344" s="5" t="str">
        <f>IF(Table1[[#This Row],[Discount]]=0,"0% (No Discount)",
 IF(Table1[[#This Row],[Discount]]&lt;=0.09,"10%",
 IF(Table1[[#This Row],[Discount]]&lt;=0.16,"15%",
 IF(Table1[[#This Row],[Discount]]&lt;=0.2,"20%",  IF(Table1[[#This Row],[Discount]]&lt;=0.25,"25%",
 "30%+")))))</f>
        <v>10%</v>
      </c>
      <c r="AF1344" s="5" t="str">
        <f>IF(Table1[[#This Row],[Discount]]=0, "Full Price", "Discounted")</f>
        <v>Discounted</v>
      </c>
      <c r="AG1344" s="46" t="str">
        <f>TEXT(Table1[[#This Row],[Order Date]],"mmm-yyyy")</f>
        <v>Mar-2015</v>
      </c>
    </row>
    <row r="1345" spans="1:33" ht="12.75" hidden="1" customHeight="1" x14ac:dyDescent="0.25">
      <c r="A1345" s="5">
        <v>22377</v>
      </c>
      <c r="B1345" s="5" t="s">
        <v>37</v>
      </c>
      <c r="C1345" s="5">
        <v>0.03</v>
      </c>
      <c r="D1345" s="5">
        <v>7.84</v>
      </c>
      <c r="E1345" s="5">
        <v>4.71</v>
      </c>
      <c r="F1345" s="5">
        <v>2419</v>
      </c>
      <c r="G1345" s="5" t="s">
        <v>2267</v>
      </c>
      <c r="H1345" s="5" t="s">
        <v>49</v>
      </c>
      <c r="I1345" s="5" t="s">
        <v>114</v>
      </c>
      <c r="J1345" s="5" t="s">
        <v>29</v>
      </c>
      <c r="K1345" s="5" t="s">
        <v>109</v>
      </c>
      <c r="L1345" s="5" t="s">
        <v>59</v>
      </c>
      <c r="M1345" s="5" t="s">
        <v>2269</v>
      </c>
      <c r="N1345" s="5">
        <v>0.35</v>
      </c>
      <c r="O1345" s="5" t="s">
        <v>33</v>
      </c>
      <c r="P1345" s="5" t="s">
        <v>136</v>
      </c>
      <c r="Q1345" s="5" t="s">
        <v>137</v>
      </c>
      <c r="R1345" s="5" t="s">
        <v>1449</v>
      </c>
      <c r="S1345" s="5">
        <v>23701</v>
      </c>
      <c r="T1345" s="7">
        <v>42089</v>
      </c>
      <c r="U1345" s="7">
        <v>42092</v>
      </c>
      <c r="V1345" s="5">
        <v>859.7177999999999</v>
      </c>
      <c r="W1345" s="5">
        <v>7</v>
      </c>
      <c r="X1345" s="5">
        <v>54.37</v>
      </c>
      <c r="Y1345" s="5">
        <v>86751</v>
      </c>
      <c r="Z1345" s="5">
        <f>DATEDIF(Table1[[#This Row],[Order Date]], Table1[[#This Row],[Ship Date]], "D")</f>
        <v>3</v>
      </c>
      <c r="AA1345" s="5">
        <f>IF(Table1[[#This Row],[Sales]]=0, 0, Table1[[#This Row],[Profit]] / Table1[[#This Row],[Sales]] * 100)</f>
        <v>1581.2356078719881</v>
      </c>
      <c r="AB1345" s="5">
        <f>Table1[[#This Row],[Sales]] / (1 - Table1[[#This Row],[Discount]])</f>
        <v>56.051546391752574</v>
      </c>
      <c r="AC1345" s="5">
        <f>Table1[[#This Row],[Sales Before Discount]] - Table1[[#This Row],[Sales]]</f>
        <v>1.6815463917525761</v>
      </c>
      <c r="AD1345" s="5" t="str">
        <f>IF(Table1[[#This Row],[Discount Impact Factor]]=0, "No Discount", IF(Table1[[#This Row],[Discount Impact Factor]]&lt;=0.1, "Low Discount", IF(Table1[[#This Row],[Discount Impact Factor]]&lt;=0.2, "Medium Discount", "High Discount")))</f>
        <v>High Discount</v>
      </c>
      <c r="AE1345" s="5" t="str">
        <f>IF(Table1[[#This Row],[Discount]]=0,"0% (No Discount)",
 IF(Table1[[#This Row],[Discount]]&lt;=0.09,"10%",
 IF(Table1[[#This Row],[Discount]]&lt;=0.16,"15%",
 IF(Table1[[#This Row],[Discount]]&lt;=0.2,"20%",  IF(Table1[[#This Row],[Discount]]&lt;=0.25,"25%",
 "30%+")))))</f>
        <v>10%</v>
      </c>
      <c r="AF1345" s="5" t="str">
        <f>IF(Table1[[#This Row],[Discount]]=0, "Full Price", "Discounted")</f>
        <v>Discounted</v>
      </c>
      <c r="AG1345" s="46" t="str">
        <f>TEXT(Table1[[#This Row],[Order Date]],"mmm-yyyy")</f>
        <v>Mar-2015</v>
      </c>
    </row>
    <row r="1346" spans="1:33" ht="12.75" customHeight="1" x14ac:dyDescent="0.25">
      <c r="A1346" s="5">
        <v>25271</v>
      </c>
      <c r="B1346" s="5" t="s">
        <v>25</v>
      </c>
      <c r="C1346" s="5">
        <v>0.04</v>
      </c>
      <c r="D1346" s="5">
        <v>9.11</v>
      </c>
      <c r="E1346" s="5">
        <v>2.15</v>
      </c>
      <c r="F1346" s="5">
        <v>2420</v>
      </c>
      <c r="G1346" s="5" t="s">
        <v>2270</v>
      </c>
      <c r="H1346" s="5" t="s">
        <v>49</v>
      </c>
      <c r="I1346" s="5" t="s">
        <v>114</v>
      </c>
      <c r="J1346" s="5" t="s">
        <v>29</v>
      </c>
      <c r="K1346" s="5" t="s">
        <v>93</v>
      </c>
      <c r="L1346" s="5" t="s">
        <v>31</v>
      </c>
      <c r="M1346" s="5" t="s">
        <v>1258</v>
      </c>
      <c r="N1346" s="5">
        <v>0.4</v>
      </c>
      <c r="O1346" s="5" t="s">
        <v>33</v>
      </c>
      <c r="P1346" s="5" t="s">
        <v>136</v>
      </c>
      <c r="Q1346" s="5" t="s">
        <v>137</v>
      </c>
      <c r="R1346" s="5" t="s">
        <v>1567</v>
      </c>
      <c r="S1346" s="5">
        <v>23223</v>
      </c>
      <c r="T1346" s="7">
        <v>42130</v>
      </c>
      <c r="U1346" s="7">
        <v>42130</v>
      </c>
      <c r="V1346" s="5">
        <v>-23.072000000000003</v>
      </c>
      <c r="W1346" s="5">
        <v>11</v>
      </c>
      <c r="X1346" s="5">
        <v>100.87</v>
      </c>
      <c r="Y1346" s="5">
        <v>86752</v>
      </c>
      <c r="Z1346" s="5">
        <f>DATEDIF(Table1[[#This Row],[Order Date]], Table1[[#This Row],[Ship Date]], "D")</f>
        <v>0</v>
      </c>
      <c r="AA1346" s="5">
        <f>IF(Table1[[#This Row],[Sales]]=0, 0, Table1[[#This Row],[Profit]] / Table1[[#This Row],[Sales]] * 100)</f>
        <v>-22.873004857737683</v>
      </c>
      <c r="AB1346" s="5">
        <f>Table1[[#This Row],[Sales]] / (1 - Table1[[#This Row],[Discount]])</f>
        <v>105.07291666666667</v>
      </c>
      <c r="AC1346" s="5">
        <f>Table1[[#This Row],[Sales Before Discount]] - Table1[[#This Row],[Sales]]</f>
        <v>4.2029166666666669</v>
      </c>
      <c r="AD1346" s="5" t="str">
        <f>IF(Table1[[#This Row],[Discount Impact Factor]]=0, "No Discount", IF(Table1[[#This Row],[Discount Impact Factor]]&lt;=0.1, "Low Discount", IF(Table1[[#This Row],[Discount Impact Factor]]&lt;=0.2, "Medium Discount", "High Discount")))</f>
        <v>High Discount</v>
      </c>
      <c r="AE1346" s="5" t="str">
        <f>IF(Table1[[#This Row],[Discount]]=0,"0% (No Discount)",
 IF(Table1[[#This Row],[Discount]]&lt;=0.09,"10%",
 IF(Table1[[#This Row],[Discount]]&lt;=0.16,"15%",
 IF(Table1[[#This Row],[Discount]]&lt;=0.2,"20%",  IF(Table1[[#This Row],[Discount]]&lt;=0.25,"25%",
 "30%+")))))</f>
        <v>10%</v>
      </c>
      <c r="AF1346" s="5" t="str">
        <f>IF(Table1[[#This Row],[Discount]]=0, "Full Price", "Discounted")</f>
        <v>Discounted</v>
      </c>
      <c r="AG1346" s="46" t="str">
        <f>TEXT(Table1[[#This Row],[Order Date]],"mmm-yyyy")</f>
        <v>May-2015</v>
      </c>
    </row>
    <row r="1347" spans="1:33" ht="12.75" hidden="1" customHeight="1" x14ac:dyDescent="0.25">
      <c r="A1347" s="5">
        <v>18802</v>
      </c>
      <c r="B1347" s="5" t="s">
        <v>37</v>
      </c>
      <c r="C1347" s="5">
        <v>0.05</v>
      </c>
      <c r="D1347" s="5">
        <v>150.97999999999999</v>
      </c>
      <c r="E1347" s="5">
        <v>43.71</v>
      </c>
      <c r="F1347" s="5">
        <v>2422</v>
      </c>
      <c r="G1347" s="5" t="s">
        <v>2271</v>
      </c>
      <c r="H1347" s="5" t="s">
        <v>39</v>
      </c>
      <c r="I1347" s="5" t="s">
        <v>40</v>
      </c>
      <c r="J1347" s="5" t="s">
        <v>41</v>
      </c>
      <c r="K1347" s="5" t="s">
        <v>42</v>
      </c>
      <c r="L1347" s="5" t="s">
        <v>43</v>
      </c>
      <c r="M1347" s="5" t="s">
        <v>2272</v>
      </c>
      <c r="N1347" s="5">
        <v>0.55000000000000004</v>
      </c>
      <c r="O1347" s="5" t="s">
        <v>33</v>
      </c>
      <c r="P1347" s="5" t="s">
        <v>61</v>
      </c>
      <c r="Q1347" s="5" t="s">
        <v>130</v>
      </c>
      <c r="R1347" s="5" t="s">
        <v>2273</v>
      </c>
      <c r="S1347" s="5">
        <v>77340</v>
      </c>
      <c r="T1347" s="7">
        <v>42148</v>
      </c>
      <c r="U1347" s="7">
        <v>42149</v>
      </c>
      <c r="V1347" s="5">
        <v>650.29999999999995</v>
      </c>
      <c r="W1347" s="5">
        <v>12</v>
      </c>
      <c r="X1347" s="5">
        <v>1857.08</v>
      </c>
      <c r="Y1347" s="5">
        <v>89053</v>
      </c>
      <c r="Z1347" s="5">
        <f>DATEDIF(Table1[[#This Row],[Order Date]], Table1[[#This Row],[Ship Date]], "D")</f>
        <v>1</v>
      </c>
      <c r="AA1347" s="5">
        <f>IF(Table1[[#This Row],[Sales]]=0, 0, Table1[[#This Row],[Profit]] / Table1[[#This Row],[Sales]] * 100)</f>
        <v>35.017339048398561</v>
      </c>
      <c r="AB1347" s="5">
        <f>Table1[[#This Row],[Sales]] / (1 - Table1[[#This Row],[Discount]])</f>
        <v>1954.8210526315791</v>
      </c>
      <c r="AC1347" s="5">
        <f>Table1[[#This Row],[Sales Before Discount]] - Table1[[#This Row],[Sales]]</f>
        <v>97.741052631579123</v>
      </c>
      <c r="AD1347" s="5" t="str">
        <f>IF(Table1[[#This Row],[Discount Impact Factor]]=0, "No Discount", IF(Table1[[#This Row],[Discount Impact Factor]]&lt;=0.1, "Low Discount", IF(Table1[[#This Row],[Discount Impact Factor]]&lt;=0.2, "Medium Discount", "High Discount")))</f>
        <v>High Discount</v>
      </c>
      <c r="AE1347" s="5" t="str">
        <f>IF(Table1[[#This Row],[Discount]]=0,"0% (No Discount)",
 IF(Table1[[#This Row],[Discount]]&lt;=0.09,"10%",
 IF(Table1[[#This Row],[Discount]]&lt;=0.16,"15%",
 IF(Table1[[#This Row],[Discount]]&lt;=0.2,"20%",  IF(Table1[[#This Row],[Discount]]&lt;=0.25,"25%",
 "30%+")))))</f>
        <v>10%</v>
      </c>
      <c r="AF1347" s="5" t="str">
        <f>IF(Table1[[#This Row],[Discount]]=0, "Full Price", "Discounted")</f>
        <v>Discounted</v>
      </c>
      <c r="AG1347" s="46" t="str">
        <f>TEXT(Table1[[#This Row],[Order Date]],"mmm-yyyy")</f>
        <v>May-2015</v>
      </c>
    </row>
    <row r="1348" spans="1:33" ht="12.75" customHeight="1" x14ac:dyDescent="0.25">
      <c r="A1348" s="5">
        <v>19817</v>
      </c>
      <c r="B1348" s="5" t="s">
        <v>56</v>
      </c>
      <c r="C1348" s="5">
        <v>0.09</v>
      </c>
      <c r="D1348" s="5">
        <v>3.89</v>
      </c>
      <c r="E1348" s="5">
        <v>7.01</v>
      </c>
      <c r="F1348" s="5">
        <v>2422</v>
      </c>
      <c r="G1348" s="5" t="s">
        <v>2271</v>
      </c>
      <c r="H1348" s="5" t="s">
        <v>27</v>
      </c>
      <c r="I1348" s="5" t="s">
        <v>40</v>
      </c>
      <c r="J1348" s="5" t="s">
        <v>29</v>
      </c>
      <c r="K1348" s="5" t="s">
        <v>109</v>
      </c>
      <c r="L1348" s="5" t="s">
        <v>59</v>
      </c>
      <c r="M1348" s="5" t="s">
        <v>1340</v>
      </c>
      <c r="N1348" s="5">
        <v>0.37</v>
      </c>
      <c r="O1348" s="5" t="s">
        <v>33</v>
      </c>
      <c r="P1348" s="5" t="s">
        <v>61</v>
      </c>
      <c r="Q1348" s="5" t="s">
        <v>130</v>
      </c>
      <c r="R1348" s="5" t="s">
        <v>2273</v>
      </c>
      <c r="S1348" s="5">
        <v>77340</v>
      </c>
      <c r="T1348" s="7">
        <v>42026</v>
      </c>
      <c r="U1348" s="7">
        <v>42028</v>
      </c>
      <c r="V1348" s="5">
        <v>-154.30700000000002</v>
      </c>
      <c r="W1348" s="5">
        <v>10</v>
      </c>
      <c r="X1348" s="5">
        <v>42.56</v>
      </c>
      <c r="Y1348" s="5">
        <v>89055</v>
      </c>
      <c r="Z1348" s="5">
        <f>DATEDIF(Table1[[#This Row],[Order Date]], Table1[[#This Row],[Ship Date]], "D")</f>
        <v>2</v>
      </c>
      <c r="AA1348" s="5">
        <f>IF(Table1[[#This Row],[Sales]]=0, 0, Table1[[#This Row],[Profit]] / Table1[[#This Row],[Sales]] * 100)</f>
        <v>-362.56343984962405</v>
      </c>
      <c r="AB1348" s="5">
        <f>Table1[[#This Row],[Sales]] / (1 - Table1[[#This Row],[Discount]])</f>
        <v>46.769230769230774</v>
      </c>
      <c r="AC1348" s="5">
        <f>Table1[[#This Row],[Sales Before Discount]] - Table1[[#This Row],[Sales]]</f>
        <v>4.2092307692307713</v>
      </c>
      <c r="AD1348" s="5" t="str">
        <f>IF(Table1[[#This Row],[Discount Impact Factor]]=0, "No Discount", IF(Table1[[#This Row],[Discount Impact Factor]]&lt;=0.1, "Low Discount", IF(Table1[[#This Row],[Discount Impact Factor]]&lt;=0.2, "Medium Discount", "High Discount")))</f>
        <v>High Discount</v>
      </c>
      <c r="AE1348" s="5" t="str">
        <f>IF(Table1[[#This Row],[Discount]]=0,"0% (No Discount)",
 IF(Table1[[#This Row],[Discount]]&lt;=0.09,"10%",
 IF(Table1[[#This Row],[Discount]]&lt;=0.16,"15%",
 IF(Table1[[#This Row],[Discount]]&lt;=0.2,"20%",  IF(Table1[[#This Row],[Discount]]&lt;=0.25,"25%",
 "30%+")))))</f>
        <v>10%</v>
      </c>
      <c r="AF1348" s="5" t="str">
        <f>IF(Table1[[#This Row],[Discount]]=0, "Full Price", "Discounted")</f>
        <v>Discounted</v>
      </c>
      <c r="AG1348" s="46" t="str">
        <f>TEXT(Table1[[#This Row],[Order Date]],"mmm-yyyy")</f>
        <v>Jan-2015</v>
      </c>
    </row>
    <row r="1349" spans="1:33" ht="12.75" hidden="1" customHeight="1" x14ac:dyDescent="0.25">
      <c r="A1349" s="5">
        <v>25126</v>
      </c>
      <c r="B1349" s="5" t="s">
        <v>106</v>
      </c>
      <c r="C1349" s="5">
        <v>0.04</v>
      </c>
      <c r="D1349" s="5">
        <v>100.98</v>
      </c>
      <c r="E1349" s="5">
        <v>7.18</v>
      </c>
      <c r="F1349" s="5">
        <v>2423</v>
      </c>
      <c r="G1349" s="5" t="s">
        <v>2274</v>
      </c>
      <c r="H1349" s="5" t="s">
        <v>49</v>
      </c>
      <c r="I1349" s="5" t="s">
        <v>40</v>
      </c>
      <c r="J1349" s="5" t="s">
        <v>77</v>
      </c>
      <c r="K1349" s="5" t="s">
        <v>180</v>
      </c>
      <c r="L1349" s="5" t="s">
        <v>59</v>
      </c>
      <c r="M1349" s="5" t="s">
        <v>2275</v>
      </c>
      <c r="N1349" s="5">
        <v>0.4</v>
      </c>
      <c r="O1349" s="5" t="s">
        <v>33</v>
      </c>
      <c r="P1349" s="5" t="s">
        <v>61</v>
      </c>
      <c r="Q1349" s="5" t="s">
        <v>130</v>
      </c>
      <c r="R1349" s="5" t="s">
        <v>2276</v>
      </c>
      <c r="S1349" s="5">
        <v>76053</v>
      </c>
      <c r="T1349" s="7">
        <v>42025</v>
      </c>
      <c r="U1349" s="7">
        <v>42030</v>
      </c>
      <c r="V1349" s="5">
        <v>269.94</v>
      </c>
      <c r="W1349" s="5">
        <v>4</v>
      </c>
      <c r="X1349" s="5">
        <v>414.91</v>
      </c>
      <c r="Y1349" s="5">
        <v>89054</v>
      </c>
      <c r="Z1349" s="5">
        <f>DATEDIF(Table1[[#This Row],[Order Date]], Table1[[#This Row],[Ship Date]], "D")</f>
        <v>5</v>
      </c>
      <c r="AA1349" s="5">
        <f>IF(Table1[[#This Row],[Sales]]=0, 0, Table1[[#This Row],[Profit]] / Table1[[#This Row],[Sales]] * 100)</f>
        <v>65.059892506808708</v>
      </c>
      <c r="AB1349" s="5">
        <f>Table1[[#This Row],[Sales]] / (1 - Table1[[#This Row],[Discount]])</f>
        <v>432.19791666666669</v>
      </c>
      <c r="AC1349" s="5">
        <f>Table1[[#This Row],[Sales Before Discount]] - Table1[[#This Row],[Sales]]</f>
        <v>17.287916666666661</v>
      </c>
      <c r="AD1349" s="5" t="str">
        <f>IF(Table1[[#This Row],[Discount Impact Factor]]=0, "No Discount", IF(Table1[[#This Row],[Discount Impact Factor]]&lt;=0.1, "Low Discount", IF(Table1[[#This Row],[Discount Impact Factor]]&lt;=0.2, "Medium Discount", "High Discount")))</f>
        <v>High Discount</v>
      </c>
      <c r="AE1349" s="5" t="str">
        <f>IF(Table1[[#This Row],[Discount]]=0,"0% (No Discount)",
 IF(Table1[[#This Row],[Discount]]&lt;=0.09,"10%",
 IF(Table1[[#This Row],[Discount]]&lt;=0.16,"15%",
 IF(Table1[[#This Row],[Discount]]&lt;=0.2,"20%",  IF(Table1[[#This Row],[Discount]]&lt;=0.25,"25%",
 "30%+")))))</f>
        <v>10%</v>
      </c>
      <c r="AF1349" s="5" t="str">
        <f>IF(Table1[[#This Row],[Discount]]=0, "Full Price", "Discounted")</f>
        <v>Discounted</v>
      </c>
      <c r="AG1349" s="46" t="str">
        <f>TEXT(Table1[[#This Row],[Order Date]],"mmm-yyyy")</f>
        <v>Jan-2015</v>
      </c>
    </row>
    <row r="1350" spans="1:33" ht="12.75" hidden="1" customHeight="1" x14ac:dyDescent="0.25">
      <c r="A1350" s="5">
        <v>21761</v>
      </c>
      <c r="B1350" s="5" t="s">
        <v>25</v>
      </c>
      <c r="C1350" s="5">
        <v>0.08</v>
      </c>
      <c r="D1350" s="5">
        <v>30.93</v>
      </c>
      <c r="E1350" s="5">
        <v>3.92</v>
      </c>
      <c r="F1350" s="5">
        <v>2426</v>
      </c>
      <c r="G1350" s="5" t="s">
        <v>2277</v>
      </c>
      <c r="H1350" s="5" t="s">
        <v>49</v>
      </c>
      <c r="I1350" s="5" t="s">
        <v>58</v>
      </c>
      <c r="J1350" s="5" t="s">
        <v>41</v>
      </c>
      <c r="K1350" s="5" t="s">
        <v>50</v>
      </c>
      <c r="L1350" s="5" t="s">
        <v>51</v>
      </c>
      <c r="M1350" s="5" t="s">
        <v>1750</v>
      </c>
      <c r="N1350" s="5">
        <v>0.44</v>
      </c>
      <c r="O1350" s="5" t="s">
        <v>33</v>
      </c>
      <c r="P1350" s="5" t="s">
        <v>61</v>
      </c>
      <c r="Q1350" s="5" t="s">
        <v>130</v>
      </c>
      <c r="R1350" s="5" t="s">
        <v>2278</v>
      </c>
      <c r="S1350" s="5">
        <v>75061</v>
      </c>
      <c r="T1350" s="7">
        <v>42078</v>
      </c>
      <c r="U1350" s="7">
        <v>42079</v>
      </c>
      <c r="V1350" s="5">
        <v>63.059099999999994</v>
      </c>
      <c r="W1350" s="5">
        <v>3</v>
      </c>
      <c r="X1350" s="5">
        <v>91.39</v>
      </c>
      <c r="Y1350" s="5">
        <v>90859</v>
      </c>
      <c r="Z1350" s="5">
        <f>DATEDIF(Table1[[#This Row],[Order Date]], Table1[[#This Row],[Ship Date]], "D")</f>
        <v>1</v>
      </c>
      <c r="AA1350" s="5">
        <f>IF(Table1[[#This Row],[Sales]]=0, 0, Table1[[#This Row],[Profit]] / Table1[[#This Row],[Sales]] * 100)</f>
        <v>69</v>
      </c>
      <c r="AB1350" s="5">
        <f>Table1[[#This Row],[Sales]] / (1 - Table1[[#This Row],[Discount]])</f>
        <v>99.336956521739125</v>
      </c>
      <c r="AC1350" s="5">
        <f>Table1[[#This Row],[Sales Before Discount]] - Table1[[#This Row],[Sales]]</f>
        <v>7.9469565217391249</v>
      </c>
      <c r="AD1350" s="5" t="str">
        <f>IF(Table1[[#This Row],[Discount Impact Factor]]=0, "No Discount", IF(Table1[[#This Row],[Discount Impact Factor]]&lt;=0.1, "Low Discount", IF(Table1[[#This Row],[Discount Impact Factor]]&lt;=0.2, "Medium Discount", "High Discount")))</f>
        <v>High Discount</v>
      </c>
      <c r="AE1350" s="5" t="str">
        <f>IF(Table1[[#This Row],[Discount]]=0,"0% (No Discount)",
 IF(Table1[[#This Row],[Discount]]&lt;=0.09,"10%",
 IF(Table1[[#This Row],[Discount]]&lt;=0.16,"15%",
 IF(Table1[[#This Row],[Discount]]&lt;=0.2,"20%",  IF(Table1[[#This Row],[Discount]]&lt;=0.25,"25%",
 "30%+")))))</f>
        <v>10%</v>
      </c>
      <c r="AF1350" s="5" t="str">
        <f>IF(Table1[[#This Row],[Discount]]=0, "Full Price", "Discounted")</f>
        <v>Discounted</v>
      </c>
      <c r="AG1350" s="46" t="str">
        <f>TEXT(Table1[[#This Row],[Order Date]],"mmm-yyyy")</f>
        <v>Mar-2015</v>
      </c>
    </row>
    <row r="1351" spans="1:33" ht="12.75" hidden="1" customHeight="1" x14ac:dyDescent="0.25">
      <c r="A1351" s="5">
        <v>20496</v>
      </c>
      <c r="B1351" s="5" t="s">
        <v>106</v>
      </c>
      <c r="C1351" s="5">
        <v>0.08</v>
      </c>
      <c r="D1351" s="5">
        <v>4.4800000000000004</v>
      </c>
      <c r="E1351" s="5">
        <v>49</v>
      </c>
      <c r="F1351" s="5">
        <v>2426</v>
      </c>
      <c r="G1351" s="5" t="s">
        <v>2277</v>
      </c>
      <c r="H1351" s="5" t="s">
        <v>49</v>
      </c>
      <c r="I1351" s="5" t="s">
        <v>58</v>
      </c>
      <c r="J1351" s="5" t="s">
        <v>29</v>
      </c>
      <c r="K1351" s="5" t="s">
        <v>257</v>
      </c>
      <c r="L1351" s="5" t="s">
        <v>236</v>
      </c>
      <c r="M1351" s="5" t="s">
        <v>680</v>
      </c>
      <c r="N1351" s="5">
        <v>0.6</v>
      </c>
      <c r="O1351" s="5" t="s">
        <v>33</v>
      </c>
      <c r="P1351" s="5" t="s">
        <v>61</v>
      </c>
      <c r="Q1351" s="5" t="s">
        <v>130</v>
      </c>
      <c r="R1351" s="5" t="s">
        <v>2278</v>
      </c>
      <c r="S1351" s="5">
        <v>75061</v>
      </c>
      <c r="T1351" s="7">
        <v>42126</v>
      </c>
      <c r="U1351" s="7">
        <v>42126</v>
      </c>
      <c r="V1351" s="5">
        <v>139.58009999999999</v>
      </c>
      <c r="W1351" s="5">
        <v>37</v>
      </c>
      <c r="X1351" s="5">
        <v>202.29</v>
      </c>
      <c r="Y1351" s="5">
        <v>90861</v>
      </c>
      <c r="Z1351" s="5">
        <f>DATEDIF(Table1[[#This Row],[Order Date]], Table1[[#This Row],[Ship Date]], "D")</f>
        <v>0</v>
      </c>
      <c r="AA1351" s="5">
        <f>IF(Table1[[#This Row],[Sales]]=0, 0, Table1[[#This Row],[Profit]] / Table1[[#This Row],[Sales]] * 100)</f>
        <v>69</v>
      </c>
      <c r="AB1351" s="5">
        <f>Table1[[#This Row],[Sales]] / (1 - Table1[[#This Row],[Discount]])</f>
        <v>219.88043478260869</v>
      </c>
      <c r="AC1351" s="5">
        <f>Table1[[#This Row],[Sales Before Discount]] - Table1[[#This Row],[Sales]]</f>
        <v>17.590434782608696</v>
      </c>
      <c r="AD1351" s="5" t="str">
        <f>IF(Table1[[#This Row],[Discount Impact Factor]]=0, "No Discount", IF(Table1[[#This Row],[Discount Impact Factor]]&lt;=0.1, "Low Discount", IF(Table1[[#This Row],[Discount Impact Factor]]&lt;=0.2, "Medium Discount", "High Discount")))</f>
        <v>High Discount</v>
      </c>
      <c r="AE1351" s="5" t="str">
        <f>IF(Table1[[#This Row],[Discount]]=0,"0% (No Discount)",
 IF(Table1[[#This Row],[Discount]]&lt;=0.09,"10%",
 IF(Table1[[#This Row],[Discount]]&lt;=0.16,"15%",
 IF(Table1[[#This Row],[Discount]]&lt;=0.2,"20%",  IF(Table1[[#This Row],[Discount]]&lt;=0.25,"25%",
 "30%+")))))</f>
        <v>10%</v>
      </c>
      <c r="AF1351" s="5" t="str">
        <f>IF(Table1[[#This Row],[Discount]]=0, "Full Price", "Discounted")</f>
        <v>Discounted</v>
      </c>
      <c r="AG1351" s="46" t="str">
        <f>TEXT(Table1[[#This Row],[Order Date]],"mmm-yyyy")</f>
        <v>May-2015</v>
      </c>
    </row>
    <row r="1352" spans="1:33" ht="12.75" hidden="1" customHeight="1" x14ac:dyDescent="0.25">
      <c r="A1352" s="5">
        <v>20497</v>
      </c>
      <c r="B1352" s="5" t="s">
        <v>106</v>
      </c>
      <c r="C1352" s="5">
        <v>0</v>
      </c>
      <c r="D1352" s="5">
        <v>17.670000000000002</v>
      </c>
      <c r="E1352" s="5">
        <v>8.99</v>
      </c>
      <c r="F1352" s="5">
        <v>2426</v>
      </c>
      <c r="G1352" s="5" t="s">
        <v>2277</v>
      </c>
      <c r="H1352" s="5" t="s">
        <v>49</v>
      </c>
      <c r="I1352" s="5" t="s">
        <v>58</v>
      </c>
      <c r="J1352" s="5" t="s">
        <v>41</v>
      </c>
      <c r="K1352" s="5" t="s">
        <v>50</v>
      </c>
      <c r="L1352" s="5" t="s">
        <v>51</v>
      </c>
      <c r="M1352" s="5" t="s">
        <v>807</v>
      </c>
      <c r="N1352" s="5">
        <v>0.47</v>
      </c>
      <c r="O1352" s="5" t="s">
        <v>33</v>
      </c>
      <c r="P1352" s="5" t="s">
        <v>61</v>
      </c>
      <c r="Q1352" s="5" t="s">
        <v>130</v>
      </c>
      <c r="R1352" s="5" t="s">
        <v>2278</v>
      </c>
      <c r="S1352" s="5">
        <v>75061</v>
      </c>
      <c r="T1352" s="7">
        <v>42126</v>
      </c>
      <c r="U1352" s="7">
        <v>42133</v>
      </c>
      <c r="V1352" s="5">
        <v>109.67000000000002</v>
      </c>
      <c r="W1352" s="5">
        <v>9</v>
      </c>
      <c r="X1352" s="5">
        <v>168.71</v>
      </c>
      <c r="Y1352" s="5">
        <v>90861</v>
      </c>
      <c r="Z1352" s="5">
        <f>DATEDIF(Table1[[#This Row],[Order Date]], Table1[[#This Row],[Ship Date]], "D")</f>
        <v>7</v>
      </c>
      <c r="AA1352" s="5">
        <f>IF(Table1[[#This Row],[Sales]]=0, 0, Table1[[#This Row],[Profit]] / Table1[[#This Row],[Sales]] * 100)</f>
        <v>65.005038231284459</v>
      </c>
      <c r="AB1352" s="5">
        <f>Table1[[#This Row],[Sales]] / (1 - Table1[[#This Row],[Discount]])</f>
        <v>168.71</v>
      </c>
      <c r="AC1352" s="5">
        <f>Table1[[#This Row],[Sales Before Discount]] - Table1[[#This Row],[Sales]]</f>
        <v>0</v>
      </c>
      <c r="AD1352" s="5" t="str">
        <f>IF(Table1[[#This Row],[Discount Impact Factor]]=0, "No Discount", IF(Table1[[#This Row],[Discount Impact Factor]]&lt;=0.1, "Low Discount", IF(Table1[[#This Row],[Discount Impact Factor]]&lt;=0.2, "Medium Discount", "High Discount")))</f>
        <v>No Discount</v>
      </c>
      <c r="AE1352" s="5" t="str">
        <f>IF(Table1[[#This Row],[Discount]]=0,"0% (No Discount)",
 IF(Table1[[#This Row],[Discount]]&lt;=0.09,"10%",
 IF(Table1[[#This Row],[Discount]]&lt;=0.16,"15%",
 IF(Table1[[#This Row],[Discount]]&lt;=0.2,"20%",  IF(Table1[[#This Row],[Discount]]&lt;=0.25,"25%",
 "30%+")))))</f>
        <v>0% (No Discount)</v>
      </c>
      <c r="AF1352" s="5" t="str">
        <f>IF(Table1[[#This Row],[Discount]]=0, "Full Price", "Discounted")</f>
        <v>Full Price</v>
      </c>
      <c r="AG1352" s="46" t="str">
        <f>TEXT(Table1[[#This Row],[Order Date]],"mmm-yyyy")</f>
        <v>May-2015</v>
      </c>
    </row>
    <row r="1353" spans="1:33" ht="12.75" hidden="1" customHeight="1" x14ac:dyDescent="0.25">
      <c r="A1353" s="5">
        <v>23729</v>
      </c>
      <c r="B1353" s="5" t="s">
        <v>25</v>
      </c>
      <c r="C1353" s="5">
        <v>0.03</v>
      </c>
      <c r="D1353" s="5">
        <v>40.99</v>
      </c>
      <c r="E1353" s="5">
        <v>19.989999999999998</v>
      </c>
      <c r="F1353" s="5">
        <v>2427</v>
      </c>
      <c r="G1353" s="5" t="s">
        <v>2279</v>
      </c>
      <c r="H1353" s="5" t="s">
        <v>49</v>
      </c>
      <c r="I1353" s="5" t="s">
        <v>28</v>
      </c>
      <c r="J1353" s="5" t="s">
        <v>29</v>
      </c>
      <c r="K1353" s="5" t="s">
        <v>93</v>
      </c>
      <c r="L1353" s="5" t="s">
        <v>59</v>
      </c>
      <c r="M1353" s="5" t="s">
        <v>1934</v>
      </c>
      <c r="N1353" s="5">
        <v>0.36</v>
      </c>
      <c r="O1353" s="5" t="s">
        <v>33</v>
      </c>
      <c r="P1353" s="5" t="s">
        <v>61</v>
      </c>
      <c r="Q1353" s="5" t="s">
        <v>130</v>
      </c>
      <c r="R1353" s="5" t="s">
        <v>2280</v>
      </c>
      <c r="S1353" s="5">
        <v>76248</v>
      </c>
      <c r="T1353" s="7">
        <v>42052</v>
      </c>
      <c r="U1353" s="7">
        <v>42053</v>
      </c>
      <c r="V1353" s="5">
        <v>395.30799999999999</v>
      </c>
      <c r="W1353" s="5">
        <v>21</v>
      </c>
      <c r="X1353" s="5">
        <v>885.65</v>
      </c>
      <c r="Y1353" s="5">
        <v>90860</v>
      </c>
      <c r="Z1353" s="5">
        <f>DATEDIF(Table1[[#This Row],[Order Date]], Table1[[#This Row],[Ship Date]], "D")</f>
        <v>1</v>
      </c>
      <c r="AA1353" s="5">
        <f>IF(Table1[[#This Row],[Sales]]=0, 0, Table1[[#This Row],[Profit]] / Table1[[#This Row],[Sales]] * 100)</f>
        <v>44.634788008807092</v>
      </c>
      <c r="AB1353" s="5">
        <f>Table1[[#This Row],[Sales]] / (1 - Table1[[#This Row],[Discount]])</f>
        <v>913.04123711340208</v>
      </c>
      <c r="AC1353" s="5">
        <f>Table1[[#This Row],[Sales Before Discount]] - Table1[[#This Row],[Sales]]</f>
        <v>27.391237113402099</v>
      </c>
      <c r="AD1353" s="5" t="str">
        <f>IF(Table1[[#This Row],[Discount Impact Factor]]=0, "No Discount", IF(Table1[[#This Row],[Discount Impact Factor]]&lt;=0.1, "Low Discount", IF(Table1[[#This Row],[Discount Impact Factor]]&lt;=0.2, "Medium Discount", "High Discount")))</f>
        <v>High Discount</v>
      </c>
      <c r="AE1353" s="5" t="str">
        <f>IF(Table1[[#This Row],[Discount]]=0,"0% (No Discount)",
 IF(Table1[[#This Row],[Discount]]&lt;=0.09,"10%",
 IF(Table1[[#This Row],[Discount]]&lt;=0.16,"15%",
 IF(Table1[[#This Row],[Discount]]&lt;=0.2,"20%",  IF(Table1[[#This Row],[Discount]]&lt;=0.25,"25%",
 "30%+")))))</f>
        <v>10%</v>
      </c>
      <c r="AF1353" s="5" t="str">
        <f>IF(Table1[[#This Row],[Discount]]=0, "Full Price", "Discounted")</f>
        <v>Discounted</v>
      </c>
      <c r="AG1353" s="46" t="str">
        <f>TEXT(Table1[[#This Row],[Order Date]],"mmm-yyyy")</f>
        <v>Feb-2015</v>
      </c>
    </row>
    <row r="1354" spans="1:33" ht="12.75" hidden="1" customHeight="1" x14ac:dyDescent="0.25">
      <c r="A1354" s="5">
        <v>22562</v>
      </c>
      <c r="B1354" s="5" t="s">
        <v>37</v>
      </c>
      <c r="C1354" s="5">
        <v>0.1</v>
      </c>
      <c r="D1354" s="5">
        <v>14.28</v>
      </c>
      <c r="E1354" s="5">
        <v>2.99</v>
      </c>
      <c r="F1354" s="5">
        <v>2430</v>
      </c>
      <c r="G1354" s="5" t="s">
        <v>2281</v>
      </c>
      <c r="H1354" s="5" t="s">
        <v>49</v>
      </c>
      <c r="I1354" s="5" t="s">
        <v>40</v>
      </c>
      <c r="J1354" s="5" t="s">
        <v>29</v>
      </c>
      <c r="K1354" s="5" t="s">
        <v>109</v>
      </c>
      <c r="L1354" s="5" t="s">
        <v>59</v>
      </c>
      <c r="M1354" s="5" t="s">
        <v>1713</v>
      </c>
      <c r="N1354" s="5">
        <v>0.39</v>
      </c>
      <c r="O1354" s="5" t="s">
        <v>33</v>
      </c>
      <c r="P1354" s="5" t="s">
        <v>61</v>
      </c>
      <c r="Q1354" s="5" t="s">
        <v>130</v>
      </c>
      <c r="R1354" s="5" t="s">
        <v>2282</v>
      </c>
      <c r="S1354" s="5">
        <v>76541</v>
      </c>
      <c r="T1354" s="7">
        <v>42087</v>
      </c>
      <c r="U1354" s="7">
        <v>42088</v>
      </c>
      <c r="V1354" s="5">
        <v>104.9145</v>
      </c>
      <c r="W1354" s="5">
        <v>11</v>
      </c>
      <c r="X1354" s="5">
        <v>152.05000000000001</v>
      </c>
      <c r="Y1354" s="5">
        <v>91108</v>
      </c>
      <c r="Z1354" s="5">
        <f>DATEDIF(Table1[[#This Row],[Order Date]], Table1[[#This Row],[Ship Date]], "D")</f>
        <v>1</v>
      </c>
      <c r="AA1354" s="5">
        <f>IF(Table1[[#This Row],[Sales]]=0, 0, Table1[[#This Row],[Profit]] / Table1[[#This Row],[Sales]] * 100)</f>
        <v>69</v>
      </c>
      <c r="AB1354" s="5">
        <f>Table1[[#This Row],[Sales]] / (1 - Table1[[#This Row],[Discount]])</f>
        <v>168.94444444444446</v>
      </c>
      <c r="AC1354" s="5">
        <f>Table1[[#This Row],[Sales Before Discount]] - Table1[[#This Row],[Sales]]</f>
        <v>16.894444444444446</v>
      </c>
      <c r="AD1354" s="5" t="str">
        <f>IF(Table1[[#This Row],[Discount Impact Factor]]=0, "No Discount", IF(Table1[[#This Row],[Discount Impact Factor]]&lt;=0.1, "Low Discount", IF(Table1[[#This Row],[Discount Impact Factor]]&lt;=0.2, "Medium Discount", "High Discount")))</f>
        <v>High Discount</v>
      </c>
      <c r="AE1354" s="5" t="str">
        <f>IF(Table1[[#This Row],[Discount]]=0,"0% (No Discount)",
 IF(Table1[[#This Row],[Discount]]&lt;=0.09,"10%",
 IF(Table1[[#This Row],[Discount]]&lt;=0.16,"15%",
 IF(Table1[[#This Row],[Discount]]&lt;=0.2,"20%",  IF(Table1[[#This Row],[Discount]]&lt;=0.25,"25%",
 "30%+")))))</f>
        <v>15%</v>
      </c>
      <c r="AF1354" s="5" t="str">
        <f>IF(Table1[[#This Row],[Discount]]=0, "Full Price", "Discounted")</f>
        <v>Discounted</v>
      </c>
      <c r="AG1354" s="46" t="str">
        <f>TEXT(Table1[[#This Row],[Order Date]],"mmm-yyyy")</f>
        <v>Mar-2015</v>
      </c>
    </row>
    <row r="1355" spans="1:33" ht="12.75" hidden="1" customHeight="1" x14ac:dyDescent="0.25">
      <c r="A1355" s="5">
        <v>22105</v>
      </c>
      <c r="B1355" s="5" t="s">
        <v>37</v>
      </c>
      <c r="C1355" s="5">
        <v>0.04</v>
      </c>
      <c r="D1355" s="5">
        <v>7.08</v>
      </c>
      <c r="E1355" s="5">
        <v>2.35</v>
      </c>
      <c r="F1355" s="5">
        <v>2430</v>
      </c>
      <c r="G1355" s="5" t="s">
        <v>2281</v>
      </c>
      <c r="H1355" s="5" t="s">
        <v>49</v>
      </c>
      <c r="I1355" s="5" t="s">
        <v>40</v>
      </c>
      <c r="J1355" s="5" t="s">
        <v>29</v>
      </c>
      <c r="K1355" s="5" t="s">
        <v>30</v>
      </c>
      <c r="L1355" s="5" t="s">
        <v>31</v>
      </c>
      <c r="M1355" s="5" t="s">
        <v>1144</v>
      </c>
      <c r="N1355" s="5">
        <v>0.47</v>
      </c>
      <c r="O1355" s="5" t="s">
        <v>33</v>
      </c>
      <c r="P1355" s="5" t="s">
        <v>61</v>
      </c>
      <c r="Q1355" s="5" t="s">
        <v>130</v>
      </c>
      <c r="R1355" s="5" t="s">
        <v>2282</v>
      </c>
      <c r="S1355" s="5">
        <v>76541</v>
      </c>
      <c r="T1355" s="7">
        <v>42104</v>
      </c>
      <c r="U1355" s="7">
        <v>42105</v>
      </c>
      <c r="V1355" s="5">
        <v>24.59</v>
      </c>
      <c r="W1355" s="5">
        <v>7</v>
      </c>
      <c r="X1355" s="5">
        <v>49.1</v>
      </c>
      <c r="Y1355" s="5">
        <v>91109</v>
      </c>
      <c r="Z1355" s="5">
        <f>DATEDIF(Table1[[#This Row],[Order Date]], Table1[[#This Row],[Ship Date]], "D")</f>
        <v>1</v>
      </c>
      <c r="AA1355" s="5">
        <f>IF(Table1[[#This Row],[Sales]]=0, 0, Table1[[#This Row],[Profit]] / Table1[[#This Row],[Sales]] * 100)</f>
        <v>50.081466395112017</v>
      </c>
      <c r="AB1355" s="5">
        <f>Table1[[#This Row],[Sales]] / (1 - Table1[[#This Row],[Discount]])</f>
        <v>51.145833333333336</v>
      </c>
      <c r="AC1355" s="5">
        <f>Table1[[#This Row],[Sales Before Discount]] - Table1[[#This Row],[Sales]]</f>
        <v>2.0458333333333343</v>
      </c>
      <c r="AD1355" s="5" t="str">
        <f>IF(Table1[[#This Row],[Discount Impact Factor]]=0, "No Discount", IF(Table1[[#This Row],[Discount Impact Factor]]&lt;=0.1, "Low Discount", IF(Table1[[#This Row],[Discount Impact Factor]]&lt;=0.2, "Medium Discount", "High Discount")))</f>
        <v>High Discount</v>
      </c>
      <c r="AE1355" s="5" t="str">
        <f>IF(Table1[[#This Row],[Discount]]=0,"0% (No Discount)",
 IF(Table1[[#This Row],[Discount]]&lt;=0.09,"10%",
 IF(Table1[[#This Row],[Discount]]&lt;=0.16,"15%",
 IF(Table1[[#This Row],[Discount]]&lt;=0.2,"20%",  IF(Table1[[#This Row],[Discount]]&lt;=0.25,"25%",
 "30%+")))))</f>
        <v>10%</v>
      </c>
      <c r="AF1355" s="5" t="str">
        <f>IF(Table1[[#This Row],[Discount]]=0, "Full Price", "Discounted")</f>
        <v>Discounted</v>
      </c>
      <c r="AG1355" s="46" t="str">
        <f>TEXT(Table1[[#This Row],[Order Date]],"mmm-yyyy")</f>
        <v>Apr-2015</v>
      </c>
    </row>
    <row r="1356" spans="1:33" ht="12.75" customHeight="1" x14ac:dyDescent="0.25">
      <c r="A1356" s="5">
        <v>20731</v>
      </c>
      <c r="B1356" s="5" t="s">
        <v>106</v>
      </c>
      <c r="C1356" s="5">
        <v>0.03</v>
      </c>
      <c r="D1356" s="5">
        <v>140.99</v>
      </c>
      <c r="E1356" s="5">
        <v>4.2</v>
      </c>
      <c r="F1356" s="5">
        <v>2430</v>
      </c>
      <c r="G1356" s="5" t="s">
        <v>2281</v>
      </c>
      <c r="H1356" s="5" t="s">
        <v>49</v>
      </c>
      <c r="I1356" s="5" t="s">
        <v>40</v>
      </c>
      <c r="J1356" s="5" t="s">
        <v>77</v>
      </c>
      <c r="K1356" s="5" t="s">
        <v>78</v>
      </c>
      <c r="L1356" s="5" t="s">
        <v>59</v>
      </c>
      <c r="M1356" s="5" t="s">
        <v>2283</v>
      </c>
      <c r="N1356" s="5">
        <v>0.59</v>
      </c>
      <c r="O1356" s="5" t="s">
        <v>33</v>
      </c>
      <c r="P1356" s="5" t="s">
        <v>61</v>
      </c>
      <c r="Q1356" s="5" t="s">
        <v>130</v>
      </c>
      <c r="R1356" s="5" t="s">
        <v>2282</v>
      </c>
      <c r="S1356" s="5">
        <v>76541</v>
      </c>
      <c r="T1356" s="7">
        <v>42092</v>
      </c>
      <c r="U1356" s="7">
        <v>42100</v>
      </c>
      <c r="V1356" s="5">
        <v>-458.74400000000003</v>
      </c>
      <c r="W1356" s="5">
        <v>2</v>
      </c>
      <c r="X1356" s="5">
        <v>246.44</v>
      </c>
      <c r="Y1356" s="5">
        <v>91110</v>
      </c>
      <c r="Z1356" s="5">
        <f>DATEDIF(Table1[[#This Row],[Order Date]], Table1[[#This Row],[Ship Date]], "D")</f>
        <v>8</v>
      </c>
      <c r="AA1356" s="5">
        <f>IF(Table1[[#This Row],[Sales]]=0, 0, Table1[[#This Row],[Profit]] / Table1[[#This Row],[Sales]] * 100)</f>
        <v>-186.14835254017206</v>
      </c>
      <c r="AB1356" s="5">
        <f>Table1[[#This Row],[Sales]] / (1 - Table1[[#This Row],[Discount]])</f>
        <v>254.06185567010309</v>
      </c>
      <c r="AC1356" s="5">
        <f>Table1[[#This Row],[Sales Before Discount]] - Table1[[#This Row],[Sales]]</f>
        <v>7.6218556701030877</v>
      </c>
      <c r="AD1356" s="5" t="str">
        <f>IF(Table1[[#This Row],[Discount Impact Factor]]=0, "No Discount", IF(Table1[[#This Row],[Discount Impact Factor]]&lt;=0.1, "Low Discount", IF(Table1[[#This Row],[Discount Impact Factor]]&lt;=0.2, "Medium Discount", "High Discount")))</f>
        <v>High Discount</v>
      </c>
      <c r="AE1356" s="5" t="str">
        <f>IF(Table1[[#This Row],[Discount]]=0,"0% (No Discount)",
 IF(Table1[[#This Row],[Discount]]&lt;=0.09,"10%",
 IF(Table1[[#This Row],[Discount]]&lt;=0.16,"15%",
 IF(Table1[[#This Row],[Discount]]&lt;=0.2,"20%",  IF(Table1[[#This Row],[Discount]]&lt;=0.25,"25%",
 "30%+")))))</f>
        <v>10%</v>
      </c>
      <c r="AF1356" s="5" t="str">
        <f>IF(Table1[[#This Row],[Discount]]=0, "Full Price", "Discounted")</f>
        <v>Discounted</v>
      </c>
      <c r="AG1356" s="46" t="str">
        <f>TEXT(Table1[[#This Row],[Order Date]],"mmm-yyyy")</f>
        <v>Mar-2015</v>
      </c>
    </row>
    <row r="1357" spans="1:33" ht="12.75" customHeight="1" x14ac:dyDescent="0.25">
      <c r="A1357" s="5">
        <v>3490</v>
      </c>
      <c r="B1357" s="5" t="s">
        <v>37</v>
      </c>
      <c r="C1357" s="5">
        <v>0.05</v>
      </c>
      <c r="D1357" s="5">
        <v>8.85</v>
      </c>
      <c r="E1357" s="5">
        <v>5.6</v>
      </c>
      <c r="F1357" s="5">
        <v>2431</v>
      </c>
      <c r="G1357" s="5" t="s">
        <v>2284</v>
      </c>
      <c r="H1357" s="5" t="s">
        <v>49</v>
      </c>
      <c r="I1357" s="5" t="s">
        <v>114</v>
      </c>
      <c r="J1357" s="5" t="s">
        <v>29</v>
      </c>
      <c r="K1357" s="5" t="s">
        <v>109</v>
      </c>
      <c r="L1357" s="5" t="s">
        <v>59</v>
      </c>
      <c r="M1357" s="5" t="s">
        <v>2285</v>
      </c>
      <c r="N1357" s="5">
        <v>0.36</v>
      </c>
      <c r="O1357" s="5" t="s">
        <v>33</v>
      </c>
      <c r="P1357" s="5" t="s">
        <v>34</v>
      </c>
      <c r="Q1357" s="5" t="s">
        <v>45</v>
      </c>
      <c r="R1357" s="5" t="s">
        <v>663</v>
      </c>
      <c r="S1357" s="5">
        <v>90004</v>
      </c>
      <c r="T1357" s="7">
        <v>42165</v>
      </c>
      <c r="U1357" s="7">
        <v>42166</v>
      </c>
      <c r="V1357" s="5">
        <v>-9.1769999999999996</v>
      </c>
      <c r="W1357" s="5">
        <v>21</v>
      </c>
      <c r="X1357" s="5">
        <v>199.08</v>
      </c>
      <c r="Y1357" s="5">
        <v>24869</v>
      </c>
      <c r="Z1357" s="5">
        <f>DATEDIF(Table1[[#This Row],[Order Date]], Table1[[#This Row],[Ship Date]], "D")</f>
        <v>1</v>
      </c>
      <c r="AA1357" s="5">
        <f>IF(Table1[[#This Row],[Sales]]=0, 0, Table1[[#This Row],[Profit]] / Table1[[#This Row],[Sales]] * 100)</f>
        <v>-4.6097046413502101</v>
      </c>
      <c r="AB1357" s="5">
        <f>Table1[[#This Row],[Sales]] / (1 - Table1[[#This Row],[Discount]])</f>
        <v>209.55789473684212</v>
      </c>
      <c r="AC1357" s="5">
        <f>Table1[[#This Row],[Sales Before Discount]] - Table1[[#This Row],[Sales]]</f>
        <v>10.477894736842103</v>
      </c>
      <c r="AD1357" s="5" t="str">
        <f>IF(Table1[[#This Row],[Discount Impact Factor]]=0, "No Discount", IF(Table1[[#This Row],[Discount Impact Factor]]&lt;=0.1, "Low Discount", IF(Table1[[#This Row],[Discount Impact Factor]]&lt;=0.2, "Medium Discount", "High Discount")))</f>
        <v>High Discount</v>
      </c>
      <c r="AE1357" s="5" t="str">
        <f>IF(Table1[[#This Row],[Discount]]=0,"0% (No Discount)",
 IF(Table1[[#This Row],[Discount]]&lt;=0.09,"10%",
 IF(Table1[[#This Row],[Discount]]&lt;=0.16,"15%",
 IF(Table1[[#This Row],[Discount]]&lt;=0.2,"20%",  IF(Table1[[#This Row],[Discount]]&lt;=0.25,"25%",
 "30%+")))))</f>
        <v>10%</v>
      </c>
      <c r="AF1357" s="5" t="str">
        <f>IF(Table1[[#This Row],[Discount]]=0, "Full Price", "Discounted")</f>
        <v>Discounted</v>
      </c>
      <c r="AG1357" s="46" t="str">
        <f>TEXT(Table1[[#This Row],[Order Date]],"mmm-yyyy")</f>
        <v>Jun-2015</v>
      </c>
    </row>
    <row r="1358" spans="1:33" ht="12.75" customHeight="1" x14ac:dyDescent="0.25">
      <c r="A1358" s="5">
        <v>819</v>
      </c>
      <c r="B1358" s="5" t="s">
        <v>25</v>
      </c>
      <c r="C1358" s="5">
        <v>7.0000000000000007E-2</v>
      </c>
      <c r="D1358" s="5">
        <v>155.06</v>
      </c>
      <c r="E1358" s="5">
        <v>7.07</v>
      </c>
      <c r="F1358" s="5">
        <v>2431</v>
      </c>
      <c r="G1358" s="5" t="s">
        <v>2284</v>
      </c>
      <c r="H1358" s="5" t="s">
        <v>49</v>
      </c>
      <c r="I1358" s="5" t="s">
        <v>114</v>
      </c>
      <c r="J1358" s="5" t="s">
        <v>29</v>
      </c>
      <c r="K1358" s="5" t="s">
        <v>141</v>
      </c>
      <c r="L1358" s="5" t="s">
        <v>59</v>
      </c>
      <c r="M1358" s="5" t="s">
        <v>142</v>
      </c>
      <c r="N1358" s="5">
        <v>0.59</v>
      </c>
      <c r="O1358" s="5" t="s">
        <v>33</v>
      </c>
      <c r="P1358" s="5" t="s">
        <v>34</v>
      </c>
      <c r="Q1358" s="5" t="s">
        <v>45</v>
      </c>
      <c r="R1358" s="5" t="s">
        <v>663</v>
      </c>
      <c r="S1358" s="5">
        <v>90004</v>
      </c>
      <c r="T1358" s="7">
        <v>42143</v>
      </c>
      <c r="U1358" s="7">
        <v>42143</v>
      </c>
      <c r="V1358" s="5">
        <v>-121.75</v>
      </c>
      <c r="W1358" s="5">
        <v>14</v>
      </c>
      <c r="X1358" s="5">
        <v>2039.07</v>
      </c>
      <c r="Y1358" s="5">
        <v>5920</v>
      </c>
      <c r="Z1358" s="5">
        <f>DATEDIF(Table1[[#This Row],[Order Date]], Table1[[#This Row],[Ship Date]], "D")</f>
        <v>0</v>
      </c>
      <c r="AA1358" s="5">
        <f>IF(Table1[[#This Row],[Sales]]=0, 0, Table1[[#This Row],[Profit]] / Table1[[#This Row],[Sales]] * 100)</f>
        <v>-5.9708592642724376</v>
      </c>
      <c r="AB1358" s="5">
        <f>Table1[[#This Row],[Sales]] / (1 - Table1[[#This Row],[Discount]])</f>
        <v>2192.5483870967741</v>
      </c>
      <c r="AC1358" s="5">
        <f>Table1[[#This Row],[Sales Before Discount]] - Table1[[#This Row],[Sales]]</f>
        <v>153.47838709677421</v>
      </c>
      <c r="AD1358" s="5" t="str">
        <f>IF(Table1[[#This Row],[Discount Impact Factor]]=0, "No Discount", IF(Table1[[#This Row],[Discount Impact Factor]]&lt;=0.1, "Low Discount", IF(Table1[[#This Row],[Discount Impact Factor]]&lt;=0.2, "Medium Discount", "High Discount")))</f>
        <v>High Discount</v>
      </c>
      <c r="AE1358" s="5" t="str">
        <f>IF(Table1[[#This Row],[Discount]]=0,"0% (No Discount)",
 IF(Table1[[#This Row],[Discount]]&lt;=0.09,"10%",
 IF(Table1[[#This Row],[Discount]]&lt;=0.16,"15%",
 IF(Table1[[#This Row],[Discount]]&lt;=0.2,"20%",  IF(Table1[[#This Row],[Discount]]&lt;=0.25,"25%",
 "30%+")))))</f>
        <v>10%</v>
      </c>
      <c r="AF1358" s="5" t="str">
        <f>IF(Table1[[#This Row],[Discount]]=0, "Full Price", "Discounted")</f>
        <v>Discounted</v>
      </c>
      <c r="AG1358" s="46" t="str">
        <f>TEXT(Table1[[#This Row],[Order Date]],"mmm-yyyy")</f>
        <v>May-2015</v>
      </c>
    </row>
    <row r="1359" spans="1:33" ht="12.75" hidden="1" customHeight="1" x14ac:dyDescent="0.25">
      <c r="A1359" s="5">
        <v>18819</v>
      </c>
      <c r="B1359" s="5" t="s">
        <v>25</v>
      </c>
      <c r="C1359" s="5">
        <v>7.0000000000000007E-2</v>
      </c>
      <c r="D1359" s="5">
        <v>155.06</v>
      </c>
      <c r="E1359" s="5">
        <v>7.07</v>
      </c>
      <c r="F1359" s="5">
        <v>2432</v>
      </c>
      <c r="G1359" s="5" t="s">
        <v>2286</v>
      </c>
      <c r="H1359" s="5" t="s">
        <v>49</v>
      </c>
      <c r="I1359" s="5" t="s">
        <v>114</v>
      </c>
      <c r="J1359" s="5" t="s">
        <v>29</v>
      </c>
      <c r="K1359" s="5" t="s">
        <v>141</v>
      </c>
      <c r="L1359" s="5" t="s">
        <v>59</v>
      </c>
      <c r="M1359" s="5" t="s">
        <v>142</v>
      </c>
      <c r="N1359" s="5">
        <v>0.59</v>
      </c>
      <c r="O1359" s="5" t="s">
        <v>33</v>
      </c>
      <c r="P1359" s="5" t="s">
        <v>61</v>
      </c>
      <c r="Q1359" s="5" t="s">
        <v>304</v>
      </c>
      <c r="R1359" s="5" t="s">
        <v>2287</v>
      </c>
      <c r="S1359" s="5">
        <v>73110</v>
      </c>
      <c r="T1359" s="7">
        <v>42143</v>
      </c>
      <c r="U1359" s="7">
        <v>42143</v>
      </c>
      <c r="V1359" s="5">
        <v>24.350000000000023</v>
      </c>
      <c r="W1359" s="5">
        <v>3</v>
      </c>
      <c r="X1359" s="5">
        <v>436.94</v>
      </c>
      <c r="Y1359" s="5">
        <v>89096</v>
      </c>
      <c r="Z1359" s="5">
        <f>DATEDIF(Table1[[#This Row],[Order Date]], Table1[[#This Row],[Ship Date]], "D")</f>
        <v>0</v>
      </c>
      <c r="AA1359" s="5">
        <f>IF(Table1[[#This Row],[Sales]]=0, 0, Table1[[#This Row],[Profit]] / Table1[[#This Row],[Sales]] * 100)</f>
        <v>5.5728475305533998</v>
      </c>
      <c r="AB1359" s="5">
        <f>Table1[[#This Row],[Sales]] / (1 - Table1[[#This Row],[Discount]])</f>
        <v>469.82795698924735</v>
      </c>
      <c r="AC1359" s="5">
        <f>Table1[[#This Row],[Sales Before Discount]] - Table1[[#This Row],[Sales]]</f>
        <v>32.887956989247357</v>
      </c>
      <c r="AD1359" s="5" t="str">
        <f>IF(Table1[[#This Row],[Discount Impact Factor]]=0, "No Discount", IF(Table1[[#This Row],[Discount Impact Factor]]&lt;=0.1, "Low Discount", IF(Table1[[#This Row],[Discount Impact Factor]]&lt;=0.2, "Medium Discount", "High Discount")))</f>
        <v>High Discount</v>
      </c>
      <c r="AE1359" s="5" t="str">
        <f>IF(Table1[[#This Row],[Discount]]=0,"0% (No Discount)",
 IF(Table1[[#This Row],[Discount]]&lt;=0.09,"10%",
 IF(Table1[[#This Row],[Discount]]&lt;=0.16,"15%",
 IF(Table1[[#This Row],[Discount]]&lt;=0.2,"20%",  IF(Table1[[#This Row],[Discount]]&lt;=0.25,"25%",
 "30%+")))))</f>
        <v>10%</v>
      </c>
      <c r="AF1359" s="5" t="str">
        <f>IF(Table1[[#This Row],[Discount]]=0, "Full Price", "Discounted")</f>
        <v>Discounted</v>
      </c>
      <c r="AG1359" s="46" t="str">
        <f>TEXT(Table1[[#This Row],[Order Date]],"mmm-yyyy")</f>
        <v>May-2015</v>
      </c>
    </row>
    <row r="1360" spans="1:33" ht="12.75" customHeight="1" x14ac:dyDescent="0.25">
      <c r="A1360" s="5">
        <v>20286</v>
      </c>
      <c r="B1360" s="5" t="s">
        <v>37</v>
      </c>
      <c r="C1360" s="5">
        <v>0.09</v>
      </c>
      <c r="D1360" s="5">
        <v>5.4</v>
      </c>
      <c r="E1360" s="5">
        <v>7.78</v>
      </c>
      <c r="F1360" s="5">
        <v>2432</v>
      </c>
      <c r="G1360" s="5" t="s">
        <v>2286</v>
      </c>
      <c r="H1360" s="5" t="s">
        <v>27</v>
      </c>
      <c r="I1360" s="5" t="s">
        <v>114</v>
      </c>
      <c r="J1360" s="5" t="s">
        <v>29</v>
      </c>
      <c r="K1360" s="5" t="s">
        <v>109</v>
      </c>
      <c r="L1360" s="5" t="s">
        <v>59</v>
      </c>
      <c r="M1360" s="5" t="s">
        <v>310</v>
      </c>
      <c r="N1360" s="5">
        <v>0.37</v>
      </c>
      <c r="O1360" s="5" t="s">
        <v>33</v>
      </c>
      <c r="P1360" s="5" t="s">
        <v>61</v>
      </c>
      <c r="Q1360" s="5" t="s">
        <v>304</v>
      </c>
      <c r="R1360" s="5" t="s">
        <v>2287</v>
      </c>
      <c r="S1360" s="5">
        <v>73110</v>
      </c>
      <c r="T1360" s="7">
        <v>42161</v>
      </c>
      <c r="U1360" s="7">
        <v>42163</v>
      </c>
      <c r="V1360" s="5">
        <v>-34.764499999999998</v>
      </c>
      <c r="W1360" s="5">
        <v>6</v>
      </c>
      <c r="X1360" s="5">
        <v>37.380000000000003</v>
      </c>
      <c r="Y1360" s="5">
        <v>89097</v>
      </c>
      <c r="Z1360" s="5">
        <f>DATEDIF(Table1[[#This Row],[Order Date]], Table1[[#This Row],[Ship Date]], "D")</f>
        <v>2</v>
      </c>
      <c r="AA1360" s="5">
        <f>IF(Table1[[#This Row],[Sales]]=0, 0, Table1[[#This Row],[Profit]] / Table1[[#This Row],[Sales]] * 100)</f>
        <v>-93.002942750133755</v>
      </c>
      <c r="AB1360" s="5">
        <f>Table1[[#This Row],[Sales]] / (1 - Table1[[#This Row],[Discount]])</f>
        <v>41.07692307692308</v>
      </c>
      <c r="AC1360" s="5">
        <f>Table1[[#This Row],[Sales Before Discount]] - Table1[[#This Row],[Sales]]</f>
        <v>3.6969230769230776</v>
      </c>
      <c r="AD1360" s="5" t="str">
        <f>IF(Table1[[#This Row],[Discount Impact Factor]]=0, "No Discount", IF(Table1[[#This Row],[Discount Impact Factor]]&lt;=0.1, "Low Discount", IF(Table1[[#This Row],[Discount Impact Factor]]&lt;=0.2, "Medium Discount", "High Discount")))</f>
        <v>High Discount</v>
      </c>
      <c r="AE1360" s="5" t="str">
        <f>IF(Table1[[#This Row],[Discount]]=0,"0% (No Discount)",
 IF(Table1[[#This Row],[Discount]]&lt;=0.09,"10%",
 IF(Table1[[#This Row],[Discount]]&lt;=0.16,"15%",
 IF(Table1[[#This Row],[Discount]]&lt;=0.2,"20%",  IF(Table1[[#This Row],[Discount]]&lt;=0.25,"25%",
 "30%+")))))</f>
        <v>10%</v>
      </c>
      <c r="AF1360" s="5" t="str">
        <f>IF(Table1[[#This Row],[Discount]]=0, "Full Price", "Discounted")</f>
        <v>Discounted</v>
      </c>
      <c r="AG1360" s="46" t="str">
        <f>TEXT(Table1[[#This Row],[Order Date]],"mmm-yyyy")</f>
        <v>Jun-2015</v>
      </c>
    </row>
    <row r="1361" spans="1:33" ht="12.75" customHeight="1" x14ac:dyDescent="0.25">
      <c r="A1361" s="5">
        <v>21490</v>
      </c>
      <c r="B1361" s="5" t="s">
        <v>37</v>
      </c>
      <c r="C1361" s="5">
        <v>0.05</v>
      </c>
      <c r="D1361" s="5">
        <v>8.85</v>
      </c>
      <c r="E1361" s="5">
        <v>5.6</v>
      </c>
      <c r="F1361" s="5">
        <v>2433</v>
      </c>
      <c r="G1361" s="5" t="s">
        <v>2288</v>
      </c>
      <c r="H1361" s="5" t="s">
        <v>49</v>
      </c>
      <c r="I1361" s="5" t="s">
        <v>114</v>
      </c>
      <c r="J1361" s="5" t="s">
        <v>29</v>
      </c>
      <c r="K1361" s="5" t="s">
        <v>109</v>
      </c>
      <c r="L1361" s="5" t="s">
        <v>59</v>
      </c>
      <c r="M1361" s="5" t="s">
        <v>2285</v>
      </c>
      <c r="N1361" s="5">
        <v>0.36</v>
      </c>
      <c r="O1361" s="5" t="s">
        <v>33</v>
      </c>
      <c r="P1361" s="5" t="s">
        <v>61</v>
      </c>
      <c r="Q1361" s="5" t="s">
        <v>304</v>
      </c>
      <c r="R1361" s="5" t="s">
        <v>2289</v>
      </c>
      <c r="S1361" s="5">
        <v>73160</v>
      </c>
      <c r="T1361" s="7">
        <v>42165</v>
      </c>
      <c r="U1361" s="7">
        <v>42166</v>
      </c>
      <c r="V1361" s="5">
        <v>-7.3415999999999997</v>
      </c>
      <c r="W1361" s="5">
        <v>5</v>
      </c>
      <c r="X1361" s="5">
        <v>47.4</v>
      </c>
      <c r="Y1361" s="5">
        <v>89095</v>
      </c>
      <c r="Z1361" s="5">
        <f>DATEDIF(Table1[[#This Row],[Order Date]], Table1[[#This Row],[Ship Date]], "D")</f>
        <v>1</v>
      </c>
      <c r="AA1361" s="5">
        <f>IF(Table1[[#This Row],[Sales]]=0, 0, Table1[[#This Row],[Profit]] / Table1[[#This Row],[Sales]] * 100)</f>
        <v>-15.48860759493671</v>
      </c>
      <c r="AB1361" s="5">
        <f>Table1[[#This Row],[Sales]] / (1 - Table1[[#This Row],[Discount]])</f>
        <v>49.894736842105267</v>
      </c>
      <c r="AC1361" s="5">
        <f>Table1[[#This Row],[Sales Before Discount]] - Table1[[#This Row],[Sales]]</f>
        <v>2.4947368421052687</v>
      </c>
      <c r="AD1361" s="5" t="str">
        <f>IF(Table1[[#This Row],[Discount Impact Factor]]=0, "No Discount", IF(Table1[[#This Row],[Discount Impact Factor]]&lt;=0.1, "Low Discount", IF(Table1[[#This Row],[Discount Impact Factor]]&lt;=0.2, "Medium Discount", "High Discount")))</f>
        <v>High Discount</v>
      </c>
      <c r="AE1361" s="5" t="str">
        <f>IF(Table1[[#This Row],[Discount]]=0,"0% (No Discount)",
 IF(Table1[[#This Row],[Discount]]&lt;=0.09,"10%",
 IF(Table1[[#This Row],[Discount]]&lt;=0.16,"15%",
 IF(Table1[[#This Row],[Discount]]&lt;=0.2,"20%",  IF(Table1[[#This Row],[Discount]]&lt;=0.25,"25%",
 "30%+")))))</f>
        <v>10%</v>
      </c>
      <c r="AF1361" s="5" t="str">
        <f>IF(Table1[[#This Row],[Discount]]=0, "Full Price", "Discounted")</f>
        <v>Discounted</v>
      </c>
      <c r="AG1361" s="46" t="str">
        <f>TEXT(Table1[[#This Row],[Order Date]],"mmm-yyyy")</f>
        <v>Jun-2015</v>
      </c>
    </row>
    <row r="1362" spans="1:33" ht="12.75" hidden="1" customHeight="1" x14ac:dyDescent="0.25">
      <c r="A1362" s="5">
        <v>19566</v>
      </c>
      <c r="B1362" s="5" t="s">
        <v>106</v>
      </c>
      <c r="C1362" s="5">
        <v>0.09</v>
      </c>
      <c r="D1362" s="5">
        <v>90.97</v>
      </c>
      <c r="E1362" s="5">
        <v>14</v>
      </c>
      <c r="F1362" s="5">
        <v>2437</v>
      </c>
      <c r="G1362" s="5" t="s">
        <v>2290</v>
      </c>
      <c r="H1362" s="5" t="s">
        <v>39</v>
      </c>
      <c r="I1362" s="5" t="s">
        <v>40</v>
      </c>
      <c r="J1362" s="5" t="s">
        <v>77</v>
      </c>
      <c r="K1362" s="5" t="s">
        <v>85</v>
      </c>
      <c r="L1362" s="5" t="s">
        <v>43</v>
      </c>
      <c r="M1362" s="5" t="s">
        <v>1805</v>
      </c>
      <c r="N1362" s="5">
        <v>0.36</v>
      </c>
      <c r="O1362" s="5" t="s">
        <v>33</v>
      </c>
      <c r="P1362" s="5" t="s">
        <v>61</v>
      </c>
      <c r="Q1362" s="5" t="s">
        <v>1858</v>
      </c>
      <c r="R1362" s="5" t="s">
        <v>2291</v>
      </c>
      <c r="S1362" s="5">
        <v>53150</v>
      </c>
      <c r="T1362" s="7">
        <v>42064</v>
      </c>
      <c r="U1362" s="7">
        <v>42066</v>
      </c>
      <c r="V1362" s="5">
        <v>35.290000000000049</v>
      </c>
      <c r="W1362" s="5">
        <v>3</v>
      </c>
      <c r="X1362" s="5">
        <v>260</v>
      </c>
      <c r="Y1362" s="5">
        <v>90301</v>
      </c>
      <c r="Z1362" s="5">
        <f>DATEDIF(Table1[[#This Row],[Order Date]], Table1[[#This Row],[Ship Date]], "D")</f>
        <v>2</v>
      </c>
      <c r="AA1362" s="5">
        <f>IF(Table1[[#This Row],[Sales]]=0, 0, Table1[[#This Row],[Profit]] / Table1[[#This Row],[Sales]] * 100)</f>
        <v>13.573076923076943</v>
      </c>
      <c r="AB1362" s="5">
        <f>Table1[[#This Row],[Sales]] / (1 - Table1[[#This Row],[Discount]])</f>
        <v>285.71428571428572</v>
      </c>
      <c r="AC1362" s="5">
        <f>Table1[[#This Row],[Sales Before Discount]] - Table1[[#This Row],[Sales]]</f>
        <v>25.714285714285722</v>
      </c>
      <c r="AD1362" s="5" t="str">
        <f>IF(Table1[[#This Row],[Discount Impact Factor]]=0, "No Discount", IF(Table1[[#This Row],[Discount Impact Factor]]&lt;=0.1, "Low Discount", IF(Table1[[#This Row],[Discount Impact Factor]]&lt;=0.2, "Medium Discount", "High Discount")))</f>
        <v>High Discount</v>
      </c>
      <c r="AE1362" s="5" t="str">
        <f>IF(Table1[[#This Row],[Discount]]=0,"0% (No Discount)",
 IF(Table1[[#This Row],[Discount]]&lt;=0.09,"10%",
 IF(Table1[[#This Row],[Discount]]&lt;=0.16,"15%",
 IF(Table1[[#This Row],[Discount]]&lt;=0.2,"20%",  IF(Table1[[#This Row],[Discount]]&lt;=0.25,"25%",
 "30%+")))))</f>
        <v>10%</v>
      </c>
      <c r="AF1362" s="5" t="str">
        <f>IF(Table1[[#This Row],[Discount]]=0, "Full Price", "Discounted")</f>
        <v>Discounted</v>
      </c>
      <c r="AG1362" s="46" t="str">
        <f>TEXT(Table1[[#This Row],[Order Date]],"mmm-yyyy")</f>
        <v>Mar-2015</v>
      </c>
    </row>
    <row r="1363" spans="1:33" ht="12.75" customHeight="1" x14ac:dyDescent="0.25">
      <c r="A1363" s="5">
        <v>20157</v>
      </c>
      <c r="B1363" s="5" t="s">
        <v>56</v>
      </c>
      <c r="C1363" s="5">
        <v>0.02</v>
      </c>
      <c r="D1363" s="5">
        <v>63.94</v>
      </c>
      <c r="E1363" s="5">
        <v>14.48</v>
      </c>
      <c r="F1363" s="5">
        <v>2441</v>
      </c>
      <c r="G1363" s="5" t="s">
        <v>2292</v>
      </c>
      <c r="H1363" s="5" t="s">
        <v>49</v>
      </c>
      <c r="I1363" s="5" t="s">
        <v>114</v>
      </c>
      <c r="J1363" s="5" t="s">
        <v>41</v>
      </c>
      <c r="K1363" s="5" t="s">
        <v>50</v>
      </c>
      <c r="L1363" s="5" t="s">
        <v>59</v>
      </c>
      <c r="M1363" s="5" t="s">
        <v>519</v>
      </c>
      <c r="N1363" s="5">
        <v>0.46</v>
      </c>
      <c r="O1363" s="5" t="s">
        <v>33</v>
      </c>
      <c r="P1363" s="5" t="s">
        <v>136</v>
      </c>
      <c r="Q1363" s="5" t="s">
        <v>362</v>
      </c>
      <c r="R1363" s="5" t="s">
        <v>2293</v>
      </c>
      <c r="S1363" s="5">
        <v>32935</v>
      </c>
      <c r="T1363" s="7">
        <v>42098</v>
      </c>
      <c r="U1363" s="7">
        <v>42098</v>
      </c>
      <c r="V1363" s="5">
        <v>-100.17</v>
      </c>
      <c r="W1363" s="5">
        <v>11</v>
      </c>
      <c r="X1363" s="5">
        <v>709.7</v>
      </c>
      <c r="Y1363" s="5">
        <v>89300</v>
      </c>
      <c r="Z1363" s="5">
        <f>DATEDIF(Table1[[#This Row],[Order Date]], Table1[[#This Row],[Ship Date]], "D")</f>
        <v>0</v>
      </c>
      <c r="AA1363" s="5">
        <f>IF(Table1[[#This Row],[Sales]]=0, 0, Table1[[#This Row],[Profit]] / Table1[[#This Row],[Sales]] * 100)</f>
        <v>-14.114414541355503</v>
      </c>
      <c r="AB1363" s="5">
        <f>Table1[[#This Row],[Sales]] / (1 - Table1[[#This Row],[Discount]])</f>
        <v>724.18367346938783</v>
      </c>
      <c r="AC1363" s="5">
        <f>Table1[[#This Row],[Sales Before Discount]] - Table1[[#This Row],[Sales]]</f>
        <v>14.483673469387782</v>
      </c>
      <c r="AD1363" s="5" t="str">
        <f>IF(Table1[[#This Row],[Discount Impact Factor]]=0, "No Discount", IF(Table1[[#This Row],[Discount Impact Factor]]&lt;=0.1, "Low Discount", IF(Table1[[#This Row],[Discount Impact Factor]]&lt;=0.2, "Medium Discount", "High Discount")))</f>
        <v>High Discount</v>
      </c>
      <c r="AE1363" s="5" t="str">
        <f>IF(Table1[[#This Row],[Discount]]=0,"0% (No Discount)",
 IF(Table1[[#This Row],[Discount]]&lt;=0.09,"10%",
 IF(Table1[[#This Row],[Discount]]&lt;=0.16,"15%",
 IF(Table1[[#This Row],[Discount]]&lt;=0.2,"20%",  IF(Table1[[#This Row],[Discount]]&lt;=0.25,"25%",
 "30%+")))))</f>
        <v>10%</v>
      </c>
      <c r="AF1363" s="5" t="str">
        <f>IF(Table1[[#This Row],[Discount]]=0, "Full Price", "Discounted")</f>
        <v>Discounted</v>
      </c>
      <c r="AG1363" s="46" t="str">
        <f>TEXT(Table1[[#This Row],[Order Date]],"mmm-yyyy")</f>
        <v>Apr-2015</v>
      </c>
    </row>
    <row r="1364" spans="1:33" ht="12.75" customHeight="1" x14ac:dyDescent="0.25">
      <c r="A1364" s="5">
        <v>20158</v>
      </c>
      <c r="B1364" s="5" t="s">
        <v>56</v>
      </c>
      <c r="C1364" s="5">
        <v>0.01</v>
      </c>
      <c r="D1364" s="5">
        <v>5.0199999999999996</v>
      </c>
      <c r="E1364" s="5">
        <v>5.14</v>
      </c>
      <c r="F1364" s="5">
        <v>2442</v>
      </c>
      <c r="G1364" s="5" t="s">
        <v>2294</v>
      </c>
      <c r="H1364" s="5" t="s">
        <v>49</v>
      </c>
      <c r="I1364" s="5" t="s">
        <v>114</v>
      </c>
      <c r="J1364" s="5" t="s">
        <v>77</v>
      </c>
      <c r="K1364" s="5" t="s">
        <v>180</v>
      </c>
      <c r="L1364" s="5" t="s">
        <v>51</v>
      </c>
      <c r="M1364" s="5" t="s">
        <v>840</v>
      </c>
      <c r="N1364" s="5">
        <v>0.79</v>
      </c>
      <c r="O1364" s="5" t="s">
        <v>33</v>
      </c>
      <c r="P1364" s="5" t="s">
        <v>136</v>
      </c>
      <c r="Q1364" s="5" t="s">
        <v>362</v>
      </c>
      <c r="R1364" s="5" t="s">
        <v>2295</v>
      </c>
      <c r="S1364" s="5">
        <v>32953</v>
      </c>
      <c r="T1364" s="7">
        <v>42098</v>
      </c>
      <c r="U1364" s="7">
        <v>42100</v>
      </c>
      <c r="V1364" s="5">
        <v>-3.9479999999999995</v>
      </c>
      <c r="W1364" s="5">
        <v>5</v>
      </c>
      <c r="X1364" s="5">
        <v>27.42</v>
      </c>
      <c r="Y1364" s="5">
        <v>89300</v>
      </c>
      <c r="Z1364" s="5">
        <f>DATEDIF(Table1[[#This Row],[Order Date]], Table1[[#This Row],[Ship Date]], "D")</f>
        <v>2</v>
      </c>
      <c r="AA1364" s="5">
        <f>IF(Table1[[#This Row],[Sales]]=0, 0, Table1[[#This Row],[Profit]] / Table1[[#This Row],[Sales]] * 100)</f>
        <v>-14.398249452954046</v>
      </c>
      <c r="AB1364" s="5">
        <f>Table1[[#This Row],[Sales]] / (1 - Table1[[#This Row],[Discount]])</f>
        <v>27.696969696969699</v>
      </c>
      <c r="AC1364" s="5">
        <f>Table1[[#This Row],[Sales Before Discount]] - Table1[[#This Row],[Sales]]</f>
        <v>0.27696969696969731</v>
      </c>
      <c r="AD1364" s="5" t="str">
        <f>IF(Table1[[#This Row],[Discount Impact Factor]]=0, "No Discount", IF(Table1[[#This Row],[Discount Impact Factor]]&lt;=0.1, "Low Discount", IF(Table1[[#This Row],[Discount Impact Factor]]&lt;=0.2, "Medium Discount", "High Discount")))</f>
        <v>High Discount</v>
      </c>
      <c r="AE1364" s="5" t="str">
        <f>IF(Table1[[#This Row],[Discount]]=0,"0% (No Discount)",
 IF(Table1[[#This Row],[Discount]]&lt;=0.09,"10%",
 IF(Table1[[#This Row],[Discount]]&lt;=0.16,"15%",
 IF(Table1[[#This Row],[Discount]]&lt;=0.2,"20%",  IF(Table1[[#This Row],[Discount]]&lt;=0.25,"25%",
 "30%+")))))</f>
        <v>10%</v>
      </c>
      <c r="AF1364" s="5" t="str">
        <f>IF(Table1[[#This Row],[Discount]]=0, "Full Price", "Discounted")</f>
        <v>Discounted</v>
      </c>
      <c r="AG1364" s="46" t="str">
        <f>TEXT(Table1[[#This Row],[Order Date]],"mmm-yyyy")</f>
        <v>Apr-2015</v>
      </c>
    </row>
    <row r="1365" spans="1:33" ht="12.75" hidden="1" customHeight="1" x14ac:dyDescent="0.25">
      <c r="A1365" s="5">
        <v>21084</v>
      </c>
      <c r="B1365" s="5" t="s">
        <v>25</v>
      </c>
      <c r="C1365" s="5">
        <v>0.05</v>
      </c>
      <c r="D1365" s="5">
        <v>58.1</v>
      </c>
      <c r="E1365" s="5">
        <v>1.49</v>
      </c>
      <c r="F1365" s="5">
        <v>2443</v>
      </c>
      <c r="G1365" s="5" t="s">
        <v>2296</v>
      </c>
      <c r="H1365" s="5" t="s">
        <v>49</v>
      </c>
      <c r="I1365" s="5" t="s">
        <v>28</v>
      </c>
      <c r="J1365" s="5" t="s">
        <v>29</v>
      </c>
      <c r="K1365" s="5" t="s">
        <v>109</v>
      </c>
      <c r="L1365" s="5" t="s">
        <v>59</v>
      </c>
      <c r="M1365" s="5" t="s">
        <v>283</v>
      </c>
      <c r="N1365" s="5">
        <v>0.38</v>
      </c>
      <c r="O1365" s="5" t="s">
        <v>33</v>
      </c>
      <c r="P1365" s="5" t="s">
        <v>136</v>
      </c>
      <c r="Q1365" s="5" t="s">
        <v>362</v>
      </c>
      <c r="R1365" s="5" t="s">
        <v>447</v>
      </c>
      <c r="S1365" s="5">
        <v>33142</v>
      </c>
      <c r="T1365" s="7">
        <v>42022</v>
      </c>
      <c r="U1365" s="7">
        <v>42022</v>
      </c>
      <c r="V1365" s="5">
        <v>1633.9859999999999</v>
      </c>
      <c r="W1365" s="5">
        <v>13</v>
      </c>
      <c r="X1365" s="5">
        <v>739.06</v>
      </c>
      <c r="Y1365" s="5">
        <v>89299</v>
      </c>
      <c r="Z1365" s="5">
        <f>DATEDIF(Table1[[#This Row],[Order Date]], Table1[[#This Row],[Ship Date]], "D")</f>
        <v>0</v>
      </c>
      <c r="AA1365" s="5">
        <f>IF(Table1[[#This Row],[Sales]]=0, 0, Table1[[#This Row],[Profit]] / Table1[[#This Row],[Sales]] * 100)</f>
        <v>221.08976267150163</v>
      </c>
      <c r="AB1365" s="5">
        <f>Table1[[#This Row],[Sales]] / (1 - Table1[[#This Row],[Discount]])</f>
        <v>777.95789473684204</v>
      </c>
      <c r="AC1365" s="5">
        <f>Table1[[#This Row],[Sales Before Discount]] - Table1[[#This Row],[Sales]]</f>
        <v>38.89789473684209</v>
      </c>
      <c r="AD1365" s="5" t="str">
        <f>IF(Table1[[#This Row],[Discount Impact Factor]]=0, "No Discount", IF(Table1[[#This Row],[Discount Impact Factor]]&lt;=0.1, "Low Discount", IF(Table1[[#This Row],[Discount Impact Factor]]&lt;=0.2, "Medium Discount", "High Discount")))</f>
        <v>High Discount</v>
      </c>
      <c r="AE1365" s="5" t="str">
        <f>IF(Table1[[#This Row],[Discount]]=0,"0% (No Discount)",
 IF(Table1[[#This Row],[Discount]]&lt;=0.09,"10%",
 IF(Table1[[#This Row],[Discount]]&lt;=0.16,"15%",
 IF(Table1[[#This Row],[Discount]]&lt;=0.2,"20%",  IF(Table1[[#This Row],[Discount]]&lt;=0.25,"25%",
 "30%+")))))</f>
        <v>10%</v>
      </c>
      <c r="AF1365" s="5" t="str">
        <f>IF(Table1[[#This Row],[Discount]]=0, "Full Price", "Discounted")</f>
        <v>Discounted</v>
      </c>
      <c r="AG1365" s="46" t="str">
        <f>TEXT(Table1[[#This Row],[Order Date]],"mmm-yyyy")</f>
        <v>Jan-2015</v>
      </c>
    </row>
    <row r="1366" spans="1:33" ht="12.75" customHeight="1" x14ac:dyDescent="0.25">
      <c r="A1366" s="5">
        <v>25304</v>
      </c>
      <c r="B1366" s="5" t="s">
        <v>37</v>
      </c>
      <c r="C1366" s="5">
        <v>0.06</v>
      </c>
      <c r="D1366" s="5">
        <v>2.2799999999999998</v>
      </c>
      <c r="E1366" s="5">
        <v>5.2</v>
      </c>
      <c r="F1366" s="5">
        <v>2443</v>
      </c>
      <c r="G1366" s="5" t="s">
        <v>2296</v>
      </c>
      <c r="H1366" s="5" t="s">
        <v>49</v>
      </c>
      <c r="I1366" s="5" t="s">
        <v>28</v>
      </c>
      <c r="J1366" s="5" t="s">
        <v>29</v>
      </c>
      <c r="K1366" s="5" t="s">
        <v>30</v>
      </c>
      <c r="L1366" s="5" t="s">
        <v>31</v>
      </c>
      <c r="M1366" s="5" t="s">
        <v>2297</v>
      </c>
      <c r="N1366" s="5">
        <v>0.41</v>
      </c>
      <c r="O1366" s="5" t="s">
        <v>33</v>
      </c>
      <c r="P1366" s="5" t="s">
        <v>136</v>
      </c>
      <c r="Q1366" s="5" t="s">
        <v>362</v>
      </c>
      <c r="R1366" s="5" t="s">
        <v>447</v>
      </c>
      <c r="S1366" s="5">
        <v>33142</v>
      </c>
      <c r="T1366" s="7">
        <v>42156</v>
      </c>
      <c r="U1366" s="7">
        <v>42158</v>
      </c>
      <c r="V1366" s="5">
        <v>-2002.6314000000002</v>
      </c>
      <c r="W1366" s="5">
        <v>13</v>
      </c>
      <c r="X1366" s="5">
        <v>30.47</v>
      </c>
      <c r="Y1366" s="5">
        <v>89301</v>
      </c>
      <c r="Z1366" s="5">
        <f>DATEDIF(Table1[[#This Row],[Order Date]], Table1[[#This Row],[Ship Date]], "D")</f>
        <v>2</v>
      </c>
      <c r="AA1366" s="5">
        <f>IF(Table1[[#This Row],[Sales]]=0, 0, Table1[[#This Row],[Profit]] / Table1[[#This Row],[Sales]] * 100)</f>
        <v>-6572.4693140794234</v>
      </c>
      <c r="AB1366" s="5">
        <f>Table1[[#This Row],[Sales]] / (1 - Table1[[#This Row],[Discount]])</f>
        <v>32.414893617021278</v>
      </c>
      <c r="AC1366" s="5">
        <f>Table1[[#This Row],[Sales Before Discount]] - Table1[[#This Row],[Sales]]</f>
        <v>1.9448936170212789</v>
      </c>
      <c r="AD1366" s="5" t="str">
        <f>IF(Table1[[#This Row],[Discount Impact Factor]]=0, "No Discount", IF(Table1[[#This Row],[Discount Impact Factor]]&lt;=0.1, "Low Discount", IF(Table1[[#This Row],[Discount Impact Factor]]&lt;=0.2, "Medium Discount", "High Discount")))</f>
        <v>High Discount</v>
      </c>
      <c r="AE1366" s="5" t="str">
        <f>IF(Table1[[#This Row],[Discount]]=0,"0% (No Discount)",
 IF(Table1[[#This Row],[Discount]]&lt;=0.09,"10%",
 IF(Table1[[#This Row],[Discount]]&lt;=0.16,"15%",
 IF(Table1[[#This Row],[Discount]]&lt;=0.2,"20%",  IF(Table1[[#This Row],[Discount]]&lt;=0.25,"25%",
 "30%+")))))</f>
        <v>10%</v>
      </c>
      <c r="AF1366" s="5" t="str">
        <f>IF(Table1[[#This Row],[Discount]]=0, "Full Price", "Discounted")</f>
        <v>Discounted</v>
      </c>
      <c r="AG1366" s="46" t="str">
        <f>TEXT(Table1[[#This Row],[Order Date]],"mmm-yyyy")</f>
        <v>Jun-2015</v>
      </c>
    </row>
    <row r="1367" spans="1:33" ht="12.75" customHeight="1" x14ac:dyDescent="0.25">
      <c r="A1367" s="5">
        <v>25742</v>
      </c>
      <c r="B1367" s="5" t="s">
        <v>25</v>
      </c>
      <c r="C1367" s="5">
        <v>0.09</v>
      </c>
      <c r="D1367" s="5">
        <v>6.48</v>
      </c>
      <c r="E1367" s="5">
        <v>7.03</v>
      </c>
      <c r="F1367" s="5">
        <v>2448</v>
      </c>
      <c r="G1367" s="5" t="s">
        <v>2298</v>
      </c>
      <c r="H1367" s="5" t="s">
        <v>49</v>
      </c>
      <c r="I1367" s="5" t="s">
        <v>114</v>
      </c>
      <c r="J1367" s="5" t="s">
        <v>29</v>
      </c>
      <c r="K1367" s="5" t="s">
        <v>93</v>
      </c>
      <c r="L1367" s="5" t="s">
        <v>59</v>
      </c>
      <c r="M1367" s="5" t="s">
        <v>374</v>
      </c>
      <c r="N1367" s="5">
        <v>0.37</v>
      </c>
      <c r="O1367" s="5" t="s">
        <v>33</v>
      </c>
      <c r="P1367" s="5" t="s">
        <v>61</v>
      </c>
      <c r="Q1367" s="5" t="s">
        <v>62</v>
      </c>
      <c r="R1367" s="5" t="s">
        <v>2299</v>
      </c>
      <c r="S1367" s="5">
        <v>55410</v>
      </c>
      <c r="T1367" s="7">
        <v>42184</v>
      </c>
      <c r="U1367" s="7">
        <v>42186</v>
      </c>
      <c r="V1367" s="5">
        <v>-126.208</v>
      </c>
      <c r="W1367" s="5">
        <v>16</v>
      </c>
      <c r="X1367" s="5">
        <v>96.96</v>
      </c>
      <c r="Y1367" s="5">
        <v>87790</v>
      </c>
      <c r="Z1367" s="5">
        <f>DATEDIF(Table1[[#This Row],[Order Date]], Table1[[#This Row],[Ship Date]], "D")</f>
        <v>2</v>
      </c>
      <c r="AA1367" s="5">
        <f>IF(Table1[[#This Row],[Sales]]=0, 0, Table1[[#This Row],[Profit]] / Table1[[#This Row],[Sales]] * 100)</f>
        <v>-130.16501650165017</v>
      </c>
      <c r="AB1367" s="5">
        <f>Table1[[#This Row],[Sales]] / (1 - Table1[[#This Row],[Discount]])</f>
        <v>106.54945054945054</v>
      </c>
      <c r="AC1367" s="5">
        <f>Table1[[#This Row],[Sales Before Discount]] - Table1[[#This Row],[Sales]]</f>
        <v>9.5894505494505466</v>
      </c>
      <c r="AD1367" s="5" t="str">
        <f>IF(Table1[[#This Row],[Discount Impact Factor]]=0, "No Discount", IF(Table1[[#This Row],[Discount Impact Factor]]&lt;=0.1, "Low Discount", IF(Table1[[#This Row],[Discount Impact Factor]]&lt;=0.2, "Medium Discount", "High Discount")))</f>
        <v>High Discount</v>
      </c>
      <c r="AE1367" s="5" t="str">
        <f>IF(Table1[[#This Row],[Discount]]=0,"0% (No Discount)",
 IF(Table1[[#This Row],[Discount]]&lt;=0.09,"10%",
 IF(Table1[[#This Row],[Discount]]&lt;=0.16,"15%",
 IF(Table1[[#This Row],[Discount]]&lt;=0.2,"20%",  IF(Table1[[#This Row],[Discount]]&lt;=0.25,"25%",
 "30%+")))))</f>
        <v>10%</v>
      </c>
      <c r="AF1367" s="5" t="str">
        <f>IF(Table1[[#This Row],[Discount]]=0, "Full Price", "Discounted")</f>
        <v>Discounted</v>
      </c>
      <c r="AG1367" s="46" t="str">
        <f>TEXT(Table1[[#This Row],[Order Date]],"mmm-yyyy")</f>
        <v>Jun-2015</v>
      </c>
    </row>
    <row r="1368" spans="1:33" ht="12.75" customHeight="1" x14ac:dyDescent="0.25">
      <c r="A1368" s="5">
        <v>20687</v>
      </c>
      <c r="B1368" s="5" t="s">
        <v>37</v>
      </c>
      <c r="C1368" s="5">
        <v>0.08</v>
      </c>
      <c r="D1368" s="5">
        <v>4.13</v>
      </c>
      <c r="E1368" s="5">
        <v>1.17</v>
      </c>
      <c r="F1368" s="5">
        <v>2450</v>
      </c>
      <c r="G1368" s="5" t="s">
        <v>2300</v>
      </c>
      <c r="H1368" s="5" t="s">
        <v>49</v>
      </c>
      <c r="I1368" s="5" t="s">
        <v>40</v>
      </c>
      <c r="J1368" s="5" t="s">
        <v>29</v>
      </c>
      <c r="K1368" s="5" t="s">
        <v>30</v>
      </c>
      <c r="L1368" s="5" t="s">
        <v>31</v>
      </c>
      <c r="M1368" s="5" t="s">
        <v>2301</v>
      </c>
      <c r="N1368" s="5">
        <v>0.56999999999999995</v>
      </c>
      <c r="O1368" s="5" t="s">
        <v>33</v>
      </c>
      <c r="P1368" s="5" t="s">
        <v>61</v>
      </c>
      <c r="Q1368" s="5" t="s">
        <v>1858</v>
      </c>
      <c r="R1368" s="5" t="s">
        <v>2302</v>
      </c>
      <c r="S1368" s="5">
        <v>53545</v>
      </c>
      <c r="T1368" s="7">
        <v>42147</v>
      </c>
      <c r="U1368" s="7">
        <v>42149</v>
      </c>
      <c r="V1368" s="5">
        <v>-5.54</v>
      </c>
      <c r="W1368" s="5">
        <v>1</v>
      </c>
      <c r="X1368" s="5">
        <v>4.21</v>
      </c>
      <c r="Y1368" s="5">
        <v>90322</v>
      </c>
      <c r="Z1368" s="5">
        <f>DATEDIF(Table1[[#This Row],[Order Date]], Table1[[#This Row],[Ship Date]], "D")</f>
        <v>2</v>
      </c>
      <c r="AA1368" s="5">
        <f>IF(Table1[[#This Row],[Sales]]=0, 0, Table1[[#This Row],[Profit]] / Table1[[#This Row],[Sales]] * 100)</f>
        <v>-131.59144893111639</v>
      </c>
      <c r="AB1368" s="5">
        <f>Table1[[#This Row],[Sales]] / (1 - Table1[[#This Row],[Discount]])</f>
        <v>4.5760869565217392</v>
      </c>
      <c r="AC1368" s="5">
        <f>Table1[[#This Row],[Sales Before Discount]] - Table1[[#This Row],[Sales]]</f>
        <v>0.36608695652173928</v>
      </c>
      <c r="AD1368" s="5" t="str">
        <f>IF(Table1[[#This Row],[Discount Impact Factor]]=0, "No Discount", IF(Table1[[#This Row],[Discount Impact Factor]]&lt;=0.1, "Low Discount", IF(Table1[[#This Row],[Discount Impact Factor]]&lt;=0.2, "Medium Discount", "High Discount")))</f>
        <v>High Discount</v>
      </c>
      <c r="AE1368" s="5" t="str">
        <f>IF(Table1[[#This Row],[Discount]]=0,"0% (No Discount)",
 IF(Table1[[#This Row],[Discount]]&lt;=0.09,"10%",
 IF(Table1[[#This Row],[Discount]]&lt;=0.16,"15%",
 IF(Table1[[#This Row],[Discount]]&lt;=0.2,"20%",  IF(Table1[[#This Row],[Discount]]&lt;=0.25,"25%",
 "30%+")))))</f>
        <v>10%</v>
      </c>
      <c r="AF1368" s="5" t="str">
        <f>IF(Table1[[#This Row],[Discount]]=0, "Full Price", "Discounted")</f>
        <v>Discounted</v>
      </c>
      <c r="AG1368" s="46" t="str">
        <f>TEXT(Table1[[#This Row],[Order Date]],"mmm-yyyy")</f>
        <v>May-2015</v>
      </c>
    </row>
    <row r="1369" spans="1:33" ht="12.75" customHeight="1" x14ac:dyDescent="0.25">
      <c r="A1369" s="5">
        <v>21198</v>
      </c>
      <c r="B1369" s="5" t="s">
        <v>56</v>
      </c>
      <c r="C1369" s="5">
        <v>0.06</v>
      </c>
      <c r="D1369" s="5">
        <v>3499.99</v>
      </c>
      <c r="E1369" s="5">
        <v>24.49</v>
      </c>
      <c r="F1369" s="5">
        <v>2454</v>
      </c>
      <c r="G1369" s="5" t="s">
        <v>2303</v>
      </c>
      <c r="H1369" s="5" t="s">
        <v>27</v>
      </c>
      <c r="I1369" s="5" t="s">
        <v>28</v>
      </c>
      <c r="J1369" s="5" t="s">
        <v>77</v>
      </c>
      <c r="K1369" s="5" t="s">
        <v>587</v>
      </c>
      <c r="L1369" s="5" t="s">
        <v>236</v>
      </c>
      <c r="M1369" s="5" t="s">
        <v>1309</v>
      </c>
      <c r="N1369" s="5">
        <v>0.37</v>
      </c>
      <c r="O1369" s="5" t="s">
        <v>33</v>
      </c>
      <c r="P1369" s="5" t="s">
        <v>136</v>
      </c>
      <c r="Q1369" s="5" t="s">
        <v>1278</v>
      </c>
      <c r="R1369" s="5" t="s">
        <v>2304</v>
      </c>
      <c r="S1369" s="5">
        <v>35244</v>
      </c>
      <c r="T1369" s="7">
        <v>42064</v>
      </c>
      <c r="U1369" s="7">
        <v>42067</v>
      </c>
      <c r="V1369" s="5">
        <v>-68.432000000000002</v>
      </c>
      <c r="W1369" s="5">
        <v>1</v>
      </c>
      <c r="X1369" s="5">
        <v>3550.28</v>
      </c>
      <c r="Y1369" s="5">
        <v>89219</v>
      </c>
      <c r="Z1369" s="5">
        <f>DATEDIF(Table1[[#This Row],[Order Date]], Table1[[#This Row],[Ship Date]], "D")</f>
        <v>3</v>
      </c>
      <c r="AA1369" s="5">
        <f>IF(Table1[[#This Row],[Sales]]=0, 0, Table1[[#This Row],[Profit]] / Table1[[#This Row],[Sales]] * 100)</f>
        <v>-1.9275099428777449</v>
      </c>
      <c r="AB1369" s="5">
        <f>Table1[[#This Row],[Sales]] / (1 - Table1[[#This Row],[Discount]])</f>
        <v>3776.8936170212769</v>
      </c>
      <c r="AC1369" s="5">
        <f>Table1[[#This Row],[Sales Before Discount]] - Table1[[#This Row],[Sales]]</f>
        <v>226.6136170212767</v>
      </c>
      <c r="AD1369" s="5" t="str">
        <f>IF(Table1[[#This Row],[Discount Impact Factor]]=0, "No Discount", IF(Table1[[#This Row],[Discount Impact Factor]]&lt;=0.1, "Low Discount", IF(Table1[[#This Row],[Discount Impact Factor]]&lt;=0.2, "Medium Discount", "High Discount")))</f>
        <v>High Discount</v>
      </c>
      <c r="AE1369" s="5" t="str">
        <f>IF(Table1[[#This Row],[Discount]]=0,"0% (No Discount)",
 IF(Table1[[#This Row],[Discount]]&lt;=0.09,"10%",
 IF(Table1[[#This Row],[Discount]]&lt;=0.16,"15%",
 IF(Table1[[#This Row],[Discount]]&lt;=0.2,"20%",  IF(Table1[[#This Row],[Discount]]&lt;=0.25,"25%",
 "30%+")))))</f>
        <v>10%</v>
      </c>
      <c r="AF1369" s="5" t="str">
        <f>IF(Table1[[#This Row],[Discount]]=0, "Full Price", "Discounted")</f>
        <v>Discounted</v>
      </c>
      <c r="AG1369" s="46" t="str">
        <f>TEXT(Table1[[#This Row],[Order Date]],"mmm-yyyy")</f>
        <v>Mar-2015</v>
      </c>
    </row>
    <row r="1370" spans="1:33" ht="12.75" hidden="1" customHeight="1" x14ac:dyDescent="0.25">
      <c r="A1370" s="5">
        <v>25536</v>
      </c>
      <c r="B1370" s="5" t="s">
        <v>25</v>
      </c>
      <c r="C1370" s="5">
        <v>7.0000000000000007E-2</v>
      </c>
      <c r="D1370" s="5">
        <v>179.99</v>
      </c>
      <c r="E1370" s="5">
        <v>19.989999999999998</v>
      </c>
      <c r="F1370" s="5">
        <v>2456</v>
      </c>
      <c r="G1370" s="5" t="s">
        <v>2305</v>
      </c>
      <c r="H1370" s="5" t="s">
        <v>49</v>
      </c>
      <c r="I1370" s="5" t="s">
        <v>40</v>
      </c>
      <c r="J1370" s="5" t="s">
        <v>77</v>
      </c>
      <c r="K1370" s="5" t="s">
        <v>180</v>
      </c>
      <c r="L1370" s="5" t="s">
        <v>59</v>
      </c>
      <c r="M1370" s="5" t="s">
        <v>579</v>
      </c>
      <c r="N1370" s="5">
        <v>0.48</v>
      </c>
      <c r="O1370" s="5" t="s">
        <v>33</v>
      </c>
      <c r="P1370" s="5" t="s">
        <v>136</v>
      </c>
      <c r="Q1370" s="5" t="s">
        <v>1278</v>
      </c>
      <c r="R1370" s="5" t="s">
        <v>2306</v>
      </c>
      <c r="S1370" s="5">
        <v>36608</v>
      </c>
      <c r="T1370" s="7">
        <v>42026</v>
      </c>
      <c r="U1370" s="7">
        <v>42027</v>
      </c>
      <c r="V1370" s="5">
        <v>733.2822000000001</v>
      </c>
      <c r="W1370" s="5">
        <v>7</v>
      </c>
      <c r="X1370" s="5">
        <v>1188.6300000000001</v>
      </c>
      <c r="Y1370" s="5">
        <v>89218</v>
      </c>
      <c r="Z1370" s="5">
        <f>DATEDIF(Table1[[#This Row],[Order Date]], Table1[[#This Row],[Ship Date]], "D")</f>
        <v>1</v>
      </c>
      <c r="AA1370" s="5">
        <f>IF(Table1[[#This Row],[Sales]]=0, 0, Table1[[#This Row],[Profit]] / Table1[[#This Row],[Sales]] * 100)</f>
        <v>61.691375785568262</v>
      </c>
      <c r="AB1370" s="5">
        <f>Table1[[#This Row],[Sales]] / (1 - Table1[[#This Row],[Discount]])</f>
        <v>1278.0967741935485</v>
      </c>
      <c r="AC1370" s="5">
        <f>Table1[[#This Row],[Sales Before Discount]] - Table1[[#This Row],[Sales]]</f>
        <v>89.466774193548417</v>
      </c>
      <c r="AD1370" s="5" t="str">
        <f>IF(Table1[[#This Row],[Discount Impact Factor]]=0, "No Discount", IF(Table1[[#This Row],[Discount Impact Factor]]&lt;=0.1, "Low Discount", IF(Table1[[#This Row],[Discount Impact Factor]]&lt;=0.2, "Medium Discount", "High Discount")))</f>
        <v>High Discount</v>
      </c>
      <c r="AE1370" s="5" t="str">
        <f>IF(Table1[[#This Row],[Discount]]=0,"0% (No Discount)",
 IF(Table1[[#This Row],[Discount]]&lt;=0.09,"10%",
 IF(Table1[[#This Row],[Discount]]&lt;=0.16,"15%",
 IF(Table1[[#This Row],[Discount]]&lt;=0.2,"20%",  IF(Table1[[#This Row],[Discount]]&lt;=0.25,"25%",
 "30%+")))))</f>
        <v>10%</v>
      </c>
      <c r="AF1370" s="5" t="str">
        <f>IF(Table1[[#This Row],[Discount]]=0, "Full Price", "Discounted")</f>
        <v>Discounted</v>
      </c>
      <c r="AG1370" s="46" t="str">
        <f>TEXT(Table1[[#This Row],[Order Date]],"mmm-yyyy")</f>
        <v>Jan-2015</v>
      </c>
    </row>
    <row r="1371" spans="1:33" ht="12.75" customHeight="1" x14ac:dyDescent="0.25">
      <c r="A1371" s="5">
        <v>25537</v>
      </c>
      <c r="B1371" s="5" t="s">
        <v>25</v>
      </c>
      <c r="C1371" s="5">
        <v>0.02</v>
      </c>
      <c r="D1371" s="5">
        <v>92.23</v>
      </c>
      <c r="E1371" s="5">
        <v>39.61</v>
      </c>
      <c r="F1371" s="5">
        <v>2456</v>
      </c>
      <c r="G1371" s="5" t="s">
        <v>2305</v>
      </c>
      <c r="H1371" s="5" t="s">
        <v>27</v>
      </c>
      <c r="I1371" s="5" t="s">
        <v>40</v>
      </c>
      <c r="J1371" s="5" t="s">
        <v>41</v>
      </c>
      <c r="K1371" s="5" t="s">
        <v>50</v>
      </c>
      <c r="L1371" s="5" t="s">
        <v>86</v>
      </c>
      <c r="M1371" s="5" t="s">
        <v>2307</v>
      </c>
      <c r="N1371" s="5">
        <v>0.67</v>
      </c>
      <c r="O1371" s="5" t="s">
        <v>33</v>
      </c>
      <c r="P1371" s="5" t="s">
        <v>136</v>
      </c>
      <c r="Q1371" s="5" t="s">
        <v>1278</v>
      </c>
      <c r="R1371" s="5" t="s">
        <v>2306</v>
      </c>
      <c r="S1371" s="5">
        <v>36608</v>
      </c>
      <c r="T1371" s="7">
        <v>42026</v>
      </c>
      <c r="U1371" s="7">
        <v>42027</v>
      </c>
      <c r="V1371" s="5">
        <v>-905.99039999999991</v>
      </c>
      <c r="W1371" s="5">
        <v>11</v>
      </c>
      <c r="X1371" s="5">
        <v>1009.93</v>
      </c>
      <c r="Y1371" s="5">
        <v>89218</v>
      </c>
      <c r="Z1371" s="5">
        <f>DATEDIF(Table1[[#This Row],[Order Date]], Table1[[#This Row],[Ship Date]], "D")</f>
        <v>1</v>
      </c>
      <c r="AA1371" s="5">
        <f>IF(Table1[[#This Row],[Sales]]=0, 0, Table1[[#This Row],[Profit]] / Table1[[#This Row],[Sales]] * 100)</f>
        <v>-89.708237204558728</v>
      </c>
      <c r="AB1371" s="5">
        <f>Table1[[#This Row],[Sales]] / (1 - Table1[[#This Row],[Discount]])</f>
        <v>1030.5408163265306</v>
      </c>
      <c r="AC1371" s="5">
        <f>Table1[[#This Row],[Sales Before Discount]] - Table1[[#This Row],[Sales]]</f>
        <v>20.610816326530653</v>
      </c>
      <c r="AD1371" s="5" t="str">
        <f>IF(Table1[[#This Row],[Discount Impact Factor]]=0, "No Discount", IF(Table1[[#This Row],[Discount Impact Factor]]&lt;=0.1, "Low Discount", IF(Table1[[#This Row],[Discount Impact Factor]]&lt;=0.2, "Medium Discount", "High Discount")))</f>
        <v>High Discount</v>
      </c>
      <c r="AE1371" s="5" t="str">
        <f>IF(Table1[[#This Row],[Discount]]=0,"0% (No Discount)",
 IF(Table1[[#This Row],[Discount]]&lt;=0.09,"10%",
 IF(Table1[[#This Row],[Discount]]&lt;=0.16,"15%",
 IF(Table1[[#This Row],[Discount]]&lt;=0.2,"20%",  IF(Table1[[#This Row],[Discount]]&lt;=0.25,"25%",
 "30%+")))))</f>
        <v>10%</v>
      </c>
      <c r="AF1371" s="5" t="str">
        <f>IF(Table1[[#This Row],[Discount]]=0, "Full Price", "Discounted")</f>
        <v>Discounted</v>
      </c>
      <c r="AG1371" s="46" t="str">
        <f>TEXT(Table1[[#This Row],[Order Date]],"mmm-yyyy")</f>
        <v>Jan-2015</v>
      </c>
    </row>
    <row r="1372" spans="1:33" ht="12.75" customHeight="1" x14ac:dyDescent="0.25">
      <c r="A1372" s="5">
        <v>25535</v>
      </c>
      <c r="B1372" s="5" t="s">
        <v>25</v>
      </c>
      <c r="C1372" s="5">
        <v>0.02</v>
      </c>
      <c r="D1372" s="5">
        <v>15.22</v>
      </c>
      <c r="E1372" s="5">
        <v>9.73</v>
      </c>
      <c r="F1372" s="5">
        <v>2457</v>
      </c>
      <c r="G1372" s="5" t="s">
        <v>2308</v>
      </c>
      <c r="H1372" s="5" t="s">
        <v>49</v>
      </c>
      <c r="I1372" s="5" t="s">
        <v>40</v>
      </c>
      <c r="J1372" s="5" t="s">
        <v>29</v>
      </c>
      <c r="K1372" s="5" t="s">
        <v>109</v>
      </c>
      <c r="L1372" s="5" t="s">
        <v>59</v>
      </c>
      <c r="M1372" s="5" t="s">
        <v>2309</v>
      </c>
      <c r="N1372" s="5">
        <v>0.36</v>
      </c>
      <c r="O1372" s="5" t="s">
        <v>33</v>
      </c>
      <c r="P1372" s="5" t="s">
        <v>61</v>
      </c>
      <c r="Q1372" s="5" t="s">
        <v>62</v>
      </c>
      <c r="R1372" s="5" t="s">
        <v>2310</v>
      </c>
      <c r="S1372" s="5">
        <v>55014</v>
      </c>
      <c r="T1372" s="7">
        <v>42026</v>
      </c>
      <c r="U1372" s="7">
        <v>42026</v>
      </c>
      <c r="V1372" s="5">
        <v>-21.63242</v>
      </c>
      <c r="W1372" s="5">
        <v>9</v>
      </c>
      <c r="X1372" s="5">
        <v>140.69999999999999</v>
      </c>
      <c r="Y1372" s="5">
        <v>89218</v>
      </c>
      <c r="Z1372" s="5">
        <f>DATEDIF(Table1[[#This Row],[Order Date]], Table1[[#This Row],[Ship Date]], "D")</f>
        <v>0</v>
      </c>
      <c r="AA1372" s="5">
        <f>IF(Table1[[#This Row],[Sales]]=0, 0, Table1[[#This Row],[Profit]] / Table1[[#This Row],[Sales]] * 100)</f>
        <v>-15.374854299928927</v>
      </c>
      <c r="AB1372" s="5">
        <f>Table1[[#This Row],[Sales]] / (1 - Table1[[#This Row],[Discount]])</f>
        <v>143.57142857142856</v>
      </c>
      <c r="AC1372" s="5">
        <f>Table1[[#This Row],[Sales Before Discount]] - Table1[[#This Row],[Sales]]</f>
        <v>2.8714285714285666</v>
      </c>
      <c r="AD1372" s="5" t="str">
        <f>IF(Table1[[#This Row],[Discount Impact Factor]]=0, "No Discount", IF(Table1[[#This Row],[Discount Impact Factor]]&lt;=0.1, "Low Discount", IF(Table1[[#This Row],[Discount Impact Factor]]&lt;=0.2, "Medium Discount", "High Discount")))</f>
        <v>High Discount</v>
      </c>
      <c r="AE1372" s="5" t="str">
        <f>IF(Table1[[#This Row],[Discount]]=0,"0% (No Discount)",
 IF(Table1[[#This Row],[Discount]]&lt;=0.09,"10%",
 IF(Table1[[#This Row],[Discount]]&lt;=0.16,"15%",
 IF(Table1[[#This Row],[Discount]]&lt;=0.2,"20%",  IF(Table1[[#This Row],[Discount]]&lt;=0.25,"25%",
 "30%+")))))</f>
        <v>10%</v>
      </c>
      <c r="AF1372" s="5" t="str">
        <f>IF(Table1[[#This Row],[Discount]]=0, "Full Price", "Discounted")</f>
        <v>Discounted</v>
      </c>
      <c r="AG1372" s="46" t="str">
        <f>TEXT(Table1[[#This Row],[Order Date]],"mmm-yyyy")</f>
        <v>Jan-2015</v>
      </c>
    </row>
    <row r="1373" spans="1:33" ht="12.75" customHeight="1" x14ac:dyDescent="0.25">
      <c r="A1373" s="5">
        <v>22321</v>
      </c>
      <c r="B1373" s="5" t="s">
        <v>25</v>
      </c>
      <c r="C1373" s="5">
        <v>0.03</v>
      </c>
      <c r="D1373" s="5">
        <v>6.48</v>
      </c>
      <c r="E1373" s="5">
        <v>8.73</v>
      </c>
      <c r="F1373" s="5">
        <v>2458</v>
      </c>
      <c r="G1373" s="5" t="s">
        <v>2311</v>
      </c>
      <c r="H1373" s="5" t="s">
        <v>49</v>
      </c>
      <c r="I1373" s="5" t="s">
        <v>40</v>
      </c>
      <c r="J1373" s="5" t="s">
        <v>29</v>
      </c>
      <c r="K1373" s="5" t="s">
        <v>93</v>
      </c>
      <c r="L1373" s="5" t="s">
        <v>59</v>
      </c>
      <c r="M1373" s="5" t="s">
        <v>2312</v>
      </c>
      <c r="N1373" s="5">
        <v>0.37</v>
      </c>
      <c r="O1373" s="5" t="s">
        <v>33</v>
      </c>
      <c r="P1373" s="5" t="s">
        <v>61</v>
      </c>
      <c r="Q1373" s="5" t="s">
        <v>62</v>
      </c>
      <c r="R1373" s="5" t="s">
        <v>2299</v>
      </c>
      <c r="S1373" s="5">
        <v>55410</v>
      </c>
      <c r="T1373" s="7">
        <v>42007</v>
      </c>
      <c r="U1373" s="7">
        <v>42009</v>
      </c>
      <c r="V1373" s="5">
        <v>-35.04</v>
      </c>
      <c r="W1373" s="5">
        <v>2</v>
      </c>
      <c r="X1373" s="5">
        <v>15.95</v>
      </c>
      <c r="Y1373" s="5">
        <v>91285</v>
      </c>
      <c r="Z1373" s="5">
        <f>DATEDIF(Table1[[#This Row],[Order Date]], Table1[[#This Row],[Ship Date]], "D")</f>
        <v>2</v>
      </c>
      <c r="AA1373" s="5">
        <f>IF(Table1[[#This Row],[Sales]]=0, 0, Table1[[#This Row],[Profit]] / Table1[[#This Row],[Sales]] * 100)</f>
        <v>-219.68652037617554</v>
      </c>
      <c r="AB1373" s="5">
        <f>Table1[[#This Row],[Sales]] / (1 - Table1[[#This Row],[Discount]])</f>
        <v>16.443298969072163</v>
      </c>
      <c r="AC1373" s="5">
        <f>Table1[[#This Row],[Sales Before Discount]] - Table1[[#This Row],[Sales]]</f>
        <v>0.49329896907216408</v>
      </c>
      <c r="AD1373" s="5" t="str">
        <f>IF(Table1[[#This Row],[Discount Impact Factor]]=0, "No Discount", IF(Table1[[#This Row],[Discount Impact Factor]]&lt;=0.1, "Low Discount", IF(Table1[[#This Row],[Discount Impact Factor]]&lt;=0.2, "Medium Discount", "High Discount")))</f>
        <v>High Discount</v>
      </c>
      <c r="AE1373" s="5" t="str">
        <f>IF(Table1[[#This Row],[Discount]]=0,"0% (No Discount)",
 IF(Table1[[#This Row],[Discount]]&lt;=0.09,"10%",
 IF(Table1[[#This Row],[Discount]]&lt;=0.16,"15%",
 IF(Table1[[#This Row],[Discount]]&lt;=0.2,"20%",  IF(Table1[[#This Row],[Discount]]&lt;=0.25,"25%",
 "30%+")))))</f>
        <v>10%</v>
      </c>
      <c r="AF1373" s="5" t="str">
        <f>IF(Table1[[#This Row],[Discount]]=0, "Full Price", "Discounted")</f>
        <v>Discounted</v>
      </c>
      <c r="AG1373" s="46" t="str">
        <f>TEXT(Table1[[#This Row],[Order Date]],"mmm-yyyy")</f>
        <v>Jan-2015</v>
      </c>
    </row>
    <row r="1374" spans="1:33" ht="12.75" hidden="1" customHeight="1" x14ac:dyDescent="0.25">
      <c r="A1374" s="5">
        <v>21190</v>
      </c>
      <c r="B1374" s="5" t="s">
        <v>56</v>
      </c>
      <c r="C1374" s="5">
        <v>0.05</v>
      </c>
      <c r="D1374" s="5">
        <v>12.88</v>
      </c>
      <c r="E1374" s="5">
        <v>4.59</v>
      </c>
      <c r="F1374" s="5">
        <v>2458</v>
      </c>
      <c r="G1374" s="5" t="s">
        <v>2311</v>
      </c>
      <c r="H1374" s="5" t="s">
        <v>49</v>
      </c>
      <c r="I1374" s="5" t="s">
        <v>40</v>
      </c>
      <c r="J1374" s="5" t="s">
        <v>29</v>
      </c>
      <c r="K1374" s="5" t="s">
        <v>174</v>
      </c>
      <c r="L1374" s="5" t="s">
        <v>31</v>
      </c>
      <c r="M1374" s="5" t="s">
        <v>1622</v>
      </c>
      <c r="N1374" s="5">
        <v>0.82</v>
      </c>
      <c r="O1374" s="5" t="s">
        <v>33</v>
      </c>
      <c r="P1374" s="5" t="s">
        <v>61</v>
      </c>
      <c r="Q1374" s="5" t="s">
        <v>62</v>
      </c>
      <c r="R1374" s="5" t="s">
        <v>2299</v>
      </c>
      <c r="S1374" s="5">
        <v>55410</v>
      </c>
      <c r="T1374" s="7">
        <v>42147</v>
      </c>
      <c r="U1374" s="7">
        <v>42149</v>
      </c>
      <c r="V1374" s="5">
        <v>5.980000000000004</v>
      </c>
      <c r="W1374" s="5">
        <v>3</v>
      </c>
      <c r="X1374" s="5">
        <v>42.35</v>
      </c>
      <c r="Y1374" s="5">
        <v>91286</v>
      </c>
      <c r="Z1374" s="5">
        <f>DATEDIF(Table1[[#This Row],[Order Date]], Table1[[#This Row],[Ship Date]], "D")</f>
        <v>2</v>
      </c>
      <c r="AA1374" s="5">
        <f>IF(Table1[[#This Row],[Sales]]=0, 0, Table1[[#This Row],[Profit]] / Table1[[#This Row],[Sales]] * 100)</f>
        <v>14.120425029515948</v>
      </c>
      <c r="AB1374" s="5">
        <f>Table1[[#This Row],[Sales]] / (1 - Table1[[#This Row],[Discount]])</f>
        <v>44.578947368421055</v>
      </c>
      <c r="AC1374" s="5">
        <f>Table1[[#This Row],[Sales Before Discount]] - Table1[[#This Row],[Sales]]</f>
        <v>2.2289473684210535</v>
      </c>
      <c r="AD1374" s="5" t="str">
        <f>IF(Table1[[#This Row],[Discount Impact Factor]]=0, "No Discount", IF(Table1[[#This Row],[Discount Impact Factor]]&lt;=0.1, "Low Discount", IF(Table1[[#This Row],[Discount Impact Factor]]&lt;=0.2, "Medium Discount", "High Discount")))</f>
        <v>High Discount</v>
      </c>
      <c r="AE1374" s="5" t="str">
        <f>IF(Table1[[#This Row],[Discount]]=0,"0% (No Discount)",
 IF(Table1[[#This Row],[Discount]]&lt;=0.09,"10%",
 IF(Table1[[#This Row],[Discount]]&lt;=0.16,"15%",
 IF(Table1[[#This Row],[Discount]]&lt;=0.2,"20%",  IF(Table1[[#This Row],[Discount]]&lt;=0.25,"25%",
 "30%+")))))</f>
        <v>10%</v>
      </c>
      <c r="AF1374" s="5" t="str">
        <f>IF(Table1[[#This Row],[Discount]]=0, "Full Price", "Discounted")</f>
        <v>Discounted</v>
      </c>
      <c r="AG1374" s="46" t="str">
        <f>TEXT(Table1[[#This Row],[Order Date]],"mmm-yyyy")</f>
        <v>May-2015</v>
      </c>
    </row>
    <row r="1375" spans="1:33" ht="12.75" customHeight="1" x14ac:dyDescent="0.25">
      <c r="A1375" s="5">
        <v>4321</v>
      </c>
      <c r="B1375" s="5" t="s">
        <v>25</v>
      </c>
      <c r="C1375" s="5">
        <v>0.03</v>
      </c>
      <c r="D1375" s="5">
        <v>6.48</v>
      </c>
      <c r="E1375" s="5">
        <v>8.73</v>
      </c>
      <c r="F1375" s="5">
        <v>2460</v>
      </c>
      <c r="G1375" s="5" t="s">
        <v>2313</v>
      </c>
      <c r="H1375" s="5" t="s">
        <v>49</v>
      </c>
      <c r="I1375" s="5" t="s">
        <v>40</v>
      </c>
      <c r="J1375" s="5" t="s">
        <v>29</v>
      </c>
      <c r="K1375" s="5" t="s">
        <v>93</v>
      </c>
      <c r="L1375" s="5" t="s">
        <v>59</v>
      </c>
      <c r="M1375" s="5" t="s">
        <v>2312</v>
      </c>
      <c r="N1375" s="5">
        <v>0.37</v>
      </c>
      <c r="O1375" s="5" t="s">
        <v>33</v>
      </c>
      <c r="P1375" s="5" t="s">
        <v>53</v>
      </c>
      <c r="Q1375" s="5" t="s">
        <v>71</v>
      </c>
      <c r="R1375" s="5" t="s">
        <v>90</v>
      </c>
      <c r="S1375" s="5">
        <v>10035</v>
      </c>
      <c r="T1375" s="7">
        <v>42007</v>
      </c>
      <c r="U1375" s="7">
        <v>42009</v>
      </c>
      <c r="V1375" s="5">
        <v>-35.04</v>
      </c>
      <c r="W1375" s="5">
        <v>8</v>
      </c>
      <c r="X1375" s="5">
        <v>63.78</v>
      </c>
      <c r="Y1375" s="5">
        <v>30785</v>
      </c>
      <c r="Z1375" s="5">
        <f>DATEDIF(Table1[[#This Row],[Order Date]], Table1[[#This Row],[Ship Date]], "D")</f>
        <v>2</v>
      </c>
      <c r="AA1375" s="5">
        <f>IF(Table1[[#This Row],[Sales]]=0, 0, Table1[[#This Row],[Profit]] / Table1[[#This Row],[Sales]] * 100)</f>
        <v>-54.938852304797734</v>
      </c>
      <c r="AB1375" s="5">
        <f>Table1[[#This Row],[Sales]] / (1 - Table1[[#This Row],[Discount]])</f>
        <v>65.75257731958763</v>
      </c>
      <c r="AC1375" s="5">
        <f>Table1[[#This Row],[Sales Before Discount]] - Table1[[#This Row],[Sales]]</f>
        <v>1.9725773195876286</v>
      </c>
      <c r="AD1375" s="5" t="str">
        <f>IF(Table1[[#This Row],[Discount Impact Factor]]=0, "No Discount", IF(Table1[[#This Row],[Discount Impact Factor]]&lt;=0.1, "Low Discount", IF(Table1[[#This Row],[Discount Impact Factor]]&lt;=0.2, "Medium Discount", "High Discount")))</f>
        <v>High Discount</v>
      </c>
      <c r="AE1375" s="5" t="str">
        <f>IF(Table1[[#This Row],[Discount]]=0,"0% (No Discount)",
 IF(Table1[[#This Row],[Discount]]&lt;=0.09,"10%",
 IF(Table1[[#This Row],[Discount]]&lt;=0.16,"15%",
 IF(Table1[[#This Row],[Discount]]&lt;=0.2,"20%",  IF(Table1[[#This Row],[Discount]]&lt;=0.25,"25%",
 "30%+")))))</f>
        <v>10%</v>
      </c>
      <c r="AF1375" s="5" t="str">
        <f>IF(Table1[[#This Row],[Discount]]=0, "Full Price", "Discounted")</f>
        <v>Discounted</v>
      </c>
      <c r="AG1375" s="46" t="str">
        <f>TEXT(Table1[[#This Row],[Order Date]],"mmm-yyyy")</f>
        <v>Jan-2015</v>
      </c>
    </row>
    <row r="1376" spans="1:33" ht="12.75" hidden="1" customHeight="1" x14ac:dyDescent="0.25">
      <c r="A1376" s="5">
        <v>4322</v>
      </c>
      <c r="B1376" s="5" t="s">
        <v>25</v>
      </c>
      <c r="C1376" s="5">
        <v>7.0000000000000007E-2</v>
      </c>
      <c r="D1376" s="5">
        <v>9.93</v>
      </c>
      <c r="E1376" s="5">
        <v>1.0900000000000001</v>
      </c>
      <c r="F1376" s="5">
        <v>2460</v>
      </c>
      <c r="G1376" s="5" t="s">
        <v>2313</v>
      </c>
      <c r="H1376" s="5" t="s">
        <v>49</v>
      </c>
      <c r="I1376" s="5" t="s">
        <v>40</v>
      </c>
      <c r="J1376" s="5" t="s">
        <v>29</v>
      </c>
      <c r="K1376" s="5" t="s">
        <v>30</v>
      </c>
      <c r="L1376" s="5" t="s">
        <v>31</v>
      </c>
      <c r="M1376" s="5" t="s">
        <v>2314</v>
      </c>
      <c r="N1376" s="5">
        <v>0.43</v>
      </c>
      <c r="O1376" s="5" t="s">
        <v>33</v>
      </c>
      <c r="P1376" s="5" t="s">
        <v>53</v>
      </c>
      <c r="Q1376" s="5" t="s">
        <v>71</v>
      </c>
      <c r="R1376" s="5" t="s">
        <v>90</v>
      </c>
      <c r="S1376" s="5">
        <v>10035</v>
      </c>
      <c r="T1376" s="7">
        <v>42007</v>
      </c>
      <c r="U1376" s="7">
        <v>42010</v>
      </c>
      <c r="V1376" s="5">
        <v>149.53</v>
      </c>
      <c r="W1376" s="5">
        <v>46</v>
      </c>
      <c r="X1376" s="5">
        <v>451.61</v>
      </c>
      <c r="Y1376" s="5">
        <v>30785</v>
      </c>
      <c r="Z1376" s="5">
        <f>DATEDIF(Table1[[#This Row],[Order Date]], Table1[[#This Row],[Ship Date]], "D")</f>
        <v>3</v>
      </c>
      <c r="AA1376" s="5">
        <f>IF(Table1[[#This Row],[Sales]]=0, 0, Table1[[#This Row],[Profit]] / Table1[[#This Row],[Sales]] * 100)</f>
        <v>33.110427138460174</v>
      </c>
      <c r="AB1376" s="5">
        <f>Table1[[#This Row],[Sales]] / (1 - Table1[[#This Row],[Discount]])</f>
        <v>485.60215053763443</v>
      </c>
      <c r="AC1376" s="5">
        <f>Table1[[#This Row],[Sales Before Discount]] - Table1[[#This Row],[Sales]]</f>
        <v>33.992150537634416</v>
      </c>
      <c r="AD1376" s="5" t="str">
        <f>IF(Table1[[#This Row],[Discount Impact Factor]]=0, "No Discount", IF(Table1[[#This Row],[Discount Impact Factor]]&lt;=0.1, "Low Discount", IF(Table1[[#This Row],[Discount Impact Factor]]&lt;=0.2, "Medium Discount", "High Discount")))</f>
        <v>High Discount</v>
      </c>
      <c r="AE1376" s="5" t="str">
        <f>IF(Table1[[#This Row],[Discount]]=0,"0% (No Discount)",
 IF(Table1[[#This Row],[Discount]]&lt;=0.09,"10%",
 IF(Table1[[#This Row],[Discount]]&lt;=0.16,"15%",
 IF(Table1[[#This Row],[Discount]]&lt;=0.2,"20%",  IF(Table1[[#This Row],[Discount]]&lt;=0.25,"25%",
 "30%+")))))</f>
        <v>10%</v>
      </c>
      <c r="AF1376" s="5" t="str">
        <f>IF(Table1[[#This Row],[Discount]]=0, "Full Price", "Discounted")</f>
        <v>Discounted</v>
      </c>
      <c r="AG1376" s="46" t="str">
        <f>TEXT(Table1[[#This Row],[Order Date]],"mmm-yyyy")</f>
        <v>Jan-2015</v>
      </c>
    </row>
    <row r="1377" spans="1:33" ht="12.75" hidden="1" customHeight="1" x14ac:dyDescent="0.25">
      <c r="A1377" s="5">
        <v>25859</v>
      </c>
      <c r="B1377" s="5" t="s">
        <v>25</v>
      </c>
      <c r="C1377" s="5">
        <v>0.09</v>
      </c>
      <c r="D1377" s="5">
        <v>1.74</v>
      </c>
      <c r="E1377" s="5">
        <v>4.08</v>
      </c>
      <c r="F1377" s="5">
        <v>2464</v>
      </c>
      <c r="G1377" s="5" t="s">
        <v>2315</v>
      </c>
      <c r="H1377" s="5" t="s">
        <v>27</v>
      </c>
      <c r="I1377" s="5" t="s">
        <v>114</v>
      </c>
      <c r="J1377" s="5" t="s">
        <v>41</v>
      </c>
      <c r="K1377" s="5" t="s">
        <v>50</v>
      </c>
      <c r="L1377" s="5" t="s">
        <v>51</v>
      </c>
      <c r="M1377" s="5" t="s">
        <v>219</v>
      </c>
      <c r="N1377" s="5">
        <v>0.53</v>
      </c>
      <c r="O1377" s="5" t="s">
        <v>33</v>
      </c>
      <c r="P1377" s="5" t="s">
        <v>136</v>
      </c>
      <c r="Q1377" s="5" t="s">
        <v>171</v>
      </c>
      <c r="R1377" s="5" t="s">
        <v>2316</v>
      </c>
      <c r="S1377" s="5">
        <v>71111</v>
      </c>
      <c r="T1377" s="7">
        <v>42135</v>
      </c>
      <c r="U1377" s="7">
        <v>42137</v>
      </c>
      <c r="V1377" s="5">
        <v>608.26199999999994</v>
      </c>
      <c r="W1377" s="5">
        <v>4</v>
      </c>
      <c r="X1377" s="5">
        <v>10.41</v>
      </c>
      <c r="Y1377" s="5">
        <v>88713</v>
      </c>
      <c r="Z1377" s="5">
        <f>DATEDIF(Table1[[#This Row],[Order Date]], Table1[[#This Row],[Ship Date]], "D")</f>
        <v>2</v>
      </c>
      <c r="AA1377" s="5">
        <f>IF(Table1[[#This Row],[Sales]]=0, 0, Table1[[#This Row],[Profit]] / Table1[[#This Row],[Sales]] * 100)</f>
        <v>5843.0547550432275</v>
      </c>
      <c r="AB1377" s="5">
        <f>Table1[[#This Row],[Sales]] / (1 - Table1[[#This Row],[Discount]])</f>
        <v>11.43956043956044</v>
      </c>
      <c r="AC1377" s="5">
        <f>Table1[[#This Row],[Sales Before Discount]] - Table1[[#This Row],[Sales]]</f>
        <v>1.0295604395604396</v>
      </c>
      <c r="AD1377" s="5" t="str">
        <f>IF(Table1[[#This Row],[Discount Impact Factor]]=0, "No Discount", IF(Table1[[#This Row],[Discount Impact Factor]]&lt;=0.1, "Low Discount", IF(Table1[[#This Row],[Discount Impact Factor]]&lt;=0.2, "Medium Discount", "High Discount")))</f>
        <v>High Discount</v>
      </c>
      <c r="AE1377" s="5" t="str">
        <f>IF(Table1[[#This Row],[Discount]]=0,"0% (No Discount)",
 IF(Table1[[#This Row],[Discount]]&lt;=0.09,"10%",
 IF(Table1[[#This Row],[Discount]]&lt;=0.16,"15%",
 IF(Table1[[#This Row],[Discount]]&lt;=0.2,"20%",  IF(Table1[[#This Row],[Discount]]&lt;=0.25,"25%",
 "30%+")))))</f>
        <v>10%</v>
      </c>
      <c r="AF1377" s="5" t="str">
        <f>IF(Table1[[#This Row],[Discount]]=0, "Full Price", "Discounted")</f>
        <v>Discounted</v>
      </c>
      <c r="AG1377" s="46" t="str">
        <f>TEXT(Table1[[#This Row],[Order Date]],"mmm-yyyy")</f>
        <v>May-2015</v>
      </c>
    </row>
    <row r="1378" spans="1:33" ht="12.75" customHeight="1" x14ac:dyDescent="0.25">
      <c r="A1378" s="5">
        <v>25860</v>
      </c>
      <c r="B1378" s="5" t="s">
        <v>25</v>
      </c>
      <c r="C1378" s="5">
        <v>0.08</v>
      </c>
      <c r="D1378" s="5">
        <v>227.55</v>
      </c>
      <c r="E1378" s="5">
        <v>32.479999999999997</v>
      </c>
      <c r="F1378" s="5">
        <v>2464</v>
      </c>
      <c r="G1378" s="5" t="s">
        <v>2315</v>
      </c>
      <c r="H1378" s="5" t="s">
        <v>39</v>
      </c>
      <c r="I1378" s="5" t="s">
        <v>114</v>
      </c>
      <c r="J1378" s="5" t="s">
        <v>41</v>
      </c>
      <c r="K1378" s="5" t="s">
        <v>152</v>
      </c>
      <c r="L1378" s="5" t="s">
        <v>121</v>
      </c>
      <c r="M1378" s="5" t="s">
        <v>2317</v>
      </c>
      <c r="N1378" s="5">
        <v>0.68</v>
      </c>
      <c r="O1378" s="5" t="s">
        <v>33</v>
      </c>
      <c r="P1378" s="5" t="s">
        <v>136</v>
      </c>
      <c r="Q1378" s="5" t="s">
        <v>171</v>
      </c>
      <c r="R1378" s="5" t="s">
        <v>2316</v>
      </c>
      <c r="S1378" s="5">
        <v>71111</v>
      </c>
      <c r="T1378" s="7">
        <v>42135</v>
      </c>
      <c r="U1378" s="7">
        <v>42135</v>
      </c>
      <c r="V1378" s="5">
        <v>-570.16960000000006</v>
      </c>
      <c r="W1378" s="5">
        <v>16</v>
      </c>
      <c r="X1378" s="5">
        <v>2849.64</v>
      </c>
      <c r="Y1378" s="5">
        <v>88713</v>
      </c>
      <c r="Z1378" s="5">
        <f>DATEDIF(Table1[[#This Row],[Order Date]], Table1[[#This Row],[Ship Date]], "D")</f>
        <v>0</v>
      </c>
      <c r="AA1378" s="5">
        <f>IF(Table1[[#This Row],[Sales]]=0, 0, Table1[[#This Row],[Profit]] / Table1[[#This Row],[Sales]] * 100)</f>
        <v>-20.008478263921059</v>
      </c>
      <c r="AB1378" s="5">
        <f>Table1[[#This Row],[Sales]] / (1 - Table1[[#This Row],[Discount]])</f>
        <v>3097.4347826086955</v>
      </c>
      <c r="AC1378" s="5">
        <f>Table1[[#This Row],[Sales Before Discount]] - Table1[[#This Row],[Sales]]</f>
        <v>247.79478260869564</v>
      </c>
      <c r="AD1378" s="5" t="str">
        <f>IF(Table1[[#This Row],[Discount Impact Factor]]=0, "No Discount", IF(Table1[[#This Row],[Discount Impact Factor]]&lt;=0.1, "Low Discount", IF(Table1[[#This Row],[Discount Impact Factor]]&lt;=0.2, "Medium Discount", "High Discount")))</f>
        <v>High Discount</v>
      </c>
      <c r="AE1378" s="5" t="str">
        <f>IF(Table1[[#This Row],[Discount]]=0,"0% (No Discount)",
 IF(Table1[[#This Row],[Discount]]&lt;=0.09,"10%",
 IF(Table1[[#This Row],[Discount]]&lt;=0.16,"15%",
 IF(Table1[[#This Row],[Discount]]&lt;=0.2,"20%",  IF(Table1[[#This Row],[Discount]]&lt;=0.25,"25%",
 "30%+")))))</f>
        <v>10%</v>
      </c>
      <c r="AF1378" s="5" t="str">
        <f>IF(Table1[[#This Row],[Discount]]=0, "Full Price", "Discounted")</f>
        <v>Discounted</v>
      </c>
      <c r="AG1378" s="46" t="str">
        <f>TEXT(Table1[[#This Row],[Order Date]],"mmm-yyyy")</f>
        <v>May-2015</v>
      </c>
    </row>
    <row r="1379" spans="1:33" ht="12.75" hidden="1" customHeight="1" x14ac:dyDescent="0.25">
      <c r="A1379" s="5">
        <v>25807</v>
      </c>
      <c r="B1379" s="5" t="s">
        <v>37</v>
      </c>
      <c r="C1379" s="5">
        <v>0.05</v>
      </c>
      <c r="D1379" s="5">
        <v>6.28</v>
      </c>
      <c r="E1379" s="5">
        <v>5.36</v>
      </c>
      <c r="F1379" s="5">
        <v>2464</v>
      </c>
      <c r="G1379" s="5" t="s">
        <v>2315</v>
      </c>
      <c r="H1379" s="5" t="s">
        <v>49</v>
      </c>
      <c r="I1379" s="5" t="s">
        <v>114</v>
      </c>
      <c r="J1379" s="5" t="s">
        <v>29</v>
      </c>
      <c r="K1379" s="5" t="s">
        <v>109</v>
      </c>
      <c r="L1379" s="5" t="s">
        <v>59</v>
      </c>
      <c r="M1379" s="5" t="s">
        <v>2318</v>
      </c>
      <c r="N1379" s="5">
        <v>0.4</v>
      </c>
      <c r="O1379" s="5" t="s">
        <v>33</v>
      </c>
      <c r="P1379" s="5" t="s">
        <v>136</v>
      </c>
      <c r="Q1379" s="5" t="s">
        <v>171</v>
      </c>
      <c r="R1379" s="5" t="s">
        <v>2316</v>
      </c>
      <c r="S1379" s="5">
        <v>71111</v>
      </c>
      <c r="T1379" s="7">
        <v>42024</v>
      </c>
      <c r="U1379" s="7">
        <v>42027</v>
      </c>
      <c r="V1379" s="5">
        <v>1.278</v>
      </c>
      <c r="W1379" s="5">
        <v>6</v>
      </c>
      <c r="X1379" s="5">
        <v>38.04</v>
      </c>
      <c r="Y1379" s="5">
        <v>88714</v>
      </c>
      <c r="Z1379" s="5">
        <f>DATEDIF(Table1[[#This Row],[Order Date]], Table1[[#This Row],[Ship Date]], "D")</f>
        <v>3</v>
      </c>
      <c r="AA1379" s="5">
        <f>IF(Table1[[#This Row],[Sales]]=0, 0, Table1[[#This Row],[Profit]] / Table1[[#This Row],[Sales]] * 100)</f>
        <v>3.3596214511041014</v>
      </c>
      <c r="AB1379" s="5">
        <f>Table1[[#This Row],[Sales]] / (1 - Table1[[#This Row],[Discount]])</f>
        <v>40.042105263157893</v>
      </c>
      <c r="AC1379" s="5">
        <f>Table1[[#This Row],[Sales Before Discount]] - Table1[[#This Row],[Sales]]</f>
        <v>2.0021052631578939</v>
      </c>
      <c r="AD1379" s="5" t="str">
        <f>IF(Table1[[#This Row],[Discount Impact Factor]]=0, "No Discount", IF(Table1[[#This Row],[Discount Impact Factor]]&lt;=0.1, "Low Discount", IF(Table1[[#This Row],[Discount Impact Factor]]&lt;=0.2, "Medium Discount", "High Discount")))</f>
        <v>High Discount</v>
      </c>
      <c r="AE1379" s="5" t="str">
        <f>IF(Table1[[#This Row],[Discount]]=0,"0% (No Discount)",
 IF(Table1[[#This Row],[Discount]]&lt;=0.09,"10%",
 IF(Table1[[#This Row],[Discount]]&lt;=0.16,"15%",
 IF(Table1[[#This Row],[Discount]]&lt;=0.2,"20%",  IF(Table1[[#This Row],[Discount]]&lt;=0.25,"25%",
 "30%+")))))</f>
        <v>10%</v>
      </c>
      <c r="AF1379" s="5" t="str">
        <f>IF(Table1[[#This Row],[Discount]]=0, "Full Price", "Discounted")</f>
        <v>Discounted</v>
      </c>
      <c r="AG1379" s="46" t="str">
        <f>TEXT(Table1[[#This Row],[Order Date]],"mmm-yyyy")</f>
        <v>Jan-2015</v>
      </c>
    </row>
    <row r="1380" spans="1:33" ht="12.75" hidden="1" customHeight="1" x14ac:dyDescent="0.25">
      <c r="A1380" s="5">
        <v>25808</v>
      </c>
      <c r="B1380" s="5" t="s">
        <v>37</v>
      </c>
      <c r="C1380" s="5">
        <v>0.04</v>
      </c>
      <c r="D1380" s="5">
        <v>3.08</v>
      </c>
      <c r="E1380" s="5">
        <v>0.99</v>
      </c>
      <c r="F1380" s="5">
        <v>2464</v>
      </c>
      <c r="G1380" s="5" t="s">
        <v>2315</v>
      </c>
      <c r="H1380" s="5" t="s">
        <v>49</v>
      </c>
      <c r="I1380" s="5" t="s">
        <v>114</v>
      </c>
      <c r="J1380" s="5" t="s">
        <v>29</v>
      </c>
      <c r="K1380" s="5" t="s">
        <v>134</v>
      </c>
      <c r="L1380" s="5" t="s">
        <v>59</v>
      </c>
      <c r="M1380" s="5" t="s">
        <v>1994</v>
      </c>
      <c r="N1380" s="5">
        <v>0.37</v>
      </c>
      <c r="O1380" s="5" t="s">
        <v>33</v>
      </c>
      <c r="P1380" s="5" t="s">
        <v>136</v>
      </c>
      <c r="Q1380" s="5" t="s">
        <v>171</v>
      </c>
      <c r="R1380" s="5" t="s">
        <v>2316</v>
      </c>
      <c r="S1380" s="5">
        <v>71111</v>
      </c>
      <c r="T1380" s="7">
        <v>42024</v>
      </c>
      <c r="U1380" s="7">
        <v>42025</v>
      </c>
      <c r="V1380" s="5">
        <v>424.28999999999996</v>
      </c>
      <c r="W1380" s="5">
        <v>14</v>
      </c>
      <c r="X1380" s="5">
        <v>42.53</v>
      </c>
      <c r="Y1380" s="5">
        <v>88714</v>
      </c>
      <c r="Z1380" s="5">
        <f>DATEDIF(Table1[[#This Row],[Order Date]], Table1[[#This Row],[Ship Date]], "D")</f>
        <v>1</v>
      </c>
      <c r="AA1380" s="5">
        <f>IF(Table1[[#This Row],[Sales]]=0, 0, Table1[[#This Row],[Profit]] / Table1[[#This Row],[Sales]] * 100)</f>
        <v>997.62520573712652</v>
      </c>
      <c r="AB1380" s="5">
        <f>Table1[[#This Row],[Sales]] / (1 - Table1[[#This Row],[Discount]])</f>
        <v>44.302083333333336</v>
      </c>
      <c r="AC1380" s="5">
        <f>Table1[[#This Row],[Sales Before Discount]] - Table1[[#This Row],[Sales]]</f>
        <v>1.7720833333333346</v>
      </c>
      <c r="AD1380" s="5" t="str">
        <f>IF(Table1[[#This Row],[Discount Impact Factor]]=0, "No Discount", IF(Table1[[#This Row],[Discount Impact Factor]]&lt;=0.1, "Low Discount", IF(Table1[[#This Row],[Discount Impact Factor]]&lt;=0.2, "Medium Discount", "High Discount")))</f>
        <v>High Discount</v>
      </c>
      <c r="AE1380" s="5" t="str">
        <f>IF(Table1[[#This Row],[Discount]]=0,"0% (No Discount)",
 IF(Table1[[#This Row],[Discount]]&lt;=0.09,"10%",
 IF(Table1[[#This Row],[Discount]]&lt;=0.16,"15%",
 IF(Table1[[#This Row],[Discount]]&lt;=0.2,"20%",  IF(Table1[[#This Row],[Discount]]&lt;=0.25,"25%",
 "30%+")))))</f>
        <v>10%</v>
      </c>
      <c r="AF1380" s="5" t="str">
        <f>IF(Table1[[#This Row],[Discount]]=0, "Full Price", "Discounted")</f>
        <v>Discounted</v>
      </c>
      <c r="AG1380" s="46" t="str">
        <f>TEXT(Table1[[#This Row],[Order Date]],"mmm-yyyy")</f>
        <v>Jan-2015</v>
      </c>
    </row>
    <row r="1381" spans="1:33" ht="12.75" customHeight="1" x14ac:dyDescent="0.25">
      <c r="A1381" s="5">
        <v>22580</v>
      </c>
      <c r="B1381" s="5" t="s">
        <v>56</v>
      </c>
      <c r="C1381" s="5">
        <v>0.04</v>
      </c>
      <c r="D1381" s="5">
        <v>2.08</v>
      </c>
      <c r="E1381" s="5">
        <v>1.49</v>
      </c>
      <c r="F1381" s="5">
        <v>2466</v>
      </c>
      <c r="G1381" s="5" t="s">
        <v>2319</v>
      </c>
      <c r="H1381" s="5" t="s">
        <v>49</v>
      </c>
      <c r="I1381" s="5" t="s">
        <v>28</v>
      </c>
      <c r="J1381" s="5" t="s">
        <v>29</v>
      </c>
      <c r="K1381" s="5" t="s">
        <v>109</v>
      </c>
      <c r="L1381" s="5" t="s">
        <v>59</v>
      </c>
      <c r="M1381" s="5" t="s">
        <v>1350</v>
      </c>
      <c r="N1381" s="5">
        <v>0.36</v>
      </c>
      <c r="O1381" s="5" t="s">
        <v>33</v>
      </c>
      <c r="P1381" s="5" t="s">
        <v>61</v>
      </c>
      <c r="Q1381" s="5" t="s">
        <v>300</v>
      </c>
      <c r="R1381" s="5" t="s">
        <v>2320</v>
      </c>
      <c r="S1381" s="5">
        <v>49783</v>
      </c>
      <c r="T1381" s="7">
        <v>42062</v>
      </c>
      <c r="U1381" s="7">
        <v>42063</v>
      </c>
      <c r="V1381" s="5">
        <v>-3.71956</v>
      </c>
      <c r="W1381" s="5">
        <v>7</v>
      </c>
      <c r="X1381" s="5">
        <v>14.77</v>
      </c>
      <c r="Y1381" s="5">
        <v>88136</v>
      </c>
      <c r="Z1381" s="5">
        <f>DATEDIF(Table1[[#This Row],[Order Date]], Table1[[#This Row],[Ship Date]], "D")</f>
        <v>1</v>
      </c>
      <c r="AA1381" s="5">
        <f>IF(Table1[[#This Row],[Sales]]=0, 0, Table1[[#This Row],[Profit]] / Table1[[#This Row],[Sales]] * 100)</f>
        <v>-25.183209207853757</v>
      </c>
      <c r="AB1381" s="5">
        <f>Table1[[#This Row],[Sales]] / (1 - Table1[[#This Row],[Discount]])</f>
        <v>15.385416666666666</v>
      </c>
      <c r="AC1381" s="5">
        <f>Table1[[#This Row],[Sales Before Discount]] - Table1[[#This Row],[Sales]]</f>
        <v>0.6154166666666665</v>
      </c>
      <c r="AD1381" s="5" t="str">
        <f>IF(Table1[[#This Row],[Discount Impact Factor]]=0, "No Discount", IF(Table1[[#This Row],[Discount Impact Factor]]&lt;=0.1, "Low Discount", IF(Table1[[#This Row],[Discount Impact Factor]]&lt;=0.2, "Medium Discount", "High Discount")))</f>
        <v>High Discount</v>
      </c>
      <c r="AE1381" s="5" t="str">
        <f>IF(Table1[[#This Row],[Discount]]=0,"0% (No Discount)",
 IF(Table1[[#This Row],[Discount]]&lt;=0.09,"10%",
 IF(Table1[[#This Row],[Discount]]&lt;=0.16,"15%",
 IF(Table1[[#This Row],[Discount]]&lt;=0.2,"20%",  IF(Table1[[#This Row],[Discount]]&lt;=0.25,"25%",
 "30%+")))))</f>
        <v>10%</v>
      </c>
      <c r="AF1381" s="5" t="str">
        <f>IF(Table1[[#This Row],[Discount]]=0, "Full Price", "Discounted")</f>
        <v>Discounted</v>
      </c>
      <c r="AG1381" s="46" t="str">
        <f>TEXT(Table1[[#This Row],[Order Date]],"mmm-yyyy")</f>
        <v>Feb-2015</v>
      </c>
    </row>
    <row r="1382" spans="1:33" ht="12.75" hidden="1" customHeight="1" x14ac:dyDescent="0.25">
      <c r="A1382" s="5">
        <v>22582</v>
      </c>
      <c r="B1382" s="5" t="s">
        <v>56</v>
      </c>
      <c r="C1382" s="5">
        <v>0.02</v>
      </c>
      <c r="D1382" s="5">
        <v>53.98</v>
      </c>
      <c r="E1382" s="5">
        <v>5.5</v>
      </c>
      <c r="F1382" s="5">
        <v>2466</v>
      </c>
      <c r="G1382" s="5" t="s">
        <v>2319</v>
      </c>
      <c r="H1382" s="5" t="s">
        <v>27</v>
      </c>
      <c r="I1382" s="5" t="s">
        <v>28</v>
      </c>
      <c r="J1382" s="5" t="s">
        <v>77</v>
      </c>
      <c r="K1382" s="5" t="s">
        <v>180</v>
      </c>
      <c r="L1382" s="5" t="s">
        <v>59</v>
      </c>
      <c r="M1382" s="5" t="s">
        <v>2321</v>
      </c>
      <c r="N1382" s="5">
        <v>0.62</v>
      </c>
      <c r="O1382" s="5" t="s">
        <v>33</v>
      </c>
      <c r="P1382" s="5" t="s">
        <v>61</v>
      </c>
      <c r="Q1382" s="5" t="s">
        <v>300</v>
      </c>
      <c r="R1382" s="5" t="s">
        <v>2320</v>
      </c>
      <c r="S1382" s="5">
        <v>49783</v>
      </c>
      <c r="T1382" s="7">
        <v>42062</v>
      </c>
      <c r="U1382" s="7">
        <v>42063</v>
      </c>
      <c r="V1382" s="5">
        <v>101.97200000000001</v>
      </c>
      <c r="W1382" s="5">
        <v>8</v>
      </c>
      <c r="X1382" s="5">
        <v>438.33</v>
      </c>
      <c r="Y1382" s="5">
        <v>88136</v>
      </c>
      <c r="Z1382" s="5">
        <f>DATEDIF(Table1[[#This Row],[Order Date]], Table1[[#This Row],[Ship Date]], "D")</f>
        <v>1</v>
      </c>
      <c r="AA1382" s="5">
        <f>IF(Table1[[#This Row],[Sales]]=0, 0, Table1[[#This Row],[Profit]] / Table1[[#This Row],[Sales]] * 100)</f>
        <v>23.263751055141107</v>
      </c>
      <c r="AB1382" s="5">
        <f>Table1[[#This Row],[Sales]] / (1 - Table1[[#This Row],[Discount]])</f>
        <v>447.27551020408163</v>
      </c>
      <c r="AC1382" s="5">
        <f>Table1[[#This Row],[Sales Before Discount]] - Table1[[#This Row],[Sales]]</f>
        <v>8.9455102040816428</v>
      </c>
      <c r="AD1382" s="5" t="str">
        <f>IF(Table1[[#This Row],[Discount Impact Factor]]=0, "No Discount", IF(Table1[[#This Row],[Discount Impact Factor]]&lt;=0.1, "Low Discount", IF(Table1[[#This Row],[Discount Impact Factor]]&lt;=0.2, "Medium Discount", "High Discount")))</f>
        <v>High Discount</v>
      </c>
      <c r="AE1382" s="5" t="str">
        <f>IF(Table1[[#This Row],[Discount]]=0,"0% (No Discount)",
 IF(Table1[[#This Row],[Discount]]&lt;=0.09,"10%",
 IF(Table1[[#This Row],[Discount]]&lt;=0.16,"15%",
 IF(Table1[[#This Row],[Discount]]&lt;=0.2,"20%",  IF(Table1[[#This Row],[Discount]]&lt;=0.25,"25%",
 "30%+")))))</f>
        <v>10%</v>
      </c>
      <c r="AF1382" s="5" t="str">
        <f>IF(Table1[[#This Row],[Discount]]=0, "Full Price", "Discounted")</f>
        <v>Discounted</v>
      </c>
      <c r="AG1382" s="46" t="str">
        <f>TEXT(Table1[[#This Row],[Order Date]],"mmm-yyyy")</f>
        <v>Feb-2015</v>
      </c>
    </row>
    <row r="1383" spans="1:33" ht="12.75" customHeight="1" x14ac:dyDescent="0.25">
      <c r="A1383" s="5">
        <v>22583</v>
      </c>
      <c r="B1383" s="5" t="s">
        <v>56</v>
      </c>
      <c r="C1383" s="5">
        <v>0.05</v>
      </c>
      <c r="D1383" s="5">
        <v>4.9800000000000004</v>
      </c>
      <c r="E1383" s="5">
        <v>5.0199999999999996</v>
      </c>
      <c r="F1383" s="5">
        <v>2466</v>
      </c>
      <c r="G1383" s="5" t="s">
        <v>2319</v>
      </c>
      <c r="H1383" s="5" t="s">
        <v>49</v>
      </c>
      <c r="I1383" s="5" t="s">
        <v>28</v>
      </c>
      <c r="J1383" s="5" t="s">
        <v>29</v>
      </c>
      <c r="K1383" s="5" t="s">
        <v>93</v>
      </c>
      <c r="L1383" s="5" t="s">
        <v>59</v>
      </c>
      <c r="M1383" s="5" t="s">
        <v>2322</v>
      </c>
      <c r="N1383" s="5">
        <v>0.38</v>
      </c>
      <c r="O1383" s="5" t="s">
        <v>33</v>
      </c>
      <c r="P1383" s="5" t="s">
        <v>61</v>
      </c>
      <c r="Q1383" s="5" t="s">
        <v>300</v>
      </c>
      <c r="R1383" s="5" t="s">
        <v>2320</v>
      </c>
      <c r="S1383" s="5">
        <v>49783</v>
      </c>
      <c r="T1383" s="7">
        <v>42062</v>
      </c>
      <c r="U1383" s="7">
        <v>42062</v>
      </c>
      <c r="V1383" s="5">
        <v>-16.634799999999998</v>
      </c>
      <c r="W1383" s="5">
        <v>7</v>
      </c>
      <c r="X1383" s="5">
        <v>38.11</v>
      </c>
      <c r="Y1383" s="5">
        <v>88136</v>
      </c>
      <c r="Z1383" s="5">
        <f>DATEDIF(Table1[[#This Row],[Order Date]], Table1[[#This Row],[Ship Date]], "D")</f>
        <v>0</v>
      </c>
      <c r="AA1383" s="5">
        <f>IF(Table1[[#This Row],[Sales]]=0, 0, Table1[[#This Row],[Profit]] / Table1[[#This Row],[Sales]] * 100)</f>
        <v>-43.649435843610597</v>
      </c>
      <c r="AB1383" s="5">
        <f>Table1[[#This Row],[Sales]] / (1 - Table1[[#This Row],[Discount]])</f>
        <v>40.11578947368421</v>
      </c>
      <c r="AC1383" s="5">
        <f>Table1[[#This Row],[Sales Before Discount]] - Table1[[#This Row],[Sales]]</f>
        <v>2.0057894736842101</v>
      </c>
      <c r="AD1383" s="5" t="str">
        <f>IF(Table1[[#This Row],[Discount Impact Factor]]=0, "No Discount", IF(Table1[[#This Row],[Discount Impact Factor]]&lt;=0.1, "Low Discount", IF(Table1[[#This Row],[Discount Impact Factor]]&lt;=0.2, "Medium Discount", "High Discount")))</f>
        <v>High Discount</v>
      </c>
      <c r="AE1383" s="5" t="str">
        <f>IF(Table1[[#This Row],[Discount]]=0,"0% (No Discount)",
 IF(Table1[[#This Row],[Discount]]&lt;=0.09,"10%",
 IF(Table1[[#This Row],[Discount]]&lt;=0.16,"15%",
 IF(Table1[[#This Row],[Discount]]&lt;=0.2,"20%",  IF(Table1[[#This Row],[Discount]]&lt;=0.25,"25%",
 "30%+")))))</f>
        <v>10%</v>
      </c>
      <c r="AF1383" s="5" t="str">
        <f>IF(Table1[[#This Row],[Discount]]=0, "Full Price", "Discounted")</f>
        <v>Discounted</v>
      </c>
      <c r="AG1383" s="46" t="str">
        <f>TEXT(Table1[[#This Row],[Order Date]],"mmm-yyyy")</f>
        <v>Feb-2015</v>
      </c>
    </row>
    <row r="1384" spans="1:33" ht="12.75" hidden="1" customHeight="1" x14ac:dyDescent="0.25">
      <c r="A1384" s="5">
        <v>19766</v>
      </c>
      <c r="B1384" s="5" t="s">
        <v>47</v>
      </c>
      <c r="C1384" s="5">
        <v>0.09</v>
      </c>
      <c r="D1384" s="5">
        <v>58.1</v>
      </c>
      <c r="E1384" s="5">
        <v>1.49</v>
      </c>
      <c r="F1384" s="5">
        <v>2468</v>
      </c>
      <c r="G1384" s="5" t="s">
        <v>2323</v>
      </c>
      <c r="H1384" s="5" t="s">
        <v>27</v>
      </c>
      <c r="I1384" s="5" t="s">
        <v>40</v>
      </c>
      <c r="J1384" s="5" t="s">
        <v>29</v>
      </c>
      <c r="K1384" s="5" t="s">
        <v>109</v>
      </c>
      <c r="L1384" s="5" t="s">
        <v>59</v>
      </c>
      <c r="M1384" s="5" t="s">
        <v>283</v>
      </c>
      <c r="N1384" s="5">
        <v>0.38</v>
      </c>
      <c r="O1384" s="5" t="s">
        <v>33</v>
      </c>
      <c r="P1384" s="5" t="s">
        <v>136</v>
      </c>
      <c r="Q1384" s="5" t="s">
        <v>322</v>
      </c>
      <c r="R1384" s="5" t="s">
        <v>2324</v>
      </c>
      <c r="S1384" s="5">
        <v>28144</v>
      </c>
      <c r="T1384" s="7">
        <v>42121</v>
      </c>
      <c r="U1384" s="7">
        <v>42123</v>
      </c>
      <c r="V1384" s="5">
        <v>765.75</v>
      </c>
      <c r="W1384" s="5">
        <v>3</v>
      </c>
      <c r="X1384" s="5">
        <v>169.46</v>
      </c>
      <c r="Y1384" s="5">
        <v>88135</v>
      </c>
      <c r="Z1384" s="5">
        <f>DATEDIF(Table1[[#This Row],[Order Date]], Table1[[#This Row],[Ship Date]], "D")</f>
        <v>2</v>
      </c>
      <c r="AA1384" s="5">
        <f>IF(Table1[[#This Row],[Sales]]=0, 0, Table1[[#This Row],[Profit]] / Table1[[#This Row],[Sales]] * 100)</f>
        <v>451.87654903812103</v>
      </c>
      <c r="AB1384" s="5">
        <f>Table1[[#This Row],[Sales]] / (1 - Table1[[#This Row],[Discount]])</f>
        <v>186.21978021978023</v>
      </c>
      <c r="AC1384" s="5">
        <f>Table1[[#This Row],[Sales Before Discount]] - Table1[[#This Row],[Sales]]</f>
        <v>16.759780219780225</v>
      </c>
      <c r="AD1384" s="5" t="str">
        <f>IF(Table1[[#This Row],[Discount Impact Factor]]=0, "No Discount", IF(Table1[[#This Row],[Discount Impact Factor]]&lt;=0.1, "Low Discount", IF(Table1[[#This Row],[Discount Impact Factor]]&lt;=0.2, "Medium Discount", "High Discount")))</f>
        <v>High Discount</v>
      </c>
      <c r="AE1384" s="5" t="str">
        <f>IF(Table1[[#This Row],[Discount]]=0,"0% (No Discount)",
 IF(Table1[[#This Row],[Discount]]&lt;=0.09,"10%",
 IF(Table1[[#This Row],[Discount]]&lt;=0.16,"15%",
 IF(Table1[[#This Row],[Discount]]&lt;=0.2,"20%",  IF(Table1[[#This Row],[Discount]]&lt;=0.25,"25%",
 "30%+")))))</f>
        <v>10%</v>
      </c>
      <c r="AF1384" s="5" t="str">
        <f>IF(Table1[[#This Row],[Discount]]=0, "Full Price", "Discounted")</f>
        <v>Discounted</v>
      </c>
      <c r="AG1384" s="46" t="str">
        <f>TEXT(Table1[[#This Row],[Order Date]],"mmm-yyyy")</f>
        <v>Apr-2015</v>
      </c>
    </row>
    <row r="1385" spans="1:33" ht="12.75" customHeight="1" x14ac:dyDescent="0.25">
      <c r="A1385" s="5">
        <v>18684</v>
      </c>
      <c r="B1385" s="5" t="s">
        <v>47</v>
      </c>
      <c r="C1385" s="5">
        <v>0.04</v>
      </c>
      <c r="D1385" s="5">
        <v>65.989999999999995</v>
      </c>
      <c r="E1385" s="5">
        <v>8.99</v>
      </c>
      <c r="F1385" s="5">
        <v>2468</v>
      </c>
      <c r="G1385" s="5" t="s">
        <v>2323</v>
      </c>
      <c r="H1385" s="5" t="s">
        <v>49</v>
      </c>
      <c r="I1385" s="5" t="s">
        <v>28</v>
      </c>
      <c r="J1385" s="5" t="s">
        <v>77</v>
      </c>
      <c r="K1385" s="5" t="s">
        <v>78</v>
      </c>
      <c r="L1385" s="5" t="s">
        <v>59</v>
      </c>
      <c r="M1385" s="5" t="s">
        <v>1665</v>
      </c>
      <c r="N1385" s="5">
        <v>0.55000000000000004</v>
      </c>
      <c r="O1385" s="5" t="s">
        <v>33</v>
      </c>
      <c r="P1385" s="5" t="s">
        <v>136</v>
      </c>
      <c r="Q1385" s="5" t="s">
        <v>322</v>
      </c>
      <c r="R1385" s="5" t="s">
        <v>2324</v>
      </c>
      <c r="S1385" s="5">
        <v>28144</v>
      </c>
      <c r="T1385" s="7">
        <v>42076</v>
      </c>
      <c r="U1385" s="7">
        <v>42077</v>
      </c>
      <c r="V1385" s="5">
        <v>-335.041</v>
      </c>
      <c r="W1385" s="5">
        <v>13</v>
      </c>
      <c r="X1385" s="5">
        <v>724.57</v>
      </c>
      <c r="Y1385" s="5">
        <v>88137</v>
      </c>
      <c r="Z1385" s="5">
        <f>DATEDIF(Table1[[#This Row],[Order Date]], Table1[[#This Row],[Ship Date]], "D")</f>
        <v>1</v>
      </c>
      <c r="AA1385" s="5">
        <f>IF(Table1[[#This Row],[Sales]]=0, 0, Table1[[#This Row],[Profit]] / Table1[[#This Row],[Sales]] * 100)</f>
        <v>-46.23997681383441</v>
      </c>
      <c r="AB1385" s="5">
        <f>Table1[[#This Row],[Sales]] / (1 - Table1[[#This Row],[Discount]])</f>
        <v>754.76041666666674</v>
      </c>
      <c r="AC1385" s="5">
        <f>Table1[[#This Row],[Sales Before Discount]] - Table1[[#This Row],[Sales]]</f>
        <v>30.190416666666692</v>
      </c>
      <c r="AD1385" s="5" t="str">
        <f>IF(Table1[[#This Row],[Discount Impact Factor]]=0, "No Discount", IF(Table1[[#This Row],[Discount Impact Factor]]&lt;=0.1, "Low Discount", IF(Table1[[#This Row],[Discount Impact Factor]]&lt;=0.2, "Medium Discount", "High Discount")))</f>
        <v>High Discount</v>
      </c>
      <c r="AE1385" s="5" t="str">
        <f>IF(Table1[[#This Row],[Discount]]=0,"0% (No Discount)",
 IF(Table1[[#This Row],[Discount]]&lt;=0.09,"10%",
 IF(Table1[[#This Row],[Discount]]&lt;=0.16,"15%",
 IF(Table1[[#This Row],[Discount]]&lt;=0.2,"20%",  IF(Table1[[#This Row],[Discount]]&lt;=0.25,"25%",
 "30%+")))))</f>
        <v>10%</v>
      </c>
      <c r="AF1385" s="5" t="str">
        <f>IF(Table1[[#This Row],[Discount]]=0, "Full Price", "Discounted")</f>
        <v>Discounted</v>
      </c>
      <c r="AG1385" s="46" t="str">
        <f>TEXT(Table1[[#This Row],[Order Date]],"mmm-yyyy")</f>
        <v>Mar-2015</v>
      </c>
    </row>
    <row r="1386" spans="1:33" ht="12.75" hidden="1" customHeight="1" x14ac:dyDescent="0.25">
      <c r="A1386" s="5">
        <v>26057</v>
      </c>
      <c r="B1386" s="5" t="s">
        <v>106</v>
      </c>
      <c r="C1386" s="5">
        <v>0.1</v>
      </c>
      <c r="D1386" s="5">
        <v>4.91</v>
      </c>
      <c r="E1386" s="5">
        <v>0.5</v>
      </c>
      <c r="F1386" s="5">
        <v>2472</v>
      </c>
      <c r="G1386" s="5" t="s">
        <v>2325</v>
      </c>
      <c r="H1386" s="5" t="s">
        <v>27</v>
      </c>
      <c r="I1386" s="5" t="s">
        <v>40</v>
      </c>
      <c r="J1386" s="5" t="s">
        <v>29</v>
      </c>
      <c r="K1386" s="5" t="s">
        <v>134</v>
      </c>
      <c r="L1386" s="5" t="s">
        <v>59</v>
      </c>
      <c r="M1386" s="5" t="s">
        <v>163</v>
      </c>
      <c r="N1386" s="5">
        <v>0.36</v>
      </c>
      <c r="O1386" s="5" t="s">
        <v>33</v>
      </c>
      <c r="P1386" s="5" t="s">
        <v>61</v>
      </c>
      <c r="Q1386" s="5" t="s">
        <v>178</v>
      </c>
      <c r="R1386" s="5" t="s">
        <v>2326</v>
      </c>
      <c r="S1386" s="5">
        <v>60432</v>
      </c>
      <c r="T1386" s="7">
        <v>42056</v>
      </c>
      <c r="U1386" s="7">
        <v>42056</v>
      </c>
      <c r="V1386" s="5">
        <v>35.279699999999998</v>
      </c>
      <c r="W1386" s="5">
        <v>10</v>
      </c>
      <c r="X1386" s="5">
        <v>51.13</v>
      </c>
      <c r="Y1386" s="5">
        <v>86514</v>
      </c>
      <c r="Z1386" s="5">
        <f>DATEDIF(Table1[[#This Row],[Order Date]], Table1[[#This Row],[Ship Date]], "D")</f>
        <v>0</v>
      </c>
      <c r="AA1386" s="5">
        <f>IF(Table1[[#This Row],[Sales]]=0, 0, Table1[[#This Row],[Profit]] / Table1[[#This Row],[Sales]] * 100)</f>
        <v>69</v>
      </c>
      <c r="AB1386" s="5">
        <f>Table1[[#This Row],[Sales]] / (1 - Table1[[#This Row],[Discount]])</f>
        <v>56.81111111111111</v>
      </c>
      <c r="AC1386" s="5">
        <f>Table1[[#This Row],[Sales Before Discount]] - Table1[[#This Row],[Sales]]</f>
        <v>5.6811111111111074</v>
      </c>
      <c r="AD1386" s="5" t="str">
        <f>IF(Table1[[#This Row],[Discount Impact Factor]]=0, "No Discount", IF(Table1[[#This Row],[Discount Impact Factor]]&lt;=0.1, "Low Discount", IF(Table1[[#This Row],[Discount Impact Factor]]&lt;=0.2, "Medium Discount", "High Discount")))</f>
        <v>High Discount</v>
      </c>
      <c r="AE1386" s="5" t="str">
        <f>IF(Table1[[#This Row],[Discount]]=0,"0% (No Discount)",
 IF(Table1[[#This Row],[Discount]]&lt;=0.09,"10%",
 IF(Table1[[#This Row],[Discount]]&lt;=0.16,"15%",
 IF(Table1[[#This Row],[Discount]]&lt;=0.2,"20%",  IF(Table1[[#This Row],[Discount]]&lt;=0.25,"25%",
 "30%+")))))</f>
        <v>15%</v>
      </c>
      <c r="AF1386" s="5" t="str">
        <f>IF(Table1[[#This Row],[Discount]]=0, "Full Price", "Discounted")</f>
        <v>Discounted</v>
      </c>
      <c r="AG1386" s="46" t="str">
        <f>TEXT(Table1[[#This Row],[Order Date]],"mmm-yyyy")</f>
        <v>Feb-2015</v>
      </c>
    </row>
    <row r="1387" spans="1:33" ht="12.75" customHeight="1" x14ac:dyDescent="0.25">
      <c r="A1387" s="5">
        <v>24584</v>
      </c>
      <c r="B1387" s="5" t="s">
        <v>47</v>
      </c>
      <c r="C1387" s="5">
        <v>7.0000000000000007E-2</v>
      </c>
      <c r="D1387" s="5">
        <v>5.18</v>
      </c>
      <c r="E1387" s="5">
        <v>5.74</v>
      </c>
      <c r="F1387" s="5">
        <v>2481</v>
      </c>
      <c r="G1387" s="5" t="s">
        <v>2327</v>
      </c>
      <c r="H1387" s="5" t="s">
        <v>27</v>
      </c>
      <c r="I1387" s="5" t="s">
        <v>28</v>
      </c>
      <c r="J1387" s="5" t="s">
        <v>29</v>
      </c>
      <c r="K1387" s="5" t="s">
        <v>109</v>
      </c>
      <c r="L1387" s="5" t="s">
        <v>59</v>
      </c>
      <c r="M1387" s="5" t="s">
        <v>875</v>
      </c>
      <c r="N1387" s="5">
        <v>0.36</v>
      </c>
      <c r="O1387" s="5" t="s">
        <v>33</v>
      </c>
      <c r="P1387" s="5" t="s">
        <v>136</v>
      </c>
      <c r="Q1387" s="5" t="s">
        <v>171</v>
      </c>
      <c r="R1387" s="5" t="s">
        <v>1479</v>
      </c>
      <c r="S1387" s="5">
        <v>70506</v>
      </c>
      <c r="T1387" s="7">
        <v>42100</v>
      </c>
      <c r="U1387" s="7">
        <v>42102</v>
      </c>
      <c r="V1387" s="5">
        <v>-188.03399999999999</v>
      </c>
      <c r="W1387" s="5">
        <v>14</v>
      </c>
      <c r="X1387" s="5">
        <v>79.61</v>
      </c>
      <c r="Y1387" s="5">
        <v>91000</v>
      </c>
      <c r="Z1387" s="5">
        <f>DATEDIF(Table1[[#This Row],[Order Date]], Table1[[#This Row],[Ship Date]], "D")</f>
        <v>2</v>
      </c>
      <c r="AA1387" s="5">
        <f>IF(Table1[[#This Row],[Sales]]=0, 0, Table1[[#This Row],[Profit]] / Table1[[#This Row],[Sales]] * 100)</f>
        <v>-236.19394548423563</v>
      </c>
      <c r="AB1387" s="5">
        <f>Table1[[#This Row],[Sales]] / (1 - Table1[[#This Row],[Discount]])</f>
        <v>85.602150537634415</v>
      </c>
      <c r="AC1387" s="5">
        <f>Table1[[#This Row],[Sales Before Discount]] - Table1[[#This Row],[Sales]]</f>
        <v>5.9921505376344157</v>
      </c>
      <c r="AD1387" s="5" t="str">
        <f>IF(Table1[[#This Row],[Discount Impact Factor]]=0, "No Discount", IF(Table1[[#This Row],[Discount Impact Factor]]&lt;=0.1, "Low Discount", IF(Table1[[#This Row],[Discount Impact Factor]]&lt;=0.2, "Medium Discount", "High Discount")))</f>
        <v>High Discount</v>
      </c>
      <c r="AE1387" s="5" t="str">
        <f>IF(Table1[[#This Row],[Discount]]=0,"0% (No Discount)",
 IF(Table1[[#This Row],[Discount]]&lt;=0.09,"10%",
 IF(Table1[[#This Row],[Discount]]&lt;=0.16,"15%",
 IF(Table1[[#This Row],[Discount]]&lt;=0.2,"20%",  IF(Table1[[#This Row],[Discount]]&lt;=0.25,"25%",
 "30%+")))))</f>
        <v>10%</v>
      </c>
      <c r="AF1387" s="5" t="str">
        <f>IF(Table1[[#This Row],[Discount]]=0, "Full Price", "Discounted")</f>
        <v>Discounted</v>
      </c>
      <c r="AG1387" s="46" t="str">
        <f>TEXT(Table1[[#This Row],[Order Date]],"mmm-yyyy")</f>
        <v>Apr-2015</v>
      </c>
    </row>
    <row r="1388" spans="1:33" ht="12.75" hidden="1" customHeight="1" x14ac:dyDescent="0.25">
      <c r="A1388" s="5">
        <v>24568</v>
      </c>
      <c r="B1388" s="5" t="s">
        <v>56</v>
      </c>
      <c r="C1388" s="5">
        <v>0.05</v>
      </c>
      <c r="D1388" s="5">
        <v>6.48</v>
      </c>
      <c r="E1388" s="5">
        <v>7.91</v>
      </c>
      <c r="F1388" s="5">
        <v>2484</v>
      </c>
      <c r="G1388" s="5" t="s">
        <v>2328</v>
      </c>
      <c r="H1388" s="5" t="s">
        <v>49</v>
      </c>
      <c r="I1388" s="5" t="s">
        <v>28</v>
      </c>
      <c r="J1388" s="5" t="s">
        <v>29</v>
      </c>
      <c r="K1388" s="5" t="s">
        <v>93</v>
      </c>
      <c r="L1388" s="5" t="s">
        <v>59</v>
      </c>
      <c r="M1388" s="5" t="s">
        <v>2254</v>
      </c>
      <c r="N1388" s="5">
        <v>0.37</v>
      </c>
      <c r="O1388" s="5" t="s">
        <v>33</v>
      </c>
      <c r="P1388" s="5" t="s">
        <v>136</v>
      </c>
      <c r="Q1388" s="5" t="s">
        <v>362</v>
      </c>
      <c r="R1388" s="5" t="s">
        <v>2329</v>
      </c>
      <c r="S1388" s="5">
        <v>33881</v>
      </c>
      <c r="T1388" s="7">
        <v>42076</v>
      </c>
      <c r="U1388" s="7">
        <v>42077</v>
      </c>
      <c r="V1388" s="5">
        <v>322.12199999999996</v>
      </c>
      <c r="W1388" s="5">
        <v>16</v>
      </c>
      <c r="X1388" s="5">
        <v>109.99</v>
      </c>
      <c r="Y1388" s="5">
        <v>88998</v>
      </c>
      <c r="Z1388" s="5">
        <f>DATEDIF(Table1[[#This Row],[Order Date]], Table1[[#This Row],[Ship Date]], "D")</f>
        <v>1</v>
      </c>
      <c r="AA1388" s="5">
        <f>IF(Table1[[#This Row],[Sales]]=0, 0, Table1[[#This Row],[Profit]] / Table1[[#This Row],[Sales]] * 100)</f>
        <v>292.86480589144463</v>
      </c>
      <c r="AB1388" s="5">
        <f>Table1[[#This Row],[Sales]] / (1 - Table1[[#This Row],[Discount]])</f>
        <v>115.77894736842106</v>
      </c>
      <c r="AC1388" s="5">
        <f>Table1[[#This Row],[Sales Before Discount]] - Table1[[#This Row],[Sales]]</f>
        <v>5.7889473684210628</v>
      </c>
      <c r="AD1388" s="5" t="str">
        <f>IF(Table1[[#This Row],[Discount Impact Factor]]=0, "No Discount", IF(Table1[[#This Row],[Discount Impact Factor]]&lt;=0.1, "Low Discount", IF(Table1[[#This Row],[Discount Impact Factor]]&lt;=0.2, "Medium Discount", "High Discount")))</f>
        <v>High Discount</v>
      </c>
      <c r="AE1388" s="5" t="str">
        <f>IF(Table1[[#This Row],[Discount]]=0,"0% (No Discount)",
 IF(Table1[[#This Row],[Discount]]&lt;=0.09,"10%",
 IF(Table1[[#This Row],[Discount]]&lt;=0.16,"15%",
 IF(Table1[[#This Row],[Discount]]&lt;=0.2,"20%",  IF(Table1[[#This Row],[Discount]]&lt;=0.25,"25%",
 "30%+")))))</f>
        <v>10%</v>
      </c>
      <c r="AF1388" s="5" t="str">
        <f>IF(Table1[[#This Row],[Discount]]=0, "Full Price", "Discounted")</f>
        <v>Discounted</v>
      </c>
      <c r="AG1388" s="46" t="str">
        <f>TEXT(Table1[[#This Row],[Order Date]],"mmm-yyyy")</f>
        <v>Mar-2015</v>
      </c>
    </row>
    <row r="1389" spans="1:33" ht="12.75" hidden="1" customHeight="1" x14ac:dyDescent="0.25">
      <c r="A1389" s="5">
        <v>24569</v>
      </c>
      <c r="B1389" s="5" t="s">
        <v>56</v>
      </c>
      <c r="C1389" s="5">
        <v>0.03</v>
      </c>
      <c r="D1389" s="5">
        <v>111.03</v>
      </c>
      <c r="E1389" s="5">
        <v>8.64</v>
      </c>
      <c r="F1389" s="5">
        <v>2484</v>
      </c>
      <c r="G1389" s="5" t="s">
        <v>2328</v>
      </c>
      <c r="H1389" s="5" t="s">
        <v>49</v>
      </c>
      <c r="I1389" s="5" t="s">
        <v>28</v>
      </c>
      <c r="J1389" s="5" t="s">
        <v>29</v>
      </c>
      <c r="K1389" s="5" t="s">
        <v>141</v>
      </c>
      <c r="L1389" s="5" t="s">
        <v>59</v>
      </c>
      <c r="M1389" s="5" t="s">
        <v>2330</v>
      </c>
      <c r="N1389" s="5">
        <v>0.78</v>
      </c>
      <c r="O1389" s="5" t="s">
        <v>33</v>
      </c>
      <c r="P1389" s="5" t="s">
        <v>136</v>
      </c>
      <c r="Q1389" s="5" t="s">
        <v>362</v>
      </c>
      <c r="R1389" s="5" t="s">
        <v>2329</v>
      </c>
      <c r="S1389" s="5">
        <v>33881</v>
      </c>
      <c r="T1389" s="7">
        <v>42076</v>
      </c>
      <c r="U1389" s="7">
        <v>42077</v>
      </c>
      <c r="V1389" s="5">
        <v>366.53999999999996</v>
      </c>
      <c r="W1389" s="5">
        <v>8</v>
      </c>
      <c r="X1389" s="5">
        <v>900.12</v>
      </c>
      <c r="Y1389" s="5">
        <v>88998</v>
      </c>
      <c r="Z1389" s="5">
        <f>DATEDIF(Table1[[#This Row],[Order Date]], Table1[[#This Row],[Ship Date]], "D")</f>
        <v>1</v>
      </c>
      <c r="AA1389" s="5">
        <f>IF(Table1[[#This Row],[Sales]]=0, 0, Table1[[#This Row],[Profit]] / Table1[[#This Row],[Sales]] * 100)</f>
        <v>40.721237168377542</v>
      </c>
      <c r="AB1389" s="5">
        <f>Table1[[#This Row],[Sales]] / (1 - Table1[[#This Row],[Discount]])</f>
        <v>927.95876288659792</v>
      </c>
      <c r="AC1389" s="5">
        <f>Table1[[#This Row],[Sales Before Discount]] - Table1[[#This Row],[Sales]]</f>
        <v>27.83876288659792</v>
      </c>
      <c r="AD1389" s="5" t="str">
        <f>IF(Table1[[#This Row],[Discount Impact Factor]]=0, "No Discount", IF(Table1[[#This Row],[Discount Impact Factor]]&lt;=0.1, "Low Discount", IF(Table1[[#This Row],[Discount Impact Factor]]&lt;=0.2, "Medium Discount", "High Discount")))</f>
        <v>High Discount</v>
      </c>
      <c r="AE1389" s="5" t="str">
        <f>IF(Table1[[#This Row],[Discount]]=0,"0% (No Discount)",
 IF(Table1[[#This Row],[Discount]]&lt;=0.09,"10%",
 IF(Table1[[#This Row],[Discount]]&lt;=0.16,"15%",
 IF(Table1[[#This Row],[Discount]]&lt;=0.2,"20%",  IF(Table1[[#This Row],[Discount]]&lt;=0.25,"25%",
 "30%+")))))</f>
        <v>10%</v>
      </c>
      <c r="AF1389" s="5" t="str">
        <f>IF(Table1[[#This Row],[Discount]]=0, "Full Price", "Discounted")</f>
        <v>Discounted</v>
      </c>
      <c r="AG1389" s="46" t="str">
        <f>TEXT(Table1[[#This Row],[Order Date]],"mmm-yyyy")</f>
        <v>Mar-2015</v>
      </c>
    </row>
    <row r="1390" spans="1:33" ht="12.75" customHeight="1" x14ac:dyDescent="0.25">
      <c r="A1390" s="5">
        <v>22028</v>
      </c>
      <c r="B1390" s="5" t="s">
        <v>25</v>
      </c>
      <c r="C1390" s="5">
        <v>0.02</v>
      </c>
      <c r="D1390" s="5">
        <v>71.37</v>
      </c>
      <c r="E1390" s="5">
        <v>69</v>
      </c>
      <c r="F1390" s="5">
        <v>2486</v>
      </c>
      <c r="G1390" s="5" t="s">
        <v>2331</v>
      </c>
      <c r="H1390" s="5" t="s">
        <v>49</v>
      </c>
      <c r="I1390" s="5" t="s">
        <v>58</v>
      </c>
      <c r="J1390" s="5" t="s">
        <v>41</v>
      </c>
      <c r="K1390" s="5" t="s">
        <v>152</v>
      </c>
      <c r="L1390" s="5" t="s">
        <v>236</v>
      </c>
      <c r="M1390" s="5" t="s">
        <v>2221</v>
      </c>
      <c r="N1390" s="5">
        <v>0.68</v>
      </c>
      <c r="O1390" s="5" t="s">
        <v>33</v>
      </c>
      <c r="P1390" s="5" t="s">
        <v>136</v>
      </c>
      <c r="Q1390" s="5" t="s">
        <v>387</v>
      </c>
      <c r="R1390" s="5" t="s">
        <v>2332</v>
      </c>
      <c r="S1390" s="5">
        <v>30458</v>
      </c>
      <c r="T1390" s="7">
        <v>42041</v>
      </c>
      <c r="U1390" s="7">
        <v>42042</v>
      </c>
      <c r="V1390" s="5">
        <v>-439.90800000000002</v>
      </c>
      <c r="W1390" s="5">
        <v>4</v>
      </c>
      <c r="X1390" s="5">
        <v>237.62</v>
      </c>
      <c r="Y1390" s="5">
        <v>91414</v>
      </c>
      <c r="Z1390" s="5">
        <f>DATEDIF(Table1[[#This Row],[Order Date]], Table1[[#This Row],[Ship Date]], "D")</f>
        <v>1</v>
      </c>
      <c r="AA1390" s="5">
        <f>IF(Table1[[#This Row],[Sales]]=0, 0, Table1[[#This Row],[Profit]] / Table1[[#This Row],[Sales]] * 100)</f>
        <v>-185.13088123895295</v>
      </c>
      <c r="AB1390" s="5">
        <f>Table1[[#This Row],[Sales]] / (1 - Table1[[#This Row],[Discount]])</f>
        <v>242.46938775510205</v>
      </c>
      <c r="AC1390" s="5">
        <f>Table1[[#This Row],[Sales Before Discount]] - Table1[[#This Row],[Sales]]</f>
        <v>4.8493877551020432</v>
      </c>
      <c r="AD1390" s="5" t="str">
        <f>IF(Table1[[#This Row],[Discount Impact Factor]]=0, "No Discount", IF(Table1[[#This Row],[Discount Impact Factor]]&lt;=0.1, "Low Discount", IF(Table1[[#This Row],[Discount Impact Factor]]&lt;=0.2, "Medium Discount", "High Discount")))</f>
        <v>High Discount</v>
      </c>
      <c r="AE1390" s="5" t="str">
        <f>IF(Table1[[#This Row],[Discount]]=0,"0% (No Discount)",
 IF(Table1[[#This Row],[Discount]]&lt;=0.09,"10%",
 IF(Table1[[#This Row],[Discount]]&lt;=0.16,"15%",
 IF(Table1[[#This Row],[Discount]]&lt;=0.2,"20%",  IF(Table1[[#This Row],[Discount]]&lt;=0.25,"25%",
 "30%+")))))</f>
        <v>10%</v>
      </c>
      <c r="AF1390" s="5" t="str">
        <f>IF(Table1[[#This Row],[Discount]]=0, "Full Price", "Discounted")</f>
        <v>Discounted</v>
      </c>
      <c r="AG1390" s="46" t="str">
        <f>TEXT(Table1[[#This Row],[Order Date]],"mmm-yyyy")</f>
        <v>Feb-2015</v>
      </c>
    </row>
    <row r="1391" spans="1:33" ht="12.75" hidden="1" customHeight="1" x14ac:dyDescent="0.25">
      <c r="A1391" s="5">
        <v>22029</v>
      </c>
      <c r="B1391" s="5" t="s">
        <v>25</v>
      </c>
      <c r="C1391" s="5">
        <v>0.03</v>
      </c>
      <c r="D1391" s="5">
        <v>205.99</v>
      </c>
      <c r="E1391" s="5">
        <v>8.99</v>
      </c>
      <c r="F1391" s="5">
        <v>2486</v>
      </c>
      <c r="G1391" s="5" t="s">
        <v>2331</v>
      </c>
      <c r="H1391" s="5" t="s">
        <v>27</v>
      </c>
      <c r="I1391" s="5" t="s">
        <v>58</v>
      </c>
      <c r="J1391" s="5" t="s">
        <v>77</v>
      </c>
      <c r="K1391" s="5" t="s">
        <v>78</v>
      </c>
      <c r="L1391" s="5" t="s">
        <v>59</v>
      </c>
      <c r="M1391" s="5" t="s">
        <v>1542</v>
      </c>
      <c r="N1391" s="5">
        <v>0.6</v>
      </c>
      <c r="O1391" s="5" t="s">
        <v>33</v>
      </c>
      <c r="P1391" s="5" t="s">
        <v>136</v>
      </c>
      <c r="Q1391" s="5" t="s">
        <v>387</v>
      </c>
      <c r="R1391" s="5" t="s">
        <v>2332</v>
      </c>
      <c r="S1391" s="5">
        <v>30458</v>
      </c>
      <c r="T1391" s="7">
        <v>42041</v>
      </c>
      <c r="U1391" s="7">
        <v>42043</v>
      </c>
      <c r="V1391" s="5">
        <v>1087.7159999999999</v>
      </c>
      <c r="W1391" s="5">
        <v>1</v>
      </c>
      <c r="X1391" s="5">
        <v>176.42</v>
      </c>
      <c r="Y1391" s="5">
        <v>91414</v>
      </c>
      <c r="Z1391" s="5">
        <f>DATEDIF(Table1[[#This Row],[Order Date]], Table1[[#This Row],[Ship Date]], "D")</f>
        <v>2</v>
      </c>
      <c r="AA1391" s="5">
        <f>IF(Table1[[#This Row],[Sales]]=0, 0, Table1[[#This Row],[Profit]] / Table1[[#This Row],[Sales]] * 100)</f>
        <v>616.54914408797185</v>
      </c>
      <c r="AB1391" s="5">
        <f>Table1[[#This Row],[Sales]] / (1 - Table1[[#This Row],[Discount]])</f>
        <v>181.8762886597938</v>
      </c>
      <c r="AC1391" s="5">
        <f>Table1[[#This Row],[Sales Before Discount]] - Table1[[#This Row],[Sales]]</f>
        <v>5.4562886597938132</v>
      </c>
      <c r="AD1391" s="5" t="str">
        <f>IF(Table1[[#This Row],[Discount Impact Factor]]=0, "No Discount", IF(Table1[[#This Row],[Discount Impact Factor]]&lt;=0.1, "Low Discount", IF(Table1[[#This Row],[Discount Impact Factor]]&lt;=0.2, "Medium Discount", "High Discount")))</f>
        <v>High Discount</v>
      </c>
      <c r="AE1391" s="5" t="str">
        <f>IF(Table1[[#This Row],[Discount]]=0,"0% (No Discount)",
 IF(Table1[[#This Row],[Discount]]&lt;=0.09,"10%",
 IF(Table1[[#This Row],[Discount]]&lt;=0.16,"15%",
 IF(Table1[[#This Row],[Discount]]&lt;=0.2,"20%",  IF(Table1[[#This Row],[Discount]]&lt;=0.25,"25%",
 "30%+")))))</f>
        <v>10%</v>
      </c>
      <c r="AF1391" s="5" t="str">
        <f>IF(Table1[[#This Row],[Discount]]=0, "Full Price", "Discounted")</f>
        <v>Discounted</v>
      </c>
      <c r="AG1391" s="46" t="str">
        <f>TEXT(Table1[[#This Row],[Order Date]],"mmm-yyyy")</f>
        <v>Feb-2015</v>
      </c>
    </row>
    <row r="1392" spans="1:33" ht="12.75" hidden="1" customHeight="1" x14ac:dyDescent="0.25">
      <c r="A1392" s="5">
        <v>23495</v>
      </c>
      <c r="B1392" s="5" t="s">
        <v>106</v>
      </c>
      <c r="C1392" s="5">
        <v>0</v>
      </c>
      <c r="D1392" s="5">
        <v>180.98</v>
      </c>
      <c r="E1392" s="5">
        <v>30</v>
      </c>
      <c r="F1392" s="5">
        <v>2486</v>
      </c>
      <c r="G1392" s="5" t="s">
        <v>2331</v>
      </c>
      <c r="H1392" s="5" t="s">
        <v>39</v>
      </c>
      <c r="I1392" s="5" t="s">
        <v>58</v>
      </c>
      <c r="J1392" s="5" t="s">
        <v>41</v>
      </c>
      <c r="K1392" s="5" t="s">
        <v>42</v>
      </c>
      <c r="L1392" s="5" t="s">
        <v>43</v>
      </c>
      <c r="M1392" s="5" t="s">
        <v>1886</v>
      </c>
      <c r="N1392" s="5">
        <v>0.69</v>
      </c>
      <c r="O1392" s="5" t="s">
        <v>33</v>
      </c>
      <c r="P1392" s="5" t="s">
        <v>136</v>
      </c>
      <c r="Q1392" s="5" t="s">
        <v>387</v>
      </c>
      <c r="R1392" s="5" t="s">
        <v>2332</v>
      </c>
      <c r="S1392" s="5">
        <v>30458</v>
      </c>
      <c r="T1392" s="7">
        <v>42038</v>
      </c>
      <c r="U1392" s="7">
        <v>42040</v>
      </c>
      <c r="V1392" s="5">
        <v>9.2040000000000006</v>
      </c>
      <c r="W1392" s="5">
        <v>11</v>
      </c>
      <c r="X1392" s="5">
        <v>2084.16</v>
      </c>
      <c r="Y1392" s="5">
        <v>91416</v>
      </c>
      <c r="Z1392" s="5">
        <f>DATEDIF(Table1[[#This Row],[Order Date]], Table1[[#This Row],[Ship Date]], "D")</f>
        <v>2</v>
      </c>
      <c r="AA1392" s="5">
        <f>IF(Table1[[#This Row],[Sales]]=0, 0, Table1[[#This Row],[Profit]] / Table1[[#This Row],[Sales]] * 100)</f>
        <v>0.44161676646706594</v>
      </c>
      <c r="AB1392" s="5">
        <f>Table1[[#This Row],[Sales]] / (1 - Table1[[#This Row],[Discount]])</f>
        <v>2084.16</v>
      </c>
      <c r="AC1392" s="5">
        <f>Table1[[#This Row],[Sales Before Discount]] - Table1[[#This Row],[Sales]]</f>
        <v>0</v>
      </c>
      <c r="AD1392" s="5" t="str">
        <f>IF(Table1[[#This Row],[Discount Impact Factor]]=0, "No Discount", IF(Table1[[#This Row],[Discount Impact Factor]]&lt;=0.1, "Low Discount", IF(Table1[[#This Row],[Discount Impact Factor]]&lt;=0.2, "Medium Discount", "High Discount")))</f>
        <v>No Discount</v>
      </c>
      <c r="AE1392" s="5" t="str">
        <f>IF(Table1[[#This Row],[Discount]]=0,"0% (No Discount)",
 IF(Table1[[#This Row],[Discount]]&lt;=0.09,"10%",
 IF(Table1[[#This Row],[Discount]]&lt;=0.16,"15%",
 IF(Table1[[#This Row],[Discount]]&lt;=0.2,"20%",  IF(Table1[[#This Row],[Discount]]&lt;=0.25,"25%",
 "30%+")))))</f>
        <v>0% (No Discount)</v>
      </c>
      <c r="AF1392" s="5" t="str">
        <f>IF(Table1[[#This Row],[Discount]]=0, "Full Price", "Discounted")</f>
        <v>Full Price</v>
      </c>
      <c r="AG1392" s="46" t="str">
        <f>TEXT(Table1[[#This Row],[Order Date]],"mmm-yyyy")</f>
        <v>Feb-2015</v>
      </c>
    </row>
    <row r="1393" spans="1:33" ht="12.75" hidden="1" customHeight="1" x14ac:dyDescent="0.25">
      <c r="A1393" s="5">
        <v>23983</v>
      </c>
      <c r="B1393" s="5" t="s">
        <v>37</v>
      </c>
      <c r="C1393" s="5">
        <v>0.04</v>
      </c>
      <c r="D1393" s="5">
        <v>3.08</v>
      </c>
      <c r="E1393" s="5">
        <v>0.99</v>
      </c>
      <c r="F1393" s="5">
        <v>2487</v>
      </c>
      <c r="G1393" s="5" t="s">
        <v>2333</v>
      </c>
      <c r="H1393" s="5" t="s">
        <v>49</v>
      </c>
      <c r="I1393" s="5" t="s">
        <v>58</v>
      </c>
      <c r="J1393" s="5" t="s">
        <v>29</v>
      </c>
      <c r="K1393" s="5" t="s">
        <v>134</v>
      </c>
      <c r="L1393" s="5" t="s">
        <v>59</v>
      </c>
      <c r="M1393" s="5" t="s">
        <v>1994</v>
      </c>
      <c r="N1393" s="5">
        <v>0.37</v>
      </c>
      <c r="O1393" s="5" t="s">
        <v>33</v>
      </c>
      <c r="P1393" s="5" t="s">
        <v>136</v>
      </c>
      <c r="Q1393" s="5" t="s">
        <v>387</v>
      </c>
      <c r="R1393" s="5" t="s">
        <v>2334</v>
      </c>
      <c r="S1393" s="5">
        <v>30084</v>
      </c>
      <c r="T1393" s="7">
        <v>42175</v>
      </c>
      <c r="U1393" s="7">
        <v>42176</v>
      </c>
      <c r="V1393" s="5">
        <v>257.08319999999998</v>
      </c>
      <c r="W1393" s="5">
        <v>14</v>
      </c>
      <c r="X1393" s="5">
        <v>43.41</v>
      </c>
      <c r="Y1393" s="5">
        <v>91415</v>
      </c>
      <c r="Z1393" s="5">
        <f>DATEDIF(Table1[[#This Row],[Order Date]], Table1[[#This Row],[Ship Date]], "D")</f>
        <v>1</v>
      </c>
      <c r="AA1393" s="5">
        <f>IF(Table1[[#This Row],[Sales]]=0, 0, Table1[[#This Row],[Profit]] / Table1[[#This Row],[Sales]] * 100)</f>
        <v>592.22114720110574</v>
      </c>
      <c r="AB1393" s="5">
        <f>Table1[[#This Row],[Sales]] / (1 - Table1[[#This Row],[Discount]])</f>
        <v>45.21875</v>
      </c>
      <c r="AC1393" s="5">
        <f>Table1[[#This Row],[Sales Before Discount]] - Table1[[#This Row],[Sales]]</f>
        <v>1.8087500000000034</v>
      </c>
      <c r="AD1393" s="5" t="str">
        <f>IF(Table1[[#This Row],[Discount Impact Factor]]=0, "No Discount", IF(Table1[[#This Row],[Discount Impact Factor]]&lt;=0.1, "Low Discount", IF(Table1[[#This Row],[Discount Impact Factor]]&lt;=0.2, "Medium Discount", "High Discount")))</f>
        <v>High Discount</v>
      </c>
      <c r="AE1393" s="5" t="str">
        <f>IF(Table1[[#This Row],[Discount]]=0,"0% (No Discount)",
 IF(Table1[[#This Row],[Discount]]&lt;=0.09,"10%",
 IF(Table1[[#This Row],[Discount]]&lt;=0.16,"15%",
 IF(Table1[[#This Row],[Discount]]&lt;=0.2,"20%",  IF(Table1[[#This Row],[Discount]]&lt;=0.25,"25%",
 "30%+")))))</f>
        <v>10%</v>
      </c>
      <c r="AF1393" s="5" t="str">
        <f>IF(Table1[[#This Row],[Discount]]=0, "Full Price", "Discounted")</f>
        <v>Discounted</v>
      </c>
      <c r="AG1393" s="46" t="str">
        <f>TEXT(Table1[[#This Row],[Order Date]],"mmm-yyyy")</f>
        <v>Jun-2015</v>
      </c>
    </row>
    <row r="1394" spans="1:33" ht="12.75" hidden="1" customHeight="1" x14ac:dyDescent="0.25">
      <c r="A1394" s="5">
        <v>23984</v>
      </c>
      <c r="B1394" s="5" t="s">
        <v>37</v>
      </c>
      <c r="C1394" s="5">
        <v>0.1</v>
      </c>
      <c r="D1394" s="5">
        <v>2.78</v>
      </c>
      <c r="E1394" s="5">
        <v>1.25</v>
      </c>
      <c r="F1394" s="5">
        <v>2487</v>
      </c>
      <c r="G1394" s="5" t="s">
        <v>2333</v>
      </c>
      <c r="H1394" s="5" t="s">
        <v>49</v>
      </c>
      <c r="I1394" s="5" t="s">
        <v>58</v>
      </c>
      <c r="J1394" s="5" t="s">
        <v>29</v>
      </c>
      <c r="K1394" s="5" t="s">
        <v>30</v>
      </c>
      <c r="L1394" s="5" t="s">
        <v>31</v>
      </c>
      <c r="M1394" s="5" t="s">
        <v>2206</v>
      </c>
      <c r="N1394" s="5">
        <v>0.59</v>
      </c>
      <c r="O1394" s="5" t="s">
        <v>33</v>
      </c>
      <c r="P1394" s="5" t="s">
        <v>136</v>
      </c>
      <c r="Q1394" s="5" t="s">
        <v>387</v>
      </c>
      <c r="R1394" s="5" t="s">
        <v>2334</v>
      </c>
      <c r="S1394" s="5">
        <v>30084</v>
      </c>
      <c r="T1394" s="7">
        <v>42175</v>
      </c>
      <c r="U1394" s="7">
        <v>42176</v>
      </c>
      <c r="V1394" s="5">
        <v>0.7854000000000001</v>
      </c>
      <c r="W1394" s="5">
        <v>18</v>
      </c>
      <c r="X1394" s="5">
        <v>46.42</v>
      </c>
      <c r="Y1394" s="5">
        <v>91415</v>
      </c>
      <c r="Z1394" s="5">
        <f>DATEDIF(Table1[[#This Row],[Order Date]], Table1[[#This Row],[Ship Date]], "D")</f>
        <v>1</v>
      </c>
      <c r="AA1394" s="5">
        <f>IF(Table1[[#This Row],[Sales]]=0, 0, Table1[[#This Row],[Profit]] / Table1[[#This Row],[Sales]] * 100)</f>
        <v>1.6919431279620853</v>
      </c>
      <c r="AB1394" s="5">
        <f>Table1[[#This Row],[Sales]] / (1 - Table1[[#This Row],[Discount]])</f>
        <v>51.577777777777776</v>
      </c>
      <c r="AC1394" s="5">
        <f>Table1[[#This Row],[Sales Before Discount]] - Table1[[#This Row],[Sales]]</f>
        <v>5.157777777777774</v>
      </c>
      <c r="AD1394" s="5" t="str">
        <f>IF(Table1[[#This Row],[Discount Impact Factor]]=0, "No Discount", IF(Table1[[#This Row],[Discount Impact Factor]]&lt;=0.1, "Low Discount", IF(Table1[[#This Row],[Discount Impact Factor]]&lt;=0.2, "Medium Discount", "High Discount")))</f>
        <v>High Discount</v>
      </c>
      <c r="AE1394" s="5" t="str">
        <f>IF(Table1[[#This Row],[Discount]]=0,"0% (No Discount)",
 IF(Table1[[#This Row],[Discount]]&lt;=0.09,"10%",
 IF(Table1[[#This Row],[Discount]]&lt;=0.16,"15%",
 IF(Table1[[#This Row],[Discount]]&lt;=0.2,"20%",  IF(Table1[[#This Row],[Discount]]&lt;=0.25,"25%",
 "30%+")))))</f>
        <v>15%</v>
      </c>
      <c r="AF1394" s="5" t="str">
        <f>IF(Table1[[#This Row],[Discount]]=0, "Full Price", "Discounted")</f>
        <v>Discounted</v>
      </c>
      <c r="AG1394" s="46" t="str">
        <f>TEXT(Table1[[#This Row],[Order Date]],"mmm-yyyy")</f>
        <v>Jun-2015</v>
      </c>
    </row>
    <row r="1395" spans="1:33" ht="12.75" hidden="1" customHeight="1" x14ac:dyDescent="0.25">
      <c r="A1395" s="5">
        <v>24476</v>
      </c>
      <c r="B1395" s="5" t="s">
        <v>37</v>
      </c>
      <c r="C1395" s="5">
        <v>0.02</v>
      </c>
      <c r="D1395" s="5">
        <v>136.97999999999999</v>
      </c>
      <c r="E1395" s="5">
        <v>24.49</v>
      </c>
      <c r="F1395" s="5">
        <v>2487</v>
      </c>
      <c r="G1395" s="5" t="s">
        <v>2333</v>
      </c>
      <c r="H1395" s="5" t="s">
        <v>27</v>
      </c>
      <c r="I1395" s="5" t="s">
        <v>58</v>
      </c>
      <c r="J1395" s="5" t="s">
        <v>41</v>
      </c>
      <c r="K1395" s="5" t="s">
        <v>50</v>
      </c>
      <c r="L1395" s="5" t="s">
        <v>236</v>
      </c>
      <c r="M1395" s="5" t="s">
        <v>1648</v>
      </c>
      <c r="N1395" s="5">
        <v>0.59</v>
      </c>
      <c r="O1395" s="5" t="s">
        <v>33</v>
      </c>
      <c r="P1395" s="5" t="s">
        <v>136</v>
      </c>
      <c r="Q1395" s="5" t="s">
        <v>387</v>
      </c>
      <c r="R1395" s="5" t="s">
        <v>2334</v>
      </c>
      <c r="S1395" s="5">
        <v>30084</v>
      </c>
      <c r="T1395" s="7">
        <v>42157</v>
      </c>
      <c r="U1395" s="7">
        <v>42158</v>
      </c>
      <c r="V1395" s="5">
        <v>88.56</v>
      </c>
      <c r="W1395" s="5">
        <v>8</v>
      </c>
      <c r="X1395" s="5">
        <v>1140.95</v>
      </c>
      <c r="Y1395" s="5">
        <v>91417</v>
      </c>
      <c r="Z1395" s="5">
        <f>DATEDIF(Table1[[#This Row],[Order Date]], Table1[[#This Row],[Ship Date]], "D")</f>
        <v>1</v>
      </c>
      <c r="AA1395" s="5">
        <f>IF(Table1[[#This Row],[Sales]]=0, 0, Table1[[#This Row],[Profit]] / Table1[[#This Row],[Sales]] * 100)</f>
        <v>7.7619527586660242</v>
      </c>
      <c r="AB1395" s="5">
        <f>Table1[[#This Row],[Sales]] / (1 - Table1[[#This Row],[Discount]])</f>
        <v>1164.2346938775511</v>
      </c>
      <c r="AC1395" s="5">
        <f>Table1[[#This Row],[Sales Before Discount]] - Table1[[#This Row],[Sales]]</f>
        <v>23.284693877551035</v>
      </c>
      <c r="AD1395" s="5" t="str">
        <f>IF(Table1[[#This Row],[Discount Impact Factor]]=0, "No Discount", IF(Table1[[#This Row],[Discount Impact Factor]]&lt;=0.1, "Low Discount", IF(Table1[[#This Row],[Discount Impact Factor]]&lt;=0.2, "Medium Discount", "High Discount")))</f>
        <v>High Discount</v>
      </c>
      <c r="AE1395" s="5" t="str">
        <f>IF(Table1[[#This Row],[Discount]]=0,"0% (No Discount)",
 IF(Table1[[#This Row],[Discount]]&lt;=0.09,"10%",
 IF(Table1[[#This Row],[Discount]]&lt;=0.16,"15%",
 IF(Table1[[#This Row],[Discount]]&lt;=0.2,"20%",  IF(Table1[[#This Row],[Discount]]&lt;=0.25,"25%",
 "30%+")))))</f>
        <v>10%</v>
      </c>
      <c r="AF1395" s="5" t="str">
        <f>IF(Table1[[#This Row],[Discount]]=0, "Full Price", "Discounted")</f>
        <v>Discounted</v>
      </c>
      <c r="AG1395" s="46" t="str">
        <f>TEXT(Table1[[#This Row],[Order Date]],"mmm-yyyy")</f>
        <v>Jun-2015</v>
      </c>
    </row>
    <row r="1396" spans="1:33" ht="12.75" hidden="1" customHeight="1" x14ac:dyDescent="0.25">
      <c r="A1396" s="5">
        <v>20065</v>
      </c>
      <c r="B1396" s="5" t="s">
        <v>25</v>
      </c>
      <c r="C1396" s="5">
        <v>0.08</v>
      </c>
      <c r="D1396" s="5">
        <v>4.91</v>
      </c>
      <c r="E1396" s="5">
        <v>0.5</v>
      </c>
      <c r="F1396" s="5">
        <v>2488</v>
      </c>
      <c r="G1396" s="5" t="s">
        <v>2335</v>
      </c>
      <c r="H1396" s="5" t="s">
        <v>49</v>
      </c>
      <c r="I1396" s="5" t="s">
        <v>114</v>
      </c>
      <c r="J1396" s="5" t="s">
        <v>29</v>
      </c>
      <c r="K1396" s="5" t="s">
        <v>134</v>
      </c>
      <c r="L1396" s="5" t="s">
        <v>59</v>
      </c>
      <c r="M1396" s="5" t="s">
        <v>163</v>
      </c>
      <c r="N1396" s="5">
        <v>0.36</v>
      </c>
      <c r="O1396" s="5" t="s">
        <v>33</v>
      </c>
      <c r="P1396" s="5" t="s">
        <v>136</v>
      </c>
      <c r="Q1396" s="5" t="s">
        <v>958</v>
      </c>
      <c r="R1396" s="5" t="s">
        <v>2336</v>
      </c>
      <c r="S1396" s="5">
        <v>72023</v>
      </c>
      <c r="T1396" s="7">
        <v>42103</v>
      </c>
      <c r="U1396" s="7">
        <v>42103</v>
      </c>
      <c r="V1396" s="5">
        <v>12.726000000000001</v>
      </c>
      <c r="W1396" s="5">
        <v>9</v>
      </c>
      <c r="X1396" s="5">
        <v>42.69</v>
      </c>
      <c r="Y1396" s="5">
        <v>86887</v>
      </c>
      <c r="Z1396" s="5">
        <f>DATEDIF(Table1[[#This Row],[Order Date]], Table1[[#This Row],[Ship Date]], "D")</f>
        <v>0</v>
      </c>
      <c r="AA1396" s="5">
        <f>IF(Table1[[#This Row],[Sales]]=0, 0, Table1[[#This Row],[Profit]] / Table1[[#This Row],[Sales]] * 100)</f>
        <v>29.810260014054819</v>
      </c>
      <c r="AB1396" s="5">
        <f>Table1[[#This Row],[Sales]] / (1 - Table1[[#This Row],[Discount]])</f>
        <v>46.402173913043477</v>
      </c>
      <c r="AC1396" s="5">
        <f>Table1[[#This Row],[Sales Before Discount]] - Table1[[#This Row],[Sales]]</f>
        <v>3.712173913043479</v>
      </c>
      <c r="AD1396" s="5" t="str">
        <f>IF(Table1[[#This Row],[Discount Impact Factor]]=0, "No Discount", IF(Table1[[#This Row],[Discount Impact Factor]]&lt;=0.1, "Low Discount", IF(Table1[[#This Row],[Discount Impact Factor]]&lt;=0.2, "Medium Discount", "High Discount")))</f>
        <v>High Discount</v>
      </c>
      <c r="AE1396" s="5" t="str">
        <f>IF(Table1[[#This Row],[Discount]]=0,"0% (No Discount)",
 IF(Table1[[#This Row],[Discount]]&lt;=0.09,"10%",
 IF(Table1[[#This Row],[Discount]]&lt;=0.16,"15%",
 IF(Table1[[#This Row],[Discount]]&lt;=0.2,"20%",  IF(Table1[[#This Row],[Discount]]&lt;=0.25,"25%",
 "30%+")))))</f>
        <v>10%</v>
      </c>
      <c r="AF1396" s="5" t="str">
        <f>IF(Table1[[#This Row],[Discount]]=0, "Full Price", "Discounted")</f>
        <v>Discounted</v>
      </c>
      <c r="AG1396" s="46" t="str">
        <f>TEXT(Table1[[#This Row],[Order Date]],"mmm-yyyy")</f>
        <v>Apr-2015</v>
      </c>
    </row>
    <row r="1397" spans="1:33" ht="12.75" hidden="1" customHeight="1" x14ac:dyDescent="0.25">
      <c r="A1397" s="5">
        <v>20066</v>
      </c>
      <c r="B1397" s="5" t="s">
        <v>25</v>
      </c>
      <c r="C1397" s="5">
        <v>0.02</v>
      </c>
      <c r="D1397" s="5">
        <v>28.15</v>
      </c>
      <c r="E1397" s="5">
        <v>6.17</v>
      </c>
      <c r="F1397" s="5">
        <v>2488</v>
      </c>
      <c r="G1397" s="5" t="s">
        <v>2335</v>
      </c>
      <c r="H1397" s="5" t="s">
        <v>49</v>
      </c>
      <c r="I1397" s="5" t="s">
        <v>114</v>
      </c>
      <c r="J1397" s="5" t="s">
        <v>29</v>
      </c>
      <c r="K1397" s="5" t="s">
        <v>30</v>
      </c>
      <c r="L1397" s="5" t="s">
        <v>51</v>
      </c>
      <c r="M1397" s="5" t="s">
        <v>2337</v>
      </c>
      <c r="N1397" s="5">
        <v>0.55000000000000004</v>
      </c>
      <c r="O1397" s="5" t="s">
        <v>33</v>
      </c>
      <c r="P1397" s="5" t="s">
        <v>136</v>
      </c>
      <c r="Q1397" s="5" t="s">
        <v>958</v>
      </c>
      <c r="R1397" s="5" t="s">
        <v>2336</v>
      </c>
      <c r="S1397" s="5">
        <v>72023</v>
      </c>
      <c r="T1397" s="7">
        <v>42103</v>
      </c>
      <c r="U1397" s="7">
        <v>42104</v>
      </c>
      <c r="V1397" s="5">
        <v>160.8066</v>
      </c>
      <c r="W1397" s="5">
        <v>11</v>
      </c>
      <c r="X1397" s="5">
        <v>327.41000000000003</v>
      </c>
      <c r="Y1397" s="5">
        <v>86887</v>
      </c>
      <c r="Z1397" s="5">
        <f>DATEDIF(Table1[[#This Row],[Order Date]], Table1[[#This Row],[Ship Date]], "D")</f>
        <v>1</v>
      </c>
      <c r="AA1397" s="5">
        <f>IF(Table1[[#This Row],[Sales]]=0, 0, Table1[[#This Row],[Profit]] / Table1[[#This Row],[Sales]] * 100)</f>
        <v>49.114749091353346</v>
      </c>
      <c r="AB1397" s="5">
        <f>Table1[[#This Row],[Sales]] / (1 - Table1[[#This Row],[Discount]])</f>
        <v>334.09183673469391</v>
      </c>
      <c r="AC1397" s="5">
        <f>Table1[[#This Row],[Sales Before Discount]] - Table1[[#This Row],[Sales]]</f>
        <v>6.6818367346938885</v>
      </c>
      <c r="AD1397" s="5" t="str">
        <f>IF(Table1[[#This Row],[Discount Impact Factor]]=0, "No Discount", IF(Table1[[#This Row],[Discount Impact Factor]]&lt;=0.1, "Low Discount", IF(Table1[[#This Row],[Discount Impact Factor]]&lt;=0.2, "Medium Discount", "High Discount")))</f>
        <v>High Discount</v>
      </c>
      <c r="AE1397" s="5" t="str">
        <f>IF(Table1[[#This Row],[Discount]]=0,"0% (No Discount)",
 IF(Table1[[#This Row],[Discount]]&lt;=0.09,"10%",
 IF(Table1[[#This Row],[Discount]]&lt;=0.16,"15%",
 IF(Table1[[#This Row],[Discount]]&lt;=0.2,"20%",  IF(Table1[[#This Row],[Discount]]&lt;=0.25,"25%",
 "30%+")))))</f>
        <v>10%</v>
      </c>
      <c r="AF1397" s="5" t="str">
        <f>IF(Table1[[#This Row],[Discount]]=0, "Full Price", "Discounted")</f>
        <v>Discounted</v>
      </c>
      <c r="AG1397" s="46" t="str">
        <f>TEXT(Table1[[#This Row],[Order Date]],"mmm-yyyy")</f>
        <v>Apr-2015</v>
      </c>
    </row>
    <row r="1398" spans="1:33" ht="12.75" customHeight="1" x14ac:dyDescent="0.25">
      <c r="A1398" s="5">
        <v>20602</v>
      </c>
      <c r="B1398" s="5" t="s">
        <v>25</v>
      </c>
      <c r="C1398" s="5">
        <v>0.01</v>
      </c>
      <c r="D1398" s="5">
        <v>2036.48</v>
      </c>
      <c r="E1398" s="5">
        <v>14.7</v>
      </c>
      <c r="F1398" s="5">
        <v>2489</v>
      </c>
      <c r="G1398" s="5" t="s">
        <v>2338</v>
      </c>
      <c r="H1398" s="5" t="s">
        <v>39</v>
      </c>
      <c r="I1398" s="5" t="s">
        <v>114</v>
      </c>
      <c r="J1398" s="5" t="s">
        <v>77</v>
      </c>
      <c r="K1398" s="5" t="s">
        <v>85</v>
      </c>
      <c r="L1398" s="5" t="s">
        <v>43</v>
      </c>
      <c r="M1398" s="5" t="s">
        <v>633</v>
      </c>
      <c r="N1398" s="5">
        <v>0.55000000000000004</v>
      </c>
      <c r="O1398" s="5" t="s">
        <v>33</v>
      </c>
      <c r="P1398" s="5" t="s">
        <v>34</v>
      </c>
      <c r="Q1398" s="5" t="s">
        <v>45</v>
      </c>
      <c r="R1398" s="5" t="s">
        <v>695</v>
      </c>
      <c r="S1398" s="5">
        <v>94521</v>
      </c>
      <c r="T1398" s="7">
        <v>42046</v>
      </c>
      <c r="U1398" s="7">
        <v>42048</v>
      </c>
      <c r="V1398" s="5">
        <v>-1596.7457999999999</v>
      </c>
      <c r="W1398" s="5">
        <v>2</v>
      </c>
      <c r="X1398" s="5">
        <v>3786.84</v>
      </c>
      <c r="Y1398" s="5">
        <v>86883</v>
      </c>
      <c r="Z1398" s="5">
        <f>DATEDIF(Table1[[#This Row],[Order Date]], Table1[[#This Row],[Ship Date]], "D")</f>
        <v>2</v>
      </c>
      <c r="AA1398" s="5">
        <f>IF(Table1[[#This Row],[Sales]]=0, 0, Table1[[#This Row],[Profit]] / Table1[[#This Row],[Sales]] * 100)</f>
        <v>-42.165652628576858</v>
      </c>
      <c r="AB1398" s="5">
        <f>Table1[[#This Row],[Sales]] / (1 - Table1[[#This Row],[Discount]])</f>
        <v>3825.0909090909095</v>
      </c>
      <c r="AC1398" s="5">
        <f>Table1[[#This Row],[Sales Before Discount]] - Table1[[#This Row],[Sales]]</f>
        <v>38.250909090909317</v>
      </c>
      <c r="AD1398" s="5" t="str">
        <f>IF(Table1[[#This Row],[Discount Impact Factor]]=0, "No Discount", IF(Table1[[#This Row],[Discount Impact Factor]]&lt;=0.1, "Low Discount", IF(Table1[[#This Row],[Discount Impact Factor]]&lt;=0.2, "Medium Discount", "High Discount")))</f>
        <v>High Discount</v>
      </c>
      <c r="AE1398" s="5" t="str">
        <f>IF(Table1[[#This Row],[Discount]]=0,"0% (No Discount)",
 IF(Table1[[#This Row],[Discount]]&lt;=0.09,"10%",
 IF(Table1[[#This Row],[Discount]]&lt;=0.16,"15%",
 IF(Table1[[#This Row],[Discount]]&lt;=0.2,"20%",  IF(Table1[[#This Row],[Discount]]&lt;=0.25,"25%",
 "30%+")))))</f>
        <v>10%</v>
      </c>
      <c r="AF1398" s="5" t="str">
        <f>IF(Table1[[#This Row],[Discount]]=0, "Full Price", "Discounted")</f>
        <v>Discounted</v>
      </c>
      <c r="AG1398" s="46" t="str">
        <f>TEXT(Table1[[#This Row],[Order Date]],"mmm-yyyy")</f>
        <v>Feb-2015</v>
      </c>
    </row>
    <row r="1399" spans="1:33" ht="12.75" hidden="1" customHeight="1" x14ac:dyDescent="0.25">
      <c r="A1399" s="5">
        <v>21212</v>
      </c>
      <c r="B1399" s="5" t="s">
        <v>56</v>
      </c>
      <c r="C1399" s="5">
        <v>0.04</v>
      </c>
      <c r="D1399" s="5">
        <v>419.19</v>
      </c>
      <c r="E1399" s="5">
        <v>19.989999999999998</v>
      </c>
      <c r="F1399" s="5">
        <v>2489</v>
      </c>
      <c r="G1399" s="5" t="s">
        <v>2338</v>
      </c>
      <c r="H1399" s="5" t="s">
        <v>49</v>
      </c>
      <c r="I1399" s="5" t="s">
        <v>40</v>
      </c>
      <c r="J1399" s="5" t="s">
        <v>29</v>
      </c>
      <c r="K1399" s="5" t="s">
        <v>141</v>
      </c>
      <c r="L1399" s="5" t="s">
        <v>59</v>
      </c>
      <c r="M1399" s="5" t="s">
        <v>741</v>
      </c>
      <c r="N1399" s="5">
        <v>0.57999999999999996</v>
      </c>
      <c r="O1399" s="5" t="s">
        <v>33</v>
      </c>
      <c r="P1399" s="5" t="s">
        <v>34</v>
      </c>
      <c r="Q1399" s="5" t="s">
        <v>45</v>
      </c>
      <c r="R1399" s="5" t="s">
        <v>695</v>
      </c>
      <c r="S1399" s="5">
        <v>94521</v>
      </c>
      <c r="T1399" s="7">
        <v>42120</v>
      </c>
      <c r="U1399" s="7">
        <v>42121</v>
      </c>
      <c r="V1399" s="5">
        <v>1388.3558999999998</v>
      </c>
      <c r="W1399" s="5">
        <v>5</v>
      </c>
      <c r="X1399" s="5">
        <v>2012.11</v>
      </c>
      <c r="Y1399" s="5">
        <v>86885</v>
      </c>
      <c r="Z1399" s="5">
        <f>DATEDIF(Table1[[#This Row],[Order Date]], Table1[[#This Row],[Ship Date]], "D")</f>
        <v>1</v>
      </c>
      <c r="AA1399" s="5">
        <f>IF(Table1[[#This Row],[Sales]]=0, 0, Table1[[#This Row],[Profit]] / Table1[[#This Row],[Sales]] * 100)</f>
        <v>69</v>
      </c>
      <c r="AB1399" s="5">
        <f>Table1[[#This Row],[Sales]] / (1 - Table1[[#This Row],[Discount]])</f>
        <v>2095.9479166666665</v>
      </c>
      <c r="AC1399" s="5">
        <f>Table1[[#This Row],[Sales Before Discount]] - Table1[[#This Row],[Sales]]</f>
        <v>83.837916666666615</v>
      </c>
      <c r="AD1399" s="5" t="str">
        <f>IF(Table1[[#This Row],[Discount Impact Factor]]=0, "No Discount", IF(Table1[[#This Row],[Discount Impact Factor]]&lt;=0.1, "Low Discount", IF(Table1[[#This Row],[Discount Impact Factor]]&lt;=0.2, "Medium Discount", "High Discount")))</f>
        <v>High Discount</v>
      </c>
      <c r="AE1399" s="5" t="str">
        <f>IF(Table1[[#This Row],[Discount]]=0,"0% (No Discount)",
 IF(Table1[[#This Row],[Discount]]&lt;=0.09,"10%",
 IF(Table1[[#This Row],[Discount]]&lt;=0.16,"15%",
 IF(Table1[[#This Row],[Discount]]&lt;=0.2,"20%",  IF(Table1[[#This Row],[Discount]]&lt;=0.25,"25%",
 "30%+")))))</f>
        <v>10%</v>
      </c>
      <c r="AF1399" s="5" t="str">
        <f>IF(Table1[[#This Row],[Discount]]=0, "Full Price", "Discounted")</f>
        <v>Discounted</v>
      </c>
      <c r="AG1399" s="46" t="str">
        <f>TEXT(Table1[[#This Row],[Order Date]],"mmm-yyyy")</f>
        <v>Apr-2015</v>
      </c>
    </row>
    <row r="1400" spans="1:33" ht="12.75" hidden="1" customHeight="1" x14ac:dyDescent="0.25">
      <c r="A1400" s="5">
        <v>21338</v>
      </c>
      <c r="B1400" s="5" t="s">
        <v>37</v>
      </c>
      <c r="C1400" s="5">
        <v>7.0000000000000007E-2</v>
      </c>
      <c r="D1400" s="5">
        <v>65.989999999999995</v>
      </c>
      <c r="E1400" s="5">
        <v>8.8000000000000007</v>
      </c>
      <c r="F1400" s="5">
        <v>2489</v>
      </c>
      <c r="G1400" s="5" t="s">
        <v>2338</v>
      </c>
      <c r="H1400" s="5" t="s">
        <v>49</v>
      </c>
      <c r="I1400" s="5" t="s">
        <v>40</v>
      </c>
      <c r="J1400" s="5" t="s">
        <v>77</v>
      </c>
      <c r="K1400" s="5" t="s">
        <v>78</v>
      </c>
      <c r="L1400" s="5" t="s">
        <v>59</v>
      </c>
      <c r="M1400" s="5" t="s">
        <v>751</v>
      </c>
      <c r="N1400" s="5">
        <v>0.57999999999999996</v>
      </c>
      <c r="O1400" s="5" t="s">
        <v>33</v>
      </c>
      <c r="P1400" s="5" t="s">
        <v>34</v>
      </c>
      <c r="Q1400" s="5" t="s">
        <v>45</v>
      </c>
      <c r="R1400" s="5" t="s">
        <v>695</v>
      </c>
      <c r="S1400" s="5">
        <v>94521</v>
      </c>
      <c r="T1400" s="7">
        <v>42016</v>
      </c>
      <c r="U1400" s="7">
        <v>42016</v>
      </c>
      <c r="V1400" s="5">
        <v>109.83600000000001</v>
      </c>
      <c r="W1400" s="5">
        <v>9</v>
      </c>
      <c r="X1400" s="5">
        <v>471.66</v>
      </c>
      <c r="Y1400" s="5">
        <v>86886</v>
      </c>
      <c r="Z1400" s="5">
        <f>DATEDIF(Table1[[#This Row],[Order Date]], Table1[[#This Row],[Ship Date]], "D")</f>
        <v>0</v>
      </c>
      <c r="AA1400" s="5">
        <f>IF(Table1[[#This Row],[Sales]]=0, 0, Table1[[#This Row],[Profit]] / Table1[[#This Row],[Sales]] * 100)</f>
        <v>23.287113598778785</v>
      </c>
      <c r="AB1400" s="5">
        <f>Table1[[#This Row],[Sales]] / (1 - Table1[[#This Row],[Discount]])</f>
        <v>507.16129032258073</v>
      </c>
      <c r="AC1400" s="5">
        <f>Table1[[#This Row],[Sales Before Discount]] - Table1[[#This Row],[Sales]]</f>
        <v>35.501290322580701</v>
      </c>
      <c r="AD1400" s="5" t="str">
        <f>IF(Table1[[#This Row],[Discount Impact Factor]]=0, "No Discount", IF(Table1[[#This Row],[Discount Impact Factor]]&lt;=0.1, "Low Discount", IF(Table1[[#This Row],[Discount Impact Factor]]&lt;=0.2, "Medium Discount", "High Discount")))</f>
        <v>High Discount</v>
      </c>
      <c r="AE1400" s="5" t="str">
        <f>IF(Table1[[#This Row],[Discount]]=0,"0% (No Discount)",
 IF(Table1[[#This Row],[Discount]]&lt;=0.09,"10%",
 IF(Table1[[#This Row],[Discount]]&lt;=0.16,"15%",
 IF(Table1[[#This Row],[Discount]]&lt;=0.2,"20%",  IF(Table1[[#This Row],[Discount]]&lt;=0.25,"25%",
 "30%+")))))</f>
        <v>10%</v>
      </c>
      <c r="AF1400" s="5" t="str">
        <f>IF(Table1[[#This Row],[Discount]]=0, "Full Price", "Discounted")</f>
        <v>Discounted</v>
      </c>
      <c r="AG1400" s="46" t="str">
        <f>TEXT(Table1[[#This Row],[Order Date]],"mmm-yyyy")</f>
        <v>Jan-2015</v>
      </c>
    </row>
    <row r="1401" spans="1:33" ht="12.75" customHeight="1" x14ac:dyDescent="0.25">
      <c r="A1401" s="5">
        <v>24856</v>
      </c>
      <c r="B1401" s="5" t="s">
        <v>47</v>
      </c>
      <c r="C1401" s="5">
        <v>0.09</v>
      </c>
      <c r="D1401" s="5">
        <v>348.21</v>
      </c>
      <c r="E1401" s="5">
        <v>40.19</v>
      </c>
      <c r="F1401" s="5">
        <v>2490</v>
      </c>
      <c r="G1401" s="5" t="s">
        <v>2339</v>
      </c>
      <c r="H1401" s="5" t="s">
        <v>39</v>
      </c>
      <c r="I1401" s="5" t="s">
        <v>40</v>
      </c>
      <c r="J1401" s="5" t="s">
        <v>41</v>
      </c>
      <c r="K1401" s="5" t="s">
        <v>152</v>
      </c>
      <c r="L1401" s="5" t="s">
        <v>121</v>
      </c>
      <c r="M1401" s="5" t="s">
        <v>1572</v>
      </c>
      <c r="N1401" s="5">
        <v>0.62</v>
      </c>
      <c r="O1401" s="5" t="s">
        <v>33</v>
      </c>
      <c r="P1401" s="5" t="s">
        <v>34</v>
      </c>
      <c r="Q1401" s="5" t="s">
        <v>45</v>
      </c>
      <c r="R1401" s="5" t="s">
        <v>2340</v>
      </c>
      <c r="S1401" s="5">
        <v>92627</v>
      </c>
      <c r="T1401" s="7">
        <v>42049</v>
      </c>
      <c r="U1401" s="7">
        <v>42051</v>
      </c>
      <c r="V1401" s="5">
        <v>-93.849999999999909</v>
      </c>
      <c r="W1401" s="5">
        <v>2</v>
      </c>
      <c r="X1401" s="5">
        <v>662.8</v>
      </c>
      <c r="Y1401" s="5">
        <v>86884</v>
      </c>
      <c r="Z1401" s="5">
        <f>DATEDIF(Table1[[#This Row],[Order Date]], Table1[[#This Row],[Ship Date]], "D")</f>
        <v>2</v>
      </c>
      <c r="AA1401" s="5">
        <f>IF(Table1[[#This Row],[Sales]]=0, 0, Table1[[#This Row],[Profit]] / Table1[[#This Row],[Sales]] * 100)</f>
        <v>-14.159625829812903</v>
      </c>
      <c r="AB1401" s="5">
        <f>Table1[[#This Row],[Sales]] / (1 - Table1[[#This Row],[Discount]])</f>
        <v>728.35164835164824</v>
      </c>
      <c r="AC1401" s="5">
        <f>Table1[[#This Row],[Sales Before Discount]] - Table1[[#This Row],[Sales]]</f>
        <v>65.551648351648282</v>
      </c>
      <c r="AD1401" s="5" t="str">
        <f>IF(Table1[[#This Row],[Discount Impact Factor]]=0, "No Discount", IF(Table1[[#This Row],[Discount Impact Factor]]&lt;=0.1, "Low Discount", IF(Table1[[#This Row],[Discount Impact Factor]]&lt;=0.2, "Medium Discount", "High Discount")))</f>
        <v>High Discount</v>
      </c>
      <c r="AE1401" s="5" t="str">
        <f>IF(Table1[[#This Row],[Discount]]=0,"0% (No Discount)",
 IF(Table1[[#This Row],[Discount]]&lt;=0.09,"10%",
 IF(Table1[[#This Row],[Discount]]&lt;=0.16,"15%",
 IF(Table1[[#This Row],[Discount]]&lt;=0.2,"20%",  IF(Table1[[#This Row],[Discount]]&lt;=0.25,"25%",
 "30%+")))))</f>
        <v>10%</v>
      </c>
      <c r="AF1401" s="5" t="str">
        <f>IF(Table1[[#This Row],[Discount]]=0, "Full Price", "Discounted")</f>
        <v>Discounted</v>
      </c>
      <c r="AG1401" s="46" t="str">
        <f>TEXT(Table1[[#This Row],[Order Date]],"mmm-yyyy")</f>
        <v>Feb-2015</v>
      </c>
    </row>
    <row r="1402" spans="1:33" ht="12.75" hidden="1" customHeight="1" x14ac:dyDescent="0.25">
      <c r="A1402" s="5">
        <v>21339</v>
      </c>
      <c r="B1402" s="5" t="s">
        <v>37</v>
      </c>
      <c r="C1402" s="5">
        <v>0</v>
      </c>
      <c r="D1402" s="5">
        <v>10.01</v>
      </c>
      <c r="E1402" s="5">
        <v>1.99</v>
      </c>
      <c r="F1402" s="5">
        <v>2490</v>
      </c>
      <c r="G1402" s="5" t="s">
        <v>2339</v>
      </c>
      <c r="H1402" s="5" t="s">
        <v>27</v>
      </c>
      <c r="I1402" s="5" t="s">
        <v>40</v>
      </c>
      <c r="J1402" s="5" t="s">
        <v>77</v>
      </c>
      <c r="K1402" s="5" t="s">
        <v>180</v>
      </c>
      <c r="L1402" s="5" t="s">
        <v>51</v>
      </c>
      <c r="M1402" s="5" t="s">
        <v>2341</v>
      </c>
      <c r="N1402" s="5">
        <v>0.41</v>
      </c>
      <c r="O1402" s="5" t="s">
        <v>33</v>
      </c>
      <c r="P1402" s="5" t="s">
        <v>34</v>
      </c>
      <c r="Q1402" s="5" t="s">
        <v>45</v>
      </c>
      <c r="R1402" s="5" t="s">
        <v>2340</v>
      </c>
      <c r="S1402" s="5">
        <v>92627</v>
      </c>
      <c r="T1402" s="7">
        <v>42016</v>
      </c>
      <c r="U1402" s="7">
        <v>42018</v>
      </c>
      <c r="V1402" s="5">
        <v>82.703399999999988</v>
      </c>
      <c r="W1402" s="5">
        <v>11</v>
      </c>
      <c r="X1402" s="5">
        <v>119.86</v>
      </c>
      <c r="Y1402" s="5">
        <v>86886</v>
      </c>
      <c r="Z1402" s="5">
        <f>DATEDIF(Table1[[#This Row],[Order Date]], Table1[[#This Row],[Ship Date]], "D")</f>
        <v>2</v>
      </c>
      <c r="AA1402" s="5">
        <f>IF(Table1[[#This Row],[Sales]]=0, 0, Table1[[#This Row],[Profit]] / Table1[[#This Row],[Sales]] * 100)</f>
        <v>69</v>
      </c>
      <c r="AB1402" s="5">
        <f>Table1[[#This Row],[Sales]] / (1 - Table1[[#This Row],[Discount]])</f>
        <v>119.86</v>
      </c>
      <c r="AC1402" s="5">
        <f>Table1[[#This Row],[Sales Before Discount]] - Table1[[#This Row],[Sales]]</f>
        <v>0</v>
      </c>
      <c r="AD1402" s="5" t="str">
        <f>IF(Table1[[#This Row],[Discount Impact Factor]]=0, "No Discount", IF(Table1[[#This Row],[Discount Impact Factor]]&lt;=0.1, "Low Discount", IF(Table1[[#This Row],[Discount Impact Factor]]&lt;=0.2, "Medium Discount", "High Discount")))</f>
        <v>No Discount</v>
      </c>
      <c r="AE1402" s="5" t="str">
        <f>IF(Table1[[#This Row],[Discount]]=0,"0% (No Discount)",
 IF(Table1[[#This Row],[Discount]]&lt;=0.09,"10%",
 IF(Table1[[#This Row],[Discount]]&lt;=0.16,"15%",
 IF(Table1[[#This Row],[Discount]]&lt;=0.2,"20%",  IF(Table1[[#This Row],[Discount]]&lt;=0.25,"25%",
 "30%+")))))</f>
        <v>0% (No Discount)</v>
      </c>
      <c r="AF1402" s="5" t="str">
        <f>IF(Table1[[#This Row],[Discount]]=0, "Full Price", "Discounted")</f>
        <v>Full Price</v>
      </c>
      <c r="AG1402" s="46" t="str">
        <f>TEXT(Table1[[#This Row],[Order Date]],"mmm-yyyy")</f>
        <v>Jan-2015</v>
      </c>
    </row>
    <row r="1403" spans="1:33" ht="12.75" customHeight="1" x14ac:dyDescent="0.25">
      <c r="A1403" s="5">
        <v>6856</v>
      </c>
      <c r="B1403" s="5" t="s">
        <v>47</v>
      </c>
      <c r="C1403" s="5">
        <v>0.09</v>
      </c>
      <c r="D1403" s="5">
        <v>348.21</v>
      </c>
      <c r="E1403" s="5">
        <v>40.19</v>
      </c>
      <c r="F1403" s="5">
        <v>2491</v>
      </c>
      <c r="G1403" s="5" t="s">
        <v>2342</v>
      </c>
      <c r="H1403" s="5" t="s">
        <v>39</v>
      </c>
      <c r="I1403" s="5" t="s">
        <v>40</v>
      </c>
      <c r="J1403" s="5" t="s">
        <v>41</v>
      </c>
      <c r="K1403" s="5" t="s">
        <v>152</v>
      </c>
      <c r="L1403" s="5" t="s">
        <v>121</v>
      </c>
      <c r="M1403" s="5" t="s">
        <v>1572</v>
      </c>
      <c r="N1403" s="5">
        <v>0.62</v>
      </c>
      <c r="O1403" s="5" t="s">
        <v>33</v>
      </c>
      <c r="P1403" s="5" t="s">
        <v>34</v>
      </c>
      <c r="Q1403" s="5" t="s">
        <v>45</v>
      </c>
      <c r="R1403" s="5" t="s">
        <v>663</v>
      </c>
      <c r="S1403" s="5">
        <v>90045</v>
      </c>
      <c r="T1403" s="7">
        <v>42049</v>
      </c>
      <c r="U1403" s="7">
        <v>42051</v>
      </c>
      <c r="V1403" s="5">
        <v>-93.849999999999909</v>
      </c>
      <c r="W1403" s="5">
        <v>8</v>
      </c>
      <c r="X1403" s="5">
        <v>2651.21</v>
      </c>
      <c r="Y1403" s="5">
        <v>48836</v>
      </c>
      <c r="Z1403" s="5">
        <f>DATEDIF(Table1[[#This Row],[Order Date]], Table1[[#This Row],[Ship Date]], "D")</f>
        <v>2</v>
      </c>
      <c r="AA1403" s="5">
        <f>IF(Table1[[#This Row],[Sales]]=0, 0, Table1[[#This Row],[Profit]] / Table1[[#This Row],[Sales]] * 100)</f>
        <v>-3.5398931054122422</v>
      </c>
      <c r="AB1403" s="5">
        <f>Table1[[#This Row],[Sales]] / (1 - Table1[[#This Row],[Discount]])</f>
        <v>2913.4175824175823</v>
      </c>
      <c r="AC1403" s="5">
        <f>Table1[[#This Row],[Sales Before Discount]] - Table1[[#This Row],[Sales]]</f>
        <v>262.20758241758222</v>
      </c>
      <c r="AD1403" s="5" t="str">
        <f>IF(Table1[[#This Row],[Discount Impact Factor]]=0, "No Discount", IF(Table1[[#This Row],[Discount Impact Factor]]&lt;=0.1, "Low Discount", IF(Table1[[#This Row],[Discount Impact Factor]]&lt;=0.2, "Medium Discount", "High Discount")))</f>
        <v>High Discount</v>
      </c>
      <c r="AE1403" s="5" t="str">
        <f>IF(Table1[[#This Row],[Discount]]=0,"0% (No Discount)",
 IF(Table1[[#This Row],[Discount]]&lt;=0.09,"10%",
 IF(Table1[[#This Row],[Discount]]&lt;=0.16,"15%",
 IF(Table1[[#This Row],[Discount]]&lt;=0.2,"20%",  IF(Table1[[#This Row],[Discount]]&lt;=0.25,"25%",
 "30%+")))))</f>
        <v>10%</v>
      </c>
      <c r="AF1403" s="5" t="str">
        <f>IF(Table1[[#This Row],[Discount]]=0, "Full Price", "Discounted")</f>
        <v>Discounted</v>
      </c>
      <c r="AG1403" s="46" t="str">
        <f>TEXT(Table1[[#This Row],[Order Date]],"mmm-yyyy")</f>
        <v>Feb-2015</v>
      </c>
    </row>
    <row r="1404" spans="1:33" ht="12.75" hidden="1" customHeight="1" x14ac:dyDescent="0.25">
      <c r="A1404" s="5">
        <v>1617</v>
      </c>
      <c r="B1404" s="5" t="s">
        <v>106</v>
      </c>
      <c r="C1404" s="5">
        <v>0.06</v>
      </c>
      <c r="D1404" s="5">
        <v>4.28</v>
      </c>
      <c r="E1404" s="5">
        <v>0.94</v>
      </c>
      <c r="F1404" s="5">
        <v>2491</v>
      </c>
      <c r="G1404" s="5" t="s">
        <v>2342</v>
      </c>
      <c r="H1404" s="5" t="s">
        <v>49</v>
      </c>
      <c r="I1404" s="5" t="s">
        <v>114</v>
      </c>
      <c r="J1404" s="5" t="s">
        <v>29</v>
      </c>
      <c r="K1404" s="5" t="s">
        <v>30</v>
      </c>
      <c r="L1404" s="5" t="s">
        <v>31</v>
      </c>
      <c r="M1404" s="5" t="s">
        <v>1647</v>
      </c>
      <c r="N1404" s="5">
        <v>0.56000000000000005</v>
      </c>
      <c r="O1404" s="5" t="s">
        <v>33</v>
      </c>
      <c r="P1404" s="5" t="s">
        <v>34</v>
      </c>
      <c r="Q1404" s="5" t="s">
        <v>45</v>
      </c>
      <c r="R1404" s="5" t="s">
        <v>663</v>
      </c>
      <c r="S1404" s="5">
        <v>90045</v>
      </c>
      <c r="T1404" s="7">
        <v>42120</v>
      </c>
      <c r="U1404" s="7">
        <v>42122</v>
      </c>
      <c r="V1404" s="5">
        <v>0.36999999999999922</v>
      </c>
      <c r="W1404" s="5">
        <v>9</v>
      </c>
      <c r="X1404" s="5">
        <v>38.96</v>
      </c>
      <c r="Y1404" s="5">
        <v>11712</v>
      </c>
      <c r="Z1404" s="5">
        <f>DATEDIF(Table1[[#This Row],[Order Date]], Table1[[#This Row],[Ship Date]], "D")</f>
        <v>2</v>
      </c>
      <c r="AA1404" s="5">
        <f>IF(Table1[[#This Row],[Sales]]=0, 0, Table1[[#This Row],[Profit]] / Table1[[#This Row],[Sales]] * 100)</f>
        <v>0.94969199178644559</v>
      </c>
      <c r="AB1404" s="5">
        <f>Table1[[#This Row],[Sales]] / (1 - Table1[[#This Row],[Discount]])</f>
        <v>41.446808510638299</v>
      </c>
      <c r="AC1404" s="5">
        <f>Table1[[#This Row],[Sales Before Discount]] - Table1[[#This Row],[Sales]]</f>
        <v>2.4868085106382978</v>
      </c>
      <c r="AD1404" s="5" t="str">
        <f>IF(Table1[[#This Row],[Discount Impact Factor]]=0, "No Discount", IF(Table1[[#This Row],[Discount Impact Factor]]&lt;=0.1, "Low Discount", IF(Table1[[#This Row],[Discount Impact Factor]]&lt;=0.2, "Medium Discount", "High Discount")))</f>
        <v>High Discount</v>
      </c>
      <c r="AE1404" s="5" t="str">
        <f>IF(Table1[[#This Row],[Discount]]=0,"0% (No Discount)",
 IF(Table1[[#This Row],[Discount]]&lt;=0.09,"10%",
 IF(Table1[[#This Row],[Discount]]&lt;=0.16,"15%",
 IF(Table1[[#This Row],[Discount]]&lt;=0.2,"20%",  IF(Table1[[#This Row],[Discount]]&lt;=0.25,"25%",
 "30%+")))))</f>
        <v>10%</v>
      </c>
      <c r="AF1404" s="5" t="str">
        <f>IF(Table1[[#This Row],[Discount]]=0, "Full Price", "Discounted")</f>
        <v>Discounted</v>
      </c>
      <c r="AG1404" s="46" t="str">
        <f>TEXT(Table1[[#This Row],[Order Date]],"mmm-yyyy")</f>
        <v>Apr-2015</v>
      </c>
    </row>
    <row r="1405" spans="1:33" ht="12.75" hidden="1" customHeight="1" x14ac:dyDescent="0.25">
      <c r="A1405" s="5">
        <v>3212</v>
      </c>
      <c r="B1405" s="5" t="s">
        <v>56</v>
      </c>
      <c r="C1405" s="5">
        <v>0.04</v>
      </c>
      <c r="D1405" s="5">
        <v>419.19</v>
      </c>
      <c r="E1405" s="5">
        <v>19.989999999999998</v>
      </c>
      <c r="F1405" s="5">
        <v>2491</v>
      </c>
      <c r="G1405" s="5" t="s">
        <v>2342</v>
      </c>
      <c r="H1405" s="5" t="s">
        <v>49</v>
      </c>
      <c r="I1405" s="5" t="s">
        <v>40</v>
      </c>
      <c r="J1405" s="5" t="s">
        <v>29</v>
      </c>
      <c r="K1405" s="5" t="s">
        <v>141</v>
      </c>
      <c r="L1405" s="5" t="s">
        <v>59</v>
      </c>
      <c r="M1405" s="5" t="s">
        <v>741</v>
      </c>
      <c r="N1405" s="5">
        <v>0.57999999999999996</v>
      </c>
      <c r="O1405" s="5" t="s">
        <v>33</v>
      </c>
      <c r="P1405" s="5" t="s">
        <v>34</v>
      </c>
      <c r="Q1405" s="5" t="s">
        <v>45</v>
      </c>
      <c r="R1405" s="5" t="s">
        <v>663</v>
      </c>
      <c r="S1405" s="5">
        <v>90045</v>
      </c>
      <c r="T1405" s="7">
        <v>42120</v>
      </c>
      <c r="U1405" s="7">
        <v>42121</v>
      </c>
      <c r="V1405" s="5">
        <v>1947.67</v>
      </c>
      <c r="W1405" s="5">
        <v>20</v>
      </c>
      <c r="X1405" s="5">
        <v>8048.45</v>
      </c>
      <c r="Y1405" s="5">
        <v>23042</v>
      </c>
      <c r="Z1405" s="5">
        <f>DATEDIF(Table1[[#This Row],[Order Date]], Table1[[#This Row],[Ship Date]], "D")</f>
        <v>1</v>
      </c>
      <c r="AA1405" s="5">
        <f>IF(Table1[[#This Row],[Sales]]=0, 0, Table1[[#This Row],[Profit]] / Table1[[#This Row],[Sales]] * 100)</f>
        <v>24.199317881082692</v>
      </c>
      <c r="AB1405" s="5">
        <f>Table1[[#This Row],[Sales]] / (1 - Table1[[#This Row],[Discount]])</f>
        <v>8383.8020833333339</v>
      </c>
      <c r="AC1405" s="5">
        <f>Table1[[#This Row],[Sales Before Discount]] - Table1[[#This Row],[Sales]]</f>
        <v>335.35208333333412</v>
      </c>
      <c r="AD1405" s="5" t="str">
        <f>IF(Table1[[#This Row],[Discount Impact Factor]]=0, "No Discount", IF(Table1[[#This Row],[Discount Impact Factor]]&lt;=0.1, "Low Discount", IF(Table1[[#This Row],[Discount Impact Factor]]&lt;=0.2, "Medium Discount", "High Discount")))</f>
        <v>High Discount</v>
      </c>
      <c r="AE1405" s="5" t="str">
        <f>IF(Table1[[#This Row],[Discount]]=0,"0% (No Discount)",
 IF(Table1[[#This Row],[Discount]]&lt;=0.09,"10%",
 IF(Table1[[#This Row],[Discount]]&lt;=0.16,"15%",
 IF(Table1[[#This Row],[Discount]]&lt;=0.2,"20%",  IF(Table1[[#This Row],[Discount]]&lt;=0.25,"25%",
 "30%+")))))</f>
        <v>10%</v>
      </c>
      <c r="AF1405" s="5" t="str">
        <f>IF(Table1[[#This Row],[Discount]]=0, "Full Price", "Discounted")</f>
        <v>Discounted</v>
      </c>
      <c r="AG1405" s="46" t="str">
        <f>TEXT(Table1[[#This Row],[Order Date]],"mmm-yyyy")</f>
        <v>Apr-2015</v>
      </c>
    </row>
    <row r="1406" spans="1:33" ht="12.75" hidden="1" customHeight="1" x14ac:dyDescent="0.25">
      <c r="A1406" s="5">
        <v>3338</v>
      </c>
      <c r="B1406" s="5" t="s">
        <v>37</v>
      </c>
      <c r="C1406" s="5">
        <v>7.0000000000000007E-2</v>
      </c>
      <c r="D1406" s="5">
        <v>65.989999999999995</v>
      </c>
      <c r="E1406" s="5">
        <v>8.8000000000000007</v>
      </c>
      <c r="F1406" s="5">
        <v>2491</v>
      </c>
      <c r="G1406" s="5" t="s">
        <v>2342</v>
      </c>
      <c r="H1406" s="5" t="s">
        <v>49</v>
      </c>
      <c r="I1406" s="5" t="s">
        <v>40</v>
      </c>
      <c r="J1406" s="5" t="s">
        <v>77</v>
      </c>
      <c r="K1406" s="5" t="s">
        <v>78</v>
      </c>
      <c r="L1406" s="5" t="s">
        <v>59</v>
      </c>
      <c r="M1406" s="5" t="s">
        <v>751</v>
      </c>
      <c r="N1406" s="5">
        <v>0.57999999999999996</v>
      </c>
      <c r="O1406" s="5" t="s">
        <v>33</v>
      </c>
      <c r="P1406" s="5" t="s">
        <v>34</v>
      </c>
      <c r="Q1406" s="5" t="s">
        <v>45</v>
      </c>
      <c r="R1406" s="5" t="s">
        <v>663</v>
      </c>
      <c r="S1406" s="5">
        <v>90045</v>
      </c>
      <c r="T1406" s="7">
        <v>42016</v>
      </c>
      <c r="U1406" s="7">
        <v>42016</v>
      </c>
      <c r="V1406" s="5">
        <v>109.83600000000001</v>
      </c>
      <c r="W1406" s="5">
        <v>37</v>
      </c>
      <c r="X1406" s="5">
        <v>1939.03</v>
      </c>
      <c r="Y1406" s="5">
        <v>23877</v>
      </c>
      <c r="Z1406" s="5">
        <f>DATEDIF(Table1[[#This Row],[Order Date]], Table1[[#This Row],[Ship Date]], "D")</f>
        <v>0</v>
      </c>
      <c r="AA1406" s="5">
        <f>IF(Table1[[#This Row],[Sales]]=0, 0, Table1[[#This Row],[Profit]] / Table1[[#This Row],[Sales]] * 100)</f>
        <v>5.6644817253987823</v>
      </c>
      <c r="AB1406" s="5">
        <f>Table1[[#This Row],[Sales]] / (1 - Table1[[#This Row],[Discount]])</f>
        <v>2084.9784946236559</v>
      </c>
      <c r="AC1406" s="5">
        <f>Table1[[#This Row],[Sales Before Discount]] - Table1[[#This Row],[Sales]]</f>
        <v>145.94849462365596</v>
      </c>
      <c r="AD1406" s="5" t="str">
        <f>IF(Table1[[#This Row],[Discount Impact Factor]]=0, "No Discount", IF(Table1[[#This Row],[Discount Impact Factor]]&lt;=0.1, "Low Discount", IF(Table1[[#This Row],[Discount Impact Factor]]&lt;=0.2, "Medium Discount", "High Discount")))</f>
        <v>High Discount</v>
      </c>
      <c r="AE1406" s="5" t="str">
        <f>IF(Table1[[#This Row],[Discount]]=0,"0% (No Discount)",
 IF(Table1[[#This Row],[Discount]]&lt;=0.09,"10%",
 IF(Table1[[#This Row],[Discount]]&lt;=0.16,"15%",
 IF(Table1[[#This Row],[Discount]]&lt;=0.2,"20%",  IF(Table1[[#This Row],[Discount]]&lt;=0.25,"25%",
 "30%+")))))</f>
        <v>10%</v>
      </c>
      <c r="AF1406" s="5" t="str">
        <f>IF(Table1[[#This Row],[Discount]]=0, "Full Price", "Discounted")</f>
        <v>Discounted</v>
      </c>
      <c r="AG1406" s="46" t="str">
        <f>TEXT(Table1[[#This Row],[Order Date]],"mmm-yyyy")</f>
        <v>Jan-2015</v>
      </c>
    </row>
    <row r="1407" spans="1:33" ht="12.75" hidden="1" customHeight="1" x14ac:dyDescent="0.25">
      <c r="A1407" s="5">
        <v>3339</v>
      </c>
      <c r="B1407" s="5" t="s">
        <v>37</v>
      </c>
      <c r="C1407" s="5">
        <v>0</v>
      </c>
      <c r="D1407" s="5">
        <v>10.01</v>
      </c>
      <c r="E1407" s="5">
        <v>1.99</v>
      </c>
      <c r="F1407" s="5">
        <v>2491</v>
      </c>
      <c r="G1407" s="5" t="s">
        <v>2342</v>
      </c>
      <c r="H1407" s="5" t="s">
        <v>27</v>
      </c>
      <c r="I1407" s="5" t="s">
        <v>40</v>
      </c>
      <c r="J1407" s="5" t="s">
        <v>77</v>
      </c>
      <c r="K1407" s="5" t="s">
        <v>180</v>
      </c>
      <c r="L1407" s="5" t="s">
        <v>51</v>
      </c>
      <c r="M1407" s="5" t="s">
        <v>2341</v>
      </c>
      <c r="N1407" s="5">
        <v>0.41</v>
      </c>
      <c r="O1407" s="5" t="s">
        <v>33</v>
      </c>
      <c r="P1407" s="5" t="s">
        <v>34</v>
      </c>
      <c r="Q1407" s="5" t="s">
        <v>45</v>
      </c>
      <c r="R1407" s="5" t="s">
        <v>663</v>
      </c>
      <c r="S1407" s="5">
        <v>90045</v>
      </c>
      <c r="T1407" s="7">
        <v>42016</v>
      </c>
      <c r="U1407" s="7">
        <v>42018</v>
      </c>
      <c r="V1407" s="5">
        <v>128.03</v>
      </c>
      <c r="W1407" s="5">
        <v>42</v>
      </c>
      <c r="X1407" s="5">
        <v>457.63</v>
      </c>
      <c r="Y1407" s="5">
        <v>23877</v>
      </c>
      <c r="Z1407" s="5">
        <f>DATEDIF(Table1[[#This Row],[Order Date]], Table1[[#This Row],[Ship Date]], "D")</f>
        <v>2</v>
      </c>
      <c r="AA1407" s="5">
        <f>IF(Table1[[#This Row],[Sales]]=0, 0, Table1[[#This Row],[Profit]] / Table1[[#This Row],[Sales]] * 100)</f>
        <v>27.976749776019926</v>
      </c>
      <c r="AB1407" s="5">
        <f>Table1[[#This Row],[Sales]] / (1 - Table1[[#This Row],[Discount]])</f>
        <v>457.63</v>
      </c>
      <c r="AC1407" s="5">
        <f>Table1[[#This Row],[Sales Before Discount]] - Table1[[#This Row],[Sales]]</f>
        <v>0</v>
      </c>
      <c r="AD1407" s="5" t="str">
        <f>IF(Table1[[#This Row],[Discount Impact Factor]]=0, "No Discount", IF(Table1[[#This Row],[Discount Impact Factor]]&lt;=0.1, "Low Discount", IF(Table1[[#This Row],[Discount Impact Factor]]&lt;=0.2, "Medium Discount", "High Discount")))</f>
        <v>No Discount</v>
      </c>
      <c r="AE1407" s="5" t="str">
        <f>IF(Table1[[#This Row],[Discount]]=0,"0% (No Discount)",
 IF(Table1[[#This Row],[Discount]]&lt;=0.09,"10%",
 IF(Table1[[#This Row],[Discount]]&lt;=0.16,"15%",
 IF(Table1[[#This Row],[Discount]]&lt;=0.2,"20%",  IF(Table1[[#This Row],[Discount]]&lt;=0.25,"25%",
 "30%+")))))</f>
        <v>0% (No Discount)</v>
      </c>
      <c r="AF1407" s="5" t="str">
        <f>IF(Table1[[#This Row],[Discount]]=0, "Full Price", "Discounted")</f>
        <v>Full Price</v>
      </c>
      <c r="AG1407" s="46" t="str">
        <f>TEXT(Table1[[#This Row],[Order Date]],"mmm-yyyy")</f>
        <v>Jan-2015</v>
      </c>
    </row>
    <row r="1408" spans="1:33" ht="12.75" hidden="1" customHeight="1" x14ac:dyDescent="0.25">
      <c r="A1408" s="5">
        <v>2065</v>
      </c>
      <c r="B1408" s="5" t="s">
        <v>25</v>
      </c>
      <c r="C1408" s="5">
        <v>0.08</v>
      </c>
      <c r="D1408" s="5">
        <v>4.91</v>
      </c>
      <c r="E1408" s="5">
        <v>0.5</v>
      </c>
      <c r="F1408" s="5">
        <v>2491</v>
      </c>
      <c r="G1408" s="5" t="s">
        <v>2342</v>
      </c>
      <c r="H1408" s="5" t="s">
        <v>49</v>
      </c>
      <c r="I1408" s="5" t="s">
        <v>114</v>
      </c>
      <c r="J1408" s="5" t="s">
        <v>29</v>
      </c>
      <c r="K1408" s="5" t="s">
        <v>134</v>
      </c>
      <c r="L1408" s="5" t="s">
        <v>59</v>
      </c>
      <c r="M1408" s="5" t="s">
        <v>163</v>
      </c>
      <c r="N1408" s="5">
        <v>0.36</v>
      </c>
      <c r="O1408" s="5" t="s">
        <v>33</v>
      </c>
      <c r="P1408" s="5" t="s">
        <v>34</v>
      </c>
      <c r="Q1408" s="5" t="s">
        <v>45</v>
      </c>
      <c r="R1408" s="5" t="s">
        <v>663</v>
      </c>
      <c r="S1408" s="5">
        <v>90045</v>
      </c>
      <c r="T1408" s="7">
        <v>42103</v>
      </c>
      <c r="U1408" s="7">
        <v>42103</v>
      </c>
      <c r="V1408" s="5">
        <v>31.751999999999999</v>
      </c>
      <c r="W1408" s="5">
        <v>36</v>
      </c>
      <c r="X1408" s="5">
        <v>170.75</v>
      </c>
      <c r="Y1408" s="5">
        <v>14785</v>
      </c>
      <c r="Z1408" s="5">
        <f>DATEDIF(Table1[[#This Row],[Order Date]], Table1[[#This Row],[Ship Date]], "D")</f>
        <v>0</v>
      </c>
      <c r="AA1408" s="5">
        <f>IF(Table1[[#This Row],[Sales]]=0, 0, Table1[[#This Row],[Profit]] / Table1[[#This Row],[Sales]] * 100)</f>
        <v>18.595607613469987</v>
      </c>
      <c r="AB1408" s="5">
        <f>Table1[[#This Row],[Sales]] / (1 - Table1[[#This Row],[Discount]])</f>
        <v>185.5978260869565</v>
      </c>
      <c r="AC1408" s="5">
        <f>Table1[[#This Row],[Sales Before Discount]] - Table1[[#This Row],[Sales]]</f>
        <v>14.847826086956502</v>
      </c>
      <c r="AD1408" s="5" t="str">
        <f>IF(Table1[[#This Row],[Discount Impact Factor]]=0, "No Discount", IF(Table1[[#This Row],[Discount Impact Factor]]&lt;=0.1, "Low Discount", IF(Table1[[#This Row],[Discount Impact Factor]]&lt;=0.2, "Medium Discount", "High Discount")))</f>
        <v>High Discount</v>
      </c>
      <c r="AE1408" s="5" t="str">
        <f>IF(Table1[[#This Row],[Discount]]=0,"0% (No Discount)",
 IF(Table1[[#This Row],[Discount]]&lt;=0.09,"10%",
 IF(Table1[[#This Row],[Discount]]&lt;=0.16,"15%",
 IF(Table1[[#This Row],[Discount]]&lt;=0.2,"20%",  IF(Table1[[#This Row],[Discount]]&lt;=0.25,"25%",
 "30%+")))))</f>
        <v>10%</v>
      </c>
      <c r="AF1408" s="5" t="str">
        <f>IF(Table1[[#This Row],[Discount]]=0, "Full Price", "Discounted")</f>
        <v>Discounted</v>
      </c>
      <c r="AG1408" s="46" t="str">
        <f>TEXT(Table1[[#This Row],[Order Date]],"mmm-yyyy")</f>
        <v>Apr-2015</v>
      </c>
    </row>
    <row r="1409" spans="1:33" ht="12.75" hidden="1" customHeight="1" x14ac:dyDescent="0.25">
      <c r="A1409" s="5">
        <v>2066</v>
      </c>
      <c r="B1409" s="5" t="s">
        <v>25</v>
      </c>
      <c r="C1409" s="5">
        <v>0.02</v>
      </c>
      <c r="D1409" s="5">
        <v>28.15</v>
      </c>
      <c r="E1409" s="5">
        <v>6.17</v>
      </c>
      <c r="F1409" s="5">
        <v>2491</v>
      </c>
      <c r="G1409" s="5" t="s">
        <v>2342</v>
      </c>
      <c r="H1409" s="5" t="s">
        <v>49</v>
      </c>
      <c r="I1409" s="5" t="s">
        <v>114</v>
      </c>
      <c r="J1409" s="5" t="s">
        <v>29</v>
      </c>
      <c r="K1409" s="5" t="s">
        <v>30</v>
      </c>
      <c r="L1409" s="5" t="s">
        <v>51</v>
      </c>
      <c r="M1409" s="5" t="s">
        <v>2337</v>
      </c>
      <c r="N1409" s="5">
        <v>0.55000000000000004</v>
      </c>
      <c r="O1409" s="5" t="s">
        <v>33</v>
      </c>
      <c r="P1409" s="5" t="s">
        <v>34</v>
      </c>
      <c r="Q1409" s="5" t="s">
        <v>45</v>
      </c>
      <c r="R1409" s="5" t="s">
        <v>663</v>
      </c>
      <c r="S1409" s="5">
        <v>90045</v>
      </c>
      <c r="T1409" s="7">
        <v>42103</v>
      </c>
      <c r="U1409" s="7">
        <v>42104</v>
      </c>
      <c r="V1409" s="5">
        <v>117.208</v>
      </c>
      <c r="W1409" s="5">
        <v>45</v>
      </c>
      <c r="X1409" s="5">
        <v>1339.42</v>
      </c>
      <c r="Y1409" s="5">
        <v>14785</v>
      </c>
      <c r="Z1409" s="5">
        <f>DATEDIF(Table1[[#This Row],[Order Date]], Table1[[#This Row],[Ship Date]], "D")</f>
        <v>1</v>
      </c>
      <c r="AA1409" s="5">
        <f>IF(Table1[[#This Row],[Sales]]=0, 0, Table1[[#This Row],[Profit]] / Table1[[#This Row],[Sales]] * 100)</f>
        <v>8.7506532678323445</v>
      </c>
      <c r="AB1409" s="5">
        <f>Table1[[#This Row],[Sales]] / (1 - Table1[[#This Row],[Discount]])</f>
        <v>1366.7551020408164</v>
      </c>
      <c r="AC1409" s="5">
        <f>Table1[[#This Row],[Sales Before Discount]] - Table1[[#This Row],[Sales]]</f>
        <v>27.335102040816309</v>
      </c>
      <c r="AD1409" s="5" t="str">
        <f>IF(Table1[[#This Row],[Discount Impact Factor]]=0, "No Discount", IF(Table1[[#This Row],[Discount Impact Factor]]&lt;=0.1, "Low Discount", IF(Table1[[#This Row],[Discount Impact Factor]]&lt;=0.2, "Medium Discount", "High Discount")))</f>
        <v>High Discount</v>
      </c>
      <c r="AE1409" s="5" t="str">
        <f>IF(Table1[[#This Row],[Discount]]=0,"0% (No Discount)",
 IF(Table1[[#This Row],[Discount]]&lt;=0.09,"10%",
 IF(Table1[[#This Row],[Discount]]&lt;=0.16,"15%",
 IF(Table1[[#This Row],[Discount]]&lt;=0.2,"20%",  IF(Table1[[#This Row],[Discount]]&lt;=0.25,"25%",
 "30%+")))))</f>
        <v>10%</v>
      </c>
      <c r="AF1409" s="5" t="str">
        <f>IF(Table1[[#This Row],[Discount]]=0, "Full Price", "Discounted")</f>
        <v>Discounted</v>
      </c>
      <c r="AG1409" s="46" t="str">
        <f>TEXT(Table1[[#This Row],[Order Date]],"mmm-yyyy")</f>
        <v>Apr-2015</v>
      </c>
    </row>
    <row r="1410" spans="1:33" ht="12.75" hidden="1" customHeight="1" x14ac:dyDescent="0.25">
      <c r="A1410" s="5">
        <v>19617</v>
      </c>
      <c r="B1410" s="5" t="s">
        <v>106</v>
      </c>
      <c r="C1410" s="5">
        <v>0.06</v>
      </c>
      <c r="D1410" s="5">
        <v>4.28</v>
      </c>
      <c r="E1410" s="5">
        <v>0.94</v>
      </c>
      <c r="F1410" s="5">
        <v>2495</v>
      </c>
      <c r="G1410" s="5" t="s">
        <v>2343</v>
      </c>
      <c r="H1410" s="5" t="s">
        <v>49</v>
      </c>
      <c r="I1410" s="5" t="s">
        <v>114</v>
      </c>
      <c r="J1410" s="5" t="s">
        <v>29</v>
      </c>
      <c r="K1410" s="5" t="s">
        <v>30</v>
      </c>
      <c r="L1410" s="5" t="s">
        <v>31</v>
      </c>
      <c r="M1410" s="5" t="s">
        <v>1647</v>
      </c>
      <c r="N1410" s="5">
        <v>0.56000000000000005</v>
      </c>
      <c r="O1410" s="5" t="s">
        <v>33</v>
      </c>
      <c r="P1410" s="5" t="s">
        <v>34</v>
      </c>
      <c r="Q1410" s="5" t="s">
        <v>2226</v>
      </c>
      <c r="R1410" s="5" t="s">
        <v>2227</v>
      </c>
      <c r="S1410" s="5">
        <v>82901</v>
      </c>
      <c r="T1410" s="7">
        <v>42120</v>
      </c>
      <c r="U1410" s="7">
        <v>42122</v>
      </c>
      <c r="V1410" s="5">
        <v>0.36999999999999922</v>
      </c>
      <c r="W1410" s="5">
        <v>2</v>
      </c>
      <c r="X1410" s="5">
        <v>8.66</v>
      </c>
      <c r="Y1410" s="5">
        <v>86885</v>
      </c>
      <c r="Z1410" s="5">
        <f>DATEDIF(Table1[[#This Row],[Order Date]], Table1[[#This Row],[Ship Date]], "D")</f>
        <v>2</v>
      </c>
      <c r="AA1410" s="5">
        <f>IF(Table1[[#This Row],[Sales]]=0, 0, Table1[[#This Row],[Profit]] / Table1[[#This Row],[Sales]] * 100)</f>
        <v>4.2725173210161573</v>
      </c>
      <c r="AB1410" s="5">
        <f>Table1[[#This Row],[Sales]] / (1 - Table1[[#This Row],[Discount]])</f>
        <v>9.212765957446809</v>
      </c>
      <c r="AC1410" s="5">
        <f>Table1[[#This Row],[Sales Before Discount]] - Table1[[#This Row],[Sales]]</f>
        <v>0.5527659574468089</v>
      </c>
      <c r="AD1410" s="5" t="str">
        <f>IF(Table1[[#This Row],[Discount Impact Factor]]=0, "No Discount", IF(Table1[[#This Row],[Discount Impact Factor]]&lt;=0.1, "Low Discount", IF(Table1[[#This Row],[Discount Impact Factor]]&lt;=0.2, "Medium Discount", "High Discount")))</f>
        <v>High Discount</v>
      </c>
      <c r="AE1410" s="5" t="str">
        <f>IF(Table1[[#This Row],[Discount]]=0,"0% (No Discount)",
 IF(Table1[[#This Row],[Discount]]&lt;=0.09,"10%",
 IF(Table1[[#This Row],[Discount]]&lt;=0.16,"15%",
 IF(Table1[[#This Row],[Discount]]&lt;=0.2,"20%",  IF(Table1[[#This Row],[Discount]]&lt;=0.25,"25%",
 "30%+")))))</f>
        <v>10%</v>
      </c>
      <c r="AF1410" s="5" t="str">
        <f>IF(Table1[[#This Row],[Discount]]=0, "Full Price", "Discounted")</f>
        <v>Discounted</v>
      </c>
      <c r="AG1410" s="46" t="str">
        <f>TEXT(Table1[[#This Row],[Order Date]],"mmm-yyyy")</f>
        <v>Apr-2015</v>
      </c>
    </row>
    <row r="1411" spans="1:33" ht="12.75" hidden="1" customHeight="1" x14ac:dyDescent="0.25">
      <c r="A1411" s="5">
        <v>2296</v>
      </c>
      <c r="B1411" s="5" t="s">
        <v>37</v>
      </c>
      <c r="C1411" s="5">
        <v>0.09</v>
      </c>
      <c r="D1411" s="5">
        <v>355.98</v>
      </c>
      <c r="E1411" s="5">
        <v>58.92</v>
      </c>
      <c r="F1411" s="5">
        <v>2498</v>
      </c>
      <c r="G1411" s="5" t="s">
        <v>2344</v>
      </c>
      <c r="H1411" s="5" t="s">
        <v>39</v>
      </c>
      <c r="I1411" s="5" t="s">
        <v>28</v>
      </c>
      <c r="J1411" s="5" t="s">
        <v>41</v>
      </c>
      <c r="K1411" s="5" t="s">
        <v>42</v>
      </c>
      <c r="L1411" s="5" t="s">
        <v>43</v>
      </c>
      <c r="M1411" s="5" t="s">
        <v>1294</v>
      </c>
      <c r="N1411" s="5">
        <v>0.64</v>
      </c>
      <c r="O1411" s="5" t="s">
        <v>33</v>
      </c>
      <c r="P1411" s="5" t="s">
        <v>34</v>
      </c>
      <c r="Q1411" s="5" t="s">
        <v>45</v>
      </c>
      <c r="R1411" s="5" t="s">
        <v>1732</v>
      </c>
      <c r="S1411" s="5">
        <v>92024</v>
      </c>
      <c r="T1411" s="7">
        <v>42053</v>
      </c>
      <c r="U1411" s="7">
        <v>42055</v>
      </c>
      <c r="V1411" s="5">
        <v>1240.25</v>
      </c>
      <c r="W1411" s="5">
        <v>30</v>
      </c>
      <c r="X1411" s="5">
        <v>10554.63</v>
      </c>
      <c r="Y1411" s="5">
        <v>16547</v>
      </c>
      <c r="Z1411" s="5">
        <f>DATEDIF(Table1[[#This Row],[Order Date]], Table1[[#This Row],[Ship Date]], "D")</f>
        <v>2</v>
      </c>
      <c r="AA1411" s="5">
        <f>IF(Table1[[#This Row],[Sales]]=0, 0, Table1[[#This Row],[Profit]] / Table1[[#This Row],[Sales]] * 100)</f>
        <v>11.750767198850173</v>
      </c>
      <c r="AB1411" s="5">
        <f>Table1[[#This Row],[Sales]] / (1 - Table1[[#This Row],[Discount]])</f>
        <v>11598.494505494504</v>
      </c>
      <c r="AC1411" s="5">
        <f>Table1[[#This Row],[Sales Before Discount]] - Table1[[#This Row],[Sales]]</f>
        <v>1043.8645054945046</v>
      </c>
      <c r="AD1411" s="5" t="str">
        <f>IF(Table1[[#This Row],[Discount Impact Factor]]=0, "No Discount", IF(Table1[[#This Row],[Discount Impact Factor]]&lt;=0.1, "Low Discount", IF(Table1[[#This Row],[Discount Impact Factor]]&lt;=0.2, "Medium Discount", "High Discount")))</f>
        <v>High Discount</v>
      </c>
      <c r="AE1411" s="5" t="str">
        <f>IF(Table1[[#This Row],[Discount]]=0,"0% (No Discount)",
 IF(Table1[[#This Row],[Discount]]&lt;=0.09,"10%",
 IF(Table1[[#This Row],[Discount]]&lt;=0.16,"15%",
 IF(Table1[[#This Row],[Discount]]&lt;=0.2,"20%",  IF(Table1[[#This Row],[Discount]]&lt;=0.25,"25%",
 "30%+")))))</f>
        <v>10%</v>
      </c>
      <c r="AF1411" s="5" t="str">
        <f>IF(Table1[[#This Row],[Discount]]=0, "Full Price", "Discounted")</f>
        <v>Discounted</v>
      </c>
      <c r="AG1411" s="46" t="str">
        <f>TEXT(Table1[[#This Row],[Order Date]],"mmm-yyyy")</f>
        <v>Feb-2015</v>
      </c>
    </row>
    <row r="1412" spans="1:33" ht="12.75" customHeight="1" x14ac:dyDescent="0.25">
      <c r="A1412" s="5">
        <v>2297</v>
      </c>
      <c r="B1412" s="5" t="s">
        <v>37</v>
      </c>
      <c r="C1412" s="5">
        <v>0.04</v>
      </c>
      <c r="D1412" s="5">
        <v>218.75</v>
      </c>
      <c r="E1412" s="5">
        <v>69.64</v>
      </c>
      <c r="F1412" s="5">
        <v>2498</v>
      </c>
      <c r="G1412" s="5" t="s">
        <v>2344</v>
      </c>
      <c r="H1412" s="5" t="s">
        <v>39</v>
      </c>
      <c r="I1412" s="5" t="s">
        <v>28</v>
      </c>
      <c r="J1412" s="5" t="s">
        <v>41</v>
      </c>
      <c r="K1412" s="5" t="s">
        <v>152</v>
      </c>
      <c r="L1412" s="5" t="s">
        <v>121</v>
      </c>
      <c r="M1412" s="5" t="s">
        <v>655</v>
      </c>
      <c r="N1412" s="5">
        <v>0.77</v>
      </c>
      <c r="O1412" s="5" t="s">
        <v>33</v>
      </c>
      <c r="P1412" s="5" t="s">
        <v>34</v>
      </c>
      <c r="Q1412" s="5" t="s">
        <v>45</v>
      </c>
      <c r="R1412" s="5" t="s">
        <v>1732</v>
      </c>
      <c r="S1412" s="5">
        <v>92024</v>
      </c>
      <c r="T1412" s="7">
        <v>42053</v>
      </c>
      <c r="U1412" s="7">
        <v>42053</v>
      </c>
      <c r="V1412" s="5">
        <v>-533.23200000000008</v>
      </c>
      <c r="W1412" s="5">
        <v>8</v>
      </c>
      <c r="X1412" s="5">
        <v>1749.64</v>
      </c>
      <c r="Y1412" s="5">
        <v>16547</v>
      </c>
      <c r="Z1412" s="5">
        <f>DATEDIF(Table1[[#This Row],[Order Date]], Table1[[#This Row],[Ship Date]], "D")</f>
        <v>0</v>
      </c>
      <c r="AA1412" s="5">
        <f>IF(Table1[[#This Row],[Sales]]=0, 0, Table1[[#This Row],[Profit]] / Table1[[#This Row],[Sales]] * 100)</f>
        <v>-30.476669486294327</v>
      </c>
      <c r="AB1412" s="5">
        <f>Table1[[#This Row],[Sales]] / (1 - Table1[[#This Row],[Discount]])</f>
        <v>1822.5416666666667</v>
      </c>
      <c r="AC1412" s="5">
        <f>Table1[[#This Row],[Sales Before Discount]] - Table1[[#This Row],[Sales]]</f>
        <v>72.901666666666642</v>
      </c>
      <c r="AD1412" s="5" t="str">
        <f>IF(Table1[[#This Row],[Discount Impact Factor]]=0, "No Discount", IF(Table1[[#This Row],[Discount Impact Factor]]&lt;=0.1, "Low Discount", IF(Table1[[#This Row],[Discount Impact Factor]]&lt;=0.2, "Medium Discount", "High Discount")))</f>
        <v>High Discount</v>
      </c>
      <c r="AE1412" s="5" t="str">
        <f>IF(Table1[[#This Row],[Discount]]=0,"0% (No Discount)",
 IF(Table1[[#This Row],[Discount]]&lt;=0.09,"10%",
 IF(Table1[[#This Row],[Discount]]&lt;=0.16,"15%",
 IF(Table1[[#This Row],[Discount]]&lt;=0.2,"20%",  IF(Table1[[#This Row],[Discount]]&lt;=0.25,"25%",
 "30%+")))))</f>
        <v>10%</v>
      </c>
      <c r="AF1412" s="5" t="str">
        <f>IF(Table1[[#This Row],[Discount]]=0, "Full Price", "Discounted")</f>
        <v>Discounted</v>
      </c>
      <c r="AG1412" s="46" t="str">
        <f>TEXT(Table1[[#This Row],[Order Date]],"mmm-yyyy")</f>
        <v>Feb-2015</v>
      </c>
    </row>
    <row r="1413" spans="1:33" ht="12.75" customHeight="1" x14ac:dyDescent="0.25">
      <c r="A1413" s="5">
        <v>7628</v>
      </c>
      <c r="B1413" s="5" t="s">
        <v>56</v>
      </c>
      <c r="C1413" s="5">
        <v>0.09</v>
      </c>
      <c r="D1413" s="5">
        <v>6.28</v>
      </c>
      <c r="E1413" s="5">
        <v>5.41</v>
      </c>
      <c r="F1413" s="5">
        <v>2498</v>
      </c>
      <c r="G1413" s="5" t="s">
        <v>2344</v>
      </c>
      <c r="H1413" s="5" t="s">
        <v>49</v>
      </c>
      <c r="I1413" s="5" t="s">
        <v>58</v>
      </c>
      <c r="J1413" s="5" t="s">
        <v>41</v>
      </c>
      <c r="K1413" s="5" t="s">
        <v>50</v>
      </c>
      <c r="L1413" s="5" t="s">
        <v>59</v>
      </c>
      <c r="M1413" s="5" t="s">
        <v>1685</v>
      </c>
      <c r="N1413" s="5">
        <v>0.53</v>
      </c>
      <c r="O1413" s="5" t="s">
        <v>33</v>
      </c>
      <c r="P1413" s="5" t="s">
        <v>34</v>
      </c>
      <c r="Q1413" s="5" t="s">
        <v>45</v>
      </c>
      <c r="R1413" s="5" t="s">
        <v>1732</v>
      </c>
      <c r="S1413" s="5">
        <v>92024</v>
      </c>
      <c r="T1413" s="7">
        <v>42037</v>
      </c>
      <c r="U1413" s="7">
        <v>42039</v>
      </c>
      <c r="V1413" s="5">
        <v>-61.59</v>
      </c>
      <c r="W1413" s="5">
        <v>56</v>
      </c>
      <c r="X1413" s="5">
        <v>355.4</v>
      </c>
      <c r="Y1413" s="5">
        <v>54567</v>
      </c>
      <c r="Z1413" s="5">
        <f>DATEDIF(Table1[[#This Row],[Order Date]], Table1[[#This Row],[Ship Date]], "D")</f>
        <v>2</v>
      </c>
      <c r="AA1413" s="5">
        <f>IF(Table1[[#This Row],[Sales]]=0, 0, Table1[[#This Row],[Profit]] / Table1[[#This Row],[Sales]] * 100)</f>
        <v>-17.329769274057401</v>
      </c>
      <c r="AB1413" s="5">
        <f>Table1[[#This Row],[Sales]] / (1 - Table1[[#This Row],[Discount]])</f>
        <v>390.54945054945051</v>
      </c>
      <c r="AC1413" s="5">
        <f>Table1[[#This Row],[Sales Before Discount]] - Table1[[#This Row],[Sales]]</f>
        <v>35.149450549450535</v>
      </c>
      <c r="AD1413" s="5" t="str">
        <f>IF(Table1[[#This Row],[Discount Impact Factor]]=0, "No Discount", IF(Table1[[#This Row],[Discount Impact Factor]]&lt;=0.1, "Low Discount", IF(Table1[[#This Row],[Discount Impact Factor]]&lt;=0.2, "Medium Discount", "High Discount")))</f>
        <v>High Discount</v>
      </c>
      <c r="AE1413" s="5" t="str">
        <f>IF(Table1[[#This Row],[Discount]]=0,"0% (No Discount)",
 IF(Table1[[#This Row],[Discount]]&lt;=0.09,"10%",
 IF(Table1[[#This Row],[Discount]]&lt;=0.16,"15%",
 IF(Table1[[#This Row],[Discount]]&lt;=0.2,"20%",  IF(Table1[[#This Row],[Discount]]&lt;=0.25,"25%",
 "30%+")))))</f>
        <v>10%</v>
      </c>
      <c r="AF1413" s="5" t="str">
        <f>IF(Table1[[#This Row],[Discount]]=0, "Full Price", "Discounted")</f>
        <v>Discounted</v>
      </c>
      <c r="AG1413" s="46" t="str">
        <f>TEXT(Table1[[#This Row],[Order Date]],"mmm-yyyy")</f>
        <v>Feb-2015</v>
      </c>
    </row>
    <row r="1414" spans="1:33" ht="12.75" customHeight="1" x14ac:dyDescent="0.25">
      <c r="A1414" s="5">
        <v>2768</v>
      </c>
      <c r="B1414" s="5" t="s">
        <v>37</v>
      </c>
      <c r="C1414" s="5">
        <v>0.08</v>
      </c>
      <c r="D1414" s="5">
        <v>1.68</v>
      </c>
      <c r="E1414" s="5">
        <v>1.57</v>
      </c>
      <c r="F1414" s="5">
        <v>2498</v>
      </c>
      <c r="G1414" s="5" t="s">
        <v>2344</v>
      </c>
      <c r="H1414" s="5" t="s">
        <v>49</v>
      </c>
      <c r="I1414" s="5" t="s">
        <v>58</v>
      </c>
      <c r="J1414" s="5" t="s">
        <v>29</v>
      </c>
      <c r="K1414" s="5" t="s">
        <v>30</v>
      </c>
      <c r="L1414" s="5" t="s">
        <v>31</v>
      </c>
      <c r="M1414" s="5" t="s">
        <v>96</v>
      </c>
      <c r="N1414" s="5">
        <v>0.59</v>
      </c>
      <c r="O1414" s="5" t="s">
        <v>33</v>
      </c>
      <c r="P1414" s="5" t="s">
        <v>34</v>
      </c>
      <c r="Q1414" s="5" t="s">
        <v>45</v>
      </c>
      <c r="R1414" s="5" t="s">
        <v>1732</v>
      </c>
      <c r="S1414" s="5">
        <v>92024</v>
      </c>
      <c r="T1414" s="7">
        <v>42040</v>
      </c>
      <c r="U1414" s="7">
        <v>42041</v>
      </c>
      <c r="V1414" s="5">
        <v>-46.25</v>
      </c>
      <c r="W1414" s="5">
        <v>88</v>
      </c>
      <c r="X1414" s="5">
        <v>148.36000000000001</v>
      </c>
      <c r="Y1414" s="5">
        <v>20007</v>
      </c>
      <c r="Z1414" s="5">
        <f>DATEDIF(Table1[[#This Row],[Order Date]], Table1[[#This Row],[Ship Date]], "D")</f>
        <v>1</v>
      </c>
      <c r="AA1414" s="5">
        <f>IF(Table1[[#This Row],[Sales]]=0, 0, Table1[[#This Row],[Profit]] / Table1[[#This Row],[Sales]] * 100)</f>
        <v>-31.174170935562145</v>
      </c>
      <c r="AB1414" s="5">
        <f>Table1[[#This Row],[Sales]] / (1 - Table1[[#This Row],[Discount]])</f>
        <v>161.2608695652174</v>
      </c>
      <c r="AC1414" s="5">
        <f>Table1[[#This Row],[Sales Before Discount]] - Table1[[#This Row],[Sales]]</f>
        <v>12.900869565217391</v>
      </c>
      <c r="AD1414" s="5" t="str">
        <f>IF(Table1[[#This Row],[Discount Impact Factor]]=0, "No Discount", IF(Table1[[#This Row],[Discount Impact Factor]]&lt;=0.1, "Low Discount", IF(Table1[[#This Row],[Discount Impact Factor]]&lt;=0.2, "Medium Discount", "High Discount")))</f>
        <v>High Discount</v>
      </c>
      <c r="AE1414" s="5" t="str">
        <f>IF(Table1[[#This Row],[Discount]]=0,"0% (No Discount)",
 IF(Table1[[#This Row],[Discount]]&lt;=0.09,"10%",
 IF(Table1[[#This Row],[Discount]]&lt;=0.16,"15%",
 IF(Table1[[#This Row],[Discount]]&lt;=0.2,"20%",  IF(Table1[[#This Row],[Discount]]&lt;=0.25,"25%",
 "30%+")))))</f>
        <v>10%</v>
      </c>
      <c r="AF1414" s="5" t="str">
        <f>IF(Table1[[#This Row],[Discount]]=0, "Full Price", "Discounted")</f>
        <v>Discounted</v>
      </c>
      <c r="AG1414" s="46" t="str">
        <f>TEXT(Table1[[#This Row],[Order Date]],"mmm-yyyy")</f>
        <v>Feb-2015</v>
      </c>
    </row>
    <row r="1415" spans="1:33" ht="12.75" hidden="1" customHeight="1" x14ac:dyDescent="0.25">
      <c r="A1415" s="5">
        <v>20296</v>
      </c>
      <c r="B1415" s="5" t="s">
        <v>37</v>
      </c>
      <c r="C1415" s="5">
        <v>0.09</v>
      </c>
      <c r="D1415" s="5">
        <v>355.98</v>
      </c>
      <c r="E1415" s="5">
        <v>58.92</v>
      </c>
      <c r="F1415" s="5">
        <v>2499</v>
      </c>
      <c r="G1415" s="5" t="s">
        <v>2345</v>
      </c>
      <c r="H1415" s="5" t="s">
        <v>39</v>
      </c>
      <c r="I1415" s="5" t="s">
        <v>28</v>
      </c>
      <c r="J1415" s="5" t="s">
        <v>41</v>
      </c>
      <c r="K1415" s="5" t="s">
        <v>42</v>
      </c>
      <c r="L1415" s="5" t="s">
        <v>43</v>
      </c>
      <c r="M1415" s="5" t="s">
        <v>1294</v>
      </c>
      <c r="N1415" s="5">
        <v>0.64</v>
      </c>
      <c r="O1415" s="5" t="s">
        <v>33</v>
      </c>
      <c r="P1415" s="5" t="s">
        <v>61</v>
      </c>
      <c r="Q1415" s="5" t="s">
        <v>178</v>
      </c>
      <c r="R1415" s="5" t="s">
        <v>2346</v>
      </c>
      <c r="S1415" s="5">
        <v>60901</v>
      </c>
      <c r="T1415" s="7">
        <v>42053</v>
      </c>
      <c r="U1415" s="7">
        <v>42055</v>
      </c>
      <c r="V1415" s="5">
        <v>1240.25</v>
      </c>
      <c r="W1415" s="5">
        <v>8</v>
      </c>
      <c r="X1415" s="5">
        <v>2814.57</v>
      </c>
      <c r="Y1415" s="5">
        <v>88319</v>
      </c>
      <c r="Z1415" s="5">
        <f>DATEDIF(Table1[[#This Row],[Order Date]], Table1[[#This Row],[Ship Date]], "D")</f>
        <v>2</v>
      </c>
      <c r="AA1415" s="5">
        <f>IF(Table1[[#This Row],[Sales]]=0, 0, Table1[[#This Row],[Profit]] / Table1[[#This Row],[Sales]] * 100)</f>
        <v>44.065345683354828</v>
      </c>
      <c r="AB1415" s="5">
        <f>Table1[[#This Row],[Sales]] / (1 - Table1[[#This Row],[Discount]])</f>
        <v>3092.934065934066</v>
      </c>
      <c r="AC1415" s="5">
        <f>Table1[[#This Row],[Sales Before Discount]] - Table1[[#This Row],[Sales]]</f>
        <v>278.36406593406582</v>
      </c>
      <c r="AD1415" s="5" t="str">
        <f>IF(Table1[[#This Row],[Discount Impact Factor]]=0, "No Discount", IF(Table1[[#This Row],[Discount Impact Factor]]&lt;=0.1, "Low Discount", IF(Table1[[#This Row],[Discount Impact Factor]]&lt;=0.2, "Medium Discount", "High Discount")))</f>
        <v>High Discount</v>
      </c>
      <c r="AE1415" s="5" t="str">
        <f>IF(Table1[[#This Row],[Discount]]=0,"0% (No Discount)",
 IF(Table1[[#This Row],[Discount]]&lt;=0.09,"10%",
 IF(Table1[[#This Row],[Discount]]&lt;=0.16,"15%",
 IF(Table1[[#This Row],[Discount]]&lt;=0.2,"20%",  IF(Table1[[#This Row],[Discount]]&lt;=0.25,"25%",
 "30%+")))))</f>
        <v>10%</v>
      </c>
      <c r="AF1415" s="5" t="str">
        <f>IF(Table1[[#This Row],[Discount]]=0, "Full Price", "Discounted")</f>
        <v>Discounted</v>
      </c>
      <c r="AG1415" s="46" t="str">
        <f>TEXT(Table1[[#This Row],[Order Date]],"mmm-yyyy")</f>
        <v>Feb-2015</v>
      </c>
    </row>
    <row r="1416" spans="1:33" ht="12.75" customHeight="1" x14ac:dyDescent="0.25">
      <c r="A1416" s="5">
        <v>25628</v>
      </c>
      <c r="B1416" s="5" t="s">
        <v>56</v>
      </c>
      <c r="C1416" s="5">
        <v>0.09</v>
      </c>
      <c r="D1416" s="5">
        <v>6.28</v>
      </c>
      <c r="E1416" s="5">
        <v>5.41</v>
      </c>
      <c r="F1416" s="5">
        <v>2500</v>
      </c>
      <c r="G1416" s="5" t="s">
        <v>2347</v>
      </c>
      <c r="H1416" s="5" t="s">
        <v>49</v>
      </c>
      <c r="I1416" s="5" t="s">
        <v>58</v>
      </c>
      <c r="J1416" s="5" t="s">
        <v>41</v>
      </c>
      <c r="K1416" s="5" t="s">
        <v>50</v>
      </c>
      <c r="L1416" s="5" t="s">
        <v>59</v>
      </c>
      <c r="M1416" s="5" t="s">
        <v>1685</v>
      </c>
      <c r="N1416" s="5">
        <v>0.53</v>
      </c>
      <c r="O1416" s="5" t="s">
        <v>33</v>
      </c>
      <c r="P1416" s="5" t="s">
        <v>61</v>
      </c>
      <c r="Q1416" s="5" t="s">
        <v>178</v>
      </c>
      <c r="R1416" s="5" t="s">
        <v>2348</v>
      </c>
      <c r="S1416" s="5">
        <v>60102</v>
      </c>
      <c r="T1416" s="7">
        <v>42037</v>
      </c>
      <c r="U1416" s="7">
        <v>42039</v>
      </c>
      <c r="V1416" s="5">
        <v>-32.026800000000001</v>
      </c>
      <c r="W1416" s="5">
        <v>14</v>
      </c>
      <c r="X1416" s="5">
        <v>88.85</v>
      </c>
      <c r="Y1416" s="5">
        <v>88320</v>
      </c>
      <c r="Z1416" s="5">
        <f>DATEDIF(Table1[[#This Row],[Order Date]], Table1[[#This Row],[Ship Date]], "D")</f>
        <v>2</v>
      </c>
      <c r="AA1416" s="5">
        <f>IF(Table1[[#This Row],[Sales]]=0, 0, Table1[[#This Row],[Profit]] / Table1[[#This Row],[Sales]] * 100)</f>
        <v>-36.045920090039395</v>
      </c>
      <c r="AB1416" s="5">
        <f>Table1[[#This Row],[Sales]] / (1 - Table1[[#This Row],[Discount]])</f>
        <v>97.637362637362628</v>
      </c>
      <c r="AC1416" s="5">
        <f>Table1[[#This Row],[Sales Before Discount]] - Table1[[#This Row],[Sales]]</f>
        <v>8.7873626373626337</v>
      </c>
      <c r="AD1416" s="5" t="str">
        <f>IF(Table1[[#This Row],[Discount Impact Factor]]=0, "No Discount", IF(Table1[[#This Row],[Discount Impact Factor]]&lt;=0.1, "Low Discount", IF(Table1[[#This Row],[Discount Impact Factor]]&lt;=0.2, "Medium Discount", "High Discount")))</f>
        <v>High Discount</v>
      </c>
      <c r="AE1416" s="5" t="str">
        <f>IF(Table1[[#This Row],[Discount]]=0,"0% (No Discount)",
 IF(Table1[[#This Row],[Discount]]&lt;=0.09,"10%",
 IF(Table1[[#This Row],[Discount]]&lt;=0.16,"15%",
 IF(Table1[[#This Row],[Discount]]&lt;=0.2,"20%",  IF(Table1[[#This Row],[Discount]]&lt;=0.25,"25%",
 "30%+")))))</f>
        <v>10%</v>
      </c>
      <c r="AF1416" s="5" t="str">
        <f>IF(Table1[[#This Row],[Discount]]=0, "Full Price", "Discounted")</f>
        <v>Discounted</v>
      </c>
      <c r="AG1416" s="46" t="str">
        <f>TEXT(Table1[[#This Row],[Order Date]],"mmm-yyyy")</f>
        <v>Feb-2015</v>
      </c>
    </row>
    <row r="1417" spans="1:33" ht="12.75" customHeight="1" x14ac:dyDescent="0.25">
      <c r="A1417" s="5">
        <v>24899</v>
      </c>
      <c r="B1417" s="5" t="s">
        <v>25</v>
      </c>
      <c r="C1417" s="5">
        <v>0.1</v>
      </c>
      <c r="D1417" s="5">
        <v>24.92</v>
      </c>
      <c r="E1417" s="5">
        <v>12.98</v>
      </c>
      <c r="F1417" s="5">
        <v>2502</v>
      </c>
      <c r="G1417" s="5" t="s">
        <v>2349</v>
      </c>
      <c r="H1417" s="5" t="s">
        <v>49</v>
      </c>
      <c r="I1417" s="5" t="s">
        <v>40</v>
      </c>
      <c r="J1417" s="5" t="s">
        <v>29</v>
      </c>
      <c r="K1417" s="5" t="s">
        <v>109</v>
      </c>
      <c r="L1417" s="5" t="s">
        <v>59</v>
      </c>
      <c r="M1417" s="5" t="s">
        <v>1940</v>
      </c>
      <c r="N1417" s="5">
        <v>0.39</v>
      </c>
      <c r="O1417" s="5" t="s">
        <v>33</v>
      </c>
      <c r="P1417" s="5" t="s">
        <v>61</v>
      </c>
      <c r="Q1417" s="5" t="s">
        <v>703</v>
      </c>
      <c r="R1417" s="5" t="s">
        <v>2350</v>
      </c>
      <c r="S1417" s="5">
        <v>46321</v>
      </c>
      <c r="T1417" s="7">
        <v>42082</v>
      </c>
      <c r="U1417" s="7">
        <v>42082</v>
      </c>
      <c r="V1417" s="5">
        <v>-45.816000000000003</v>
      </c>
      <c r="W1417" s="5">
        <v>3</v>
      </c>
      <c r="X1417" s="5">
        <v>70.819999999999993</v>
      </c>
      <c r="Y1417" s="5">
        <v>91310</v>
      </c>
      <c r="Z1417" s="5">
        <f>DATEDIF(Table1[[#This Row],[Order Date]], Table1[[#This Row],[Ship Date]], "D")</f>
        <v>0</v>
      </c>
      <c r="AA1417" s="5">
        <f>IF(Table1[[#This Row],[Sales]]=0, 0, Table1[[#This Row],[Profit]] / Table1[[#This Row],[Sales]] * 100)</f>
        <v>-64.693589381530643</v>
      </c>
      <c r="AB1417" s="5">
        <f>Table1[[#This Row],[Sales]] / (1 - Table1[[#This Row],[Discount]])</f>
        <v>78.688888888888883</v>
      </c>
      <c r="AC1417" s="5">
        <f>Table1[[#This Row],[Sales Before Discount]] - Table1[[#This Row],[Sales]]</f>
        <v>7.8688888888888897</v>
      </c>
      <c r="AD1417" s="5" t="str">
        <f>IF(Table1[[#This Row],[Discount Impact Factor]]=0, "No Discount", IF(Table1[[#This Row],[Discount Impact Factor]]&lt;=0.1, "Low Discount", IF(Table1[[#This Row],[Discount Impact Factor]]&lt;=0.2, "Medium Discount", "High Discount")))</f>
        <v>High Discount</v>
      </c>
      <c r="AE1417" s="5" t="str">
        <f>IF(Table1[[#This Row],[Discount]]=0,"0% (No Discount)",
 IF(Table1[[#This Row],[Discount]]&lt;=0.09,"10%",
 IF(Table1[[#This Row],[Discount]]&lt;=0.16,"15%",
 IF(Table1[[#This Row],[Discount]]&lt;=0.2,"20%",  IF(Table1[[#This Row],[Discount]]&lt;=0.25,"25%",
 "30%+")))))</f>
        <v>15%</v>
      </c>
      <c r="AF1417" s="5" t="str">
        <f>IF(Table1[[#This Row],[Discount]]=0, "Full Price", "Discounted")</f>
        <v>Discounted</v>
      </c>
      <c r="AG1417" s="46" t="str">
        <f>TEXT(Table1[[#This Row],[Order Date]],"mmm-yyyy")</f>
        <v>Mar-2015</v>
      </c>
    </row>
    <row r="1418" spans="1:33" ht="12.75" hidden="1" customHeight="1" x14ac:dyDescent="0.25">
      <c r="A1418" s="5">
        <v>24901</v>
      </c>
      <c r="B1418" s="5" t="s">
        <v>25</v>
      </c>
      <c r="C1418" s="5">
        <v>0</v>
      </c>
      <c r="D1418" s="5">
        <v>12.28</v>
      </c>
      <c r="E1418" s="5">
        <v>6.35</v>
      </c>
      <c r="F1418" s="5">
        <v>2502</v>
      </c>
      <c r="G1418" s="5" t="s">
        <v>2349</v>
      </c>
      <c r="H1418" s="5" t="s">
        <v>27</v>
      </c>
      <c r="I1418" s="5" t="s">
        <v>40</v>
      </c>
      <c r="J1418" s="5" t="s">
        <v>29</v>
      </c>
      <c r="K1418" s="5" t="s">
        <v>93</v>
      </c>
      <c r="L1418" s="5" t="s">
        <v>59</v>
      </c>
      <c r="M1418" s="5" t="s">
        <v>1575</v>
      </c>
      <c r="N1418" s="5">
        <v>0.38</v>
      </c>
      <c r="O1418" s="5" t="s">
        <v>33</v>
      </c>
      <c r="P1418" s="5" t="s">
        <v>61</v>
      </c>
      <c r="Q1418" s="5" t="s">
        <v>703</v>
      </c>
      <c r="R1418" s="5" t="s">
        <v>2350</v>
      </c>
      <c r="S1418" s="5">
        <v>46321</v>
      </c>
      <c r="T1418" s="7">
        <v>42082</v>
      </c>
      <c r="U1418" s="7">
        <v>42083</v>
      </c>
      <c r="V1418" s="5">
        <v>30.63</v>
      </c>
      <c r="W1418" s="5">
        <v>7</v>
      </c>
      <c r="X1418" s="5">
        <v>90.44</v>
      </c>
      <c r="Y1418" s="5">
        <v>91310</v>
      </c>
      <c r="Z1418" s="5">
        <f>DATEDIF(Table1[[#This Row],[Order Date]], Table1[[#This Row],[Ship Date]], "D")</f>
        <v>1</v>
      </c>
      <c r="AA1418" s="5">
        <f>IF(Table1[[#This Row],[Sales]]=0, 0, Table1[[#This Row],[Profit]] / Table1[[#This Row],[Sales]] * 100)</f>
        <v>33.867757629367532</v>
      </c>
      <c r="AB1418" s="5">
        <f>Table1[[#This Row],[Sales]] / (1 - Table1[[#This Row],[Discount]])</f>
        <v>90.44</v>
      </c>
      <c r="AC1418" s="5">
        <f>Table1[[#This Row],[Sales Before Discount]] - Table1[[#This Row],[Sales]]</f>
        <v>0</v>
      </c>
      <c r="AD1418" s="5" t="str">
        <f>IF(Table1[[#This Row],[Discount Impact Factor]]=0, "No Discount", IF(Table1[[#This Row],[Discount Impact Factor]]&lt;=0.1, "Low Discount", IF(Table1[[#This Row],[Discount Impact Factor]]&lt;=0.2, "Medium Discount", "High Discount")))</f>
        <v>No Discount</v>
      </c>
      <c r="AE1418" s="5" t="str">
        <f>IF(Table1[[#This Row],[Discount]]=0,"0% (No Discount)",
 IF(Table1[[#This Row],[Discount]]&lt;=0.09,"10%",
 IF(Table1[[#This Row],[Discount]]&lt;=0.16,"15%",
 IF(Table1[[#This Row],[Discount]]&lt;=0.2,"20%",  IF(Table1[[#This Row],[Discount]]&lt;=0.25,"25%",
 "30%+")))))</f>
        <v>0% (No Discount)</v>
      </c>
      <c r="AF1418" s="5" t="str">
        <f>IF(Table1[[#This Row],[Discount]]=0, "Full Price", "Discounted")</f>
        <v>Full Price</v>
      </c>
      <c r="AG1418" s="46" t="str">
        <f>TEXT(Table1[[#This Row],[Order Date]],"mmm-yyyy")</f>
        <v>Mar-2015</v>
      </c>
    </row>
    <row r="1419" spans="1:33" ht="12.75" customHeight="1" x14ac:dyDescent="0.25">
      <c r="A1419" s="5">
        <v>18219</v>
      </c>
      <c r="B1419" s="5" t="s">
        <v>56</v>
      </c>
      <c r="C1419" s="5">
        <v>0.02</v>
      </c>
      <c r="D1419" s="5">
        <v>6.48</v>
      </c>
      <c r="E1419" s="5">
        <v>8.74</v>
      </c>
      <c r="F1419" s="5">
        <v>2506</v>
      </c>
      <c r="G1419" s="5" t="s">
        <v>2351</v>
      </c>
      <c r="H1419" s="5" t="s">
        <v>49</v>
      </c>
      <c r="I1419" s="5" t="s">
        <v>40</v>
      </c>
      <c r="J1419" s="5" t="s">
        <v>29</v>
      </c>
      <c r="K1419" s="5" t="s">
        <v>93</v>
      </c>
      <c r="L1419" s="5" t="s">
        <v>59</v>
      </c>
      <c r="M1419" s="5" t="s">
        <v>2352</v>
      </c>
      <c r="N1419" s="5">
        <v>0.36</v>
      </c>
      <c r="O1419" s="5" t="s">
        <v>33</v>
      </c>
      <c r="P1419" s="5" t="s">
        <v>53</v>
      </c>
      <c r="Q1419" s="5" t="s">
        <v>228</v>
      </c>
      <c r="R1419" s="5" t="s">
        <v>2353</v>
      </c>
      <c r="S1419" s="5">
        <v>6408</v>
      </c>
      <c r="T1419" s="7">
        <v>42160</v>
      </c>
      <c r="U1419" s="7">
        <v>42162</v>
      </c>
      <c r="V1419" s="5">
        <v>-6.835</v>
      </c>
      <c r="W1419" s="5">
        <v>1</v>
      </c>
      <c r="X1419" s="5">
        <v>10.72</v>
      </c>
      <c r="Y1419" s="5">
        <v>87033</v>
      </c>
      <c r="Z1419" s="5">
        <f>DATEDIF(Table1[[#This Row],[Order Date]], Table1[[#This Row],[Ship Date]], "D")</f>
        <v>2</v>
      </c>
      <c r="AA1419" s="5">
        <f>IF(Table1[[#This Row],[Sales]]=0, 0, Table1[[#This Row],[Profit]] / Table1[[#This Row],[Sales]] * 100)</f>
        <v>-63.759328358208954</v>
      </c>
      <c r="AB1419" s="5">
        <f>Table1[[#This Row],[Sales]] / (1 - Table1[[#This Row],[Discount]])</f>
        <v>10.938775510204083</v>
      </c>
      <c r="AC1419" s="5">
        <f>Table1[[#This Row],[Sales Before Discount]] - Table1[[#This Row],[Sales]]</f>
        <v>0.21877551020408248</v>
      </c>
      <c r="AD1419" s="5" t="str">
        <f>IF(Table1[[#This Row],[Discount Impact Factor]]=0, "No Discount", IF(Table1[[#This Row],[Discount Impact Factor]]&lt;=0.1, "Low Discount", IF(Table1[[#This Row],[Discount Impact Factor]]&lt;=0.2, "Medium Discount", "High Discount")))</f>
        <v>High Discount</v>
      </c>
      <c r="AE1419" s="5" t="str">
        <f>IF(Table1[[#This Row],[Discount]]=0,"0% (No Discount)",
 IF(Table1[[#This Row],[Discount]]&lt;=0.09,"10%",
 IF(Table1[[#This Row],[Discount]]&lt;=0.16,"15%",
 IF(Table1[[#This Row],[Discount]]&lt;=0.2,"20%",  IF(Table1[[#This Row],[Discount]]&lt;=0.25,"25%",
 "30%+")))))</f>
        <v>10%</v>
      </c>
      <c r="AF1419" s="5" t="str">
        <f>IF(Table1[[#This Row],[Discount]]=0, "Full Price", "Discounted")</f>
        <v>Discounted</v>
      </c>
      <c r="AG1419" s="46" t="str">
        <f>TEXT(Table1[[#This Row],[Order Date]],"mmm-yyyy")</f>
        <v>Jun-2015</v>
      </c>
    </row>
    <row r="1420" spans="1:33" ht="12.75" hidden="1" customHeight="1" x14ac:dyDescent="0.25">
      <c r="A1420" s="5">
        <v>18217</v>
      </c>
      <c r="B1420" s="5" t="s">
        <v>56</v>
      </c>
      <c r="C1420" s="5">
        <v>0.06</v>
      </c>
      <c r="D1420" s="5">
        <v>699.99</v>
      </c>
      <c r="E1420" s="5">
        <v>24.49</v>
      </c>
      <c r="F1420" s="5">
        <v>2507</v>
      </c>
      <c r="G1420" s="5" t="s">
        <v>2354</v>
      </c>
      <c r="H1420" s="5" t="s">
        <v>27</v>
      </c>
      <c r="I1420" s="5" t="s">
        <v>40</v>
      </c>
      <c r="J1420" s="5" t="s">
        <v>77</v>
      </c>
      <c r="K1420" s="5" t="s">
        <v>587</v>
      </c>
      <c r="L1420" s="5" t="s">
        <v>236</v>
      </c>
      <c r="M1420" s="5" t="s">
        <v>588</v>
      </c>
      <c r="N1420" s="5">
        <v>0.41</v>
      </c>
      <c r="O1420" s="5" t="s">
        <v>33</v>
      </c>
      <c r="P1420" s="5" t="s">
        <v>53</v>
      </c>
      <c r="Q1420" s="5" t="s">
        <v>188</v>
      </c>
      <c r="R1420" s="5" t="s">
        <v>450</v>
      </c>
      <c r="S1420" s="5">
        <v>4401</v>
      </c>
      <c r="T1420" s="7">
        <v>42160</v>
      </c>
      <c r="U1420" s="7">
        <v>42162</v>
      </c>
      <c r="V1420" s="5">
        <v>7024.2068999999992</v>
      </c>
      <c r="W1420" s="5">
        <v>15</v>
      </c>
      <c r="X1420" s="5">
        <v>10180.01</v>
      </c>
      <c r="Y1420" s="5">
        <v>87033</v>
      </c>
      <c r="Z1420" s="5">
        <f>DATEDIF(Table1[[#This Row],[Order Date]], Table1[[#This Row],[Ship Date]], "D")</f>
        <v>2</v>
      </c>
      <c r="AA1420" s="5">
        <f>IF(Table1[[#This Row],[Sales]]=0, 0, Table1[[#This Row],[Profit]] / Table1[[#This Row],[Sales]] * 100)</f>
        <v>69</v>
      </c>
      <c r="AB1420" s="5">
        <f>Table1[[#This Row],[Sales]] / (1 - Table1[[#This Row],[Discount]])</f>
        <v>10829.797872340427</v>
      </c>
      <c r="AC1420" s="5">
        <f>Table1[[#This Row],[Sales Before Discount]] - Table1[[#This Row],[Sales]]</f>
        <v>649.78787234042647</v>
      </c>
      <c r="AD1420" s="5" t="str">
        <f>IF(Table1[[#This Row],[Discount Impact Factor]]=0, "No Discount", IF(Table1[[#This Row],[Discount Impact Factor]]&lt;=0.1, "Low Discount", IF(Table1[[#This Row],[Discount Impact Factor]]&lt;=0.2, "Medium Discount", "High Discount")))</f>
        <v>High Discount</v>
      </c>
      <c r="AE1420" s="5" t="str">
        <f>IF(Table1[[#This Row],[Discount]]=0,"0% (No Discount)",
 IF(Table1[[#This Row],[Discount]]&lt;=0.09,"10%",
 IF(Table1[[#This Row],[Discount]]&lt;=0.16,"15%",
 IF(Table1[[#This Row],[Discount]]&lt;=0.2,"20%",  IF(Table1[[#This Row],[Discount]]&lt;=0.25,"25%",
 "30%+")))))</f>
        <v>10%</v>
      </c>
      <c r="AF1420" s="5" t="str">
        <f>IF(Table1[[#This Row],[Discount]]=0, "Full Price", "Discounted")</f>
        <v>Discounted</v>
      </c>
      <c r="AG1420" s="46" t="str">
        <f>TEXT(Table1[[#This Row],[Order Date]],"mmm-yyyy")</f>
        <v>Jun-2015</v>
      </c>
    </row>
    <row r="1421" spans="1:33" ht="12.75" customHeight="1" x14ac:dyDescent="0.25">
      <c r="A1421" s="5">
        <v>23265</v>
      </c>
      <c r="B1421" s="5" t="s">
        <v>106</v>
      </c>
      <c r="C1421" s="5">
        <v>0.02</v>
      </c>
      <c r="D1421" s="5">
        <v>5.81</v>
      </c>
      <c r="E1421" s="5">
        <v>8.49</v>
      </c>
      <c r="F1421" s="5">
        <v>2508</v>
      </c>
      <c r="G1421" s="5" t="s">
        <v>2355</v>
      </c>
      <c r="H1421" s="5" t="s">
        <v>49</v>
      </c>
      <c r="I1421" s="5" t="s">
        <v>40</v>
      </c>
      <c r="J1421" s="5" t="s">
        <v>29</v>
      </c>
      <c r="K1421" s="5" t="s">
        <v>109</v>
      </c>
      <c r="L1421" s="5" t="s">
        <v>59</v>
      </c>
      <c r="M1421" s="5" t="s">
        <v>325</v>
      </c>
      <c r="N1421" s="5">
        <v>0.39</v>
      </c>
      <c r="O1421" s="5" t="s">
        <v>33</v>
      </c>
      <c r="P1421" s="5" t="s">
        <v>53</v>
      </c>
      <c r="Q1421" s="5" t="s">
        <v>188</v>
      </c>
      <c r="R1421" s="5" t="s">
        <v>433</v>
      </c>
      <c r="S1421" s="5">
        <v>4073</v>
      </c>
      <c r="T1421" s="7">
        <v>42012</v>
      </c>
      <c r="U1421" s="7">
        <v>42016</v>
      </c>
      <c r="V1421" s="5">
        <v>-137.494</v>
      </c>
      <c r="W1421" s="5">
        <v>7</v>
      </c>
      <c r="X1421" s="5">
        <v>42.44</v>
      </c>
      <c r="Y1421" s="5">
        <v>87031</v>
      </c>
      <c r="Z1421" s="5">
        <f>DATEDIF(Table1[[#This Row],[Order Date]], Table1[[#This Row],[Ship Date]], "D")</f>
        <v>4</v>
      </c>
      <c r="AA1421" s="5">
        <f>IF(Table1[[#This Row],[Sales]]=0, 0, Table1[[#This Row],[Profit]] / Table1[[#This Row],[Sales]] * 100)</f>
        <v>-323.97266729500473</v>
      </c>
      <c r="AB1421" s="5">
        <f>Table1[[#This Row],[Sales]] / (1 - Table1[[#This Row],[Discount]])</f>
        <v>43.306122448979593</v>
      </c>
      <c r="AC1421" s="5">
        <f>Table1[[#This Row],[Sales Before Discount]] - Table1[[#This Row],[Sales]]</f>
        <v>0.86612244897959556</v>
      </c>
      <c r="AD1421" s="5" t="str">
        <f>IF(Table1[[#This Row],[Discount Impact Factor]]=0, "No Discount", IF(Table1[[#This Row],[Discount Impact Factor]]&lt;=0.1, "Low Discount", IF(Table1[[#This Row],[Discount Impact Factor]]&lt;=0.2, "Medium Discount", "High Discount")))</f>
        <v>High Discount</v>
      </c>
      <c r="AE1421" s="5" t="str">
        <f>IF(Table1[[#This Row],[Discount]]=0,"0% (No Discount)",
 IF(Table1[[#This Row],[Discount]]&lt;=0.09,"10%",
 IF(Table1[[#This Row],[Discount]]&lt;=0.16,"15%",
 IF(Table1[[#This Row],[Discount]]&lt;=0.2,"20%",  IF(Table1[[#This Row],[Discount]]&lt;=0.25,"25%",
 "30%+")))))</f>
        <v>10%</v>
      </c>
      <c r="AF1421" s="5" t="str">
        <f>IF(Table1[[#This Row],[Discount]]=0, "Full Price", "Discounted")</f>
        <v>Discounted</v>
      </c>
      <c r="AG1421" s="46" t="str">
        <f>TEXT(Table1[[#This Row],[Order Date]],"mmm-yyyy")</f>
        <v>Jan-2015</v>
      </c>
    </row>
    <row r="1422" spans="1:33" ht="12.75" hidden="1" customHeight="1" x14ac:dyDescent="0.25">
      <c r="A1422" s="5">
        <v>21918</v>
      </c>
      <c r="B1422" s="5" t="s">
        <v>56</v>
      </c>
      <c r="C1422" s="5">
        <v>0.05</v>
      </c>
      <c r="D1422" s="5">
        <v>30.98</v>
      </c>
      <c r="E1422" s="5">
        <v>9.18</v>
      </c>
      <c r="F1422" s="5">
        <v>2509</v>
      </c>
      <c r="G1422" s="5" t="s">
        <v>2356</v>
      </c>
      <c r="H1422" s="5" t="s">
        <v>49</v>
      </c>
      <c r="I1422" s="5" t="s">
        <v>40</v>
      </c>
      <c r="J1422" s="5" t="s">
        <v>29</v>
      </c>
      <c r="K1422" s="5" t="s">
        <v>93</v>
      </c>
      <c r="L1422" s="5" t="s">
        <v>59</v>
      </c>
      <c r="M1422" s="5" t="s">
        <v>2357</v>
      </c>
      <c r="N1422" s="5">
        <v>0.4</v>
      </c>
      <c r="O1422" s="5" t="s">
        <v>33</v>
      </c>
      <c r="P1422" s="5" t="s">
        <v>53</v>
      </c>
      <c r="Q1422" s="5" t="s">
        <v>188</v>
      </c>
      <c r="R1422" s="5" t="s">
        <v>594</v>
      </c>
      <c r="S1422" s="5">
        <v>4106</v>
      </c>
      <c r="T1422" s="7">
        <v>42129</v>
      </c>
      <c r="U1422" s="7">
        <v>42129</v>
      </c>
      <c r="V1422" s="5">
        <v>308.67</v>
      </c>
      <c r="W1422" s="5">
        <v>15</v>
      </c>
      <c r="X1422" s="5">
        <v>462.57</v>
      </c>
      <c r="Y1422" s="5">
        <v>87029</v>
      </c>
      <c r="Z1422" s="5">
        <f>DATEDIF(Table1[[#This Row],[Order Date]], Table1[[#This Row],[Ship Date]], "D")</f>
        <v>0</v>
      </c>
      <c r="AA1422" s="5">
        <f>IF(Table1[[#This Row],[Sales]]=0, 0, Table1[[#This Row],[Profit]] / Table1[[#This Row],[Sales]] * 100)</f>
        <v>66.729359880666721</v>
      </c>
      <c r="AB1422" s="5">
        <f>Table1[[#This Row],[Sales]] / (1 - Table1[[#This Row],[Discount]])</f>
        <v>486.91578947368424</v>
      </c>
      <c r="AC1422" s="5">
        <f>Table1[[#This Row],[Sales Before Discount]] - Table1[[#This Row],[Sales]]</f>
        <v>24.345789473684249</v>
      </c>
      <c r="AD1422" s="5" t="str">
        <f>IF(Table1[[#This Row],[Discount Impact Factor]]=0, "No Discount", IF(Table1[[#This Row],[Discount Impact Factor]]&lt;=0.1, "Low Discount", IF(Table1[[#This Row],[Discount Impact Factor]]&lt;=0.2, "Medium Discount", "High Discount")))</f>
        <v>High Discount</v>
      </c>
      <c r="AE1422" s="5" t="str">
        <f>IF(Table1[[#This Row],[Discount]]=0,"0% (No Discount)",
 IF(Table1[[#This Row],[Discount]]&lt;=0.09,"10%",
 IF(Table1[[#This Row],[Discount]]&lt;=0.16,"15%",
 IF(Table1[[#This Row],[Discount]]&lt;=0.2,"20%",  IF(Table1[[#This Row],[Discount]]&lt;=0.25,"25%",
 "30%+")))))</f>
        <v>10%</v>
      </c>
      <c r="AF1422" s="5" t="str">
        <f>IF(Table1[[#This Row],[Discount]]=0, "Full Price", "Discounted")</f>
        <v>Discounted</v>
      </c>
      <c r="AG1422" s="46" t="str">
        <f>TEXT(Table1[[#This Row],[Order Date]],"mmm-yyyy")</f>
        <v>May-2015</v>
      </c>
    </row>
    <row r="1423" spans="1:33" ht="12.75" customHeight="1" x14ac:dyDescent="0.25">
      <c r="A1423" s="5">
        <v>21102</v>
      </c>
      <c r="B1423" s="5" t="s">
        <v>37</v>
      </c>
      <c r="C1423" s="5">
        <v>0.04</v>
      </c>
      <c r="D1423" s="5">
        <v>6.48</v>
      </c>
      <c r="E1423" s="5">
        <v>9.5399999999999991</v>
      </c>
      <c r="F1423" s="5">
        <v>2512</v>
      </c>
      <c r="G1423" s="5" t="s">
        <v>2358</v>
      </c>
      <c r="H1423" s="5" t="s">
        <v>49</v>
      </c>
      <c r="I1423" s="5" t="s">
        <v>40</v>
      </c>
      <c r="J1423" s="5" t="s">
        <v>29</v>
      </c>
      <c r="K1423" s="5" t="s">
        <v>93</v>
      </c>
      <c r="L1423" s="5" t="s">
        <v>59</v>
      </c>
      <c r="M1423" s="5" t="s">
        <v>2359</v>
      </c>
      <c r="N1423" s="5">
        <v>0.37</v>
      </c>
      <c r="O1423" s="5" t="s">
        <v>33</v>
      </c>
      <c r="P1423" s="5" t="s">
        <v>53</v>
      </c>
      <c r="Q1423" s="5" t="s">
        <v>193</v>
      </c>
      <c r="R1423" s="5" t="s">
        <v>2360</v>
      </c>
      <c r="S1423" s="5">
        <v>2138</v>
      </c>
      <c r="T1423" s="7">
        <v>42170</v>
      </c>
      <c r="U1423" s="7">
        <v>42172</v>
      </c>
      <c r="V1423" s="5">
        <v>-223.94400000000002</v>
      </c>
      <c r="W1423" s="5">
        <v>19</v>
      </c>
      <c r="X1423" s="5">
        <v>125.37</v>
      </c>
      <c r="Y1423" s="5">
        <v>87030</v>
      </c>
      <c r="Z1423" s="5">
        <f>DATEDIF(Table1[[#This Row],[Order Date]], Table1[[#This Row],[Ship Date]], "D")</f>
        <v>2</v>
      </c>
      <c r="AA1423" s="5">
        <f>IF(Table1[[#This Row],[Sales]]=0, 0, Table1[[#This Row],[Profit]] / Table1[[#This Row],[Sales]] * 100)</f>
        <v>-178.62646566164156</v>
      </c>
      <c r="AB1423" s="5">
        <f>Table1[[#This Row],[Sales]] / (1 - Table1[[#This Row],[Discount]])</f>
        <v>130.59375</v>
      </c>
      <c r="AC1423" s="5">
        <f>Table1[[#This Row],[Sales Before Discount]] - Table1[[#This Row],[Sales]]</f>
        <v>5.2237499999999955</v>
      </c>
      <c r="AD1423" s="5" t="str">
        <f>IF(Table1[[#This Row],[Discount Impact Factor]]=0, "No Discount", IF(Table1[[#This Row],[Discount Impact Factor]]&lt;=0.1, "Low Discount", IF(Table1[[#This Row],[Discount Impact Factor]]&lt;=0.2, "Medium Discount", "High Discount")))</f>
        <v>High Discount</v>
      </c>
      <c r="AE1423" s="5" t="str">
        <f>IF(Table1[[#This Row],[Discount]]=0,"0% (No Discount)",
 IF(Table1[[#This Row],[Discount]]&lt;=0.09,"10%",
 IF(Table1[[#This Row],[Discount]]&lt;=0.16,"15%",
 IF(Table1[[#This Row],[Discount]]&lt;=0.2,"20%",  IF(Table1[[#This Row],[Discount]]&lt;=0.25,"25%",
 "30%+")))))</f>
        <v>10%</v>
      </c>
      <c r="AF1423" s="5" t="str">
        <f>IF(Table1[[#This Row],[Discount]]=0, "Full Price", "Discounted")</f>
        <v>Discounted</v>
      </c>
      <c r="AG1423" s="46" t="str">
        <f>TEXT(Table1[[#This Row],[Order Date]],"mmm-yyyy")</f>
        <v>Jun-2015</v>
      </c>
    </row>
    <row r="1424" spans="1:33" ht="12.75" hidden="1" customHeight="1" x14ac:dyDescent="0.25">
      <c r="A1424" s="5">
        <v>18220</v>
      </c>
      <c r="B1424" s="5" t="s">
        <v>56</v>
      </c>
      <c r="C1424" s="5">
        <v>0.02</v>
      </c>
      <c r="D1424" s="5">
        <v>17.149999999999999</v>
      </c>
      <c r="E1424" s="5">
        <v>4.96</v>
      </c>
      <c r="F1424" s="5">
        <v>2516</v>
      </c>
      <c r="G1424" s="5" t="s">
        <v>2361</v>
      </c>
      <c r="H1424" s="5" t="s">
        <v>49</v>
      </c>
      <c r="I1424" s="5" t="s">
        <v>40</v>
      </c>
      <c r="J1424" s="5" t="s">
        <v>29</v>
      </c>
      <c r="K1424" s="5" t="s">
        <v>141</v>
      </c>
      <c r="L1424" s="5" t="s">
        <v>59</v>
      </c>
      <c r="M1424" s="5" t="s">
        <v>605</v>
      </c>
      <c r="N1424" s="5">
        <v>0.57999999999999996</v>
      </c>
      <c r="O1424" s="5" t="s">
        <v>33</v>
      </c>
      <c r="P1424" s="5" t="s">
        <v>53</v>
      </c>
      <c r="Q1424" s="5" t="s">
        <v>54</v>
      </c>
      <c r="R1424" s="5" t="s">
        <v>1481</v>
      </c>
      <c r="S1424" s="5">
        <v>7631</v>
      </c>
      <c r="T1424" s="7">
        <v>42160</v>
      </c>
      <c r="U1424" s="7">
        <v>42162</v>
      </c>
      <c r="V1424" s="5">
        <v>36.494999999999997</v>
      </c>
      <c r="W1424" s="5">
        <v>11</v>
      </c>
      <c r="X1424" s="5">
        <v>190.85</v>
      </c>
      <c r="Y1424" s="5">
        <v>87033</v>
      </c>
      <c r="Z1424" s="5">
        <f>DATEDIF(Table1[[#This Row],[Order Date]], Table1[[#This Row],[Ship Date]], "D")</f>
        <v>2</v>
      </c>
      <c r="AA1424" s="5">
        <f>IF(Table1[[#This Row],[Sales]]=0, 0, Table1[[#This Row],[Profit]] / Table1[[#This Row],[Sales]] * 100)</f>
        <v>19.122347393240766</v>
      </c>
      <c r="AB1424" s="5">
        <f>Table1[[#This Row],[Sales]] / (1 - Table1[[#This Row],[Discount]])</f>
        <v>194.74489795918367</v>
      </c>
      <c r="AC1424" s="5">
        <f>Table1[[#This Row],[Sales Before Discount]] - Table1[[#This Row],[Sales]]</f>
        <v>3.8948979591836803</v>
      </c>
      <c r="AD1424" s="5" t="str">
        <f>IF(Table1[[#This Row],[Discount Impact Factor]]=0, "No Discount", IF(Table1[[#This Row],[Discount Impact Factor]]&lt;=0.1, "Low Discount", IF(Table1[[#This Row],[Discount Impact Factor]]&lt;=0.2, "Medium Discount", "High Discount")))</f>
        <v>High Discount</v>
      </c>
      <c r="AE1424" s="5" t="str">
        <f>IF(Table1[[#This Row],[Discount]]=0,"0% (No Discount)",
 IF(Table1[[#This Row],[Discount]]&lt;=0.09,"10%",
 IF(Table1[[#This Row],[Discount]]&lt;=0.16,"15%",
 IF(Table1[[#This Row],[Discount]]&lt;=0.2,"20%",  IF(Table1[[#This Row],[Discount]]&lt;=0.25,"25%",
 "30%+")))))</f>
        <v>10%</v>
      </c>
      <c r="AF1424" s="5" t="str">
        <f>IF(Table1[[#This Row],[Discount]]=0, "Full Price", "Discounted")</f>
        <v>Discounted</v>
      </c>
      <c r="AG1424" s="46" t="str">
        <f>TEXT(Table1[[#This Row],[Order Date]],"mmm-yyyy")</f>
        <v>Jun-2015</v>
      </c>
    </row>
    <row r="1425" spans="1:33" ht="12.75" hidden="1" customHeight="1" x14ac:dyDescent="0.25">
      <c r="A1425" s="5">
        <v>18221</v>
      </c>
      <c r="B1425" s="5" t="s">
        <v>56</v>
      </c>
      <c r="C1425" s="5">
        <v>7.0000000000000007E-2</v>
      </c>
      <c r="D1425" s="5">
        <v>30.98</v>
      </c>
      <c r="E1425" s="5">
        <v>8.74</v>
      </c>
      <c r="F1425" s="5">
        <v>2520</v>
      </c>
      <c r="G1425" s="5" t="s">
        <v>2362</v>
      </c>
      <c r="H1425" s="5" t="s">
        <v>49</v>
      </c>
      <c r="I1425" s="5" t="s">
        <v>40</v>
      </c>
      <c r="J1425" s="5" t="s">
        <v>29</v>
      </c>
      <c r="K1425" s="5" t="s">
        <v>93</v>
      </c>
      <c r="L1425" s="5" t="s">
        <v>59</v>
      </c>
      <c r="M1425" s="5" t="s">
        <v>2066</v>
      </c>
      <c r="N1425" s="5">
        <v>0.4</v>
      </c>
      <c r="O1425" s="5" t="s">
        <v>33</v>
      </c>
      <c r="P1425" s="5" t="s">
        <v>53</v>
      </c>
      <c r="Q1425" s="5" t="s">
        <v>469</v>
      </c>
      <c r="R1425" s="5" t="s">
        <v>2363</v>
      </c>
      <c r="S1425" s="5">
        <v>2908</v>
      </c>
      <c r="T1425" s="7">
        <v>42160</v>
      </c>
      <c r="U1425" s="7">
        <v>42161</v>
      </c>
      <c r="V1425" s="5">
        <v>255.76919999999998</v>
      </c>
      <c r="W1425" s="5">
        <v>12</v>
      </c>
      <c r="X1425" s="5">
        <v>370.68</v>
      </c>
      <c r="Y1425" s="5">
        <v>87033</v>
      </c>
      <c r="Z1425" s="5">
        <f>DATEDIF(Table1[[#This Row],[Order Date]], Table1[[#This Row],[Ship Date]], "D")</f>
        <v>1</v>
      </c>
      <c r="AA1425" s="5">
        <f>IF(Table1[[#This Row],[Sales]]=0, 0, Table1[[#This Row],[Profit]] / Table1[[#This Row],[Sales]] * 100)</f>
        <v>69</v>
      </c>
      <c r="AB1425" s="5">
        <f>Table1[[#This Row],[Sales]] / (1 - Table1[[#This Row],[Discount]])</f>
        <v>398.58064516129036</v>
      </c>
      <c r="AC1425" s="5">
        <f>Table1[[#This Row],[Sales Before Discount]] - Table1[[#This Row],[Sales]]</f>
        <v>27.900645161290356</v>
      </c>
      <c r="AD1425" s="5" t="str">
        <f>IF(Table1[[#This Row],[Discount Impact Factor]]=0, "No Discount", IF(Table1[[#This Row],[Discount Impact Factor]]&lt;=0.1, "Low Discount", IF(Table1[[#This Row],[Discount Impact Factor]]&lt;=0.2, "Medium Discount", "High Discount")))</f>
        <v>High Discount</v>
      </c>
      <c r="AE1425" s="5" t="str">
        <f>IF(Table1[[#This Row],[Discount]]=0,"0% (No Discount)",
 IF(Table1[[#This Row],[Discount]]&lt;=0.09,"10%",
 IF(Table1[[#This Row],[Discount]]&lt;=0.16,"15%",
 IF(Table1[[#This Row],[Discount]]&lt;=0.2,"20%",  IF(Table1[[#This Row],[Discount]]&lt;=0.25,"25%",
 "30%+")))))</f>
        <v>10%</v>
      </c>
      <c r="AF1425" s="5" t="str">
        <f>IF(Table1[[#This Row],[Discount]]=0, "Full Price", "Discounted")</f>
        <v>Discounted</v>
      </c>
      <c r="AG1425" s="46" t="str">
        <f>TEXT(Table1[[#This Row],[Order Date]],"mmm-yyyy")</f>
        <v>Jun-2015</v>
      </c>
    </row>
    <row r="1426" spans="1:33" ht="12.75" hidden="1" customHeight="1" x14ac:dyDescent="0.25">
      <c r="A1426" s="5">
        <v>25463</v>
      </c>
      <c r="B1426" s="5" t="s">
        <v>56</v>
      </c>
      <c r="C1426" s="5">
        <v>0</v>
      </c>
      <c r="D1426" s="5">
        <v>175.99</v>
      </c>
      <c r="E1426" s="5">
        <v>4.99</v>
      </c>
      <c r="F1426" s="5">
        <v>2521</v>
      </c>
      <c r="G1426" s="5" t="s">
        <v>2364</v>
      </c>
      <c r="H1426" s="5" t="s">
        <v>49</v>
      </c>
      <c r="I1426" s="5" t="s">
        <v>40</v>
      </c>
      <c r="J1426" s="5" t="s">
        <v>77</v>
      </c>
      <c r="K1426" s="5" t="s">
        <v>78</v>
      </c>
      <c r="L1426" s="5" t="s">
        <v>59</v>
      </c>
      <c r="M1426" s="5" t="s">
        <v>139</v>
      </c>
      <c r="N1426" s="5">
        <v>0.59</v>
      </c>
      <c r="O1426" s="5" t="s">
        <v>33</v>
      </c>
      <c r="P1426" s="5" t="s">
        <v>61</v>
      </c>
      <c r="Q1426" s="5" t="s">
        <v>130</v>
      </c>
      <c r="R1426" s="5" t="s">
        <v>2365</v>
      </c>
      <c r="S1426" s="5">
        <v>75109</v>
      </c>
      <c r="T1426" s="7">
        <v>42053</v>
      </c>
      <c r="U1426" s="7">
        <v>42056</v>
      </c>
      <c r="V1426" s="5">
        <v>1656.6554999999998</v>
      </c>
      <c r="W1426" s="5">
        <v>15</v>
      </c>
      <c r="X1426" s="5">
        <v>2400.9499999999998</v>
      </c>
      <c r="Y1426" s="5">
        <v>87032</v>
      </c>
      <c r="Z1426" s="5">
        <f>DATEDIF(Table1[[#This Row],[Order Date]], Table1[[#This Row],[Ship Date]], "D")</f>
        <v>3</v>
      </c>
      <c r="AA1426" s="5">
        <f>IF(Table1[[#This Row],[Sales]]=0, 0, Table1[[#This Row],[Profit]] / Table1[[#This Row],[Sales]] * 100)</f>
        <v>69</v>
      </c>
      <c r="AB1426" s="5">
        <f>Table1[[#This Row],[Sales]] / (1 - Table1[[#This Row],[Discount]])</f>
        <v>2400.9499999999998</v>
      </c>
      <c r="AC1426" s="5">
        <f>Table1[[#This Row],[Sales Before Discount]] - Table1[[#This Row],[Sales]]</f>
        <v>0</v>
      </c>
      <c r="AD1426" s="5" t="str">
        <f>IF(Table1[[#This Row],[Discount Impact Factor]]=0, "No Discount", IF(Table1[[#This Row],[Discount Impact Factor]]&lt;=0.1, "Low Discount", IF(Table1[[#This Row],[Discount Impact Factor]]&lt;=0.2, "Medium Discount", "High Discount")))</f>
        <v>No Discount</v>
      </c>
      <c r="AE1426" s="5" t="str">
        <f>IF(Table1[[#This Row],[Discount]]=0,"0% (No Discount)",
 IF(Table1[[#This Row],[Discount]]&lt;=0.09,"10%",
 IF(Table1[[#This Row],[Discount]]&lt;=0.16,"15%",
 IF(Table1[[#This Row],[Discount]]&lt;=0.2,"20%",  IF(Table1[[#This Row],[Discount]]&lt;=0.25,"25%",
 "30%+")))))</f>
        <v>0% (No Discount)</v>
      </c>
      <c r="AF1426" s="5" t="str">
        <f>IF(Table1[[#This Row],[Discount]]=0, "Full Price", "Discounted")</f>
        <v>Full Price</v>
      </c>
      <c r="AG1426" s="46" t="str">
        <f>TEXT(Table1[[#This Row],[Order Date]],"mmm-yyyy")</f>
        <v>Feb-2015</v>
      </c>
    </row>
    <row r="1427" spans="1:33" ht="12.75" hidden="1" customHeight="1" x14ac:dyDescent="0.25">
      <c r="A1427" s="5">
        <v>18218</v>
      </c>
      <c r="B1427" s="5" t="s">
        <v>56</v>
      </c>
      <c r="C1427" s="5">
        <v>0.04</v>
      </c>
      <c r="D1427" s="5">
        <v>1360.14</v>
      </c>
      <c r="E1427" s="5">
        <v>14.7</v>
      </c>
      <c r="F1427" s="5">
        <v>2522</v>
      </c>
      <c r="G1427" s="5" t="s">
        <v>2366</v>
      </c>
      <c r="H1427" s="5" t="s">
        <v>39</v>
      </c>
      <c r="I1427" s="5" t="s">
        <v>40</v>
      </c>
      <c r="J1427" s="5" t="s">
        <v>77</v>
      </c>
      <c r="K1427" s="5" t="s">
        <v>85</v>
      </c>
      <c r="L1427" s="5" t="s">
        <v>43</v>
      </c>
      <c r="M1427" s="5" t="s">
        <v>600</v>
      </c>
      <c r="N1427" s="5">
        <v>0.59</v>
      </c>
      <c r="O1427" s="5" t="s">
        <v>33</v>
      </c>
      <c r="P1427" s="5" t="s">
        <v>53</v>
      </c>
      <c r="Q1427" s="5" t="s">
        <v>149</v>
      </c>
      <c r="R1427" s="5" t="s">
        <v>150</v>
      </c>
      <c r="S1427" s="5">
        <v>5401</v>
      </c>
      <c r="T1427" s="7">
        <v>42160</v>
      </c>
      <c r="U1427" s="7">
        <v>42163</v>
      </c>
      <c r="V1427" s="5">
        <v>2639.0099999999998</v>
      </c>
      <c r="W1427" s="5">
        <v>6</v>
      </c>
      <c r="X1427" s="5">
        <v>7303.05</v>
      </c>
      <c r="Y1427" s="5">
        <v>87033</v>
      </c>
      <c r="Z1427" s="5">
        <f>DATEDIF(Table1[[#This Row],[Order Date]], Table1[[#This Row],[Ship Date]], "D")</f>
        <v>3</v>
      </c>
      <c r="AA1427" s="5">
        <f>IF(Table1[[#This Row],[Sales]]=0, 0, Table1[[#This Row],[Profit]] / Table1[[#This Row],[Sales]] * 100)</f>
        <v>36.135724115266903</v>
      </c>
      <c r="AB1427" s="5">
        <f>Table1[[#This Row],[Sales]] / (1 - Table1[[#This Row],[Discount]])</f>
        <v>7607.3437500000009</v>
      </c>
      <c r="AC1427" s="5">
        <f>Table1[[#This Row],[Sales Before Discount]] - Table1[[#This Row],[Sales]]</f>
        <v>304.29375000000073</v>
      </c>
      <c r="AD1427" s="5" t="str">
        <f>IF(Table1[[#This Row],[Discount Impact Factor]]=0, "No Discount", IF(Table1[[#This Row],[Discount Impact Factor]]&lt;=0.1, "Low Discount", IF(Table1[[#This Row],[Discount Impact Factor]]&lt;=0.2, "Medium Discount", "High Discount")))</f>
        <v>High Discount</v>
      </c>
      <c r="AE1427" s="5" t="str">
        <f>IF(Table1[[#This Row],[Discount]]=0,"0% (No Discount)",
 IF(Table1[[#This Row],[Discount]]&lt;=0.09,"10%",
 IF(Table1[[#This Row],[Discount]]&lt;=0.16,"15%",
 IF(Table1[[#This Row],[Discount]]&lt;=0.2,"20%",  IF(Table1[[#This Row],[Discount]]&lt;=0.25,"25%",
 "30%+")))))</f>
        <v>10%</v>
      </c>
      <c r="AF1427" s="5" t="str">
        <f>IF(Table1[[#This Row],[Discount]]=0, "Full Price", "Discounted")</f>
        <v>Discounted</v>
      </c>
      <c r="AG1427" s="46" t="str">
        <f>TEXT(Table1[[#This Row],[Order Date]],"mmm-yyyy")</f>
        <v>Jun-2015</v>
      </c>
    </row>
    <row r="1428" spans="1:33" ht="12.75" hidden="1" customHeight="1" x14ac:dyDescent="0.25">
      <c r="A1428" s="5">
        <v>18866</v>
      </c>
      <c r="B1428" s="5" t="s">
        <v>47</v>
      </c>
      <c r="C1428" s="5">
        <v>0.01</v>
      </c>
      <c r="D1428" s="5">
        <v>2.16</v>
      </c>
      <c r="E1428" s="5">
        <v>6.05</v>
      </c>
      <c r="F1428" s="5">
        <v>2526</v>
      </c>
      <c r="G1428" s="5" t="s">
        <v>2367</v>
      </c>
      <c r="H1428" s="5" t="s">
        <v>49</v>
      </c>
      <c r="I1428" s="5" t="s">
        <v>28</v>
      </c>
      <c r="J1428" s="5" t="s">
        <v>29</v>
      </c>
      <c r="K1428" s="5" t="s">
        <v>109</v>
      </c>
      <c r="L1428" s="5" t="s">
        <v>59</v>
      </c>
      <c r="M1428" s="5" t="s">
        <v>1536</v>
      </c>
      <c r="N1428" s="5">
        <v>0.37</v>
      </c>
      <c r="O1428" s="5" t="s">
        <v>33</v>
      </c>
      <c r="P1428" s="5" t="s">
        <v>136</v>
      </c>
      <c r="Q1428" s="5" t="s">
        <v>171</v>
      </c>
      <c r="R1428" s="5" t="s">
        <v>1479</v>
      </c>
      <c r="S1428" s="5">
        <v>70506</v>
      </c>
      <c r="T1428" s="7">
        <v>42147</v>
      </c>
      <c r="U1428" s="7">
        <v>42149</v>
      </c>
      <c r="V1428" s="5">
        <v>395.76</v>
      </c>
      <c r="W1428" s="5">
        <v>24</v>
      </c>
      <c r="X1428" s="5">
        <v>58.05</v>
      </c>
      <c r="Y1428" s="5">
        <v>87208</v>
      </c>
      <c r="Z1428" s="5">
        <f>DATEDIF(Table1[[#This Row],[Order Date]], Table1[[#This Row],[Ship Date]], "D")</f>
        <v>2</v>
      </c>
      <c r="AA1428" s="5">
        <f>IF(Table1[[#This Row],[Sales]]=0, 0, Table1[[#This Row],[Profit]] / Table1[[#This Row],[Sales]] * 100)</f>
        <v>681.75710594315251</v>
      </c>
      <c r="AB1428" s="5">
        <f>Table1[[#This Row],[Sales]] / (1 - Table1[[#This Row],[Discount]])</f>
        <v>58.636363636363633</v>
      </c>
      <c r="AC1428" s="5">
        <f>Table1[[#This Row],[Sales Before Discount]] - Table1[[#This Row],[Sales]]</f>
        <v>0.58636363636363598</v>
      </c>
      <c r="AD1428" s="5" t="str">
        <f>IF(Table1[[#This Row],[Discount Impact Factor]]=0, "No Discount", IF(Table1[[#This Row],[Discount Impact Factor]]&lt;=0.1, "Low Discount", IF(Table1[[#This Row],[Discount Impact Factor]]&lt;=0.2, "Medium Discount", "High Discount")))</f>
        <v>High Discount</v>
      </c>
      <c r="AE1428" s="5" t="str">
        <f>IF(Table1[[#This Row],[Discount]]=0,"0% (No Discount)",
 IF(Table1[[#This Row],[Discount]]&lt;=0.09,"10%",
 IF(Table1[[#This Row],[Discount]]&lt;=0.16,"15%",
 IF(Table1[[#This Row],[Discount]]&lt;=0.2,"20%",  IF(Table1[[#This Row],[Discount]]&lt;=0.25,"25%",
 "30%+")))))</f>
        <v>10%</v>
      </c>
      <c r="AF1428" s="5" t="str">
        <f>IF(Table1[[#This Row],[Discount]]=0, "Full Price", "Discounted")</f>
        <v>Discounted</v>
      </c>
      <c r="AG1428" s="46" t="str">
        <f>TEXT(Table1[[#This Row],[Order Date]],"mmm-yyyy")</f>
        <v>May-2015</v>
      </c>
    </row>
    <row r="1429" spans="1:33" ht="12.75" customHeight="1" x14ac:dyDescent="0.25">
      <c r="A1429" s="5">
        <v>18867</v>
      </c>
      <c r="B1429" s="5" t="s">
        <v>47</v>
      </c>
      <c r="C1429" s="5">
        <v>7.0000000000000007E-2</v>
      </c>
      <c r="D1429" s="5">
        <v>21.38</v>
      </c>
      <c r="E1429" s="5">
        <v>8.99</v>
      </c>
      <c r="F1429" s="5">
        <v>2527</v>
      </c>
      <c r="G1429" s="5" t="s">
        <v>2368</v>
      </c>
      <c r="H1429" s="5" t="s">
        <v>49</v>
      </c>
      <c r="I1429" s="5" t="s">
        <v>28</v>
      </c>
      <c r="J1429" s="5" t="s">
        <v>29</v>
      </c>
      <c r="K1429" s="5" t="s">
        <v>30</v>
      </c>
      <c r="L1429" s="5" t="s">
        <v>51</v>
      </c>
      <c r="M1429" s="5" t="s">
        <v>2199</v>
      </c>
      <c r="N1429" s="5">
        <v>0.59</v>
      </c>
      <c r="O1429" s="5" t="s">
        <v>33</v>
      </c>
      <c r="P1429" s="5" t="s">
        <v>136</v>
      </c>
      <c r="Q1429" s="5" t="s">
        <v>171</v>
      </c>
      <c r="R1429" s="5" t="s">
        <v>2369</v>
      </c>
      <c r="S1429" s="5">
        <v>70601</v>
      </c>
      <c r="T1429" s="7">
        <v>42147</v>
      </c>
      <c r="U1429" s="7">
        <v>42149</v>
      </c>
      <c r="V1429" s="5">
        <v>-39.396000000000001</v>
      </c>
      <c r="W1429" s="5">
        <v>3</v>
      </c>
      <c r="X1429" s="5">
        <v>68.64</v>
      </c>
      <c r="Y1429" s="5">
        <v>87208</v>
      </c>
      <c r="Z1429" s="5">
        <f>DATEDIF(Table1[[#This Row],[Order Date]], Table1[[#This Row],[Ship Date]], "D")</f>
        <v>2</v>
      </c>
      <c r="AA1429" s="5">
        <f>IF(Table1[[#This Row],[Sales]]=0, 0, Table1[[#This Row],[Profit]] / Table1[[#This Row],[Sales]] * 100)</f>
        <v>-57.3951048951049</v>
      </c>
      <c r="AB1429" s="5">
        <f>Table1[[#This Row],[Sales]] / (1 - Table1[[#This Row],[Discount]])</f>
        <v>73.806451612903231</v>
      </c>
      <c r="AC1429" s="5">
        <f>Table1[[#This Row],[Sales Before Discount]] - Table1[[#This Row],[Sales]]</f>
        <v>5.1664516129032307</v>
      </c>
      <c r="AD1429" s="5" t="str">
        <f>IF(Table1[[#This Row],[Discount Impact Factor]]=0, "No Discount", IF(Table1[[#This Row],[Discount Impact Factor]]&lt;=0.1, "Low Discount", IF(Table1[[#This Row],[Discount Impact Factor]]&lt;=0.2, "Medium Discount", "High Discount")))</f>
        <v>High Discount</v>
      </c>
      <c r="AE1429" s="5" t="str">
        <f>IF(Table1[[#This Row],[Discount]]=0,"0% (No Discount)",
 IF(Table1[[#This Row],[Discount]]&lt;=0.09,"10%",
 IF(Table1[[#This Row],[Discount]]&lt;=0.16,"15%",
 IF(Table1[[#This Row],[Discount]]&lt;=0.2,"20%",  IF(Table1[[#This Row],[Discount]]&lt;=0.25,"25%",
 "30%+")))))</f>
        <v>10%</v>
      </c>
      <c r="AF1429" s="5" t="str">
        <f>IF(Table1[[#This Row],[Discount]]=0, "Full Price", "Discounted")</f>
        <v>Discounted</v>
      </c>
      <c r="AG1429" s="46" t="str">
        <f>TEXT(Table1[[#This Row],[Order Date]],"mmm-yyyy")</f>
        <v>May-2015</v>
      </c>
    </row>
    <row r="1430" spans="1:33" ht="12.75" customHeight="1" x14ac:dyDescent="0.25">
      <c r="A1430" s="5">
        <v>20254</v>
      </c>
      <c r="B1430" s="5" t="s">
        <v>25</v>
      </c>
      <c r="C1430" s="5">
        <v>0.04</v>
      </c>
      <c r="D1430" s="5">
        <v>40.98</v>
      </c>
      <c r="E1430" s="5">
        <v>6.5</v>
      </c>
      <c r="F1430" s="5">
        <v>2530</v>
      </c>
      <c r="G1430" s="5" t="s">
        <v>2370</v>
      </c>
      <c r="H1430" s="5" t="s">
        <v>49</v>
      </c>
      <c r="I1430" s="5" t="s">
        <v>58</v>
      </c>
      <c r="J1430" s="5" t="s">
        <v>77</v>
      </c>
      <c r="K1430" s="5" t="s">
        <v>180</v>
      </c>
      <c r="L1430" s="5" t="s">
        <v>59</v>
      </c>
      <c r="M1430" s="5" t="s">
        <v>1270</v>
      </c>
      <c r="N1430" s="5">
        <v>0.74</v>
      </c>
      <c r="O1430" s="5" t="s">
        <v>33</v>
      </c>
      <c r="P1430" s="5" t="s">
        <v>34</v>
      </c>
      <c r="Q1430" s="5" t="s">
        <v>45</v>
      </c>
      <c r="R1430" s="5" t="s">
        <v>2371</v>
      </c>
      <c r="S1430" s="5">
        <v>92307</v>
      </c>
      <c r="T1430" s="7">
        <v>42092</v>
      </c>
      <c r="U1430" s="7">
        <v>42093</v>
      </c>
      <c r="V1430" s="5">
        <v>-89.5</v>
      </c>
      <c r="W1430" s="5">
        <v>7</v>
      </c>
      <c r="X1430" s="5">
        <v>277.07</v>
      </c>
      <c r="Y1430" s="5">
        <v>87451</v>
      </c>
      <c r="Z1430" s="5">
        <f>DATEDIF(Table1[[#This Row],[Order Date]], Table1[[#This Row],[Ship Date]], "D")</f>
        <v>1</v>
      </c>
      <c r="AA1430" s="5">
        <f>IF(Table1[[#This Row],[Sales]]=0, 0, Table1[[#This Row],[Profit]] / Table1[[#This Row],[Sales]] * 100)</f>
        <v>-32.302306276392251</v>
      </c>
      <c r="AB1430" s="5">
        <f>Table1[[#This Row],[Sales]] / (1 - Table1[[#This Row],[Discount]])</f>
        <v>288.61458333333331</v>
      </c>
      <c r="AC1430" s="5">
        <f>Table1[[#This Row],[Sales Before Discount]] - Table1[[#This Row],[Sales]]</f>
        <v>11.544583333333321</v>
      </c>
      <c r="AD1430" s="5" t="str">
        <f>IF(Table1[[#This Row],[Discount Impact Factor]]=0, "No Discount", IF(Table1[[#This Row],[Discount Impact Factor]]&lt;=0.1, "Low Discount", IF(Table1[[#This Row],[Discount Impact Factor]]&lt;=0.2, "Medium Discount", "High Discount")))</f>
        <v>High Discount</v>
      </c>
      <c r="AE1430" s="5" t="str">
        <f>IF(Table1[[#This Row],[Discount]]=0,"0% (No Discount)",
 IF(Table1[[#This Row],[Discount]]&lt;=0.09,"10%",
 IF(Table1[[#This Row],[Discount]]&lt;=0.16,"15%",
 IF(Table1[[#This Row],[Discount]]&lt;=0.2,"20%",  IF(Table1[[#This Row],[Discount]]&lt;=0.25,"25%",
 "30%+")))))</f>
        <v>10%</v>
      </c>
      <c r="AF1430" s="5" t="str">
        <f>IF(Table1[[#This Row],[Discount]]=0, "Full Price", "Discounted")</f>
        <v>Discounted</v>
      </c>
      <c r="AG1430" s="46" t="str">
        <f>TEXT(Table1[[#This Row],[Order Date]],"mmm-yyyy")</f>
        <v>Mar-2015</v>
      </c>
    </row>
    <row r="1431" spans="1:33" ht="12.75" hidden="1" customHeight="1" x14ac:dyDescent="0.25">
      <c r="A1431" s="5">
        <v>23782</v>
      </c>
      <c r="B1431" s="5" t="s">
        <v>56</v>
      </c>
      <c r="C1431" s="5">
        <v>0.08</v>
      </c>
      <c r="D1431" s="5">
        <v>4</v>
      </c>
      <c r="E1431" s="5">
        <v>1.3</v>
      </c>
      <c r="F1431" s="5">
        <v>2531</v>
      </c>
      <c r="G1431" s="5" t="s">
        <v>2372</v>
      </c>
      <c r="H1431" s="5" t="s">
        <v>49</v>
      </c>
      <c r="I1431" s="5" t="s">
        <v>58</v>
      </c>
      <c r="J1431" s="5" t="s">
        <v>29</v>
      </c>
      <c r="K1431" s="5" t="s">
        <v>93</v>
      </c>
      <c r="L1431" s="5" t="s">
        <v>31</v>
      </c>
      <c r="M1431" s="5" t="s">
        <v>204</v>
      </c>
      <c r="N1431" s="5">
        <v>0.37</v>
      </c>
      <c r="O1431" s="5" t="s">
        <v>33</v>
      </c>
      <c r="P1431" s="5" t="s">
        <v>34</v>
      </c>
      <c r="Q1431" s="5" t="s">
        <v>45</v>
      </c>
      <c r="R1431" s="5" t="s">
        <v>2373</v>
      </c>
      <c r="S1431" s="5">
        <v>93422</v>
      </c>
      <c r="T1431" s="7">
        <v>42126</v>
      </c>
      <c r="U1431" s="7">
        <v>42128</v>
      </c>
      <c r="V1431" s="5">
        <v>28.4</v>
      </c>
      <c r="W1431" s="5">
        <v>14</v>
      </c>
      <c r="X1431" s="5">
        <v>51.99</v>
      </c>
      <c r="Y1431" s="5">
        <v>87452</v>
      </c>
      <c r="Z1431" s="5">
        <f>DATEDIF(Table1[[#This Row],[Order Date]], Table1[[#This Row],[Ship Date]], "D")</f>
        <v>2</v>
      </c>
      <c r="AA1431" s="5">
        <f>IF(Table1[[#This Row],[Sales]]=0, 0, Table1[[#This Row],[Profit]] / Table1[[#This Row],[Sales]] * 100)</f>
        <v>54.625889594152724</v>
      </c>
      <c r="AB1431" s="5">
        <f>Table1[[#This Row],[Sales]] / (1 - Table1[[#This Row],[Discount]])</f>
        <v>56.510869565217391</v>
      </c>
      <c r="AC1431" s="5">
        <f>Table1[[#This Row],[Sales Before Discount]] - Table1[[#This Row],[Sales]]</f>
        <v>4.5208695652173887</v>
      </c>
      <c r="AD1431" s="5" t="str">
        <f>IF(Table1[[#This Row],[Discount Impact Factor]]=0, "No Discount", IF(Table1[[#This Row],[Discount Impact Factor]]&lt;=0.1, "Low Discount", IF(Table1[[#This Row],[Discount Impact Factor]]&lt;=0.2, "Medium Discount", "High Discount")))</f>
        <v>High Discount</v>
      </c>
      <c r="AE1431" s="5" t="str">
        <f>IF(Table1[[#This Row],[Discount]]=0,"0% (No Discount)",
 IF(Table1[[#This Row],[Discount]]&lt;=0.09,"10%",
 IF(Table1[[#This Row],[Discount]]&lt;=0.16,"15%",
 IF(Table1[[#This Row],[Discount]]&lt;=0.2,"20%",  IF(Table1[[#This Row],[Discount]]&lt;=0.25,"25%",
 "30%+")))))</f>
        <v>10%</v>
      </c>
      <c r="AF1431" s="5" t="str">
        <f>IF(Table1[[#This Row],[Discount]]=0, "Full Price", "Discounted")</f>
        <v>Discounted</v>
      </c>
      <c r="AG1431" s="46" t="str">
        <f>TEXT(Table1[[#This Row],[Order Date]],"mmm-yyyy")</f>
        <v>May-2015</v>
      </c>
    </row>
    <row r="1432" spans="1:33" ht="12.75" hidden="1" customHeight="1" x14ac:dyDescent="0.25">
      <c r="A1432" s="5">
        <v>20255</v>
      </c>
      <c r="B1432" s="5" t="s">
        <v>25</v>
      </c>
      <c r="C1432" s="5">
        <v>0.05</v>
      </c>
      <c r="D1432" s="5">
        <v>35.99</v>
      </c>
      <c r="E1432" s="5">
        <v>3.3</v>
      </c>
      <c r="F1432" s="5">
        <v>2534</v>
      </c>
      <c r="G1432" s="5" t="s">
        <v>2374</v>
      </c>
      <c r="H1432" s="5" t="s">
        <v>49</v>
      </c>
      <c r="I1432" s="5" t="s">
        <v>58</v>
      </c>
      <c r="J1432" s="5" t="s">
        <v>77</v>
      </c>
      <c r="K1432" s="5" t="s">
        <v>78</v>
      </c>
      <c r="L1432" s="5" t="s">
        <v>51</v>
      </c>
      <c r="M1432" s="5" t="s">
        <v>1274</v>
      </c>
      <c r="N1432" s="5">
        <v>0.39</v>
      </c>
      <c r="O1432" s="5" t="s">
        <v>33</v>
      </c>
      <c r="P1432" s="5" t="s">
        <v>53</v>
      </c>
      <c r="Q1432" s="5" t="s">
        <v>188</v>
      </c>
      <c r="R1432" s="5" t="s">
        <v>450</v>
      </c>
      <c r="S1432" s="5">
        <v>4401</v>
      </c>
      <c r="T1432" s="7">
        <v>42092</v>
      </c>
      <c r="U1432" s="7">
        <v>42094</v>
      </c>
      <c r="V1432" s="5">
        <v>103.27229999999999</v>
      </c>
      <c r="W1432" s="5">
        <v>5</v>
      </c>
      <c r="X1432" s="5">
        <v>149.66999999999999</v>
      </c>
      <c r="Y1432" s="5">
        <v>87451</v>
      </c>
      <c r="Z1432" s="5">
        <f>DATEDIF(Table1[[#This Row],[Order Date]], Table1[[#This Row],[Ship Date]], "D")</f>
        <v>2</v>
      </c>
      <c r="AA1432" s="5">
        <f>IF(Table1[[#This Row],[Sales]]=0, 0, Table1[[#This Row],[Profit]] / Table1[[#This Row],[Sales]] * 100)</f>
        <v>69</v>
      </c>
      <c r="AB1432" s="5">
        <f>Table1[[#This Row],[Sales]] / (1 - Table1[[#This Row],[Discount]])</f>
        <v>157.54736842105262</v>
      </c>
      <c r="AC1432" s="5">
        <f>Table1[[#This Row],[Sales Before Discount]] - Table1[[#This Row],[Sales]]</f>
        <v>7.8773684210526369</v>
      </c>
      <c r="AD1432" s="5" t="str">
        <f>IF(Table1[[#This Row],[Discount Impact Factor]]=0, "No Discount", IF(Table1[[#This Row],[Discount Impact Factor]]&lt;=0.1, "Low Discount", IF(Table1[[#This Row],[Discount Impact Factor]]&lt;=0.2, "Medium Discount", "High Discount")))</f>
        <v>High Discount</v>
      </c>
      <c r="AE1432" s="5" t="str">
        <f>IF(Table1[[#This Row],[Discount]]=0,"0% (No Discount)",
 IF(Table1[[#This Row],[Discount]]&lt;=0.09,"10%",
 IF(Table1[[#This Row],[Discount]]&lt;=0.16,"15%",
 IF(Table1[[#This Row],[Discount]]&lt;=0.2,"20%",  IF(Table1[[#This Row],[Discount]]&lt;=0.25,"25%",
 "30%+")))))</f>
        <v>10%</v>
      </c>
      <c r="AF1432" s="5" t="str">
        <f>IF(Table1[[#This Row],[Discount]]=0, "Full Price", "Discounted")</f>
        <v>Discounted</v>
      </c>
      <c r="AG1432" s="46" t="str">
        <f>TEXT(Table1[[#This Row],[Order Date]],"mmm-yyyy")</f>
        <v>Mar-2015</v>
      </c>
    </row>
    <row r="1433" spans="1:33" ht="12.75" hidden="1" customHeight="1" x14ac:dyDescent="0.25">
      <c r="A1433" s="5">
        <v>22839</v>
      </c>
      <c r="B1433" s="5" t="s">
        <v>37</v>
      </c>
      <c r="C1433" s="5">
        <v>0.08</v>
      </c>
      <c r="D1433" s="5">
        <v>12.53</v>
      </c>
      <c r="E1433" s="5">
        <v>0.5</v>
      </c>
      <c r="F1433" s="5">
        <v>2539</v>
      </c>
      <c r="G1433" s="5" t="s">
        <v>2375</v>
      </c>
      <c r="H1433" s="5" t="s">
        <v>49</v>
      </c>
      <c r="I1433" s="5" t="s">
        <v>40</v>
      </c>
      <c r="J1433" s="5" t="s">
        <v>29</v>
      </c>
      <c r="K1433" s="5" t="s">
        <v>134</v>
      </c>
      <c r="L1433" s="5" t="s">
        <v>59</v>
      </c>
      <c r="M1433" s="5" t="s">
        <v>1664</v>
      </c>
      <c r="N1433" s="5">
        <v>0.38</v>
      </c>
      <c r="O1433" s="5" t="s">
        <v>33</v>
      </c>
      <c r="P1433" s="5" t="s">
        <v>136</v>
      </c>
      <c r="Q1433" s="5" t="s">
        <v>362</v>
      </c>
      <c r="R1433" s="5" t="s">
        <v>2376</v>
      </c>
      <c r="S1433" s="5">
        <v>32789</v>
      </c>
      <c r="T1433" s="7">
        <v>42101</v>
      </c>
      <c r="U1433" s="7">
        <v>42102</v>
      </c>
      <c r="V1433" s="5">
        <v>215.71799999999999</v>
      </c>
      <c r="W1433" s="5">
        <v>5</v>
      </c>
      <c r="X1433" s="5">
        <v>61.1</v>
      </c>
      <c r="Y1433" s="5">
        <v>91017</v>
      </c>
      <c r="Z1433" s="5">
        <f>DATEDIF(Table1[[#This Row],[Order Date]], Table1[[#This Row],[Ship Date]], "D")</f>
        <v>1</v>
      </c>
      <c r="AA1433" s="5">
        <f>IF(Table1[[#This Row],[Sales]]=0, 0, Table1[[#This Row],[Profit]] / Table1[[#This Row],[Sales]] * 100)</f>
        <v>353.05728314238951</v>
      </c>
      <c r="AB1433" s="5">
        <f>Table1[[#This Row],[Sales]] / (1 - Table1[[#This Row],[Discount]])</f>
        <v>66.413043478260875</v>
      </c>
      <c r="AC1433" s="5">
        <f>Table1[[#This Row],[Sales Before Discount]] - Table1[[#This Row],[Sales]]</f>
        <v>5.3130434782608731</v>
      </c>
      <c r="AD1433" s="5" t="str">
        <f>IF(Table1[[#This Row],[Discount Impact Factor]]=0, "No Discount", IF(Table1[[#This Row],[Discount Impact Factor]]&lt;=0.1, "Low Discount", IF(Table1[[#This Row],[Discount Impact Factor]]&lt;=0.2, "Medium Discount", "High Discount")))</f>
        <v>High Discount</v>
      </c>
      <c r="AE1433" s="5" t="str">
        <f>IF(Table1[[#This Row],[Discount]]=0,"0% (No Discount)",
 IF(Table1[[#This Row],[Discount]]&lt;=0.09,"10%",
 IF(Table1[[#This Row],[Discount]]&lt;=0.16,"15%",
 IF(Table1[[#This Row],[Discount]]&lt;=0.2,"20%",  IF(Table1[[#This Row],[Discount]]&lt;=0.25,"25%",
 "30%+")))))</f>
        <v>10%</v>
      </c>
      <c r="AF1433" s="5" t="str">
        <f>IF(Table1[[#This Row],[Discount]]=0, "Full Price", "Discounted")</f>
        <v>Discounted</v>
      </c>
      <c r="AG1433" s="46" t="str">
        <f>TEXT(Table1[[#This Row],[Order Date]],"mmm-yyyy")</f>
        <v>Apr-2015</v>
      </c>
    </row>
    <row r="1434" spans="1:33" ht="12.75" hidden="1" customHeight="1" x14ac:dyDescent="0.25">
      <c r="A1434" s="5">
        <v>22840</v>
      </c>
      <c r="B1434" s="5" t="s">
        <v>37</v>
      </c>
      <c r="C1434" s="5">
        <v>0.02</v>
      </c>
      <c r="D1434" s="5">
        <v>178.47</v>
      </c>
      <c r="E1434" s="5">
        <v>19.989999999999998</v>
      </c>
      <c r="F1434" s="5">
        <v>2540</v>
      </c>
      <c r="G1434" s="5" t="s">
        <v>2377</v>
      </c>
      <c r="H1434" s="5" t="s">
        <v>49</v>
      </c>
      <c r="I1434" s="5" t="s">
        <v>40</v>
      </c>
      <c r="J1434" s="5" t="s">
        <v>29</v>
      </c>
      <c r="K1434" s="5" t="s">
        <v>141</v>
      </c>
      <c r="L1434" s="5" t="s">
        <v>59</v>
      </c>
      <c r="M1434" s="5" t="s">
        <v>528</v>
      </c>
      <c r="N1434" s="5">
        <v>0.55000000000000004</v>
      </c>
      <c r="O1434" s="5" t="s">
        <v>33</v>
      </c>
      <c r="P1434" s="5" t="s">
        <v>136</v>
      </c>
      <c r="Q1434" s="5" t="s">
        <v>362</v>
      </c>
      <c r="R1434" s="5" t="s">
        <v>2378</v>
      </c>
      <c r="S1434" s="5">
        <v>32708</v>
      </c>
      <c r="T1434" s="7">
        <v>42101</v>
      </c>
      <c r="U1434" s="7">
        <v>42102</v>
      </c>
      <c r="V1434" s="5">
        <v>106.98479999999999</v>
      </c>
      <c r="W1434" s="5">
        <v>1</v>
      </c>
      <c r="X1434" s="5">
        <v>193.81</v>
      </c>
      <c r="Y1434" s="5">
        <v>91017</v>
      </c>
      <c r="Z1434" s="5">
        <f>DATEDIF(Table1[[#This Row],[Order Date]], Table1[[#This Row],[Ship Date]], "D")</f>
        <v>1</v>
      </c>
      <c r="AA1434" s="5">
        <f>IF(Table1[[#This Row],[Sales]]=0, 0, Table1[[#This Row],[Profit]] / Table1[[#This Row],[Sales]] * 100)</f>
        <v>55.200866828337027</v>
      </c>
      <c r="AB1434" s="5">
        <f>Table1[[#This Row],[Sales]] / (1 - Table1[[#This Row],[Discount]])</f>
        <v>197.76530612244898</v>
      </c>
      <c r="AC1434" s="5">
        <f>Table1[[#This Row],[Sales Before Discount]] - Table1[[#This Row],[Sales]]</f>
        <v>3.9553061224489738</v>
      </c>
      <c r="AD1434" s="5" t="str">
        <f>IF(Table1[[#This Row],[Discount Impact Factor]]=0, "No Discount", IF(Table1[[#This Row],[Discount Impact Factor]]&lt;=0.1, "Low Discount", IF(Table1[[#This Row],[Discount Impact Factor]]&lt;=0.2, "Medium Discount", "High Discount")))</f>
        <v>High Discount</v>
      </c>
      <c r="AE1434" s="5" t="str">
        <f>IF(Table1[[#This Row],[Discount]]=0,"0% (No Discount)",
 IF(Table1[[#This Row],[Discount]]&lt;=0.09,"10%",
 IF(Table1[[#This Row],[Discount]]&lt;=0.16,"15%",
 IF(Table1[[#This Row],[Discount]]&lt;=0.2,"20%",  IF(Table1[[#This Row],[Discount]]&lt;=0.25,"25%",
 "30%+")))))</f>
        <v>10%</v>
      </c>
      <c r="AF1434" s="5" t="str">
        <f>IF(Table1[[#This Row],[Discount]]=0, "Full Price", "Discounted")</f>
        <v>Discounted</v>
      </c>
      <c r="AG1434" s="46" t="str">
        <f>TEXT(Table1[[#This Row],[Order Date]],"mmm-yyyy")</f>
        <v>Apr-2015</v>
      </c>
    </row>
    <row r="1435" spans="1:33" ht="12.75" hidden="1" customHeight="1" x14ac:dyDescent="0.25">
      <c r="A1435" s="5">
        <v>19031</v>
      </c>
      <c r="B1435" s="5" t="s">
        <v>56</v>
      </c>
      <c r="C1435" s="5">
        <v>0.05</v>
      </c>
      <c r="D1435" s="5">
        <v>15.68</v>
      </c>
      <c r="E1435" s="5">
        <v>3.73</v>
      </c>
      <c r="F1435" s="5">
        <v>2543</v>
      </c>
      <c r="G1435" s="5" t="s">
        <v>2379</v>
      </c>
      <c r="H1435" s="5" t="s">
        <v>49</v>
      </c>
      <c r="I1435" s="5" t="s">
        <v>58</v>
      </c>
      <c r="J1435" s="5" t="s">
        <v>41</v>
      </c>
      <c r="K1435" s="5" t="s">
        <v>50</v>
      </c>
      <c r="L1435" s="5" t="s">
        <v>51</v>
      </c>
      <c r="M1435" s="5" t="s">
        <v>2380</v>
      </c>
      <c r="N1435" s="5">
        <v>0.46</v>
      </c>
      <c r="O1435" s="5" t="s">
        <v>33</v>
      </c>
      <c r="P1435" s="5" t="s">
        <v>136</v>
      </c>
      <c r="Q1435" s="5" t="s">
        <v>137</v>
      </c>
      <c r="R1435" s="5" t="s">
        <v>1567</v>
      </c>
      <c r="S1435" s="5">
        <v>23223</v>
      </c>
      <c r="T1435" s="7">
        <v>42166</v>
      </c>
      <c r="U1435" s="7">
        <v>42167</v>
      </c>
      <c r="V1435" s="5">
        <v>3.54</v>
      </c>
      <c r="W1435" s="5">
        <v>17</v>
      </c>
      <c r="X1435" s="5">
        <v>257.48</v>
      </c>
      <c r="Y1435" s="5">
        <v>87917</v>
      </c>
      <c r="Z1435" s="5">
        <f>DATEDIF(Table1[[#This Row],[Order Date]], Table1[[#This Row],[Ship Date]], "D")</f>
        <v>1</v>
      </c>
      <c r="AA1435" s="5">
        <f>IF(Table1[[#This Row],[Sales]]=0, 0, Table1[[#This Row],[Profit]] / Table1[[#This Row],[Sales]] * 100)</f>
        <v>1.3748640671120087</v>
      </c>
      <c r="AB1435" s="5">
        <f>Table1[[#This Row],[Sales]] / (1 - Table1[[#This Row],[Discount]])</f>
        <v>271.03157894736847</v>
      </c>
      <c r="AC1435" s="5">
        <f>Table1[[#This Row],[Sales Before Discount]] - Table1[[#This Row],[Sales]]</f>
        <v>13.551578947368455</v>
      </c>
      <c r="AD1435" s="5" t="str">
        <f>IF(Table1[[#This Row],[Discount Impact Factor]]=0, "No Discount", IF(Table1[[#This Row],[Discount Impact Factor]]&lt;=0.1, "Low Discount", IF(Table1[[#This Row],[Discount Impact Factor]]&lt;=0.2, "Medium Discount", "High Discount")))</f>
        <v>High Discount</v>
      </c>
      <c r="AE1435" s="5" t="str">
        <f>IF(Table1[[#This Row],[Discount]]=0,"0% (No Discount)",
 IF(Table1[[#This Row],[Discount]]&lt;=0.09,"10%",
 IF(Table1[[#This Row],[Discount]]&lt;=0.16,"15%",
 IF(Table1[[#This Row],[Discount]]&lt;=0.2,"20%",  IF(Table1[[#This Row],[Discount]]&lt;=0.25,"25%",
 "30%+")))))</f>
        <v>10%</v>
      </c>
      <c r="AF1435" s="5" t="str">
        <f>IF(Table1[[#This Row],[Discount]]=0, "Full Price", "Discounted")</f>
        <v>Discounted</v>
      </c>
      <c r="AG1435" s="46" t="str">
        <f>TEXT(Table1[[#This Row],[Order Date]],"mmm-yyyy")</f>
        <v>Jun-2015</v>
      </c>
    </row>
    <row r="1436" spans="1:33" ht="12.75" hidden="1" customHeight="1" x14ac:dyDescent="0.25">
      <c r="A1436" s="5">
        <v>19032</v>
      </c>
      <c r="B1436" s="5" t="s">
        <v>56</v>
      </c>
      <c r="C1436" s="5">
        <v>0.02</v>
      </c>
      <c r="D1436" s="5">
        <v>195.99</v>
      </c>
      <c r="E1436" s="5">
        <v>4.2</v>
      </c>
      <c r="F1436" s="5">
        <v>2543</v>
      </c>
      <c r="G1436" s="5" t="s">
        <v>2379</v>
      </c>
      <c r="H1436" s="5" t="s">
        <v>49</v>
      </c>
      <c r="I1436" s="5" t="s">
        <v>58</v>
      </c>
      <c r="J1436" s="5" t="s">
        <v>77</v>
      </c>
      <c r="K1436" s="5" t="s">
        <v>78</v>
      </c>
      <c r="L1436" s="5" t="s">
        <v>59</v>
      </c>
      <c r="M1436" s="5" t="s">
        <v>2220</v>
      </c>
      <c r="N1436" s="5">
        <v>0.56000000000000005</v>
      </c>
      <c r="O1436" s="5" t="s">
        <v>33</v>
      </c>
      <c r="P1436" s="5" t="s">
        <v>136</v>
      </c>
      <c r="Q1436" s="5" t="s">
        <v>137</v>
      </c>
      <c r="R1436" s="5" t="s">
        <v>1567</v>
      </c>
      <c r="S1436" s="5">
        <v>23223</v>
      </c>
      <c r="T1436" s="7">
        <v>42166</v>
      </c>
      <c r="U1436" s="7">
        <v>42167</v>
      </c>
      <c r="V1436" s="5">
        <v>40.283999999999999</v>
      </c>
      <c r="W1436" s="5">
        <v>19</v>
      </c>
      <c r="X1436" s="5">
        <v>3194.99</v>
      </c>
      <c r="Y1436" s="5">
        <v>87917</v>
      </c>
      <c r="Z1436" s="5">
        <f>DATEDIF(Table1[[#This Row],[Order Date]], Table1[[#This Row],[Ship Date]], "D")</f>
        <v>1</v>
      </c>
      <c r="AA1436" s="5">
        <f>IF(Table1[[#This Row],[Sales]]=0, 0, Table1[[#This Row],[Profit]] / Table1[[#This Row],[Sales]] * 100)</f>
        <v>1.2608490167418365</v>
      </c>
      <c r="AB1436" s="5">
        <f>Table1[[#This Row],[Sales]] / (1 - Table1[[#This Row],[Discount]])</f>
        <v>3260.1938775510203</v>
      </c>
      <c r="AC1436" s="5">
        <f>Table1[[#This Row],[Sales Before Discount]] - Table1[[#This Row],[Sales]]</f>
        <v>65.203877551020469</v>
      </c>
      <c r="AD1436" s="5" t="str">
        <f>IF(Table1[[#This Row],[Discount Impact Factor]]=0, "No Discount", IF(Table1[[#This Row],[Discount Impact Factor]]&lt;=0.1, "Low Discount", IF(Table1[[#This Row],[Discount Impact Factor]]&lt;=0.2, "Medium Discount", "High Discount")))</f>
        <v>High Discount</v>
      </c>
      <c r="AE1436" s="5" t="str">
        <f>IF(Table1[[#This Row],[Discount]]=0,"0% (No Discount)",
 IF(Table1[[#This Row],[Discount]]&lt;=0.09,"10%",
 IF(Table1[[#This Row],[Discount]]&lt;=0.16,"15%",
 IF(Table1[[#This Row],[Discount]]&lt;=0.2,"20%",  IF(Table1[[#This Row],[Discount]]&lt;=0.25,"25%",
 "30%+")))))</f>
        <v>10%</v>
      </c>
      <c r="AF1436" s="5" t="str">
        <f>IF(Table1[[#This Row],[Discount]]=0, "Full Price", "Discounted")</f>
        <v>Discounted</v>
      </c>
      <c r="AG1436" s="46" t="str">
        <f>TEXT(Table1[[#This Row],[Order Date]],"mmm-yyyy")</f>
        <v>Jun-2015</v>
      </c>
    </row>
    <row r="1437" spans="1:33" ht="12.75" hidden="1" customHeight="1" x14ac:dyDescent="0.25">
      <c r="A1437" s="5">
        <v>19902</v>
      </c>
      <c r="B1437" s="5" t="s">
        <v>56</v>
      </c>
      <c r="C1437" s="5">
        <v>0.01</v>
      </c>
      <c r="D1437" s="5">
        <v>99.99</v>
      </c>
      <c r="E1437" s="5">
        <v>19.989999999999998</v>
      </c>
      <c r="F1437" s="5">
        <v>2545</v>
      </c>
      <c r="G1437" s="5" t="s">
        <v>2381</v>
      </c>
      <c r="H1437" s="5" t="s">
        <v>27</v>
      </c>
      <c r="I1437" s="5" t="s">
        <v>40</v>
      </c>
      <c r="J1437" s="5" t="s">
        <v>77</v>
      </c>
      <c r="K1437" s="5" t="s">
        <v>85</v>
      </c>
      <c r="L1437" s="5" t="s">
        <v>59</v>
      </c>
      <c r="M1437" s="5" t="s">
        <v>115</v>
      </c>
      <c r="N1437" s="5">
        <v>0.52</v>
      </c>
      <c r="O1437" s="5" t="s">
        <v>33</v>
      </c>
      <c r="P1437" s="5" t="s">
        <v>136</v>
      </c>
      <c r="Q1437" s="5" t="s">
        <v>137</v>
      </c>
      <c r="R1437" s="5" t="s">
        <v>1193</v>
      </c>
      <c r="S1437" s="5">
        <v>22153</v>
      </c>
      <c r="T1437" s="7">
        <v>42073</v>
      </c>
      <c r="U1437" s="7">
        <v>42075</v>
      </c>
      <c r="V1437" s="5">
        <v>90.024000000000001</v>
      </c>
      <c r="W1437" s="5">
        <v>2</v>
      </c>
      <c r="X1437" s="5">
        <v>202.98</v>
      </c>
      <c r="Y1437" s="5">
        <v>87915</v>
      </c>
      <c r="Z1437" s="5">
        <f>DATEDIF(Table1[[#This Row],[Order Date]], Table1[[#This Row],[Ship Date]], "D")</f>
        <v>2</v>
      </c>
      <c r="AA1437" s="5">
        <f>IF(Table1[[#This Row],[Sales]]=0, 0, Table1[[#This Row],[Profit]] / Table1[[#This Row],[Sales]] * 100)</f>
        <v>44.351167602719485</v>
      </c>
      <c r="AB1437" s="5">
        <f>Table1[[#This Row],[Sales]] / (1 - Table1[[#This Row],[Discount]])</f>
        <v>205.03030303030303</v>
      </c>
      <c r="AC1437" s="5">
        <f>Table1[[#This Row],[Sales Before Discount]] - Table1[[#This Row],[Sales]]</f>
        <v>2.0503030303030414</v>
      </c>
      <c r="AD1437" s="5" t="str">
        <f>IF(Table1[[#This Row],[Discount Impact Factor]]=0, "No Discount", IF(Table1[[#This Row],[Discount Impact Factor]]&lt;=0.1, "Low Discount", IF(Table1[[#This Row],[Discount Impact Factor]]&lt;=0.2, "Medium Discount", "High Discount")))</f>
        <v>High Discount</v>
      </c>
      <c r="AE1437" s="5" t="str">
        <f>IF(Table1[[#This Row],[Discount]]=0,"0% (No Discount)",
 IF(Table1[[#This Row],[Discount]]&lt;=0.09,"10%",
 IF(Table1[[#This Row],[Discount]]&lt;=0.16,"15%",
 IF(Table1[[#This Row],[Discount]]&lt;=0.2,"20%",  IF(Table1[[#This Row],[Discount]]&lt;=0.25,"25%",
 "30%+")))))</f>
        <v>10%</v>
      </c>
      <c r="AF1437" s="5" t="str">
        <f>IF(Table1[[#This Row],[Discount]]=0, "Full Price", "Discounted")</f>
        <v>Discounted</v>
      </c>
      <c r="AG1437" s="46" t="str">
        <f>TEXT(Table1[[#This Row],[Order Date]],"mmm-yyyy")</f>
        <v>Mar-2015</v>
      </c>
    </row>
    <row r="1438" spans="1:33" ht="12.75" hidden="1" customHeight="1" x14ac:dyDescent="0.25">
      <c r="A1438" s="5">
        <v>25460</v>
      </c>
      <c r="B1438" s="5" t="s">
        <v>106</v>
      </c>
      <c r="C1438" s="5">
        <v>7.0000000000000007E-2</v>
      </c>
      <c r="D1438" s="5">
        <v>6.48</v>
      </c>
      <c r="E1438" s="5">
        <v>9.5399999999999991</v>
      </c>
      <c r="F1438" s="5">
        <v>2547</v>
      </c>
      <c r="G1438" s="5" t="s">
        <v>2382</v>
      </c>
      <c r="H1438" s="5" t="s">
        <v>49</v>
      </c>
      <c r="I1438" s="5" t="s">
        <v>58</v>
      </c>
      <c r="J1438" s="5" t="s">
        <v>29</v>
      </c>
      <c r="K1438" s="5" t="s">
        <v>93</v>
      </c>
      <c r="L1438" s="5" t="s">
        <v>59</v>
      </c>
      <c r="M1438" s="5" t="s">
        <v>2359</v>
      </c>
      <c r="N1438" s="5">
        <v>0.37</v>
      </c>
      <c r="O1438" s="5" t="s">
        <v>33</v>
      </c>
      <c r="P1438" s="5" t="s">
        <v>136</v>
      </c>
      <c r="Q1438" s="5" t="s">
        <v>137</v>
      </c>
      <c r="R1438" s="5" t="s">
        <v>2383</v>
      </c>
      <c r="S1438" s="5">
        <v>23464</v>
      </c>
      <c r="T1438" s="7">
        <v>42113</v>
      </c>
      <c r="U1438" s="7">
        <v>42113</v>
      </c>
      <c r="V1438" s="5">
        <v>2.2320000000000002</v>
      </c>
      <c r="W1438" s="5">
        <v>1</v>
      </c>
      <c r="X1438" s="5">
        <v>10.86</v>
      </c>
      <c r="Y1438" s="5">
        <v>87916</v>
      </c>
      <c r="Z1438" s="5">
        <f>DATEDIF(Table1[[#This Row],[Order Date]], Table1[[#This Row],[Ship Date]], "D")</f>
        <v>0</v>
      </c>
      <c r="AA1438" s="5">
        <f>IF(Table1[[#This Row],[Sales]]=0, 0, Table1[[#This Row],[Profit]] / Table1[[#This Row],[Sales]] * 100)</f>
        <v>20.552486187845307</v>
      </c>
      <c r="AB1438" s="5">
        <f>Table1[[#This Row],[Sales]] / (1 - Table1[[#This Row],[Discount]])</f>
        <v>11.67741935483871</v>
      </c>
      <c r="AC1438" s="5">
        <f>Table1[[#This Row],[Sales Before Discount]] - Table1[[#This Row],[Sales]]</f>
        <v>0.81741935483871053</v>
      </c>
      <c r="AD1438" s="5" t="str">
        <f>IF(Table1[[#This Row],[Discount Impact Factor]]=0, "No Discount", IF(Table1[[#This Row],[Discount Impact Factor]]&lt;=0.1, "Low Discount", IF(Table1[[#This Row],[Discount Impact Factor]]&lt;=0.2, "Medium Discount", "High Discount")))</f>
        <v>High Discount</v>
      </c>
      <c r="AE1438" s="5" t="str">
        <f>IF(Table1[[#This Row],[Discount]]=0,"0% (No Discount)",
 IF(Table1[[#This Row],[Discount]]&lt;=0.09,"10%",
 IF(Table1[[#This Row],[Discount]]&lt;=0.16,"15%",
 IF(Table1[[#This Row],[Discount]]&lt;=0.2,"20%",  IF(Table1[[#This Row],[Discount]]&lt;=0.25,"25%",
 "30%+")))))</f>
        <v>10%</v>
      </c>
      <c r="AF1438" s="5" t="str">
        <f>IF(Table1[[#This Row],[Discount]]=0, "Full Price", "Discounted")</f>
        <v>Discounted</v>
      </c>
      <c r="AG1438" s="46" t="str">
        <f>TEXT(Table1[[#This Row],[Order Date]],"mmm-yyyy")</f>
        <v>Apr-2015</v>
      </c>
    </row>
    <row r="1439" spans="1:33" ht="12.75" hidden="1" customHeight="1" x14ac:dyDescent="0.25">
      <c r="A1439" s="5">
        <v>6525</v>
      </c>
      <c r="B1439" s="5" t="s">
        <v>106</v>
      </c>
      <c r="C1439" s="5">
        <v>0</v>
      </c>
      <c r="D1439" s="5">
        <v>35.99</v>
      </c>
      <c r="E1439" s="5">
        <v>0.99</v>
      </c>
      <c r="F1439" s="5">
        <v>2548</v>
      </c>
      <c r="G1439" s="5" t="s">
        <v>2384</v>
      </c>
      <c r="H1439" s="5" t="s">
        <v>49</v>
      </c>
      <c r="I1439" s="5" t="s">
        <v>58</v>
      </c>
      <c r="J1439" s="5" t="s">
        <v>77</v>
      </c>
      <c r="K1439" s="5" t="s">
        <v>78</v>
      </c>
      <c r="L1439" s="5" t="s">
        <v>51</v>
      </c>
      <c r="M1439" s="5" t="s">
        <v>2385</v>
      </c>
      <c r="N1439" s="5">
        <v>0.35</v>
      </c>
      <c r="O1439" s="5" t="s">
        <v>33</v>
      </c>
      <c r="P1439" s="5" t="s">
        <v>34</v>
      </c>
      <c r="Q1439" s="5" t="s">
        <v>45</v>
      </c>
      <c r="R1439" s="5" t="s">
        <v>663</v>
      </c>
      <c r="S1439" s="5">
        <v>90068</v>
      </c>
      <c r="T1439" s="7">
        <v>42098</v>
      </c>
      <c r="U1439" s="7">
        <v>42105</v>
      </c>
      <c r="V1439" s="5">
        <v>840.05099999999993</v>
      </c>
      <c r="W1439" s="5">
        <v>46</v>
      </c>
      <c r="X1439" s="5">
        <v>1477.57</v>
      </c>
      <c r="Y1439" s="5">
        <v>46436</v>
      </c>
      <c r="Z1439" s="5">
        <f>DATEDIF(Table1[[#This Row],[Order Date]], Table1[[#This Row],[Ship Date]], "D")</f>
        <v>7</v>
      </c>
      <c r="AA1439" s="5">
        <f>IF(Table1[[#This Row],[Sales]]=0, 0, Table1[[#This Row],[Profit]] / Table1[[#This Row],[Sales]] * 100)</f>
        <v>56.853550085613534</v>
      </c>
      <c r="AB1439" s="5">
        <f>Table1[[#This Row],[Sales]] / (1 - Table1[[#This Row],[Discount]])</f>
        <v>1477.57</v>
      </c>
      <c r="AC1439" s="5">
        <f>Table1[[#This Row],[Sales Before Discount]] - Table1[[#This Row],[Sales]]</f>
        <v>0</v>
      </c>
      <c r="AD1439" s="5" t="str">
        <f>IF(Table1[[#This Row],[Discount Impact Factor]]=0, "No Discount", IF(Table1[[#This Row],[Discount Impact Factor]]&lt;=0.1, "Low Discount", IF(Table1[[#This Row],[Discount Impact Factor]]&lt;=0.2, "Medium Discount", "High Discount")))</f>
        <v>No Discount</v>
      </c>
      <c r="AE1439" s="5" t="str">
        <f>IF(Table1[[#This Row],[Discount]]=0,"0% (No Discount)",
 IF(Table1[[#This Row],[Discount]]&lt;=0.09,"10%",
 IF(Table1[[#This Row],[Discount]]&lt;=0.16,"15%",
 IF(Table1[[#This Row],[Discount]]&lt;=0.2,"20%",  IF(Table1[[#This Row],[Discount]]&lt;=0.25,"25%",
 "30%+")))))</f>
        <v>0% (No Discount)</v>
      </c>
      <c r="AF1439" s="5" t="str">
        <f>IF(Table1[[#This Row],[Discount]]=0, "Full Price", "Discounted")</f>
        <v>Full Price</v>
      </c>
      <c r="AG1439" s="46" t="str">
        <f>TEXT(Table1[[#This Row],[Order Date]],"mmm-yyyy")</f>
        <v>Apr-2015</v>
      </c>
    </row>
    <row r="1440" spans="1:33" ht="12.75" hidden="1" customHeight="1" x14ac:dyDescent="0.25">
      <c r="A1440" s="5">
        <v>5777</v>
      </c>
      <c r="B1440" s="5" t="s">
        <v>106</v>
      </c>
      <c r="C1440" s="5">
        <v>0.05</v>
      </c>
      <c r="D1440" s="5">
        <v>30.98</v>
      </c>
      <c r="E1440" s="5">
        <v>9.18</v>
      </c>
      <c r="F1440" s="5">
        <v>2548</v>
      </c>
      <c r="G1440" s="5" t="s">
        <v>2384</v>
      </c>
      <c r="H1440" s="5" t="s">
        <v>27</v>
      </c>
      <c r="I1440" s="5" t="s">
        <v>58</v>
      </c>
      <c r="J1440" s="5" t="s">
        <v>29</v>
      </c>
      <c r="K1440" s="5" t="s">
        <v>93</v>
      </c>
      <c r="L1440" s="5" t="s">
        <v>59</v>
      </c>
      <c r="M1440" s="5" t="s">
        <v>2357</v>
      </c>
      <c r="N1440" s="5">
        <v>0.4</v>
      </c>
      <c r="O1440" s="5" t="s">
        <v>33</v>
      </c>
      <c r="P1440" s="5" t="s">
        <v>34</v>
      </c>
      <c r="Q1440" s="5" t="s">
        <v>45</v>
      </c>
      <c r="R1440" s="5" t="s">
        <v>663</v>
      </c>
      <c r="S1440" s="5">
        <v>90068</v>
      </c>
      <c r="T1440" s="7">
        <v>42115</v>
      </c>
      <c r="U1440" s="7">
        <v>42115</v>
      </c>
      <c r="V1440" s="5">
        <v>61.47</v>
      </c>
      <c r="W1440" s="5">
        <v>12</v>
      </c>
      <c r="X1440" s="5">
        <v>382.29</v>
      </c>
      <c r="Y1440" s="5">
        <v>40997</v>
      </c>
      <c r="Z1440" s="5">
        <f>DATEDIF(Table1[[#This Row],[Order Date]], Table1[[#This Row],[Ship Date]], "D")</f>
        <v>0</v>
      </c>
      <c r="AA1440" s="5">
        <f>IF(Table1[[#This Row],[Sales]]=0, 0, Table1[[#This Row],[Profit]] / Table1[[#This Row],[Sales]] * 100)</f>
        <v>16.079416150043162</v>
      </c>
      <c r="AB1440" s="5">
        <f>Table1[[#This Row],[Sales]] / (1 - Table1[[#This Row],[Discount]])</f>
        <v>402.41052631578953</v>
      </c>
      <c r="AC1440" s="5">
        <f>Table1[[#This Row],[Sales Before Discount]] - Table1[[#This Row],[Sales]]</f>
        <v>20.120526315789505</v>
      </c>
      <c r="AD1440" s="5" t="str">
        <f>IF(Table1[[#This Row],[Discount Impact Factor]]=0, "No Discount", IF(Table1[[#This Row],[Discount Impact Factor]]&lt;=0.1, "Low Discount", IF(Table1[[#This Row],[Discount Impact Factor]]&lt;=0.2, "Medium Discount", "High Discount")))</f>
        <v>High Discount</v>
      </c>
      <c r="AE1440" s="5" t="str">
        <f>IF(Table1[[#This Row],[Discount]]=0,"0% (No Discount)",
 IF(Table1[[#This Row],[Discount]]&lt;=0.09,"10%",
 IF(Table1[[#This Row],[Discount]]&lt;=0.16,"15%",
 IF(Table1[[#This Row],[Discount]]&lt;=0.2,"20%",  IF(Table1[[#This Row],[Discount]]&lt;=0.25,"25%",
 "30%+")))))</f>
        <v>10%</v>
      </c>
      <c r="AF1440" s="5" t="str">
        <f>IF(Table1[[#This Row],[Discount]]=0, "Full Price", "Discounted")</f>
        <v>Discounted</v>
      </c>
      <c r="AG1440" s="46" t="str">
        <f>TEXT(Table1[[#This Row],[Order Date]],"mmm-yyyy")</f>
        <v>Apr-2015</v>
      </c>
    </row>
    <row r="1441" spans="1:33" ht="12.75" hidden="1" customHeight="1" x14ac:dyDescent="0.25">
      <c r="A1441" s="5">
        <v>5778</v>
      </c>
      <c r="B1441" s="5" t="s">
        <v>106</v>
      </c>
      <c r="C1441" s="5">
        <v>0.05</v>
      </c>
      <c r="D1441" s="5">
        <v>22.99</v>
      </c>
      <c r="E1441" s="5">
        <v>8.99</v>
      </c>
      <c r="F1441" s="5">
        <v>2548</v>
      </c>
      <c r="G1441" s="5" t="s">
        <v>2384</v>
      </c>
      <c r="H1441" s="5" t="s">
        <v>49</v>
      </c>
      <c r="I1441" s="5" t="s">
        <v>58</v>
      </c>
      <c r="J1441" s="5" t="s">
        <v>29</v>
      </c>
      <c r="K1441" s="5" t="s">
        <v>30</v>
      </c>
      <c r="L1441" s="5" t="s">
        <v>51</v>
      </c>
      <c r="M1441" s="5" t="s">
        <v>2386</v>
      </c>
      <c r="N1441" s="5">
        <v>0.56999999999999995</v>
      </c>
      <c r="O1441" s="5" t="s">
        <v>33</v>
      </c>
      <c r="P1441" s="5" t="s">
        <v>34</v>
      </c>
      <c r="Q1441" s="5" t="s">
        <v>45</v>
      </c>
      <c r="R1441" s="5" t="s">
        <v>663</v>
      </c>
      <c r="S1441" s="5">
        <v>90068</v>
      </c>
      <c r="T1441" s="7">
        <v>42115</v>
      </c>
      <c r="U1441" s="7">
        <v>42122</v>
      </c>
      <c r="V1441" s="5">
        <v>18.27</v>
      </c>
      <c r="W1441" s="5">
        <v>37</v>
      </c>
      <c r="X1441" s="5">
        <v>881.74</v>
      </c>
      <c r="Y1441" s="5">
        <v>40997</v>
      </c>
      <c r="Z1441" s="5">
        <f>DATEDIF(Table1[[#This Row],[Order Date]], Table1[[#This Row],[Ship Date]], "D")</f>
        <v>7</v>
      </c>
      <c r="AA1441" s="5">
        <f>IF(Table1[[#This Row],[Sales]]=0, 0, Table1[[#This Row],[Profit]] / Table1[[#This Row],[Sales]] * 100)</f>
        <v>2.0720393766870049</v>
      </c>
      <c r="AB1441" s="5">
        <f>Table1[[#This Row],[Sales]] / (1 - Table1[[#This Row],[Discount]])</f>
        <v>928.14736842105265</v>
      </c>
      <c r="AC1441" s="5">
        <f>Table1[[#This Row],[Sales Before Discount]] - Table1[[#This Row],[Sales]]</f>
        <v>46.407368421052638</v>
      </c>
      <c r="AD1441" s="5" t="str">
        <f>IF(Table1[[#This Row],[Discount Impact Factor]]=0, "No Discount", IF(Table1[[#This Row],[Discount Impact Factor]]&lt;=0.1, "Low Discount", IF(Table1[[#This Row],[Discount Impact Factor]]&lt;=0.2, "Medium Discount", "High Discount")))</f>
        <v>High Discount</v>
      </c>
      <c r="AE1441" s="5" t="str">
        <f>IF(Table1[[#This Row],[Discount]]=0,"0% (No Discount)",
 IF(Table1[[#This Row],[Discount]]&lt;=0.09,"10%",
 IF(Table1[[#This Row],[Discount]]&lt;=0.16,"15%",
 IF(Table1[[#This Row],[Discount]]&lt;=0.2,"20%",  IF(Table1[[#This Row],[Discount]]&lt;=0.25,"25%",
 "30%+")))))</f>
        <v>10%</v>
      </c>
      <c r="AF1441" s="5" t="str">
        <f>IF(Table1[[#This Row],[Discount]]=0, "Full Price", "Discounted")</f>
        <v>Discounted</v>
      </c>
      <c r="AG1441" s="46" t="str">
        <f>TEXT(Table1[[#This Row],[Order Date]],"mmm-yyyy")</f>
        <v>Apr-2015</v>
      </c>
    </row>
    <row r="1442" spans="1:33" ht="12.75" customHeight="1" x14ac:dyDescent="0.25">
      <c r="A1442" s="5">
        <v>5780</v>
      </c>
      <c r="B1442" s="5" t="s">
        <v>106</v>
      </c>
      <c r="C1442" s="5">
        <v>0.04</v>
      </c>
      <c r="D1442" s="5">
        <v>212.6</v>
      </c>
      <c r="E1442" s="5">
        <v>110.2</v>
      </c>
      <c r="F1442" s="5">
        <v>2548</v>
      </c>
      <c r="G1442" s="5" t="s">
        <v>2384</v>
      </c>
      <c r="H1442" s="5" t="s">
        <v>39</v>
      </c>
      <c r="I1442" s="5" t="s">
        <v>58</v>
      </c>
      <c r="J1442" s="5" t="s">
        <v>41</v>
      </c>
      <c r="K1442" s="5" t="s">
        <v>152</v>
      </c>
      <c r="L1442" s="5" t="s">
        <v>121</v>
      </c>
      <c r="M1442" s="5" t="s">
        <v>1348</v>
      </c>
      <c r="N1442" s="5">
        <v>0.73</v>
      </c>
      <c r="O1442" s="5" t="s">
        <v>33</v>
      </c>
      <c r="P1442" s="5" t="s">
        <v>34</v>
      </c>
      <c r="Q1442" s="5" t="s">
        <v>45</v>
      </c>
      <c r="R1442" s="5" t="s">
        <v>663</v>
      </c>
      <c r="S1442" s="5">
        <v>90068</v>
      </c>
      <c r="T1442" s="7">
        <v>42115</v>
      </c>
      <c r="U1442" s="7">
        <v>42119</v>
      </c>
      <c r="V1442" s="5">
        <v>-513.79042000000004</v>
      </c>
      <c r="W1442" s="5">
        <v>33</v>
      </c>
      <c r="X1442" s="5">
        <v>7384.18</v>
      </c>
      <c r="Y1442" s="5">
        <v>40997</v>
      </c>
      <c r="Z1442" s="5">
        <f>DATEDIF(Table1[[#This Row],[Order Date]], Table1[[#This Row],[Ship Date]], "D")</f>
        <v>4</v>
      </c>
      <c r="AA1442" s="5">
        <f>IF(Table1[[#This Row],[Sales]]=0, 0, Table1[[#This Row],[Profit]] / Table1[[#This Row],[Sales]] * 100)</f>
        <v>-6.957988835591765</v>
      </c>
      <c r="AB1442" s="5">
        <f>Table1[[#This Row],[Sales]] / (1 - Table1[[#This Row],[Discount]])</f>
        <v>7691.854166666667</v>
      </c>
      <c r="AC1442" s="5">
        <f>Table1[[#This Row],[Sales Before Discount]] - Table1[[#This Row],[Sales]]</f>
        <v>307.67416666666668</v>
      </c>
      <c r="AD1442" s="5" t="str">
        <f>IF(Table1[[#This Row],[Discount Impact Factor]]=0, "No Discount", IF(Table1[[#This Row],[Discount Impact Factor]]&lt;=0.1, "Low Discount", IF(Table1[[#This Row],[Discount Impact Factor]]&lt;=0.2, "Medium Discount", "High Discount")))</f>
        <v>High Discount</v>
      </c>
      <c r="AE1442" s="5" t="str">
        <f>IF(Table1[[#This Row],[Discount]]=0,"0% (No Discount)",
 IF(Table1[[#This Row],[Discount]]&lt;=0.09,"10%",
 IF(Table1[[#This Row],[Discount]]&lt;=0.16,"15%",
 IF(Table1[[#This Row],[Discount]]&lt;=0.2,"20%",  IF(Table1[[#This Row],[Discount]]&lt;=0.25,"25%",
 "30%+")))))</f>
        <v>10%</v>
      </c>
      <c r="AF1442" s="5" t="str">
        <f>IF(Table1[[#This Row],[Discount]]=0, "Full Price", "Discounted")</f>
        <v>Discounted</v>
      </c>
      <c r="AG1442" s="46" t="str">
        <f>TEXT(Table1[[#This Row],[Order Date]],"mmm-yyyy")</f>
        <v>Apr-2015</v>
      </c>
    </row>
    <row r="1443" spans="1:33" ht="12.75" hidden="1" customHeight="1" x14ac:dyDescent="0.25">
      <c r="A1443" s="5">
        <v>4204</v>
      </c>
      <c r="B1443" s="5" t="s">
        <v>37</v>
      </c>
      <c r="C1443" s="5">
        <v>0.09</v>
      </c>
      <c r="D1443" s="5">
        <v>5.98</v>
      </c>
      <c r="E1443" s="5">
        <v>1.67</v>
      </c>
      <c r="F1443" s="5">
        <v>2548</v>
      </c>
      <c r="G1443" s="5" t="s">
        <v>2384</v>
      </c>
      <c r="H1443" s="5" t="s">
        <v>49</v>
      </c>
      <c r="I1443" s="5" t="s">
        <v>58</v>
      </c>
      <c r="J1443" s="5" t="s">
        <v>29</v>
      </c>
      <c r="K1443" s="5" t="s">
        <v>30</v>
      </c>
      <c r="L1443" s="5" t="s">
        <v>31</v>
      </c>
      <c r="M1443" s="5" t="s">
        <v>2387</v>
      </c>
      <c r="N1443" s="5">
        <v>0.51</v>
      </c>
      <c r="O1443" s="5" t="s">
        <v>33</v>
      </c>
      <c r="P1443" s="5" t="s">
        <v>34</v>
      </c>
      <c r="Q1443" s="5" t="s">
        <v>45</v>
      </c>
      <c r="R1443" s="5" t="s">
        <v>663</v>
      </c>
      <c r="S1443" s="5">
        <v>90068</v>
      </c>
      <c r="T1443" s="7">
        <v>42159</v>
      </c>
      <c r="U1443" s="7">
        <v>42162</v>
      </c>
      <c r="V1443" s="5">
        <v>23.87</v>
      </c>
      <c r="W1443" s="5">
        <v>81</v>
      </c>
      <c r="X1443" s="5">
        <v>448.26</v>
      </c>
      <c r="Y1443" s="5">
        <v>29889</v>
      </c>
      <c r="Z1443" s="5">
        <f>DATEDIF(Table1[[#This Row],[Order Date]], Table1[[#This Row],[Ship Date]], "D")</f>
        <v>3</v>
      </c>
      <c r="AA1443" s="5">
        <f>IF(Table1[[#This Row],[Sales]]=0, 0, Table1[[#This Row],[Profit]] / Table1[[#This Row],[Sales]] * 100)</f>
        <v>5.325034578146612</v>
      </c>
      <c r="AB1443" s="5">
        <f>Table1[[#This Row],[Sales]] / (1 - Table1[[#This Row],[Discount]])</f>
        <v>492.59340659340654</v>
      </c>
      <c r="AC1443" s="5">
        <f>Table1[[#This Row],[Sales Before Discount]] - Table1[[#This Row],[Sales]]</f>
        <v>44.333406593406551</v>
      </c>
      <c r="AD1443" s="5" t="str">
        <f>IF(Table1[[#This Row],[Discount Impact Factor]]=0, "No Discount", IF(Table1[[#This Row],[Discount Impact Factor]]&lt;=0.1, "Low Discount", IF(Table1[[#This Row],[Discount Impact Factor]]&lt;=0.2, "Medium Discount", "High Discount")))</f>
        <v>High Discount</v>
      </c>
      <c r="AE1443" s="5" t="str">
        <f>IF(Table1[[#This Row],[Discount]]=0,"0% (No Discount)",
 IF(Table1[[#This Row],[Discount]]&lt;=0.09,"10%",
 IF(Table1[[#This Row],[Discount]]&lt;=0.16,"15%",
 IF(Table1[[#This Row],[Discount]]&lt;=0.2,"20%",  IF(Table1[[#This Row],[Discount]]&lt;=0.25,"25%",
 "30%+")))))</f>
        <v>10%</v>
      </c>
      <c r="AF1443" s="5" t="str">
        <f>IF(Table1[[#This Row],[Discount]]=0, "Full Price", "Discounted")</f>
        <v>Discounted</v>
      </c>
      <c r="AG1443" s="46" t="str">
        <f>TEXT(Table1[[#This Row],[Order Date]],"mmm-yyyy")</f>
        <v>Jun-2015</v>
      </c>
    </row>
    <row r="1444" spans="1:33" ht="12.75" hidden="1" customHeight="1" x14ac:dyDescent="0.25">
      <c r="A1444" s="5">
        <v>23777</v>
      </c>
      <c r="B1444" s="5" t="s">
        <v>106</v>
      </c>
      <c r="C1444" s="5">
        <v>0.05</v>
      </c>
      <c r="D1444" s="5">
        <v>30.98</v>
      </c>
      <c r="E1444" s="5">
        <v>9.18</v>
      </c>
      <c r="F1444" s="5">
        <v>2549</v>
      </c>
      <c r="G1444" s="5" t="s">
        <v>2388</v>
      </c>
      <c r="H1444" s="5" t="s">
        <v>27</v>
      </c>
      <c r="I1444" s="5" t="s">
        <v>58</v>
      </c>
      <c r="J1444" s="5" t="s">
        <v>29</v>
      </c>
      <c r="K1444" s="5" t="s">
        <v>93</v>
      </c>
      <c r="L1444" s="5" t="s">
        <v>59</v>
      </c>
      <c r="M1444" s="5" t="s">
        <v>2357</v>
      </c>
      <c r="N1444" s="5">
        <v>0.4</v>
      </c>
      <c r="O1444" s="5" t="s">
        <v>33</v>
      </c>
      <c r="P1444" s="5" t="s">
        <v>53</v>
      </c>
      <c r="Q1444" s="5" t="s">
        <v>154</v>
      </c>
      <c r="R1444" s="5" t="s">
        <v>2389</v>
      </c>
      <c r="S1444" s="5">
        <v>43213</v>
      </c>
      <c r="T1444" s="7">
        <v>42115</v>
      </c>
      <c r="U1444" s="7">
        <v>42115</v>
      </c>
      <c r="V1444" s="5">
        <v>61.47</v>
      </c>
      <c r="W1444" s="5">
        <v>3</v>
      </c>
      <c r="X1444" s="5">
        <v>95.57</v>
      </c>
      <c r="Y1444" s="5">
        <v>88657</v>
      </c>
      <c r="Z1444" s="5">
        <f>DATEDIF(Table1[[#This Row],[Order Date]], Table1[[#This Row],[Ship Date]], "D")</f>
        <v>0</v>
      </c>
      <c r="AA1444" s="5">
        <f>IF(Table1[[#This Row],[Sales]]=0, 0, Table1[[#This Row],[Profit]] / Table1[[#This Row],[Sales]] * 100)</f>
        <v>64.319347075442096</v>
      </c>
      <c r="AB1444" s="5">
        <f>Table1[[#This Row],[Sales]] / (1 - Table1[[#This Row],[Discount]])</f>
        <v>100.6</v>
      </c>
      <c r="AC1444" s="5">
        <f>Table1[[#This Row],[Sales Before Discount]] - Table1[[#This Row],[Sales]]</f>
        <v>5.0300000000000011</v>
      </c>
      <c r="AD1444" s="5" t="str">
        <f>IF(Table1[[#This Row],[Discount Impact Factor]]=0, "No Discount", IF(Table1[[#This Row],[Discount Impact Factor]]&lt;=0.1, "Low Discount", IF(Table1[[#This Row],[Discount Impact Factor]]&lt;=0.2, "Medium Discount", "High Discount")))</f>
        <v>High Discount</v>
      </c>
      <c r="AE1444" s="5" t="str">
        <f>IF(Table1[[#This Row],[Discount]]=0,"0% (No Discount)",
 IF(Table1[[#This Row],[Discount]]&lt;=0.09,"10%",
 IF(Table1[[#This Row],[Discount]]&lt;=0.16,"15%",
 IF(Table1[[#This Row],[Discount]]&lt;=0.2,"20%",  IF(Table1[[#This Row],[Discount]]&lt;=0.25,"25%",
 "30%+")))))</f>
        <v>10%</v>
      </c>
      <c r="AF1444" s="5" t="str">
        <f>IF(Table1[[#This Row],[Discount]]=0, "Full Price", "Discounted")</f>
        <v>Discounted</v>
      </c>
      <c r="AG1444" s="46" t="str">
        <f>TEXT(Table1[[#This Row],[Order Date]],"mmm-yyyy")</f>
        <v>Apr-2015</v>
      </c>
    </row>
    <row r="1445" spans="1:33" ht="12.75" hidden="1" customHeight="1" x14ac:dyDescent="0.25">
      <c r="A1445" s="5">
        <v>23778</v>
      </c>
      <c r="B1445" s="5" t="s">
        <v>106</v>
      </c>
      <c r="C1445" s="5">
        <v>0.05</v>
      </c>
      <c r="D1445" s="5">
        <v>22.99</v>
      </c>
      <c r="E1445" s="5">
        <v>8.99</v>
      </c>
      <c r="F1445" s="5">
        <v>2549</v>
      </c>
      <c r="G1445" s="5" t="s">
        <v>2388</v>
      </c>
      <c r="H1445" s="5" t="s">
        <v>49</v>
      </c>
      <c r="I1445" s="5" t="s">
        <v>58</v>
      </c>
      <c r="J1445" s="5" t="s">
        <v>29</v>
      </c>
      <c r="K1445" s="5" t="s">
        <v>30</v>
      </c>
      <c r="L1445" s="5" t="s">
        <v>51</v>
      </c>
      <c r="M1445" s="5" t="s">
        <v>2386</v>
      </c>
      <c r="N1445" s="5">
        <v>0.56999999999999995</v>
      </c>
      <c r="O1445" s="5" t="s">
        <v>33</v>
      </c>
      <c r="P1445" s="5" t="s">
        <v>53</v>
      </c>
      <c r="Q1445" s="5" t="s">
        <v>154</v>
      </c>
      <c r="R1445" s="5" t="s">
        <v>2389</v>
      </c>
      <c r="S1445" s="5">
        <v>43213</v>
      </c>
      <c r="T1445" s="7">
        <v>42115</v>
      </c>
      <c r="U1445" s="7">
        <v>42122</v>
      </c>
      <c r="V1445" s="5">
        <v>18.27</v>
      </c>
      <c r="W1445" s="5">
        <v>9</v>
      </c>
      <c r="X1445" s="5">
        <v>214.48</v>
      </c>
      <c r="Y1445" s="5">
        <v>88657</v>
      </c>
      <c r="Z1445" s="5">
        <f>DATEDIF(Table1[[#This Row],[Order Date]], Table1[[#This Row],[Ship Date]], "D")</f>
        <v>7</v>
      </c>
      <c r="AA1445" s="5">
        <f>IF(Table1[[#This Row],[Sales]]=0, 0, Table1[[#This Row],[Profit]] / Table1[[#This Row],[Sales]] * 100)</f>
        <v>8.5182767624020883</v>
      </c>
      <c r="AB1445" s="5">
        <f>Table1[[#This Row],[Sales]] / (1 - Table1[[#This Row],[Discount]])</f>
        <v>225.76842105263157</v>
      </c>
      <c r="AC1445" s="5">
        <f>Table1[[#This Row],[Sales Before Discount]] - Table1[[#This Row],[Sales]]</f>
        <v>11.288421052631577</v>
      </c>
      <c r="AD1445" s="5" t="str">
        <f>IF(Table1[[#This Row],[Discount Impact Factor]]=0, "No Discount", IF(Table1[[#This Row],[Discount Impact Factor]]&lt;=0.1, "Low Discount", IF(Table1[[#This Row],[Discount Impact Factor]]&lt;=0.2, "Medium Discount", "High Discount")))</f>
        <v>High Discount</v>
      </c>
      <c r="AE1445" s="5" t="str">
        <f>IF(Table1[[#This Row],[Discount]]=0,"0% (No Discount)",
 IF(Table1[[#This Row],[Discount]]&lt;=0.09,"10%",
 IF(Table1[[#This Row],[Discount]]&lt;=0.16,"15%",
 IF(Table1[[#This Row],[Discount]]&lt;=0.2,"20%",  IF(Table1[[#This Row],[Discount]]&lt;=0.25,"25%",
 "30%+")))))</f>
        <v>10%</v>
      </c>
      <c r="AF1445" s="5" t="str">
        <f>IF(Table1[[#This Row],[Discount]]=0, "Full Price", "Discounted")</f>
        <v>Discounted</v>
      </c>
      <c r="AG1445" s="46" t="str">
        <f>TEXT(Table1[[#This Row],[Order Date]],"mmm-yyyy")</f>
        <v>Apr-2015</v>
      </c>
    </row>
    <row r="1446" spans="1:33" ht="12.75" customHeight="1" x14ac:dyDescent="0.25">
      <c r="A1446" s="5">
        <v>23780</v>
      </c>
      <c r="B1446" s="5" t="s">
        <v>106</v>
      </c>
      <c r="C1446" s="5">
        <v>0.04</v>
      </c>
      <c r="D1446" s="5">
        <v>212.6</v>
      </c>
      <c r="E1446" s="5">
        <v>110.2</v>
      </c>
      <c r="F1446" s="5">
        <v>2549</v>
      </c>
      <c r="G1446" s="5" t="s">
        <v>2388</v>
      </c>
      <c r="H1446" s="5" t="s">
        <v>39</v>
      </c>
      <c r="I1446" s="5" t="s">
        <v>58</v>
      </c>
      <c r="J1446" s="5" t="s">
        <v>41</v>
      </c>
      <c r="K1446" s="5" t="s">
        <v>152</v>
      </c>
      <c r="L1446" s="5" t="s">
        <v>121</v>
      </c>
      <c r="M1446" s="5" t="s">
        <v>1348</v>
      </c>
      <c r="N1446" s="5">
        <v>0.73</v>
      </c>
      <c r="O1446" s="5" t="s">
        <v>33</v>
      </c>
      <c r="P1446" s="5" t="s">
        <v>53</v>
      </c>
      <c r="Q1446" s="5" t="s">
        <v>154</v>
      </c>
      <c r="R1446" s="5" t="s">
        <v>2389</v>
      </c>
      <c r="S1446" s="5">
        <v>43213</v>
      </c>
      <c r="T1446" s="7">
        <v>42115</v>
      </c>
      <c r="U1446" s="7">
        <v>42119</v>
      </c>
      <c r="V1446" s="5">
        <v>-513.79042000000004</v>
      </c>
      <c r="W1446" s="5">
        <v>8</v>
      </c>
      <c r="X1446" s="5">
        <v>1790.1</v>
      </c>
      <c r="Y1446" s="5">
        <v>88657</v>
      </c>
      <c r="Z1446" s="5">
        <f>DATEDIF(Table1[[#This Row],[Order Date]], Table1[[#This Row],[Ship Date]], "D")</f>
        <v>4</v>
      </c>
      <c r="AA1446" s="5">
        <f>IF(Table1[[#This Row],[Sales]]=0, 0, Table1[[#This Row],[Profit]] / Table1[[#This Row],[Sales]] * 100)</f>
        <v>-28.701771968046479</v>
      </c>
      <c r="AB1446" s="5">
        <f>Table1[[#This Row],[Sales]] / (1 - Table1[[#This Row],[Discount]])</f>
        <v>1864.6875</v>
      </c>
      <c r="AC1446" s="5">
        <f>Table1[[#This Row],[Sales Before Discount]] - Table1[[#This Row],[Sales]]</f>
        <v>74.587500000000091</v>
      </c>
      <c r="AD1446" s="5" t="str">
        <f>IF(Table1[[#This Row],[Discount Impact Factor]]=0, "No Discount", IF(Table1[[#This Row],[Discount Impact Factor]]&lt;=0.1, "Low Discount", IF(Table1[[#This Row],[Discount Impact Factor]]&lt;=0.2, "Medium Discount", "High Discount")))</f>
        <v>High Discount</v>
      </c>
      <c r="AE1446" s="5" t="str">
        <f>IF(Table1[[#This Row],[Discount]]=0,"0% (No Discount)",
 IF(Table1[[#This Row],[Discount]]&lt;=0.09,"10%",
 IF(Table1[[#This Row],[Discount]]&lt;=0.16,"15%",
 IF(Table1[[#This Row],[Discount]]&lt;=0.2,"20%",  IF(Table1[[#This Row],[Discount]]&lt;=0.25,"25%",
 "30%+")))))</f>
        <v>10%</v>
      </c>
      <c r="AF1446" s="5" t="str">
        <f>IF(Table1[[#This Row],[Discount]]=0, "Full Price", "Discounted")</f>
        <v>Discounted</v>
      </c>
      <c r="AG1446" s="46" t="str">
        <f>TEXT(Table1[[#This Row],[Order Date]],"mmm-yyyy")</f>
        <v>Apr-2015</v>
      </c>
    </row>
    <row r="1447" spans="1:33" ht="12.75" hidden="1" customHeight="1" x14ac:dyDescent="0.25">
      <c r="A1447" s="5">
        <v>22204</v>
      </c>
      <c r="B1447" s="5" t="s">
        <v>37</v>
      </c>
      <c r="C1447" s="5">
        <v>0.09</v>
      </c>
      <c r="D1447" s="5">
        <v>5.98</v>
      </c>
      <c r="E1447" s="5">
        <v>1.67</v>
      </c>
      <c r="F1447" s="5">
        <v>2549</v>
      </c>
      <c r="G1447" s="5" t="s">
        <v>2388</v>
      </c>
      <c r="H1447" s="5" t="s">
        <v>49</v>
      </c>
      <c r="I1447" s="5" t="s">
        <v>58</v>
      </c>
      <c r="J1447" s="5" t="s">
        <v>29</v>
      </c>
      <c r="K1447" s="5" t="s">
        <v>30</v>
      </c>
      <c r="L1447" s="5" t="s">
        <v>31</v>
      </c>
      <c r="M1447" s="5" t="s">
        <v>2387</v>
      </c>
      <c r="N1447" s="5">
        <v>0.51</v>
      </c>
      <c r="O1447" s="5" t="s">
        <v>33</v>
      </c>
      <c r="P1447" s="5" t="s">
        <v>53</v>
      </c>
      <c r="Q1447" s="5" t="s">
        <v>154</v>
      </c>
      <c r="R1447" s="5" t="s">
        <v>2389</v>
      </c>
      <c r="S1447" s="5">
        <v>43213</v>
      </c>
      <c r="T1447" s="7">
        <v>42159</v>
      </c>
      <c r="U1447" s="7">
        <v>42162</v>
      </c>
      <c r="V1447" s="5">
        <v>35.805</v>
      </c>
      <c r="W1447" s="5">
        <v>20</v>
      </c>
      <c r="X1447" s="5">
        <v>110.68</v>
      </c>
      <c r="Y1447" s="5">
        <v>88658</v>
      </c>
      <c r="Z1447" s="5">
        <f>DATEDIF(Table1[[#This Row],[Order Date]], Table1[[#This Row],[Ship Date]], "D")</f>
        <v>3</v>
      </c>
      <c r="AA1447" s="5">
        <f>IF(Table1[[#This Row],[Sales]]=0, 0, Table1[[#This Row],[Profit]] / Table1[[#This Row],[Sales]] * 100)</f>
        <v>32.350018070112029</v>
      </c>
      <c r="AB1447" s="5">
        <f>Table1[[#This Row],[Sales]] / (1 - Table1[[#This Row],[Discount]])</f>
        <v>121.62637362637363</v>
      </c>
      <c r="AC1447" s="5">
        <f>Table1[[#This Row],[Sales Before Discount]] - Table1[[#This Row],[Sales]]</f>
        <v>10.946373626373628</v>
      </c>
      <c r="AD1447" s="5" t="str">
        <f>IF(Table1[[#This Row],[Discount Impact Factor]]=0, "No Discount", IF(Table1[[#This Row],[Discount Impact Factor]]&lt;=0.1, "Low Discount", IF(Table1[[#This Row],[Discount Impact Factor]]&lt;=0.2, "Medium Discount", "High Discount")))</f>
        <v>High Discount</v>
      </c>
      <c r="AE1447" s="5" t="str">
        <f>IF(Table1[[#This Row],[Discount]]=0,"0% (No Discount)",
 IF(Table1[[#This Row],[Discount]]&lt;=0.09,"10%",
 IF(Table1[[#This Row],[Discount]]&lt;=0.16,"15%",
 IF(Table1[[#This Row],[Discount]]&lt;=0.2,"20%",  IF(Table1[[#This Row],[Discount]]&lt;=0.25,"25%",
 "30%+")))))</f>
        <v>10%</v>
      </c>
      <c r="AF1447" s="5" t="str">
        <f>IF(Table1[[#This Row],[Discount]]=0, "Full Price", "Discounted")</f>
        <v>Discounted</v>
      </c>
      <c r="AG1447" s="46" t="str">
        <f>TEXT(Table1[[#This Row],[Order Date]],"mmm-yyyy")</f>
        <v>Jun-2015</v>
      </c>
    </row>
    <row r="1448" spans="1:33" ht="12.75" hidden="1" customHeight="1" x14ac:dyDescent="0.25">
      <c r="A1448" s="5">
        <v>24525</v>
      </c>
      <c r="B1448" s="5" t="s">
        <v>106</v>
      </c>
      <c r="C1448" s="5">
        <v>0</v>
      </c>
      <c r="D1448" s="5">
        <v>35.99</v>
      </c>
      <c r="E1448" s="5">
        <v>0.99</v>
      </c>
      <c r="F1448" s="5">
        <v>2551</v>
      </c>
      <c r="G1448" s="5" t="s">
        <v>2390</v>
      </c>
      <c r="H1448" s="5" t="s">
        <v>49</v>
      </c>
      <c r="I1448" s="5" t="s">
        <v>58</v>
      </c>
      <c r="J1448" s="5" t="s">
        <v>77</v>
      </c>
      <c r="K1448" s="5" t="s">
        <v>78</v>
      </c>
      <c r="L1448" s="5" t="s">
        <v>51</v>
      </c>
      <c r="M1448" s="5" t="s">
        <v>2385</v>
      </c>
      <c r="N1448" s="5">
        <v>0.35</v>
      </c>
      <c r="O1448" s="5" t="s">
        <v>33</v>
      </c>
      <c r="P1448" s="5" t="s">
        <v>53</v>
      </c>
      <c r="Q1448" s="5" t="s">
        <v>234</v>
      </c>
      <c r="R1448" s="5" t="s">
        <v>2391</v>
      </c>
      <c r="S1448" s="5">
        <v>17403</v>
      </c>
      <c r="T1448" s="7">
        <v>42098</v>
      </c>
      <c r="U1448" s="7">
        <v>42105</v>
      </c>
      <c r="V1448" s="5">
        <v>265.96049999999997</v>
      </c>
      <c r="W1448" s="5">
        <v>12</v>
      </c>
      <c r="X1448" s="5">
        <v>385.45</v>
      </c>
      <c r="Y1448" s="5">
        <v>88656</v>
      </c>
      <c r="Z1448" s="5">
        <f>DATEDIF(Table1[[#This Row],[Order Date]], Table1[[#This Row],[Ship Date]], "D")</f>
        <v>7</v>
      </c>
      <c r="AA1448" s="5">
        <f>IF(Table1[[#This Row],[Sales]]=0, 0, Table1[[#This Row],[Profit]] / Table1[[#This Row],[Sales]] * 100)</f>
        <v>69</v>
      </c>
      <c r="AB1448" s="5">
        <f>Table1[[#This Row],[Sales]] / (1 - Table1[[#This Row],[Discount]])</f>
        <v>385.45</v>
      </c>
      <c r="AC1448" s="5">
        <f>Table1[[#This Row],[Sales Before Discount]] - Table1[[#This Row],[Sales]]</f>
        <v>0</v>
      </c>
      <c r="AD1448" s="5" t="str">
        <f>IF(Table1[[#This Row],[Discount Impact Factor]]=0, "No Discount", IF(Table1[[#This Row],[Discount Impact Factor]]&lt;=0.1, "Low Discount", IF(Table1[[#This Row],[Discount Impact Factor]]&lt;=0.2, "Medium Discount", "High Discount")))</f>
        <v>No Discount</v>
      </c>
      <c r="AE1448" s="5" t="str">
        <f>IF(Table1[[#This Row],[Discount]]=0,"0% (No Discount)",
 IF(Table1[[#This Row],[Discount]]&lt;=0.09,"10%",
 IF(Table1[[#This Row],[Discount]]&lt;=0.16,"15%",
 IF(Table1[[#This Row],[Discount]]&lt;=0.2,"20%",  IF(Table1[[#This Row],[Discount]]&lt;=0.25,"25%",
 "30%+")))))</f>
        <v>0% (No Discount)</v>
      </c>
      <c r="AF1448" s="5" t="str">
        <f>IF(Table1[[#This Row],[Discount]]=0, "Full Price", "Discounted")</f>
        <v>Full Price</v>
      </c>
      <c r="AG1448" s="46" t="str">
        <f>TEXT(Table1[[#This Row],[Order Date]],"mmm-yyyy")</f>
        <v>Apr-2015</v>
      </c>
    </row>
    <row r="1449" spans="1:33" ht="12.75" customHeight="1" x14ac:dyDescent="0.25">
      <c r="A1449" s="5">
        <v>18130</v>
      </c>
      <c r="B1449" s="5" t="s">
        <v>56</v>
      </c>
      <c r="C1449" s="5">
        <v>0.03</v>
      </c>
      <c r="D1449" s="5">
        <v>12.53</v>
      </c>
      <c r="E1449" s="5">
        <v>7.17</v>
      </c>
      <c r="F1449" s="5">
        <v>2553</v>
      </c>
      <c r="G1449" s="5" t="s">
        <v>2392</v>
      </c>
      <c r="H1449" s="5" t="s">
        <v>49</v>
      </c>
      <c r="I1449" s="5" t="s">
        <v>40</v>
      </c>
      <c r="J1449" s="5" t="s">
        <v>29</v>
      </c>
      <c r="K1449" s="5" t="s">
        <v>109</v>
      </c>
      <c r="L1449" s="5" t="s">
        <v>59</v>
      </c>
      <c r="M1449" s="5" t="s">
        <v>2393</v>
      </c>
      <c r="N1449" s="5">
        <v>0.38</v>
      </c>
      <c r="O1449" s="5" t="s">
        <v>33</v>
      </c>
      <c r="P1449" s="5" t="s">
        <v>61</v>
      </c>
      <c r="Q1449" s="5" t="s">
        <v>1858</v>
      </c>
      <c r="R1449" s="5" t="s">
        <v>2394</v>
      </c>
      <c r="S1449" s="5">
        <v>53142</v>
      </c>
      <c r="T1449" s="7">
        <v>42047</v>
      </c>
      <c r="U1449" s="7">
        <v>42048</v>
      </c>
      <c r="V1449" s="5">
        <v>-20.320500000000003</v>
      </c>
      <c r="W1449" s="5">
        <v>1</v>
      </c>
      <c r="X1449" s="5">
        <v>19.32</v>
      </c>
      <c r="Y1449" s="5">
        <v>86528</v>
      </c>
      <c r="Z1449" s="5">
        <f>DATEDIF(Table1[[#This Row],[Order Date]], Table1[[#This Row],[Ship Date]], "D")</f>
        <v>1</v>
      </c>
      <c r="AA1449" s="5">
        <f>IF(Table1[[#This Row],[Sales]]=0, 0, Table1[[#This Row],[Profit]] / Table1[[#This Row],[Sales]] * 100)</f>
        <v>-105.17857142857143</v>
      </c>
      <c r="AB1449" s="5">
        <f>Table1[[#This Row],[Sales]] / (1 - Table1[[#This Row],[Discount]])</f>
        <v>19.917525773195877</v>
      </c>
      <c r="AC1449" s="5">
        <f>Table1[[#This Row],[Sales Before Discount]] - Table1[[#This Row],[Sales]]</f>
        <v>0.5975257731958763</v>
      </c>
      <c r="AD1449" s="5" t="str">
        <f>IF(Table1[[#This Row],[Discount Impact Factor]]=0, "No Discount", IF(Table1[[#This Row],[Discount Impact Factor]]&lt;=0.1, "Low Discount", IF(Table1[[#This Row],[Discount Impact Factor]]&lt;=0.2, "Medium Discount", "High Discount")))</f>
        <v>High Discount</v>
      </c>
      <c r="AE1449" s="5" t="str">
        <f>IF(Table1[[#This Row],[Discount]]=0,"0% (No Discount)",
 IF(Table1[[#This Row],[Discount]]&lt;=0.09,"10%",
 IF(Table1[[#This Row],[Discount]]&lt;=0.16,"15%",
 IF(Table1[[#This Row],[Discount]]&lt;=0.2,"20%",  IF(Table1[[#This Row],[Discount]]&lt;=0.25,"25%",
 "30%+")))))</f>
        <v>10%</v>
      </c>
      <c r="AF1449" s="5" t="str">
        <f>IF(Table1[[#This Row],[Discount]]=0, "Full Price", "Discounted")</f>
        <v>Discounted</v>
      </c>
      <c r="AG1449" s="46" t="str">
        <f>TEXT(Table1[[#This Row],[Order Date]],"mmm-yyyy")</f>
        <v>Feb-2015</v>
      </c>
    </row>
    <row r="1450" spans="1:33" ht="12.75" customHeight="1" x14ac:dyDescent="0.25">
      <c r="A1450" s="5">
        <v>23666</v>
      </c>
      <c r="B1450" s="5" t="s">
        <v>106</v>
      </c>
      <c r="C1450" s="5">
        <v>0.1</v>
      </c>
      <c r="D1450" s="5">
        <v>2.6</v>
      </c>
      <c r="E1450" s="5">
        <v>2.4</v>
      </c>
      <c r="F1450" s="5">
        <v>2555</v>
      </c>
      <c r="G1450" s="5" t="s">
        <v>2395</v>
      </c>
      <c r="H1450" s="5" t="s">
        <v>49</v>
      </c>
      <c r="I1450" s="5" t="s">
        <v>40</v>
      </c>
      <c r="J1450" s="5" t="s">
        <v>29</v>
      </c>
      <c r="K1450" s="5" t="s">
        <v>30</v>
      </c>
      <c r="L1450" s="5" t="s">
        <v>31</v>
      </c>
      <c r="M1450" s="5" t="s">
        <v>1023</v>
      </c>
      <c r="N1450" s="5">
        <v>0.57999999999999996</v>
      </c>
      <c r="O1450" s="5" t="s">
        <v>33</v>
      </c>
      <c r="P1450" s="5" t="s">
        <v>61</v>
      </c>
      <c r="Q1450" s="5" t="s">
        <v>1858</v>
      </c>
      <c r="R1450" s="5" t="s">
        <v>1279</v>
      </c>
      <c r="S1450" s="5">
        <v>53711</v>
      </c>
      <c r="T1450" s="7">
        <v>42013</v>
      </c>
      <c r="U1450" s="7">
        <v>42018</v>
      </c>
      <c r="V1450" s="5">
        <v>-88.039999999999992</v>
      </c>
      <c r="W1450" s="5">
        <v>12</v>
      </c>
      <c r="X1450" s="5">
        <v>30.1</v>
      </c>
      <c r="Y1450" s="5">
        <v>86527</v>
      </c>
      <c r="Z1450" s="5">
        <f>DATEDIF(Table1[[#This Row],[Order Date]], Table1[[#This Row],[Ship Date]], "D")</f>
        <v>5</v>
      </c>
      <c r="AA1450" s="5">
        <f>IF(Table1[[#This Row],[Sales]]=0, 0, Table1[[#This Row],[Profit]] / Table1[[#This Row],[Sales]] * 100)</f>
        <v>-292.49169435215941</v>
      </c>
      <c r="AB1450" s="5">
        <f>Table1[[#This Row],[Sales]] / (1 - Table1[[#This Row],[Discount]])</f>
        <v>33.444444444444443</v>
      </c>
      <c r="AC1450" s="5">
        <f>Table1[[#This Row],[Sales Before Discount]] - Table1[[#This Row],[Sales]]</f>
        <v>3.3444444444444414</v>
      </c>
      <c r="AD1450" s="5" t="str">
        <f>IF(Table1[[#This Row],[Discount Impact Factor]]=0, "No Discount", IF(Table1[[#This Row],[Discount Impact Factor]]&lt;=0.1, "Low Discount", IF(Table1[[#This Row],[Discount Impact Factor]]&lt;=0.2, "Medium Discount", "High Discount")))</f>
        <v>High Discount</v>
      </c>
      <c r="AE1450" s="5" t="str">
        <f>IF(Table1[[#This Row],[Discount]]=0,"0% (No Discount)",
 IF(Table1[[#This Row],[Discount]]&lt;=0.09,"10%",
 IF(Table1[[#This Row],[Discount]]&lt;=0.16,"15%",
 IF(Table1[[#This Row],[Discount]]&lt;=0.2,"20%",  IF(Table1[[#This Row],[Discount]]&lt;=0.25,"25%",
 "30%+")))))</f>
        <v>15%</v>
      </c>
      <c r="AF1450" s="5" t="str">
        <f>IF(Table1[[#This Row],[Discount]]=0, "Full Price", "Discounted")</f>
        <v>Discounted</v>
      </c>
      <c r="AG1450" s="46" t="str">
        <f>TEXT(Table1[[#This Row],[Order Date]],"mmm-yyyy")</f>
        <v>Jan-2015</v>
      </c>
    </row>
    <row r="1451" spans="1:33" ht="12.75" hidden="1" customHeight="1" x14ac:dyDescent="0.25">
      <c r="A1451" s="5">
        <v>23583</v>
      </c>
      <c r="B1451" s="5" t="s">
        <v>47</v>
      </c>
      <c r="C1451" s="5">
        <v>0</v>
      </c>
      <c r="D1451" s="5">
        <v>12.97</v>
      </c>
      <c r="E1451" s="5">
        <v>1.49</v>
      </c>
      <c r="F1451" s="5">
        <v>2555</v>
      </c>
      <c r="G1451" s="5" t="s">
        <v>2395</v>
      </c>
      <c r="H1451" s="5" t="s">
        <v>49</v>
      </c>
      <c r="I1451" s="5" t="s">
        <v>40</v>
      </c>
      <c r="J1451" s="5" t="s">
        <v>29</v>
      </c>
      <c r="K1451" s="5" t="s">
        <v>109</v>
      </c>
      <c r="L1451" s="5" t="s">
        <v>59</v>
      </c>
      <c r="M1451" s="5" t="s">
        <v>1433</v>
      </c>
      <c r="N1451" s="5">
        <v>0.35</v>
      </c>
      <c r="O1451" s="5" t="s">
        <v>33</v>
      </c>
      <c r="P1451" s="5" t="s">
        <v>61</v>
      </c>
      <c r="Q1451" s="5" t="s">
        <v>1858</v>
      </c>
      <c r="R1451" s="5" t="s">
        <v>1279</v>
      </c>
      <c r="S1451" s="5">
        <v>53711</v>
      </c>
      <c r="T1451" s="7">
        <v>42037</v>
      </c>
      <c r="U1451" s="7">
        <v>42038</v>
      </c>
      <c r="V1451" s="5">
        <v>180.23489999999998</v>
      </c>
      <c r="W1451" s="5">
        <v>19</v>
      </c>
      <c r="X1451" s="5">
        <v>261.20999999999998</v>
      </c>
      <c r="Y1451" s="5">
        <v>86529</v>
      </c>
      <c r="Z1451" s="5">
        <f>DATEDIF(Table1[[#This Row],[Order Date]], Table1[[#This Row],[Ship Date]], "D")</f>
        <v>1</v>
      </c>
      <c r="AA1451" s="5">
        <f>IF(Table1[[#This Row],[Sales]]=0, 0, Table1[[#This Row],[Profit]] / Table1[[#This Row],[Sales]] * 100)</f>
        <v>69</v>
      </c>
      <c r="AB1451" s="5">
        <f>Table1[[#This Row],[Sales]] / (1 - Table1[[#This Row],[Discount]])</f>
        <v>261.20999999999998</v>
      </c>
      <c r="AC1451" s="5">
        <f>Table1[[#This Row],[Sales Before Discount]] - Table1[[#This Row],[Sales]]</f>
        <v>0</v>
      </c>
      <c r="AD1451" s="5" t="str">
        <f>IF(Table1[[#This Row],[Discount Impact Factor]]=0, "No Discount", IF(Table1[[#This Row],[Discount Impact Factor]]&lt;=0.1, "Low Discount", IF(Table1[[#This Row],[Discount Impact Factor]]&lt;=0.2, "Medium Discount", "High Discount")))</f>
        <v>No Discount</v>
      </c>
      <c r="AE1451" s="5" t="str">
        <f>IF(Table1[[#This Row],[Discount]]=0,"0% (No Discount)",
 IF(Table1[[#This Row],[Discount]]&lt;=0.09,"10%",
 IF(Table1[[#This Row],[Discount]]&lt;=0.16,"15%",
 IF(Table1[[#This Row],[Discount]]&lt;=0.2,"20%",  IF(Table1[[#This Row],[Discount]]&lt;=0.25,"25%",
 "30%+")))))</f>
        <v>0% (No Discount)</v>
      </c>
      <c r="AF1451" s="5" t="str">
        <f>IF(Table1[[#This Row],[Discount]]=0, "Full Price", "Discounted")</f>
        <v>Full Price</v>
      </c>
      <c r="AG1451" s="46" t="str">
        <f>TEXT(Table1[[#This Row],[Order Date]],"mmm-yyyy")</f>
        <v>Feb-2015</v>
      </c>
    </row>
    <row r="1452" spans="1:33" ht="12.75" hidden="1" customHeight="1" x14ac:dyDescent="0.25">
      <c r="A1452" s="5">
        <v>23584</v>
      </c>
      <c r="B1452" s="5" t="s">
        <v>47</v>
      </c>
      <c r="C1452" s="5">
        <v>0.06</v>
      </c>
      <c r="D1452" s="5">
        <v>4.91</v>
      </c>
      <c r="E1452" s="5">
        <v>0.5</v>
      </c>
      <c r="F1452" s="5">
        <v>2555</v>
      </c>
      <c r="G1452" s="5" t="s">
        <v>2395</v>
      </c>
      <c r="H1452" s="5" t="s">
        <v>49</v>
      </c>
      <c r="I1452" s="5" t="s">
        <v>40</v>
      </c>
      <c r="J1452" s="5" t="s">
        <v>29</v>
      </c>
      <c r="K1452" s="5" t="s">
        <v>134</v>
      </c>
      <c r="L1452" s="5" t="s">
        <v>59</v>
      </c>
      <c r="M1452" s="5" t="s">
        <v>1561</v>
      </c>
      <c r="N1452" s="5">
        <v>0.36</v>
      </c>
      <c r="O1452" s="5" t="s">
        <v>33</v>
      </c>
      <c r="P1452" s="5" t="s">
        <v>61</v>
      </c>
      <c r="Q1452" s="5" t="s">
        <v>1858</v>
      </c>
      <c r="R1452" s="5" t="s">
        <v>1279</v>
      </c>
      <c r="S1452" s="5">
        <v>53711</v>
      </c>
      <c r="T1452" s="7">
        <v>42037</v>
      </c>
      <c r="U1452" s="7">
        <v>42037</v>
      </c>
      <c r="V1452" s="5">
        <v>29.525099999999998</v>
      </c>
      <c r="W1452" s="5">
        <v>9</v>
      </c>
      <c r="X1452" s="5">
        <v>42.79</v>
      </c>
      <c r="Y1452" s="5">
        <v>86529</v>
      </c>
      <c r="Z1452" s="5">
        <f>DATEDIF(Table1[[#This Row],[Order Date]], Table1[[#This Row],[Ship Date]], "D")</f>
        <v>0</v>
      </c>
      <c r="AA1452" s="5">
        <f>IF(Table1[[#This Row],[Sales]]=0, 0, Table1[[#This Row],[Profit]] / Table1[[#This Row],[Sales]] * 100)</f>
        <v>69</v>
      </c>
      <c r="AB1452" s="5">
        <f>Table1[[#This Row],[Sales]] / (1 - Table1[[#This Row],[Discount]])</f>
        <v>45.521276595744681</v>
      </c>
      <c r="AC1452" s="5">
        <f>Table1[[#This Row],[Sales Before Discount]] - Table1[[#This Row],[Sales]]</f>
        <v>2.7312765957446814</v>
      </c>
      <c r="AD1452" s="5" t="str">
        <f>IF(Table1[[#This Row],[Discount Impact Factor]]=0, "No Discount", IF(Table1[[#This Row],[Discount Impact Factor]]&lt;=0.1, "Low Discount", IF(Table1[[#This Row],[Discount Impact Factor]]&lt;=0.2, "Medium Discount", "High Discount")))</f>
        <v>High Discount</v>
      </c>
      <c r="AE1452" s="5" t="str">
        <f>IF(Table1[[#This Row],[Discount]]=0,"0% (No Discount)",
 IF(Table1[[#This Row],[Discount]]&lt;=0.09,"10%",
 IF(Table1[[#This Row],[Discount]]&lt;=0.16,"15%",
 IF(Table1[[#This Row],[Discount]]&lt;=0.2,"20%",  IF(Table1[[#This Row],[Discount]]&lt;=0.25,"25%",
 "30%+")))))</f>
        <v>10%</v>
      </c>
      <c r="AF1452" s="5" t="str">
        <f>IF(Table1[[#This Row],[Discount]]=0, "Full Price", "Discounted")</f>
        <v>Discounted</v>
      </c>
      <c r="AG1452" s="46" t="str">
        <f>TEXT(Table1[[#This Row],[Order Date]],"mmm-yyyy")</f>
        <v>Feb-2015</v>
      </c>
    </row>
    <row r="1453" spans="1:33" ht="12.75" hidden="1" customHeight="1" x14ac:dyDescent="0.25">
      <c r="A1453" s="5">
        <v>19840</v>
      </c>
      <c r="B1453" s="5" t="s">
        <v>37</v>
      </c>
      <c r="C1453" s="5">
        <v>0.03</v>
      </c>
      <c r="D1453" s="5">
        <v>160.97999999999999</v>
      </c>
      <c r="E1453" s="5">
        <v>30</v>
      </c>
      <c r="F1453" s="5">
        <v>2561</v>
      </c>
      <c r="G1453" s="5" t="s">
        <v>2396</v>
      </c>
      <c r="H1453" s="5" t="s">
        <v>39</v>
      </c>
      <c r="I1453" s="5" t="s">
        <v>114</v>
      </c>
      <c r="J1453" s="5" t="s">
        <v>41</v>
      </c>
      <c r="K1453" s="5" t="s">
        <v>42</v>
      </c>
      <c r="L1453" s="5" t="s">
        <v>43</v>
      </c>
      <c r="M1453" s="5" t="s">
        <v>177</v>
      </c>
      <c r="N1453" s="5">
        <v>0.62</v>
      </c>
      <c r="O1453" s="5" t="s">
        <v>33</v>
      </c>
      <c r="P1453" s="5" t="s">
        <v>53</v>
      </c>
      <c r="Q1453" s="5" t="s">
        <v>71</v>
      </c>
      <c r="R1453" s="5" t="s">
        <v>2397</v>
      </c>
      <c r="S1453" s="5">
        <v>10562</v>
      </c>
      <c r="T1453" s="7">
        <v>42085</v>
      </c>
      <c r="U1453" s="7">
        <v>42088</v>
      </c>
      <c r="V1453" s="5">
        <v>1261.4718</v>
      </c>
      <c r="W1453" s="5">
        <v>11</v>
      </c>
      <c r="X1453" s="5">
        <v>1828.22</v>
      </c>
      <c r="Y1453" s="5">
        <v>86465</v>
      </c>
      <c r="Z1453" s="5">
        <f>DATEDIF(Table1[[#This Row],[Order Date]], Table1[[#This Row],[Ship Date]], "D")</f>
        <v>3</v>
      </c>
      <c r="AA1453" s="5">
        <f>IF(Table1[[#This Row],[Sales]]=0, 0, Table1[[#This Row],[Profit]] / Table1[[#This Row],[Sales]] * 100)</f>
        <v>69</v>
      </c>
      <c r="AB1453" s="5">
        <f>Table1[[#This Row],[Sales]] / (1 - Table1[[#This Row],[Discount]])</f>
        <v>1884.7628865979382</v>
      </c>
      <c r="AC1453" s="5">
        <f>Table1[[#This Row],[Sales Before Discount]] - Table1[[#This Row],[Sales]]</f>
        <v>56.54288659793815</v>
      </c>
      <c r="AD1453" s="5" t="str">
        <f>IF(Table1[[#This Row],[Discount Impact Factor]]=0, "No Discount", IF(Table1[[#This Row],[Discount Impact Factor]]&lt;=0.1, "Low Discount", IF(Table1[[#This Row],[Discount Impact Factor]]&lt;=0.2, "Medium Discount", "High Discount")))</f>
        <v>High Discount</v>
      </c>
      <c r="AE1453" s="5" t="str">
        <f>IF(Table1[[#This Row],[Discount]]=0,"0% (No Discount)",
 IF(Table1[[#This Row],[Discount]]&lt;=0.09,"10%",
 IF(Table1[[#This Row],[Discount]]&lt;=0.16,"15%",
 IF(Table1[[#This Row],[Discount]]&lt;=0.2,"20%",  IF(Table1[[#This Row],[Discount]]&lt;=0.25,"25%",
 "30%+")))))</f>
        <v>10%</v>
      </c>
      <c r="AF1453" s="5" t="str">
        <f>IF(Table1[[#This Row],[Discount]]=0, "Full Price", "Discounted")</f>
        <v>Discounted</v>
      </c>
      <c r="AG1453" s="46" t="str">
        <f>TEXT(Table1[[#This Row],[Order Date]],"mmm-yyyy")</f>
        <v>Mar-2015</v>
      </c>
    </row>
    <row r="1454" spans="1:33" ht="12.75" customHeight="1" x14ac:dyDescent="0.25">
      <c r="A1454" s="5">
        <v>23161</v>
      </c>
      <c r="B1454" s="5" t="s">
        <v>37</v>
      </c>
      <c r="C1454" s="5">
        <v>7.0000000000000007E-2</v>
      </c>
      <c r="D1454" s="5">
        <v>3.98</v>
      </c>
      <c r="E1454" s="5">
        <v>5.26</v>
      </c>
      <c r="F1454" s="5">
        <v>2561</v>
      </c>
      <c r="G1454" s="5" t="s">
        <v>2396</v>
      </c>
      <c r="H1454" s="5" t="s">
        <v>49</v>
      </c>
      <c r="I1454" s="5" t="s">
        <v>114</v>
      </c>
      <c r="J1454" s="5" t="s">
        <v>29</v>
      </c>
      <c r="K1454" s="5" t="s">
        <v>109</v>
      </c>
      <c r="L1454" s="5" t="s">
        <v>59</v>
      </c>
      <c r="M1454" s="5" t="s">
        <v>1705</v>
      </c>
      <c r="N1454" s="5">
        <v>0.38</v>
      </c>
      <c r="O1454" s="5" t="s">
        <v>33</v>
      </c>
      <c r="P1454" s="5" t="s">
        <v>53</v>
      </c>
      <c r="Q1454" s="5" t="s">
        <v>71</v>
      </c>
      <c r="R1454" s="5" t="s">
        <v>2397</v>
      </c>
      <c r="S1454" s="5">
        <v>10562</v>
      </c>
      <c r="T1454" s="7">
        <v>42102</v>
      </c>
      <c r="U1454" s="7">
        <v>42104</v>
      </c>
      <c r="V1454" s="5">
        <v>-59.963760000000001</v>
      </c>
      <c r="W1454" s="5">
        <v>7</v>
      </c>
      <c r="X1454" s="5">
        <v>29.77</v>
      </c>
      <c r="Y1454" s="5">
        <v>86466</v>
      </c>
      <c r="Z1454" s="5">
        <f>DATEDIF(Table1[[#This Row],[Order Date]], Table1[[#This Row],[Ship Date]], "D")</f>
        <v>2</v>
      </c>
      <c r="AA1454" s="5">
        <f>IF(Table1[[#This Row],[Sales]]=0, 0, Table1[[#This Row],[Profit]] / Table1[[#This Row],[Sales]] * 100)</f>
        <v>-201.42344642257308</v>
      </c>
      <c r="AB1454" s="5">
        <f>Table1[[#This Row],[Sales]] / (1 - Table1[[#This Row],[Discount]])</f>
        <v>32.010752688172047</v>
      </c>
      <c r="AC1454" s="5">
        <f>Table1[[#This Row],[Sales Before Discount]] - Table1[[#This Row],[Sales]]</f>
        <v>2.2407526881720479</v>
      </c>
      <c r="AD1454" s="5" t="str">
        <f>IF(Table1[[#This Row],[Discount Impact Factor]]=0, "No Discount", IF(Table1[[#This Row],[Discount Impact Factor]]&lt;=0.1, "Low Discount", IF(Table1[[#This Row],[Discount Impact Factor]]&lt;=0.2, "Medium Discount", "High Discount")))</f>
        <v>High Discount</v>
      </c>
      <c r="AE1454" s="5" t="str">
        <f>IF(Table1[[#This Row],[Discount]]=0,"0% (No Discount)",
 IF(Table1[[#This Row],[Discount]]&lt;=0.09,"10%",
 IF(Table1[[#This Row],[Discount]]&lt;=0.16,"15%",
 IF(Table1[[#This Row],[Discount]]&lt;=0.2,"20%",  IF(Table1[[#This Row],[Discount]]&lt;=0.25,"25%",
 "30%+")))))</f>
        <v>10%</v>
      </c>
      <c r="AF1454" s="5" t="str">
        <f>IF(Table1[[#This Row],[Discount]]=0, "Full Price", "Discounted")</f>
        <v>Discounted</v>
      </c>
      <c r="AG1454" s="46" t="str">
        <f>TEXT(Table1[[#This Row],[Order Date]],"mmm-yyyy")</f>
        <v>Apr-2015</v>
      </c>
    </row>
    <row r="1455" spans="1:33" ht="12.75" hidden="1" customHeight="1" x14ac:dyDescent="0.25">
      <c r="A1455" s="5">
        <v>23162</v>
      </c>
      <c r="B1455" s="5" t="s">
        <v>37</v>
      </c>
      <c r="C1455" s="5">
        <v>7.0000000000000007E-2</v>
      </c>
      <c r="D1455" s="5">
        <v>12.22</v>
      </c>
      <c r="E1455" s="5">
        <v>2.85</v>
      </c>
      <c r="F1455" s="5">
        <v>2561</v>
      </c>
      <c r="G1455" s="5" t="s">
        <v>2396</v>
      </c>
      <c r="H1455" s="5" t="s">
        <v>49</v>
      </c>
      <c r="I1455" s="5" t="s">
        <v>114</v>
      </c>
      <c r="J1455" s="5" t="s">
        <v>41</v>
      </c>
      <c r="K1455" s="5" t="s">
        <v>50</v>
      </c>
      <c r="L1455" s="5" t="s">
        <v>51</v>
      </c>
      <c r="M1455" s="5" t="s">
        <v>2398</v>
      </c>
      <c r="N1455" s="5">
        <v>0.55000000000000004</v>
      </c>
      <c r="O1455" s="5" t="s">
        <v>33</v>
      </c>
      <c r="P1455" s="5" t="s">
        <v>53</v>
      </c>
      <c r="Q1455" s="5" t="s">
        <v>71</v>
      </c>
      <c r="R1455" s="5" t="s">
        <v>2397</v>
      </c>
      <c r="S1455" s="5">
        <v>10562</v>
      </c>
      <c r="T1455" s="7">
        <v>42102</v>
      </c>
      <c r="U1455" s="7">
        <v>42102</v>
      </c>
      <c r="V1455" s="5">
        <v>89.4148</v>
      </c>
      <c r="W1455" s="5">
        <v>12</v>
      </c>
      <c r="X1455" s="5">
        <v>147.19</v>
      </c>
      <c r="Y1455" s="5">
        <v>86466</v>
      </c>
      <c r="Z1455" s="5">
        <f>DATEDIF(Table1[[#This Row],[Order Date]], Table1[[#This Row],[Ship Date]], "D")</f>
        <v>0</v>
      </c>
      <c r="AA1455" s="5">
        <f>IF(Table1[[#This Row],[Sales]]=0, 0, Table1[[#This Row],[Profit]] / Table1[[#This Row],[Sales]] * 100)</f>
        <v>60.747876893810727</v>
      </c>
      <c r="AB1455" s="5">
        <f>Table1[[#This Row],[Sales]] / (1 - Table1[[#This Row],[Discount]])</f>
        <v>158.26881720430109</v>
      </c>
      <c r="AC1455" s="5">
        <f>Table1[[#This Row],[Sales Before Discount]] - Table1[[#This Row],[Sales]]</f>
        <v>11.078817204301089</v>
      </c>
      <c r="AD1455" s="5" t="str">
        <f>IF(Table1[[#This Row],[Discount Impact Factor]]=0, "No Discount", IF(Table1[[#This Row],[Discount Impact Factor]]&lt;=0.1, "Low Discount", IF(Table1[[#This Row],[Discount Impact Factor]]&lt;=0.2, "Medium Discount", "High Discount")))</f>
        <v>High Discount</v>
      </c>
      <c r="AE1455" s="5" t="str">
        <f>IF(Table1[[#This Row],[Discount]]=0,"0% (No Discount)",
 IF(Table1[[#This Row],[Discount]]&lt;=0.09,"10%",
 IF(Table1[[#This Row],[Discount]]&lt;=0.16,"15%",
 IF(Table1[[#This Row],[Discount]]&lt;=0.2,"20%",  IF(Table1[[#This Row],[Discount]]&lt;=0.25,"25%",
 "30%+")))))</f>
        <v>10%</v>
      </c>
      <c r="AF1455" s="5" t="str">
        <f>IF(Table1[[#This Row],[Discount]]=0, "Full Price", "Discounted")</f>
        <v>Discounted</v>
      </c>
      <c r="AG1455" s="46" t="str">
        <f>TEXT(Table1[[#This Row],[Order Date]],"mmm-yyyy")</f>
        <v>Apr-2015</v>
      </c>
    </row>
    <row r="1456" spans="1:33" ht="12.75" hidden="1" customHeight="1" x14ac:dyDescent="0.25">
      <c r="A1456" s="5">
        <v>22374</v>
      </c>
      <c r="B1456" s="5" t="s">
        <v>37</v>
      </c>
      <c r="C1456" s="5">
        <v>0.08</v>
      </c>
      <c r="D1456" s="5">
        <v>4.55</v>
      </c>
      <c r="E1456" s="5">
        <v>1.49</v>
      </c>
      <c r="F1456" s="5">
        <v>2563</v>
      </c>
      <c r="G1456" s="5" t="s">
        <v>2399</v>
      </c>
      <c r="H1456" s="5" t="s">
        <v>49</v>
      </c>
      <c r="I1456" s="5" t="s">
        <v>40</v>
      </c>
      <c r="J1456" s="5" t="s">
        <v>29</v>
      </c>
      <c r="K1456" s="5" t="s">
        <v>109</v>
      </c>
      <c r="L1456" s="5" t="s">
        <v>59</v>
      </c>
      <c r="M1456" s="5" t="s">
        <v>1441</v>
      </c>
      <c r="N1456" s="5">
        <v>0.35</v>
      </c>
      <c r="O1456" s="5" t="s">
        <v>33</v>
      </c>
      <c r="P1456" s="5" t="s">
        <v>61</v>
      </c>
      <c r="Q1456" s="5" t="s">
        <v>62</v>
      </c>
      <c r="R1456" s="5" t="s">
        <v>2400</v>
      </c>
      <c r="S1456" s="5">
        <v>55432</v>
      </c>
      <c r="T1456" s="7">
        <v>42102</v>
      </c>
      <c r="U1456" s="7">
        <v>42103</v>
      </c>
      <c r="V1456" s="5">
        <v>27.0273</v>
      </c>
      <c r="W1456" s="5">
        <v>9</v>
      </c>
      <c r="X1456" s="5">
        <v>39.17</v>
      </c>
      <c r="Y1456" s="5">
        <v>91447</v>
      </c>
      <c r="Z1456" s="5">
        <f>DATEDIF(Table1[[#This Row],[Order Date]], Table1[[#This Row],[Ship Date]], "D")</f>
        <v>1</v>
      </c>
      <c r="AA1456" s="5">
        <f>IF(Table1[[#This Row],[Sales]]=0, 0, Table1[[#This Row],[Profit]] / Table1[[#This Row],[Sales]] * 100)</f>
        <v>69</v>
      </c>
      <c r="AB1456" s="5">
        <f>Table1[[#This Row],[Sales]] / (1 - Table1[[#This Row],[Discount]])</f>
        <v>42.576086956521742</v>
      </c>
      <c r="AC1456" s="5">
        <f>Table1[[#This Row],[Sales Before Discount]] - Table1[[#This Row],[Sales]]</f>
        <v>3.4060869565217402</v>
      </c>
      <c r="AD1456" s="5" t="str">
        <f>IF(Table1[[#This Row],[Discount Impact Factor]]=0, "No Discount", IF(Table1[[#This Row],[Discount Impact Factor]]&lt;=0.1, "Low Discount", IF(Table1[[#This Row],[Discount Impact Factor]]&lt;=0.2, "Medium Discount", "High Discount")))</f>
        <v>High Discount</v>
      </c>
      <c r="AE1456" s="5" t="str">
        <f>IF(Table1[[#This Row],[Discount]]=0,"0% (No Discount)",
 IF(Table1[[#This Row],[Discount]]&lt;=0.09,"10%",
 IF(Table1[[#This Row],[Discount]]&lt;=0.16,"15%",
 IF(Table1[[#This Row],[Discount]]&lt;=0.2,"20%",  IF(Table1[[#This Row],[Discount]]&lt;=0.25,"25%",
 "30%+")))))</f>
        <v>10%</v>
      </c>
      <c r="AF1456" s="5" t="str">
        <f>IF(Table1[[#This Row],[Discount]]=0, "Full Price", "Discounted")</f>
        <v>Discounted</v>
      </c>
      <c r="AG1456" s="46" t="str">
        <f>TEXT(Table1[[#This Row],[Order Date]],"mmm-yyyy")</f>
        <v>Apr-2015</v>
      </c>
    </row>
    <row r="1457" spans="1:33" ht="12.75" customHeight="1" x14ac:dyDescent="0.25">
      <c r="A1457" s="5">
        <v>25095</v>
      </c>
      <c r="B1457" s="5" t="s">
        <v>47</v>
      </c>
      <c r="C1457" s="5">
        <v>0</v>
      </c>
      <c r="D1457" s="5">
        <v>4.37</v>
      </c>
      <c r="E1457" s="5">
        <v>5.15</v>
      </c>
      <c r="F1457" s="5">
        <v>2570</v>
      </c>
      <c r="G1457" s="5" t="s">
        <v>2401</v>
      </c>
      <c r="H1457" s="5" t="s">
        <v>49</v>
      </c>
      <c r="I1457" s="5" t="s">
        <v>114</v>
      </c>
      <c r="J1457" s="5" t="s">
        <v>29</v>
      </c>
      <c r="K1457" s="5" t="s">
        <v>257</v>
      </c>
      <c r="L1457" s="5" t="s">
        <v>59</v>
      </c>
      <c r="M1457" s="5" t="s">
        <v>994</v>
      </c>
      <c r="N1457" s="5">
        <v>0.59</v>
      </c>
      <c r="O1457" s="5" t="s">
        <v>33</v>
      </c>
      <c r="P1457" s="5" t="s">
        <v>34</v>
      </c>
      <c r="Q1457" s="5" t="s">
        <v>45</v>
      </c>
      <c r="R1457" s="5" t="s">
        <v>2402</v>
      </c>
      <c r="S1457" s="5">
        <v>95616</v>
      </c>
      <c r="T1457" s="7">
        <v>42119</v>
      </c>
      <c r="U1457" s="7">
        <v>42121</v>
      </c>
      <c r="V1457" s="5">
        <v>-150.2604</v>
      </c>
      <c r="W1457" s="5">
        <v>19</v>
      </c>
      <c r="X1457" s="5">
        <v>87.85</v>
      </c>
      <c r="Y1457" s="5">
        <v>90327</v>
      </c>
      <c r="Z1457" s="5">
        <f>DATEDIF(Table1[[#This Row],[Order Date]], Table1[[#This Row],[Ship Date]], "D")</f>
        <v>2</v>
      </c>
      <c r="AA1457" s="5">
        <f>IF(Table1[[#This Row],[Sales]]=0, 0, Table1[[#This Row],[Profit]] / Table1[[#This Row],[Sales]] * 100)</f>
        <v>-171.04200341491179</v>
      </c>
      <c r="AB1457" s="5">
        <f>Table1[[#This Row],[Sales]] / (1 - Table1[[#This Row],[Discount]])</f>
        <v>87.85</v>
      </c>
      <c r="AC1457" s="5">
        <f>Table1[[#This Row],[Sales Before Discount]] - Table1[[#This Row],[Sales]]</f>
        <v>0</v>
      </c>
      <c r="AD1457" s="5" t="str">
        <f>IF(Table1[[#This Row],[Discount Impact Factor]]=0, "No Discount", IF(Table1[[#This Row],[Discount Impact Factor]]&lt;=0.1, "Low Discount", IF(Table1[[#This Row],[Discount Impact Factor]]&lt;=0.2, "Medium Discount", "High Discount")))</f>
        <v>No Discount</v>
      </c>
      <c r="AE1457" s="5" t="str">
        <f>IF(Table1[[#This Row],[Discount]]=0,"0% (No Discount)",
 IF(Table1[[#This Row],[Discount]]&lt;=0.09,"10%",
 IF(Table1[[#This Row],[Discount]]&lt;=0.16,"15%",
 IF(Table1[[#This Row],[Discount]]&lt;=0.2,"20%",  IF(Table1[[#This Row],[Discount]]&lt;=0.25,"25%",
 "30%+")))))</f>
        <v>0% (No Discount)</v>
      </c>
      <c r="AF1457" s="5" t="str">
        <f>IF(Table1[[#This Row],[Discount]]=0, "Full Price", "Discounted")</f>
        <v>Full Price</v>
      </c>
      <c r="AG1457" s="46" t="str">
        <f>TEXT(Table1[[#This Row],[Order Date]],"mmm-yyyy")</f>
        <v>Apr-2015</v>
      </c>
    </row>
    <row r="1458" spans="1:33" ht="12.75" hidden="1" customHeight="1" x14ac:dyDescent="0.25">
      <c r="A1458" s="5">
        <v>25096</v>
      </c>
      <c r="B1458" s="5" t="s">
        <v>47</v>
      </c>
      <c r="C1458" s="5">
        <v>0.01</v>
      </c>
      <c r="D1458" s="5">
        <v>500.98</v>
      </c>
      <c r="E1458" s="5">
        <v>56</v>
      </c>
      <c r="F1458" s="5">
        <v>2570</v>
      </c>
      <c r="G1458" s="5" t="s">
        <v>2401</v>
      </c>
      <c r="H1458" s="5" t="s">
        <v>39</v>
      </c>
      <c r="I1458" s="5" t="s">
        <v>114</v>
      </c>
      <c r="J1458" s="5" t="s">
        <v>41</v>
      </c>
      <c r="K1458" s="5" t="s">
        <v>42</v>
      </c>
      <c r="L1458" s="5" t="s">
        <v>43</v>
      </c>
      <c r="M1458" s="5" t="s">
        <v>44</v>
      </c>
      <c r="N1458" s="5">
        <v>0.6</v>
      </c>
      <c r="O1458" s="5" t="s">
        <v>33</v>
      </c>
      <c r="P1458" s="5" t="s">
        <v>34</v>
      </c>
      <c r="Q1458" s="5" t="s">
        <v>45</v>
      </c>
      <c r="R1458" s="5" t="s">
        <v>2402</v>
      </c>
      <c r="S1458" s="5">
        <v>95616</v>
      </c>
      <c r="T1458" s="7">
        <v>42119</v>
      </c>
      <c r="U1458" s="7">
        <v>42120</v>
      </c>
      <c r="V1458" s="5">
        <v>4899.1288000000004</v>
      </c>
      <c r="W1458" s="5">
        <v>14</v>
      </c>
      <c r="X1458" s="5">
        <v>7429.63</v>
      </c>
      <c r="Y1458" s="5">
        <v>90327</v>
      </c>
      <c r="Z1458" s="5">
        <f>DATEDIF(Table1[[#This Row],[Order Date]], Table1[[#This Row],[Ship Date]], "D")</f>
        <v>1</v>
      </c>
      <c r="AA1458" s="5">
        <f>IF(Table1[[#This Row],[Sales]]=0, 0, Table1[[#This Row],[Profit]] / Table1[[#This Row],[Sales]] * 100)</f>
        <v>65.940414260198693</v>
      </c>
      <c r="AB1458" s="5">
        <f>Table1[[#This Row],[Sales]] / (1 - Table1[[#This Row],[Discount]])</f>
        <v>7504.6767676767677</v>
      </c>
      <c r="AC1458" s="5">
        <f>Table1[[#This Row],[Sales Before Discount]] - Table1[[#This Row],[Sales]]</f>
        <v>75.046767676767558</v>
      </c>
      <c r="AD1458" s="5" t="str">
        <f>IF(Table1[[#This Row],[Discount Impact Factor]]=0, "No Discount", IF(Table1[[#This Row],[Discount Impact Factor]]&lt;=0.1, "Low Discount", IF(Table1[[#This Row],[Discount Impact Factor]]&lt;=0.2, "Medium Discount", "High Discount")))</f>
        <v>High Discount</v>
      </c>
      <c r="AE1458" s="5" t="str">
        <f>IF(Table1[[#This Row],[Discount]]=0,"0% (No Discount)",
 IF(Table1[[#This Row],[Discount]]&lt;=0.09,"10%",
 IF(Table1[[#This Row],[Discount]]&lt;=0.16,"15%",
 IF(Table1[[#This Row],[Discount]]&lt;=0.2,"20%",  IF(Table1[[#This Row],[Discount]]&lt;=0.25,"25%",
 "30%+")))))</f>
        <v>10%</v>
      </c>
      <c r="AF1458" s="5" t="str">
        <f>IF(Table1[[#This Row],[Discount]]=0, "Full Price", "Discounted")</f>
        <v>Discounted</v>
      </c>
      <c r="AG1458" s="46" t="str">
        <f>TEXT(Table1[[#This Row],[Order Date]],"mmm-yyyy")</f>
        <v>Apr-2015</v>
      </c>
    </row>
    <row r="1459" spans="1:33" ht="12.75" hidden="1" customHeight="1" x14ac:dyDescent="0.25">
      <c r="A1459" s="5">
        <v>25097</v>
      </c>
      <c r="B1459" s="5" t="s">
        <v>47</v>
      </c>
      <c r="C1459" s="5">
        <v>0.02</v>
      </c>
      <c r="D1459" s="5">
        <v>12.58</v>
      </c>
      <c r="E1459" s="5">
        <v>5.16</v>
      </c>
      <c r="F1459" s="5">
        <v>2570</v>
      </c>
      <c r="G1459" s="5" t="s">
        <v>2401</v>
      </c>
      <c r="H1459" s="5" t="s">
        <v>49</v>
      </c>
      <c r="I1459" s="5" t="s">
        <v>114</v>
      </c>
      <c r="J1459" s="5" t="s">
        <v>41</v>
      </c>
      <c r="K1459" s="5" t="s">
        <v>50</v>
      </c>
      <c r="L1459" s="5" t="s">
        <v>59</v>
      </c>
      <c r="M1459" s="5" t="s">
        <v>2403</v>
      </c>
      <c r="N1459" s="5">
        <v>0.43</v>
      </c>
      <c r="O1459" s="5" t="s">
        <v>33</v>
      </c>
      <c r="P1459" s="5" t="s">
        <v>34</v>
      </c>
      <c r="Q1459" s="5" t="s">
        <v>45</v>
      </c>
      <c r="R1459" s="5" t="s">
        <v>2402</v>
      </c>
      <c r="S1459" s="5">
        <v>95616</v>
      </c>
      <c r="T1459" s="7">
        <v>42119</v>
      </c>
      <c r="U1459" s="7">
        <v>42119</v>
      </c>
      <c r="V1459" s="5">
        <v>44.712000000000003</v>
      </c>
      <c r="W1459" s="5">
        <v>18</v>
      </c>
      <c r="X1459" s="5">
        <v>224.29</v>
      </c>
      <c r="Y1459" s="5">
        <v>90327</v>
      </c>
      <c r="Z1459" s="5">
        <f>DATEDIF(Table1[[#This Row],[Order Date]], Table1[[#This Row],[Ship Date]], "D")</f>
        <v>0</v>
      </c>
      <c r="AA1459" s="5">
        <f>IF(Table1[[#This Row],[Sales]]=0, 0, Table1[[#This Row],[Profit]] / Table1[[#This Row],[Sales]] * 100)</f>
        <v>19.934905702438812</v>
      </c>
      <c r="AB1459" s="5">
        <f>Table1[[#This Row],[Sales]] / (1 - Table1[[#This Row],[Discount]])</f>
        <v>228.86734693877551</v>
      </c>
      <c r="AC1459" s="5">
        <f>Table1[[#This Row],[Sales Before Discount]] - Table1[[#This Row],[Sales]]</f>
        <v>4.5773469387755199</v>
      </c>
      <c r="AD1459" s="5" t="str">
        <f>IF(Table1[[#This Row],[Discount Impact Factor]]=0, "No Discount", IF(Table1[[#This Row],[Discount Impact Factor]]&lt;=0.1, "Low Discount", IF(Table1[[#This Row],[Discount Impact Factor]]&lt;=0.2, "Medium Discount", "High Discount")))</f>
        <v>High Discount</v>
      </c>
      <c r="AE1459" s="5" t="str">
        <f>IF(Table1[[#This Row],[Discount]]=0,"0% (No Discount)",
 IF(Table1[[#This Row],[Discount]]&lt;=0.09,"10%",
 IF(Table1[[#This Row],[Discount]]&lt;=0.16,"15%",
 IF(Table1[[#This Row],[Discount]]&lt;=0.2,"20%",  IF(Table1[[#This Row],[Discount]]&lt;=0.25,"25%",
 "30%+")))))</f>
        <v>10%</v>
      </c>
      <c r="AF1459" s="5" t="str">
        <f>IF(Table1[[#This Row],[Discount]]=0, "Full Price", "Discounted")</f>
        <v>Discounted</v>
      </c>
      <c r="AG1459" s="46" t="str">
        <f>TEXT(Table1[[#This Row],[Order Date]],"mmm-yyyy")</f>
        <v>Apr-2015</v>
      </c>
    </row>
    <row r="1460" spans="1:33" ht="12.75" customHeight="1" x14ac:dyDescent="0.25">
      <c r="A1460" s="5">
        <v>25098</v>
      </c>
      <c r="B1460" s="5" t="s">
        <v>47</v>
      </c>
      <c r="C1460" s="5">
        <v>0.1</v>
      </c>
      <c r="D1460" s="5">
        <v>7.7</v>
      </c>
      <c r="E1460" s="5">
        <v>3.68</v>
      </c>
      <c r="F1460" s="5">
        <v>2570</v>
      </c>
      <c r="G1460" s="5" t="s">
        <v>2401</v>
      </c>
      <c r="H1460" s="5" t="s">
        <v>49</v>
      </c>
      <c r="I1460" s="5" t="s">
        <v>114</v>
      </c>
      <c r="J1460" s="5" t="s">
        <v>41</v>
      </c>
      <c r="K1460" s="5" t="s">
        <v>50</v>
      </c>
      <c r="L1460" s="5" t="s">
        <v>31</v>
      </c>
      <c r="M1460" s="5" t="s">
        <v>2404</v>
      </c>
      <c r="N1460" s="5">
        <v>0.52</v>
      </c>
      <c r="O1460" s="5" t="s">
        <v>33</v>
      </c>
      <c r="P1460" s="5" t="s">
        <v>34</v>
      </c>
      <c r="Q1460" s="5" t="s">
        <v>45</v>
      </c>
      <c r="R1460" s="5" t="s">
        <v>2402</v>
      </c>
      <c r="S1460" s="5">
        <v>95616</v>
      </c>
      <c r="T1460" s="7">
        <v>42119</v>
      </c>
      <c r="U1460" s="7">
        <v>42120</v>
      </c>
      <c r="V1460" s="5">
        <v>-22.626000000000001</v>
      </c>
      <c r="W1460" s="5">
        <v>7</v>
      </c>
      <c r="X1460" s="5">
        <v>51.2</v>
      </c>
      <c r="Y1460" s="5">
        <v>90327</v>
      </c>
      <c r="Z1460" s="5">
        <f>DATEDIF(Table1[[#This Row],[Order Date]], Table1[[#This Row],[Ship Date]], "D")</f>
        <v>1</v>
      </c>
      <c r="AA1460" s="5">
        <f>IF(Table1[[#This Row],[Sales]]=0, 0, Table1[[#This Row],[Profit]] / Table1[[#This Row],[Sales]] * 100)</f>
        <v>-44.19140625</v>
      </c>
      <c r="AB1460" s="5">
        <f>Table1[[#This Row],[Sales]] / (1 - Table1[[#This Row],[Discount]])</f>
        <v>56.888888888888893</v>
      </c>
      <c r="AC1460" s="5">
        <f>Table1[[#This Row],[Sales Before Discount]] - Table1[[#This Row],[Sales]]</f>
        <v>5.68888888888889</v>
      </c>
      <c r="AD1460" s="5" t="str">
        <f>IF(Table1[[#This Row],[Discount Impact Factor]]=0, "No Discount", IF(Table1[[#This Row],[Discount Impact Factor]]&lt;=0.1, "Low Discount", IF(Table1[[#This Row],[Discount Impact Factor]]&lt;=0.2, "Medium Discount", "High Discount")))</f>
        <v>High Discount</v>
      </c>
      <c r="AE1460" s="5" t="str">
        <f>IF(Table1[[#This Row],[Discount]]=0,"0% (No Discount)",
 IF(Table1[[#This Row],[Discount]]&lt;=0.09,"10%",
 IF(Table1[[#This Row],[Discount]]&lt;=0.16,"15%",
 IF(Table1[[#This Row],[Discount]]&lt;=0.2,"20%",  IF(Table1[[#This Row],[Discount]]&lt;=0.25,"25%",
 "30%+")))))</f>
        <v>15%</v>
      </c>
      <c r="AF1460" s="5" t="str">
        <f>IF(Table1[[#This Row],[Discount]]=0, "Full Price", "Discounted")</f>
        <v>Discounted</v>
      </c>
      <c r="AG1460" s="46" t="str">
        <f>TEXT(Table1[[#This Row],[Order Date]],"mmm-yyyy")</f>
        <v>Apr-2015</v>
      </c>
    </row>
    <row r="1461" spans="1:33" ht="12.75" hidden="1" customHeight="1" x14ac:dyDescent="0.25">
      <c r="A1461" s="5">
        <v>7096</v>
      </c>
      <c r="B1461" s="5" t="s">
        <v>47</v>
      </c>
      <c r="C1461" s="5">
        <v>0.01</v>
      </c>
      <c r="D1461" s="5">
        <v>500.98</v>
      </c>
      <c r="E1461" s="5">
        <v>56</v>
      </c>
      <c r="F1461" s="5">
        <v>2571</v>
      </c>
      <c r="G1461" s="5" t="s">
        <v>2405</v>
      </c>
      <c r="H1461" s="5" t="s">
        <v>39</v>
      </c>
      <c r="I1461" s="5" t="s">
        <v>114</v>
      </c>
      <c r="J1461" s="5" t="s">
        <v>41</v>
      </c>
      <c r="K1461" s="5" t="s">
        <v>42</v>
      </c>
      <c r="L1461" s="5" t="s">
        <v>43</v>
      </c>
      <c r="M1461" s="5" t="s">
        <v>44</v>
      </c>
      <c r="N1461" s="5">
        <v>0.6</v>
      </c>
      <c r="O1461" s="5" t="s">
        <v>33</v>
      </c>
      <c r="P1461" s="5" t="s">
        <v>53</v>
      </c>
      <c r="Q1461" s="5" t="s">
        <v>71</v>
      </c>
      <c r="R1461" s="5" t="s">
        <v>90</v>
      </c>
      <c r="S1461" s="5">
        <v>10165</v>
      </c>
      <c r="T1461" s="7">
        <v>42119</v>
      </c>
      <c r="U1461" s="7">
        <v>42120</v>
      </c>
      <c r="V1461" s="5">
        <v>4260.1120000000001</v>
      </c>
      <c r="W1461" s="5">
        <v>56</v>
      </c>
      <c r="X1461" s="5">
        <v>29718.53</v>
      </c>
      <c r="Y1461" s="5">
        <v>50656</v>
      </c>
      <c r="Z1461" s="5">
        <f>DATEDIF(Table1[[#This Row],[Order Date]], Table1[[#This Row],[Ship Date]], "D")</f>
        <v>1</v>
      </c>
      <c r="AA1461" s="5">
        <f>IF(Table1[[#This Row],[Sales]]=0, 0, Table1[[#This Row],[Profit]] / Table1[[#This Row],[Sales]] * 100)</f>
        <v>14.334867841713573</v>
      </c>
      <c r="AB1461" s="5">
        <f>Table1[[#This Row],[Sales]] / (1 - Table1[[#This Row],[Discount]])</f>
        <v>30018.71717171717</v>
      </c>
      <c r="AC1461" s="5">
        <f>Table1[[#This Row],[Sales Before Discount]] - Table1[[#This Row],[Sales]]</f>
        <v>300.18717171717071</v>
      </c>
      <c r="AD1461" s="5" t="str">
        <f>IF(Table1[[#This Row],[Discount Impact Factor]]=0, "No Discount", IF(Table1[[#This Row],[Discount Impact Factor]]&lt;=0.1, "Low Discount", IF(Table1[[#This Row],[Discount Impact Factor]]&lt;=0.2, "Medium Discount", "High Discount")))</f>
        <v>High Discount</v>
      </c>
      <c r="AE1461" s="5" t="str">
        <f>IF(Table1[[#This Row],[Discount]]=0,"0% (No Discount)",
 IF(Table1[[#This Row],[Discount]]&lt;=0.09,"10%",
 IF(Table1[[#This Row],[Discount]]&lt;=0.16,"15%",
 IF(Table1[[#This Row],[Discount]]&lt;=0.2,"20%",  IF(Table1[[#This Row],[Discount]]&lt;=0.25,"25%",
 "30%+")))))</f>
        <v>10%</v>
      </c>
      <c r="AF1461" s="5" t="str">
        <f>IF(Table1[[#This Row],[Discount]]=0, "Full Price", "Discounted")</f>
        <v>Discounted</v>
      </c>
      <c r="AG1461" s="46" t="str">
        <f>TEXT(Table1[[#This Row],[Order Date]],"mmm-yyyy")</f>
        <v>Apr-2015</v>
      </c>
    </row>
    <row r="1462" spans="1:33" ht="12.75" customHeight="1" x14ac:dyDescent="0.25">
      <c r="A1462" s="5">
        <v>7098</v>
      </c>
      <c r="B1462" s="5" t="s">
        <v>47</v>
      </c>
      <c r="C1462" s="5">
        <v>0.1</v>
      </c>
      <c r="D1462" s="5">
        <v>7.7</v>
      </c>
      <c r="E1462" s="5">
        <v>3.68</v>
      </c>
      <c r="F1462" s="5">
        <v>2571</v>
      </c>
      <c r="G1462" s="5" t="s">
        <v>2405</v>
      </c>
      <c r="H1462" s="5" t="s">
        <v>49</v>
      </c>
      <c r="I1462" s="5" t="s">
        <v>114</v>
      </c>
      <c r="J1462" s="5" t="s">
        <v>41</v>
      </c>
      <c r="K1462" s="5" t="s">
        <v>50</v>
      </c>
      <c r="L1462" s="5" t="s">
        <v>31</v>
      </c>
      <c r="M1462" s="5" t="s">
        <v>2404</v>
      </c>
      <c r="N1462" s="5">
        <v>0.52</v>
      </c>
      <c r="O1462" s="5" t="s">
        <v>33</v>
      </c>
      <c r="P1462" s="5" t="s">
        <v>53</v>
      </c>
      <c r="Q1462" s="5" t="s">
        <v>71</v>
      </c>
      <c r="R1462" s="5" t="s">
        <v>90</v>
      </c>
      <c r="S1462" s="5">
        <v>10165</v>
      </c>
      <c r="T1462" s="7">
        <v>42119</v>
      </c>
      <c r="U1462" s="7">
        <v>42120</v>
      </c>
      <c r="V1462" s="5">
        <v>-25.14</v>
      </c>
      <c r="W1462" s="5">
        <v>27</v>
      </c>
      <c r="X1462" s="5">
        <v>197.48</v>
      </c>
      <c r="Y1462" s="5">
        <v>50656</v>
      </c>
      <c r="Z1462" s="5">
        <f>DATEDIF(Table1[[#This Row],[Order Date]], Table1[[#This Row],[Ship Date]], "D")</f>
        <v>1</v>
      </c>
      <c r="AA1462" s="5">
        <f>IF(Table1[[#This Row],[Sales]]=0, 0, Table1[[#This Row],[Profit]] / Table1[[#This Row],[Sales]] * 100)</f>
        <v>-12.73040307879279</v>
      </c>
      <c r="AB1462" s="5">
        <f>Table1[[#This Row],[Sales]] / (1 - Table1[[#This Row],[Discount]])</f>
        <v>219.42222222222222</v>
      </c>
      <c r="AC1462" s="5">
        <f>Table1[[#This Row],[Sales Before Discount]] - Table1[[#This Row],[Sales]]</f>
        <v>21.942222222222227</v>
      </c>
      <c r="AD1462" s="5" t="str">
        <f>IF(Table1[[#This Row],[Discount Impact Factor]]=0, "No Discount", IF(Table1[[#This Row],[Discount Impact Factor]]&lt;=0.1, "Low Discount", IF(Table1[[#This Row],[Discount Impact Factor]]&lt;=0.2, "Medium Discount", "High Discount")))</f>
        <v>High Discount</v>
      </c>
      <c r="AE1462" s="5" t="str">
        <f>IF(Table1[[#This Row],[Discount]]=0,"0% (No Discount)",
 IF(Table1[[#This Row],[Discount]]&lt;=0.09,"10%",
 IF(Table1[[#This Row],[Discount]]&lt;=0.16,"15%",
 IF(Table1[[#This Row],[Discount]]&lt;=0.2,"20%",  IF(Table1[[#This Row],[Discount]]&lt;=0.25,"25%",
 "30%+")))))</f>
        <v>15%</v>
      </c>
      <c r="AF1462" s="5" t="str">
        <f>IF(Table1[[#This Row],[Discount]]=0, "Full Price", "Discounted")</f>
        <v>Discounted</v>
      </c>
      <c r="AG1462" s="46" t="str">
        <f>TEXT(Table1[[#This Row],[Order Date]],"mmm-yyyy")</f>
        <v>Apr-2015</v>
      </c>
    </row>
    <row r="1463" spans="1:33" ht="12.75" hidden="1" customHeight="1" x14ac:dyDescent="0.25">
      <c r="A1463" s="5">
        <v>20938</v>
      </c>
      <c r="B1463" s="5" t="s">
        <v>106</v>
      </c>
      <c r="C1463" s="5">
        <v>0.04</v>
      </c>
      <c r="D1463" s="5">
        <v>8.6</v>
      </c>
      <c r="E1463" s="5">
        <v>6.19</v>
      </c>
      <c r="F1463" s="5">
        <v>2578</v>
      </c>
      <c r="G1463" s="5" t="s">
        <v>2406</v>
      </c>
      <c r="H1463" s="5" t="s">
        <v>49</v>
      </c>
      <c r="I1463" s="5" t="s">
        <v>40</v>
      </c>
      <c r="J1463" s="5" t="s">
        <v>29</v>
      </c>
      <c r="K1463" s="5" t="s">
        <v>109</v>
      </c>
      <c r="L1463" s="5" t="s">
        <v>59</v>
      </c>
      <c r="M1463" s="5" t="s">
        <v>924</v>
      </c>
      <c r="N1463" s="5">
        <v>0.38</v>
      </c>
      <c r="O1463" s="5" t="s">
        <v>33</v>
      </c>
      <c r="P1463" s="5" t="s">
        <v>136</v>
      </c>
      <c r="Q1463" s="5" t="s">
        <v>1278</v>
      </c>
      <c r="R1463" s="5" t="s">
        <v>2407</v>
      </c>
      <c r="S1463" s="5">
        <v>36801</v>
      </c>
      <c r="T1463" s="7">
        <v>42126</v>
      </c>
      <c r="U1463" s="7">
        <v>42128</v>
      </c>
      <c r="V1463" s="5">
        <v>309.71159999999998</v>
      </c>
      <c r="W1463" s="5">
        <v>5</v>
      </c>
      <c r="X1463" s="5">
        <v>46.85</v>
      </c>
      <c r="Y1463" s="5">
        <v>88298</v>
      </c>
      <c r="Z1463" s="5">
        <f>DATEDIF(Table1[[#This Row],[Order Date]], Table1[[#This Row],[Ship Date]], "D")</f>
        <v>2</v>
      </c>
      <c r="AA1463" s="5">
        <f>IF(Table1[[#This Row],[Sales]]=0, 0, Table1[[#This Row],[Profit]] / Table1[[#This Row],[Sales]] * 100)</f>
        <v>661.070651013874</v>
      </c>
      <c r="AB1463" s="5">
        <f>Table1[[#This Row],[Sales]] / (1 - Table1[[#This Row],[Discount]])</f>
        <v>48.802083333333336</v>
      </c>
      <c r="AC1463" s="5">
        <f>Table1[[#This Row],[Sales Before Discount]] - Table1[[#This Row],[Sales]]</f>
        <v>1.9520833333333343</v>
      </c>
      <c r="AD1463" s="5" t="str">
        <f>IF(Table1[[#This Row],[Discount Impact Factor]]=0, "No Discount", IF(Table1[[#This Row],[Discount Impact Factor]]&lt;=0.1, "Low Discount", IF(Table1[[#This Row],[Discount Impact Factor]]&lt;=0.2, "Medium Discount", "High Discount")))</f>
        <v>High Discount</v>
      </c>
      <c r="AE1463" s="5" t="str">
        <f>IF(Table1[[#This Row],[Discount]]=0,"0% (No Discount)",
 IF(Table1[[#This Row],[Discount]]&lt;=0.09,"10%",
 IF(Table1[[#This Row],[Discount]]&lt;=0.16,"15%",
 IF(Table1[[#This Row],[Discount]]&lt;=0.2,"20%",  IF(Table1[[#This Row],[Discount]]&lt;=0.25,"25%",
 "30%+")))))</f>
        <v>10%</v>
      </c>
      <c r="AF1463" s="5" t="str">
        <f>IF(Table1[[#This Row],[Discount]]=0, "Full Price", "Discounted")</f>
        <v>Discounted</v>
      </c>
      <c r="AG1463" s="46" t="str">
        <f>TEXT(Table1[[#This Row],[Order Date]],"mmm-yyyy")</f>
        <v>May-2015</v>
      </c>
    </row>
    <row r="1464" spans="1:33" ht="12.75" customHeight="1" x14ac:dyDescent="0.25">
      <c r="A1464" s="5">
        <v>20939</v>
      </c>
      <c r="B1464" s="5" t="s">
        <v>106</v>
      </c>
      <c r="C1464" s="5">
        <v>0.01</v>
      </c>
      <c r="D1464" s="5">
        <v>3.58</v>
      </c>
      <c r="E1464" s="5">
        <v>1.63</v>
      </c>
      <c r="F1464" s="5">
        <v>2578</v>
      </c>
      <c r="G1464" s="5" t="s">
        <v>2406</v>
      </c>
      <c r="H1464" s="5" t="s">
        <v>49</v>
      </c>
      <c r="I1464" s="5" t="s">
        <v>40</v>
      </c>
      <c r="J1464" s="5" t="s">
        <v>29</v>
      </c>
      <c r="K1464" s="5" t="s">
        <v>66</v>
      </c>
      <c r="L1464" s="5" t="s">
        <v>31</v>
      </c>
      <c r="M1464" s="5" t="s">
        <v>67</v>
      </c>
      <c r="N1464" s="5">
        <v>0.36</v>
      </c>
      <c r="O1464" s="5" t="s">
        <v>33</v>
      </c>
      <c r="P1464" s="5" t="s">
        <v>136</v>
      </c>
      <c r="Q1464" s="5" t="s">
        <v>1278</v>
      </c>
      <c r="R1464" s="5" t="s">
        <v>2407</v>
      </c>
      <c r="S1464" s="5">
        <v>36801</v>
      </c>
      <c r="T1464" s="7">
        <v>42126</v>
      </c>
      <c r="U1464" s="7">
        <v>42130</v>
      </c>
      <c r="V1464" s="5">
        <v>-128.85599999999999</v>
      </c>
      <c r="W1464" s="5">
        <v>26</v>
      </c>
      <c r="X1464" s="5">
        <v>93.57</v>
      </c>
      <c r="Y1464" s="5">
        <v>88298</v>
      </c>
      <c r="Z1464" s="5">
        <f>DATEDIF(Table1[[#This Row],[Order Date]], Table1[[#This Row],[Ship Date]], "D")</f>
        <v>4</v>
      </c>
      <c r="AA1464" s="5">
        <f>IF(Table1[[#This Row],[Sales]]=0, 0, Table1[[#This Row],[Profit]] / Table1[[#This Row],[Sales]] * 100)</f>
        <v>-137.71080474511061</v>
      </c>
      <c r="AB1464" s="5">
        <f>Table1[[#This Row],[Sales]] / (1 - Table1[[#This Row],[Discount]])</f>
        <v>94.515151515151516</v>
      </c>
      <c r="AC1464" s="5">
        <f>Table1[[#This Row],[Sales Before Discount]] - Table1[[#This Row],[Sales]]</f>
        <v>0.9451515151515224</v>
      </c>
      <c r="AD1464" s="5" t="str">
        <f>IF(Table1[[#This Row],[Discount Impact Factor]]=0, "No Discount", IF(Table1[[#This Row],[Discount Impact Factor]]&lt;=0.1, "Low Discount", IF(Table1[[#This Row],[Discount Impact Factor]]&lt;=0.2, "Medium Discount", "High Discount")))</f>
        <v>High Discount</v>
      </c>
      <c r="AE1464" s="5" t="str">
        <f>IF(Table1[[#This Row],[Discount]]=0,"0% (No Discount)",
 IF(Table1[[#This Row],[Discount]]&lt;=0.09,"10%",
 IF(Table1[[#This Row],[Discount]]&lt;=0.16,"15%",
 IF(Table1[[#This Row],[Discount]]&lt;=0.2,"20%",  IF(Table1[[#This Row],[Discount]]&lt;=0.25,"25%",
 "30%+")))))</f>
        <v>10%</v>
      </c>
      <c r="AF1464" s="5" t="str">
        <f>IF(Table1[[#This Row],[Discount]]=0, "Full Price", "Discounted")</f>
        <v>Discounted</v>
      </c>
      <c r="AG1464" s="46" t="str">
        <f>TEXT(Table1[[#This Row],[Order Date]],"mmm-yyyy")</f>
        <v>May-2015</v>
      </c>
    </row>
    <row r="1465" spans="1:33" ht="12.75" customHeight="1" x14ac:dyDescent="0.25">
      <c r="A1465" s="5">
        <v>20940</v>
      </c>
      <c r="B1465" s="5" t="s">
        <v>106</v>
      </c>
      <c r="C1465" s="5">
        <v>0.08</v>
      </c>
      <c r="D1465" s="5">
        <v>105.49</v>
      </c>
      <c r="E1465" s="5">
        <v>41.64</v>
      </c>
      <c r="F1465" s="5">
        <v>2578</v>
      </c>
      <c r="G1465" s="5" t="s">
        <v>2406</v>
      </c>
      <c r="H1465" s="5" t="s">
        <v>39</v>
      </c>
      <c r="I1465" s="5" t="s">
        <v>40</v>
      </c>
      <c r="J1465" s="5" t="s">
        <v>41</v>
      </c>
      <c r="K1465" s="5" t="s">
        <v>152</v>
      </c>
      <c r="L1465" s="5" t="s">
        <v>121</v>
      </c>
      <c r="M1465" s="5" t="s">
        <v>2408</v>
      </c>
      <c r="N1465" s="5">
        <v>0.75</v>
      </c>
      <c r="O1465" s="5" t="s">
        <v>33</v>
      </c>
      <c r="P1465" s="5" t="s">
        <v>136</v>
      </c>
      <c r="Q1465" s="5" t="s">
        <v>1278</v>
      </c>
      <c r="R1465" s="5" t="s">
        <v>2407</v>
      </c>
      <c r="S1465" s="5">
        <v>36801</v>
      </c>
      <c r="T1465" s="7">
        <v>42126</v>
      </c>
      <c r="U1465" s="7">
        <v>42133</v>
      </c>
      <c r="V1465" s="5">
        <v>-36.945999999999998</v>
      </c>
      <c r="W1465" s="5">
        <v>34</v>
      </c>
      <c r="X1465" s="5">
        <v>2694.49</v>
      </c>
      <c r="Y1465" s="5">
        <v>88298</v>
      </c>
      <c r="Z1465" s="5">
        <f>DATEDIF(Table1[[#This Row],[Order Date]], Table1[[#This Row],[Ship Date]], "D")</f>
        <v>7</v>
      </c>
      <c r="AA1465" s="5">
        <f>IF(Table1[[#This Row],[Sales]]=0, 0, Table1[[#This Row],[Profit]] / Table1[[#This Row],[Sales]] * 100)</f>
        <v>-1.3711685699334568</v>
      </c>
      <c r="AB1465" s="5">
        <f>Table1[[#This Row],[Sales]] / (1 - Table1[[#This Row],[Discount]])</f>
        <v>2928.7934782608691</v>
      </c>
      <c r="AC1465" s="5">
        <f>Table1[[#This Row],[Sales Before Discount]] - Table1[[#This Row],[Sales]]</f>
        <v>234.30347826086927</v>
      </c>
      <c r="AD1465" s="5" t="str">
        <f>IF(Table1[[#This Row],[Discount Impact Factor]]=0, "No Discount", IF(Table1[[#This Row],[Discount Impact Factor]]&lt;=0.1, "Low Discount", IF(Table1[[#This Row],[Discount Impact Factor]]&lt;=0.2, "Medium Discount", "High Discount")))</f>
        <v>High Discount</v>
      </c>
      <c r="AE1465" s="5" t="str">
        <f>IF(Table1[[#This Row],[Discount]]=0,"0% (No Discount)",
 IF(Table1[[#This Row],[Discount]]&lt;=0.09,"10%",
 IF(Table1[[#This Row],[Discount]]&lt;=0.16,"15%",
 IF(Table1[[#This Row],[Discount]]&lt;=0.2,"20%",  IF(Table1[[#This Row],[Discount]]&lt;=0.25,"25%",
 "30%+")))))</f>
        <v>10%</v>
      </c>
      <c r="AF1465" s="5" t="str">
        <f>IF(Table1[[#This Row],[Discount]]=0, "Full Price", "Discounted")</f>
        <v>Discounted</v>
      </c>
      <c r="AG1465" s="46" t="str">
        <f>TEXT(Table1[[#This Row],[Order Date]],"mmm-yyyy")</f>
        <v>May-2015</v>
      </c>
    </row>
    <row r="1466" spans="1:33" ht="12.75" customHeight="1" x14ac:dyDescent="0.25">
      <c r="A1466" s="5">
        <v>23705</v>
      </c>
      <c r="B1466" s="5" t="s">
        <v>25</v>
      </c>
      <c r="C1466" s="5">
        <v>0.09</v>
      </c>
      <c r="D1466" s="5">
        <v>212.6</v>
      </c>
      <c r="E1466" s="5">
        <v>52.2</v>
      </c>
      <c r="F1466" s="5">
        <v>2579</v>
      </c>
      <c r="G1466" s="5" t="s">
        <v>2409</v>
      </c>
      <c r="H1466" s="5" t="s">
        <v>39</v>
      </c>
      <c r="I1466" s="5" t="s">
        <v>40</v>
      </c>
      <c r="J1466" s="5" t="s">
        <v>41</v>
      </c>
      <c r="K1466" s="5" t="s">
        <v>152</v>
      </c>
      <c r="L1466" s="5" t="s">
        <v>121</v>
      </c>
      <c r="M1466" s="5" t="s">
        <v>1348</v>
      </c>
      <c r="N1466" s="5">
        <v>0.64</v>
      </c>
      <c r="O1466" s="5" t="s">
        <v>33</v>
      </c>
      <c r="P1466" s="5" t="s">
        <v>136</v>
      </c>
      <c r="Q1466" s="5" t="s">
        <v>1278</v>
      </c>
      <c r="R1466" s="5" t="s">
        <v>2410</v>
      </c>
      <c r="S1466" s="5">
        <v>36869</v>
      </c>
      <c r="T1466" s="7">
        <v>42007</v>
      </c>
      <c r="U1466" s="7">
        <v>42008</v>
      </c>
      <c r="V1466" s="5">
        <v>-274.49799999999999</v>
      </c>
      <c r="W1466" s="5">
        <v>1</v>
      </c>
      <c r="X1466" s="5">
        <v>174.5</v>
      </c>
      <c r="Y1466" s="5">
        <v>88296</v>
      </c>
      <c r="Z1466" s="5">
        <f>DATEDIF(Table1[[#This Row],[Order Date]], Table1[[#This Row],[Ship Date]], "D")</f>
        <v>1</v>
      </c>
      <c r="AA1466" s="5">
        <f>IF(Table1[[#This Row],[Sales]]=0, 0, Table1[[#This Row],[Profit]] / Table1[[#This Row],[Sales]] * 100)</f>
        <v>-157.30544412607449</v>
      </c>
      <c r="AB1466" s="5">
        <f>Table1[[#This Row],[Sales]] / (1 - Table1[[#This Row],[Discount]])</f>
        <v>191.75824175824175</v>
      </c>
      <c r="AC1466" s="5">
        <f>Table1[[#This Row],[Sales Before Discount]] - Table1[[#This Row],[Sales]]</f>
        <v>17.258241758241752</v>
      </c>
      <c r="AD1466" s="5" t="str">
        <f>IF(Table1[[#This Row],[Discount Impact Factor]]=0, "No Discount", IF(Table1[[#This Row],[Discount Impact Factor]]&lt;=0.1, "Low Discount", IF(Table1[[#This Row],[Discount Impact Factor]]&lt;=0.2, "Medium Discount", "High Discount")))</f>
        <v>High Discount</v>
      </c>
      <c r="AE1466" s="5" t="str">
        <f>IF(Table1[[#This Row],[Discount]]=0,"0% (No Discount)",
 IF(Table1[[#This Row],[Discount]]&lt;=0.09,"10%",
 IF(Table1[[#This Row],[Discount]]&lt;=0.16,"15%",
 IF(Table1[[#This Row],[Discount]]&lt;=0.2,"20%",  IF(Table1[[#This Row],[Discount]]&lt;=0.25,"25%",
 "30%+")))))</f>
        <v>10%</v>
      </c>
      <c r="AF1466" s="5" t="str">
        <f>IF(Table1[[#This Row],[Discount]]=0, "Full Price", "Discounted")</f>
        <v>Discounted</v>
      </c>
      <c r="AG1466" s="46" t="str">
        <f>TEXT(Table1[[#This Row],[Order Date]],"mmm-yyyy")</f>
        <v>Jan-2015</v>
      </c>
    </row>
    <row r="1467" spans="1:33" ht="12.75" hidden="1" customHeight="1" x14ac:dyDescent="0.25">
      <c r="A1467" s="5">
        <v>22508</v>
      </c>
      <c r="B1467" s="5" t="s">
        <v>56</v>
      </c>
      <c r="C1467" s="5">
        <v>7.0000000000000007E-2</v>
      </c>
      <c r="D1467" s="5">
        <v>1.76</v>
      </c>
      <c r="E1467" s="5">
        <v>4.8600000000000003</v>
      </c>
      <c r="F1467" s="5">
        <v>2579</v>
      </c>
      <c r="G1467" s="5" t="s">
        <v>2409</v>
      </c>
      <c r="H1467" s="5" t="s">
        <v>49</v>
      </c>
      <c r="I1467" s="5" t="s">
        <v>40</v>
      </c>
      <c r="J1467" s="5" t="s">
        <v>41</v>
      </c>
      <c r="K1467" s="5" t="s">
        <v>50</v>
      </c>
      <c r="L1467" s="5" t="s">
        <v>59</v>
      </c>
      <c r="M1467" s="5" t="s">
        <v>1775</v>
      </c>
      <c r="N1467" s="5">
        <v>0.41</v>
      </c>
      <c r="O1467" s="5" t="s">
        <v>33</v>
      </c>
      <c r="P1467" s="5" t="s">
        <v>136</v>
      </c>
      <c r="Q1467" s="5" t="s">
        <v>1278</v>
      </c>
      <c r="R1467" s="5" t="s">
        <v>2410</v>
      </c>
      <c r="S1467" s="5">
        <v>36869</v>
      </c>
      <c r="T1467" s="7">
        <v>42021</v>
      </c>
      <c r="U1467" s="7">
        <v>42021</v>
      </c>
      <c r="V1467" s="5">
        <v>0.58800000000001096</v>
      </c>
      <c r="W1467" s="5">
        <v>15</v>
      </c>
      <c r="X1467" s="5">
        <v>26.01</v>
      </c>
      <c r="Y1467" s="5">
        <v>88297</v>
      </c>
      <c r="Z1467" s="5">
        <f>DATEDIF(Table1[[#This Row],[Order Date]], Table1[[#This Row],[Ship Date]], "D")</f>
        <v>0</v>
      </c>
      <c r="AA1467" s="5">
        <f>IF(Table1[[#This Row],[Sales]]=0, 0, Table1[[#This Row],[Profit]] / Table1[[#This Row],[Sales]] * 100)</f>
        <v>2.260668973471784</v>
      </c>
      <c r="AB1467" s="5">
        <f>Table1[[#This Row],[Sales]] / (1 - Table1[[#This Row],[Discount]])</f>
        <v>27.967741935483875</v>
      </c>
      <c r="AC1467" s="5">
        <f>Table1[[#This Row],[Sales Before Discount]] - Table1[[#This Row],[Sales]]</f>
        <v>1.9577419354838739</v>
      </c>
      <c r="AD1467" s="5" t="str">
        <f>IF(Table1[[#This Row],[Discount Impact Factor]]=0, "No Discount", IF(Table1[[#This Row],[Discount Impact Factor]]&lt;=0.1, "Low Discount", IF(Table1[[#This Row],[Discount Impact Factor]]&lt;=0.2, "Medium Discount", "High Discount")))</f>
        <v>High Discount</v>
      </c>
      <c r="AE1467" s="5" t="str">
        <f>IF(Table1[[#This Row],[Discount]]=0,"0% (No Discount)",
 IF(Table1[[#This Row],[Discount]]&lt;=0.09,"10%",
 IF(Table1[[#This Row],[Discount]]&lt;=0.16,"15%",
 IF(Table1[[#This Row],[Discount]]&lt;=0.2,"20%",  IF(Table1[[#This Row],[Discount]]&lt;=0.25,"25%",
 "30%+")))))</f>
        <v>10%</v>
      </c>
      <c r="AF1467" s="5" t="str">
        <f>IF(Table1[[#This Row],[Discount]]=0, "Full Price", "Discounted")</f>
        <v>Discounted</v>
      </c>
      <c r="AG1467" s="46" t="str">
        <f>TEXT(Table1[[#This Row],[Order Date]],"mmm-yyyy")</f>
        <v>Jan-2015</v>
      </c>
    </row>
    <row r="1468" spans="1:33" ht="12.75" customHeight="1" x14ac:dyDescent="0.25">
      <c r="A1468" s="5">
        <v>19123</v>
      </c>
      <c r="B1468" s="5" t="s">
        <v>56</v>
      </c>
      <c r="C1468" s="5">
        <v>0.04</v>
      </c>
      <c r="D1468" s="5">
        <v>510.14</v>
      </c>
      <c r="E1468" s="5">
        <v>14.7</v>
      </c>
      <c r="F1468" s="5">
        <v>2583</v>
      </c>
      <c r="G1468" s="5" t="s">
        <v>2411</v>
      </c>
      <c r="H1468" s="5" t="s">
        <v>39</v>
      </c>
      <c r="I1468" s="5" t="s">
        <v>40</v>
      </c>
      <c r="J1468" s="5" t="s">
        <v>77</v>
      </c>
      <c r="K1468" s="5" t="s">
        <v>85</v>
      </c>
      <c r="L1468" s="5" t="s">
        <v>43</v>
      </c>
      <c r="M1468" s="5" t="s">
        <v>2412</v>
      </c>
      <c r="N1468" s="5">
        <v>0.56000000000000005</v>
      </c>
      <c r="O1468" s="5" t="s">
        <v>33</v>
      </c>
      <c r="P1468" s="5" t="s">
        <v>61</v>
      </c>
      <c r="Q1468" s="5" t="s">
        <v>300</v>
      </c>
      <c r="R1468" s="5" t="s">
        <v>2413</v>
      </c>
      <c r="S1468" s="5">
        <v>49423</v>
      </c>
      <c r="T1468" s="7">
        <v>42162</v>
      </c>
      <c r="U1468" s="7">
        <v>42164</v>
      </c>
      <c r="V1468" s="5">
        <v>-251.40390000000002</v>
      </c>
      <c r="W1468" s="5">
        <v>3</v>
      </c>
      <c r="X1468" s="5">
        <v>1527.97</v>
      </c>
      <c r="Y1468" s="5">
        <v>89657</v>
      </c>
      <c r="Z1468" s="5">
        <f>DATEDIF(Table1[[#This Row],[Order Date]], Table1[[#This Row],[Ship Date]], "D")</f>
        <v>2</v>
      </c>
      <c r="AA1468" s="5">
        <f>IF(Table1[[#This Row],[Sales]]=0, 0, Table1[[#This Row],[Profit]] / Table1[[#This Row],[Sales]] * 100)</f>
        <v>-16.453457855847955</v>
      </c>
      <c r="AB1468" s="5">
        <f>Table1[[#This Row],[Sales]] / (1 - Table1[[#This Row],[Discount]])</f>
        <v>1591.6354166666667</v>
      </c>
      <c r="AC1468" s="5">
        <f>Table1[[#This Row],[Sales Before Discount]] - Table1[[#This Row],[Sales]]</f>
        <v>63.665416666666715</v>
      </c>
      <c r="AD1468" s="5" t="str">
        <f>IF(Table1[[#This Row],[Discount Impact Factor]]=0, "No Discount", IF(Table1[[#This Row],[Discount Impact Factor]]&lt;=0.1, "Low Discount", IF(Table1[[#This Row],[Discount Impact Factor]]&lt;=0.2, "Medium Discount", "High Discount")))</f>
        <v>High Discount</v>
      </c>
      <c r="AE1468" s="5" t="str">
        <f>IF(Table1[[#This Row],[Discount]]=0,"0% (No Discount)",
 IF(Table1[[#This Row],[Discount]]&lt;=0.09,"10%",
 IF(Table1[[#This Row],[Discount]]&lt;=0.16,"15%",
 IF(Table1[[#This Row],[Discount]]&lt;=0.2,"20%",  IF(Table1[[#This Row],[Discount]]&lt;=0.25,"25%",
 "30%+")))))</f>
        <v>10%</v>
      </c>
      <c r="AF1468" s="5" t="str">
        <f>IF(Table1[[#This Row],[Discount]]=0, "Full Price", "Discounted")</f>
        <v>Discounted</v>
      </c>
      <c r="AG1468" s="46" t="str">
        <f>TEXT(Table1[[#This Row],[Order Date]],"mmm-yyyy")</f>
        <v>Jun-2015</v>
      </c>
    </row>
    <row r="1469" spans="1:33" ht="12.75" customHeight="1" x14ac:dyDescent="0.25">
      <c r="A1469" s="5">
        <v>19124</v>
      </c>
      <c r="B1469" s="5" t="s">
        <v>56</v>
      </c>
      <c r="C1469" s="5">
        <v>0</v>
      </c>
      <c r="D1469" s="5">
        <v>4.76</v>
      </c>
      <c r="E1469" s="5">
        <v>3.01</v>
      </c>
      <c r="F1469" s="5">
        <v>2583</v>
      </c>
      <c r="G1469" s="5" t="s">
        <v>2411</v>
      </c>
      <c r="H1469" s="5" t="s">
        <v>49</v>
      </c>
      <c r="I1469" s="5" t="s">
        <v>40</v>
      </c>
      <c r="J1469" s="5" t="s">
        <v>29</v>
      </c>
      <c r="K1469" s="5" t="s">
        <v>93</v>
      </c>
      <c r="L1469" s="5" t="s">
        <v>31</v>
      </c>
      <c r="M1469" s="5" t="s">
        <v>2414</v>
      </c>
      <c r="N1469" s="5">
        <v>0.36</v>
      </c>
      <c r="O1469" s="5" t="s">
        <v>33</v>
      </c>
      <c r="P1469" s="5" t="s">
        <v>61</v>
      </c>
      <c r="Q1469" s="5" t="s">
        <v>300</v>
      </c>
      <c r="R1469" s="5" t="s">
        <v>2413</v>
      </c>
      <c r="S1469" s="5">
        <v>49423</v>
      </c>
      <c r="T1469" s="7">
        <v>42162</v>
      </c>
      <c r="U1469" s="7">
        <v>42164</v>
      </c>
      <c r="V1469" s="5">
        <v>-2.3450000000000002</v>
      </c>
      <c r="W1469" s="5">
        <v>23</v>
      </c>
      <c r="X1469" s="5">
        <v>110.86</v>
      </c>
      <c r="Y1469" s="5">
        <v>89657</v>
      </c>
      <c r="Z1469" s="5">
        <f>DATEDIF(Table1[[#This Row],[Order Date]], Table1[[#This Row],[Ship Date]], "D")</f>
        <v>2</v>
      </c>
      <c r="AA1469" s="5">
        <f>IF(Table1[[#This Row],[Sales]]=0, 0, Table1[[#This Row],[Profit]] / Table1[[#This Row],[Sales]] * 100)</f>
        <v>-2.1152805340068559</v>
      </c>
      <c r="AB1469" s="5">
        <f>Table1[[#This Row],[Sales]] / (1 - Table1[[#This Row],[Discount]])</f>
        <v>110.86</v>
      </c>
      <c r="AC1469" s="5">
        <f>Table1[[#This Row],[Sales Before Discount]] - Table1[[#This Row],[Sales]]</f>
        <v>0</v>
      </c>
      <c r="AD1469" s="5" t="str">
        <f>IF(Table1[[#This Row],[Discount Impact Factor]]=0, "No Discount", IF(Table1[[#This Row],[Discount Impact Factor]]&lt;=0.1, "Low Discount", IF(Table1[[#This Row],[Discount Impact Factor]]&lt;=0.2, "Medium Discount", "High Discount")))</f>
        <v>No Discount</v>
      </c>
      <c r="AE1469" s="5" t="str">
        <f>IF(Table1[[#This Row],[Discount]]=0,"0% (No Discount)",
 IF(Table1[[#This Row],[Discount]]&lt;=0.09,"10%",
 IF(Table1[[#This Row],[Discount]]&lt;=0.16,"15%",
 IF(Table1[[#This Row],[Discount]]&lt;=0.2,"20%",  IF(Table1[[#This Row],[Discount]]&lt;=0.25,"25%",
 "30%+")))))</f>
        <v>0% (No Discount)</v>
      </c>
      <c r="AF1469" s="5" t="str">
        <f>IF(Table1[[#This Row],[Discount]]=0, "Full Price", "Discounted")</f>
        <v>Full Price</v>
      </c>
      <c r="AG1469" s="46" t="str">
        <f>TEXT(Table1[[#This Row],[Order Date]],"mmm-yyyy")</f>
        <v>Jun-2015</v>
      </c>
    </row>
    <row r="1470" spans="1:33" ht="12.75" hidden="1" customHeight="1" x14ac:dyDescent="0.25">
      <c r="A1470" s="5">
        <v>19134</v>
      </c>
      <c r="B1470" s="5" t="s">
        <v>47</v>
      </c>
      <c r="C1470" s="5">
        <v>0.04</v>
      </c>
      <c r="D1470" s="5">
        <v>6.3</v>
      </c>
      <c r="E1470" s="5">
        <v>0.5</v>
      </c>
      <c r="F1470" s="5">
        <v>2584</v>
      </c>
      <c r="G1470" s="5" t="s">
        <v>2415</v>
      </c>
      <c r="H1470" s="5" t="s">
        <v>49</v>
      </c>
      <c r="I1470" s="5" t="s">
        <v>40</v>
      </c>
      <c r="J1470" s="5" t="s">
        <v>29</v>
      </c>
      <c r="K1470" s="5" t="s">
        <v>134</v>
      </c>
      <c r="L1470" s="5" t="s">
        <v>59</v>
      </c>
      <c r="M1470" s="5" t="s">
        <v>1158</v>
      </c>
      <c r="N1470" s="5">
        <v>0.39</v>
      </c>
      <c r="O1470" s="5" t="s">
        <v>33</v>
      </c>
      <c r="P1470" s="5" t="s">
        <v>61</v>
      </c>
      <c r="Q1470" s="5" t="s">
        <v>300</v>
      </c>
      <c r="R1470" s="5" t="s">
        <v>2416</v>
      </c>
      <c r="S1470" s="5">
        <v>48141</v>
      </c>
      <c r="T1470" s="7">
        <v>42164</v>
      </c>
      <c r="U1470" s="7">
        <v>42166</v>
      </c>
      <c r="V1470" s="5">
        <v>67.606200000000001</v>
      </c>
      <c r="W1470" s="5">
        <v>15</v>
      </c>
      <c r="X1470" s="5">
        <v>97.98</v>
      </c>
      <c r="Y1470" s="5">
        <v>89658</v>
      </c>
      <c r="Z1470" s="5">
        <f>DATEDIF(Table1[[#This Row],[Order Date]], Table1[[#This Row],[Ship Date]], "D")</f>
        <v>2</v>
      </c>
      <c r="AA1470" s="5">
        <f>IF(Table1[[#This Row],[Sales]]=0, 0, Table1[[#This Row],[Profit]] / Table1[[#This Row],[Sales]] * 100)</f>
        <v>69</v>
      </c>
      <c r="AB1470" s="5">
        <f>Table1[[#This Row],[Sales]] / (1 - Table1[[#This Row],[Discount]])</f>
        <v>102.06250000000001</v>
      </c>
      <c r="AC1470" s="5">
        <f>Table1[[#This Row],[Sales Before Discount]] - Table1[[#This Row],[Sales]]</f>
        <v>4.0825000000000102</v>
      </c>
      <c r="AD1470" s="5" t="str">
        <f>IF(Table1[[#This Row],[Discount Impact Factor]]=0, "No Discount", IF(Table1[[#This Row],[Discount Impact Factor]]&lt;=0.1, "Low Discount", IF(Table1[[#This Row],[Discount Impact Factor]]&lt;=0.2, "Medium Discount", "High Discount")))</f>
        <v>High Discount</v>
      </c>
      <c r="AE1470" s="5" t="str">
        <f>IF(Table1[[#This Row],[Discount]]=0,"0% (No Discount)",
 IF(Table1[[#This Row],[Discount]]&lt;=0.09,"10%",
 IF(Table1[[#This Row],[Discount]]&lt;=0.16,"15%",
 IF(Table1[[#This Row],[Discount]]&lt;=0.2,"20%",  IF(Table1[[#This Row],[Discount]]&lt;=0.25,"25%",
 "30%+")))))</f>
        <v>10%</v>
      </c>
      <c r="AF1470" s="5" t="str">
        <f>IF(Table1[[#This Row],[Discount]]=0, "Full Price", "Discounted")</f>
        <v>Discounted</v>
      </c>
      <c r="AG1470" s="46" t="str">
        <f>TEXT(Table1[[#This Row],[Order Date]],"mmm-yyyy")</f>
        <v>Jun-2015</v>
      </c>
    </row>
    <row r="1471" spans="1:33" ht="12.75" customHeight="1" x14ac:dyDescent="0.25">
      <c r="A1471" s="5">
        <v>20976</v>
      </c>
      <c r="B1471" s="5" t="s">
        <v>56</v>
      </c>
      <c r="C1471" s="5">
        <v>0.01</v>
      </c>
      <c r="D1471" s="5">
        <v>6.48</v>
      </c>
      <c r="E1471" s="5">
        <v>6.57</v>
      </c>
      <c r="F1471" s="5">
        <v>2587</v>
      </c>
      <c r="G1471" s="5" t="s">
        <v>2417</v>
      </c>
      <c r="H1471" s="5" t="s">
        <v>27</v>
      </c>
      <c r="I1471" s="5" t="s">
        <v>40</v>
      </c>
      <c r="J1471" s="5" t="s">
        <v>29</v>
      </c>
      <c r="K1471" s="5" t="s">
        <v>93</v>
      </c>
      <c r="L1471" s="5" t="s">
        <v>59</v>
      </c>
      <c r="M1471" s="5" t="s">
        <v>2418</v>
      </c>
      <c r="N1471" s="5">
        <v>0.37</v>
      </c>
      <c r="O1471" s="5" t="s">
        <v>33</v>
      </c>
      <c r="P1471" s="5" t="s">
        <v>61</v>
      </c>
      <c r="Q1471" s="5" t="s">
        <v>1858</v>
      </c>
      <c r="R1471" s="5" t="s">
        <v>2419</v>
      </c>
      <c r="S1471" s="5">
        <v>54220</v>
      </c>
      <c r="T1471" s="7">
        <v>42063</v>
      </c>
      <c r="U1471" s="7">
        <v>42063</v>
      </c>
      <c r="V1471" s="5">
        <v>-46.5244</v>
      </c>
      <c r="W1471" s="5">
        <v>18</v>
      </c>
      <c r="X1471" s="5">
        <v>127.83</v>
      </c>
      <c r="Y1471" s="5">
        <v>91166</v>
      </c>
      <c r="Z1471" s="5">
        <f>DATEDIF(Table1[[#This Row],[Order Date]], Table1[[#This Row],[Ship Date]], "D")</f>
        <v>0</v>
      </c>
      <c r="AA1471" s="5">
        <f>IF(Table1[[#This Row],[Sales]]=0, 0, Table1[[#This Row],[Profit]] / Table1[[#This Row],[Sales]] * 100)</f>
        <v>-36.395525307048423</v>
      </c>
      <c r="AB1471" s="5">
        <f>Table1[[#This Row],[Sales]] / (1 - Table1[[#This Row],[Discount]])</f>
        <v>129.12121212121212</v>
      </c>
      <c r="AC1471" s="5">
        <f>Table1[[#This Row],[Sales Before Discount]] - Table1[[#This Row],[Sales]]</f>
        <v>1.2912121212121264</v>
      </c>
      <c r="AD1471" s="5" t="str">
        <f>IF(Table1[[#This Row],[Discount Impact Factor]]=0, "No Discount", IF(Table1[[#This Row],[Discount Impact Factor]]&lt;=0.1, "Low Discount", IF(Table1[[#This Row],[Discount Impact Factor]]&lt;=0.2, "Medium Discount", "High Discount")))</f>
        <v>High Discount</v>
      </c>
      <c r="AE1471" s="5" t="str">
        <f>IF(Table1[[#This Row],[Discount]]=0,"0% (No Discount)",
 IF(Table1[[#This Row],[Discount]]&lt;=0.09,"10%",
 IF(Table1[[#This Row],[Discount]]&lt;=0.16,"15%",
 IF(Table1[[#This Row],[Discount]]&lt;=0.2,"20%",  IF(Table1[[#This Row],[Discount]]&lt;=0.25,"25%",
 "30%+")))))</f>
        <v>10%</v>
      </c>
      <c r="AF1471" s="5" t="str">
        <f>IF(Table1[[#This Row],[Discount]]=0, "Full Price", "Discounted")</f>
        <v>Discounted</v>
      </c>
      <c r="AG1471" s="46" t="str">
        <f>TEXT(Table1[[#This Row],[Order Date]],"mmm-yyyy")</f>
        <v>Feb-2015</v>
      </c>
    </row>
    <row r="1472" spans="1:33" ht="12.75" hidden="1" customHeight="1" x14ac:dyDescent="0.25">
      <c r="A1472" s="5">
        <v>20810</v>
      </c>
      <c r="B1472" s="5" t="s">
        <v>37</v>
      </c>
      <c r="C1472" s="5">
        <v>0.02</v>
      </c>
      <c r="D1472" s="5">
        <v>22.72</v>
      </c>
      <c r="E1472" s="5">
        <v>8.99</v>
      </c>
      <c r="F1472" s="5">
        <v>2587</v>
      </c>
      <c r="G1472" s="5" t="s">
        <v>2417</v>
      </c>
      <c r="H1472" s="5" t="s">
        <v>49</v>
      </c>
      <c r="I1472" s="5" t="s">
        <v>40</v>
      </c>
      <c r="J1472" s="5" t="s">
        <v>41</v>
      </c>
      <c r="K1472" s="5" t="s">
        <v>50</v>
      </c>
      <c r="L1472" s="5" t="s">
        <v>51</v>
      </c>
      <c r="M1472" s="5" t="s">
        <v>782</v>
      </c>
      <c r="N1472" s="5">
        <v>0.44</v>
      </c>
      <c r="O1472" s="5" t="s">
        <v>33</v>
      </c>
      <c r="P1472" s="5" t="s">
        <v>61</v>
      </c>
      <c r="Q1472" s="5" t="s">
        <v>1858</v>
      </c>
      <c r="R1472" s="5" t="s">
        <v>2419</v>
      </c>
      <c r="S1472" s="5">
        <v>54220</v>
      </c>
      <c r="T1472" s="7">
        <v>42181</v>
      </c>
      <c r="U1472" s="7">
        <v>42181</v>
      </c>
      <c r="V1472" s="5">
        <v>200.01719999999997</v>
      </c>
      <c r="W1472" s="5">
        <v>12</v>
      </c>
      <c r="X1472" s="5">
        <v>289.88</v>
      </c>
      <c r="Y1472" s="5">
        <v>91167</v>
      </c>
      <c r="Z1472" s="5">
        <f>DATEDIF(Table1[[#This Row],[Order Date]], Table1[[#This Row],[Ship Date]], "D")</f>
        <v>0</v>
      </c>
      <c r="AA1472" s="5">
        <f>IF(Table1[[#This Row],[Sales]]=0, 0, Table1[[#This Row],[Profit]] / Table1[[#This Row],[Sales]] * 100)</f>
        <v>69</v>
      </c>
      <c r="AB1472" s="5">
        <f>Table1[[#This Row],[Sales]] / (1 - Table1[[#This Row],[Discount]])</f>
        <v>295.79591836734693</v>
      </c>
      <c r="AC1472" s="5">
        <f>Table1[[#This Row],[Sales Before Discount]] - Table1[[#This Row],[Sales]]</f>
        <v>5.9159183673469329</v>
      </c>
      <c r="AD1472" s="5" t="str">
        <f>IF(Table1[[#This Row],[Discount Impact Factor]]=0, "No Discount", IF(Table1[[#This Row],[Discount Impact Factor]]&lt;=0.1, "Low Discount", IF(Table1[[#This Row],[Discount Impact Factor]]&lt;=0.2, "Medium Discount", "High Discount")))</f>
        <v>High Discount</v>
      </c>
      <c r="AE1472" s="5" t="str">
        <f>IF(Table1[[#This Row],[Discount]]=0,"0% (No Discount)",
 IF(Table1[[#This Row],[Discount]]&lt;=0.09,"10%",
 IF(Table1[[#This Row],[Discount]]&lt;=0.16,"15%",
 IF(Table1[[#This Row],[Discount]]&lt;=0.2,"20%",  IF(Table1[[#This Row],[Discount]]&lt;=0.25,"25%",
 "30%+")))))</f>
        <v>10%</v>
      </c>
      <c r="AF1472" s="5" t="str">
        <f>IF(Table1[[#This Row],[Discount]]=0, "Full Price", "Discounted")</f>
        <v>Discounted</v>
      </c>
      <c r="AG1472" s="46" t="str">
        <f>TEXT(Table1[[#This Row],[Order Date]],"mmm-yyyy")</f>
        <v>Jun-2015</v>
      </c>
    </row>
    <row r="1473" spans="1:33" ht="12.75" customHeight="1" x14ac:dyDescent="0.25">
      <c r="A1473" s="5">
        <v>22275</v>
      </c>
      <c r="B1473" s="5" t="s">
        <v>106</v>
      </c>
      <c r="C1473" s="5">
        <v>0.02</v>
      </c>
      <c r="D1473" s="5">
        <v>419.19</v>
      </c>
      <c r="E1473" s="5">
        <v>19.989999999999998</v>
      </c>
      <c r="F1473" s="5">
        <v>2593</v>
      </c>
      <c r="G1473" s="5" t="s">
        <v>2420</v>
      </c>
      <c r="H1473" s="5" t="s">
        <v>49</v>
      </c>
      <c r="I1473" s="5" t="s">
        <v>28</v>
      </c>
      <c r="J1473" s="5" t="s">
        <v>29</v>
      </c>
      <c r="K1473" s="5" t="s">
        <v>141</v>
      </c>
      <c r="L1473" s="5" t="s">
        <v>59</v>
      </c>
      <c r="M1473" s="5" t="s">
        <v>741</v>
      </c>
      <c r="N1473" s="5">
        <v>0.57999999999999996</v>
      </c>
      <c r="O1473" s="5" t="s">
        <v>33</v>
      </c>
      <c r="P1473" s="5" t="s">
        <v>136</v>
      </c>
      <c r="Q1473" s="5" t="s">
        <v>387</v>
      </c>
      <c r="R1473" s="5" t="s">
        <v>2421</v>
      </c>
      <c r="S1473" s="5">
        <v>30605</v>
      </c>
      <c r="T1473" s="7">
        <v>42111</v>
      </c>
      <c r="U1473" s="7">
        <v>42111</v>
      </c>
      <c r="V1473" s="5">
        <v>-39.606000000000002</v>
      </c>
      <c r="W1473" s="5">
        <v>10</v>
      </c>
      <c r="X1473" s="5">
        <v>4354.55</v>
      </c>
      <c r="Y1473" s="5">
        <v>87772</v>
      </c>
      <c r="Z1473" s="5">
        <f>DATEDIF(Table1[[#This Row],[Order Date]], Table1[[#This Row],[Ship Date]], "D")</f>
        <v>0</v>
      </c>
      <c r="AA1473" s="5">
        <f>IF(Table1[[#This Row],[Sales]]=0, 0, Table1[[#This Row],[Profit]] / Table1[[#This Row],[Sales]] * 100)</f>
        <v>-0.90953140967493773</v>
      </c>
      <c r="AB1473" s="5">
        <f>Table1[[#This Row],[Sales]] / (1 - Table1[[#This Row],[Discount]])</f>
        <v>4443.4183673469388</v>
      </c>
      <c r="AC1473" s="5">
        <f>Table1[[#This Row],[Sales Before Discount]] - Table1[[#This Row],[Sales]]</f>
        <v>88.868367346938612</v>
      </c>
      <c r="AD1473" s="5" t="str">
        <f>IF(Table1[[#This Row],[Discount Impact Factor]]=0, "No Discount", IF(Table1[[#This Row],[Discount Impact Factor]]&lt;=0.1, "Low Discount", IF(Table1[[#This Row],[Discount Impact Factor]]&lt;=0.2, "Medium Discount", "High Discount")))</f>
        <v>High Discount</v>
      </c>
      <c r="AE1473" s="5" t="str">
        <f>IF(Table1[[#This Row],[Discount]]=0,"0% (No Discount)",
 IF(Table1[[#This Row],[Discount]]&lt;=0.09,"10%",
 IF(Table1[[#This Row],[Discount]]&lt;=0.16,"15%",
 IF(Table1[[#This Row],[Discount]]&lt;=0.2,"20%",  IF(Table1[[#This Row],[Discount]]&lt;=0.25,"25%",
 "30%+")))))</f>
        <v>10%</v>
      </c>
      <c r="AF1473" s="5" t="str">
        <f>IF(Table1[[#This Row],[Discount]]=0, "Full Price", "Discounted")</f>
        <v>Discounted</v>
      </c>
      <c r="AG1473" s="46" t="str">
        <f>TEXT(Table1[[#This Row],[Order Date]],"mmm-yyyy")</f>
        <v>Apr-2015</v>
      </c>
    </row>
    <row r="1474" spans="1:33" ht="12.75" hidden="1" customHeight="1" x14ac:dyDescent="0.25">
      <c r="A1474" s="5">
        <v>23765</v>
      </c>
      <c r="B1474" s="5" t="s">
        <v>106</v>
      </c>
      <c r="C1474" s="5">
        <v>0.01</v>
      </c>
      <c r="D1474" s="5">
        <v>85.99</v>
      </c>
      <c r="E1474" s="5">
        <v>0.99</v>
      </c>
      <c r="F1474" s="5">
        <v>2593</v>
      </c>
      <c r="G1474" s="5" t="s">
        <v>2420</v>
      </c>
      <c r="H1474" s="5" t="s">
        <v>49</v>
      </c>
      <c r="I1474" s="5" t="s">
        <v>28</v>
      </c>
      <c r="J1474" s="5" t="s">
        <v>77</v>
      </c>
      <c r="K1474" s="5" t="s">
        <v>78</v>
      </c>
      <c r="L1474" s="5" t="s">
        <v>31</v>
      </c>
      <c r="M1474" s="5" t="s">
        <v>482</v>
      </c>
      <c r="N1474" s="5">
        <v>0.85</v>
      </c>
      <c r="O1474" s="5" t="s">
        <v>33</v>
      </c>
      <c r="P1474" s="5" t="s">
        <v>136</v>
      </c>
      <c r="Q1474" s="5" t="s">
        <v>387</v>
      </c>
      <c r="R1474" s="5" t="s">
        <v>2421</v>
      </c>
      <c r="S1474" s="5">
        <v>30605</v>
      </c>
      <c r="T1474" s="7">
        <v>42075</v>
      </c>
      <c r="U1474" s="7">
        <v>42080</v>
      </c>
      <c r="V1474" s="5">
        <v>311.72999999999996</v>
      </c>
      <c r="W1474" s="5">
        <v>2</v>
      </c>
      <c r="X1474" s="5">
        <v>146.16999999999999</v>
      </c>
      <c r="Y1474" s="5">
        <v>87773</v>
      </c>
      <c r="Z1474" s="5">
        <f>DATEDIF(Table1[[#This Row],[Order Date]], Table1[[#This Row],[Ship Date]], "D")</f>
        <v>5</v>
      </c>
      <c r="AA1474" s="5">
        <f>IF(Table1[[#This Row],[Sales]]=0, 0, Table1[[#This Row],[Profit]] / Table1[[#This Row],[Sales]] * 100)</f>
        <v>213.26537593213382</v>
      </c>
      <c r="AB1474" s="5">
        <f>Table1[[#This Row],[Sales]] / (1 - Table1[[#This Row],[Discount]])</f>
        <v>147.64646464646464</v>
      </c>
      <c r="AC1474" s="5">
        <f>Table1[[#This Row],[Sales Before Discount]] - Table1[[#This Row],[Sales]]</f>
        <v>1.4764646464646489</v>
      </c>
      <c r="AD1474" s="5" t="str">
        <f>IF(Table1[[#This Row],[Discount Impact Factor]]=0, "No Discount", IF(Table1[[#This Row],[Discount Impact Factor]]&lt;=0.1, "Low Discount", IF(Table1[[#This Row],[Discount Impact Factor]]&lt;=0.2, "Medium Discount", "High Discount")))</f>
        <v>High Discount</v>
      </c>
      <c r="AE1474" s="5" t="str">
        <f>IF(Table1[[#This Row],[Discount]]=0,"0% (No Discount)",
 IF(Table1[[#This Row],[Discount]]&lt;=0.09,"10%",
 IF(Table1[[#This Row],[Discount]]&lt;=0.16,"15%",
 IF(Table1[[#This Row],[Discount]]&lt;=0.2,"20%",  IF(Table1[[#This Row],[Discount]]&lt;=0.25,"25%",
 "30%+")))))</f>
        <v>10%</v>
      </c>
      <c r="AF1474" s="5" t="str">
        <f>IF(Table1[[#This Row],[Discount]]=0, "Full Price", "Discounted")</f>
        <v>Discounted</v>
      </c>
      <c r="AG1474" s="46" t="str">
        <f>TEXT(Table1[[#This Row],[Order Date]],"mmm-yyyy")</f>
        <v>Mar-2015</v>
      </c>
    </row>
    <row r="1475" spans="1:33" ht="12.75" customHeight="1" x14ac:dyDescent="0.25">
      <c r="A1475" s="5">
        <v>19859</v>
      </c>
      <c r="B1475" s="5" t="s">
        <v>106</v>
      </c>
      <c r="C1475" s="5">
        <v>0.05</v>
      </c>
      <c r="D1475" s="5">
        <v>5.74</v>
      </c>
      <c r="E1475" s="5">
        <v>5.3</v>
      </c>
      <c r="F1475" s="5">
        <v>2601</v>
      </c>
      <c r="G1475" s="5" t="s">
        <v>2422</v>
      </c>
      <c r="H1475" s="5" t="s">
        <v>49</v>
      </c>
      <c r="I1475" s="5" t="s">
        <v>28</v>
      </c>
      <c r="J1475" s="5" t="s">
        <v>29</v>
      </c>
      <c r="K1475" s="5" t="s">
        <v>174</v>
      </c>
      <c r="L1475" s="5" t="s">
        <v>51</v>
      </c>
      <c r="M1475" s="5" t="s">
        <v>2423</v>
      </c>
      <c r="N1475" s="5">
        <v>0.55000000000000004</v>
      </c>
      <c r="O1475" s="5" t="s">
        <v>33</v>
      </c>
      <c r="P1475" s="5" t="s">
        <v>53</v>
      </c>
      <c r="Q1475" s="5" t="s">
        <v>197</v>
      </c>
      <c r="R1475" s="5" t="s">
        <v>2424</v>
      </c>
      <c r="S1475" s="5">
        <v>3054</v>
      </c>
      <c r="T1475" s="7">
        <v>42084</v>
      </c>
      <c r="U1475" s="7">
        <v>42089</v>
      </c>
      <c r="V1475" s="5">
        <v>-50.75</v>
      </c>
      <c r="W1475" s="5">
        <v>7</v>
      </c>
      <c r="X1475" s="5">
        <v>42.02</v>
      </c>
      <c r="Y1475" s="5">
        <v>87382</v>
      </c>
      <c r="Z1475" s="5">
        <f>DATEDIF(Table1[[#This Row],[Order Date]], Table1[[#This Row],[Ship Date]], "D")</f>
        <v>5</v>
      </c>
      <c r="AA1475" s="5">
        <f>IF(Table1[[#This Row],[Sales]]=0, 0, Table1[[#This Row],[Profit]] / Table1[[#This Row],[Sales]] * 100)</f>
        <v>-120.77582103760113</v>
      </c>
      <c r="AB1475" s="5">
        <f>Table1[[#This Row],[Sales]] / (1 - Table1[[#This Row],[Discount]])</f>
        <v>44.231578947368426</v>
      </c>
      <c r="AC1475" s="5">
        <f>Table1[[#This Row],[Sales Before Discount]] - Table1[[#This Row],[Sales]]</f>
        <v>2.2115789473684231</v>
      </c>
      <c r="AD1475" s="5" t="str">
        <f>IF(Table1[[#This Row],[Discount Impact Factor]]=0, "No Discount", IF(Table1[[#This Row],[Discount Impact Factor]]&lt;=0.1, "Low Discount", IF(Table1[[#This Row],[Discount Impact Factor]]&lt;=0.2, "Medium Discount", "High Discount")))</f>
        <v>High Discount</v>
      </c>
      <c r="AE1475" s="5" t="str">
        <f>IF(Table1[[#This Row],[Discount]]=0,"0% (No Discount)",
 IF(Table1[[#This Row],[Discount]]&lt;=0.09,"10%",
 IF(Table1[[#This Row],[Discount]]&lt;=0.16,"15%",
 IF(Table1[[#This Row],[Discount]]&lt;=0.2,"20%",  IF(Table1[[#This Row],[Discount]]&lt;=0.25,"25%",
 "30%+")))))</f>
        <v>10%</v>
      </c>
      <c r="AF1475" s="5" t="str">
        <f>IF(Table1[[#This Row],[Discount]]=0, "Full Price", "Discounted")</f>
        <v>Discounted</v>
      </c>
      <c r="AG1475" s="46" t="str">
        <f>TEXT(Table1[[#This Row],[Order Date]],"mmm-yyyy")</f>
        <v>Mar-2015</v>
      </c>
    </row>
    <row r="1476" spans="1:33" ht="12.75" hidden="1" customHeight="1" x14ac:dyDescent="0.25">
      <c r="A1476" s="5">
        <v>20849</v>
      </c>
      <c r="B1476" s="5" t="s">
        <v>47</v>
      </c>
      <c r="C1476" s="5">
        <v>7.0000000000000007E-2</v>
      </c>
      <c r="D1476" s="5">
        <v>200.99</v>
      </c>
      <c r="E1476" s="5">
        <v>4.2</v>
      </c>
      <c r="F1476" s="5">
        <v>2603</v>
      </c>
      <c r="G1476" s="5" t="s">
        <v>2425</v>
      </c>
      <c r="H1476" s="5" t="s">
        <v>49</v>
      </c>
      <c r="I1476" s="5" t="s">
        <v>28</v>
      </c>
      <c r="J1476" s="5" t="s">
        <v>77</v>
      </c>
      <c r="K1476" s="5" t="s">
        <v>78</v>
      </c>
      <c r="L1476" s="5" t="s">
        <v>59</v>
      </c>
      <c r="M1476" s="5" t="s">
        <v>548</v>
      </c>
      <c r="N1476" s="5">
        <v>0.59</v>
      </c>
      <c r="O1476" s="5" t="s">
        <v>33</v>
      </c>
      <c r="P1476" s="5" t="s">
        <v>53</v>
      </c>
      <c r="Q1476" s="5" t="s">
        <v>54</v>
      </c>
      <c r="R1476" s="5" t="s">
        <v>2426</v>
      </c>
      <c r="S1476" s="5">
        <v>7601</v>
      </c>
      <c r="T1476" s="7">
        <v>42099</v>
      </c>
      <c r="U1476" s="7">
        <v>42100</v>
      </c>
      <c r="V1476" s="5">
        <v>2225.0761200000002</v>
      </c>
      <c r="W1476" s="5">
        <v>22</v>
      </c>
      <c r="X1476" s="5">
        <v>3705.14</v>
      </c>
      <c r="Y1476" s="5">
        <v>87383</v>
      </c>
      <c r="Z1476" s="5">
        <f>DATEDIF(Table1[[#This Row],[Order Date]], Table1[[#This Row],[Ship Date]], "D")</f>
        <v>1</v>
      </c>
      <c r="AA1476" s="5">
        <f>IF(Table1[[#This Row],[Sales]]=0, 0, Table1[[#This Row],[Profit]] / Table1[[#This Row],[Sales]] * 100)</f>
        <v>60.053766389394205</v>
      </c>
      <c r="AB1476" s="5">
        <f>Table1[[#This Row],[Sales]] / (1 - Table1[[#This Row],[Discount]])</f>
        <v>3984.0215053763441</v>
      </c>
      <c r="AC1476" s="5">
        <f>Table1[[#This Row],[Sales Before Discount]] - Table1[[#This Row],[Sales]]</f>
        <v>278.88150537634419</v>
      </c>
      <c r="AD1476" s="5" t="str">
        <f>IF(Table1[[#This Row],[Discount Impact Factor]]=0, "No Discount", IF(Table1[[#This Row],[Discount Impact Factor]]&lt;=0.1, "Low Discount", IF(Table1[[#This Row],[Discount Impact Factor]]&lt;=0.2, "Medium Discount", "High Discount")))</f>
        <v>High Discount</v>
      </c>
      <c r="AE1476" s="5" t="str">
        <f>IF(Table1[[#This Row],[Discount]]=0,"0% (No Discount)",
 IF(Table1[[#This Row],[Discount]]&lt;=0.09,"10%",
 IF(Table1[[#This Row],[Discount]]&lt;=0.16,"15%",
 IF(Table1[[#This Row],[Discount]]&lt;=0.2,"20%",  IF(Table1[[#This Row],[Discount]]&lt;=0.25,"25%",
 "30%+")))))</f>
        <v>10%</v>
      </c>
      <c r="AF1476" s="5" t="str">
        <f>IF(Table1[[#This Row],[Discount]]=0, "Full Price", "Discounted")</f>
        <v>Discounted</v>
      </c>
      <c r="AG1476" s="46" t="str">
        <f>TEXT(Table1[[#This Row],[Order Date]],"mmm-yyyy")</f>
        <v>Apr-2015</v>
      </c>
    </row>
    <row r="1477" spans="1:33" ht="12.75" customHeight="1" x14ac:dyDescent="0.25">
      <c r="A1477" s="5">
        <v>20850</v>
      </c>
      <c r="B1477" s="5" t="s">
        <v>47</v>
      </c>
      <c r="C1477" s="5">
        <v>0.01</v>
      </c>
      <c r="D1477" s="5">
        <v>297.48</v>
      </c>
      <c r="E1477" s="5">
        <v>18.059999999999999</v>
      </c>
      <c r="F1477" s="5">
        <v>2604</v>
      </c>
      <c r="G1477" s="5" t="s">
        <v>2427</v>
      </c>
      <c r="H1477" s="5" t="s">
        <v>39</v>
      </c>
      <c r="I1477" s="5" t="s">
        <v>28</v>
      </c>
      <c r="J1477" s="5" t="s">
        <v>77</v>
      </c>
      <c r="K1477" s="5" t="s">
        <v>85</v>
      </c>
      <c r="L1477" s="5" t="s">
        <v>43</v>
      </c>
      <c r="M1477" s="5" t="s">
        <v>565</v>
      </c>
      <c r="N1477" s="5">
        <v>0.6</v>
      </c>
      <c r="O1477" s="5" t="s">
        <v>33</v>
      </c>
      <c r="P1477" s="5" t="s">
        <v>53</v>
      </c>
      <c r="Q1477" s="5" t="s">
        <v>54</v>
      </c>
      <c r="R1477" s="5" t="s">
        <v>2428</v>
      </c>
      <c r="S1477" s="5">
        <v>8830</v>
      </c>
      <c r="T1477" s="7">
        <v>42099</v>
      </c>
      <c r="U1477" s="7">
        <v>42100</v>
      </c>
      <c r="V1477" s="5">
        <v>-338.18083200000001</v>
      </c>
      <c r="W1477" s="5">
        <v>3</v>
      </c>
      <c r="X1477" s="5">
        <v>945.36</v>
      </c>
      <c r="Y1477" s="5">
        <v>87383</v>
      </c>
      <c r="Z1477" s="5">
        <f>DATEDIF(Table1[[#This Row],[Order Date]], Table1[[#This Row],[Ship Date]], "D")</f>
        <v>1</v>
      </c>
      <c r="AA1477" s="5">
        <f>IF(Table1[[#This Row],[Sales]]=0, 0, Table1[[#This Row],[Profit]] / Table1[[#This Row],[Sales]] * 100)</f>
        <v>-35.772703731911655</v>
      </c>
      <c r="AB1477" s="5">
        <f>Table1[[#This Row],[Sales]] / (1 - Table1[[#This Row],[Discount]])</f>
        <v>954.90909090909088</v>
      </c>
      <c r="AC1477" s="5">
        <f>Table1[[#This Row],[Sales Before Discount]] - Table1[[#This Row],[Sales]]</f>
        <v>9.5490909090908644</v>
      </c>
      <c r="AD1477" s="5" t="str">
        <f>IF(Table1[[#This Row],[Discount Impact Factor]]=0, "No Discount", IF(Table1[[#This Row],[Discount Impact Factor]]&lt;=0.1, "Low Discount", IF(Table1[[#This Row],[Discount Impact Factor]]&lt;=0.2, "Medium Discount", "High Discount")))</f>
        <v>High Discount</v>
      </c>
      <c r="AE1477" s="5" t="str">
        <f>IF(Table1[[#This Row],[Discount]]=0,"0% (No Discount)",
 IF(Table1[[#This Row],[Discount]]&lt;=0.09,"10%",
 IF(Table1[[#This Row],[Discount]]&lt;=0.16,"15%",
 IF(Table1[[#This Row],[Discount]]&lt;=0.2,"20%",  IF(Table1[[#This Row],[Discount]]&lt;=0.25,"25%",
 "30%+")))))</f>
        <v>10%</v>
      </c>
      <c r="AF1477" s="5" t="str">
        <f>IF(Table1[[#This Row],[Discount]]=0, "Full Price", "Discounted")</f>
        <v>Discounted</v>
      </c>
      <c r="AG1477" s="46" t="str">
        <f>TEXT(Table1[[#This Row],[Order Date]],"mmm-yyyy")</f>
        <v>Apr-2015</v>
      </c>
    </row>
    <row r="1478" spans="1:33" ht="12.75" customHeight="1" x14ac:dyDescent="0.25">
      <c r="A1478" s="5">
        <v>18046</v>
      </c>
      <c r="B1478" s="5" t="s">
        <v>25</v>
      </c>
      <c r="C1478" s="5">
        <v>0.09</v>
      </c>
      <c r="D1478" s="5">
        <v>5.4</v>
      </c>
      <c r="E1478" s="5">
        <v>7.78</v>
      </c>
      <c r="F1478" s="5">
        <v>2610</v>
      </c>
      <c r="G1478" s="5" t="s">
        <v>2429</v>
      </c>
      <c r="H1478" s="5" t="s">
        <v>49</v>
      </c>
      <c r="I1478" s="5" t="s">
        <v>28</v>
      </c>
      <c r="J1478" s="5" t="s">
        <v>29</v>
      </c>
      <c r="K1478" s="5" t="s">
        <v>109</v>
      </c>
      <c r="L1478" s="5" t="s">
        <v>59</v>
      </c>
      <c r="M1478" s="5" t="s">
        <v>310</v>
      </c>
      <c r="N1478" s="5">
        <v>0.37</v>
      </c>
      <c r="O1478" s="5" t="s">
        <v>33</v>
      </c>
      <c r="P1478" s="5" t="s">
        <v>34</v>
      </c>
      <c r="Q1478" s="5" t="s">
        <v>45</v>
      </c>
      <c r="R1478" s="5" t="s">
        <v>2402</v>
      </c>
      <c r="S1478" s="5">
        <v>95616</v>
      </c>
      <c r="T1478" s="7">
        <v>42140</v>
      </c>
      <c r="U1478" s="7">
        <v>42141</v>
      </c>
      <c r="V1478" s="5">
        <v>-136.25200000000001</v>
      </c>
      <c r="W1478" s="5">
        <v>9</v>
      </c>
      <c r="X1478" s="5">
        <v>49.24</v>
      </c>
      <c r="Y1478" s="5">
        <v>86118</v>
      </c>
      <c r="Z1478" s="5">
        <f>DATEDIF(Table1[[#This Row],[Order Date]], Table1[[#This Row],[Ship Date]], "D")</f>
        <v>1</v>
      </c>
      <c r="AA1478" s="5">
        <f>IF(Table1[[#This Row],[Sales]]=0, 0, Table1[[#This Row],[Profit]] / Table1[[#This Row],[Sales]] * 100)</f>
        <v>-276.70999187652313</v>
      </c>
      <c r="AB1478" s="5">
        <f>Table1[[#This Row],[Sales]] / (1 - Table1[[#This Row],[Discount]])</f>
        <v>54.109890109890109</v>
      </c>
      <c r="AC1478" s="5">
        <f>Table1[[#This Row],[Sales Before Discount]] - Table1[[#This Row],[Sales]]</f>
        <v>4.8698901098901075</v>
      </c>
      <c r="AD1478" s="5" t="str">
        <f>IF(Table1[[#This Row],[Discount Impact Factor]]=0, "No Discount", IF(Table1[[#This Row],[Discount Impact Factor]]&lt;=0.1, "Low Discount", IF(Table1[[#This Row],[Discount Impact Factor]]&lt;=0.2, "Medium Discount", "High Discount")))</f>
        <v>High Discount</v>
      </c>
      <c r="AE1478" s="5" t="str">
        <f>IF(Table1[[#This Row],[Discount]]=0,"0% (No Discount)",
 IF(Table1[[#This Row],[Discount]]&lt;=0.09,"10%",
 IF(Table1[[#This Row],[Discount]]&lt;=0.16,"15%",
 IF(Table1[[#This Row],[Discount]]&lt;=0.2,"20%",  IF(Table1[[#This Row],[Discount]]&lt;=0.25,"25%",
 "30%+")))))</f>
        <v>10%</v>
      </c>
      <c r="AF1478" s="5" t="str">
        <f>IF(Table1[[#This Row],[Discount]]=0, "Full Price", "Discounted")</f>
        <v>Discounted</v>
      </c>
      <c r="AG1478" s="46" t="str">
        <f>TEXT(Table1[[#This Row],[Order Date]],"mmm-yyyy")</f>
        <v>May-2015</v>
      </c>
    </row>
    <row r="1479" spans="1:33" ht="12.75" customHeight="1" x14ac:dyDescent="0.25">
      <c r="A1479" s="5">
        <v>19971</v>
      </c>
      <c r="B1479" s="5" t="s">
        <v>106</v>
      </c>
      <c r="C1479" s="5">
        <v>0.02</v>
      </c>
      <c r="D1479" s="5">
        <v>50.98</v>
      </c>
      <c r="E1479" s="5">
        <v>13.66</v>
      </c>
      <c r="F1479" s="5">
        <v>2613</v>
      </c>
      <c r="G1479" s="5" t="s">
        <v>2430</v>
      </c>
      <c r="H1479" s="5" t="s">
        <v>27</v>
      </c>
      <c r="I1479" s="5" t="s">
        <v>28</v>
      </c>
      <c r="J1479" s="5" t="s">
        <v>29</v>
      </c>
      <c r="K1479" s="5" t="s">
        <v>257</v>
      </c>
      <c r="L1479" s="5" t="s">
        <v>59</v>
      </c>
      <c r="M1479" s="5" t="s">
        <v>2431</v>
      </c>
      <c r="N1479" s="5">
        <v>0.57999999999999996</v>
      </c>
      <c r="O1479" s="5" t="s">
        <v>33</v>
      </c>
      <c r="P1479" s="5" t="s">
        <v>53</v>
      </c>
      <c r="Q1479" s="5" t="s">
        <v>54</v>
      </c>
      <c r="R1479" s="5" t="s">
        <v>2432</v>
      </c>
      <c r="S1479" s="5">
        <v>8863</v>
      </c>
      <c r="T1479" s="7">
        <v>42028</v>
      </c>
      <c r="U1479" s="7">
        <v>42028</v>
      </c>
      <c r="V1479" s="5">
        <v>-25.76</v>
      </c>
      <c r="W1479" s="5">
        <v>1</v>
      </c>
      <c r="X1479" s="5">
        <v>68.45</v>
      </c>
      <c r="Y1479" s="5">
        <v>86119</v>
      </c>
      <c r="Z1479" s="5">
        <f>DATEDIF(Table1[[#This Row],[Order Date]], Table1[[#This Row],[Ship Date]], "D")</f>
        <v>0</v>
      </c>
      <c r="AA1479" s="5">
        <f>IF(Table1[[#This Row],[Sales]]=0, 0, Table1[[#This Row],[Profit]] / Table1[[#This Row],[Sales]] * 100)</f>
        <v>-37.633308984660339</v>
      </c>
      <c r="AB1479" s="5">
        <f>Table1[[#This Row],[Sales]] / (1 - Table1[[#This Row],[Discount]])</f>
        <v>69.84693877551021</v>
      </c>
      <c r="AC1479" s="5">
        <f>Table1[[#This Row],[Sales Before Discount]] - Table1[[#This Row],[Sales]]</f>
        <v>1.3969387755102076</v>
      </c>
      <c r="AD1479" s="5" t="str">
        <f>IF(Table1[[#This Row],[Discount Impact Factor]]=0, "No Discount", IF(Table1[[#This Row],[Discount Impact Factor]]&lt;=0.1, "Low Discount", IF(Table1[[#This Row],[Discount Impact Factor]]&lt;=0.2, "Medium Discount", "High Discount")))</f>
        <v>High Discount</v>
      </c>
      <c r="AE1479" s="5" t="str">
        <f>IF(Table1[[#This Row],[Discount]]=0,"0% (No Discount)",
 IF(Table1[[#This Row],[Discount]]&lt;=0.09,"10%",
 IF(Table1[[#This Row],[Discount]]&lt;=0.16,"15%",
 IF(Table1[[#This Row],[Discount]]&lt;=0.2,"20%",  IF(Table1[[#This Row],[Discount]]&lt;=0.25,"25%",
 "30%+")))))</f>
        <v>10%</v>
      </c>
      <c r="AF1479" s="5" t="str">
        <f>IF(Table1[[#This Row],[Discount]]=0, "Full Price", "Discounted")</f>
        <v>Discounted</v>
      </c>
      <c r="AG1479" s="46" t="str">
        <f>TEXT(Table1[[#This Row],[Order Date]],"mmm-yyyy")</f>
        <v>Jan-2015</v>
      </c>
    </row>
    <row r="1480" spans="1:33" ht="12.75" customHeight="1" x14ac:dyDescent="0.25">
      <c r="A1480" s="5">
        <v>25962</v>
      </c>
      <c r="B1480" s="5" t="s">
        <v>47</v>
      </c>
      <c r="C1480" s="5">
        <v>0</v>
      </c>
      <c r="D1480" s="5">
        <v>2.6</v>
      </c>
      <c r="E1480" s="5">
        <v>2.4</v>
      </c>
      <c r="F1480" s="5">
        <v>2616</v>
      </c>
      <c r="G1480" s="5" t="s">
        <v>2433</v>
      </c>
      <c r="H1480" s="5" t="s">
        <v>49</v>
      </c>
      <c r="I1480" s="5" t="s">
        <v>28</v>
      </c>
      <c r="J1480" s="5" t="s">
        <v>29</v>
      </c>
      <c r="K1480" s="5" t="s">
        <v>30</v>
      </c>
      <c r="L1480" s="5" t="s">
        <v>31</v>
      </c>
      <c r="M1480" s="5" t="s">
        <v>1023</v>
      </c>
      <c r="N1480" s="5">
        <v>0.57999999999999996</v>
      </c>
      <c r="O1480" s="5" t="s">
        <v>33</v>
      </c>
      <c r="P1480" s="5" t="s">
        <v>61</v>
      </c>
      <c r="Q1480" s="5" t="s">
        <v>300</v>
      </c>
      <c r="R1480" s="5" t="s">
        <v>2434</v>
      </c>
      <c r="S1480" s="5">
        <v>49002</v>
      </c>
      <c r="T1480" s="7">
        <v>42074</v>
      </c>
      <c r="U1480" s="7">
        <v>42076</v>
      </c>
      <c r="V1480" s="5">
        <v>-45.21</v>
      </c>
      <c r="W1480" s="5">
        <v>16</v>
      </c>
      <c r="X1480" s="5">
        <v>44.75</v>
      </c>
      <c r="Y1480" s="5">
        <v>91495</v>
      </c>
      <c r="Z1480" s="5">
        <f>DATEDIF(Table1[[#This Row],[Order Date]], Table1[[#This Row],[Ship Date]], "D")</f>
        <v>2</v>
      </c>
      <c r="AA1480" s="5">
        <f>IF(Table1[[#This Row],[Sales]]=0, 0, Table1[[#This Row],[Profit]] / Table1[[#This Row],[Sales]] * 100)</f>
        <v>-101.02793296089385</v>
      </c>
      <c r="AB1480" s="5">
        <f>Table1[[#This Row],[Sales]] / (1 - Table1[[#This Row],[Discount]])</f>
        <v>44.75</v>
      </c>
      <c r="AC1480" s="5">
        <f>Table1[[#This Row],[Sales Before Discount]] - Table1[[#This Row],[Sales]]</f>
        <v>0</v>
      </c>
      <c r="AD1480" s="5" t="str">
        <f>IF(Table1[[#This Row],[Discount Impact Factor]]=0, "No Discount", IF(Table1[[#This Row],[Discount Impact Factor]]&lt;=0.1, "Low Discount", IF(Table1[[#This Row],[Discount Impact Factor]]&lt;=0.2, "Medium Discount", "High Discount")))</f>
        <v>No Discount</v>
      </c>
      <c r="AE1480" s="5" t="str">
        <f>IF(Table1[[#This Row],[Discount]]=0,"0% (No Discount)",
 IF(Table1[[#This Row],[Discount]]&lt;=0.09,"10%",
 IF(Table1[[#This Row],[Discount]]&lt;=0.16,"15%",
 IF(Table1[[#This Row],[Discount]]&lt;=0.2,"20%",  IF(Table1[[#This Row],[Discount]]&lt;=0.25,"25%",
 "30%+")))))</f>
        <v>0% (No Discount)</v>
      </c>
      <c r="AF1480" s="5" t="str">
        <f>IF(Table1[[#This Row],[Discount]]=0, "Full Price", "Discounted")</f>
        <v>Full Price</v>
      </c>
      <c r="AG1480" s="46" t="str">
        <f>TEXT(Table1[[#This Row],[Order Date]],"mmm-yyyy")</f>
        <v>Mar-2015</v>
      </c>
    </row>
    <row r="1481" spans="1:33" ht="12.75" customHeight="1" x14ac:dyDescent="0.25">
      <c r="A1481" s="5">
        <v>25478</v>
      </c>
      <c r="B1481" s="5" t="s">
        <v>37</v>
      </c>
      <c r="C1481" s="5">
        <v>0.1</v>
      </c>
      <c r="D1481" s="5">
        <v>3.25</v>
      </c>
      <c r="E1481" s="5">
        <v>49</v>
      </c>
      <c r="F1481" s="5">
        <v>2617</v>
      </c>
      <c r="G1481" s="5" t="s">
        <v>2435</v>
      </c>
      <c r="H1481" s="5" t="s">
        <v>49</v>
      </c>
      <c r="I1481" s="5" t="s">
        <v>28</v>
      </c>
      <c r="J1481" s="5" t="s">
        <v>29</v>
      </c>
      <c r="K1481" s="5" t="s">
        <v>257</v>
      </c>
      <c r="L1481" s="5" t="s">
        <v>236</v>
      </c>
      <c r="M1481" s="5" t="s">
        <v>1890</v>
      </c>
      <c r="N1481" s="5">
        <v>0.56000000000000005</v>
      </c>
      <c r="O1481" s="5" t="s">
        <v>33</v>
      </c>
      <c r="P1481" s="5" t="s">
        <v>61</v>
      </c>
      <c r="Q1481" s="5" t="s">
        <v>2193</v>
      </c>
      <c r="R1481" s="5" t="s">
        <v>2436</v>
      </c>
      <c r="S1481" s="5">
        <v>57401</v>
      </c>
      <c r="T1481" s="7">
        <v>42182</v>
      </c>
      <c r="U1481" s="7">
        <v>42183</v>
      </c>
      <c r="V1481" s="5">
        <v>-286.245</v>
      </c>
      <c r="W1481" s="5">
        <v>6</v>
      </c>
      <c r="X1481" s="5">
        <v>40.69</v>
      </c>
      <c r="Y1481" s="5">
        <v>91496</v>
      </c>
      <c r="Z1481" s="5">
        <f>DATEDIF(Table1[[#This Row],[Order Date]], Table1[[#This Row],[Ship Date]], "D")</f>
        <v>1</v>
      </c>
      <c r="AA1481" s="5">
        <f>IF(Table1[[#This Row],[Sales]]=0, 0, Table1[[#This Row],[Profit]] / Table1[[#This Row],[Sales]] * 100)</f>
        <v>-703.47751290243309</v>
      </c>
      <c r="AB1481" s="5">
        <f>Table1[[#This Row],[Sales]] / (1 - Table1[[#This Row],[Discount]])</f>
        <v>45.211111111111109</v>
      </c>
      <c r="AC1481" s="5">
        <f>Table1[[#This Row],[Sales Before Discount]] - Table1[[#This Row],[Sales]]</f>
        <v>4.5211111111111109</v>
      </c>
      <c r="AD1481" s="5" t="str">
        <f>IF(Table1[[#This Row],[Discount Impact Factor]]=0, "No Discount", IF(Table1[[#This Row],[Discount Impact Factor]]&lt;=0.1, "Low Discount", IF(Table1[[#This Row],[Discount Impact Factor]]&lt;=0.2, "Medium Discount", "High Discount")))</f>
        <v>High Discount</v>
      </c>
      <c r="AE1481" s="5" t="str">
        <f>IF(Table1[[#This Row],[Discount]]=0,"0% (No Discount)",
 IF(Table1[[#This Row],[Discount]]&lt;=0.09,"10%",
 IF(Table1[[#This Row],[Discount]]&lt;=0.16,"15%",
 IF(Table1[[#This Row],[Discount]]&lt;=0.2,"20%",  IF(Table1[[#This Row],[Discount]]&lt;=0.25,"25%",
 "30%+")))))</f>
        <v>15%</v>
      </c>
      <c r="AF1481" s="5" t="str">
        <f>IF(Table1[[#This Row],[Discount]]=0, "Full Price", "Discounted")</f>
        <v>Discounted</v>
      </c>
      <c r="AG1481" s="46" t="str">
        <f>TEXT(Table1[[#This Row],[Order Date]],"mmm-yyyy")</f>
        <v>Jun-2015</v>
      </c>
    </row>
    <row r="1482" spans="1:33" ht="12.75" hidden="1" customHeight="1" x14ac:dyDescent="0.25">
      <c r="A1482" s="5">
        <v>6585</v>
      </c>
      <c r="B1482" s="5" t="s">
        <v>56</v>
      </c>
      <c r="C1482" s="5">
        <v>0.1</v>
      </c>
      <c r="D1482" s="5">
        <v>7.64</v>
      </c>
      <c r="E1482" s="5">
        <v>1.39</v>
      </c>
      <c r="F1482" s="5">
        <v>2618</v>
      </c>
      <c r="G1482" s="5" t="s">
        <v>2437</v>
      </c>
      <c r="H1482" s="5" t="s">
        <v>49</v>
      </c>
      <c r="I1482" s="5" t="s">
        <v>28</v>
      </c>
      <c r="J1482" s="5" t="s">
        <v>29</v>
      </c>
      <c r="K1482" s="5" t="s">
        <v>69</v>
      </c>
      <c r="L1482" s="5" t="s">
        <v>59</v>
      </c>
      <c r="M1482" s="5" t="s">
        <v>2438</v>
      </c>
      <c r="N1482" s="5">
        <v>0.36</v>
      </c>
      <c r="O1482" s="5" t="s">
        <v>33</v>
      </c>
      <c r="P1482" s="5" t="s">
        <v>53</v>
      </c>
      <c r="Q1482" s="5" t="s">
        <v>71</v>
      </c>
      <c r="R1482" s="5" t="s">
        <v>90</v>
      </c>
      <c r="S1482" s="5">
        <v>10004</v>
      </c>
      <c r="T1482" s="7">
        <v>42021</v>
      </c>
      <c r="U1482" s="7">
        <v>42023</v>
      </c>
      <c r="V1482" s="5">
        <v>16.12</v>
      </c>
      <c r="W1482" s="5">
        <v>18</v>
      </c>
      <c r="X1482" s="5">
        <v>130.11000000000001</v>
      </c>
      <c r="Y1482" s="5">
        <v>46884</v>
      </c>
      <c r="Z1482" s="5">
        <f>DATEDIF(Table1[[#This Row],[Order Date]], Table1[[#This Row],[Ship Date]], "D")</f>
        <v>2</v>
      </c>
      <c r="AA1482" s="5">
        <f>IF(Table1[[#This Row],[Sales]]=0, 0, Table1[[#This Row],[Profit]] / Table1[[#This Row],[Sales]] * 100)</f>
        <v>12.389516562908307</v>
      </c>
      <c r="AB1482" s="5">
        <f>Table1[[#This Row],[Sales]] / (1 - Table1[[#This Row],[Discount]])</f>
        <v>144.56666666666669</v>
      </c>
      <c r="AC1482" s="5">
        <f>Table1[[#This Row],[Sales Before Discount]] - Table1[[#This Row],[Sales]]</f>
        <v>14.456666666666678</v>
      </c>
      <c r="AD1482" s="5" t="str">
        <f>IF(Table1[[#This Row],[Discount Impact Factor]]=0, "No Discount", IF(Table1[[#This Row],[Discount Impact Factor]]&lt;=0.1, "Low Discount", IF(Table1[[#This Row],[Discount Impact Factor]]&lt;=0.2, "Medium Discount", "High Discount")))</f>
        <v>High Discount</v>
      </c>
      <c r="AE1482" s="5" t="str">
        <f>IF(Table1[[#This Row],[Discount]]=0,"0% (No Discount)",
 IF(Table1[[#This Row],[Discount]]&lt;=0.09,"10%",
 IF(Table1[[#This Row],[Discount]]&lt;=0.16,"15%",
 IF(Table1[[#This Row],[Discount]]&lt;=0.2,"20%",  IF(Table1[[#This Row],[Discount]]&lt;=0.25,"25%",
 "30%+")))))</f>
        <v>15%</v>
      </c>
      <c r="AF1482" s="5" t="str">
        <f>IF(Table1[[#This Row],[Discount]]=0, "Full Price", "Discounted")</f>
        <v>Discounted</v>
      </c>
      <c r="AG1482" s="46" t="str">
        <f>TEXT(Table1[[#This Row],[Order Date]],"mmm-yyyy")</f>
        <v>Jan-2015</v>
      </c>
    </row>
    <row r="1483" spans="1:33" ht="12.75" customHeight="1" x14ac:dyDescent="0.25">
      <c r="A1483" s="5">
        <v>6586</v>
      </c>
      <c r="B1483" s="5" t="s">
        <v>56</v>
      </c>
      <c r="C1483" s="5">
        <v>0</v>
      </c>
      <c r="D1483" s="5">
        <v>125.99</v>
      </c>
      <c r="E1483" s="5">
        <v>2.5</v>
      </c>
      <c r="F1483" s="5">
        <v>2618</v>
      </c>
      <c r="G1483" s="5" t="s">
        <v>2437</v>
      </c>
      <c r="H1483" s="5" t="s">
        <v>49</v>
      </c>
      <c r="I1483" s="5" t="s">
        <v>28</v>
      </c>
      <c r="J1483" s="5" t="s">
        <v>77</v>
      </c>
      <c r="K1483" s="5" t="s">
        <v>78</v>
      </c>
      <c r="L1483" s="5" t="s">
        <v>59</v>
      </c>
      <c r="M1483" s="5" t="s">
        <v>2439</v>
      </c>
      <c r="N1483" s="5">
        <v>0.59</v>
      </c>
      <c r="O1483" s="5" t="s">
        <v>33</v>
      </c>
      <c r="P1483" s="5" t="s">
        <v>53</v>
      </c>
      <c r="Q1483" s="5" t="s">
        <v>71</v>
      </c>
      <c r="R1483" s="5" t="s">
        <v>90</v>
      </c>
      <c r="S1483" s="5">
        <v>10004</v>
      </c>
      <c r="T1483" s="7">
        <v>42021</v>
      </c>
      <c r="U1483" s="7">
        <v>42023</v>
      </c>
      <c r="V1483" s="5">
        <v>-815.90079999999989</v>
      </c>
      <c r="W1483" s="5">
        <v>3</v>
      </c>
      <c r="X1483" s="5">
        <v>337.34</v>
      </c>
      <c r="Y1483" s="5">
        <v>46884</v>
      </c>
      <c r="Z1483" s="5">
        <f>DATEDIF(Table1[[#This Row],[Order Date]], Table1[[#This Row],[Ship Date]], "D")</f>
        <v>2</v>
      </c>
      <c r="AA1483" s="5">
        <f>IF(Table1[[#This Row],[Sales]]=0, 0, Table1[[#This Row],[Profit]] / Table1[[#This Row],[Sales]] * 100)</f>
        <v>-241.86304618485801</v>
      </c>
      <c r="AB1483" s="5">
        <f>Table1[[#This Row],[Sales]] / (1 - Table1[[#This Row],[Discount]])</f>
        <v>337.34</v>
      </c>
      <c r="AC1483" s="5">
        <f>Table1[[#This Row],[Sales Before Discount]] - Table1[[#This Row],[Sales]]</f>
        <v>0</v>
      </c>
      <c r="AD1483" s="5" t="str">
        <f>IF(Table1[[#This Row],[Discount Impact Factor]]=0, "No Discount", IF(Table1[[#This Row],[Discount Impact Factor]]&lt;=0.1, "Low Discount", IF(Table1[[#This Row],[Discount Impact Factor]]&lt;=0.2, "Medium Discount", "High Discount")))</f>
        <v>No Discount</v>
      </c>
      <c r="AE1483" s="5" t="str">
        <f>IF(Table1[[#This Row],[Discount]]=0,"0% (No Discount)",
 IF(Table1[[#This Row],[Discount]]&lt;=0.09,"10%",
 IF(Table1[[#This Row],[Discount]]&lt;=0.16,"15%",
 IF(Table1[[#This Row],[Discount]]&lt;=0.2,"20%",  IF(Table1[[#This Row],[Discount]]&lt;=0.25,"25%",
 "30%+")))))</f>
        <v>0% (No Discount)</v>
      </c>
      <c r="AF1483" s="5" t="str">
        <f>IF(Table1[[#This Row],[Discount]]=0, "Full Price", "Discounted")</f>
        <v>Full Price</v>
      </c>
      <c r="AG1483" s="46" t="str">
        <f>TEXT(Table1[[#This Row],[Order Date]],"mmm-yyyy")</f>
        <v>Jan-2015</v>
      </c>
    </row>
    <row r="1484" spans="1:33" ht="12.75" hidden="1" customHeight="1" x14ac:dyDescent="0.25">
      <c r="A1484" s="5">
        <v>6587</v>
      </c>
      <c r="B1484" s="5" t="s">
        <v>56</v>
      </c>
      <c r="C1484" s="5">
        <v>0.1</v>
      </c>
      <c r="D1484" s="5">
        <v>11.55</v>
      </c>
      <c r="E1484" s="5">
        <v>2.36</v>
      </c>
      <c r="F1484" s="5">
        <v>2618</v>
      </c>
      <c r="G1484" s="5" t="s">
        <v>2437</v>
      </c>
      <c r="H1484" s="5" t="s">
        <v>49</v>
      </c>
      <c r="I1484" s="5" t="s">
        <v>28</v>
      </c>
      <c r="J1484" s="5" t="s">
        <v>29</v>
      </c>
      <c r="K1484" s="5" t="s">
        <v>30</v>
      </c>
      <c r="L1484" s="5" t="s">
        <v>31</v>
      </c>
      <c r="M1484" s="5" t="s">
        <v>312</v>
      </c>
      <c r="N1484" s="5">
        <v>0.55000000000000004</v>
      </c>
      <c r="O1484" s="5" t="s">
        <v>33</v>
      </c>
      <c r="P1484" s="5" t="s">
        <v>53</v>
      </c>
      <c r="Q1484" s="5" t="s">
        <v>71</v>
      </c>
      <c r="R1484" s="5" t="s">
        <v>90</v>
      </c>
      <c r="S1484" s="5">
        <v>10004</v>
      </c>
      <c r="T1484" s="7">
        <v>42021</v>
      </c>
      <c r="U1484" s="7">
        <v>42022</v>
      </c>
      <c r="V1484" s="5">
        <v>15.808000000000003</v>
      </c>
      <c r="W1484" s="5">
        <v>25</v>
      </c>
      <c r="X1484" s="5">
        <v>280.43</v>
      </c>
      <c r="Y1484" s="5">
        <v>46884</v>
      </c>
      <c r="Z1484" s="5">
        <f>DATEDIF(Table1[[#This Row],[Order Date]], Table1[[#This Row],[Ship Date]], "D")</f>
        <v>1</v>
      </c>
      <c r="AA1484" s="5">
        <f>IF(Table1[[#This Row],[Sales]]=0, 0, Table1[[#This Row],[Profit]] / Table1[[#This Row],[Sales]] * 100)</f>
        <v>5.637057376172308</v>
      </c>
      <c r="AB1484" s="5">
        <f>Table1[[#This Row],[Sales]] / (1 - Table1[[#This Row],[Discount]])</f>
        <v>311.5888888888889</v>
      </c>
      <c r="AC1484" s="5">
        <f>Table1[[#This Row],[Sales Before Discount]] - Table1[[#This Row],[Sales]]</f>
        <v>31.158888888888896</v>
      </c>
      <c r="AD1484" s="5" t="str">
        <f>IF(Table1[[#This Row],[Discount Impact Factor]]=0, "No Discount", IF(Table1[[#This Row],[Discount Impact Factor]]&lt;=0.1, "Low Discount", IF(Table1[[#This Row],[Discount Impact Factor]]&lt;=0.2, "Medium Discount", "High Discount")))</f>
        <v>High Discount</v>
      </c>
      <c r="AE1484" s="5" t="str">
        <f>IF(Table1[[#This Row],[Discount]]=0,"0% (No Discount)",
 IF(Table1[[#This Row],[Discount]]&lt;=0.09,"10%",
 IF(Table1[[#This Row],[Discount]]&lt;=0.16,"15%",
 IF(Table1[[#This Row],[Discount]]&lt;=0.2,"20%",  IF(Table1[[#This Row],[Discount]]&lt;=0.25,"25%",
 "30%+")))))</f>
        <v>15%</v>
      </c>
      <c r="AF1484" s="5" t="str">
        <f>IF(Table1[[#This Row],[Discount]]=0, "Full Price", "Discounted")</f>
        <v>Discounted</v>
      </c>
      <c r="AG1484" s="46" t="str">
        <f>TEXT(Table1[[#This Row],[Order Date]],"mmm-yyyy")</f>
        <v>Jan-2015</v>
      </c>
    </row>
    <row r="1485" spans="1:33" ht="12.75" hidden="1" customHeight="1" x14ac:dyDescent="0.25">
      <c r="A1485" s="5">
        <v>4788</v>
      </c>
      <c r="B1485" s="5" t="s">
        <v>25</v>
      </c>
      <c r="C1485" s="5">
        <v>0.05</v>
      </c>
      <c r="D1485" s="5">
        <v>4.84</v>
      </c>
      <c r="E1485" s="5">
        <v>0.71</v>
      </c>
      <c r="F1485" s="5">
        <v>2618</v>
      </c>
      <c r="G1485" s="5" t="s">
        <v>2437</v>
      </c>
      <c r="H1485" s="5" t="s">
        <v>27</v>
      </c>
      <c r="I1485" s="5" t="s">
        <v>28</v>
      </c>
      <c r="J1485" s="5" t="s">
        <v>29</v>
      </c>
      <c r="K1485" s="5" t="s">
        <v>30</v>
      </c>
      <c r="L1485" s="5" t="s">
        <v>31</v>
      </c>
      <c r="M1485" s="5" t="s">
        <v>1476</v>
      </c>
      <c r="N1485" s="5">
        <v>0.52</v>
      </c>
      <c r="O1485" s="5" t="s">
        <v>33</v>
      </c>
      <c r="P1485" s="5" t="s">
        <v>53</v>
      </c>
      <c r="Q1485" s="5" t="s">
        <v>71</v>
      </c>
      <c r="R1485" s="5" t="s">
        <v>90</v>
      </c>
      <c r="S1485" s="5">
        <v>10004</v>
      </c>
      <c r="T1485" s="7">
        <v>42086</v>
      </c>
      <c r="U1485" s="7">
        <v>42086</v>
      </c>
      <c r="V1485" s="5">
        <v>29.17</v>
      </c>
      <c r="W1485" s="5">
        <v>20</v>
      </c>
      <c r="X1485" s="5">
        <v>103.39</v>
      </c>
      <c r="Y1485" s="5">
        <v>34017</v>
      </c>
      <c r="Z1485" s="5">
        <f>DATEDIF(Table1[[#This Row],[Order Date]], Table1[[#This Row],[Ship Date]], "D")</f>
        <v>0</v>
      </c>
      <c r="AA1485" s="5">
        <f>IF(Table1[[#This Row],[Sales]]=0, 0, Table1[[#This Row],[Profit]] / Table1[[#This Row],[Sales]] * 100)</f>
        <v>28.213560305638847</v>
      </c>
      <c r="AB1485" s="5">
        <f>Table1[[#This Row],[Sales]] / (1 - Table1[[#This Row],[Discount]])</f>
        <v>108.83157894736843</v>
      </c>
      <c r="AC1485" s="5">
        <f>Table1[[#This Row],[Sales Before Discount]] - Table1[[#This Row],[Sales]]</f>
        <v>5.4415789473684271</v>
      </c>
      <c r="AD1485" s="5" t="str">
        <f>IF(Table1[[#This Row],[Discount Impact Factor]]=0, "No Discount", IF(Table1[[#This Row],[Discount Impact Factor]]&lt;=0.1, "Low Discount", IF(Table1[[#This Row],[Discount Impact Factor]]&lt;=0.2, "Medium Discount", "High Discount")))</f>
        <v>High Discount</v>
      </c>
      <c r="AE1485" s="5" t="str">
        <f>IF(Table1[[#This Row],[Discount]]=0,"0% (No Discount)",
 IF(Table1[[#This Row],[Discount]]&lt;=0.09,"10%",
 IF(Table1[[#This Row],[Discount]]&lt;=0.16,"15%",
 IF(Table1[[#This Row],[Discount]]&lt;=0.2,"20%",  IF(Table1[[#This Row],[Discount]]&lt;=0.25,"25%",
 "30%+")))))</f>
        <v>10%</v>
      </c>
      <c r="AF1485" s="5" t="str">
        <f>IF(Table1[[#This Row],[Discount]]=0, "Full Price", "Discounted")</f>
        <v>Discounted</v>
      </c>
      <c r="AG1485" s="46" t="str">
        <f>TEXT(Table1[[#This Row],[Order Date]],"mmm-yyyy")</f>
        <v>Mar-2015</v>
      </c>
    </row>
    <row r="1486" spans="1:33" ht="12.75" customHeight="1" x14ac:dyDescent="0.25">
      <c r="A1486" s="5">
        <v>4789</v>
      </c>
      <c r="B1486" s="5" t="s">
        <v>25</v>
      </c>
      <c r="C1486" s="5">
        <v>0.01</v>
      </c>
      <c r="D1486" s="5">
        <v>14.98</v>
      </c>
      <c r="E1486" s="5">
        <v>7.69</v>
      </c>
      <c r="F1486" s="5">
        <v>2618</v>
      </c>
      <c r="G1486" s="5" t="s">
        <v>2437</v>
      </c>
      <c r="H1486" s="5" t="s">
        <v>49</v>
      </c>
      <c r="I1486" s="5" t="s">
        <v>28</v>
      </c>
      <c r="J1486" s="5" t="s">
        <v>29</v>
      </c>
      <c r="K1486" s="5" t="s">
        <v>141</v>
      </c>
      <c r="L1486" s="5" t="s">
        <v>59</v>
      </c>
      <c r="M1486" s="5" t="s">
        <v>1736</v>
      </c>
      <c r="N1486" s="5">
        <v>0.56999999999999995</v>
      </c>
      <c r="O1486" s="5" t="s">
        <v>33</v>
      </c>
      <c r="P1486" s="5" t="s">
        <v>53</v>
      </c>
      <c r="Q1486" s="5" t="s">
        <v>71</v>
      </c>
      <c r="R1486" s="5" t="s">
        <v>90</v>
      </c>
      <c r="S1486" s="5">
        <v>10004</v>
      </c>
      <c r="T1486" s="7">
        <v>42086</v>
      </c>
      <c r="U1486" s="7">
        <v>42088</v>
      </c>
      <c r="V1486" s="5">
        <v>-48.97</v>
      </c>
      <c r="W1486" s="5">
        <v>28</v>
      </c>
      <c r="X1486" s="5">
        <v>435.39</v>
      </c>
      <c r="Y1486" s="5">
        <v>34017</v>
      </c>
      <c r="Z1486" s="5">
        <f>DATEDIF(Table1[[#This Row],[Order Date]], Table1[[#This Row],[Ship Date]], "D")</f>
        <v>2</v>
      </c>
      <c r="AA1486" s="5">
        <f>IF(Table1[[#This Row],[Sales]]=0, 0, Table1[[#This Row],[Profit]] / Table1[[#This Row],[Sales]] * 100)</f>
        <v>-11.247387399802475</v>
      </c>
      <c r="AB1486" s="5">
        <f>Table1[[#This Row],[Sales]] / (1 - Table1[[#This Row],[Discount]])</f>
        <v>439.78787878787875</v>
      </c>
      <c r="AC1486" s="5">
        <f>Table1[[#This Row],[Sales Before Discount]] - Table1[[#This Row],[Sales]]</f>
        <v>4.3978787878787671</v>
      </c>
      <c r="AD1486" s="5" t="str">
        <f>IF(Table1[[#This Row],[Discount Impact Factor]]=0, "No Discount", IF(Table1[[#This Row],[Discount Impact Factor]]&lt;=0.1, "Low Discount", IF(Table1[[#This Row],[Discount Impact Factor]]&lt;=0.2, "Medium Discount", "High Discount")))</f>
        <v>High Discount</v>
      </c>
      <c r="AE1486" s="5" t="str">
        <f>IF(Table1[[#This Row],[Discount]]=0,"0% (No Discount)",
 IF(Table1[[#This Row],[Discount]]&lt;=0.09,"10%",
 IF(Table1[[#This Row],[Discount]]&lt;=0.16,"15%",
 IF(Table1[[#This Row],[Discount]]&lt;=0.2,"20%",  IF(Table1[[#This Row],[Discount]]&lt;=0.25,"25%",
 "30%+")))))</f>
        <v>10%</v>
      </c>
      <c r="AF1486" s="5" t="str">
        <f>IF(Table1[[#This Row],[Discount]]=0, "Full Price", "Discounted")</f>
        <v>Discounted</v>
      </c>
      <c r="AG1486" s="46" t="str">
        <f>TEXT(Table1[[#This Row],[Order Date]],"mmm-yyyy")</f>
        <v>Mar-2015</v>
      </c>
    </row>
    <row r="1487" spans="1:33" ht="12.75" hidden="1" customHeight="1" x14ac:dyDescent="0.25">
      <c r="A1487" s="5">
        <v>7452</v>
      </c>
      <c r="B1487" s="5" t="s">
        <v>47</v>
      </c>
      <c r="C1487" s="5">
        <v>0.1</v>
      </c>
      <c r="D1487" s="5">
        <v>20.27</v>
      </c>
      <c r="E1487" s="5">
        <v>3.99</v>
      </c>
      <c r="F1487" s="5">
        <v>2618</v>
      </c>
      <c r="G1487" s="5" t="s">
        <v>2437</v>
      </c>
      <c r="H1487" s="5" t="s">
        <v>49</v>
      </c>
      <c r="I1487" s="5" t="s">
        <v>28</v>
      </c>
      <c r="J1487" s="5" t="s">
        <v>29</v>
      </c>
      <c r="K1487" s="5" t="s">
        <v>257</v>
      </c>
      <c r="L1487" s="5" t="s">
        <v>59</v>
      </c>
      <c r="M1487" s="5" t="s">
        <v>1514</v>
      </c>
      <c r="N1487" s="5">
        <v>0.56999999999999995</v>
      </c>
      <c r="O1487" s="5" t="s">
        <v>33</v>
      </c>
      <c r="P1487" s="5" t="s">
        <v>53</v>
      </c>
      <c r="Q1487" s="5" t="s">
        <v>71</v>
      </c>
      <c r="R1487" s="5" t="s">
        <v>90</v>
      </c>
      <c r="S1487" s="5">
        <v>10004</v>
      </c>
      <c r="T1487" s="7">
        <v>42086</v>
      </c>
      <c r="U1487" s="7">
        <v>42087</v>
      </c>
      <c r="V1487" s="5">
        <v>84.05</v>
      </c>
      <c r="W1487" s="5">
        <v>53</v>
      </c>
      <c r="X1487" s="5">
        <v>1051.52</v>
      </c>
      <c r="Y1487" s="5">
        <v>53153</v>
      </c>
      <c r="Z1487" s="5">
        <f>DATEDIF(Table1[[#This Row],[Order Date]], Table1[[#This Row],[Ship Date]], "D")</f>
        <v>1</v>
      </c>
      <c r="AA1487" s="5">
        <f>IF(Table1[[#This Row],[Sales]]=0, 0, Table1[[#This Row],[Profit]] / Table1[[#This Row],[Sales]] * 100)</f>
        <v>7.993190809494827</v>
      </c>
      <c r="AB1487" s="5">
        <f>Table1[[#This Row],[Sales]] / (1 - Table1[[#This Row],[Discount]])</f>
        <v>1168.3555555555556</v>
      </c>
      <c r="AC1487" s="5">
        <f>Table1[[#This Row],[Sales Before Discount]] - Table1[[#This Row],[Sales]]</f>
        <v>116.83555555555563</v>
      </c>
      <c r="AD1487" s="5" t="str">
        <f>IF(Table1[[#This Row],[Discount Impact Factor]]=0, "No Discount", IF(Table1[[#This Row],[Discount Impact Factor]]&lt;=0.1, "Low Discount", IF(Table1[[#This Row],[Discount Impact Factor]]&lt;=0.2, "Medium Discount", "High Discount")))</f>
        <v>High Discount</v>
      </c>
      <c r="AE1487" s="5" t="str">
        <f>IF(Table1[[#This Row],[Discount]]=0,"0% (No Discount)",
 IF(Table1[[#This Row],[Discount]]&lt;=0.09,"10%",
 IF(Table1[[#This Row],[Discount]]&lt;=0.16,"15%",
 IF(Table1[[#This Row],[Discount]]&lt;=0.2,"20%",  IF(Table1[[#This Row],[Discount]]&lt;=0.25,"25%",
 "30%+")))))</f>
        <v>15%</v>
      </c>
      <c r="AF1487" s="5" t="str">
        <f>IF(Table1[[#This Row],[Discount]]=0, "Full Price", "Discounted")</f>
        <v>Discounted</v>
      </c>
      <c r="AG1487" s="46" t="str">
        <f>TEXT(Table1[[#This Row],[Order Date]],"mmm-yyyy")</f>
        <v>Mar-2015</v>
      </c>
    </row>
    <row r="1488" spans="1:33" ht="12.75" hidden="1" customHeight="1" x14ac:dyDescent="0.25">
      <c r="A1488" s="5">
        <v>22788</v>
      </c>
      <c r="B1488" s="5" t="s">
        <v>25</v>
      </c>
      <c r="C1488" s="5">
        <v>0.05</v>
      </c>
      <c r="D1488" s="5">
        <v>4.84</v>
      </c>
      <c r="E1488" s="5">
        <v>0.71</v>
      </c>
      <c r="F1488" s="5">
        <v>2619</v>
      </c>
      <c r="G1488" s="5" t="s">
        <v>2440</v>
      </c>
      <c r="H1488" s="5" t="s">
        <v>27</v>
      </c>
      <c r="I1488" s="5" t="s">
        <v>28</v>
      </c>
      <c r="J1488" s="5" t="s">
        <v>29</v>
      </c>
      <c r="K1488" s="5" t="s">
        <v>30</v>
      </c>
      <c r="L1488" s="5" t="s">
        <v>31</v>
      </c>
      <c r="M1488" s="5" t="s">
        <v>1476</v>
      </c>
      <c r="N1488" s="5">
        <v>0.52</v>
      </c>
      <c r="O1488" s="5" t="s">
        <v>33</v>
      </c>
      <c r="P1488" s="5" t="s">
        <v>61</v>
      </c>
      <c r="Q1488" s="5" t="s">
        <v>2193</v>
      </c>
      <c r="R1488" s="5" t="s">
        <v>2441</v>
      </c>
      <c r="S1488" s="5">
        <v>57103</v>
      </c>
      <c r="T1488" s="7">
        <v>42086</v>
      </c>
      <c r="U1488" s="7">
        <v>42086</v>
      </c>
      <c r="V1488" s="5">
        <v>17.836500000000001</v>
      </c>
      <c r="W1488" s="5">
        <v>5</v>
      </c>
      <c r="X1488" s="5">
        <v>25.85</v>
      </c>
      <c r="Y1488" s="5">
        <v>88014</v>
      </c>
      <c r="Z1488" s="5">
        <f>DATEDIF(Table1[[#This Row],[Order Date]], Table1[[#This Row],[Ship Date]], "D")</f>
        <v>0</v>
      </c>
      <c r="AA1488" s="5">
        <f>IF(Table1[[#This Row],[Sales]]=0, 0, Table1[[#This Row],[Profit]] / Table1[[#This Row],[Sales]] * 100)</f>
        <v>69</v>
      </c>
      <c r="AB1488" s="5">
        <f>Table1[[#This Row],[Sales]] / (1 - Table1[[#This Row],[Discount]])</f>
        <v>27.210526315789476</v>
      </c>
      <c r="AC1488" s="5">
        <f>Table1[[#This Row],[Sales Before Discount]] - Table1[[#This Row],[Sales]]</f>
        <v>1.3605263157894747</v>
      </c>
      <c r="AD1488" s="5" t="str">
        <f>IF(Table1[[#This Row],[Discount Impact Factor]]=0, "No Discount", IF(Table1[[#This Row],[Discount Impact Factor]]&lt;=0.1, "Low Discount", IF(Table1[[#This Row],[Discount Impact Factor]]&lt;=0.2, "Medium Discount", "High Discount")))</f>
        <v>High Discount</v>
      </c>
      <c r="AE1488" s="5" t="str">
        <f>IF(Table1[[#This Row],[Discount]]=0,"0% (No Discount)",
 IF(Table1[[#This Row],[Discount]]&lt;=0.09,"10%",
 IF(Table1[[#This Row],[Discount]]&lt;=0.16,"15%",
 IF(Table1[[#This Row],[Discount]]&lt;=0.2,"20%",  IF(Table1[[#This Row],[Discount]]&lt;=0.25,"25%",
 "30%+")))))</f>
        <v>10%</v>
      </c>
      <c r="AF1488" s="5" t="str">
        <f>IF(Table1[[#This Row],[Discount]]=0, "Full Price", "Discounted")</f>
        <v>Discounted</v>
      </c>
      <c r="AG1488" s="46" t="str">
        <f>TEXT(Table1[[#This Row],[Order Date]],"mmm-yyyy")</f>
        <v>Mar-2015</v>
      </c>
    </row>
    <row r="1489" spans="1:33" ht="12.75" customHeight="1" x14ac:dyDescent="0.25">
      <c r="A1489" s="5">
        <v>18461</v>
      </c>
      <c r="B1489" s="5" t="s">
        <v>37</v>
      </c>
      <c r="C1489" s="5">
        <v>0.1</v>
      </c>
      <c r="D1489" s="5">
        <v>30.98</v>
      </c>
      <c r="E1489" s="5">
        <v>8.99</v>
      </c>
      <c r="F1489" s="5">
        <v>2619</v>
      </c>
      <c r="G1489" s="5" t="s">
        <v>2440</v>
      </c>
      <c r="H1489" s="5" t="s">
        <v>49</v>
      </c>
      <c r="I1489" s="5" t="s">
        <v>28</v>
      </c>
      <c r="J1489" s="5" t="s">
        <v>29</v>
      </c>
      <c r="K1489" s="5" t="s">
        <v>30</v>
      </c>
      <c r="L1489" s="5" t="s">
        <v>51</v>
      </c>
      <c r="M1489" s="5" t="s">
        <v>1555</v>
      </c>
      <c r="N1489" s="5">
        <v>0.57999999999999996</v>
      </c>
      <c r="O1489" s="5" t="s">
        <v>33</v>
      </c>
      <c r="P1489" s="5" t="s">
        <v>61</v>
      </c>
      <c r="Q1489" s="5" t="s">
        <v>2193</v>
      </c>
      <c r="R1489" s="5" t="s">
        <v>2441</v>
      </c>
      <c r="S1489" s="5">
        <v>57103</v>
      </c>
      <c r="T1489" s="7">
        <v>42044</v>
      </c>
      <c r="U1489" s="7">
        <v>42046</v>
      </c>
      <c r="V1489" s="5">
        <v>-20.222799999999999</v>
      </c>
      <c r="W1489" s="5">
        <v>4</v>
      </c>
      <c r="X1489" s="5">
        <v>119.37</v>
      </c>
      <c r="Y1489" s="5">
        <v>88015</v>
      </c>
      <c r="Z1489" s="5">
        <f>DATEDIF(Table1[[#This Row],[Order Date]], Table1[[#This Row],[Ship Date]], "D")</f>
        <v>2</v>
      </c>
      <c r="AA1489" s="5">
        <f>IF(Table1[[#This Row],[Sales]]=0, 0, Table1[[#This Row],[Profit]] / Table1[[#This Row],[Sales]] * 100)</f>
        <v>-16.941275027226272</v>
      </c>
      <c r="AB1489" s="5">
        <f>Table1[[#This Row],[Sales]] / (1 - Table1[[#This Row],[Discount]])</f>
        <v>132.63333333333333</v>
      </c>
      <c r="AC1489" s="5">
        <f>Table1[[#This Row],[Sales Before Discount]] - Table1[[#This Row],[Sales]]</f>
        <v>13.263333333333321</v>
      </c>
      <c r="AD1489" s="5" t="str">
        <f>IF(Table1[[#This Row],[Discount Impact Factor]]=0, "No Discount", IF(Table1[[#This Row],[Discount Impact Factor]]&lt;=0.1, "Low Discount", IF(Table1[[#This Row],[Discount Impact Factor]]&lt;=0.2, "Medium Discount", "High Discount")))</f>
        <v>High Discount</v>
      </c>
      <c r="AE1489" s="5" t="str">
        <f>IF(Table1[[#This Row],[Discount]]=0,"0% (No Discount)",
 IF(Table1[[#This Row],[Discount]]&lt;=0.09,"10%",
 IF(Table1[[#This Row],[Discount]]&lt;=0.16,"15%",
 IF(Table1[[#This Row],[Discount]]&lt;=0.2,"20%",  IF(Table1[[#This Row],[Discount]]&lt;=0.25,"25%",
 "30%+")))))</f>
        <v>15%</v>
      </c>
      <c r="AF1489" s="5" t="str">
        <f>IF(Table1[[#This Row],[Discount]]=0, "Full Price", "Discounted")</f>
        <v>Discounted</v>
      </c>
      <c r="AG1489" s="46" t="str">
        <f>TEXT(Table1[[#This Row],[Order Date]],"mmm-yyyy")</f>
        <v>Feb-2015</v>
      </c>
    </row>
    <row r="1490" spans="1:33" ht="12.75" hidden="1" customHeight="1" x14ac:dyDescent="0.25">
      <c r="A1490" s="5">
        <v>25452</v>
      </c>
      <c r="B1490" s="5" t="s">
        <v>47</v>
      </c>
      <c r="C1490" s="5">
        <v>0.1</v>
      </c>
      <c r="D1490" s="5">
        <v>20.27</v>
      </c>
      <c r="E1490" s="5">
        <v>3.99</v>
      </c>
      <c r="F1490" s="5">
        <v>2620</v>
      </c>
      <c r="G1490" s="5" t="s">
        <v>2442</v>
      </c>
      <c r="H1490" s="5" t="s">
        <v>49</v>
      </c>
      <c r="I1490" s="5" t="s">
        <v>28</v>
      </c>
      <c r="J1490" s="5" t="s">
        <v>29</v>
      </c>
      <c r="K1490" s="5" t="s">
        <v>257</v>
      </c>
      <c r="L1490" s="5" t="s">
        <v>59</v>
      </c>
      <c r="M1490" s="5" t="s">
        <v>1514</v>
      </c>
      <c r="N1490" s="5">
        <v>0.56999999999999995</v>
      </c>
      <c r="O1490" s="5" t="s">
        <v>33</v>
      </c>
      <c r="P1490" s="5" t="s">
        <v>136</v>
      </c>
      <c r="Q1490" s="5" t="s">
        <v>244</v>
      </c>
      <c r="R1490" s="5" t="s">
        <v>2443</v>
      </c>
      <c r="S1490" s="5">
        <v>38134</v>
      </c>
      <c r="T1490" s="7">
        <v>42086</v>
      </c>
      <c r="U1490" s="7">
        <v>42087</v>
      </c>
      <c r="V1490" s="5">
        <v>381.61799999999994</v>
      </c>
      <c r="W1490" s="5">
        <v>13</v>
      </c>
      <c r="X1490" s="5">
        <v>257.92</v>
      </c>
      <c r="Y1490" s="5">
        <v>88017</v>
      </c>
      <c r="Z1490" s="5">
        <f>DATEDIF(Table1[[#This Row],[Order Date]], Table1[[#This Row],[Ship Date]], "D")</f>
        <v>1</v>
      </c>
      <c r="AA1490" s="5">
        <f>IF(Table1[[#This Row],[Sales]]=0, 0, Table1[[#This Row],[Profit]] / Table1[[#This Row],[Sales]] * 100)</f>
        <v>147.95983250620344</v>
      </c>
      <c r="AB1490" s="5">
        <f>Table1[[#This Row],[Sales]] / (1 - Table1[[#This Row],[Discount]])</f>
        <v>286.57777777777778</v>
      </c>
      <c r="AC1490" s="5">
        <f>Table1[[#This Row],[Sales Before Discount]] - Table1[[#This Row],[Sales]]</f>
        <v>28.657777777777767</v>
      </c>
      <c r="AD1490" s="5" t="str">
        <f>IF(Table1[[#This Row],[Discount Impact Factor]]=0, "No Discount", IF(Table1[[#This Row],[Discount Impact Factor]]&lt;=0.1, "Low Discount", IF(Table1[[#This Row],[Discount Impact Factor]]&lt;=0.2, "Medium Discount", "High Discount")))</f>
        <v>High Discount</v>
      </c>
      <c r="AE1490" s="5" t="str">
        <f>IF(Table1[[#This Row],[Discount]]=0,"0% (No Discount)",
 IF(Table1[[#This Row],[Discount]]&lt;=0.09,"10%",
 IF(Table1[[#This Row],[Discount]]&lt;=0.16,"15%",
 IF(Table1[[#This Row],[Discount]]&lt;=0.2,"20%",  IF(Table1[[#This Row],[Discount]]&lt;=0.25,"25%",
 "30%+")))))</f>
        <v>15%</v>
      </c>
      <c r="AF1490" s="5" t="str">
        <f>IF(Table1[[#This Row],[Discount]]=0, "Full Price", "Discounted")</f>
        <v>Discounted</v>
      </c>
      <c r="AG1490" s="46" t="str">
        <f>TEXT(Table1[[#This Row],[Order Date]],"mmm-yyyy")</f>
        <v>Mar-2015</v>
      </c>
    </row>
    <row r="1491" spans="1:33" ht="12.75" customHeight="1" x14ac:dyDescent="0.25">
      <c r="A1491" s="5">
        <v>26296</v>
      </c>
      <c r="B1491" s="5" t="s">
        <v>25</v>
      </c>
      <c r="C1491" s="5">
        <v>0.03</v>
      </c>
      <c r="D1491" s="5">
        <v>40.97</v>
      </c>
      <c r="E1491" s="5">
        <v>8.99</v>
      </c>
      <c r="F1491" s="5">
        <v>2621</v>
      </c>
      <c r="G1491" s="5" t="s">
        <v>2444</v>
      </c>
      <c r="H1491" s="5" t="s">
        <v>27</v>
      </c>
      <c r="I1491" s="5" t="s">
        <v>28</v>
      </c>
      <c r="J1491" s="5" t="s">
        <v>29</v>
      </c>
      <c r="K1491" s="5" t="s">
        <v>30</v>
      </c>
      <c r="L1491" s="5" t="s">
        <v>51</v>
      </c>
      <c r="M1491" s="5" t="s">
        <v>2445</v>
      </c>
      <c r="N1491" s="5">
        <v>0.59</v>
      </c>
      <c r="O1491" s="5" t="s">
        <v>33</v>
      </c>
      <c r="P1491" s="5" t="s">
        <v>136</v>
      </c>
      <c r="Q1491" s="5" t="s">
        <v>244</v>
      </c>
      <c r="R1491" s="5" t="s">
        <v>2446</v>
      </c>
      <c r="S1491" s="5">
        <v>37027</v>
      </c>
      <c r="T1491" s="7">
        <v>42082</v>
      </c>
      <c r="U1491" s="7">
        <v>42083</v>
      </c>
      <c r="V1491" s="5">
        <v>-177.05799999999999</v>
      </c>
      <c r="W1491" s="5">
        <v>5</v>
      </c>
      <c r="X1491" s="5">
        <v>207.22</v>
      </c>
      <c r="Y1491" s="5">
        <v>88016</v>
      </c>
      <c r="Z1491" s="5">
        <f>DATEDIF(Table1[[#This Row],[Order Date]], Table1[[#This Row],[Ship Date]], "D")</f>
        <v>1</v>
      </c>
      <c r="AA1491" s="5">
        <f>IF(Table1[[#This Row],[Sales]]=0, 0, Table1[[#This Row],[Profit]] / Table1[[#This Row],[Sales]] * 100)</f>
        <v>-85.444455168420035</v>
      </c>
      <c r="AB1491" s="5">
        <f>Table1[[#This Row],[Sales]] / (1 - Table1[[#This Row],[Discount]])</f>
        <v>213.62886597938146</v>
      </c>
      <c r="AC1491" s="5">
        <f>Table1[[#This Row],[Sales Before Discount]] - Table1[[#This Row],[Sales]]</f>
        <v>6.40886597938146</v>
      </c>
      <c r="AD1491" s="5" t="str">
        <f>IF(Table1[[#This Row],[Discount Impact Factor]]=0, "No Discount", IF(Table1[[#This Row],[Discount Impact Factor]]&lt;=0.1, "Low Discount", IF(Table1[[#This Row],[Discount Impact Factor]]&lt;=0.2, "Medium Discount", "High Discount")))</f>
        <v>High Discount</v>
      </c>
      <c r="AE1491" s="5" t="str">
        <f>IF(Table1[[#This Row],[Discount]]=0,"0% (No Discount)",
 IF(Table1[[#This Row],[Discount]]&lt;=0.09,"10%",
 IF(Table1[[#This Row],[Discount]]&lt;=0.16,"15%",
 IF(Table1[[#This Row],[Discount]]&lt;=0.2,"20%",  IF(Table1[[#This Row],[Discount]]&lt;=0.25,"25%",
 "30%+")))))</f>
        <v>10%</v>
      </c>
      <c r="AF1491" s="5" t="str">
        <f>IF(Table1[[#This Row],[Discount]]=0, "Full Price", "Discounted")</f>
        <v>Discounted</v>
      </c>
      <c r="AG1491" s="46" t="str">
        <f>TEXT(Table1[[#This Row],[Order Date]],"mmm-yyyy")</f>
        <v>Mar-2015</v>
      </c>
    </row>
    <row r="1492" spans="1:33" ht="12.75" hidden="1" customHeight="1" x14ac:dyDescent="0.25">
      <c r="A1492" s="5">
        <v>26032</v>
      </c>
      <c r="B1492" s="5" t="s">
        <v>25</v>
      </c>
      <c r="C1492" s="5">
        <v>0.1</v>
      </c>
      <c r="D1492" s="5">
        <v>41.94</v>
      </c>
      <c r="E1492" s="5">
        <v>2.99</v>
      </c>
      <c r="F1492" s="5">
        <v>2626</v>
      </c>
      <c r="G1492" s="5" t="s">
        <v>2447</v>
      </c>
      <c r="H1492" s="5" t="s">
        <v>49</v>
      </c>
      <c r="I1492" s="5" t="s">
        <v>114</v>
      </c>
      <c r="J1492" s="5" t="s">
        <v>29</v>
      </c>
      <c r="K1492" s="5" t="s">
        <v>109</v>
      </c>
      <c r="L1492" s="5" t="s">
        <v>59</v>
      </c>
      <c r="M1492" s="5" t="s">
        <v>2448</v>
      </c>
      <c r="N1492" s="5">
        <v>0.35</v>
      </c>
      <c r="O1492" s="5" t="s">
        <v>33</v>
      </c>
      <c r="P1492" s="5" t="s">
        <v>34</v>
      </c>
      <c r="Q1492" s="5" t="s">
        <v>45</v>
      </c>
      <c r="R1492" s="5" t="s">
        <v>1456</v>
      </c>
      <c r="S1492" s="5">
        <v>94025</v>
      </c>
      <c r="T1492" s="7">
        <v>42042</v>
      </c>
      <c r="U1492" s="7">
        <v>42043</v>
      </c>
      <c r="V1492" s="5">
        <v>164.08199999999999</v>
      </c>
      <c r="W1492" s="5">
        <v>6</v>
      </c>
      <c r="X1492" s="5">
        <v>237.8</v>
      </c>
      <c r="Y1492" s="5">
        <v>90927</v>
      </c>
      <c r="Z1492" s="5">
        <f>DATEDIF(Table1[[#This Row],[Order Date]], Table1[[#This Row],[Ship Date]], "D")</f>
        <v>1</v>
      </c>
      <c r="AA1492" s="5">
        <f>IF(Table1[[#This Row],[Sales]]=0, 0, Table1[[#This Row],[Profit]] / Table1[[#This Row],[Sales]] * 100)</f>
        <v>69</v>
      </c>
      <c r="AB1492" s="5">
        <f>Table1[[#This Row],[Sales]] / (1 - Table1[[#This Row],[Discount]])</f>
        <v>264.22222222222223</v>
      </c>
      <c r="AC1492" s="5">
        <f>Table1[[#This Row],[Sales Before Discount]] - Table1[[#This Row],[Sales]]</f>
        <v>26.422222222222217</v>
      </c>
      <c r="AD1492" s="5" t="str">
        <f>IF(Table1[[#This Row],[Discount Impact Factor]]=0, "No Discount", IF(Table1[[#This Row],[Discount Impact Factor]]&lt;=0.1, "Low Discount", IF(Table1[[#This Row],[Discount Impact Factor]]&lt;=0.2, "Medium Discount", "High Discount")))</f>
        <v>High Discount</v>
      </c>
      <c r="AE1492" s="5" t="str">
        <f>IF(Table1[[#This Row],[Discount]]=0,"0% (No Discount)",
 IF(Table1[[#This Row],[Discount]]&lt;=0.09,"10%",
 IF(Table1[[#This Row],[Discount]]&lt;=0.16,"15%",
 IF(Table1[[#This Row],[Discount]]&lt;=0.2,"20%",  IF(Table1[[#This Row],[Discount]]&lt;=0.25,"25%",
 "30%+")))))</f>
        <v>15%</v>
      </c>
      <c r="AF1492" s="5" t="str">
        <f>IF(Table1[[#This Row],[Discount]]=0, "Full Price", "Discounted")</f>
        <v>Discounted</v>
      </c>
      <c r="AG1492" s="46" t="str">
        <f>TEXT(Table1[[#This Row],[Order Date]],"mmm-yyyy")</f>
        <v>Feb-2015</v>
      </c>
    </row>
    <row r="1493" spans="1:33" ht="12.75" customHeight="1" x14ac:dyDescent="0.25">
      <c r="A1493" s="5">
        <v>18623</v>
      </c>
      <c r="B1493" s="5" t="s">
        <v>56</v>
      </c>
      <c r="C1493" s="5">
        <v>0.02</v>
      </c>
      <c r="D1493" s="5">
        <v>30.53</v>
      </c>
      <c r="E1493" s="5">
        <v>19.989999999999998</v>
      </c>
      <c r="F1493" s="5">
        <v>2628</v>
      </c>
      <c r="G1493" s="5" t="s">
        <v>2449</v>
      </c>
      <c r="H1493" s="5" t="s">
        <v>27</v>
      </c>
      <c r="I1493" s="5" t="s">
        <v>28</v>
      </c>
      <c r="J1493" s="5" t="s">
        <v>29</v>
      </c>
      <c r="K1493" s="5" t="s">
        <v>134</v>
      </c>
      <c r="L1493" s="5" t="s">
        <v>59</v>
      </c>
      <c r="M1493" s="5" t="s">
        <v>697</v>
      </c>
      <c r="N1493" s="5">
        <v>0.39</v>
      </c>
      <c r="O1493" s="5" t="s">
        <v>33</v>
      </c>
      <c r="P1493" s="5" t="s">
        <v>61</v>
      </c>
      <c r="Q1493" s="5" t="s">
        <v>304</v>
      </c>
      <c r="R1493" s="5" t="s">
        <v>2289</v>
      </c>
      <c r="S1493" s="5">
        <v>73160</v>
      </c>
      <c r="T1493" s="7">
        <v>42021</v>
      </c>
      <c r="U1493" s="7">
        <v>42023</v>
      </c>
      <c r="V1493" s="5">
        <v>-54.63</v>
      </c>
      <c r="W1493" s="5">
        <v>14</v>
      </c>
      <c r="X1493" s="5">
        <v>448.47</v>
      </c>
      <c r="Y1493" s="5">
        <v>85916</v>
      </c>
      <c r="Z1493" s="5">
        <f>DATEDIF(Table1[[#This Row],[Order Date]], Table1[[#This Row],[Ship Date]], "D")</f>
        <v>2</v>
      </c>
      <c r="AA1493" s="5">
        <f>IF(Table1[[#This Row],[Sales]]=0, 0, Table1[[#This Row],[Profit]] / Table1[[#This Row],[Sales]] * 100)</f>
        <v>-12.181416817178405</v>
      </c>
      <c r="AB1493" s="5">
        <f>Table1[[#This Row],[Sales]] / (1 - Table1[[#This Row],[Discount]])</f>
        <v>457.62244897959187</v>
      </c>
      <c r="AC1493" s="5">
        <f>Table1[[#This Row],[Sales Before Discount]] - Table1[[#This Row],[Sales]]</f>
        <v>9.1524489795918385</v>
      </c>
      <c r="AD1493" s="5" t="str">
        <f>IF(Table1[[#This Row],[Discount Impact Factor]]=0, "No Discount", IF(Table1[[#This Row],[Discount Impact Factor]]&lt;=0.1, "Low Discount", IF(Table1[[#This Row],[Discount Impact Factor]]&lt;=0.2, "Medium Discount", "High Discount")))</f>
        <v>High Discount</v>
      </c>
      <c r="AE1493" s="5" t="str">
        <f>IF(Table1[[#This Row],[Discount]]=0,"0% (No Discount)",
 IF(Table1[[#This Row],[Discount]]&lt;=0.09,"10%",
 IF(Table1[[#This Row],[Discount]]&lt;=0.16,"15%",
 IF(Table1[[#This Row],[Discount]]&lt;=0.2,"20%",  IF(Table1[[#This Row],[Discount]]&lt;=0.25,"25%",
 "30%+")))))</f>
        <v>10%</v>
      </c>
      <c r="AF1493" s="5" t="str">
        <f>IF(Table1[[#This Row],[Discount]]=0, "Full Price", "Discounted")</f>
        <v>Discounted</v>
      </c>
      <c r="AG1493" s="46" t="str">
        <f>TEXT(Table1[[#This Row],[Order Date]],"mmm-yyyy")</f>
        <v>Jan-2015</v>
      </c>
    </row>
    <row r="1494" spans="1:33" ht="12.75" hidden="1" customHeight="1" x14ac:dyDescent="0.25">
      <c r="A1494" s="5">
        <v>21981</v>
      </c>
      <c r="B1494" s="5" t="s">
        <v>47</v>
      </c>
      <c r="C1494" s="5">
        <v>0.01</v>
      </c>
      <c r="D1494" s="5">
        <v>194.3</v>
      </c>
      <c r="E1494" s="5">
        <v>11.54</v>
      </c>
      <c r="F1494" s="5">
        <v>2630</v>
      </c>
      <c r="G1494" s="5" t="s">
        <v>2450</v>
      </c>
      <c r="H1494" s="5" t="s">
        <v>49</v>
      </c>
      <c r="I1494" s="5" t="s">
        <v>58</v>
      </c>
      <c r="J1494" s="5" t="s">
        <v>41</v>
      </c>
      <c r="K1494" s="5" t="s">
        <v>50</v>
      </c>
      <c r="L1494" s="5" t="s">
        <v>236</v>
      </c>
      <c r="M1494" s="5" t="s">
        <v>1163</v>
      </c>
      <c r="N1494" s="5">
        <v>0.59</v>
      </c>
      <c r="O1494" s="5" t="s">
        <v>33</v>
      </c>
      <c r="P1494" s="5" t="s">
        <v>61</v>
      </c>
      <c r="Q1494" s="5" t="s">
        <v>304</v>
      </c>
      <c r="R1494" s="5" t="s">
        <v>2451</v>
      </c>
      <c r="S1494" s="5">
        <v>73071</v>
      </c>
      <c r="T1494" s="7">
        <v>42009</v>
      </c>
      <c r="U1494" s="7">
        <v>42011</v>
      </c>
      <c r="V1494" s="5">
        <v>690.17939999999999</v>
      </c>
      <c r="W1494" s="5">
        <v>5</v>
      </c>
      <c r="X1494" s="5">
        <v>1000.26</v>
      </c>
      <c r="Y1494" s="5">
        <v>85914</v>
      </c>
      <c r="Z1494" s="5">
        <f>DATEDIF(Table1[[#This Row],[Order Date]], Table1[[#This Row],[Ship Date]], "D")</f>
        <v>2</v>
      </c>
      <c r="AA1494" s="5">
        <f>IF(Table1[[#This Row],[Sales]]=0, 0, Table1[[#This Row],[Profit]] / Table1[[#This Row],[Sales]] * 100)</f>
        <v>69</v>
      </c>
      <c r="AB1494" s="5">
        <f>Table1[[#This Row],[Sales]] / (1 - Table1[[#This Row],[Discount]])</f>
        <v>1010.3636363636364</v>
      </c>
      <c r="AC1494" s="5">
        <f>Table1[[#This Row],[Sales Before Discount]] - Table1[[#This Row],[Sales]]</f>
        <v>10.103636363636383</v>
      </c>
      <c r="AD1494" s="5" t="str">
        <f>IF(Table1[[#This Row],[Discount Impact Factor]]=0, "No Discount", IF(Table1[[#This Row],[Discount Impact Factor]]&lt;=0.1, "Low Discount", IF(Table1[[#This Row],[Discount Impact Factor]]&lt;=0.2, "Medium Discount", "High Discount")))</f>
        <v>High Discount</v>
      </c>
      <c r="AE1494" s="5" t="str">
        <f>IF(Table1[[#This Row],[Discount]]=0,"0% (No Discount)",
 IF(Table1[[#This Row],[Discount]]&lt;=0.09,"10%",
 IF(Table1[[#This Row],[Discount]]&lt;=0.16,"15%",
 IF(Table1[[#This Row],[Discount]]&lt;=0.2,"20%",  IF(Table1[[#This Row],[Discount]]&lt;=0.25,"25%",
 "30%+")))))</f>
        <v>10%</v>
      </c>
      <c r="AF1494" s="5" t="str">
        <f>IF(Table1[[#This Row],[Discount]]=0, "Full Price", "Discounted")</f>
        <v>Discounted</v>
      </c>
      <c r="AG1494" s="46" t="str">
        <f>TEXT(Table1[[#This Row],[Order Date]],"mmm-yyyy")</f>
        <v>Jan-2015</v>
      </c>
    </row>
    <row r="1495" spans="1:33" ht="12.75" hidden="1" customHeight="1" x14ac:dyDescent="0.25">
      <c r="A1495" s="5">
        <v>21982</v>
      </c>
      <c r="B1495" s="5" t="s">
        <v>47</v>
      </c>
      <c r="C1495" s="5">
        <v>0.02</v>
      </c>
      <c r="D1495" s="5">
        <v>209.84</v>
      </c>
      <c r="E1495" s="5">
        <v>21.21</v>
      </c>
      <c r="F1495" s="5">
        <v>2630</v>
      </c>
      <c r="G1495" s="5" t="s">
        <v>2450</v>
      </c>
      <c r="H1495" s="5" t="s">
        <v>49</v>
      </c>
      <c r="I1495" s="5" t="s">
        <v>58</v>
      </c>
      <c r="J1495" s="5" t="s">
        <v>41</v>
      </c>
      <c r="K1495" s="5" t="s">
        <v>50</v>
      </c>
      <c r="L1495" s="5" t="s">
        <v>236</v>
      </c>
      <c r="M1495" s="5" t="s">
        <v>1162</v>
      </c>
      <c r="N1495" s="5">
        <v>0.59</v>
      </c>
      <c r="O1495" s="5" t="s">
        <v>33</v>
      </c>
      <c r="P1495" s="5" t="s">
        <v>61</v>
      </c>
      <c r="Q1495" s="5" t="s">
        <v>304</v>
      </c>
      <c r="R1495" s="5" t="s">
        <v>2451</v>
      </c>
      <c r="S1495" s="5">
        <v>73071</v>
      </c>
      <c r="T1495" s="7">
        <v>42009</v>
      </c>
      <c r="U1495" s="7">
        <v>42010</v>
      </c>
      <c r="V1495" s="5">
        <v>1507.6430999999998</v>
      </c>
      <c r="W1495" s="5">
        <v>10</v>
      </c>
      <c r="X1495" s="5">
        <v>2184.9899999999998</v>
      </c>
      <c r="Y1495" s="5">
        <v>85914</v>
      </c>
      <c r="Z1495" s="5">
        <f>DATEDIF(Table1[[#This Row],[Order Date]], Table1[[#This Row],[Ship Date]], "D")</f>
        <v>1</v>
      </c>
      <c r="AA1495" s="5">
        <f>IF(Table1[[#This Row],[Sales]]=0, 0, Table1[[#This Row],[Profit]] / Table1[[#This Row],[Sales]] * 100)</f>
        <v>69</v>
      </c>
      <c r="AB1495" s="5">
        <f>Table1[[#This Row],[Sales]] / (1 - Table1[[#This Row],[Discount]])</f>
        <v>2229.5816326530612</v>
      </c>
      <c r="AC1495" s="5">
        <f>Table1[[#This Row],[Sales Before Discount]] - Table1[[#This Row],[Sales]]</f>
        <v>44.591632653061424</v>
      </c>
      <c r="AD1495" s="5" t="str">
        <f>IF(Table1[[#This Row],[Discount Impact Factor]]=0, "No Discount", IF(Table1[[#This Row],[Discount Impact Factor]]&lt;=0.1, "Low Discount", IF(Table1[[#This Row],[Discount Impact Factor]]&lt;=0.2, "Medium Discount", "High Discount")))</f>
        <v>High Discount</v>
      </c>
      <c r="AE1495" s="5" t="str">
        <f>IF(Table1[[#This Row],[Discount]]=0,"0% (No Discount)",
 IF(Table1[[#This Row],[Discount]]&lt;=0.09,"10%",
 IF(Table1[[#This Row],[Discount]]&lt;=0.16,"15%",
 IF(Table1[[#This Row],[Discount]]&lt;=0.2,"20%",  IF(Table1[[#This Row],[Discount]]&lt;=0.25,"25%",
 "30%+")))))</f>
        <v>10%</v>
      </c>
      <c r="AF1495" s="5" t="str">
        <f>IF(Table1[[#This Row],[Discount]]=0, "Full Price", "Discounted")</f>
        <v>Discounted</v>
      </c>
      <c r="AG1495" s="46" t="str">
        <f>TEXT(Table1[[#This Row],[Order Date]],"mmm-yyyy")</f>
        <v>Jan-2015</v>
      </c>
    </row>
    <row r="1496" spans="1:33" ht="12.75" hidden="1" customHeight="1" x14ac:dyDescent="0.25">
      <c r="A1496" s="5">
        <v>21983</v>
      </c>
      <c r="B1496" s="5" t="s">
        <v>47</v>
      </c>
      <c r="C1496" s="5">
        <v>0</v>
      </c>
      <c r="D1496" s="5">
        <v>145.44999999999999</v>
      </c>
      <c r="E1496" s="5">
        <v>17.850000000000001</v>
      </c>
      <c r="F1496" s="5">
        <v>2630</v>
      </c>
      <c r="G1496" s="5" t="s">
        <v>2450</v>
      </c>
      <c r="H1496" s="5" t="s">
        <v>39</v>
      </c>
      <c r="I1496" s="5" t="s">
        <v>58</v>
      </c>
      <c r="J1496" s="5" t="s">
        <v>77</v>
      </c>
      <c r="K1496" s="5" t="s">
        <v>85</v>
      </c>
      <c r="L1496" s="5" t="s">
        <v>43</v>
      </c>
      <c r="M1496" s="5" t="s">
        <v>1075</v>
      </c>
      <c r="N1496" s="5">
        <v>0.56000000000000005</v>
      </c>
      <c r="O1496" s="5" t="s">
        <v>33</v>
      </c>
      <c r="P1496" s="5" t="s">
        <v>61</v>
      </c>
      <c r="Q1496" s="5" t="s">
        <v>304</v>
      </c>
      <c r="R1496" s="5" t="s">
        <v>2451</v>
      </c>
      <c r="S1496" s="5">
        <v>73071</v>
      </c>
      <c r="T1496" s="7">
        <v>42009</v>
      </c>
      <c r="U1496" s="7">
        <v>42011</v>
      </c>
      <c r="V1496" s="5">
        <v>801.74680000000012</v>
      </c>
      <c r="W1496" s="5">
        <v>8</v>
      </c>
      <c r="X1496" s="5">
        <v>1191.2</v>
      </c>
      <c r="Y1496" s="5">
        <v>85914</v>
      </c>
      <c r="Z1496" s="5">
        <f>DATEDIF(Table1[[#This Row],[Order Date]], Table1[[#This Row],[Ship Date]], "D")</f>
        <v>2</v>
      </c>
      <c r="AA1496" s="5">
        <f>IF(Table1[[#This Row],[Sales]]=0, 0, Table1[[#This Row],[Profit]] / Table1[[#This Row],[Sales]] * 100)</f>
        <v>67.305809267965088</v>
      </c>
      <c r="AB1496" s="5">
        <f>Table1[[#This Row],[Sales]] / (1 - Table1[[#This Row],[Discount]])</f>
        <v>1191.2</v>
      </c>
      <c r="AC1496" s="5">
        <f>Table1[[#This Row],[Sales Before Discount]] - Table1[[#This Row],[Sales]]</f>
        <v>0</v>
      </c>
      <c r="AD1496" s="5" t="str">
        <f>IF(Table1[[#This Row],[Discount Impact Factor]]=0, "No Discount", IF(Table1[[#This Row],[Discount Impact Factor]]&lt;=0.1, "Low Discount", IF(Table1[[#This Row],[Discount Impact Factor]]&lt;=0.2, "Medium Discount", "High Discount")))</f>
        <v>No Discount</v>
      </c>
      <c r="AE1496" s="5" t="str">
        <f>IF(Table1[[#This Row],[Discount]]=0,"0% (No Discount)",
 IF(Table1[[#This Row],[Discount]]&lt;=0.09,"10%",
 IF(Table1[[#This Row],[Discount]]&lt;=0.16,"15%",
 IF(Table1[[#This Row],[Discount]]&lt;=0.2,"20%",  IF(Table1[[#This Row],[Discount]]&lt;=0.25,"25%",
 "30%+")))))</f>
        <v>0% (No Discount)</v>
      </c>
      <c r="AF1496" s="5" t="str">
        <f>IF(Table1[[#This Row],[Discount]]=0, "Full Price", "Discounted")</f>
        <v>Full Price</v>
      </c>
      <c r="AG1496" s="46" t="str">
        <f>TEXT(Table1[[#This Row],[Order Date]],"mmm-yyyy")</f>
        <v>Jan-2015</v>
      </c>
    </row>
    <row r="1497" spans="1:33" ht="12.75" customHeight="1" x14ac:dyDescent="0.25">
      <c r="A1497" s="5">
        <v>22540</v>
      </c>
      <c r="B1497" s="5" t="s">
        <v>25</v>
      </c>
      <c r="C1497" s="5">
        <v>7.0000000000000007E-2</v>
      </c>
      <c r="D1497" s="5">
        <v>65.989999999999995</v>
      </c>
      <c r="E1497" s="5">
        <v>5.99</v>
      </c>
      <c r="F1497" s="5">
        <v>2630</v>
      </c>
      <c r="G1497" s="5" t="s">
        <v>2450</v>
      </c>
      <c r="H1497" s="5" t="s">
        <v>49</v>
      </c>
      <c r="I1497" s="5" t="s">
        <v>58</v>
      </c>
      <c r="J1497" s="5" t="s">
        <v>77</v>
      </c>
      <c r="K1497" s="5" t="s">
        <v>78</v>
      </c>
      <c r="L1497" s="5" t="s">
        <v>59</v>
      </c>
      <c r="M1497" s="5" t="s">
        <v>2452</v>
      </c>
      <c r="N1497" s="5">
        <v>0.57999999999999996</v>
      </c>
      <c r="O1497" s="5" t="s">
        <v>33</v>
      </c>
      <c r="P1497" s="5" t="s">
        <v>61</v>
      </c>
      <c r="Q1497" s="5" t="s">
        <v>304</v>
      </c>
      <c r="R1497" s="5" t="s">
        <v>2451</v>
      </c>
      <c r="S1497" s="5">
        <v>73071</v>
      </c>
      <c r="T1497" s="7">
        <v>42011</v>
      </c>
      <c r="U1497" s="7">
        <v>42012</v>
      </c>
      <c r="V1497" s="5">
        <v>-139.18256</v>
      </c>
      <c r="W1497" s="5">
        <v>3</v>
      </c>
      <c r="X1497" s="5">
        <v>165.71</v>
      </c>
      <c r="Y1497" s="5">
        <v>85915</v>
      </c>
      <c r="Z1497" s="5">
        <f>DATEDIF(Table1[[#This Row],[Order Date]], Table1[[#This Row],[Ship Date]], "D")</f>
        <v>1</v>
      </c>
      <c r="AA1497" s="5">
        <f>IF(Table1[[#This Row],[Sales]]=0, 0, Table1[[#This Row],[Profit]] / Table1[[#This Row],[Sales]] * 100)</f>
        <v>-83.991648059863607</v>
      </c>
      <c r="AB1497" s="5">
        <f>Table1[[#This Row],[Sales]] / (1 - Table1[[#This Row],[Discount]])</f>
        <v>178.18279569892476</v>
      </c>
      <c r="AC1497" s="5">
        <f>Table1[[#This Row],[Sales Before Discount]] - Table1[[#This Row],[Sales]]</f>
        <v>12.472795698924756</v>
      </c>
      <c r="AD1497" s="5" t="str">
        <f>IF(Table1[[#This Row],[Discount Impact Factor]]=0, "No Discount", IF(Table1[[#This Row],[Discount Impact Factor]]&lt;=0.1, "Low Discount", IF(Table1[[#This Row],[Discount Impact Factor]]&lt;=0.2, "Medium Discount", "High Discount")))</f>
        <v>High Discount</v>
      </c>
      <c r="AE1497" s="5" t="str">
        <f>IF(Table1[[#This Row],[Discount]]=0,"0% (No Discount)",
 IF(Table1[[#This Row],[Discount]]&lt;=0.09,"10%",
 IF(Table1[[#This Row],[Discount]]&lt;=0.16,"15%",
 IF(Table1[[#This Row],[Discount]]&lt;=0.2,"20%",  IF(Table1[[#This Row],[Discount]]&lt;=0.25,"25%",
 "30%+")))))</f>
        <v>10%</v>
      </c>
      <c r="AF1497" s="5" t="str">
        <f>IF(Table1[[#This Row],[Discount]]=0, "Full Price", "Discounted")</f>
        <v>Discounted</v>
      </c>
      <c r="AG1497" s="46" t="str">
        <f>TEXT(Table1[[#This Row],[Order Date]],"mmm-yyyy")</f>
        <v>Jan-2015</v>
      </c>
    </row>
    <row r="1498" spans="1:33" ht="12.75" hidden="1" customHeight="1" x14ac:dyDescent="0.25">
      <c r="A1498" s="5">
        <v>25594</v>
      </c>
      <c r="B1498" s="5" t="s">
        <v>106</v>
      </c>
      <c r="C1498" s="5">
        <v>0.05</v>
      </c>
      <c r="D1498" s="5">
        <v>100.97</v>
      </c>
      <c r="E1498" s="5">
        <v>7.18</v>
      </c>
      <c r="F1498" s="5">
        <v>2638</v>
      </c>
      <c r="G1498" s="5" t="s">
        <v>2453</v>
      </c>
      <c r="H1498" s="5" t="s">
        <v>27</v>
      </c>
      <c r="I1498" s="5" t="s">
        <v>114</v>
      </c>
      <c r="J1498" s="5" t="s">
        <v>77</v>
      </c>
      <c r="K1498" s="5" t="s">
        <v>180</v>
      </c>
      <c r="L1498" s="5" t="s">
        <v>59</v>
      </c>
      <c r="M1498" s="5" t="s">
        <v>2093</v>
      </c>
      <c r="N1498" s="5">
        <v>0.46</v>
      </c>
      <c r="O1498" s="5" t="s">
        <v>33</v>
      </c>
      <c r="P1498" s="5" t="s">
        <v>34</v>
      </c>
      <c r="Q1498" s="5" t="s">
        <v>1741</v>
      </c>
      <c r="R1498" s="5" t="s">
        <v>2454</v>
      </c>
      <c r="S1498" s="5">
        <v>83704</v>
      </c>
      <c r="T1498" s="7">
        <v>42163</v>
      </c>
      <c r="U1498" s="7">
        <v>42163</v>
      </c>
      <c r="V1498" s="5">
        <v>881.46809999999994</v>
      </c>
      <c r="W1498" s="5">
        <v>13</v>
      </c>
      <c r="X1498" s="5">
        <v>1277.49</v>
      </c>
      <c r="Y1498" s="5">
        <v>90951</v>
      </c>
      <c r="Z1498" s="5">
        <f>DATEDIF(Table1[[#This Row],[Order Date]], Table1[[#This Row],[Ship Date]], "D")</f>
        <v>0</v>
      </c>
      <c r="AA1498" s="5">
        <f>IF(Table1[[#This Row],[Sales]]=0, 0, Table1[[#This Row],[Profit]] / Table1[[#This Row],[Sales]] * 100)</f>
        <v>69</v>
      </c>
      <c r="AB1498" s="5">
        <f>Table1[[#This Row],[Sales]] / (1 - Table1[[#This Row],[Discount]])</f>
        <v>1344.7263157894738</v>
      </c>
      <c r="AC1498" s="5">
        <f>Table1[[#This Row],[Sales Before Discount]] - Table1[[#This Row],[Sales]]</f>
        <v>67.236315789473792</v>
      </c>
      <c r="AD1498" s="5" t="str">
        <f>IF(Table1[[#This Row],[Discount Impact Factor]]=0, "No Discount", IF(Table1[[#This Row],[Discount Impact Factor]]&lt;=0.1, "Low Discount", IF(Table1[[#This Row],[Discount Impact Factor]]&lt;=0.2, "Medium Discount", "High Discount")))</f>
        <v>High Discount</v>
      </c>
      <c r="AE1498" s="5" t="str">
        <f>IF(Table1[[#This Row],[Discount]]=0,"0% (No Discount)",
 IF(Table1[[#This Row],[Discount]]&lt;=0.09,"10%",
 IF(Table1[[#This Row],[Discount]]&lt;=0.16,"15%",
 IF(Table1[[#This Row],[Discount]]&lt;=0.2,"20%",  IF(Table1[[#This Row],[Discount]]&lt;=0.25,"25%",
 "30%+")))))</f>
        <v>10%</v>
      </c>
      <c r="AF1498" s="5" t="str">
        <f>IF(Table1[[#This Row],[Discount]]=0, "Full Price", "Discounted")</f>
        <v>Discounted</v>
      </c>
      <c r="AG1498" s="46" t="str">
        <f>TEXT(Table1[[#This Row],[Order Date]],"mmm-yyyy")</f>
        <v>Jun-2015</v>
      </c>
    </row>
    <row r="1499" spans="1:33" ht="12.75" hidden="1" customHeight="1" x14ac:dyDescent="0.25">
      <c r="A1499" s="5">
        <v>21041</v>
      </c>
      <c r="B1499" s="5" t="s">
        <v>37</v>
      </c>
      <c r="C1499" s="5">
        <v>0.05</v>
      </c>
      <c r="D1499" s="5">
        <v>4.9800000000000004</v>
      </c>
      <c r="E1499" s="5">
        <v>0.49</v>
      </c>
      <c r="F1499" s="5">
        <v>2639</v>
      </c>
      <c r="G1499" s="5" t="s">
        <v>2455</v>
      </c>
      <c r="H1499" s="5" t="s">
        <v>49</v>
      </c>
      <c r="I1499" s="5" t="s">
        <v>114</v>
      </c>
      <c r="J1499" s="5" t="s">
        <v>29</v>
      </c>
      <c r="K1499" s="5" t="s">
        <v>134</v>
      </c>
      <c r="L1499" s="5" t="s">
        <v>59</v>
      </c>
      <c r="M1499" s="5" t="s">
        <v>1422</v>
      </c>
      <c r="N1499" s="5">
        <v>0.39</v>
      </c>
      <c r="O1499" s="5" t="s">
        <v>33</v>
      </c>
      <c r="P1499" s="5" t="s">
        <v>34</v>
      </c>
      <c r="Q1499" s="5" t="s">
        <v>366</v>
      </c>
      <c r="R1499" s="5" t="s">
        <v>652</v>
      </c>
      <c r="S1499" s="5">
        <v>88201</v>
      </c>
      <c r="T1499" s="7">
        <v>42082</v>
      </c>
      <c r="U1499" s="7">
        <v>42082</v>
      </c>
      <c r="V1499" s="5">
        <v>3.84</v>
      </c>
      <c r="W1499" s="5">
        <v>3</v>
      </c>
      <c r="X1499" s="5">
        <v>14.2</v>
      </c>
      <c r="Y1499" s="5">
        <v>90952</v>
      </c>
      <c r="Z1499" s="5">
        <f>DATEDIF(Table1[[#This Row],[Order Date]], Table1[[#This Row],[Ship Date]], "D")</f>
        <v>0</v>
      </c>
      <c r="AA1499" s="5">
        <f>IF(Table1[[#This Row],[Sales]]=0, 0, Table1[[#This Row],[Profit]] / Table1[[#This Row],[Sales]] * 100)</f>
        <v>27.042253521126764</v>
      </c>
      <c r="AB1499" s="5">
        <f>Table1[[#This Row],[Sales]] / (1 - Table1[[#This Row],[Discount]])</f>
        <v>14.947368421052632</v>
      </c>
      <c r="AC1499" s="5">
        <f>Table1[[#This Row],[Sales Before Discount]] - Table1[[#This Row],[Sales]]</f>
        <v>0.74736842105263257</v>
      </c>
      <c r="AD1499" s="5" t="str">
        <f>IF(Table1[[#This Row],[Discount Impact Factor]]=0, "No Discount", IF(Table1[[#This Row],[Discount Impact Factor]]&lt;=0.1, "Low Discount", IF(Table1[[#This Row],[Discount Impact Factor]]&lt;=0.2, "Medium Discount", "High Discount")))</f>
        <v>High Discount</v>
      </c>
      <c r="AE1499" s="5" t="str">
        <f>IF(Table1[[#This Row],[Discount]]=0,"0% (No Discount)",
 IF(Table1[[#This Row],[Discount]]&lt;=0.09,"10%",
 IF(Table1[[#This Row],[Discount]]&lt;=0.16,"15%",
 IF(Table1[[#This Row],[Discount]]&lt;=0.2,"20%",  IF(Table1[[#This Row],[Discount]]&lt;=0.25,"25%",
 "30%+")))))</f>
        <v>10%</v>
      </c>
      <c r="AF1499" s="5" t="str">
        <f>IF(Table1[[#This Row],[Discount]]=0, "Full Price", "Discounted")</f>
        <v>Discounted</v>
      </c>
      <c r="AG1499" s="46" t="str">
        <f>TEXT(Table1[[#This Row],[Order Date]],"mmm-yyyy")</f>
        <v>Mar-2015</v>
      </c>
    </row>
    <row r="1500" spans="1:33" ht="12.75" customHeight="1" x14ac:dyDescent="0.25">
      <c r="A1500" s="5">
        <v>22438</v>
      </c>
      <c r="B1500" s="5" t="s">
        <v>106</v>
      </c>
      <c r="C1500" s="5">
        <v>0.1</v>
      </c>
      <c r="D1500" s="5">
        <v>10.98</v>
      </c>
      <c r="E1500" s="5">
        <v>3.99</v>
      </c>
      <c r="F1500" s="5">
        <v>2647</v>
      </c>
      <c r="G1500" s="5" t="s">
        <v>2456</v>
      </c>
      <c r="H1500" s="5" t="s">
        <v>49</v>
      </c>
      <c r="I1500" s="5" t="s">
        <v>28</v>
      </c>
      <c r="J1500" s="5" t="s">
        <v>29</v>
      </c>
      <c r="K1500" s="5" t="s">
        <v>257</v>
      </c>
      <c r="L1500" s="5" t="s">
        <v>59</v>
      </c>
      <c r="M1500" s="5" t="s">
        <v>1578</v>
      </c>
      <c r="N1500" s="5">
        <v>0.57999999999999996</v>
      </c>
      <c r="O1500" s="5" t="s">
        <v>33</v>
      </c>
      <c r="P1500" s="5" t="s">
        <v>34</v>
      </c>
      <c r="Q1500" s="5" t="s">
        <v>45</v>
      </c>
      <c r="R1500" s="5" t="s">
        <v>2457</v>
      </c>
      <c r="S1500" s="5">
        <v>93309</v>
      </c>
      <c r="T1500" s="7">
        <v>42080</v>
      </c>
      <c r="U1500" s="7">
        <v>42087</v>
      </c>
      <c r="V1500" s="5">
        <v>-21.03</v>
      </c>
      <c r="W1500" s="5">
        <v>5</v>
      </c>
      <c r="X1500" s="5">
        <v>52.21</v>
      </c>
      <c r="Y1500" s="5">
        <v>91386</v>
      </c>
      <c r="Z1500" s="5">
        <f>DATEDIF(Table1[[#This Row],[Order Date]], Table1[[#This Row],[Ship Date]], "D")</f>
        <v>7</v>
      </c>
      <c r="AA1500" s="5">
        <f>IF(Table1[[#This Row],[Sales]]=0, 0, Table1[[#This Row],[Profit]] / Table1[[#This Row],[Sales]] * 100)</f>
        <v>-40.279639915724957</v>
      </c>
      <c r="AB1500" s="5">
        <f>Table1[[#This Row],[Sales]] / (1 - Table1[[#This Row],[Discount]])</f>
        <v>58.011111111111113</v>
      </c>
      <c r="AC1500" s="5">
        <f>Table1[[#This Row],[Sales Before Discount]] - Table1[[#This Row],[Sales]]</f>
        <v>5.801111111111112</v>
      </c>
      <c r="AD1500" s="5" t="str">
        <f>IF(Table1[[#This Row],[Discount Impact Factor]]=0, "No Discount", IF(Table1[[#This Row],[Discount Impact Factor]]&lt;=0.1, "Low Discount", IF(Table1[[#This Row],[Discount Impact Factor]]&lt;=0.2, "Medium Discount", "High Discount")))</f>
        <v>High Discount</v>
      </c>
      <c r="AE1500" s="5" t="str">
        <f>IF(Table1[[#This Row],[Discount]]=0,"0% (No Discount)",
 IF(Table1[[#This Row],[Discount]]&lt;=0.09,"10%",
 IF(Table1[[#This Row],[Discount]]&lt;=0.16,"15%",
 IF(Table1[[#This Row],[Discount]]&lt;=0.2,"20%",  IF(Table1[[#This Row],[Discount]]&lt;=0.25,"25%",
 "30%+")))))</f>
        <v>15%</v>
      </c>
      <c r="AF1500" s="5" t="str">
        <f>IF(Table1[[#This Row],[Discount]]=0, "Full Price", "Discounted")</f>
        <v>Discounted</v>
      </c>
      <c r="AG1500" s="46" t="str">
        <f>TEXT(Table1[[#This Row],[Order Date]],"mmm-yyyy")</f>
        <v>Mar-2015</v>
      </c>
    </row>
    <row r="1501" spans="1:33" ht="12.75" hidden="1" customHeight="1" x14ac:dyDescent="0.25">
      <c r="A1501" s="5">
        <v>22439</v>
      </c>
      <c r="B1501" s="5" t="s">
        <v>106</v>
      </c>
      <c r="C1501" s="5">
        <v>0.01</v>
      </c>
      <c r="D1501" s="5">
        <v>39.979999999999997</v>
      </c>
      <c r="E1501" s="5">
        <v>9.1999999999999993</v>
      </c>
      <c r="F1501" s="5">
        <v>2647</v>
      </c>
      <c r="G1501" s="5" t="s">
        <v>2456</v>
      </c>
      <c r="H1501" s="5" t="s">
        <v>49</v>
      </c>
      <c r="I1501" s="5" t="s">
        <v>28</v>
      </c>
      <c r="J1501" s="5" t="s">
        <v>41</v>
      </c>
      <c r="K1501" s="5" t="s">
        <v>50</v>
      </c>
      <c r="L1501" s="5" t="s">
        <v>31</v>
      </c>
      <c r="M1501" s="5" t="s">
        <v>2458</v>
      </c>
      <c r="N1501" s="5">
        <v>0.65</v>
      </c>
      <c r="O1501" s="5" t="s">
        <v>33</v>
      </c>
      <c r="P1501" s="5" t="s">
        <v>34</v>
      </c>
      <c r="Q1501" s="5" t="s">
        <v>45</v>
      </c>
      <c r="R1501" s="5" t="s">
        <v>2457</v>
      </c>
      <c r="S1501" s="5">
        <v>93309</v>
      </c>
      <c r="T1501" s="7">
        <v>42080</v>
      </c>
      <c r="U1501" s="7">
        <v>42082</v>
      </c>
      <c r="V1501" s="5">
        <v>117.52079999999998</v>
      </c>
      <c r="W1501" s="5">
        <v>4</v>
      </c>
      <c r="X1501" s="5">
        <v>170.32</v>
      </c>
      <c r="Y1501" s="5">
        <v>91386</v>
      </c>
      <c r="Z1501" s="5">
        <f>DATEDIF(Table1[[#This Row],[Order Date]], Table1[[#This Row],[Ship Date]], "D")</f>
        <v>2</v>
      </c>
      <c r="AA1501" s="5">
        <f>IF(Table1[[#This Row],[Sales]]=0, 0, Table1[[#This Row],[Profit]] / Table1[[#This Row],[Sales]] * 100)</f>
        <v>69</v>
      </c>
      <c r="AB1501" s="5">
        <f>Table1[[#This Row],[Sales]] / (1 - Table1[[#This Row],[Discount]])</f>
        <v>172.04040404040404</v>
      </c>
      <c r="AC1501" s="5">
        <f>Table1[[#This Row],[Sales Before Discount]] - Table1[[#This Row],[Sales]]</f>
        <v>1.7204040404040484</v>
      </c>
      <c r="AD1501" s="5" t="str">
        <f>IF(Table1[[#This Row],[Discount Impact Factor]]=0, "No Discount", IF(Table1[[#This Row],[Discount Impact Factor]]&lt;=0.1, "Low Discount", IF(Table1[[#This Row],[Discount Impact Factor]]&lt;=0.2, "Medium Discount", "High Discount")))</f>
        <v>High Discount</v>
      </c>
      <c r="AE1501" s="5" t="str">
        <f>IF(Table1[[#This Row],[Discount]]=0,"0% (No Discount)",
 IF(Table1[[#This Row],[Discount]]&lt;=0.09,"10%",
 IF(Table1[[#This Row],[Discount]]&lt;=0.16,"15%",
 IF(Table1[[#This Row],[Discount]]&lt;=0.2,"20%",  IF(Table1[[#This Row],[Discount]]&lt;=0.25,"25%",
 "30%+")))))</f>
        <v>10%</v>
      </c>
      <c r="AF1501" s="5" t="str">
        <f>IF(Table1[[#This Row],[Discount]]=0, "Full Price", "Discounted")</f>
        <v>Discounted</v>
      </c>
      <c r="AG1501" s="46" t="str">
        <f>TEXT(Table1[[#This Row],[Order Date]],"mmm-yyyy")</f>
        <v>Mar-2015</v>
      </c>
    </row>
    <row r="1502" spans="1:33" ht="12.75" customHeight="1" x14ac:dyDescent="0.25">
      <c r="A1502" s="5">
        <v>18720</v>
      </c>
      <c r="B1502" s="5" t="s">
        <v>25</v>
      </c>
      <c r="C1502" s="5">
        <v>0.01</v>
      </c>
      <c r="D1502" s="5">
        <v>39.979999999999997</v>
      </c>
      <c r="E1502" s="5">
        <v>4</v>
      </c>
      <c r="F1502" s="5">
        <v>2649</v>
      </c>
      <c r="G1502" s="5" t="s">
        <v>2459</v>
      </c>
      <c r="H1502" s="5" t="s">
        <v>49</v>
      </c>
      <c r="I1502" s="5" t="s">
        <v>28</v>
      </c>
      <c r="J1502" s="5" t="s">
        <v>77</v>
      </c>
      <c r="K1502" s="5" t="s">
        <v>180</v>
      </c>
      <c r="L1502" s="5" t="s">
        <v>59</v>
      </c>
      <c r="M1502" s="5" t="s">
        <v>252</v>
      </c>
      <c r="N1502" s="5">
        <v>0.7</v>
      </c>
      <c r="O1502" s="5" t="s">
        <v>33</v>
      </c>
      <c r="P1502" s="5" t="s">
        <v>53</v>
      </c>
      <c r="Q1502" s="5" t="s">
        <v>415</v>
      </c>
      <c r="R1502" s="5" t="s">
        <v>2223</v>
      </c>
      <c r="S1502" s="5">
        <v>21040</v>
      </c>
      <c r="T1502" s="7">
        <v>42166</v>
      </c>
      <c r="U1502" s="7">
        <v>42167</v>
      </c>
      <c r="V1502" s="5">
        <v>-30.808</v>
      </c>
      <c r="W1502" s="5">
        <v>5</v>
      </c>
      <c r="X1502" s="5">
        <v>203.29</v>
      </c>
      <c r="Y1502" s="5">
        <v>88814</v>
      </c>
      <c r="Z1502" s="5">
        <f>DATEDIF(Table1[[#This Row],[Order Date]], Table1[[#This Row],[Ship Date]], "D")</f>
        <v>1</v>
      </c>
      <c r="AA1502" s="5">
        <f>IF(Table1[[#This Row],[Sales]]=0, 0, Table1[[#This Row],[Profit]] / Table1[[#This Row],[Sales]] * 100)</f>
        <v>-15.154705101087117</v>
      </c>
      <c r="AB1502" s="5">
        <f>Table1[[#This Row],[Sales]] / (1 - Table1[[#This Row],[Discount]])</f>
        <v>205.34343434343432</v>
      </c>
      <c r="AC1502" s="5">
        <f>Table1[[#This Row],[Sales Before Discount]] - Table1[[#This Row],[Sales]]</f>
        <v>2.0534343434343327</v>
      </c>
      <c r="AD1502" s="5" t="str">
        <f>IF(Table1[[#This Row],[Discount Impact Factor]]=0, "No Discount", IF(Table1[[#This Row],[Discount Impact Factor]]&lt;=0.1, "Low Discount", IF(Table1[[#This Row],[Discount Impact Factor]]&lt;=0.2, "Medium Discount", "High Discount")))</f>
        <v>High Discount</v>
      </c>
      <c r="AE1502" s="5" t="str">
        <f>IF(Table1[[#This Row],[Discount]]=0,"0% (No Discount)",
 IF(Table1[[#This Row],[Discount]]&lt;=0.09,"10%",
 IF(Table1[[#This Row],[Discount]]&lt;=0.16,"15%",
 IF(Table1[[#This Row],[Discount]]&lt;=0.2,"20%",  IF(Table1[[#This Row],[Discount]]&lt;=0.25,"25%",
 "30%+")))))</f>
        <v>10%</v>
      </c>
      <c r="AF1502" s="5" t="str">
        <f>IF(Table1[[#This Row],[Discount]]=0, "Full Price", "Discounted")</f>
        <v>Discounted</v>
      </c>
      <c r="AG1502" s="46" t="str">
        <f>TEXT(Table1[[#This Row],[Order Date]],"mmm-yyyy")</f>
        <v>Jun-2015</v>
      </c>
    </row>
    <row r="1503" spans="1:33" ht="12.75" hidden="1" customHeight="1" x14ac:dyDescent="0.25">
      <c r="A1503" s="5">
        <v>22904</v>
      </c>
      <c r="B1503" s="5" t="s">
        <v>47</v>
      </c>
      <c r="C1503" s="5">
        <v>0.05</v>
      </c>
      <c r="D1503" s="5">
        <v>35.99</v>
      </c>
      <c r="E1503" s="5">
        <v>5.99</v>
      </c>
      <c r="F1503" s="5">
        <v>2650</v>
      </c>
      <c r="G1503" s="5" t="s">
        <v>2460</v>
      </c>
      <c r="H1503" s="5" t="s">
        <v>49</v>
      </c>
      <c r="I1503" s="5" t="s">
        <v>28</v>
      </c>
      <c r="J1503" s="5" t="s">
        <v>77</v>
      </c>
      <c r="K1503" s="5" t="s">
        <v>78</v>
      </c>
      <c r="L1503" s="5" t="s">
        <v>31</v>
      </c>
      <c r="M1503" s="5" t="s">
        <v>981</v>
      </c>
      <c r="N1503" s="5">
        <v>0.38</v>
      </c>
      <c r="O1503" s="5" t="s">
        <v>33</v>
      </c>
      <c r="P1503" s="5" t="s">
        <v>53</v>
      </c>
      <c r="Q1503" s="5" t="s">
        <v>234</v>
      </c>
      <c r="R1503" s="5" t="s">
        <v>2461</v>
      </c>
      <c r="S1503" s="5">
        <v>15234</v>
      </c>
      <c r="T1503" s="7">
        <v>42128</v>
      </c>
      <c r="U1503" s="7">
        <v>42129</v>
      </c>
      <c r="V1503" s="5">
        <v>524.31719999999996</v>
      </c>
      <c r="W1503" s="5">
        <v>26</v>
      </c>
      <c r="X1503" s="5">
        <v>759.88</v>
      </c>
      <c r="Y1503" s="5">
        <v>88815</v>
      </c>
      <c r="Z1503" s="5">
        <f>DATEDIF(Table1[[#This Row],[Order Date]], Table1[[#This Row],[Ship Date]], "D")</f>
        <v>1</v>
      </c>
      <c r="AA1503" s="5">
        <f>IF(Table1[[#This Row],[Sales]]=0, 0, Table1[[#This Row],[Profit]] / Table1[[#This Row],[Sales]] * 100)</f>
        <v>69</v>
      </c>
      <c r="AB1503" s="5">
        <f>Table1[[#This Row],[Sales]] / (1 - Table1[[#This Row],[Discount]])</f>
        <v>799.87368421052633</v>
      </c>
      <c r="AC1503" s="5">
        <f>Table1[[#This Row],[Sales Before Discount]] - Table1[[#This Row],[Sales]]</f>
        <v>39.993684210526339</v>
      </c>
      <c r="AD1503" s="5" t="str">
        <f>IF(Table1[[#This Row],[Discount Impact Factor]]=0, "No Discount", IF(Table1[[#This Row],[Discount Impact Factor]]&lt;=0.1, "Low Discount", IF(Table1[[#This Row],[Discount Impact Factor]]&lt;=0.2, "Medium Discount", "High Discount")))</f>
        <v>High Discount</v>
      </c>
      <c r="AE1503" s="5" t="str">
        <f>IF(Table1[[#This Row],[Discount]]=0,"0% (No Discount)",
 IF(Table1[[#This Row],[Discount]]&lt;=0.09,"10%",
 IF(Table1[[#This Row],[Discount]]&lt;=0.16,"15%",
 IF(Table1[[#This Row],[Discount]]&lt;=0.2,"20%",  IF(Table1[[#This Row],[Discount]]&lt;=0.25,"25%",
 "30%+")))))</f>
        <v>10%</v>
      </c>
      <c r="AF1503" s="5" t="str">
        <f>IF(Table1[[#This Row],[Discount]]=0, "Full Price", "Discounted")</f>
        <v>Discounted</v>
      </c>
      <c r="AG1503" s="46" t="str">
        <f>TEXT(Table1[[#This Row],[Order Date]],"mmm-yyyy")</f>
        <v>May-2015</v>
      </c>
    </row>
    <row r="1504" spans="1:33" ht="12.75" hidden="1" customHeight="1" x14ac:dyDescent="0.25">
      <c r="A1504" s="5">
        <v>18949</v>
      </c>
      <c r="B1504" s="5" t="s">
        <v>56</v>
      </c>
      <c r="C1504" s="5">
        <v>0.06</v>
      </c>
      <c r="D1504" s="5">
        <v>47.9</v>
      </c>
      <c r="E1504" s="5">
        <v>5.86</v>
      </c>
      <c r="F1504" s="5">
        <v>2652</v>
      </c>
      <c r="G1504" s="5" t="s">
        <v>2462</v>
      </c>
      <c r="H1504" s="5" t="s">
        <v>49</v>
      </c>
      <c r="I1504" s="5" t="s">
        <v>114</v>
      </c>
      <c r="J1504" s="5" t="s">
        <v>29</v>
      </c>
      <c r="K1504" s="5" t="s">
        <v>93</v>
      </c>
      <c r="L1504" s="5" t="s">
        <v>59</v>
      </c>
      <c r="M1504" s="5" t="s">
        <v>1937</v>
      </c>
      <c r="N1504" s="5">
        <v>0.37</v>
      </c>
      <c r="O1504" s="5" t="s">
        <v>33</v>
      </c>
      <c r="P1504" s="5" t="s">
        <v>34</v>
      </c>
      <c r="Q1504" s="5" t="s">
        <v>45</v>
      </c>
      <c r="R1504" s="5" t="s">
        <v>2457</v>
      </c>
      <c r="S1504" s="5">
        <v>93309</v>
      </c>
      <c r="T1504" s="7">
        <v>42149</v>
      </c>
      <c r="U1504" s="7">
        <v>42151</v>
      </c>
      <c r="V1504" s="5">
        <v>21.78</v>
      </c>
      <c r="W1504" s="5">
        <v>2</v>
      </c>
      <c r="X1504" s="5">
        <v>94.2</v>
      </c>
      <c r="Y1504" s="5">
        <v>89361</v>
      </c>
      <c r="Z1504" s="5">
        <f>DATEDIF(Table1[[#This Row],[Order Date]], Table1[[#This Row],[Ship Date]], "D")</f>
        <v>2</v>
      </c>
      <c r="AA1504" s="5">
        <f>IF(Table1[[#This Row],[Sales]]=0, 0, Table1[[#This Row],[Profit]] / Table1[[#This Row],[Sales]] * 100)</f>
        <v>23.121019108280255</v>
      </c>
      <c r="AB1504" s="5">
        <f>Table1[[#This Row],[Sales]] / (1 - Table1[[#This Row],[Discount]])</f>
        <v>100.21276595744682</v>
      </c>
      <c r="AC1504" s="5">
        <f>Table1[[#This Row],[Sales Before Discount]] - Table1[[#This Row],[Sales]]</f>
        <v>6.0127659574468169</v>
      </c>
      <c r="AD1504" s="5" t="str">
        <f>IF(Table1[[#This Row],[Discount Impact Factor]]=0, "No Discount", IF(Table1[[#This Row],[Discount Impact Factor]]&lt;=0.1, "Low Discount", IF(Table1[[#This Row],[Discount Impact Factor]]&lt;=0.2, "Medium Discount", "High Discount")))</f>
        <v>High Discount</v>
      </c>
      <c r="AE1504" s="5" t="str">
        <f>IF(Table1[[#This Row],[Discount]]=0,"0% (No Discount)",
 IF(Table1[[#This Row],[Discount]]&lt;=0.09,"10%",
 IF(Table1[[#This Row],[Discount]]&lt;=0.16,"15%",
 IF(Table1[[#This Row],[Discount]]&lt;=0.2,"20%",  IF(Table1[[#This Row],[Discount]]&lt;=0.25,"25%",
 "30%+")))))</f>
        <v>10%</v>
      </c>
      <c r="AF1504" s="5" t="str">
        <f>IF(Table1[[#This Row],[Discount]]=0, "Full Price", "Discounted")</f>
        <v>Discounted</v>
      </c>
      <c r="AG1504" s="46" t="str">
        <f>TEXT(Table1[[#This Row],[Order Date]],"mmm-yyyy")</f>
        <v>May-2015</v>
      </c>
    </row>
    <row r="1505" spans="1:33" ht="12.75" customHeight="1" x14ac:dyDescent="0.25">
      <c r="A1505" s="5">
        <v>25662</v>
      </c>
      <c r="B1505" s="5" t="s">
        <v>37</v>
      </c>
      <c r="C1505" s="5">
        <v>0.05</v>
      </c>
      <c r="D1505" s="5">
        <v>4.9800000000000004</v>
      </c>
      <c r="E1505" s="5">
        <v>4.62</v>
      </c>
      <c r="F1505" s="5">
        <v>2653</v>
      </c>
      <c r="G1505" s="5" t="s">
        <v>2463</v>
      </c>
      <c r="H1505" s="5" t="s">
        <v>49</v>
      </c>
      <c r="I1505" s="5" t="s">
        <v>114</v>
      </c>
      <c r="J1505" s="5" t="s">
        <v>77</v>
      </c>
      <c r="K1505" s="5" t="s">
        <v>180</v>
      </c>
      <c r="L1505" s="5" t="s">
        <v>51</v>
      </c>
      <c r="M1505" s="5" t="s">
        <v>411</v>
      </c>
      <c r="N1505" s="5">
        <v>0.64</v>
      </c>
      <c r="O1505" s="5" t="s">
        <v>33</v>
      </c>
      <c r="P1505" s="5" t="s">
        <v>61</v>
      </c>
      <c r="Q1505" s="5" t="s">
        <v>183</v>
      </c>
      <c r="R1505" s="5" t="s">
        <v>2464</v>
      </c>
      <c r="S1505" s="5">
        <v>67037</v>
      </c>
      <c r="T1505" s="7">
        <v>42057</v>
      </c>
      <c r="U1505" s="7">
        <v>42058</v>
      </c>
      <c r="V1505" s="5">
        <v>-98.35</v>
      </c>
      <c r="W1505" s="5">
        <v>7</v>
      </c>
      <c r="X1505" s="5">
        <v>34.32</v>
      </c>
      <c r="Y1505" s="5">
        <v>89360</v>
      </c>
      <c r="Z1505" s="5">
        <f>DATEDIF(Table1[[#This Row],[Order Date]], Table1[[#This Row],[Ship Date]], "D")</f>
        <v>1</v>
      </c>
      <c r="AA1505" s="5">
        <f>IF(Table1[[#This Row],[Sales]]=0, 0, Table1[[#This Row],[Profit]] / Table1[[#This Row],[Sales]] * 100)</f>
        <v>-286.56759906759908</v>
      </c>
      <c r="AB1505" s="5">
        <f>Table1[[#This Row],[Sales]] / (1 - Table1[[#This Row],[Discount]])</f>
        <v>36.126315789473686</v>
      </c>
      <c r="AC1505" s="5">
        <f>Table1[[#This Row],[Sales Before Discount]] - Table1[[#This Row],[Sales]]</f>
        <v>1.8063157894736861</v>
      </c>
      <c r="AD1505" s="5" t="str">
        <f>IF(Table1[[#This Row],[Discount Impact Factor]]=0, "No Discount", IF(Table1[[#This Row],[Discount Impact Factor]]&lt;=0.1, "Low Discount", IF(Table1[[#This Row],[Discount Impact Factor]]&lt;=0.2, "Medium Discount", "High Discount")))</f>
        <v>High Discount</v>
      </c>
      <c r="AE1505" s="5" t="str">
        <f>IF(Table1[[#This Row],[Discount]]=0,"0% (No Discount)",
 IF(Table1[[#This Row],[Discount]]&lt;=0.09,"10%",
 IF(Table1[[#This Row],[Discount]]&lt;=0.16,"15%",
 IF(Table1[[#This Row],[Discount]]&lt;=0.2,"20%",  IF(Table1[[#This Row],[Discount]]&lt;=0.25,"25%",
 "30%+")))))</f>
        <v>10%</v>
      </c>
      <c r="AF1505" s="5" t="str">
        <f>IF(Table1[[#This Row],[Discount]]=0, "Full Price", "Discounted")</f>
        <v>Discounted</v>
      </c>
      <c r="AG1505" s="46" t="str">
        <f>TEXT(Table1[[#This Row],[Order Date]],"mmm-yyyy")</f>
        <v>Feb-2015</v>
      </c>
    </row>
    <row r="1506" spans="1:33" ht="12.75" hidden="1" customHeight="1" x14ac:dyDescent="0.25">
      <c r="A1506" s="5">
        <v>25663</v>
      </c>
      <c r="B1506" s="5" t="s">
        <v>37</v>
      </c>
      <c r="C1506" s="5">
        <v>0.02</v>
      </c>
      <c r="D1506" s="5">
        <v>34.229999999999997</v>
      </c>
      <c r="E1506" s="5">
        <v>5.0199999999999996</v>
      </c>
      <c r="F1506" s="5">
        <v>2653</v>
      </c>
      <c r="G1506" s="5" t="s">
        <v>2463</v>
      </c>
      <c r="H1506" s="5" t="s">
        <v>49</v>
      </c>
      <c r="I1506" s="5" t="s">
        <v>114</v>
      </c>
      <c r="J1506" s="5" t="s">
        <v>41</v>
      </c>
      <c r="K1506" s="5" t="s">
        <v>50</v>
      </c>
      <c r="L1506" s="5" t="s">
        <v>59</v>
      </c>
      <c r="M1506" s="5" t="s">
        <v>1371</v>
      </c>
      <c r="N1506" s="5">
        <v>0.55000000000000004</v>
      </c>
      <c r="O1506" s="5" t="s">
        <v>33</v>
      </c>
      <c r="P1506" s="5" t="s">
        <v>61</v>
      </c>
      <c r="Q1506" s="5" t="s">
        <v>183</v>
      </c>
      <c r="R1506" s="5" t="s">
        <v>2464</v>
      </c>
      <c r="S1506" s="5">
        <v>67037</v>
      </c>
      <c r="T1506" s="7">
        <v>42057</v>
      </c>
      <c r="U1506" s="7">
        <v>42059</v>
      </c>
      <c r="V1506" s="5">
        <v>270.79049999999995</v>
      </c>
      <c r="W1506" s="5">
        <v>11</v>
      </c>
      <c r="X1506" s="5">
        <v>392.45</v>
      </c>
      <c r="Y1506" s="5">
        <v>89360</v>
      </c>
      <c r="Z1506" s="5">
        <f>DATEDIF(Table1[[#This Row],[Order Date]], Table1[[#This Row],[Ship Date]], "D")</f>
        <v>2</v>
      </c>
      <c r="AA1506" s="5">
        <f>IF(Table1[[#This Row],[Sales]]=0, 0, Table1[[#This Row],[Profit]] / Table1[[#This Row],[Sales]] * 100)</f>
        <v>69</v>
      </c>
      <c r="AB1506" s="5">
        <f>Table1[[#This Row],[Sales]] / (1 - Table1[[#This Row],[Discount]])</f>
        <v>400.4591836734694</v>
      </c>
      <c r="AC1506" s="5">
        <f>Table1[[#This Row],[Sales Before Discount]] - Table1[[#This Row],[Sales]]</f>
        <v>8.0091836734694084</v>
      </c>
      <c r="AD1506" s="5" t="str">
        <f>IF(Table1[[#This Row],[Discount Impact Factor]]=0, "No Discount", IF(Table1[[#This Row],[Discount Impact Factor]]&lt;=0.1, "Low Discount", IF(Table1[[#This Row],[Discount Impact Factor]]&lt;=0.2, "Medium Discount", "High Discount")))</f>
        <v>High Discount</v>
      </c>
      <c r="AE1506" s="5" t="str">
        <f>IF(Table1[[#This Row],[Discount]]=0,"0% (No Discount)",
 IF(Table1[[#This Row],[Discount]]&lt;=0.09,"10%",
 IF(Table1[[#This Row],[Discount]]&lt;=0.16,"15%",
 IF(Table1[[#This Row],[Discount]]&lt;=0.2,"20%",  IF(Table1[[#This Row],[Discount]]&lt;=0.25,"25%",
 "30%+")))))</f>
        <v>10%</v>
      </c>
      <c r="AF1506" s="5" t="str">
        <f>IF(Table1[[#This Row],[Discount]]=0, "Full Price", "Discounted")</f>
        <v>Discounted</v>
      </c>
      <c r="AG1506" s="46" t="str">
        <f>TEXT(Table1[[#This Row],[Order Date]],"mmm-yyyy")</f>
        <v>Feb-2015</v>
      </c>
    </row>
    <row r="1507" spans="1:33" ht="12.75" hidden="1" customHeight="1" x14ac:dyDescent="0.25">
      <c r="A1507" s="5">
        <v>19131</v>
      </c>
      <c r="B1507" s="5" t="s">
        <v>56</v>
      </c>
      <c r="C1507" s="5">
        <v>0.09</v>
      </c>
      <c r="D1507" s="5">
        <v>89.99</v>
      </c>
      <c r="E1507" s="5">
        <v>42</v>
      </c>
      <c r="F1507" s="5">
        <v>2655</v>
      </c>
      <c r="G1507" s="5" t="s">
        <v>2465</v>
      </c>
      <c r="H1507" s="5" t="s">
        <v>39</v>
      </c>
      <c r="I1507" s="5" t="s">
        <v>114</v>
      </c>
      <c r="J1507" s="5" t="s">
        <v>41</v>
      </c>
      <c r="K1507" s="5" t="s">
        <v>42</v>
      </c>
      <c r="L1507" s="5" t="s">
        <v>43</v>
      </c>
      <c r="M1507" s="5" t="s">
        <v>2466</v>
      </c>
      <c r="N1507" s="5">
        <v>0.66</v>
      </c>
      <c r="O1507" s="5" t="s">
        <v>33</v>
      </c>
      <c r="P1507" s="5" t="s">
        <v>136</v>
      </c>
      <c r="Q1507" s="5" t="s">
        <v>387</v>
      </c>
      <c r="R1507" s="5" t="s">
        <v>580</v>
      </c>
      <c r="S1507" s="5">
        <v>30318</v>
      </c>
      <c r="T1507" s="7">
        <v>42112</v>
      </c>
      <c r="U1507" s="7">
        <v>42112</v>
      </c>
      <c r="V1507" s="5">
        <v>223.416</v>
      </c>
      <c r="W1507" s="5">
        <v>6</v>
      </c>
      <c r="X1507" s="5">
        <v>511.25</v>
      </c>
      <c r="Y1507" s="5">
        <v>86063</v>
      </c>
      <c r="Z1507" s="5">
        <f>DATEDIF(Table1[[#This Row],[Order Date]], Table1[[#This Row],[Ship Date]], "D")</f>
        <v>0</v>
      </c>
      <c r="AA1507" s="5">
        <f>IF(Table1[[#This Row],[Sales]]=0, 0, Table1[[#This Row],[Profit]] / Table1[[#This Row],[Sales]] * 100)</f>
        <v>43.699951100244498</v>
      </c>
      <c r="AB1507" s="5">
        <f>Table1[[#This Row],[Sales]] / (1 - Table1[[#This Row],[Discount]])</f>
        <v>561.8131868131868</v>
      </c>
      <c r="AC1507" s="5">
        <f>Table1[[#This Row],[Sales Before Discount]] - Table1[[#This Row],[Sales]]</f>
        <v>50.563186813186803</v>
      </c>
      <c r="AD1507" s="5" t="str">
        <f>IF(Table1[[#This Row],[Discount Impact Factor]]=0, "No Discount", IF(Table1[[#This Row],[Discount Impact Factor]]&lt;=0.1, "Low Discount", IF(Table1[[#This Row],[Discount Impact Factor]]&lt;=0.2, "Medium Discount", "High Discount")))</f>
        <v>High Discount</v>
      </c>
      <c r="AE1507" s="5" t="str">
        <f>IF(Table1[[#This Row],[Discount]]=0,"0% (No Discount)",
 IF(Table1[[#This Row],[Discount]]&lt;=0.09,"10%",
 IF(Table1[[#This Row],[Discount]]&lt;=0.16,"15%",
 IF(Table1[[#This Row],[Discount]]&lt;=0.2,"20%",  IF(Table1[[#This Row],[Discount]]&lt;=0.25,"25%",
 "30%+")))))</f>
        <v>10%</v>
      </c>
      <c r="AF1507" s="5" t="str">
        <f>IF(Table1[[#This Row],[Discount]]=0, "Full Price", "Discounted")</f>
        <v>Discounted</v>
      </c>
      <c r="AG1507" s="46" t="str">
        <f>TEXT(Table1[[#This Row],[Order Date]],"mmm-yyyy")</f>
        <v>Apr-2015</v>
      </c>
    </row>
    <row r="1508" spans="1:33" ht="12.75" customHeight="1" x14ac:dyDescent="0.25">
      <c r="A1508" s="5">
        <v>22938</v>
      </c>
      <c r="B1508" s="5" t="s">
        <v>47</v>
      </c>
      <c r="C1508" s="5">
        <v>7.0000000000000007E-2</v>
      </c>
      <c r="D1508" s="5">
        <v>2.94</v>
      </c>
      <c r="E1508" s="5">
        <v>0.81</v>
      </c>
      <c r="F1508" s="5">
        <v>2655</v>
      </c>
      <c r="G1508" s="5" t="s">
        <v>2465</v>
      </c>
      <c r="H1508" s="5" t="s">
        <v>49</v>
      </c>
      <c r="I1508" s="5" t="s">
        <v>28</v>
      </c>
      <c r="J1508" s="5" t="s">
        <v>29</v>
      </c>
      <c r="K1508" s="5" t="s">
        <v>30</v>
      </c>
      <c r="L1508" s="5" t="s">
        <v>31</v>
      </c>
      <c r="M1508" s="5" t="s">
        <v>2467</v>
      </c>
      <c r="N1508" s="5">
        <v>0.4</v>
      </c>
      <c r="O1508" s="5" t="s">
        <v>33</v>
      </c>
      <c r="P1508" s="5" t="s">
        <v>136</v>
      </c>
      <c r="Q1508" s="5" t="s">
        <v>387</v>
      </c>
      <c r="R1508" s="5" t="s">
        <v>580</v>
      </c>
      <c r="S1508" s="5">
        <v>30318</v>
      </c>
      <c r="T1508" s="7">
        <v>42102</v>
      </c>
      <c r="U1508" s="7">
        <v>42103</v>
      </c>
      <c r="V1508" s="5">
        <v>-93.927400000000006</v>
      </c>
      <c r="W1508" s="5">
        <v>10</v>
      </c>
      <c r="X1508" s="5">
        <v>29.88</v>
      </c>
      <c r="Y1508" s="5">
        <v>86064</v>
      </c>
      <c r="Z1508" s="5">
        <f>DATEDIF(Table1[[#This Row],[Order Date]], Table1[[#This Row],[Ship Date]], "D")</f>
        <v>1</v>
      </c>
      <c r="AA1508" s="5">
        <f>IF(Table1[[#This Row],[Sales]]=0, 0, Table1[[#This Row],[Profit]] / Table1[[#This Row],[Sales]] * 100)</f>
        <v>-314.34872824631867</v>
      </c>
      <c r="AB1508" s="5">
        <f>Table1[[#This Row],[Sales]] / (1 - Table1[[#This Row],[Discount]])</f>
        <v>32.12903225806452</v>
      </c>
      <c r="AC1508" s="5">
        <f>Table1[[#This Row],[Sales Before Discount]] - Table1[[#This Row],[Sales]]</f>
        <v>2.2490322580645206</v>
      </c>
      <c r="AD1508" s="5" t="str">
        <f>IF(Table1[[#This Row],[Discount Impact Factor]]=0, "No Discount", IF(Table1[[#This Row],[Discount Impact Factor]]&lt;=0.1, "Low Discount", IF(Table1[[#This Row],[Discount Impact Factor]]&lt;=0.2, "Medium Discount", "High Discount")))</f>
        <v>High Discount</v>
      </c>
      <c r="AE1508" s="5" t="str">
        <f>IF(Table1[[#This Row],[Discount]]=0,"0% (No Discount)",
 IF(Table1[[#This Row],[Discount]]&lt;=0.09,"10%",
 IF(Table1[[#This Row],[Discount]]&lt;=0.16,"15%",
 IF(Table1[[#This Row],[Discount]]&lt;=0.2,"20%",  IF(Table1[[#This Row],[Discount]]&lt;=0.25,"25%",
 "30%+")))))</f>
        <v>10%</v>
      </c>
      <c r="AF1508" s="5" t="str">
        <f>IF(Table1[[#This Row],[Discount]]=0, "Full Price", "Discounted")</f>
        <v>Discounted</v>
      </c>
      <c r="AG1508" s="46" t="str">
        <f>TEXT(Table1[[#This Row],[Order Date]],"mmm-yyyy")</f>
        <v>Apr-2015</v>
      </c>
    </row>
    <row r="1509" spans="1:33" ht="12.75" customHeight="1" x14ac:dyDescent="0.25">
      <c r="A1509" s="5">
        <v>19525</v>
      </c>
      <c r="B1509" s="5" t="s">
        <v>47</v>
      </c>
      <c r="C1509" s="5">
        <v>0.01</v>
      </c>
      <c r="D1509" s="5">
        <v>138.13999999999999</v>
      </c>
      <c r="E1509" s="5">
        <v>35</v>
      </c>
      <c r="F1509" s="5">
        <v>2660</v>
      </c>
      <c r="G1509" s="5" t="s">
        <v>2468</v>
      </c>
      <c r="H1509" s="5" t="s">
        <v>49</v>
      </c>
      <c r="I1509" s="5" t="s">
        <v>58</v>
      </c>
      <c r="J1509" s="5" t="s">
        <v>29</v>
      </c>
      <c r="K1509" s="5" t="s">
        <v>141</v>
      </c>
      <c r="L1509" s="5" t="s">
        <v>236</v>
      </c>
      <c r="M1509" s="5" t="s">
        <v>2469</v>
      </c>
      <c r="N1509" s="5">
        <v>0.52</v>
      </c>
      <c r="O1509" s="5" t="s">
        <v>33</v>
      </c>
      <c r="P1509" s="5" t="s">
        <v>53</v>
      </c>
      <c r="Q1509" s="5" t="s">
        <v>188</v>
      </c>
      <c r="R1509" s="5" t="s">
        <v>1109</v>
      </c>
      <c r="S1509" s="5">
        <v>4038</v>
      </c>
      <c r="T1509" s="7">
        <v>42059</v>
      </c>
      <c r="U1509" s="7">
        <v>42061</v>
      </c>
      <c r="V1509" s="5">
        <v>-321.51</v>
      </c>
      <c r="W1509" s="5">
        <v>4</v>
      </c>
      <c r="X1509" s="5">
        <v>599.03</v>
      </c>
      <c r="Y1509" s="5">
        <v>86486</v>
      </c>
      <c r="Z1509" s="5">
        <f>DATEDIF(Table1[[#This Row],[Order Date]], Table1[[#This Row],[Ship Date]], "D")</f>
        <v>2</v>
      </c>
      <c r="AA1509" s="5">
        <f>IF(Table1[[#This Row],[Sales]]=0, 0, Table1[[#This Row],[Profit]] / Table1[[#This Row],[Sales]] * 100)</f>
        <v>-53.671769360466094</v>
      </c>
      <c r="AB1509" s="5">
        <f>Table1[[#This Row],[Sales]] / (1 - Table1[[#This Row],[Discount]])</f>
        <v>605.08080808080808</v>
      </c>
      <c r="AC1509" s="5">
        <f>Table1[[#This Row],[Sales Before Discount]] - Table1[[#This Row],[Sales]]</f>
        <v>6.0508080808081104</v>
      </c>
      <c r="AD1509" s="5" t="str">
        <f>IF(Table1[[#This Row],[Discount Impact Factor]]=0, "No Discount", IF(Table1[[#This Row],[Discount Impact Factor]]&lt;=0.1, "Low Discount", IF(Table1[[#This Row],[Discount Impact Factor]]&lt;=0.2, "Medium Discount", "High Discount")))</f>
        <v>High Discount</v>
      </c>
      <c r="AE1509" s="5" t="str">
        <f>IF(Table1[[#This Row],[Discount]]=0,"0% (No Discount)",
 IF(Table1[[#This Row],[Discount]]&lt;=0.09,"10%",
 IF(Table1[[#This Row],[Discount]]&lt;=0.16,"15%",
 IF(Table1[[#This Row],[Discount]]&lt;=0.2,"20%",  IF(Table1[[#This Row],[Discount]]&lt;=0.25,"25%",
 "30%+")))))</f>
        <v>10%</v>
      </c>
      <c r="AF1509" s="5" t="str">
        <f>IF(Table1[[#This Row],[Discount]]=0, "Full Price", "Discounted")</f>
        <v>Discounted</v>
      </c>
      <c r="AG1509" s="46" t="str">
        <f>TEXT(Table1[[#This Row],[Order Date]],"mmm-yyyy")</f>
        <v>Feb-2015</v>
      </c>
    </row>
    <row r="1510" spans="1:33" ht="12.75" hidden="1" customHeight="1" x14ac:dyDescent="0.25">
      <c r="A1510" s="5">
        <v>18400</v>
      </c>
      <c r="B1510" s="5" t="s">
        <v>25</v>
      </c>
      <c r="C1510" s="5">
        <v>0.04</v>
      </c>
      <c r="D1510" s="5">
        <v>90.24</v>
      </c>
      <c r="E1510" s="5">
        <v>0.99</v>
      </c>
      <c r="F1510" s="5">
        <v>2667</v>
      </c>
      <c r="G1510" s="5" t="s">
        <v>2470</v>
      </c>
      <c r="H1510" s="5" t="s">
        <v>49</v>
      </c>
      <c r="I1510" s="5" t="s">
        <v>40</v>
      </c>
      <c r="J1510" s="5" t="s">
        <v>29</v>
      </c>
      <c r="K1510" s="5" t="s">
        <v>257</v>
      </c>
      <c r="L1510" s="5" t="s">
        <v>59</v>
      </c>
      <c r="M1510" s="5" t="s">
        <v>2471</v>
      </c>
      <c r="N1510" s="5">
        <v>0.56000000000000005</v>
      </c>
      <c r="O1510" s="5" t="s">
        <v>33</v>
      </c>
      <c r="P1510" s="5" t="s">
        <v>53</v>
      </c>
      <c r="Q1510" s="5" t="s">
        <v>154</v>
      </c>
      <c r="R1510" s="5" t="s">
        <v>99</v>
      </c>
      <c r="S1510" s="5">
        <v>44107</v>
      </c>
      <c r="T1510" s="7">
        <v>42096</v>
      </c>
      <c r="U1510" s="7">
        <v>42098</v>
      </c>
      <c r="V1510" s="5">
        <v>246.2748</v>
      </c>
      <c r="W1510" s="5">
        <v>4</v>
      </c>
      <c r="X1510" s="5">
        <v>356.92</v>
      </c>
      <c r="Y1510" s="5">
        <v>87831</v>
      </c>
      <c r="Z1510" s="5">
        <f>DATEDIF(Table1[[#This Row],[Order Date]], Table1[[#This Row],[Ship Date]], "D")</f>
        <v>2</v>
      </c>
      <c r="AA1510" s="5">
        <f>IF(Table1[[#This Row],[Sales]]=0, 0, Table1[[#This Row],[Profit]] / Table1[[#This Row],[Sales]] * 100)</f>
        <v>69</v>
      </c>
      <c r="AB1510" s="5">
        <f>Table1[[#This Row],[Sales]] / (1 - Table1[[#This Row],[Discount]])</f>
        <v>371.79166666666669</v>
      </c>
      <c r="AC1510" s="5">
        <f>Table1[[#This Row],[Sales Before Discount]] - Table1[[#This Row],[Sales]]</f>
        <v>14.87166666666667</v>
      </c>
      <c r="AD1510" s="5" t="str">
        <f>IF(Table1[[#This Row],[Discount Impact Factor]]=0, "No Discount", IF(Table1[[#This Row],[Discount Impact Factor]]&lt;=0.1, "Low Discount", IF(Table1[[#This Row],[Discount Impact Factor]]&lt;=0.2, "Medium Discount", "High Discount")))</f>
        <v>High Discount</v>
      </c>
      <c r="AE1510" s="5" t="str">
        <f>IF(Table1[[#This Row],[Discount]]=0,"0% (No Discount)",
 IF(Table1[[#This Row],[Discount]]&lt;=0.09,"10%",
 IF(Table1[[#This Row],[Discount]]&lt;=0.16,"15%",
 IF(Table1[[#This Row],[Discount]]&lt;=0.2,"20%",  IF(Table1[[#This Row],[Discount]]&lt;=0.25,"25%",
 "30%+")))))</f>
        <v>10%</v>
      </c>
      <c r="AF1510" s="5" t="str">
        <f>IF(Table1[[#This Row],[Discount]]=0, "Full Price", "Discounted")</f>
        <v>Discounted</v>
      </c>
      <c r="AG1510" s="46" t="str">
        <f>TEXT(Table1[[#This Row],[Order Date]],"mmm-yyyy")</f>
        <v>Apr-2015</v>
      </c>
    </row>
    <row r="1511" spans="1:33" ht="12.75" hidden="1" customHeight="1" x14ac:dyDescent="0.25">
      <c r="A1511" s="5">
        <v>18401</v>
      </c>
      <c r="B1511" s="5" t="s">
        <v>25</v>
      </c>
      <c r="C1511" s="5">
        <v>0.09</v>
      </c>
      <c r="D1511" s="5">
        <v>47.9</v>
      </c>
      <c r="E1511" s="5">
        <v>5.86</v>
      </c>
      <c r="F1511" s="5">
        <v>2667</v>
      </c>
      <c r="G1511" s="5" t="s">
        <v>2470</v>
      </c>
      <c r="H1511" s="5" t="s">
        <v>27</v>
      </c>
      <c r="I1511" s="5" t="s">
        <v>40</v>
      </c>
      <c r="J1511" s="5" t="s">
        <v>29</v>
      </c>
      <c r="K1511" s="5" t="s">
        <v>93</v>
      </c>
      <c r="L1511" s="5" t="s">
        <v>59</v>
      </c>
      <c r="M1511" s="5" t="s">
        <v>1937</v>
      </c>
      <c r="N1511" s="5">
        <v>0.37</v>
      </c>
      <c r="O1511" s="5" t="s">
        <v>33</v>
      </c>
      <c r="P1511" s="5" t="s">
        <v>53</v>
      </c>
      <c r="Q1511" s="5" t="s">
        <v>154</v>
      </c>
      <c r="R1511" s="5" t="s">
        <v>99</v>
      </c>
      <c r="S1511" s="5">
        <v>44107</v>
      </c>
      <c r="T1511" s="7">
        <v>42096</v>
      </c>
      <c r="U1511" s="7">
        <v>42098</v>
      </c>
      <c r="V1511" s="5">
        <v>93.950399999999988</v>
      </c>
      <c r="W1511" s="5">
        <v>3</v>
      </c>
      <c r="X1511" s="5">
        <v>136.16</v>
      </c>
      <c r="Y1511" s="5">
        <v>87831</v>
      </c>
      <c r="Z1511" s="5">
        <f>DATEDIF(Table1[[#This Row],[Order Date]], Table1[[#This Row],[Ship Date]], "D")</f>
        <v>2</v>
      </c>
      <c r="AA1511" s="5">
        <f>IF(Table1[[#This Row],[Sales]]=0, 0, Table1[[#This Row],[Profit]] / Table1[[#This Row],[Sales]] * 100)</f>
        <v>69</v>
      </c>
      <c r="AB1511" s="5">
        <f>Table1[[#This Row],[Sales]] / (1 - Table1[[#This Row],[Discount]])</f>
        <v>149.62637362637361</v>
      </c>
      <c r="AC1511" s="5">
        <f>Table1[[#This Row],[Sales Before Discount]] - Table1[[#This Row],[Sales]]</f>
        <v>13.46637362637361</v>
      </c>
      <c r="AD1511" s="5" t="str">
        <f>IF(Table1[[#This Row],[Discount Impact Factor]]=0, "No Discount", IF(Table1[[#This Row],[Discount Impact Factor]]&lt;=0.1, "Low Discount", IF(Table1[[#This Row],[Discount Impact Factor]]&lt;=0.2, "Medium Discount", "High Discount")))</f>
        <v>High Discount</v>
      </c>
      <c r="AE1511" s="5" t="str">
        <f>IF(Table1[[#This Row],[Discount]]=0,"0% (No Discount)",
 IF(Table1[[#This Row],[Discount]]&lt;=0.09,"10%",
 IF(Table1[[#This Row],[Discount]]&lt;=0.16,"15%",
 IF(Table1[[#This Row],[Discount]]&lt;=0.2,"20%",  IF(Table1[[#This Row],[Discount]]&lt;=0.25,"25%",
 "30%+")))))</f>
        <v>10%</v>
      </c>
      <c r="AF1511" s="5" t="str">
        <f>IF(Table1[[#This Row],[Discount]]=0, "Full Price", "Discounted")</f>
        <v>Discounted</v>
      </c>
      <c r="AG1511" s="46" t="str">
        <f>TEXT(Table1[[#This Row],[Order Date]],"mmm-yyyy")</f>
        <v>Apr-2015</v>
      </c>
    </row>
    <row r="1512" spans="1:33" ht="12.75" hidden="1" customHeight="1" x14ac:dyDescent="0.25">
      <c r="A1512" s="5">
        <v>19294</v>
      </c>
      <c r="B1512" s="5" t="s">
        <v>25</v>
      </c>
      <c r="C1512" s="5">
        <v>0.04</v>
      </c>
      <c r="D1512" s="5">
        <v>10.4</v>
      </c>
      <c r="E1512" s="5">
        <v>5.4</v>
      </c>
      <c r="F1512" s="5">
        <v>2668</v>
      </c>
      <c r="G1512" s="5" t="s">
        <v>2472</v>
      </c>
      <c r="H1512" s="5" t="s">
        <v>49</v>
      </c>
      <c r="I1512" s="5" t="s">
        <v>28</v>
      </c>
      <c r="J1512" s="5" t="s">
        <v>41</v>
      </c>
      <c r="K1512" s="5" t="s">
        <v>50</v>
      </c>
      <c r="L1512" s="5" t="s">
        <v>51</v>
      </c>
      <c r="M1512" s="5" t="s">
        <v>2473</v>
      </c>
      <c r="N1512" s="5">
        <v>0.51</v>
      </c>
      <c r="O1512" s="5" t="s">
        <v>33</v>
      </c>
      <c r="P1512" s="5" t="s">
        <v>61</v>
      </c>
      <c r="Q1512" s="5" t="s">
        <v>2193</v>
      </c>
      <c r="R1512" s="5" t="s">
        <v>2474</v>
      </c>
      <c r="S1512" s="5">
        <v>57701</v>
      </c>
      <c r="T1512" s="7">
        <v>42091</v>
      </c>
      <c r="U1512" s="7">
        <v>42092</v>
      </c>
      <c r="V1512" s="5">
        <v>29.98</v>
      </c>
      <c r="W1512" s="5">
        <v>12</v>
      </c>
      <c r="X1512" s="5">
        <v>130.74</v>
      </c>
      <c r="Y1512" s="5">
        <v>87830</v>
      </c>
      <c r="Z1512" s="5">
        <f>DATEDIF(Table1[[#This Row],[Order Date]], Table1[[#This Row],[Ship Date]], "D")</f>
        <v>1</v>
      </c>
      <c r="AA1512" s="5">
        <f>IF(Table1[[#This Row],[Sales]]=0, 0, Table1[[#This Row],[Profit]] / Table1[[#This Row],[Sales]] * 100)</f>
        <v>22.931008107694659</v>
      </c>
      <c r="AB1512" s="5">
        <f>Table1[[#This Row],[Sales]] / (1 - Table1[[#This Row],[Discount]])</f>
        <v>136.18750000000003</v>
      </c>
      <c r="AC1512" s="5">
        <f>Table1[[#This Row],[Sales Before Discount]] - Table1[[#This Row],[Sales]]</f>
        <v>5.4475000000000193</v>
      </c>
      <c r="AD1512" s="5" t="str">
        <f>IF(Table1[[#This Row],[Discount Impact Factor]]=0, "No Discount", IF(Table1[[#This Row],[Discount Impact Factor]]&lt;=0.1, "Low Discount", IF(Table1[[#This Row],[Discount Impact Factor]]&lt;=0.2, "Medium Discount", "High Discount")))</f>
        <v>High Discount</v>
      </c>
      <c r="AE1512" s="5" t="str">
        <f>IF(Table1[[#This Row],[Discount]]=0,"0% (No Discount)",
 IF(Table1[[#This Row],[Discount]]&lt;=0.09,"10%",
 IF(Table1[[#This Row],[Discount]]&lt;=0.16,"15%",
 IF(Table1[[#This Row],[Discount]]&lt;=0.2,"20%",  IF(Table1[[#This Row],[Discount]]&lt;=0.25,"25%",
 "30%+")))))</f>
        <v>10%</v>
      </c>
      <c r="AF1512" s="5" t="str">
        <f>IF(Table1[[#This Row],[Discount]]=0, "Full Price", "Discounted")</f>
        <v>Discounted</v>
      </c>
      <c r="AG1512" s="46" t="str">
        <f>TEXT(Table1[[#This Row],[Order Date]],"mmm-yyyy")</f>
        <v>Mar-2015</v>
      </c>
    </row>
    <row r="1513" spans="1:33" ht="12.75" customHeight="1" x14ac:dyDescent="0.25">
      <c r="A1513" s="5">
        <v>19295</v>
      </c>
      <c r="B1513" s="5" t="s">
        <v>25</v>
      </c>
      <c r="C1513" s="5">
        <v>0.08</v>
      </c>
      <c r="D1513" s="5">
        <v>4.28</v>
      </c>
      <c r="E1513" s="5">
        <v>4.79</v>
      </c>
      <c r="F1513" s="5">
        <v>2668</v>
      </c>
      <c r="G1513" s="5" t="s">
        <v>2472</v>
      </c>
      <c r="H1513" s="5" t="s">
        <v>49</v>
      </c>
      <c r="I1513" s="5" t="s">
        <v>28</v>
      </c>
      <c r="J1513" s="5" t="s">
        <v>29</v>
      </c>
      <c r="K1513" s="5" t="s">
        <v>93</v>
      </c>
      <c r="L1513" s="5" t="s">
        <v>59</v>
      </c>
      <c r="M1513" s="5" t="s">
        <v>2475</v>
      </c>
      <c r="N1513" s="5">
        <v>0.4</v>
      </c>
      <c r="O1513" s="5" t="s">
        <v>33</v>
      </c>
      <c r="P1513" s="5" t="s">
        <v>61</v>
      </c>
      <c r="Q1513" s="5" t="s">
        <v>2193</v>
      </c>
      <c r="R1513" s="5" t="s">
        <v>2474</v>
      </c>
      <c r="S1513" s="5">
        <v>57701</v>
      </c>
      <c r="T1513" s="7">
        <v>42091</v>
      </c>
      <c r="U1513" s="7">
        <v>42093</v>
      </c>
      <c r="V1513" s="5">
        <v>-121.2</v>
      </c>
      <c r="W1513" s="5">
        <v>12</v>
      </c>
      <c r="X1513" s="5">
        <v>49.87</v>
      </c>
      <c r="Y1513" s="5">
        <v>87830</v>
      </c>
      <c r="Z1513" s="5">
        <f>DATEDIF(Table1[[#This Row],[Order Date]], Table1[[#This Row],[Ship Date]], "D")</f>
        <v>2</v>
      </c>
      <c r="AA1513" s="5">
        <f>IF(Table1[[#This Row],[Sales]]=0, 0, Table1[[#This Row],[Profit]] / Table1[[#This Row],[Sales]] * 100)</f>
        <v>-243.03188289552838</v>
      </c>
      <c r="AB1513" s="5">
        <f>Table1[[#This Row],[Sales]] / (1 - Table1[[#This Row],[Discount]])</f>
        <v>54.20652173913043</v>
      </c>
      <c r="AC1513" s="5">
        <f>Table1[[#This Row],[Sales Before Discount]] - Table1[[#This Row],[Sales]]</f>
        <v>4.3365217391304327</v>
      </c>
      <c r="AD1513" s="5" t="str">
        <f>IF(Table1[[#This Row],[Discount Impact Factor]]=0, "No Discount", IF(Table1[[#This Row],[Discount Impact Factor]]&lt;=0.1, "Low Discount", IF(Table1[[#This Row],[Discount Impact Factor]]&lt;=0.2, "Medium Discount", "High Discount")))</f>
        <v>High Discount</v>
      </c>
      <c r="AE1513" s="5" t="str">
        <f>IF(Table1[[#This Row],[Discount]]=0,"0% (No Discount)",
 IF(Table1[[#This Row],[Discount]]&lt;=0.09,"10%",
 IF(Table1[[#This Row],[Discount]]&lt;=0.16,"15%",
 IF(Table1[[#This Row],[Discount]]&lt;=0.2,"20%",  IF(Table1[[#This Row],[Discount]]&lt;=0.25,"25%",
 "30%+")))))</f>
        <v>10%</v>
      </c>
      <c r="AF1513" s="5" t="str">
        <f>IF(Table1[[#This Row],[Discount]]=0, "Full Price", "Discounted")</f>
        <v>Discounted</v>
      </c>
      <c r="AG1513" s="46" t="str">
        <f>TEXT(Table1[[#This Row],[Order Date]],"mmm-yyyy")</f>
        <v>Mar-2015</v>
      </c>
    </row>
    <row r="1514" spans="1:33" ht="12.75" hidden="1" customHeight="1" x14ac:dyDescent="0.25">
      <c r="A1514" s="5">
        <v>18870</v>
      </c>
      <c r="B1514" s="5" t="s">
        <v>37</v>
      </c>
      <c r="C1514" s="5">
        <v>0.06</v>
      </c>
      <c r="D1514" s="5">
        <v>3.93</v>
      </c>
      <c r="E1514" s="5">
        <v>0.99</v>
      </c>
      <c r="F1514" s="5">
        <v>2668</v>
      </c>
      <c r="G1514" s="5" t="s">
        <v>2472</v>
      </c>
      <c r="H1514" s="5" t="s">
        <v>49</v>
      </c>
      <c r="I1514" s="5" t="s">
        <v>40</v>
      </c>
      <c r="J1514" s="5" t="s">
        <v>29</v>
      </c>
      <c r="K1514" s="5" t="s">
        <v>66</v>
      </c>
      <c r="L1514" s="5" t="s">
        <v>31</v>
      </c>
      <c r="M1514" s="5" t="s">
        <v>2476</v>
      </c>
      <c r="N1514" s="5">
        <v>0.39</v>
      </c>
      <c r="O1514" s="5" t="s">
        <v>33</v>
      </c>
      <c r="P1514" s="5" t="s">
        <v>61</v>
      </c>
      <c r="Q1514" s="5" t="s">
        <v>2193</v>
      </c>
      <c r="R1514" s="5" t="s">
        <v>2474</v>
      </c>
      <c r="S1514" s="5">
        <v>57701</v>
      </c>
      <c r="T1514" s="7">
        <v>42115</v>
      </c>
      <c r="U1514" s="7">
        <v>42117</v>
      </c>
      <c r="V1514" s="5">
        <v>10.782400000000001</v>
      </c>
      <c r="W1514" s="5">
        <v>6</v>
      </c>
      <c r="X1514" s="5">
        <v>24.18</v>
      </c>
      <c r="Y1514" s="5">
        <v>87832</v>
      </c>
      <c r="Z1514" s="5">
        <f>DATEDIF(Table1[[#This Row],[Order Date]], Table1[[#This Row],[Ship Date]], "D")</f>
        <v>2</v>
      </c>
      <c r="AA1514" s="5">
        <f>IF(Table1[[#This Row],[Sales]]=0, 0, Table1[[#This Row],[Profit]] / Table1[[#This Row],[Sales]] * 100)</f>
        <v>44.592224979321756</v>
      </c>
      <c r="AB1514" s="5">
        <f>Table1[[#This Row],[Sales]] / (1 - Table1[[#This Row],[Discount]])</f>
        <v>25.723404255319149</v>
      </c>
      <c r="AC1514" s="5">
        <f>Table1[[#This Row],[Sales Before Discount]] - Table1[[#This Row],[Sales]]</f>
        <v>1.5434042553191496</v>
      </c>
      <c r="AD1514" s="5" t="str">
        <f>IF(Table1[[#This Row],[Discount Impact Factor]]=0, "No Discount", IF(Table1[[#This Row],[Discount Impact Factor]]&lt;=0.1, "Low Discount", IF(Table1[[#This Row],[Discount Impact Factor]]&lt;=0.2, "Medium Discount", "High Discount")))</f>
        <v>High Discount</v>
      </c>
      <c r="AE1514" s="5" t="str">
        <f>IF(Table1[[#This Row],[Discount]]=0,"0% (No Discount)",
 IF(Table1[[#This Row],[Discount]]&lt;=0.09,"10%",
 IF(Table1[[#This Row],[Discount]]&lt;=0.16,"15%",
 IF(Table1[[#This Row],[Discount]]&lt;=0.2,"20%",  IF(Table1[[#This Row],[Discount]]&lt;=0.25,"25%",
 "30%+")))))</f>
        <v>10%</v>
      </c>
      <c r="AF1514" s="5" t="str">
        <f>IF(Table1[[#This Row],[Discount]]=0, "Full Price", "Discounted")</f>
        <v>Discounted</v>
      </c>
      <c r="AG1514" s="46" t="str">
        <f>TEXT(Table1[[#This Row],[Order Date]],"mmm-yyyy")</f>
        <v>Apr-2015</v>
      </c>
    </row>
    <row r="1515" spans="1:33" ht="12.75" hidden="1" customHeight="1" x14ac:dyDescent="0.25">
      <c r="A1515" s="5">
        <v>5338</v>
      </c>
      <c r="B1515" s="5" t="s">
        <v>25</v>
      </c>
      <c r="C1515" s="5">
        <v>0.05</v>
      </c>
      <c r="D1515" s="5">
        <v>165.2</v>
      </c>
      <c r="E1515" s="5">
        <v>19.989999999999998</v>
      </c>
      <c r="F1515" s="5">
        <v>2670</v>
      </c>
      <c r="G1515" s="5" t="s">
        <v>2477</v>
      </c>
      <c r="H1515" s="5" t="s">
        <v>49</v>
      </c>
      <c r="I1515" s="5" t="s">
        <v>40</v>
      </c>
      <c r="J1515" s="5" t="s">
        <v>29</v>
      </c>
      <c r="K1515" s="5" t="s">
        <v>141</v>
      </c>
      <c r="L1515" s="5" t="s">
        <v>59</v>
      </c>
      <c r="M1515" s="5" t="s">
        <v>562</v>
      </c>
      <c r="N1515" s="5">
        <v>0.59</v>
      </c>
      <c r="O1515" s="5" t="s">
        <v>33</v>
      </c>
      <c r="P1515" s="5" t="s">
        <v>34</v>
      </c>
      <c r="Q1515" s="5" t="s">
        <v>45</v>
      </c>
      <c r="R1515" s="5" t="s">
        <v>663</v>
      </c>
      <c r="S1515" s="5">
        <v>90049</v>
      </c>
      <c r="T1515" s="7">
        <v>42153</v>
      </c>
      <c r="U1515" s="7">
        <v>42153</v>
      </c>
      <c r="V1515" s="5">
        <v>2008.71</v>
      </c>
      <c r="W1515" s="5">
        <v>167</v>
      </c>
      <c r="X1515" s="5">
        <v>27587.55</v>
      </c>
      <c r="Y1515" s="5">
        <v>37924</v>
      </c>
      <c r="Z1515" s="5">
        <f>DATEDIF(Table1[[#This Row],[Order Date]], Table1[[#This Row],[Ship Date]], "D")</f>
        <v>0</v>
      </c>
      <c r="AA1515" s="5">
        <f>IF(Table1[[#This Row],[Sales]]=0, 0, Table1[[#This Row],[Profit]] / Table1[[#This Row],[Sales]] * 100)</f>
        <v>7.2812192456379776</v>
      </c>
      <c r="AB1515" s="5">
        <f>Table1[[#This Row],[Sales]] / (1 - Table1[[#This Row],[Discount]])</f>
        <v>29039.526315789473</v>
      </c>
      <c r="AC1515" s="5">
        <f>Table1[[#This Row],[Sales Before Discount]] - Table1[[#This Row],[Sales]]</f>
        <v>1451.976315789474</v>
      </c>
      <c r="AD1515" s="5" t="str">
        <f>IF(Table1[[#This Row],[Discount Impact Factor]]=0, "No Discount", IF(Table1[[#This Row],[Discount Impact Factor]]&lt;=0.1, "Low Discount", IF(Table1[[#This Row],[Discount Impact Factor]]&lt;=0.2, "Medium Discount", "High Discount")))</f>
        <v>High Discount</v>
      </c>
      <c r="AE1515" s="5" t="str">
        <f>IF(Table1[[#This Row],[Discount]]=0,"0% (No Discount)",
 IF(Table1[[#This Row],[Discount]]&lt;=0.09,"10%",
 IF(Table1[[#This Row],[Discount]]&lt;=0.16,"15%",
 IF(Table1[[#This Row],[Discount]]&lt;=0.2,"20%",  IF(Table1[[#This Row],[Discount]]&lt;=0.25,"25%",
 "30%+")))))</f>
        <v>10%</v>
      </c>
      <c r="AF1515" s="5" t="str">
        <f>IF(Table1[[#This Row],[Discount]]=0, "Full Price", "Discounted")</f>
        <v>Discounted</v>
      </c>
      <c r="AG1515" s="46" t="str">
        <f>TEXT(Table1[[#This Row],[Order Date]],"mmm-yyyy")</f>
        <v>May-2015</v>
      </c>
    </row>
    <row r="1516" spans="1:33" ht="12.75" customHeight="1" x14ac:dyDescent="0.25">
      <c r="A1516" s="5">
        <v>5339</v>
      </c>
      <c r="B1516" s="5" t="s">
        <v>25</v>
      </c>
      <c r="C1516" s="5">
        <v>0.09</v>
      </c>
      <c r="D1516" s="5">
        <v>17.989999999999998</v>
      </c>
      <c r="E1516" s="5">
        <v>8.65</v>
      </c>
      <c r="F1516" s="5">
        <v>2670</v>
      </c>
      <c r="G1516" s="5" t="s">
        <v>2477</v>
      </c>
      <c r="H1516" s="5" t="s">
        <v>49</v>
      </c>
      <c r="I1516" s="5" t="s">
        <v>40</v>
      </c>
      <c r="J1516" s="5" t="s">
        <v>29</v>
      </c>
      <c r="K1516" s="5" t="s">
        <v>30</v>
      </c>
      <c r="L1516" s="5" t="s">
        <v>59</v>
      </c>
      <c r="M1516" s="5" t="s">
        <v>2478</v>
      </c>
      <c r="N1516" s="5">
        <v>0.56999999999999995</v>
      </c>
      <c r="O1516" s="5" t="s">
        <v>33</v>
      </c>
      <c r="P1516" s="5" t="s">
        <v>34</v>
      </c>
      <c r="Q1516" s="5" t="s">
        <v>45</v>
      </c>
      <c r="R1516" s="5" t="s">
        <v>663</v>
      </c>
      <c r="S1516" s="5">
        <v>90049</v>
      </c>
      <c r="T1516" s="7">
        <v>42153</v>
      </c>
      <c r="U1516" s="7">
        <v>42153</v>
      </c>
      <c r="V1516" s="5">
        <v>-80.53</v>
      </c>
      <c r="W1516" s="5">
        <v>71</v>
      </c>
      <c r="X1516" s="5">
        <v>1191.58</v>
      </c>
      <c r="Y1516" s="5">
        <v>37924</v>
      </c>
      <c r="Z1516" s="5">
        <f>DATEDIF(Table1[[#This Row],[Order Date]], Table1[[#This Row],[Ship Date]], "D")</f>
        <v>0</v>
      </c>
      <c r="AA1516" s="5">
        <f>IF(Table1[[#This Row],[Sales]]=0, 0, Table1[[#This Row],[Profit]] / Table1[[#This Row],[Sales]] * 100)</f>
        <v>-6.7582537471256661</v>
      </c>
      <c r="AB1516" s="5">
        <f>Table1[[#This Row],[Sales]] / (1 - Table1[[#This Row],[Discount]])</f>
        <v>1309.4285714285713</v>
      </c>
      <c r="AC1516" s="5">
        <f>Table1[[#This Row],[Sales Before Discount]] - Table1[[#This Row],[Sales]]</f>
        <v>117.8485714285714</v>
      </c>
      <c r="AD1516" s="5" t="str">
        <f>IF(Table1[[#This Row],[Discount Impact Factor]]=0, "No Discount", IF(Table1[[#This Row],[Discount Impact Factor]]&lt;=0.1, "Low Discount", IF(Table1[[#This Row],[Discount Impact Factor]]&lt;=0.2, "Medium Discount", "High Discount")))</f>
        <v>High Discount</v>
      </c>
      <c r="AE1516" s="5" t="str">
        <f>IF(Table1[[#This Row],[Discount]]=0,"0% (No Discount)",
 IF(Table1[[#This Row],[Discount]]&lt;=0.09,"10%",
 IF(Table1[[#This Row],[Discount]]&lt;=0.16,"15%",
 IF(Table1[[#This Row],[Discount]]&lt;=0.2,"20%",  IF(Table1[[#This Row],[Discount]]&lt;=0.25,"25%",
 "30%+")))))</f>
        <v>10%</v>
      </c>
      <c r="AF1516" s="5" t="str">
        <f>IF(Table1[[#This Row],[Discount]]=0, "Full Price", "Discounted")</f>
        <v>Discounted</v>
      </c>
      <c r="AG1516" s="46" t="str">
        <f>TEXT(Table1[[#This Row],[Order Date]],"mmm-yyyy")</f>
        <v>May-2015</v>
      </c>
    </row>
    <row r="1517" spans="1:33" ht="12.75" customHeight="1" x14ac:dyDescent="0.25">
      <c r="A1517" s="5">
        <v>23338</v>
      </c>
      <c r="B1517" s="5" t="s">
        <v>25</v>
      </c>
      <c r="C1517" s="5">
        <v>0.05</v>
      </c>
      <c r="D1517" s="5">
        <v>165.2</v>
      </c>
      <c r="E1517" s="5">
        <v>19.989999999999998</v>
      </c>
      <c r="F1517" s="5">
        <v>2671</v>
      </c>
      <c r="G1517" s="5" t="s">
        <v>2479</v>
      </c>
      <c r="H1517" s="5" t="s">
        <v>49</v>
      </c>
      <c r="I1517" s="5" t="s">
        <v>40</v>
      </c>
      <c r="J1517" s="5" t="s">
        <v>29</v>
      </c>
      <c r="K1517" s="5" t="s">
        <v>141</v>
      </c>
      <c r="L1517" s="5" t="s">
        <v>59</v>
      </c>
      <c r="M1517" s="5" t="s">
        <v>562</v>
      </c>
      <c r="N1517" s="5">
        <v>0.59</v>
      </c>
      <c r="O1517" s="5" t="s">
        <v>33</v>
      </c>
      <c r="P1517" s="5" t="s">
        <v>136</v>
      </c>
      <c r="Q1517" s="5" t="s">
        <v>244</v>
      </c>
      <c r="R1517" s="5" t="s">
        <v>2446</v>
      </c>
      <c r="S1517" s="5">
        <v>37027</v>
      </c>
      <c r="T1517" s="7">
        <v>42153</v>
      </c>
      <c r="U1517" s="7">
        <v>42153</v>
      </c>
      <c r="V1517" s="5">
        <v>-48.957999999999998</v>
      </c>
      <c r="W1517" s="5">
        <v>42</v>
      </c>
      <c r="X1517" s="5">
        <v>6938.19</v>
      </c>
      <c r="Y1517" s="5">
        <v>90551</v>
      </c>
      <c r="Z1517" s="5">
        <f>DATEDIF(Table1[[#This Row],[Order Date]], Table1[[#This Row],[Ship Date]], "D")</f>
        <v>0</v>
      </c>
      <c r="AA1517" s="5">
        <f>IF(Table1[[#This Row],[Sales]]=0, 0, Table1[[#This Row],[Profit]] / Table1[[#This Row],[Sales]] * 100)</f>
        <v>-0.7056307192509863</v>
      </c>
      <c r="AB1517" s="5">
        <f>Table1[[#This Row],[Sales]] / (1 - Table1[[#This Row],[Discount]])</f>
        <v>7303.3578947368424</v>
      </c>
      <c r="AC1517" s="5">
        <f>Table1[[#This Row],[Sales Before Discount]] - Table1[[#This Row],[Sales]]</f>
        <v>365.16789473684275</v>
      </c>
      <c r="AD1517" s="5" t="str">
        <f>IF(Table1[[#This Row],[Discount Impact Factor]]=0, "No Discount", IF(Table1[[#This Row],[Discount Impact Factor]]&lt;=0.1, "Low Discount", IF(Table1[[#This Row],[Discount Impact Factor]]&lt;=0.2, "Medium Discount", "High Discount")))</f>
        <v>High Discount</v>
      </c>
      <c r="AE1517" s="5" t="str">
        <f>IF(Table1[[#This Row],[Discount]]=0,"0% (No Discount)",
 IF(Table1[[#This Row],[Discount]]&lt;=0.09,"10%",
 IF(Table1[[#This Row],[Discount]]&lt;=0.16,"15%",
 IF(Table1[[#This Row],[Discount]]&lt;=0.2,"20%",  IF(Table1[[#This Row],[Discount]]&lt;=0.25,"25%",
 "30%+")))))</f>
        <v>10%</v>
      </c>
      <c r="AF1517" s="5" t="str">
        <f>IF(Table1[[#This Row],[Discount]]=0, "Full Price", "Discounted")</f>
        <v>Discounted</v>
      </c>
      <c r="AG1517" s="46" t="str">
        <f>TEXT(Table1[[#This Row],[Order Date]],"mmm-yyyy")</f>
        <v>May-2015</v>
      </c>
    </row>
    <row r="1518" spans="1:33" ht="12.75" customHeight="1" x14ac:dyDescent="0.25">
      <c r="A1518" s="5">
        <v>18147</v>
      </c>
      <c r="B1518" s="5" t="s">
        <v>47</v>
      </c>
      <c r="C1518" s="5">
        <v>0.03</v>
      </c>
      <c r="D1518" s="5">
        <v>41.32</v>
      </c>
      <c r="E1518" s="5">
        <v>58.66</v>
      </c>
      <c r="F1518" s="5">
        <v>2677</v>
      </c>
      <c r="G1518" s="5" t="s">
        <v>2480</v>
      </c>
      <c r="H1518" s="5" t="s">
        <v>27</v>
      </c>
      <c r="I1518" s="5" t="s">
        <v>58</v>
      </c>
      <c r="J1518" s="5" t="s">
        <v>41</v>
      </c>
      <c r="K1518" s="5" t="s">
        <v>50</v>
      </c>
      <c r="L1518" s="5" t="s">
        <v>86</v>
      </c>
      <c r="M1518" s="5" t="s">
        <v>2481</v>
      </c>
      <c r="N1518" s="5">
        <v>0.76</v>
      </c>
      <c r="O1518" s="5" t="s">
        <v>33</v>
      </c>
      <c r="P1518" s="5" t="s">
        <v>136</v>
      </c>
      <c r="Q1518" s="5" t="s">
        <v>137</v>
      </c>
      <c r="R1518" s="5" t="s">
        <v>2482</v>
      </c>
      <c r="S1518" s="5">
        <v>22601</v>
      </c>
      <c r="T1518" s="7">
        <v>42171</v>
      </c>
      <c r="U1518" s="7">
        <v>42172</v>
      </c>
      <c r="V1518" s="5">
        <v>-32.816000000000003</v>
      </c>
      <c r="W1518" s="5">
        <v>10</v>
      </c>
      <c r="X1518" s="5">
        <v>419.27</v>
      </c>
      <c r="Y1518" s="5">
        <v>86633</v>
      </c>
      <c r="Z1518" s="5">
        <f>DATEDIF(Table1[[#This Row],[Order Date]], Table1[[#This Row],[Ship Date]], "D")</f>
        <v>1</v>
      </c>
      <c r="AA1518" s="5">
        <f>IF(Table1[[#This Row],[Sales]]=0, 0, Table1[[#This Row],[Profit]] / Table1[[#This Row],[Sales]] * 100)</f>
        <v>-7.8269372957759931</v>
      </c>
      <c r="AB1518" s="5">
        <f>Table1[[#This Row],[Sales]] / (1 - Table1[[#This Row],[Discount]])</f>
        <v>432.23711340206182</v>
      </c>
      <c r="AC1518" s="5">
        <f>Table1[[#This Row],[Sales Before Discount]] - Table1[[#This Row],[Sales]]</f>
        <v>12.967113402061841</v>
      </c>
      <c r="AD1518" s="5" t="str">
        <f>IF(Table1[[#This Row],[Discount Impact Factor]]=0, "No Discount", IF(Table1[[#This Row],[Discount Impact Factor]]&lt;=0.1, "Low Discount", IF(Table1[[#This Row],[Discount Impact Factor]]&lt;=0.2, "Medium Discount", "High Discount")))</f>
        <v>High Discount</v>
      </c>
      <c r="AE1518" s="5" t="str">
        <f>IF(Table1[[#This Row],[Discount]]=0,"0% (No Discount)",
 IF(Table1[[#This Row],[Discount]]&lt;=0.09,"10%",
 IF(Table1[[#This Row],[Discount]]&lt;=0.16,"15%",
 IF(Table1[[#This Row],[Discount]]&lt;=0.2,"20%",  IF(Table1[[#This Row],[Discount]]&lt;=0.25,"25%",
 "30%+")))))</f>
        <v>10%</v>
      </c>
      <c r="AF1518" s="5" t="str">
        <f>IF(Table1[[#This Row],[Discount]]=0, "Full Price", "Discounted")</f>
        <v>Discounted</v>
      </c>
      <c r="AG1518" s="46" t="str">
        <f>TEXT(Table1[[#This Row],[Order Date]],"mmm-yyyy")</f>
        <v>Jun-2015</v>
      </c>
    </row>
    <row r="1519" spans="1:33" ht="12.75" customHeight="1" x14ac:dyDescent="0.25">
      <c r="A1519" s="5">
        <v>18148</v>
      </c>
      <c r="B1519" s="5" t="s">
        <v>47</v>
      </c>
      <c r="C1519" s="5">
        <v>0</v>
      </c>
      <c r="D1519" s="5">
        <v>6.88</v>
      </c>
      <c r="E1519" s="5">
        <v>2</v>
      </c>
      <c r="F1519" s="5">
        <v>2677</v>
      </c>
      <c r="G1519" s="5" t="s">
        <v>2480</v>
      </c>
      <c r="H1519" s="5" t="s">
        <v>49</v>
      </c>
      <c r="I1519" s="5" t="s">
        <v>58</v>
      </c>
      <c r="J1519" s="5" t="s">
        <v>29</v>
      </c>
      <c r="K1519" s="5" t="s">
        <v>93</v>
      </c>
      <c r="L1519" s="5" t="s">
        <v>31</v>
      </c>
      <c r="M1519" s="5" t="s">
        <v>662</v>
      </c>
      <c r="N1519" s="5">
        <v>0.39</v>
      </c>
      <c r="O1519" s="5" t="s">
        <v>33</v>
      </c>
      <c r="P1519" s="5" t="s">
        <v>136</v>
      </c>
      <c r="Q1519" s="5" t="s">
        <v>137</v>
      </c>
      <c r="R1519" s="5" t="s">
        <v>2482</v>
      </c>
      <c r="S1519" s="5">
        <v>22601</v>
      </c>
      <c r="T1519" s="7">
        <v>42171</v>
      </c>
      <c r="U1519" s="7">
        <v>42171</v>
      </c>
      <c r="V1519" s="5">
        <v>-15.61</v>
      </c>
      <c r="W1519" s="5">
        <v>5</v>
      </c>
      <c r="X1519" s="5">
        <v>36</v>
      </c>
      <c r="Y1519" s="5">
        <v>86633</v>
      </c>
      <c r="Z1519" s="5">
        <f>DATEDIF(Table1[[#This Row],[Order Date]], Table1[[#This Row],[Ship Date]], "D")</f>
        <v>0</v>
      </c>
      <c r="AA1519" s="5">
        <f>IF(Table1[[#This Row],[Sales]]=0, 0, Table1[[#This Row],[Profit]] / Table1[[#This Row],[Sales]] * 100)</f>
        <v>-43.361111111111114</v>
      </c>
      <c r="AB1519" s="5">
        <f>Table1[[#This Row],[Sales]] / (1 - Table1[[#This Row],[Discount]])</f>
        <v>36</v>
      </c>
      <c r="AC1519" s="5">
        <f>Table1[[#This Row],[Sales Before Discount]] - Table1[[#This Row],[Sales]]</f>
        <v>0</v>
      </c>
      <c r="AD1519" s="5" t="str">
        <f>IF(Table1[[#This Row],[Discount Impact Factor]]=0, "No Discount", IF(Table1[[#This Row],[Discount Impact Factor]]&lt;=0.1, "Low Discount", IF(Table1[[#This Row],[Discount Impact Factor]]&lt;=0.2, "Medium Discount", "High Discount")))</f>
        <v>No Discount</v>
      </c>
      <c r="AE1519" s="5" t="str">
        <f>IF(Table1[[#This Row],[Discount]]=0,"0% (No Discount)",
 IF(Table1[[#This Row],[Discount]]&lt;=0.09,"10%",
 IF(Table1[[#This Row],[Discount]]&lt;=0.16,"15%",
 IF(Table1[[#This Row],[Discount]]&lt;=0.2,"20%",  IF(Table1[[#This Row],[Discount]]&lt;=0.25,"25%",
 "30%+")))))</f>
        <v>0% (No Discount)</v>
      </c>
      <c r="AF1519" s="5" t="str">
        <f>IF(Table1[[#This Row],[Discount]]=0, "Full Price", "Discounted")</f>
        <v>Full Price</v>
      </c>
      <c r="AG1519" s="46" t="str">
        <f>TEXT(Table1[[#This Row],[Order Date]],"mmm-yyyy")</f>
        <v>Jun-2015</v>
      </c>
    </row>
    <row r="1520" spans="1:33" ht="12.75" hidden="1" customHeight="1" x14ac:dyDescent="0.25">
      <c r="A1520" s="5">
        <v>22848</v>
      </c>
      <c r="B1520" s="5" t="s">
        <v>106</v>
      </c>
      <c r="C1520" s="5">
        <v>0.09</v>
      </c>
      <c r="D1520" s="5">
        <v>8.74</v>
      </c>
      <c r="E1520" s="5">
        <v>1.39</v>
      </c>
      <c r="F1520" s="5">
        <v>2684</v>
      </c>
      <c r="G1520" s="5" t="s">
        <v>2483</v>
      </c>
      <c r="H1520" s="5" t="s">
        <v>27</v>
      </c>
      <c r="I1520" s="5" t="s">
        <v>58</v>
      </c>
      <c r="J1520" s="5" t="s">
        <v>29</v>
      </c>
      <c r="K1520" s="5" t="s">
        <v>69</v>
      </c>
      <c r="L1520" s="5" t="s">
        <v>59</v>
      </c>
      <c r="M1520" s="5" t="s">
        <v>1482</v>
      </c>
      <c r="N1520" s="5">
        <v>0.38</v>
      </c>
      <c r="O1520" s="5" t="s">
        <v>33</v>
      </c>
      <c r="P1520" s="5" t="s">
        <v>136</v>
      </c>
      <c r="Q1520" s="5" t="s">
        <v>362</v>
      </c>
      <c r="R1520" s="5" t="s">
        <v>2484</v>
      </c>
      <c r="S1520" s="5">
        <v>33952</v>
      </c>
      <c r="T1520" s="7">
        <v>42050</v>
      </c>
      <c r="U1520" s="7">
        <v>42055</v>
      </c>
      <c r="V1520" s="5">
        <v>23.616</v>
      </c>
      <c r="W1520" s="5">
        <v>1</v>
      </c>
      <c r="X1520" s="5">
        <v>11.78</v>
      </c>
      <c r="Y1520" s="5">
        <v>89146</v>
      </c>
      <c r="Z1520" s="5">
        <f>DATEDIF(Table1[[#This Row],[Order Date]], Table1[[#This Row],[Ship Date]], "D")</f>
        <v>5</v>
      </c>
      <c r="AA1520" s="5">
        <f>IF(Table1[[#This Row],[Sales]]=0, 0, Table1[[#This Row],[Profit]] / Table1[[#This Row],[Sales]] * 100)</f>
        <v>200.47538200339559</v>
      </c>
      <c r="AB1520" s="5">
        <f>Table1[[#This Row],[Sales]] / (1 - Table1[[#This Row],[Discount]])</f>
        <v>12.945054945054943</v>
      </c>
      <c r="AC1520" s="5">
        <f>Table1[[#This Row],[Sales Before Discount]] - Table1[[#This Row],[Sales]]</f>
        <v>1.1650549450549441</v>
      </c>
      <c r="AD1520" s="5" t="str">
        <f>IF(Table1[[#This Row],[Discount Impact Factor]]=0, "No Discount", IF(Table1[[#This Row],[Discount Impact Factor]]&lt;=0.1, "Low Discount", IF(Table1[[#This Row],[Discount Impact Factor]]&lt;=0.2, "Medium Discount", "High Discount")))</f>
        <v>High Discount</v>
      </c>
      <c r="AE1520" s="5" t="str">
        <f>IF(Table1[[#This Row],[Discount]]=0,"0% (No Discount)",
 IF(Table1[[#This Row],[Discount]]&lt;=0.09,"10%",
 IF(Table1[[#This Row],[Discount]]&lt;=0.16,"15%",
 IF(Table1[[#This Row],[Discount]]&lt;=0.2,"20%",  IF(Table1[[#This Row],[Discount]]&lt;=0.25,"25%",
 "30%+")))))</f>
        <v>10%</v>
      </c>
      <c r="AF1520" s="5" t="str">
        <f>IF(Table1[[#This Row],[Discount]]=0, "Full Price", "Discounted")</f>
        <v>Discounted</v>
      </c>
      <c r="AG1520" s="46" t="str">
        <f>TEXT(Table1[[#This Row],[Order Date]],"mmm-yyyy")</f>
        <v>Feb-2015</v>
      </c>
    </row>
    <row r="1521" spans="1:33" ht="12.75" customHeight="1" x14ac:dyDescent="0.25">
      <c r="A1521" s="5">
        <v>22849</v>
      </c>
      <c r="B1521" s="5" t="s">
        <v>106</v>
      </c>
      <c r="C1521" s="5">
        <v>0.09</v>
      </c>
      <c r="D1521" s="5">
        <v>18.97</v>
      </c>
      <c r="E1521" s="5">
        <v>9.0299999999999994</v>
      </c>
      <c r="F1521" s="5">
        <v>2684</v>
      </c>
      <c r="G1521" s="5" t="s">
        <v>2483</v>
      </c>
      <c r="H1521" s="5" t="s">
        <v>49</v>
      </c>
      <c r="I1521" s="5" t="s">
        <v>58</v>
      </c>
      <c r="J1521" s="5" t="s">
        <v>29</v>
      </c>
      <c r="K1521" s="5" t="s">
        <v>93</v>
      </c>
      <c r="L1521" s="5" t="s">
        <v>59</v>
      </c>
      <c r="M1521" s="5" t="s">
        <v>775</v>
      </c>
      <c r="N1521" s="5">
        <v>0.37</v>
      </c>
      <c r="O1521" s="5" t="s">
        <v>33</v>
      </c>
      <c r="P1521" s="5" t="s">
        <v>136</v>
      </c>
      <c r="Q1521" s="5" t="s">
        <v>362</v>
      </c>
      <c r="R1521" s="5" t="s">
        <v>2484</v>
      </c>
      <c r="S1521" s="5">
        <v>33952</v>
      </c>
      <c r="T1521" s="7">
        <v>42050</v>
      </c>
      <c r="U1521" s="7">
        <v>42055</v>
      </c>
      <c r="V1521" s="5">
        <v>-1748.0119999999999</v>
      </c>
      <c r="W1521" s="5">
        <v>1</v>
      </c>
      <c r="X1521" s="5">
        <v>20.96</v>
      </c>
      <c r="Y1521" s="5">
        <v>89146</v>
      </c>
      <c r="Z1521" s="5">
        <f>DATEDIF(Table1[[#This Row],[Order Date]], Table1[[#This Row],[Ship Date]], "D")</f>
        <v>5</v>
      </c>
      <c r="AA1521" s="5">
        <f>IF(Table1[[#This Row],[Sales]]=0, 0, Table1[[#This Row],[Profit]] / Table1[[#This Row],[Sales]] * 100)</f>
        <v>-8339.7519083969455</v>
      </c>
      <c r="AB1521" s="5">
        <f>Table1[[#This Row],[Sales]] / (1 - Table1[[#This Row],[Discount]])</f>
        <v>23.032967032967033</v>
      </c>
      <c r="AC1521" s="5">
        <f>Table1[[#This Row],[Sales Before Discount]] - Table1[[#This Row],[Sales]]</f>
        <v>2.072967032967032</v>
      </c>
      <c r="AD1521" s="5" t="str">
        <f>IF(Table1[[#This Row],[Discount Impact Factor]]=0, "No Discount", IF(Table1[[#This Row],[Discount Impact Factor]]&lt;=0.1, "Low Discount", IF(Table1[[#This Row],[Discount Impact Factor]]&lt;=0.2, "Medium Discount", "High Discount")))</f>
        <v>High Discount</v>
      </c>
      <c r="AE1521" s="5" t="str">
        <f>IF(Table1[[#This Row],[Discount]]=0,"0% (No Discount)",
 IF(Table1[[#This Row],[Discount]]&lt;=0.09,"10%",
 IF(Table1[[#This Row],[Discount]]&lt;=0.16,"15%",
 IF(Table1[[#This Row],[Discount]]&lt;=0.2,"20%",  IF(Table1[[#This Row],[Discount]]&lt;=0.25,"25%",
 "30%+")))))</f>
        <v>10%</v>
      </c>
      <c r="AF1521" s="5" t="str">
        <f>IF(Table1[[#This Row],[Discount]]=0, "Full Price", "Discounted")</f>
        <v>Discounted</v>
      </c>
      <c r="AG1521" s="46" t="str">
        <f>TEXT(Table1[[#This Row],[Order Date]],"mmm-yyyy")</f>
        <v>Feb-2015</v>
      </c>
    </row>
    <row r="1522" spans="1:33" ht="12.75" customHeight="1" x14ac:dyDescent="0.25">
      <c r="A1522" s="5">
        <v>25649</v>
      </c>
      <c r="B1522" s="5" t="s">
        <v>106</v>
      </c>
      <c r="C1522" s="5">
        <v>7.0000000000000007E-2</v>
      </c>
      <c r="D1522" s="5">
        <v>4.97</v>
      </c>
      <c r="E1522" s="5">
        <v>5.71</v>
      </c>
      <c r="F1522" s="5">
        <v>2684</v>
      </c>
      <c r="G1522" s="5" t="s">
        <v>2483</v>
      </c>
      <c r="H1522" s="5" t="s">
        <v>49</v>
      </c>
      <c r="I1522" s="5" t="s">
        <v>58</v>
      </c>
      <c r="J1522" s="5" t="s">
        <v>41</v>
      </c>
      <c r="K1522" s="5" t="s">
        <v>50</v>
      </c>
      <c r="L1522" s="5" t="s">
        <v>86</v>
      </c>
      <c r="M1522" s="5" t="s">
        <v>2485</v>
      </c>
      <c r="N1522" s="5">
        <v>0.54</v>
      </c>
      <c r="O1522" s="5" t="s">
        <v>33</v>
      </c>
      <c r="P1522" s="5" t="s">
        <v>136</v>
      </c>
      <c r="Q1522" s="5" t="s">
        <v>362</v>
      </c>
      <c r="R1522" s="5" t="s">
        <v>2484</v>
      </c>
      <c r="S1522" s="5">
        <v>33952</v>
      </c>
      <c r="T1522" s="7">
        <v>42104</v>
      </c>
      <c r="U1522" s="7">
        <v>42109</v>
      </c>
      <c r="V1522" s="5">
        <v>-180.15200000000002</v>
      </c>
      <c r="W1522" s="5">
        <v>5</v>
      </c>
      <c r="X1522" s="5">
        <v>26.66</v>
      </c>
      <c r="Y1522" s="5">
        <v>89148</v>
      </c>
      <c r="Z1522" s="5">
        <f>DATEDIF(Table1[[#This Row],[Order Date]], Table1[[#This Row],[Ship Date]], "D")</f>
        <v>5</v>
      </c>
      <c r="AA1522" s="5">
        <f>IF(Table1[[#This Row],[Sales]]=0, 0, Table1[[#This Row],[Profit]] / Table1[[#This Row],[Sales]] * 100)</f>
        <v>-675.73893473368344</v>
      </c>
      <c r="AB1522" s="5">
        <f>Table1[[#This Row],[Sales]] / (1 - Table1[[#This Row],[Discount]])</f>
        <v>28.666666666666668</v>
      </c>
      <c r="AC1522" s="5">
        <f>Table1[[#This Row],[Sales Before Discount]] - Table1[[#This Row],[Sales]]</f>
        <v>2.0066666666666677</v>
      </c>
      <c r="AD1522" s="5" t="str">
        <f>IF(Table1[[#This Row],[Discount Impact Factor]]=0, "No Discount", IF(Table1[[#This Row],[Discount Impact Factor]]&lt;=0.1, "Low Discount", IF(Table1[[#This Row],[Discount Impact Factor]]&lt;=0.2, "Medium Discount", "High Discount")))</f>
        <v>High Discount</v>
      </c>
      <c r="AE1522" s="5" t="str">
        <f>IF(Table1[[#This Row],[Discount]]=0,"0% (No Discount)",
 IF(Table1[[#This Row],[Discount]]&lt;=0.09,"10%",
 IF(Table1[[#This Row],[Discount]]&lt;=0.16,"15%",
 IF(Table1[[#This Row],[Discount]]&lt;=0.2,"20%",  IF(Table1[[#This Row],[Discount]]&lt;=0.25,"25%",
 "30%+")))))</f>
        <v>10%</v>
      </c>
      <c r="AF1522" s="5" t="str">
        <f>IF(Table1[[#This Row],[Discount]]=0, "Full Price", "Discounted")</f>
        <v>Discounted</v>
      </c>
      <c r="AG1522" s="46" t="str">
        <f>TEXT(Table1[[#This Row],[Order Date]],"mmm-yyyy")</f>
        <v>Apr-2015</v>
      </c>
    </row>
    <row r="1523" spans="1:33" ht="12.75" hidden="1" customHeight="1" x14ac:dyDescent="0.25">
      <c r="A1523" s="5">
        <v>25650</v>
      </c>
      <c r="B1523" s="5" t="s">
        <v>106</v>
      </c>
      <c r="C1523" s="5">
        <v>0.09</v>
      </c>
      <c r="D1523" s="5">
        <v>2.62</v>
      </c>
      <c r="E1523" s="5">
        <v>0.8</v>
      </c>
      <c r="F1523" s="5">
        <v>2684</v>
      </c>
      <c r="G1523" s="5" t="s">
        <v>2483</v>
      </c>
      <c r="H1523" s="5" t="s">
        <v>49</v>
      </c>
      <c r="I1523" s="5" t="s">
        <v>58</v>
      </c>
      <c r="J1523" s="5" t="s">
        <v>29</v>
      </c>
      <c r="K1523" s="5" t="s">
        <v>66</v>
      </c>
      <c r="L1523" s="5" t="s">
        <v>31</v>
      </c>
      <c r="M1523" s="5" t="s">
        <v>1409</v>
      </c>
      <c r="N1523" s="5">
        <v>0.39</v>
      </c>
      <c r="O1523" s="5" t="s">
        <v>33</v>
      </c>
      <c r="P1523" s="5" t="s">
        <v>136</v>
      </c>
      <c r="Q1523" s="5" t="s">
        <v>362</v>
      </c>
      <c r="R1523" s="5" t="s">
        <v>2484</v>
      </c>
      <c r="S1523" s="5">
        <v>33952</v>
      </c>
      <c r="T1523" s="7">
        <v>42104</v>
      </c>
      <c r="U1523" s="7">
        <v>42106</v>
      </c>
      <c r="V1523" s="5">
        <v>8.3879999999999999</v>
      </c>
      <c r="W1523" s="5">
        <v>12</v>
      </c>
      <c r="X1523" s="5">
        <v>29.55</v>
      </c>
      <c r="Y1523" s="5">
        <v>89148</v>
      </c>
      <c r="Z1523" s="5">
        <f>DATEDIF(Table1[[#This Row],[Order Date]], Table1[[#This Row],[Ship Date]], "D")</f>
        <v>2</v>
      </c>
      <c r="AA1523" s="5">
        <f>IF(Table1[[#This Row],[Sales]]=0, 0, Table1[[#This Row],[Profit]] / Table1[[#This Row],[Sales]] * 100)</f>
        <v>28.385786802030456</v>
      </c>
      <c r="AB1523" s="5">
        <f>Table1[[#This Row],[Sales]] / (1 - Table1[[#This Row],[Discount]])</f>
        <v>32.472527472527474</v>
      </c>
      <c r="AC1523" s="5">
        <f>Table1[[#This Row],[Sales Before Discount]] - Table1[[#This Row],[Sales]]</f>
        <v>2.9225274725274737</v>
      </c>
      <c r="AD1523" s="5" t="str">
        <f>IF(Table1[[#This Row],[Discount Impact Factor]]=0, "No Discount", IF(Table1[[#This Row],[Discount Impact Factor]]&lt;=0.1, "Low Discount", IF(Table1[[#This Row],[Discount Impact Factor]]&lt;=0.2, "Medium Discount", "High Discount")))</f>
        <v>High Discount</v>
      </c>
      <c r="AE1523" s="5" t="str">
        <f>IF(Table1[[#This Row],[Discount]]=0,"0% (No Discount)",
 IF(Table1[[#This Row],[Discount]]&lt;=0.09,"10%",
 IF(Table1[[#This Row],[Discount]]&lt;=0.16,"15%",
 IF(Table1[[#This Row],[Discount]]&lt;=0.2,"20%",  IF(Table1[[#This Row],[Discount]]&lt;=0.25,"25%",
 "30%+")))))</f>
        <v>10%</v>
      </c>
      <c r="AF1523" s="5" t="str">
        <f>IF(Table1[[#This Row],[Discount]]=0, "Full Price", "Discounted")</f>
        <v>Discounted</v>
      </c>
      <c r="AG1523" s="46" t="str">
        <f>TEXT(Table1[[#This Row],[Order Date]],"mmm-yyyy")</f>
        <v>Apr-2015</v>
      </c>
    </row>
    <row r="1524" spans="1:33" ht="12.75" hidden="1" customHeight="1" x14ac:dyDescent="0.25">
      <c r="A1524" s="5">
        <v>25651</v>
      </c>
      <c r="B1524" s="5" t="s">
        <v>106</v>
      </c>
      <c r="C1524" s="5">
        <v>0.03</v>
      </c>
      <c r="D1524" s="5">
        <v>65.989999999999995</v>
      </c>
      <c r="E1524" s="5">
        <v>8.8000000000000007</v>
      </c>
      <c r="F1524" s="5">
        <v>2684</v>
      </c>
      <c r="G1524" s="5" t="s">
        <v>2483</v>
      </c>
      <c r="H1524" s="5" t="s">
        <v>49</v>
      </c>
      <c r="I1524" s="5" t="s">
        <v>58</v>
      </c>
      <c r="J1524" s="5" t="s">
        <v>77</v>
      </c>
      <c r="K1524" s="5" t="s">
        <v>78</v>
      </c>
      <c r="L1524" s="5" t="s">
        <v>59</v>
      </c>
      <c r="M1524" s="5" t="s">
        <v>751</v>
      </c>
      <c r="N1524" s="5">
        <v>0.57999999999999996</v>
      </c>
      <c r="O1524" s="5" t="s">
        <v>33</v>
      </c>
      <c r="P1524" s="5" t="s">
        <v>136</v>
      </c>
      <c r="Q1524" s="5" t="s">
        <v>362</v>
      </c>
      <c r="R1524" s="5" t="s">
        <v>2484</v>
      </c>
      <c r="S1524" s="5">
        <v>33952</v>
      </c>
      <c r="T1524" s="7">
        <v>42104</v>
      </c>
      <c r="U1524" s="7">
        <v>42104</v>
      </c>
      <c r="V1524" s="5">
        <v>9.939899999999998</v>
      </c>
      <c r="W1524" s="5">
        <v>21</v>
      </c>
      <c r="X1524" s="5">
        <v>1237.4000000000001</v>
      </c>
      <c r="Y1524" s="5">
        <v>89148</v>
      </c>
      <c r="Z1524" s="5">
        <f>DATEDIF(Table1[[#This Row],[Order Date]], Table1[[#This Row],[Ship Date]], "D")</f>
        <v>0</v>
      </c>
      <c r="AA1524" s="5">
        <f>IF(Table1[[#This Row],[Sales]]=0, 0, Table1[[#This Row],[Profit]] / Table1[[#This Row],[Sales]] * 100)</f>
        <v>0.80328915467916573</v>
      </c>
      <c r="AB1524" s="5">
        <f>Table1[[#This Row],[Sales]] / (1 - Table1[[#This Row],[Discount]])</f>
        <v>1275.6701030927836</v>
      </c>
      <c r="AC1524" s="5">
        <f>Table1[[#This Row],[Sales Before Discount]] - Table1[[#This Row],[Sales]]</f>
        <v>38.270103092783529</v>
      </c>
      <c r="AD1524" s="5" t="str">
        <f>IF(Table1[[#This Row],[Discount Impact Factor]]=0, "No Discount", IF(Table1[[#This Row],[Discount Impact Factor]]&lt;=0.1, "Low Discount", IF(Table1[[#This Row],[Discount Impact Factor]]&lt;=0.2, "Medium Discount", "High Discount")))</f>
        <v>High Discount</v>
      </c>
      <c r="AE1524" s="5" t="str">
        <f>IF(Table1[[#This Row],[Discount]]=0,"0% (No Discount)",
 IF(Table1[[#This Row],[Discount]]&lt;=0.09,"10%",
 IF(Table1[[#This Row],[Discount]]&lt;=0.16,"15%",
 IF(Table1[[#This Row],[Discount]]&lt;=0.2,"20%",  IF(Table1[[#This Row],[Discount]]&lt;=0.25,"25%",
 "30%+")))))</f>
        <v>10%</v>
      </c>
      <c r="AF1524" s="5" t="str">
        <f>IF(Table1[[#This Row],[Discount]]=0, "Full Price", "Discounted")</f>
        <v>Discounted</v>
      </c>
      <c r="AG1524" s="46" t="str">
        <f>TEXT(Table1[[#This Row],[Order Date]],"mmm-yyyy")</f>
        <v>Apr-2015</v>
      </c>
    </row>
    <row r="1525" spans="1:33" ht="12.75" customHeight="1" x14ac:dyDescent="0.25">
      <c r="A1525" s="5">
        <v>21114</v>
      </c>
      <c r="B1525" s="5" t="s">
        <v>25</v>
      </c>
      <c r="C1525" s="5">
        <v>0</v>
      </c>
      <c r="D1525" s="5">
        <v>7.38</v>
      </c>
      <c r="E1525" s="5">
        <v>11.51</v>
      </c>
      <c r="F1525" s="5">
        <v>2685</v>
      </c>
      <c r="G1525" s="5" t="s">
        <v>2486</v>
      </c>
      <c r="H1525" s="5" t="s">
        <v>49</v>
      </c>
      <c r="I1525" s="5" t="s">
        <v>58</v>
      </c>
      <c r="J1525" s="5" t="s">
        <v>29</v>
      </c>
      <c r="K1525" s="5" t="s">
        <v>109</v>
      </c>
      <c r="L1525" s="5" t="s">
        <v>59</v>
      </c>
      <c r="M1525" s="5" t="s">
        <v>2487</v>
      </c>
      <c r="N1525" s="5">
        <v>0.36</v>
      </c>
      <c r="O1525" s="5" t="s">
        <v>33</v>
      </c>
      <c r="P1525" s="5" t="s">
        <v>53</v>
      </c>
      <c r="Q1525" s="5" t="s">
        <v>71</v>
      </c>
      <c r="R1525" s="5" t="s">
        <v>2488</v>
      </c>
      <c r="S1525" s="5">
        <v>11803</v>
      </c>
      <c r="T1525" s="7">
        <v>42098</v>
      </c>
      <c r="U1525" s="7">
        <v>42099</v>
      </c>
      <c r="V1525" s="5">
        <v>-66.170999999999992</v>
      </c>
      <c r="W1525" s="5">
        <v>2</v>
      </c>
      <c r="X1525" s="5">
        <v>17.64</v>
      </c>
      <c r="Y1525" s="5">
        <v>89147</v>
      </c>
      <c r="Z1525" s="5">
        <f>DATEDIF(Table1[[#This Row],[Order Date]], Table1[[#This Row],[Ship Date]], "D")</f>
        <v>1</v>
      </c>
      <c r="AA1525" s="5">
        <f>IF(Table1[[#This Row],[Sales]]=0, 0, Table1[[#This Row],[Profit]] / Table1[[#This Row],[Sales]] * 100)</f>
        <v>-375.11904761904759</v>
      </c>
      <c r="AB1525" s="5">
        <f>Table1[[#This Row],[Sales]] / (1 - Table1[[#This Row],[Discount]])</f>
        <v>17.64</v>
      </c>
      <c r="AC1525" s="5">
        <f>Table1[[#This Row],[Sales Before Discount]] - Table1[[#This Row],[Sales]]</f>
        <v>0</v>
      </c>
      <c r="AD1525" s="5" t="str">
        <f>IF(Table1[[#This Row],[Discount Impact Factor]]=0, "No Discount", IF(Table1[[#This Row],[Discount Impact Factor]]&lt;=0.1, "Low Discount", IF(Table1[[#This Row],[Discount Impact Factor]]&lt;=0.2, "Medium Discount", "High Discount")))</f>
        <v>No Discount</v>
      </c>
      <c r="AE1525" s="5" t="str">
        <f>IF(Table1[[#This Row],[Discount]]=0,"0% (No Discount)",
 IF(Table1[[#This Row],[Discount]]&lt;=0.09,"10%",
 IF(Table1[[#This Row],[Discount]]&lt;=0.16,"15%",
 IF(Table1[[#This Row],[Discount]]&lt;=0.2,"20%",  IF(Table1[[#This Row],[Discount]]&lt;=0.25,"25%",
 "30%+")))))</f>
        <v>0% (No Discount)</v>
      </c>
      <c r="AF1525" s="5" t="str">
        <f>IF(Table1[[#This Row],[Discount]]=0, "Full Price", "Discounted")</f>
        <v>Full Price</v>
      </c>
      <c r="AG1525" s="46" t="str">
        <f>TEXT(Table1[[#This Row],[Order Date]],"mmm-yyyy")</f>
        <v>Apr-2015</v>
      </c>
    </row>
    <row r="1526" spans="1:33" ht="12.75" hidden="1" customHeight="1" x14ac:dyDescent="0.25">
      <c r="A1526" s="5">
        <v>23299</v>
      </c>
      <c r="B1526" s="5" t="s">
        <v>47</v>
      </c>
      <c r="C1526" s="5">
        <v>0.09</v>
      </c>
      <c r="D1526" s="5">
        <v>3.75</v>
      </c>
      <c r="E1526" s="5">
        <v>0.5</v>
      </c>
      <c r="F1526" s="5">
        <v>2689</v>
      </c>
      <c r="G1526" s="5" t="s">
        <v>2489</v>
      </c>
      <c r="H1526" s="5" t="s">
        <v>49</v>
      </c>
      <c r="I1526" s="5" t="s">
        <v>40</v>
      </c>
      <c r="J1526" s="5" t="s">
        <v>29</v>
      </c>
      <c r="K1526" s="5" t="s">
        <v>134</v>
      </c>
      <c r="L1526" s="5" t="s">
        <v>59</v>
      </c>
      <c r="M1526" s="5" t="s">
        <v>2490</v>
      </c>
      <c r="N1526" s="5">
        <v>0.37</v>
      </c>
      <c r="O1526" s="5" t="s">
        <v>33</v>
      </c>
      <c r="P1526" s="5" t="s">
        <v>53</v>
      </c>
      <c r="Q1526" s="5" t="s">
        <v>54</v>
      </c>
      <c r="R1526" s="5" t="s">
        <v>2491</v>
      </c>
      <c r="S1526" s="5">
        <v>7011</v>
      </c>
      <c r="T1526" s="7">
        <v>42128</v>
      </c>
      <c r="U1526" s="7">
        <v>42130</v>
      </c>
      <c r="V1526" s="5">
        <v>51.218699999999998</v>
      </c>
      <c r="W1526" s="5">
        <v>21</v>
      </c>
      <c r="X1526" s="5">
        <v>74.23</v>
      </c>
      <c r="Y1526" s="5">
        <v>90624</v>
      </c>
      <c r="Z1526" s="5">
        <f>DATEDIF(Table1[[#This Row],[Order Date]], Table1[[#This Row],[Ship Date]], "D")</f>
        <v>2</v>
      </c>
      <c r="AA1526" s="5">
        <f>IF(Table1[[#This Row],[Sales]]=0, 0, Table1[[#This Row],[Profit]] / Table1[[#This Row],[Sales]] * 100)</f>
        <v>69</v>
      </c>
      <c r="AB1526" s="5">
        <f>Table1[[#This Row],[Sales]] / (1 - Table1[[#This Row],[Discount]])</f>
        <v>81.571428571428569</v>
      </c>
      <c r="AC1526" s="5">
        <f>Table1[[#This Row],[Sales Before Discount]] - Table1[[#This Row],[Sales]]</f>
        <v>7.3414285714285654</v>
      </c>
      <c r="AD1526" s="5" t="str">
        <f>IF(Table1[[#This Row],[Discount Impact Factor]]=0, "No Discount", IF(Table1[[#This Row],[Discount Impact Factor]]&lt;=0.1, "Low Discount", IF(Table1[[#This Row],[Discount Impact Factor]]&lt;=0.2, "Medium Discount", "High Discount")))</f>
        <v>High Discount</v>
      </c>
      <c r="AE1526" s="5" t="str">
        <f>IF(Table1[[#This Row],[Discount]]=0,"0% (No Discount)",
 IF(Table1[[#This Row],[Discount]]&lt;=0.09,"10%",
 IF(Table1[[#This Row],[Discount]]&lt;=0.16,"15%",
 IF(Table1[[#This Row],[Discount]]&lt;=0.2,"20%",  IF(Table1[[#This Row],[Discount]]&lt;=0.25,"25%",
 "30%+")))))</f>
        <v>10%</v>
      </c>
      <c r="AF1526" s="5" t="str">
        <f>IF(Table1[[#This Row],[Discount]]=0, "Full Price", "Discounted")</f>
        <v>Discounted</v>
      </c>
      <c r="AG1526" s="46" t="str">
        <f>TEXT(Table1[[#This Row],[Order Date]],"mmm-yyyy")</f>
        <v>May-2015</v>
      </c>
    </row>
    <row r="1527" spans="1:33" ht="12.75" hidden="1" customHeight="1" x14ac:dyDescent="0.25">
      <c r="A1527" s="5">
        <v>23298</v>
      </c>
      <c r="B1527" s="5" t="s">
        <v>47</v>
      </c>
      <c r="C1527" s="5">
        <v>0.01</v>
      </c>
      <c r="D1527" s="5">
        <v>30.98</v>
      </c>
      <c r="E1527" s="5">
        <v>9.18</v>
      </c>
      <c r="F1527" s="5">
        <v>2693</v>
      </c>
      <c r="G1527" s="5" t="s">
        <v>2492</v>
      </c>
      <c r="H1527" s="5" t="s">
        <v>49</v>
      </c>
      <c r="I1527" s="5" t="s">
        <v>40</v>
      </c>
      <c r="J1527" s="5" t="s">
        <v>29</v>
      </c>
      <c r="K1527" s="5" t="s">
        <v>93</v>
      </c>
      <c r="L1527" s="5" t="s">
        <v>59</v>
      </c>
      <c r="M1527" s="5" t="s">
        <v>2357</v>
      </c>
      <c r="N1527" s="5">
        <v>0.4</v>
      </c>
      <c r="O1527" s="5" t="s">
        <v>33</v>
      </c>
      <c r="P1527" s="5" t="s">
        <v>53</v>
      </c>
      <c r="Q1527" s="5" t="s">
        <v>149</v>
      </c>
      <c r="R1527" s="5" t="s">
        <v>1104</v>
      </c>
      <c r="S1527" s="5">
        <v>5201</v>
      </c>
      <c r="T1527" s="7">
        <v>42128</v>
      </c>
      <c r="U1527" s="7">
        <v>42128</v>
      </c>
      <c r="V1527" s="5">
        <v>380.46800000000002</v>
      </c>
      <c r="W1527" s="5">
        <v>20</v>
      </c>
      <c r="X1527" s="5">
        <v>627.19000000000005</v>
      </c>
      <c r="Y1527" s="5">
        <v>90624</v>
      </c>
      <c r="Z1527" s="5">
        <f>DATEDIF(Table1[[#This Row],[Order Date]], Table1[[#This Row],[Ship Date]], "D")</f>
        <v>0</v>
      </c>
      <c r="AA1527" s="5">
        <f>IF(Table1[[#This Row],[Sales]]=0, 0, Table1[[#This Row],[Profit]] / Table1[[#This Row],[Sales]] * 100)</f>
        <v>60.662319233406151</v>
      </c>
      <c r="AB1527" s="5">
        <f>Table1[[#This Row],[Sales]] / (1 - Table1[[#This Row],[Discount]])</f>
        <v>633.52525252525254</v>
      </c>
      <c r="AC1527" s="5">
        <f>Table1[[#This Row],[Sales Before Discount]] - Table1[[#This Row],[Sales]]</f>
        <v>6.3352525252524856</v>
      </c>
      <c r="AD1527" s="5" t="str">
        <f>IF(Table1[[#This Row],[Discount Impact Factor]]=0, "No Discount", IF(Table1[[#This Row],[Discount Impact Factor]]&lt;=0.1, "Low Discount", IF(Table1[[#This Row],[Discount Impact Factor]]&lt;=0.2, "Medium Discount", "High Discount")))</f>
        <v>High Discount</v>
      </c>
      <c r="AE1527" s="5" t="str">
        <f>IF(Table1[[#This Row],[Discount]]=0,"0% (No Discount)",
 IF(Table1[[#This Row],[Discount]]&lt;=0.09,"10%",
 IF(Table1[[#This Row],[Discount]]&lt;=0.16,"15%",
 IF(Table1[[#This Row],[Discount]]&lt;=0.2,"20%",  IF(Table1[[#This Row],[Discount]]&lt;=0.25,"25%",
 "30%+")))))</f>
        <v>10%</v>
      </c>
      <c r="AF1527" s="5" t="str">
        <f>IF(Table1[[#This Row],[Discount]]=0, "Full Price", "Discounted")</f>
        <v>Discounted</v>
      </c>
      <c r="AG1527" s="46" t="str">
        <f>TEXT(Table1[[#This Row],[Order Date]],"mmm-yyyy")</f>
        <v>May-2015</v>
      </c>
    </row>
    <row r="1528" spans="1:33" ht="12.75" customHeight="1" x14ac:dyDescent="0.25">
      <c r="A1528" s="5">
        <v>18354</v>
      </c>
      <c r="B1528" s="5" t="s">
        <v>47</v>
      </c>
      <c r="C1528" s="5">
        <v>0.05</v>
      </c>
      <c r="D1528" s="5">
        <v>107.53</v>
      </c>
      <c r="E1528" s="5">
        <v>5.81</v>
      </c>
      <c r="F1528" s="5">
        <v>2696</v>
      </c>
      <c r="G1528" s="5" t="s">
        <v>2493</v>
      </c>
      <c r="H1528" s="5" t="s">
        <v>49</v>
      </c>
      <c r="I1528" s="5" t="s">
        <v>40</v>
      </c>
      <c r="J1528" s="5" t="s">
        <v>41</v>
      </c>
      <c r="K1528" s="5" t="s">
        <v>50</v>
      </c>
      <c r="L1528" s="5" t="s">
        <v>86</v>
      </c>
      <c r="M1528" s="5" t="s">
        <v>1653</v>
      </c>
      <c r="N1528" s="5">
        <v>0.65</v>
      </c>
      <c r="O1528" s="5" t="s">
        <v>33</v>
      </c>
      <c r="P1528" s="5" t="s">
        <v>136</v>
      </c>
      <c r="Q1528" s="5" t="s">
        <v>1278</v>
      </c>
      <c r="R1528" s="5" t="s">
        <v>2494</v>
      </c>
      <c r="S1528" s="5">
        <v>35401</v>
      </c>
      <c r="T1528" s="7">
        <v>42068</v>
      </c>
      <c r="U1528" s="7">
        <v>42069</v>
      </c>
      <c r="V1528" s="5">
        <v>-89.418000000000006</v>
      </c>
      <c r="W1528" s="5">
        <v>6</v>
      </c>
      <c r="X1528" s="5">
        <v>612.91999999999996</v>
      </c>
      <c r="Y1528" s="5">
        <v>87676</v>
      </c>
      <c r="Z1528" s="5">
        <f>DATEDIF(Table1[[#This Row],[Order Date]], Table1[[#This Row],[Ship Date]], "D")</f>
        <v>1</v>
      </c>
      <c r="AA1528" s="5">
        <f>IF(Table1[[#This Row],[Sales]]=0, 0, Table1[[#This Row],[Profit]] / Table1[[#This Row],[Sales]] * 100)</f>
        <v>-14.588853357697582</v>
      </c>
      <c r="AB1528" s="5">
        <f>Table1[[#This Row],[Sales]] / (1 - Table1[[#This Row],[Discount]])</f>
        <v>645.17894736842106</v>
      </c>
      <c r="AC1528" s="5">
        <f>Table1[[#This Row],[Sales Before Discount]] - Table1[[#This Row],[Sales]]</f>
        <v>32.258947368421104</v>
      </c>
      <c r="AD1528" s="5" t="str">
        <f>IF(Table1[[#This Row],[Discount Impact Factor]]=0, "No Discount", IF(Table1[[#This Row],[Discount Impact Factor]]&lt;=0.1, "Low Discount", IF(Table1[[#This Row],[Discount Impact Factor]]&lt;=0.2, "Medium Discount", "High Discount")))</f>
        <v>High Discount</v>
      </c>
      <c r="AE1528" s="5" t="str">
        <f>IF(Table1[[#This Row],[Discount]]=0,"0% (No Discount)",
 IF(Table1[[#This Row],[Discount]]&lt;=0.09,"10%",
 IF(Table1[[#This Row],[Discount]]&lt;=0.16,"15%",
 IF(Table1[[#This Row],[Discount]]&lt;=0.2,"20%",  IF(Table1[[#This Row],[Discount]]&lt;=0.25,"25%",
 "30%+")))))</f>
        <v>10%</v>
      </c>
      <c r="AF1528" s="5" t="str">
        <f>IF(Table1[[#This Row],[Discount]]=0, "Full Price", "Discounted")</f>
        <v>Discounted</v>
      </c>
      <c r="AG1528" s="46" t="str">
        <f>TEXT(Table1[[#This Row],[Order Date]],"mmm-yyyy")</f>
        <v>Mar-2015</v>
      </c>
    </row>
    <row r="1529" spans="1:33" ht="12.75" hidden="1" customHeight="1" x14ac:dyDescent="0.25">
      <c r="A1529" s="5">
        <v>19506</v>
      </c>
      <c r="B1529" s="5" t="s">
        <v>47</v>
      </c>
      <c r="C1529" s="5">
        <v>0.04</v>
      </c>
      <c r="D1529" s="5">
        <v>1.74</v>
      </c>
      <c r="E1529" s="5">
        <v>4.08</v>
      </c>
      <c r="F1529" s="5">
        <v>2697</v>
      </c>
      <c r="G1529" s="5" t="s">
        <v>2495</v>
      </c>
      <c r="H1529" s="5" t="s">
        <v>49</v>
      </c>
      <c r="I1529" s="5" t="s">
        <v>28</v>
      </c>
      <c r="J1529" s="5" t="s">
        <v>41</v>
      </c>
      <c r="K1529" s="5" t="s">
        <v>50</v>
      </c>
      <c r="L1529" s="5" t="s">
        <v>51</v>
      </c>
      <c r="M1529" s="5" t="s">
        <v>219</v>
      </c>
      <c r="N1529" s="5">
        <v>0.53</v>
      </c>
      <c r="O1529" s="5" t="s">
        <v>33</v>
      </c>
      <c r="P1529" s="5" t="s">
        <v>136</v>
      </c>
      <c r="Q1529" s="5" t="s">
        <v>1278</v>
      </c>
      <c r="R1529" s="5" t="s">
        <v>2496</v>
      </c>
      <c r="S1529" s="5">
        <v>35216</v>
      </c>
      <c r="T1529" s="7">
        <v>42058</v>
      </c>
      <c r="U1529" s="7">
        <v>42060</v>
      </c>
      <c r="V1529" s="5">
        <v>9.2519999999999989</v>
      </c>
      <c r="W1529" s="5">
        <v>16</v>
      </c>
      <c r="X1529" s="5">
        <v>29.08</v>
      </c>
      <c r="Y1529" s="5">
        <v>87678</v>
      </c>
      <c r="Z1529" s="5">
        <f>DATEDIF(Table1[[#This Row],[Order Date]], Table1[[#This Row],[Ship Date]], "D")</f>
        <v>2</v>
      </c>
      <c r="AA1529" s="5">
        <f>IF(Table1[[#This Row],[Sales]]=0, 0, Table1[[#This Row],[Profit]] / Table1[[#This Row],[Sales]] * 100)</f>
        <v>31.81568088033012</v>
      </c>
      <c r="AB1529" s="5">
        <f>Table1[[#This Row],[Sales]] / (1 - Table1[[#This Row],[Discount]])</f>
        <v>30.291666666666664</v>
      </c>
      <c r="AC1529" s="5">
        <f>Table1[[#This Row],[Sales Before Discount]] - Table1[[#This Row],[Sales]]</f>
        <v>1.211666666666666</v>
      </c>
      <c r="AD1529" s="5" t="str">
        <f>IF(Table1[[#This Row],[Discount Impact Factor]]=0, "No Discount", IF(Table1[[#This Row],[Discount Impact Factor]]&lt;=0.1, "Low Discount", IF(Table1[[#This Row],[Discount Impact Factor]]&lt;=0.2, "Medium Discount", "High Discount")))</f>
        <v>High Discount</v>
      </c>
      <c r="AE1529" s="5" t="str">
        <f>IF(Table1[[#This Row],[Discount]]=0,"0% (No Discount)",
 IF(Table1[[#This Row],[Discount]]&lt;=0.09,"10%",
 IF(Table1[[#This Row],[Discount]]&lt;=0.16,"15%",
 IF(Table1[[#This Row],[Discount]]&lt;=0.2,"20%",  IF(Table1[[#This Row],[Discount]]&lt;=0.25,"25%",
 "30%+")))))</f>
        <v>10%</v>
      </c>
      <c r="AF1529" s="5" t="str">
        <f>IF(Table1[[#This Row],[Discount]]=0, "Full Price", "Discounted")</f>
        <v>Discounted</v>
      </c>
      <c r="AG1529" s="46" t="str">
        <f>TEXT(Table1[[#This Row],[Order Date]],"mmm-yyyy")</f>
        <v>Feb-2015</v>
      </c>
    </row>
    <row r="1530" spans="1:33" ht="12.75" customHeight="1" x14ac:dyDescent="0.25">
      <c r="A1530" s="5">
        <v>19507</v>
      </c>
      <c r="B1530" s="5" t="s">
        <v>47</v>
      </c>
      <c r="C1530" s="5">
        <v>0.01</v>
      </c>
      <c r="D1530" s="5">
        <v>119.99</v>
      </c>
      <c r="E1530" s="5">
        <v>56.14</v>
      </c>
      <c r="F1530" s="5">
        <v>2697</v>
      </c>
      <c r="G1530" s="5" t="s">
        <v>2495</v>
      </c>
      <c r="H1530" s="5" t="s">
        <v>39</v>
      </c>
      <c r="I1530" s="5" t="s">
        <v>28</v>
      </c>
      <c r="J1530" s="5" t="s">
        <v>77</v>
      </c>
      <c r="K1530" s="5" t="s">
        <v>85</v>
      </c>
      <c r="L1530" s="5" t="s">
        <v>121</v>
      </c>
      <c r="M1530" s="5" t="s">
        <v>318</v>
      </c>
      <c r="N1530" s="5">
        <v>0.39</v>
      </c>
      <c r="O1530" s="5" t="s">
        <v>33</v>
      </c>
      <c r="P1530" s="5" t="s">
        <v>136</v>
      </c>
      <c r="Q1530" s="5" t="s">
        <v>1278</v>
      </c>
      <c r="R1530" s="5" t="s">
        <v>2496</v>
      </c>
      <c r="S1530" s="5">
        <v>35216</v>
      </c>
      <c r="T1530" s="7">
        <v>42058</v>
      </c>
      <c r="U1530" s="7">
        <v>42059</v>
      </c>
      <c r="V1530" s="5">
        <v>-1197.0419999999999</v>
      </c>
      <c r="W1530" s="5">
        <v>21</v>
      </c>
      <c r="X1530" s="5">
        <v>2569.5700000000002</v>
      </c>
      <c r="Y1530" s="5">
        <v>87678</v>
      </c>
      <c r="Z1530" s="5">
        <f>DATEDIF(Table1[[#This Row],[Order Date]], Table1[[#This Row],[Ship Date]], "D")</f>
        <v>1</v>
      </c>
      <c r="AA1530" s="5">
        <f>IF(Table1[[#This Row],[Sales]]=0, 0, Table1[[#This Row],[Profit]] / Table1[[#This Row],[Sales]] * 100)</f>
        <v>-46.585304155948265</v>
      </c>
      <c r="AB1530" s="5">
        <f>Table1[[#This Row],[Sales]] / (1 - Table1[[#This Row],[Discount]])</f>
        <v>2595.5252525252527</v>
      </c>
      <c r="AC1530" s="5">
        <f>Table1[[#This Row],[Sales Before Discount]] - Table1[[#This Row],[Sales]]</f>
        <v>25.95525252525249</v>
      </c>
      <c r="AD1530" s="5" t="str">
        <f>IF(Table1[[#This Row],[Discount Impact Factor]]=0, "No Discount", IF(Table1[[#This Row],[Discount Impact Factor]]&lt;=0.1, "Low Discount", IF(Table1[[#This Row],[Discount Impact Factor]]&lt;=0.2, "Medium Discount", "High Discount")))</f>
        <v>High Discount</v>
      </c>
      <c r="AE1530" s="5" t="str">
        <f>IF(Table1[[#This Row],[Discount]]=0,"0% (No Discount)",
 IF(Table1[[#This Row],[Discount]]&lt;=0.09,"10%",
 IF(Table1[[#This Row],[Discount]]&lt;=0.16,"15%",
 IF(Table1[[#This Row],[Discount]]&lt;=0.2,"20%",  IF(Table1[[#This Row],[Discount]]&lt;=0.25,"25%",
 "30%+")))))</f>
        <v>10%</v>
      </c>
      <c r="AF1530" s="5" t="str">
        <f>IF(Table1[[#This Row],[Discount]]=0, "Full Price", "Discounted")</f>
        <v>Discounted</v>
      </c>
      <c r="AG1530" s="46" t="str">
        <f>TEXT(Table1[[#This Row],[Order Date]],"mmm-yyyy")</f>
        <v>Feb-2015</v>
      </c>
    </row>
    <row r="1531" spans="1:33" ht="13.8" x14ac:dyDescent="0.25">
      <c r="A1531" s="5">
        <v>21580</v>
      </c>
      <c r="B1531" s="5" t="s">
        <v>47</v>
      </c>
      <c r="C1531" s="5">
        <v>0.06</v>
      </c>
      <c r="D1531" s="5">
        <v>4.9800000000000004</v>
      </c>
      <c r="E1531" s="5">
        <v>4.95</v>
      </c>
      <c r="F1531" s="5">
        <v>2699</v>
      </c>
      <c r="G1531" s="5" t="s">
        <v>2497</v>
      </c>
      <c r="H1531" s="5" t="s">
        <v>49</v>
      </c>
      <c r="I1531" s="5" t="s">
        <v>28</v>
      </c>
      <c r="J1531" s="5" t="s">
        <v>29</v>
      </c>
      <c r="K1531" s="5" t="s">
        <v>109</v>
      </c>
      <c r="L1531" s="5" t="s">
        <v>59</v>
      </c>
      <c r="M1531" s="5" t="s">
        <v>2498</v>
      </c>
      <c r="N1531" s="5">
        <v>0.37</v>
      </c>
      <c r="O1531" s="5" t="s">
        <v>33</v>
      </c>
      <c r="P1531" s="5" t="s">
        <v>34</v>
      </c>
      <c r="Q1531" s="5" t="s">
        <v>378</v>
      </c>
      <c r="R1531" s="5" t="s">
        <v>2499</v>
      </c>
      <c r="S1531" s="5">
        <v>86442</v>
      </c>
      <c r="T1531" s="7">
        <v>42146</v>
      </c>
      <c r="U1531" s="7">
        <v>42148</v>
      </c>
      <c r="V1531" s="5">
        <v>-103.224</v>
      </c>
      <c r="W1531" s="5">
        <v>16</v>
      </c>
      <c r="X1531" s="5">
        <v>78.989999999999995</v>
      </c>
      <c r="Y1531" s="5">
        <v>87677</v>
      </c>
      <c r="Z1531" s="5">
        <f>DATEDIF(Table1[[#This Row],[Order Date]], Table1[[#This Row],[Ship Date]], "D")</f>
        <v>2</v>
      </c>
      <c r="AA1531" s="5">
        <f>IF(Table1[[#This Row],[Sales]]=0, 0, Table1[[#This Row],[Profit]] / Table1[[#This Row],[Sales]] * 100)</f>
        <v>-130.67983289023928</v>
      </c>
      <c r="AB1531" s="5">
        <f>Table1[[#This Row],[Sales]] / (1 - Table1[[#This Row],[Discount]])</f>
        <v>84.031914893617014</v>
      </c>
      <c r="AC1531" s="5">
        <f>Table1[[#This Row],[Sales Before Discount]] - Table1[[#This Row],[Sales]]</f>
        <v>5.0419148936170188</v>
      </c>
      <c r="AD1531" s="5" t="str">
        <f>IF(Table1[[#This Row],[Discount Impact Factor]]=0, "No Discount", IF(Table1[[#This Row],[Discount Impact Factor]]&lt;=0.1, "Low Discount", IF(Table1[[#This Row],[Discount Impact Factor]]&lt;=0.2, "Medium Discount", "High Discount")))</f>
        <v>High Discount</v>
      </c>
      <c r="AE1531" s="5" t="str">
        <f>IF(Table1[[#This Row],[Discount]]=0,"0% (No Discount)",
 IF(Table1[[#This Row],[Discount]]&lt;=0.09,"10%",
 IF(Table1[[#This Row],[Discount]]&lt;=0.16,"15%",
 IF(Table1[[#This Row],[Discount]]&lt;=0.2,"20%",  IF(Table1[[#This Row],[Discount]]&lt;=0.25,"25%",
 "30%+")))))</f>
        <v>10%</v>
      </c>
      <c r="AF1531" s="5" t="str">
        <f>IF(Table1[[#This Row],[Discount]]=0, "Full Price", "Discounted")</f>
        <v>Discounted</v>
      </c>
      <c r="AG1531" s="46" t="str">
        <f>TEXT(Table1[[#This Row],[Order Date]],"mmm-yyyy")</f>
        <v>May-2015</v>
      </c>
    </row>
    <row r="1532" spans="1:33" ht="13.8" x14ac:dyDescent="0.25">
      <c r="A1532" s="5">
        <v>20983</v>
      </c>
      <c r="B1532" s="5" t="s">
        <v>37</v>
      </c>
      <c r="C1532" s="5">
        <v>0.04</v>
      </c>
      <c r="D1532" s="5">
        <v>70.98</v>
      </c>
      <c r="E1532" s="5">
        <v>26.74</v>
      </c>
      <c r="F1532" s="5">
        <v>2699</v>
      </c>
      <c r="G1532" s="5" t="s">
        <v>2497</v>
      </c>
      <c r="H1532" s="5" t="s">
        <v>39</v>
      </c>
      <c r="I1532" s="5" t="s">
        <v>28</v>
      </c>
      <c r="J1532" s="5" t="s">
        <v>41</v>
      </c>
      <c r="K1532" s="5" t="s">
        <v>191</v>
      </c>
      <c r="L1532" s="5" t="s">
        <v>121</v>
      </c>
      <c r="M1532" s="5" t="s">
        <v>2500</v>
      </c>
      <c r="N1532" s="5">
        <v>0.6</v>
      </c>
      <c r="O1532" s="5" t="s">
        <v>33</v>
      </c>
      <c r="P1532" s="5" t="s">
        <v>34</v>
      </c>
      <c r="Q1532" s="5" t="s">
        <v>378</v>
      </c>
      <c r="R1532" s="5" t="s">
        <v>2499</v>
      </c>
      <c r="S1532" s="5">
        <v>86442</v>
      </c>
      <c r="T1532" s="7">
        <v>42102</v>
      </c>
      <c r="U1532" s="7">
        <v>42104</v>
      </c>
      <c r="V1532" s="5">
        <v>-84.628799999999998</v>
      </c>
      <c r="W1532" s="5">
        <v>19</v>
      </c>
      <c r="X1532" s="5">
        <v>1345.33</v>
      </c>
      <c r="Y1532" s="5">
        <v>87679</v>
      </c>
      <c r="Z1532" s="5">
        <f>DATEDIF(Table1[[#This Row],[Order Date]], Table1[[#This Row],[Ship Date]], "D")</f>
        <v>2</v>
      </c>
      <c r="AA1532" s="5">
        <f>IF(Table1[[#This Row],[Sales]]=0, 0, Table1[[#This Row],[Profit]] / Table1[[#This Row],[Sales]] * 100)</f>
        <v>-6.2905606802791878</v>
      </c>
      <c r="AB1532" s="5">
        <f>Table1[[#This Row],[Sales]] / (1 - Table1[[#This Row],[Discount]])</f>
        <v>1401.3854166666667</v>
      </c>
      <c r="AC1532" s="5">
        <f>Table1[[#This Row],[Sales Before Discount]] - Table1[[#This Row],[Sales]]</f>
        <v>56.055416666666815</v>
      </c>
      <c r="AD1532" s="5" t="str">
        <f>IF(Table1[[#This Row],[Discount Impact Factor]]=0, "No Discount", IF(Table1[[#This Row],[Discount Impact Factor]]&lt;=0.1, "Low Discount", IF(Table1[[#This Row],[Discount Impact Factor]]&lt;=0.2, "Medium Discount", "High Discount")))</f>
        <v>High Discount</v>
      </c>
      <c r="AE1532" s="5" t="str">
        <f>IF(Table1[[#This Row],[Discount]]=0,"0% (No Discount)",
 IF(Table1[[#This Row],[Discount]]&lt;=0.09,"10%",
 IF(Table1[[#This Row],[Discount]]&lt;=0.16,"15%",
 IF(Table1[[#This Row],[Discount]]&lt;=0.2,"20%",  IF(Table1[[#This Row],[Discount]]&lt;=0.25,"25%",
 "30%+")))))</f>
        <v>10%</v>
      </c>
      <c r="AF1532" s="5" t="str">
        <f>IF(Table1[[#This Row],[Discount]]=0, "Full Price", "Discounted")</f>
        <v>Discounted</v>
      </c>
      <c r="AG1532" s="46" t="str">
        <f>TEXT(Table1[[#This Row],[Order Date]],"mmm-yyyy")</f>
        <v>Apr-2015</v>
      </c>
    </row>
    <row r="1533" spans="1:33" ht="12.75" hidden="1" customHeight="1" x14ac:dyDescent="0.25">
      <c r="A1533" s="5">
        <v>24151</v>
      </c>
      <c r="B1533" s="5" t="s">
        <v>47</v>
      </c>
      <c r="C1533" s="5">
        <v>0.06</v>
      </c>
      <c r="D1533" s="5">
        <v>3.6</v>
      </c>
      <c r="E1533" s="5">
        <v>2.2000000000000002</v>
      </c>
      <c r="F1533" s="5">
        <v>2704</v>
      </c>
      <c r="G1533" s="5" t="s">
        <v>2501</v>
      </c>
      <c r="H1533" s="5" t="s">
        <v>49</v>
      </c>
      <c r="I1533" s="5" t="s">
        <v>114</v>
      </c>
      <c r="J1533" s="5" t="s">
        <v>29</v>
      </c>
      <c r="K1533" s="5" t="s">
        <v>93</v>
      </c>
      <c r="L1533" s="5" t="s">
        <v>31</v>
      </c>
      <c r="M1533" s="5" t="s">
        <v>1669</v>
      </c>
      <c r="N1533" s="5">
        <v>0.39</v>
      </c>
      <c r="O1533" s="5" t="s">
        <v>33</v>
      </c>
      <c r="P1533" s="5" t="s">
        <v>136</v>
      </c>
      <c r="Q1533" s="5" t="s">
        <v>362</v>
      </c>
      <c r="R1533" s="5" t="s">
        <v>2502</v>
      </c>
      <c r="S1533" s="5">
        <v>32503</v>
      </c>
      <c r="T1533" s="7">
        <v>42124</v>
      </c>
      <c r="U1533" s="7">
        <v>42126</v>
      </c>
      <c r="V1533" s="5">
        <v>2755.6422000000002</v>
      </c>
      <c r="W1533" s="5">
        <v>4</v>
      </c>
      <c r="X1533" s="5">
        <v>15.19</v>
      </c>
      <c r="Y1533" s="5">
        <v>91407</v>
      </c>
      <c r="Z1533" s="5">
        <f>DATEDIF(Table1[[#This Row],[Order Date]], Table1[[#This Row],[Ship Date]], "D")</f>
        <v>2</v>
      </c>
      <c r="AA1533" s="5">
        <f>IF(Table1[[#This Row],[Sales]]=0, 0, Table1[[#This Row],[Profit]] / Table1[[#This Row],[Sales]] * 100)</f>
        <v>18141.159973666887</v>
      </c>
      <c r="AB1533" s="5">
        <f>Table1[[#This Row],[Sales]] / (1 - Table1[[#This Row],[Discount]])</f>
        <v>16.159574468085108</v>
      </c>
      <c r="AC1533" s="5">
        <f>Table1[[#This Row],[Sales Before Discount]] - Table1[[#This Row],[Sales]]</f>
        <v>0.96957446808510817</v>
      </c>
      <c r="AD1533" s="5" t="str">
        <f>IF(Table1[[#This Row],[Discount Impact Factor]]=0, "No Discount", IF(Table1[[#This Row],[Discount Impact Factor]]&lt;=0.1, "Low Discount", IF(Table1[[#This Row],[Discount Impact Factor]]&lt;=0.2, "Medium Discount", "High Discount")))</f>
        <v>High Discount</v>
      </c>
      <c r="AE1533" s="5" t="str">
        <f>IF(Table1[[#This Row],[Discount]]=0,"0% (No Discount)",
 IF(Table1[[#This Row],[Discount]]&lt;=0.09,"10%",
 IF(Table1[[#This Row],[Discount]]&lt;=0.16,"15%",
 IF(Table1[[#This Row],[Discount]]&lt;=0.2,"20%",  IF(Table1[[#This Row],[Discount]]&lt;=0.25,"25%",
 "30%+")))))</f>
        <v>10%</v>
      </c>
      <c r="AF1533" s="5" t="str">
        <f>IF(Table1[[#This Row],[Discount]]=0, "Full Price", "Discounted")</f>
        <v>Discounted</v>
      </c>
      <c r="AG1533" s="46" t="str">
        <f>TEXT(Table1[[#This Row],[Order Date]],"mmm-yyyy")</f>
        <v>Apr-2015</v>
      </c>
    </row>
    <row r="1534" spans="1:33" ht="12.75" customHeight="1" x14ac:dyDescent="0.25">
      <c r="A1534" s="5">
        <v>21979</v>
      </c>
      <c r="B1534" s="5" t="s">
        <v>106</v>
      </c>
      <c r="C1534" s="5">
        <v>0.03</v>
      </c>
      <c r="D1534" s="5">
        <v>13.48</v>
      </c>
      <c r="E1534" s="5">
        <v>4.51</v>
      </c>
      <c r="F1534" s="5">
        <v>2704</v>
      </c>
      <c r="G1534" s="5" t="s">
        <v>2501</v>
      </c>
      <c r="H1534" s="5" t="s">
        <v>27</v>
      </c>
      <c r="I1534" s="5" t="s">
        <v>114</v>
      </c>
      <c r="J1534" s="5" t="s">
        <v>29</v>
      </c>
      <c r="K1534" s="5" t="s">
        <v>141</v>
      </c>
      <c r="L1534" s="5" t="s">
        <v>59</v>
      </c>
      <c r="M1534" s="5" t="s">
        <v>2503</v>
      </c>
      <c r="N1534" s="5">
        <v>0.59</v>
      </c>
      <c r="O1534" s="5" t="s">
        <v>33</v>
      </c>
      <c r="P1534" s="5" t="s">
        <v>136</v>
      </c>
      <c r="Q1534" s="5" t="s">
        <v>362</v>
      </c>
      <c r="R1534" s="5" t="s">
        <v>2502</v>
      </c>
      <c r="S1534" s="5">
        <v>32503</v>
      </c>
      <c r="T1534" s="7">
        <v>42124</v>
      </c>
      <c r="U1534" s="7">
        <v>42128</v>
      </c>
      <c r="V1534" s="5">
        <v>-256.01800000000003</v>
      </c>
      <c r="W1534" s="5">
        <v>4</v>
      </c>
      <c r="X1534" s="5">
        <v>59.49</v>
      </c>
      <c r="Y1534" s="5">
        <v>91408</v>
      </c>
      <c r="Z1534" s="5">
        <f>DATEDIF(Table1[[#This Row],[Order Date]], Table1[[#This Row],[Ship Date]], "D")</f>
        <v>4</v>
      </c>
      <c r="AA1534" s="5">
        <f>IF(Table1[[#This Row],[Sales]]=0, 0, Table1[[#This Row],[Profit]] / Table1[[#This Row],[Sales]] * 100)</f>
        <v>-430.35468145906879</v>
      </c>
      <c r="AB1534" s="5">
        <f>Table1[[#This Row],[Sales]] / (1 - Table1[[#This Row],[Discount]])</f>
        <v>61.329896907216501</v>
      </c>
      <c r="AC1534" s="5">
        <f>Table1[[#This Row],[Sales Before Discount]] - Table1[[#This Row],[Sales]]</f>
        <v>1.8398969072164988</v>
      </c>
      <c r="AD1534" s="5" t="str">
        <f>IF(Table1[[#This Row],[Discount Impact Factor]]=0, "No Discount", IF(Table1[[#This Row],[Discount Impact Factor]]&lt;=0.1, "Low Discount", IF(Table1[[#This Row],[Discount Impact Factor]]&lt;=0.2, "Medium Discount", "High Discount")))</f>
        <v>High Discount</v>
      </c>
      <c r="AE1534" s="5" t="str">
        <f>IF(Table1[[#This Row],[Discount]]=0,"0% (No Discount)",
 IF(Table1[[#This Row],[Discount]]&lt;=0.09,"10%",
 IF(Table1[[#This Row],[Discount]]&lt;=0.16,"15%",
 IF(Table1[[#This Row],[Discount]]&lt;=0.2,"20%",  IF(Table1[[#This Row],[Discount]]&lt;=0.25,"25%",
 "30%+")))))</f>
        <v>10%</v>
      </c>
      <c r="AF1534" s="5" t="str">
        <f>IF(Table1[[#This Row],[Discount]]=0, "Full Price", "Discounted")</f>
        <v>Discounted</v>
      </c>
      <c r="AG1534" s="46" t="str">
        <f>TEXT(Table1[[#This Row],[Order Date]],"mmm-yyyy")</f>
        <v>Apr-2015</v>
      </c>
    </row>
    <row r="1535" spans="1:33" ht="12.75" customHeight="1" x14ac:dyDescent="0.25">
      <c r="A1535" s="5">
        <v>18898</v>
      </c>
      <c r="B1535" s="5" t="s">
        <v>56</v>
      </c>
      <c r="C1535" s="5">
        <v>7.0000000000000007E-2</v>
      </c>
      <c r="D1535" s="5">
        <v>60.97</v>
      </c>
      <c r="E1535" s="5">
        <v>4.5</v>
      </c>
      <c r="F1535" s="5">
        <v>2709</v>
      </c>
      <c r="G1535" s="5" t="s">
        <v>2504</v>
      </c>
      <c r="H1535" s="5" t="s">
        <v>49</v>
      </c>
      <c r="I1535" s="5" t="s">
        <v>114</v>
      </c>
      <c r="J1535" s="5" t="s">
        <v>29</v>
      </c>
      <c r="K1535" s="5" t="s">
        <v>257</v>
      </c>
      <c r="L1535" s="5" t="s">
        <v>59</v>
      </c>
      <c r="M1535" s="5" t="s">
        <v>2132</v>
      </c>
      <c r="N1535" s="5">
        <v>0.56000000000000005</v>
      </c>
      <c r="O1535" s="5" t="s">
        <v>33</v>
      </c>
      <c r="P1535" s="5" t="s">
        <v>53</v>
      </c>
      <c r="Q1535" s="5" t="s">
        <v>415</v>
      </c>
      <c r="R1535" s="5" t="s">
        <v>2505</v>
      </c>
      <c r="S1535" s="5">
        <v>21042</v>
      </c>
      <c r="T1535" s="7">
        <v>42152</v>
      </c>
      <c r="U1535" s="7">
        <v>42154</v>
      </c>
      <c r="V1535" s="5">
        <v>-41.77</v>
      </c>
      <c r="W1535" s="5">
        <v>1</v>
      </c>
      <c r="X1535" s="5">
        <v>57.84</v>
      </c>
      <c r="Y1535" s="5">
        <v>89240</v>
      </c>
      <c r="Z1535" s="5">
        <f>DATEDIF(Table1[[#This Row],[Order Date]], Table1[[#This Row],[Ship Date]], "D")</f>
        <v>2</v>
      </c>
      <c r="AA1535" s="5">
        <f>IF(Table1[[#This Row],[Sales]]=0, 0, Table1[[#This Row],[Profit]] / Table1[[#This Row],[Sales]] * 100)</f>
        <v>-72.216459197787003</v>
      </c>
      <c r="AB1535" s="5">
        <f>Table1[[#This Row],[Sales]] / (1 - Table1[[#This Row],[Discount]])</f>
        <v>62.193548387096783</v>
      </c>
      <c r="AC1535" s="5">
        <f>Table1[[#This Row],[Sales Before Discount]] - Table1[[#This Row],[Sales]]</f>
        <v>4.3535483870967795</v>
      </c>
      <c r="AD1535" s="5" t="str">
        <f>IF(Table1[[#This Row],[Discount Impact Factor]]=0, "No Discount", IF(Table1[[#This Row],[Discount Impact Factor]]&lt;=0.1, "Low Discount", IF(Table1[[#This Row],[Discount Impact Factor]]&lt;=0.2, "Medium Discount", "High Discount")))</f>
        <v>High Discount</v>
      </c>
      <c r="AE1535" s="5" t="str">
        <f>IF(Table1[[#This Row],[Discount]]=0,"0% (No Discount)",
 IF(Table1[[#This Row],[Discount]]&lt;=0.09,"10%",
 IF(Table1[[#This Row],[Discount]]&lt;=0.16,"15%",
 IF(Table1[[#This Row],[Discount]]&lt;=0.2,"20%",  IF(Table1[[#This Row],[Discount]]&lt;=0.25,"25%",
 "30%+")))))</f>
        <v>10%</v>
      </c>
      <c r="AF1535" s="5" t="str">
        <f>IF(Table1[[#This Row],[Discount]]=0, "Full Price", "Discounted")</f>
        <v>Discounted</v>
      </c>
      <c r="AG1535" s="46" t="str">
        <f>TEXT(Table1[[#This Row],[Order Date]],"mmm-yyyy")</f>
        <v>May-2015</v>
      </c>
    </row>
    <row r="1536" spans="1:33" ht="12.75" customHeight="1" x14ac:dyDescent="0.25">
      <c r="A1536" s="5">
        <v>18899</v>
      </c>
      <c r="B1536" s="5" t="s">
        <v>56</v>
      </c>
      <c r="C1536" s="5">
        <v>0</v>
      </c>
      <c r="D1536" s="5">
        <v>90.98</v>
      </c>
      <c r="E1536" s="5">
        <v>56.2</v>
      </c>
      <c r="F1536" s="5">
        <v>2709</v>
      </c>
      <c r="G1536" s="5" t="s">
        <v>2504</v>
      </c>
      <c r="H1536" s="5" t="s">
        <v>49</v>
      </c>
      <c r="I1536" s="5" t="s">
        <v>114</v>
      </c>
      <c r="J1536" s="5" t="s">
        <v>41</v>
      </c>
      <c r="K1536" s="5" t="s">
        <v>50</v>
      </c>
      <c r="L1536" s="5" t="s">
        <v>86</v>
      </c>
      <c r="M1536" s="5" t="s">
        <v>1061</v>
      </c>
      <c r="N1536" s="5">
        <v>0.74</v>
      </c>
      <c r="O1536" s="5" t="s">
        <v>33</v>
      </c>
      <c r="P1536" s="5" t="s">
        <v>53</v>
      </c>
      <c r="Q1536" s="5" t="s">
        <v>415</v>
      </c>
      <c r="R1536" s="5" t="s">
        <v>2505</v>
      </c>
      <c r="S1536" s="5">
        <v>21042</v>
      </c>
      <c r="T1536" s="7">
        <v>42152</v>
      </c>
      <c r="U1536" s="7">
        <v>42154</v>
      </c>
      <c r="V1536" s="5">
        <v>-1014.11</v>
      </c>
      <c r="W1536" s="5">
        <v>15</v>
      </c>
      <c r="X1536" s="5">
        <v>1425.71</v>
      </c>
      <c r="Y1536" s="5">
        <v>89240</v>
      </c>
      <c r="Z1536" s="5">
        <f>DATEDIF(Table1[[#This Row],[Order Date]], Table1[[#This Row],[Ship Date]], "D")</f>
        <v>2</v>
      </c>
      <c r="AA1536" s="5">
        <f>IF(Table1[[#This Row],[Sales]]=0, 0, Table1[[#This Row],[Profit]] / Table1[[#This Row],[Sales]] * 100)</f>
        <v>-71.130173737997211</v>
      </c>
      <c r="AB1536" s="5">
        <f>Table1[[#This Row],[Sales]] / (1 - Table1[[#This Row],[Discount]])</f>
        <v>1425.71</v>
      </c>
      <c r="AC1536" s="5">
        <f>Table1[[#This Row],[Sales Before Discount]] - Table1[[#This Row],[Sales]]</f>
        <v>0</v>
      </c>
      <c r="AD1536" s="5" t="str">
        <f>IF(Table1[[#This Row],[Discount Impact Factor]]=0, "No Discount", IF(Table1[[#This Row],[Discount Impact Factor]]&lt;=0.1, "Low Discount", IF(Table1[[#This Row],[Discount Impact Factor]]&lt;=0.2, "Medium Discount", "High Discount")))</f>
        <v>No Discount</v>
      </c>
      <c r="AE1536" s="5" t="str">
        <f>IF(Table1[[#This Row],[Discount]]=0,"0% (No Discount)",
 IF(Table1[[#This Row],[Discount]]&lt;=0.09,"10%",
 IF(Table1[[#This Row],[Discount]]&lt;=0.16,"15%",
 IF(Table1[[#This Row],[Discount]]&lt;=0.2,"20%",  IF(Table1[[#This Row],[Discount]]&lt;=0.25,"25%",
 "30%+")))))</f>
        <v>0% (No Discount)</v>
      </c>
      <c r="AF1536" s="5" t="str">
        <f>IF(Table1[[#This Row],[Discount]]=0, "Full Price", "Discounted")</f>
        <v>Full Price</v>
      </c>
      <c r="AG1536" s="46" t="str">
        <f>TEXT(Table1[[#This Row],[Order Date]],"mmm-yyyy")</f>
        <v>May-2015</v>
      </c>
    </row>
    <row r="1537" spans="1:33" ht="12.75" hidden="1" customHeight="1" x14ac:dyDescent="0.25">
      <c r="A1537" s="5">
        <v>18855</v>
      </c>
      <c r="B1537" s="5" t="s">
        <v>47</v>
      </c>
      <c r="C1537" s="5">
        <v>7.0000000000000007E-2</v>
      </c>
      <c r="D1537" s="5">
        <v>2.88</v>
      </c>
      <c r="E1537" s="5">
        <v>0.5</v>
      </c>
      <c r="F1537" s="5">
        <v>2713</v>
      </c>
      <c r="G1537" s="5" t="s">
        <v>2506</v>
      </c>
      <c r="H1537" s="5" t="s">
        <v>49</v>
      </c>
      <c r="I1537" s="5" t="s">
        <v>28</v>
      </c>
      <c r="J1537" s="5" t="s">
        <v>29</v>
      </c>
      <c r="K1537" s="5" t="s">
        <v>134</v>
      </c>
      <c r="L1537" s="5" t="s">
        <v>59</v>
      </c>
      <c r="M1537" s="5" t="s">
        <v>2507</v>
      </c>
      <c r="N1537" s="5">
        <v>0.39</v>
      </c>
      <c r="O1537" s="5" t="s">
        <v>33</v>
      </c>
      <c r="P1537" s="5" t="s">
        <v>61</v>
      </c>
      <c r="Q1537" s="5" t="s">
        <v>300</v>
      </c>
      <c r="R1537" s="5" t="s">
        <v>2508</v>
      </c>
      <c r="S1537" s="5">
        <v>49001</v>
      </c>
      <c r="T1537" s="7">
        <v>42176</v>
      </c>
      <c r="U1537" s="7">
        <v>42179</v>
      </c>
      <c r="V1537" s="5">
        <v>17.429400000000001</v>
      </c>
      <c r="W1537" s="5">
        <v>9</v>
      </c>
      <c r="X1537" s="5">
        <v>25.26</v>
      </c>
      <c r="Y1537" s="5">
        <v>88701</v>
      </c>
      <c r="Z1537" s="5">
        <f>DATEDIF(Table1[[#This Row],[Order Date]], Table1[[#This Row],[Ship Date]], "D")</f>
        <v>3</v>
      </c>
      <c r="AA1537" s="5">
        <f>IF(Table1[[#This Row],[Sales]]=0, 0, Table1[[#This Row],[Profit]] / Table1[[#This Row],[Sales]] * 100)</f>
        <v>69</v>
      </c>
      <c r="AB1537" s="5">
        <f>Table1[[#This Row],[Sales]] / (1 - Table1[[#This Row],[Discount]])</f>
        <v>27.161290322580648</v>
      </c>
      <c r="AC1537" s="5">
        <f>Table1[[#This Row],[Sales Before Discount]] - Table1[[#This Row],[Sales]]</f>
        <v>1.9012903225806461</v>
      </c>
      <c r="AD1537" s="5" t="str">
        <f>IF(Table1[[#This Row],[Discount Impact Factor]]=0, "No Discount", IF(Table1[[#This Row],[Discount Impact Factor]]&lt;=0.1, "Low Discount", IF(Table1[[#This Row],[Discount Impact Factor]]&lt;=0.2, "Medium Discount", "High Discount")))</f>
        <v>High Discount</v>
      </c>
      <c r="AE1537" s="5" t="str">
        <f>IF(Table1[[#This Row],[Discount]]=0,"0% (No Discount)",
 IF(Table1[[#This Row],[Discount]]&lt;=0.09,"10%",
 IF(Table1[[#This Row],[Discount]]&lt;=0.16,"15%",
 IF(Table1[[#This Row],[Discount]]&lt;=0.2,"20%",  IF(Table1[[#This Row],[Discount]]&lt;=0.25,"25%",
 "30%+")))))</f>
        <v>10%</v>
      </c>
      <c r="AF1537" s="5" t="str">
        <f>IF(Table1[[#This Row],[Discount]]=0, "Full Price", "Discounted")</f>
        <v>Discounted</v>
      </c>
      <c r="AG1537" s="46" t="str">
        <f>TEXT(Table1[[#This Row],[Order Date]],"mmm-yyyy")</f>
        <v>Jun-2015</v>
      </c>
    </row>
    <row r="1538" spans="1:33" ht="12.75" customHeight="1" x14ac:dyDescent="0.25">
      <c r="A1538" s="5">
        <v>18856</v>
      </c>
      <c r="B1538" s="5" t="s">
        <v>47</v>
      </c>
      <c r="C1538" s="5">
        <v>0.03</v>
      </c>
      <c r="D1538" s="5">
        <v>348.21</v>
      </c>
      <c r="E1538" s="5">
        <v>40.19</v>
      </c>
      <c r="F1538" s="5">
        <v>2713</v>
      </c>
      <c r="G1538" s="5" t="s">
        <v>2506</v>
      </c>
      <c r="H1538" s="5" t="s">
        <v>39</v>
      </c>
      <c r="I1538" s="5" t="s">
        <v>28</v>
      </c>
      <c r="J1538" s="5" t="s">
        <v>41</v>
      </c>
      <c r="K1538" s="5" t="s">
        <v>152</v>
      </c>
      <c r="L1538" s="5" t="s">
        <v>121</v>
      </c>
      <c r="M1538" s="5" t="s">
        <v>1572</v>
      </c>
      <c r="N1538" s="5">
        <v>0.62</v>
      </c>
      <c r="O1538" s="5" t="s">
        <v>33</v>
      </c>
      <c r="P1538" s="5" t="s">
        <v>61</v>
      </c>
      <c r="Q1538" s="5" t="s">
        <v>300</v>
      </c>
      <c r="R1538" s="5" t="s">
        <v>2508</v>
      </c>
      <c r="S1538" s="5">
        <v>49001</v>
      </c>
      <c r="T1538" s="7">
        <v>42176</v>
      </c>
      <c r="U1538" s="7">
        <v>42177</v>
      </c>
      <c r="V1538" s="5">
        <v>-178.86960000000002</v>
      </c>
      <c r="W1538" s="5">
        <v>2</v>
      </c>
      <c r="X1538" s="5">
        <v>736.16</v>
      </c>
      <c r="Y1538" s="5">
        <v>88701</v>
      </c>
      <c r="Z1538" s="5">
        <f>DATEDIF(Table1[[#This Row],[Order Date]], Table1[[#This Row],[Ship Date]], "D")</f>
        <v>1</v>
      </c>
      <c r="AA1538" s="5">
        <f>IF(Table1[[#This Row],[Sales]]=0, 0, Table1[[#This Row],[Profit]] / Table1[[#This Row],[Sales]] * 100)</f>
        <v>-24.297652684199093</v>
      </c>
      <c r="AB1538" s="5">
        <f>Table1[[#This Row],[Sales]] / (1 - Table1[[#This Row],[Discount]])</f>
        <v>758.92783505154637</v>
      </c>
      <c r="AC1538" s="5">
        <f>Table1[[#This Row],[Sales Before Discount]] - Table1[[#This Row],[Sales]]</f>
        <v>22.767835051546399</v>
      </c>
      <c r="AD1538" s="5" t="str">
        <f>IF(Table1[[#This Row],[Discount Impact Factor]]=0, "No Discount", IF(Table1[[#This Row],[Discount Impact Factor]]&lt;=0.1, "Low Discount", IF(Table1[[#This Row],[Discount Impact Factor]]&lt;=0.2, "Medium Discount", "High Discount")))</f>
        <v>High Discount</v>
      </c>
      <c r="AE1538" s="5" t="str">
        <f>IF(Table1[[#This Row],[Discount]]=0,"0% (No Discount)",
 IF(Table1[[#This Row],[Discount]]&lt;=0.09,"10%",
 IF(Table1[[#This Row],[Discount]]&lt;=0.16,"15%",
 IF(Table1[[#This Row],[Discount]]&lt;=0.2,"20%",  IF(Table1[[#This Row],[Discount]]&lt;=0.25,"25%",
 "30%+")))))</f>
        <v>10%</v>
      </c>
      <c r="AF1538" s="5" t="str">
        <f>IF(Table1[[#This Row],[Discount]]=0, "Full Price", "Discounted")</f>
        <v>Discounted</v>
      </c>
      <c r="AG1538" s="46" t="str">
        <f>TEXT(Table1[[#This Row],[Order Date]],"mmm-yyyy")</f>
        <v>Jun-2015</v>
      </c>
    </row>
    <row r="1539" spans="1:33" ht="12.75" customHeight="1" x14ac:dyDescent="0.25">
      <c r="A1539" s="5">
        <v>21690</v>
      </c>
      <c r="B1539" s="5" t="s">
        <v>106</v>
      </c>
      <c r="C1539" s="5">
        <v>0.01</v>
      </c>
      <c r="D1539" s="5">
        <v>29.89</v>
      </c>
      <c r="E1539" s="5">
        <v>1.99</v>
      </c>
      <c r="F1539" s="5">
        <v>2715</v>
      </c>
      <c r="G1539" s="5" t="s">
        <v>2509</v>
      </c>
      <c r="H1539" s="5" t="s">
        <v>49</v>
      </c>
      <c r="I1539" s="5" t="s">
        <v>28</v>
      </c>
      <c r="J1539" s="5" t="s">
        <v>77</v>
      </c>
      <c r="K1539" s="5" t="s">
        <v>180</v>
      </c>
      <c r="L1539" s="5" t="s">
        <v>51</v>
      </c>
      <c r="M1539" s="5" t="s">
        <v>1311</v>
      </c>
      <c r="N1539" s="5">
        <v>0.5</v>
      </c>
      <c r="O1539" s="5" t="s">
        <v>33</v>
      </c>
      <c r="P1539" s="5" t="s">
        <v>61</v>
      </c>
      <c r="Q1539" s="5" t="s">
        <v>300</v>
      </c>
      <c r="R1539" s="5" t="s">
        <v>2510</v>
      </c>
      <c r="S1539" s="5">
        <v>48911</v>
      </c>
      <c r="T1539" s="7">
        <v>42016</v>
      </c>
      <c r="U1539" s="7">
        <v>42020</v>
      </c>
      <c r="V1539" s="5">
        <v>-74.64</v>
      </c>
      <c r="W1539" s="5">
        <v>1</v>
      </c>
      <c r="X1539" s="5">
        <v>31.96</v>
      </c>
      <c r="Y1539" s="5">
        <v>88702</v>
      </c>
      <c r="Z1539" s="5">
        <f>DATEDIF(Table1[[#This Row],[Order Date]], Table1[[#This Row],[Ship Date]], "D")</f>
        <v>4</v>
      </c>
      <c r="AA1539" s="5">
        <f>IF(Table1[[#This Row],[Sales]]=0, 0, Table1[[#This Row],[Profit]] / Table1[[#This Row],[Sales]] * 100)</f>
        <v>-233.54192740926158</v>
      </c>
      <c r="AB1539" s="5">
        <f>Table1[[#This Row],[Sales]] / (1 - Table1[[#This Row],[Discount]])</f>
        <v>32.282828282828284</v>
      </c>
      <c r="AC1539" s="5">
        <f>Table1[[#This Row],[Sales Before Discount]] - Table1[[#This Row],[Sales]]</f>
        <v>0.32282828282828291</v>
      </c>
      <c r="AD1539" s="5" t="str">
        <f>IF(Table1[[#This Row],[Discount Impact Factor]]=0, "No Discount", IF(Table1[[#This Row],[Discount Impact Factor]]&lt;=0.1, "Low Discount", IF(Table1[[#This Row],[Discount Impact Factor]]&lt;=0.2, "Medium Discount", "High Discount")))</f>
        <v>High Discount</v>
      </c>
      <c r="AE1539" s="5" t="str">
        <f>IF(Table1[[#This Row],[Discount]]=0,"0% (No Discount)",
 IF(Table1[[#This Row],[Discount]]&lt;=0.09,"10%",
 IF(Table1[[#This Row],[Discount]]&lt;=0.16,"15%",
 IF(Table1[[#This Row],[Discount]]&lt;=0.2,"20%",  IF(Table1[[#This Row],[Discount]]&lt;=0.25,"25%",
 "30%+")))))</f>
        <v>10%</v>
      </c>
      <c r="AF1539" s="5" t="str">
        <f>IF(Table1[[#This Row],[Discount]]=0, "Full Price", "Discounted")</f>
        <v>Discounted</v>
      </c>
      <c r="AG1539" s="46" t="str">
        <f>TEXT(Table1[[#This Row],[Order Date]],"mmm-yyyy")</f>
        <v>Jan-2015</v>
      </c>
    </row>
    <row r="1540" spans="1:33" ht="12.75" hidden="1" customHeight="1" x14ac:dyDescent="0.25">
      <c r="A1540" s="5">
        <v>21863</v>
      </c>
      <c r="B1540" s="5" t="s">
        <v>47</v>
      </c>
      <c r="C1540" s="5">
        <v>0.1</v>
      </c>
      <c r="D1540" s="5">
        <v>6.74</v>
      </c>
      <c r="E1540" s="5">
        <v>1.72</v>
      </c>
      <c r="F1540" s="5">
        <v>2718</v>
      </c>
      <c r="G1540" s="5" t="s">
        <v>2511</v>
      </c>
      <c r="H1540" s="5" t="s">
        <v>49</v>
      </c>
      <c r="I1540" s="5" t="s">
        <v>114</v>
      </c>
      <c r="J1540" s="5" t="s">
        <v>29</v>
      </c>
      <c r="K1540" s="5" t="s">
        <v>93</v>
      </c>
      <c r="L1540" s="5" t="s">
        <v>31</v>
      </c>
      <c r="M1540" s="5" t="s">
        <v>2512</v>
      </c>
      <c r="N1540" s="5">
        <v>0.35</v>
      </c>
      <c r="O1540" s="5" t="s">
        <v>33</v>
      </c>
      <c r="P1540" s="5" t="s">
        <v>61</v>
      </c>
      <c r="Q1540" s="5" t="s">
        <v>178</v>
      </c>
      <c r="R1540" s="5" t="s">
        <v>2510</v>
      </c>
      <c r="S1540" s="5">
        <v>60438</v>
      </c>
      <c r="T1540" s="7">
        <v>42064</v>
      </c>
      <c r="U1540" s="7">
        <v>42066</v>
      </c>
      <c r="V1540" s="5">
        <v>65.41</v>
      </c>
      <c r="W1540" s="5">
        <v>15</v>
      </c>
      <c r="X1540" s="5">
        <v>98.17</v>
      </c>
      <c r="Y1540" s="5">
        <v>89394</v>
      </c>
      <c r="Z1540" s="5">
        <f>DATEDIF(Table1[[#This Row],[Order Date]], Table1[[#This Row],[Ship Date]], "D")</f>
        <v>2</v>
      </c>
      <c r="AA1540" s="5">
        <f>IF(Table1[[#This Row],[Sales]]=0, 0, Table1[[#This Row],[Profit]] / Table1[[#This Row],[Sales]] * 100)</f>
        <v>66.629316491799941</v>
      </c>
      <c r="AB1540" s="5">
        <f>Table1[[#This Row],[Sales]] / (1 - Table1[[#This Row],[Discount]])</f>
        <v>109.07777777777778</v>
      </c>
      <c r="AC1540" s="5">
        <f>Table1[[#This Row],[Sales Before Discount]] - Table1[[#This Row],[Sales]]</f>
        <v>10.907777777777781</v>
      </c>
      <c r="AD1540" s="5" t="str">
        <f>IF(Table1[[#This Row],[Discount Impact Factor]]=0, "No Discount", IF(Table1[[#This Row],[Discount Impact Factor]]&lt;=0.1, "Low Discount", IF(Table1[[#This Row],[Discount Impact Factor]]&lt;=0.2, "Medium Discount", "High Discount")))</f>
        <v>High Discount</v>
      </c>
      <c r="AE1540" s="5" t="str">
        <f>IF(Table1[[#This Row],[Discount]]=0,"0% (No Discount)",
 IF(Table1[[#This Row],[Discount]]&lt;=0.09,"10%",
 IF(Table1[[#This Row],[Discount]]&lt;=0.16,"15%",
 IF(Table1[[#This Row],[Discount]]&lt;=0.2,"20%",  IF(Table1[[#This Row],[Discount]]&lt;=0.25,"25%",
 "30%+")))))</f>
        <v>15%</v>
      </c>
      <c r="AF1540" s="5" t="str">
        <f>IF(Table1[[#This Row],[Discount]]=0, "Full Price", "Discounted")</f>
        <v>Discounted</v>
      </c>
      <c r="AG1540" s="46" t="str">
        <f>TEXT(Table1[[#This Row],[Order Date]],"mmm-yyyy")</f>
        <v>Mar-2015</v>
      </c>
    </row>
    <row r="1541" spans="1:33" ht="12.75" customHeight="1" x14ac:dyDescent="0.25">
      <c r="A1541" s="5">
        <v>21399</v>
      </c>
      <c r="B1541" s="5" t="s">
        <v>47</v>
      </c>
      <c r="C1541" s="5">
        <v>0</v>
      </c>
      <c r="D1541" s="5">
        <v>40.479999999999997</v>
      </c>
      <c r="E1541" s="5">
        <v>19.989999999999998</v>
      </c>
      <c r="F1541" s="5">
        <v>2720</v>
      </c>
      <c r="G1541" s="5" t="s">
        <v>2513</v>
      </c>
      <c r="H1541" s="5" t="s">
        <v>49</v>
      </c>
      <c r="I1541" s="5" t="s">
        <v>58</v>
      </c>
      <c r="J1541" s="5" t="s">
        <v>77</v>
      </c>
      <c r="K1541" s="5" t="s">
        <v>180</v>
      </c>
      <c r="L1541" s="5" t="s">
        <v>59</v>
      </c>
      <c r="M1541" s="5" t="s">
        <v>830</v>
      </c>
      <c r="N1541" s="5">
        <v>0.77</v>
      </c>
      <c r="O1541" s="5" t="s">
        <v>33</v>
      </c>
      <c r="P1541" s="5" t="s">
        <v>136</v>
      </c>
      <c r="Q1541" s="5" t="s">
        <v>387</v>
      </c>
      <c r="R1541" s="5" t="s">
        <v>2514</v>
      </c>
      <c r="S1541" s="5">
        <v>30721</v>
      </c>
      <c r="T1541" s="7">
        <v>42171</v>
      </c>
      <c r="U1541" s="7">
        <v>42172</v>
      </c>
      <c r="V1541" s="5">
        <v>-25.634</v>
      </c>
      <c r="W1541" s="5">
        <v>6</v>
      </c>
      <c r="X1541" s="5">
        <v>264.95</v>
      </c>
      <c r="Y1541" s="5">
        <v>88766</v>
      </c>
      <c r="Z1541" s="5">
        <f>DATEDIF(Table1[[#This Row],[Order Date]], Table1[[#This Row],[Ship Date]], "D")</f>
        <v>1</v>
      </c>
      <c r="AA1541" s="5">
        <f>IF(Table1[[#This Row],[Sales]]=0, 0, Table1[[#This Row],[Profit]] / Table1[[#This Row],[Sales]] * 100)</f>
        <v>-9.6750330250990757</v>
      </c>
      <c r="AB1541" s="5">
        <f>Table1[[#This Row],[Sales]] / (1 - Table1[[#This Row],[Discount]])</f>
        <v>264.95</v>
      </c>
      <c r="AC1541" s="5">
        <f>Table1[[#This Row],[Sales Before Discount]] - Table1[[#This Row],[Sales]]</f>
        <v>0</v>
      </c>
      <c r="AD1541" s="5" t="str">
        <f>IF(Table1[[#This Row],[Discount Impact Factor]]=0, "No Discount", IF(Table1[[#This Row],[Discount Impact Factor]]&lt;=0.1, "Low Discount", IF(Table1[[#This Row],[Discount Impact Factor]]&lt;=0.2, "Medium Discount", "High Discount")))</f>
        <v>No Discount</v>
      </c>
      <c r="AE1541" s="5" t="str">
        <f>IF(Table1[[#This Row],[Discount]]=0,"0% (No Discount)",
 IF(Table1[[#This Row],[Discount]]&lt;=0.09,"10%",
 IF(Table1[[#This Row],[Discount]]&lt;=0.16,"15%",
 IF(Table1[[#This Row],[Discount]]&lt;=0.2,"20%",  IF(Table1[[#This Row],[Discount]]&lt;=0.25,"25%",
 "30%+")))))</f>
        <v>0% (No Discount)</v>
      </c>
      <c r="AF1541" s="5" t="str">
        <f>IF(Table1[[#This Row],[Discount]]=0, "Full Price", "Discounted")</f>
        <v>Full Price</v>
      </c>
      <c r="AG1541" s="46" t="str">
        <f>TEXT(Table1[[#This Row],[Order Date]],"mmm-yyyy")</f>
        <v>Jun-2015</v>
      </c>
    </row>
    <row r="1542" spans="1:33" ht="12.75" customHeight="1" x14ac:dyDescent="0.25">
      <c r="A1542" s="5">
        <v>19907</v>
      </c>
      <c r="B1542" s="5" t="s">
        <v>47</v>
      </c>
      <c r="C1542" s="5">
        <v>0.06</v>
      </c>
      <c r="D1542" s="5">
        <v>4.9800000000000004</v>
      </c>
      <c r="E1542" s="5">
        <v>7.44</v>
      </c>
      <c r="F1542" s="5">
        <v>2724</v>
      </c>
      <c r="G1542" s="5" t="s">
        <v>2515</v>
      </c>
      <c r="H1542" s="5" t="s">
        <v>49</v>
      </c>
      <c r="I1542" s="5" t="s">
        <v>40</v>
      </c>
      <c r="J1542" s="5" t="s">
        <v>29</v>
      </c>
      <c r="K1542" s="5" t="s">
        <v>93</v>
      </c>
      <c r="L1542" s="5" t="s">
        <v>59</v>
      </c>
      <c r="M1542" s="5" t="s">
        <v>384</v>
      </c>
      <c r="N1542" s="5">
        <v>0.36</v>
      </c>
      <c r="O1542" s="5" t="s">
        <v>33</v>
      </c>
      <c r="P1542" s="5" t="s">
        <v>136</v>
      </c>
      <c r="Q1542" s="5" t="s">
        <v>244</v>
      </c>
      <c r="R1542" s="5" t="s">
        <v>2516</v>
      </c>
      <c r="S1542" s="5">
        <v>37421</v>
      </c>
      <c r="T1542" s="7">
        <v>42125</v>
      </c>
      <c r="U1542" s="7">
        <v>42126</v>
      </c>
      <c r="V1542" s="5">
        <v>-37.561999999999998</v>
      </c>
      <c r="W1542" s="5">
        <v>10</v>
      </c>
      <c r="X1542" s="5">
        <v>53.21</v>
      </c>
      <c r="Y1542" s="5">
        <v>88959</v>
      </c>
      <c r="Z1542" s="5">
        <f>DATEDIF(Table1[[#This Row],[Order Date]], Table1[[#This Row],[Ship Date]], "D")</f>
        <v>1</v>
      </c>
      <c r="AA1542" s="5">
        <f>IF(Table1[[#This Row],[Sales]]=0, 0, Table1[[#This Row],[Profit]] / Table1[[#This Row],[Sales]] * 100)</f>
        <v>-70.591993986092831</v>
      </c>
      <c r="AB1542" s="5">
        <f>Table1[[#This Row],[Sales]] / (1 - Table1[[#This Row],[Discount]])</f>
        <v>56.60638297872341</v>
      </c>
      <c r="AC1542" s="5">
        <f>Table1[[#This Row],[Sales Before Discount]] - Table1[[#This Row],[Sales]]</f>
        <v>3.396382978723409</v>
      </c>
      <c r="AD1542" s="5" t="str">
        <f>IF(Table1[[#This Row],[Discount Impact Factor]]=0, "No Discount", IF(Table1[[#This Row],[Discount Impact Factor]]&lt;=0.1, "Low Discount", IF(Table1[[#This Row],[Discount Impact Factor]]&lt;=0.2, "Medium Discount", "High Discount")))</f>
        <v>High Discount</v>
      </c>
      <c r="AE1542" s="5" t="str">
        <f>IF(Table1[[#This Row],[Discount]]=0,"0% (No Discount)",
 IF(Table1[[#This Row],[Discount]]&lt;=0.09,"10%",
 IF(Table1[[#This Row],[Discount]]&lt;=0.16,"15%",
 IF(Table1[[#This Row],[Discount]]&lt;=0.2,"20%",  IF(Table1[[#This Row],[Discount]]&lt;=0.25,"25%",
 "30%+")))))</f>
        <v>10%</v>
      </c>
      <c r="AF1542" s="5" t="str">
        <f>IF(Table1[[#This Row],[Discount]]=0, "Full Price", "Discounted")</f>
        <v>Discounted</v>
      </c>
      <c r="AG1542" s="46" t="str">
        <f>TEXT(Table1[[#This Row],[Order Date]],"mmm-yyyy")</f>
        <v>May-2015</v>
      </c>
    </row>
    <row r="1543" spans="1:33" ht="12.75" customHeight="1" x14ac:dyDescent="0.25">
      <c r="A1543" s="5">
        <v>19908</v>
      </c>
      <c r="B1543" s="5" t="s">
        <v>47</v>
      </c>
      <c r="C1543" s="5">
        <v>0.01</v>
      </c>
      <c r="D1543" s="5">
        <v>6.48</v>
      </c>
      <c r="E1543" s="5">
        <v>7.37</v>
      </c>
      <c r="F1543" s="5">
        <v>2724</v>
      </c>
      <c r="G1543" s="5" t="s">
        <v>2515</v>
      </c>
      <c r="H1543" s="5" t="s">
        <v>49</v>
      </c>
      <c r="I1543" s="5" t="s">
        <v>40</v>
      </c>
      <c r="J1543" s="5" t="s">
        <v>29</v>
      </c>
      <c r="K1543" s="5" t="s">
        <v>93</v>
      </c>
      <c r="L1543" s="5" t="s">
        <v>59</v>
      </c>
      <c r="M1543" s="5" t="s">
        <v>714</v>
      </c>
      <c r="N1543" s="5">
        <v>0.37</v>
      </c>
      <c r="O1543" s="5" t="s">
        <v>33</v>
      </c>
      <c r="P1543" s="5" t="s">
        <v>136</v>
      </c>
      <c r="Q1543" s="5" t="s">
        <v>244</v>
      </c>
      <c r="R1543" s="5" t="s">
        <v>2516</v>
      </c>
      <c r="S1543" s="5">
        <v>37421</v>
      </c>
      <c r="T1543" s="7">
        <v>42125</v>
      </c>
      <c r="U1543" s="7">
        <v>42127</v>
      </c>
      <c r="V1543" s="5">
        <v>-449.69399999999996</v>
      </c>
      <c r="W1543" s="5">
        <v>18</v>
      </c>
      <c r="X1543" s="5">
        <v>122.8</v>
      </c>
      <c r="Y1543" s="5">
        <v>88959</v>
      </c>
      <c r="Z1543" s="5">
        <f>DATEDIF(Table1[[#This Row],[Order Date]], Table1[[#This Row],[Ship Date]], "D")</f>
        <v>2</v>
      </c>
      <c r="AA1543" s="5">
        <f>IF(Table1[[#This Row],[Sales]]=0, 0, Table1[[#This Row],[Profit]] / Table1[[#This Row],[Sales]] * 100)</f>
        <v>-366.20032573289899</v>
      </c>
      <c r="AB1543" s="5">
        <f>Table1[[#This Row],[Sales]] / (1 - Table1[[#This Row],[Discount]])</f>
        <v>124.04040404040404</v>
      </c>
      <c r="AC1543" s="5">
        <f>Table1[[#This Row],[Sales Before Discount]] - Table1[[#This Row],[Sales]]</f>
        <v>1.2404040404040444</v>
      </c>
      <c r="AD1543" s="5" t="str">
        <f>IF(Table1[[#This Row],[Discount Impact Factor]]=0, "No Discount", IF(Table1[[#This Row],[Discount Impact Factor]]&lt;=0.1, "Low Discount", IF(Table1[[#This Row],[Discount Impact Factor]]&lt;=0.2, "Medium Discount", "High Discount")))</f>
        <v>High Discount</v>
      </c>
      <c r="AE1543" s="5" t="str">
        <f>IF(Table1[[#This Row],[Discount]]=0,"0% (No Discount)",
 IF(Table1[[#This Row],[Discount]]&lt;=0.09,"10%",
 IF(Table1[[#This Row],[Discount]]&lt;=0.16,"15%",
 IF(Table1[[#This Row],[Discount]]&lt;=0.2,"20%",  IF(Table1[[#This Row],[Discount]]&lt;=0.25,"25%",
 "30%+")))))</f>
        <v>10%</v>
      </c>
      <c r="AF1543" s="5" t="str">
        <f>IF(Table1[[#This Row],[Discount]]=0, "Full Price", "Discounted")</f>
        <v>Discounted</v>
      </c>
      <c r="AG1543" s="46" t="str">
        <f>TEXT(Table1[[#This Row],[Order Date]],"mmm-yyyy")</f>
        <v>May-2015</v>
      </c>
    </row>
    <row r="1544" spans="1:33" ht="12.75" customHeight="1" x14ac:dyDescent="0.25">
      <c r="A1544" s="5">
        <v>22612</v>
      </c>
      <c r="B1544" s="5" t="s">
        <v>37</v>
      </c>
      <c r="C1544" s="5">
        <v>0.05</v>
      </c>
      <c r="D1544" s="5">
        <v>28.15</v>
      </c>
      <c r="E1544" s="5">
        <v>6.17</v>
      </c>
      <c r="F1544" s="5">
        <v>2725</v>
      </c>
      <c r="G1544" s="5" t="s">
        <v>2517</v>
      </c>
      <c r="H1544" s="5" t="s">
        <v>49</v>
      </c>
      <c r="I1544" s="5" t="s">
        <v>40</v>
      </c>
      <c r="J1544" s="5" t="s">
        <v>29</v>
      </c>
      <c r="K1544" s="5" t="s">
        <v>30</v>
      </c>
      <c r="L1544" s="5" t="s">
        <v>51</v>
      </c>
      <c r="M1544" s="5" t="s">
        <v>2337</v>
      </c>
      <c r="N1544" s="5">
        <v>0.55000000000000004</v>
      </c>
      <c r="O1544" s="5" t="s">
        <v>33</v>
      </c>
      <c r="P1544" s="5" t="s">
        <v>136</v>
      </c>
      <c r="Q1544" s="5" t="s">
        <v>244</v>
      </c>
      <c r="R1544" s="5" t="s">
        <v>2518</v>
      </c>
      <c r="S1544" s="5">
        <v>37042</v>
      </c>
      <c r="T1544" s="7">
        <v>42021</v>
      </c>
      <c r="U1544" s="7">
        <v>42022</v>
      </c>
      <c r="V1544" s="5">
        <v>-66.248000000000005</v>
      </c>
      <c r="W1544" s="5">
        <v>10</v>
      </c>
      <c r="X1544" s="5">
        <v>282.38</v>
      </c>
      <c r="Y1544" s="5">
        <v>88958</v>
      </c>
      <c r="Z1544" s="5">
        <f>DATEDIF(Table1[[#This Row],[Order Date]], Table1[[#This Row],[Ship Date]], "D")</f>
        <v>1</v>
      </c>
      <c r="AA1544" s="5">
        <f>IF(Table1[[#This Row],[Sales]]=0, 0, Table1[[#This Row],[Profit]] / Table1[[#This Row],[Sales]] * 100)</f>
        <v>-23.460585027268223</v>
      </c>
      <c r="AB1544" s="5">
        <f>Table1[[#This Row],[Sales]] / (1 - Table1[[#This Row],[Discount]])</f>
        <v>297.2421052631579</v>
      </c>
      <c r="AC1544" s="5">
        <f>Table1[[#This Row],[Sales Before Discount]] - Table1[[#This Row],[Sales]]</f>
        <v>14.8621052631579</v>
      </c>
      <c r="AD1544" s="5" t="str">
        <f>IF(Table1[[#This Row],[Discount Impact Factor]]=0, "No Discount", IF(Table1[[#This Row],[Discount Impact Factor]]&lt;=0.1, "Low Discount", IF(Table1[[#This Row],[Discount Impact Factor]]&lt;=0.2, "Medium Discount", "High Discount")))</f>
        <v>High Discount</v>
      </c>
      <c r="AE1544" s="5" t="str">
        <f>IF(Table1[[#This Row],[Discount]]=0,"0% (No Discount)",
 IF(Table1[[#This Row],[Discount]]&lt;=0.09,"10%",
 IF(Table1[[#This Row],[Discount]]&lt;=0.16,"15%",
 IF(Table1[[#This Row],[Discount]]&lt;=0.2,"20%",  IF(Table1[[#This Row],[Discount]]&lt;=0.25,"25%",
 "30%+")))))</f>
        <v>10%</v>
      </c>
      <c r="AF1544" s="5" t="str">
        <f>IF(Table1[[#This Row],[Discount]]=0, "Full Price", "Discounted")</f>
        <v>Discounted</v>
      </c>
      <c r="AG1544" s="46" t="str">
        <f>TEXT(Table1[[#This Row],[Order Date]],"mmm-yyyy")</f>
        <v>Jan-2015</v>
      </c>
    </row>
    <row r="1545" spans="1:33" ht="12.75" hidden="1" customHeight="1" x14ac:dyDescent="0.25">
      <c r="A1545" s="5">
        <v>21422</v>
      </c>
      <c r="B1545" s="5" t="s">
        <v>106</v>
      </c>
      <c r="C1545" s="5">
        <v>0.08</v>
      </c>
      <c r="D1545" s="5">
        <v>230.98</v>
      </c>
      <c r="E1545" s="5">
        <v>23.78</v>
      </c>
      <c r="F1545" s="5">
        <v>2729</v>
      </c>
      <c r="G1545" s="5" t="s">
        <v>2519</v>
      </c>
      <c r="H1545" s="5" t="s">
        <v>39</v>
      </c>
      <c r="I1545" s="5" t="s">
        <v>114</v>
      </c>
      <c r="J1545" s="5" t="s">
        <v>41</v>
      </c>
      <c r="K1545" s="5" t="s">
        <v>152</v>
      </c>
      <c r="L1545" s="5" t="s">
        <v>121</v>
      </c>
      <c r="M1545" s="5" t="s">
        <v>825</v>
      </c>
      <c r="N1545" s="5">
        <v>0.6</v>
      </c>
      <c r="O1545" s="5" t="s">
        <v>33</v>
      </c>
      <c r="P1545" s="5" t="s">
        <v>34</v>
      </c>
      <c r="Q1545" s="5" t="s">
        <v>35</v>
      </c>
      <c r="R1545" s="5" t="s">
        <v>566</v>
      </c>
      <c r="S1545" s="5">
        <v>98226</v>
      </c>
      <c r="T1545" s="7">
        <v>42069</v>
      </c>
      <c r="U1545" s="7">
        <v>42073</v>
      </c>
      <c r="V1545" s="5">
        <v>501.69</v>
      </c>
      <c r="W1545" s="5">
        <v>4</v>
      </c>
      <c r="X1545" s="5">
        <v>924.8</v>
      </c>
      <c r="Y1545" s="5">
        <v>88114</v>
      </c>
      <c r="Z1545" s="5">
        <f>DATEDIF(Table1[[#This Row],[Order Date]], Table1[[#This Row],[Ship Date]], "D")</f>
        <v>4</v>
      </c>
      <c r="AA1545" s="5">
        <f>IF(Table1[[#This Row],[Sales]]=0, 0, Table1[[#This Row],[Profit]] / Table1[[#This Row],[Sales]] * 100)</f>
        <v>54.248486159169552</v>
      </c>
      <c r="AB1545" s="5">
        <f>Table1[[#This Row],[Sales]] / (1 - Table1[[#This Row],[Discount]])</f>
        <v>1005.2173913043478</v>
      </c>
      <c r="AC1545" s="5">
        <f>Table1[[#This Row],[Sales Before Discount]] - Table1[[#This Row],[Sales]]</f>
        <v>80.417391304347802</v>
      </c>
      <c r="AD1545" s="5" t="str">
        <f>IF(Table1[[#This Row],[Discount Impact Factor]]=0, "No Discount", IF(Table1[[#This Row],[Discount Impact Factor]]&lt;=0.1, "Low Discount", IF(Table1[[#This Row],[Discount Impact Factor]]&lt;=0.2, "Medium Discount", "High Discount")))</f>
        <v>High Discount</v>
      </c>
      <c r="AE1545" s="5" t="str">
        <f>IF(Table1[[#This Row],[Discount]]=0,"0% (No Discount)",
 IF(Table1[[#This Row],[Discount]]&lt;=0.09,"10%",
 IF(Table1[[#This Row],[Discount]]&lt;=0.16,"15%",
 IF(Table1[[#This Row],[Discount]]&lt;=0.2,"20%",  IF(Table1[[#This Row],[Discount]]&lt;=0.25,"25%",
 "30%+")))))</f>
        <v>10%</v>
      </c>
      <c r="AF1545" s="5" t="str">
        <f>IF(Table1[[#This Row],[Discount]]=0, "Full Price", "Discounted")</f>
        <v>Discounted</v>
      </c>
      <c r="AG1545" s="46" t="str">
        <f>TEXT(Table1[[#This Row],[Order Date]],"mmm-yyyy")</f>
        <v>Mar-2015</v>
      </c>
    </row>
    <row r="1546" spans="1:33" ht="12.75" hidden="1" customHeight="1" x14ac:dyDescent="0.25">
      <c r="A1546" s="5">
        <v>19819</v>
      </c>
      <c r="B1546" s="5" t="s">
        <v>37</v>
      </c>
      <c r="C1546" s="5">
        <v>0.05</v>
      </c>
      <c r="D1546" s="5">
        <v>100.98</v>
      </c>
      <c r="E1546" s="5">
        <v>7.18</v>
      </c>
      <c r="F1546" s="5">
        <v>2737</v>
      </c>
      <c r="G1546" s="5" t="s">
        <v>2520</v>
      </c>
      <c r="H1546" s="5" t="s">
        <v>49</v>
      </c>
      <c r="I1546" s="5" t="s">
        <v>58</v>
      </c>
      <c r="J1546" s="5" t="s">
        <v>77</v>
      </c>
      <c r="K1546" s="5" t="s">
        <v>180</v>
      </c>
      <c r="L1546" s="5" t="s">
        <v>59</v>
      </c>
      <c r="M1546" s="5" t="s">
        <v>2275</v>
      </c>
      <c r="N1546" s="5">
        <v>0.4</v>
      </c>
      <c r="O1546" s="5" t="s">
        <v>33</v>
      </c>
      <c r="P1546" s="5" t="s">
        <v>53</v>
      </c>
      <c r="Q1546" s="5" t="s">
        <v>149</v>
      </c>
      <c r="R1546" s="5" t="s">
        <v>739</v>
      </c>
      <c r="S1546" s="5">
        <v>5701</v>
      </c>
      <c r="T1546" s="7">
        <v>42116</v>
      </c>
      <c r="U1546" s="7">
        <v>42118</v>
      </c>
      <c r="V1546" s="5">
        <v>566.6072999999999</v>
      </c>
      <c r="W1546" s="5">
        <v>8</v>
      </c>
      <c r="X1546" s="5">
        <v>821.17</v>
      </c>
      <c r="Y1546" s="5">
        <v>89018</v>
      </c>
      <c r="Z1546" s="5">
        <f>DATEDIF(Table1[[#This Row],[Order Date]], Table1[[#This Row],[Ship Date]], "D")</f>
        <v>2</v>
      </c>
      <c r="AA1546" s="5">
        <f>IF(Table1[[#This Row],[Sales]]=0, 0, Table1[[#This Row],[Profit]] / Table1[[#This Row],[Sales]] * 100)</f>
        <v>69</v>
      </c>
      <c r="AB1546" s="5">
        <f>Table1[[#This Row],[Sales]] / (1 - Table1[[#This Row],[Discount]])</f>
        <v>864.38947368421054</v>
      </c>
      <c r="AC1546" s="5">
        <f>Table1[[#This Row],[Sales Before Discount]] - Table1[[#This Row],[Sales]]</f>
        <v>43.219473684210584</v>
      </c>
      <c r="AD1546" s="5" t="str">
        <f>IF(Table1[[#This Row],[Discount Impact Factor]]=0, "No Discount", IF(Table1[[#This Row],[Discount Impact Factor]]&lt;=0.1, "Low Discount", IF(Table1[[#This Row],[Discount Impact Factor]]&lt;=0.2, "Medium Discount", "High Discount")))</f>
        <v>High Discount</v>
      </c>
      <c r="AE1546" s="5" t="str">
        <f>IF(Table1[[#This Row],[Discount]]=0,"0% (No Discount)",
 IF(Table1[[#This Row],[Discount]]&lt;=0.09,"10%",
 IF(Table1[[#This Row],[Discount]]&lt;=0.16,"15%",
 IF(Table1[[#This Row],[Discount]]&lt;=0.2,"20%",  IF(Table1[[#This Row],[Discount]]&lt;=0.25,"25%",
 "30%+")))))</f>
        <v>10%</v>
      </c>
      <c r="AF1546" s="5" t="str">
        <f>IF(Table1[[#This Row],[Discount]]=0, "Full Price", "Discounted")</f>
        <v>Discounted</v>
      </c>
      <c r="AG1546" s="46" t="str">
        <f>TEXT(Table1[[#This Row],[Order Date]],"mmm-yyyy")</f>
        <v>Apr-2015</v>
      </c>
    </row>
    <row r="1547" spans="1:33" ht="12.75" customHeight="1" x14ac:dyDescent="0.25">
      <c r="A1547" s="5">
        <v>18790</v>
      </c>
      <c r="B1547" s="5" t="s">
        <v>56</v>
      </c>
      <c r="C1547" s="5">
        <v>0.03</v>
      </c>
      <c r="D1547" s="5">
        <v>15.31</v>
      </c>
      <c r="E1547" s="5">
        <v>8.7799999999999994</v>
      </c>
      <c r="F1547" s="5">
        <v>2737</v>
      </c>
      <c r="G1547" s="5" t="s">
        <v>2520</v>
      </c>
      <c r="H1547" s="5" t="s">
        <v>49</v>
      </c>
      <c r="I1547" s="5" t="s">
        <v>58</v>
      </c>
      <c r="J1547" s="5" t="s">
        <v>29</v>
      </c>
      <c r="K1547" s="5" t="s">
        <v>141</v>
      </c>
      <c r="L1547" s="5" t="s">
        <v>59</v>
      </c>
      <c r="M1547" s="5" t="s">
        <v>1928</v>
      </c>
      <c r="N1547" s="5">
        <v>0.56999999999999995</v>
      </c>
      <c r="O1547" s="5" t="s">
        <v>33</v>
      </c>
      <c r="P1547" s="5" t="s">
        <v>53</v>
      </c>
      <c r="Q1547" s="5" t="s">
        <v>149</v>
      </c>
      <c r="R1547" s="5" t="s">
        <v>739</v>
      </c>
      <c r="S1547" s="5">
        <v>5701</v>
      </c>
      <c r="T1547" s="7">
        <v>42156</v>
      </c>
      <c r="U1547" s="7">
        <v>42157</v>
      </c>
      <c r="V1547" s="5">
        <v>-57.56</v>
      </c>
      <c r="W1547" s="5">
        <v>12</v>
      </c>
      <c r="X1547" s="5">
        <v>194.08</v>
      </c>
      <c r="Y1547" s="5">
        <v>89019</v>
      </c>
      <c r="Z1547" s="5">
        <f>DATEDIF(Table1[[#This Row],[Order Date]], Table1[[#This Row],[Ship Date]], "D")</f>
        <v>1</v>
      </c>
      <c r="AA1547" s="5">
        <f>IF(Table1[[#This Row],[Sales]]=0, 0, Table1[[#This Row],[Profit]] / Table1[[#This Row],[Sales]] * 100)</f>
        <v>-29.657873042044518</v>
      </c>
      <c r="AB1547" s="5">
        <f>Table1[[#This Row],[Sales]] / (1 - Table1[[#This Row],[Discount]])</f>
        <v>200.08247422680415</v>
      </c>
      <c r="AC1547" s="5">
        <f>Table1[[#This Row],[Sales Before Discount]] - Table1[[#This Row],[Sales]]</f>
        <v>6.0024742268041393</v>
      </c>
      <c r="AD1547" s="5" t="str">
        <f>IF(Table1[[#This Row],[Discount Impact Factor]]=0, "No Discount", IF(Table1[[#This Row],[Discount Impact Factor]]&lt;=0.1, "Low Discount", IF(Table1[[#This Row],[Discount Impact Factor]]&lt;=0.2, "Medium Discount", "High Discount")))</f>
        <v>High Discount</v>
      </c>
      <c r="AE1547" s="5" t="str">
        <f>IF(Table1[[#This Row],[Discount]]=0,"0% (No Discount)",
 IF(Table1[[#This Row],[Discount]]&lt;=0.09,"10%",
 IF(Table1[[#This Row],[Discount]]&lt;=0.16,"15%",
 IF(Table1[[#This Row],[Discount]]&lt;=0.2,"20%",  IF(Table1[[#This Row],[Discount]]&lt;=0.25,"25%",
 "30%+")))))</f>
        <v>10%</v>
      </c>
      <c r="AF1547" s="5" t="str">
        <f>IF(Table1[[#This Row],[Discount]]=0, "Full Price", "Discounted")</f>
        <v>Discounted</v>
      </c>
      <c r="AG1547" s="46" t="str">
        <f>TEXT(Table1[[#This Row],[Order Date]],"mmm-yyyy")</f>
        <v>Jun-2015</v>
      </c>
    </row>
    <row r="1548" spans="1:33" ht="12.75" hidden="1" customHeight="1" x14ac:dyDescent="0.25">
      <c r="A1548" s="5">
        <v>24278</v>
      </c>
      <c r="B1548" s="5" t="s">
        <v>47</v>
      </c>
      <c r="C1548" s="5">
        <v>0.02</v>
      </c>
      <c r="D1548" s="5">
        <v>33.979999999999997</v>
      </c>
      <c r="E1548" s="5">
        <v>1.99</v>
      </c>
      <c r="F1548" s="5">
        <v>2738</v>
      </c>
      <c r="G1548" s="5" t="s">
        <v>2521</v>
      </c>
      <c r="H1548" s="5" t="s">
        <v>49</v>
      </c>
      <c r="I1548" s="5" t="s">
        <v>58</v>
      </c>
      <c r="J1548" s="5" t="s">
        <v>77</v>
      </c>
      <c r="K1548" s="5" t="s">
        <v>180</v>
      </c>
      <c r="L1548" s="5" t="s">
        <v>51</v>
      </c>
      <c r="M1548" s="5" t="s">
        <v>2522</v>
      </c>
      <c r="N1548" s="5">
        <v>0.45</v>
      </c>
      <c r="O1548" s="5" t="s">
        <v>33</v>
      </c>
      <c r="P1548" s="5" t="s">
        <v>53</v>
      </c>
      <c r="Q1548" s="5" t="s">
        <v>149</v>
      </c>
      <c r="R1548" s="5" t="s">
        <v>778</v>
      </c>
      <c r="S1548" s="5">
        <v>5403</v>
      </c>
      <c r="T1548" s="7">
        <v>42107</v>
      </c>
      <c r="U1548" s="7">
        <v>42109</v>
      </c>
      <c r="V1548" s="5">
        <v>164.06129999999999</v>
      </c>
      <c r="W1548" s="5">
        <v>7</v>
      </c>
      <c r="X1548" s="5">
        <v>237.77</v>
      </c>
      <c r="Y1548" s="5">
        <v>89017</v>
      </c>
      <c r="Z1548" s="5">
        <f>DATEDIF(Table1[[#This Row],[Order Date]], Table1[[#This Row],[Ship Date]], "D")</f>
        <v>2</v>
      </c>
      <c r="AA1548" s="5">
        <f>IF(Table1[[#This Row],[Sales]]=0, 0, Table1[[#This Row],[Profit]] / Table1[[#This Row],[Sales]] * 100)</f>
        <v>69</v>
      </c>
      <c r="AB1548" s="5">
        <f>Table1[[#This Row],[Sales]] / (1 - Table1[[#This Row],[Discount]])</f>
        <v>242.62244897959187</v>
      </c>
      <c r="AC1548" s="5">
        <f>Table1[[#This Row],[Sales Before Discount]] - Table1[[#This Row],[Sales]]</f>
        <v>4.8524489795918555</v>
      </c>
      <c r="AD1548" s="5" t="str">
        <f>IF(Table1[[#This Row],[Discount Impact Factor]]=0, "No Discount", IF(Table1[[#This Row],[Discount Impact Factor]]&lt;=0.1, "Low Discount", IF(Table1[[#This Row],[Discount Impact Factor]]&lt;=0.2, "Medium Discount", "High Discount")))</f>
        <v>High Discount</v>
      </c>
      <c r="AE1548" s="5" t="str">
        <f>IF(Table1[[#This Row],[Discount]]=0,"0% (No Discount)",
 IF(Table1[[#This Row],[Discount]]&lt;=0.09,"10%",
 IF(Table1[[#This Row],[Discount]]&lt;=0.16,"15%",
 IF(Table1[[#This Row],[Discount]]&lt;=0.2,"20%",  IF(Table1[[#This Row],[Discount]]&lt;=0.25,"25%",
 "30%+")))))</f>
        <v>10%</v>
      </c>
      <c r="AF1548" s="5" t="str">
        <f>IF(Table1[[#This Row],[Discount]]=0, "Full Price", "Discounted")</f>
        <v>Discounted</v>
      </c>
      <c r="AG1548" s="46" t="str">
        <f>TEXT(Table1[[#This Row],[Order Date]],"mmm-yyyy")</f>
        <v>Apr-2015</v>
      </c>
    </row>
    <row r="1549" spans="1:33" ht="12.75" hidden="1" customHeight="1" x14ac:dyDescent="0.25">
      <c r="A1549" s="5">
        <v>19987</v>
      </c>
      <c r="B1549" s="5" t="s">
        <v>106</v>
      </c>
      <c r="C1549" s="5">
        <v>0.01</v>
      </c>
      <c r="D1549" s="5">
        <v>35.99</v>
      </c>
      <c r="E1549" s="5">
        <v>5.99</v>
      </c>
      <c r="F1549" s="5">
        <v>2741</v>
      </c>
      <c r="G1549" s="5" t="s">
        <v>2523</v>
      </c>
      <c r="H1549" s="5" t="s">
        <v>49</v>
      </c>
      <c r="I1549" s="5" t="s">
        <v>58</v>
      </c>
      <c r="J1549" s="5" t="s">
        <v>77</v>
      </c>
      <c r="K1549" s="5" t="s">
        <v>78</v>
      </c>
      <c r="L1549" s="5" t="s">
        <v>31</v>
      </c>
      <c r="M1549" s="5" t="s">
        <v>981</v>
      </c>
      <c r="N1549" s="5">
        <v>0.38</v>
      </c>
      <c r="O1549" s="5" t="s">
        <v>33</v>
      </c>
      <c r="P1549" s="5" t="s">
        <v>34</v>
      </c>
      <c r="Q1549" s="5" t="s">
        <v>1741</v>
      </c>
      <c r="R1549" s="5" t="s">
        <v>2524</v>
      </c>
      <c r="S1549" s="5">
        <v>83605</v>
      </c>
      <c r="T1549" s="7">
        <v>42075</v>
      </c>
      <c r="U1549" s="7">
        <v>42082</v>
      </c>
      <c r="V1549" s="5">
        <v>218.23319999999995</v>
      </c>
      <c r="W1549" s="5">
        <v>10</v>
      </c>
      <c r="X1549" s="5">
        <v>316.27999999999997</v>
      </c>
      <c r="Y1549" s="5">
        <v>89481</v>
      </c>
      <c r="Z1549" s="5">
        <f>DATEDIF(Table1[[#This Row],[Order Date]], Table1[[#This Row],[Ship Date]], "D")</f>
        <v>7</v>
      </c>
      <c r="AA1549" s="5">
        <f>IF(Table1[[#This Row],[Sales]]=0, 0, Table1[[#This Row],[Profit]] / Table1[[#This Row],[Sales]] * 100)</f>
        <v>69</v>
      </c>
      <c r="AB1549" s="5">
        <f>Table1[[#This Row],[Sales]] / (1 - Table1[[#This Row],[Discount]])</f>
        <v>319.47474747474746</v>
      </c>
      <c r="AC1549" s="5">
        <f>Table1[[#This Row],[Sales Before Discount]] - Table1[[#This Row],[Sales]]</f>
        <v>3.1947474747474871</v>
      </c>
      <c r="AD1549" s="5" t="str">
        <f>IF(Table1[[#This Row],[Discount Impact Factor]]=0, "No Discount", IF(Table1[[#This Row],[Discount Impact Factor]]&lt;=0.1, "Low Discount", IF(Table1[[#This Row],[Discount Impact Factor]]&lt;=0.2, "Medium Discount", "High Discount")))</f>
        <v>High Discount</v>
      </c>
      <c r="AE1549" s="5" t="str">
        <f>IF(Table1[[#This Row],[Discount]]=0,"0% (No Discount)",
 IF(Table1[[#This Row],[Discount]]&lt;=0.09,"10%",
 IF(Table1[[#This Row],[Discount]]&lt;=0.16,"15%",
 IF(Table1[[#This Row],[Discount]]&lt;=0.2,"20%",  IF(Table1[[#This Row],[Discount]]&lt;=0.25,"25%",
 "30%+")))))</f>
        <v>10%</v>
      </c>
      <c r="AF1549" s="5" t="str">
        <f>IF(Table1[[#This Row],[Discount]]=0, "Full Price", "Discounted")</f>
        <v>Discounted</v>
      </c>
      <c r="AG1549" s="46" t="str">
        <f>TEXT(Table1[[#This Row],[Order Date]],"mmm-yyyy")</f>
        <v>Mar-2015</v>
      </c>
    </row>
    <row r="1550" spans="1:33" ht="13.8" hidden="1" x14ac:dyDescent="0.25">
      <c r="A1550" s="5">
        <v>21323</v>
      </c>
      <c r="B1550" s="5" t="s">
        <v>56</v>
      </c>
      <c r="C1550" s="5">
        <v>0.01</v>
      </c>
      <c r="D1550" s="5">
        <v>220.98</v>
      </c>
      <c r="E1550" s="5">
        <v>64.66</v>
      </c>
      <c r="F1550" s="5">
        <v>2745</v>
      </c>
      <c r="G1550" s="5" t="s">
        <v>2525</v>
      </c>
      <c r="H1550" s="5" t="s">
        <v>39</v>
      </c>
      <c r="I1550" s="5" t="s">
        <v>28</v>
      </c>
      <c r="J1550" s="5" t="s">
        <v>41</v>
      </c>
      <c r="K1550" s="5" t="s">
        <v>191</v>
      </c>
      <c r="L1550" s="5" t="s">
        <v>121</v>
      </c>
      <c r="M1550" s="5" t="s">
        <v>2526</v>
      </c>
      <c r="N1550" s="5">
        <v>0.62</v>
      </c>
      <c r="O1550" s="5" t="s">
        <v>33</v>
      </c>
      <c r="P1550" s="5" t="s">
        <v>34</v>
      </c>
      <c r="Q1550" s="5" t="s">
        <v>378</v>
      </c>
      <c r="R1550" s="5" t="s">
        <v>2527</v>
      </c>
      <c r="S1550" s="5">
        <v>85224</v>
      </c>
      <c r="T1550" s="7">
        <v>42081</v>
      </c>
      <c r="U1550" s="7">
        <v>42082</v>
      </c>
      <c r="V1550" s="5">
        <v>1049.03</v>
      </c>
      <c r="W1550" s="5">
        <v>11</v>
      </c>
      <c r="X1550" s="5">
        <v>2591.09</v>
      </c>
      <c r="Y1550" s="5">
        <v>86184</v>
      </c>
      <c r="Z1550" s="5">
        <f>DATEDIF(Table1[[#This Row],[Order Date]], Table1[[#This Row],[Ship Date]], "D")</f>
        <v>1</v>
      </c>
      <c r="AA1550" s="5">
        <f>IF(Table1[[#This Row],[Sales]]=0, 0, Table1[[#This Row],[Profit]] / Table1[[#This Row],[Sales]] * 100)</f>
        <v>40.486050272279229</v>
      </c>
      <c r="AB1550" s="5">
        <f>Table1[[#This Row],[Sales]] / (1 - Table1[[#This Row],[Discount]])</f>
        <v>2617.2626262626263</v>
      </c>
      <c r="AC1550" s="5">
        <f>Table1[[#This Row],[Sales Before Discount]] - Table1[[#This Row],[Sales]]</f>
        <v>26.172626262626181</v>
      </c>
      <c r="AD1550" s="5" t="str">
        <f>IF(Table1[[#This Row],[Discount Impact Factor]]=0, "No Discount", IF(Table1[[#This Row],[Discount Impact Factor]]&lt;=0.1, "Low Discount", IF(Table1[[#This Row],[Discount Impact Factor]]&lt;=0.2, "Medium Discount", "High Discount")))</f>
        <v>High Discount</v>
      </c>
      <c r="AE1550" s="5" t="str">
        <f>IF(Table1[[#This Row],[Discount]]=0,"0% (No Discount)",
 IF(Table1[[#This Row],[Discount]]&lt;=0.09,"10%",
 IF(Table1[[#This Row],[Discount]]&lt;=0.16,"15%",
 IF(Table1[[#This Row],[Discount]]&lt;=0.2,"20%",  IF(Table1[[#This Row],[Discount]]&lt;=0.25,"25%",
 "30%+")))))</f>
        <v>10%</v>
      </c>
      <c r="AF1550" s="5" t="str">
        <f>IF(Table1[[#This Row],[Discount]]=0, "Full Price", "Discounted")</f>
        <v>Discounted</v>
      </c>
      <c r="AG1550" s="46" t="str">
        <f>TEXT(Table1[[#This Row],[Order Date]],"mmm-yyyy")</f>
        <v>Mar-2015</v>
      </c>
    </row>
    <row r="1551" spans="1:33" ht="12.75" customHeight="1" x14ac:dyDescent="0.25">
      <c r="A1551" s="5">
        <v>4949</v>
      </c>
      <c r="B1551" s="5" t="s">
        <v>56</v>
      </c>
      <c r="C1551" s="5">
        <v>0.08</v>
      </c>
      <c r="D1551" s="5">
        <v>9.98</v>
      </c>
      <c r="E1551" s="5">
        <v>12.52</v>
      </c>
      <c r="F1551" s="5">
        <v>2747</v>
      </c>
      <c r="G1551" s="5" t="s">
        <v>2528</v>
      </c>
      <c r="H1551" s="5" t="s">
        <v>49</v>
      </c>
      <c r="I1551" s="5" t="s">
        <v>28</v>
      </c>
      <c r="J1551" s="5" t="s">
        <v>41</v>
      </c>
      <c r="K1551" s="5" t="s">
        <v>50</v>
      </c>
      <c r="L1551" s="5" t="s">
        <v>59</v>
      </c>
      <c r="M1551" s="5" t="s">
        <v>2529</v>
      </c>
      <c r="N1551" s="5">
        <v>0.56999999999999995</v>
      </c>
      <c r="O1551" s="5" t="s">
        <v>33</v>
      </c>
      <c r="P1551" s="5" t="s">
        <v>53</v>
      </c>
      <c r="Q1551" s="5" t="s">
        <v>71</v>
      </c>
      <c r="R1551" s="5" t="s">
        <v>90</v>
      </c>
      <c r="S1551" s="5">
        <v>10115</v>
      </c>
      <c r="T1551" s="7">
        <v>42040</v>
      </c>
      <c r="U1551" s="7">
        <v>42042</v>
      </c>
      <c r="V1551" s="5">
        <v>-102.93</v>
      </c>
      <c r="W1551" s="5">
        <v>15</v>
      </c>
      <c r="X1551" s="5">
        <v>150.24</v>
      </c>
      <c r="Y1551" s="5">
        <v>35200</v>
      </c>
      <c r="Z1551" s="5">
        <f>DATEDIF(Table1[[#This Row],[Order Date]], Table1[[#This Row],[Ship Date]], "D")</f>
        <v>2</v>
      </c>
      <c r="AA1551" s="5">
        <f>IF(Table1[[#This Row],[Sales]]=0, 0, Table1[[#This Row],[Profit]] / Table1[[#This Row],[Sales]] * 100)</f>
        <v>-68.510383386581481</v>
      </c>
      <c r="AB1551" s="5">
        <f>Table1[[#This Row],[Sales]] / (1 - Table1[[#This Row],[Discount]])</f>
        <v>163.30434782608697</v>
      </c>
      <c r="AC1551" s="5">
        <f>Table1[[#This Row],[Sales Before Discount]] - Table1[[#This Row],[Sales]]</f>
        <v>13.064347826086959</v>
      </c>
      <c r="AD1551" s="5" t="str">
        <f>IF(Table1[[#This Row],[Discount Impact Factor]]=0, "No Discount", IF(Table1[[#This Row],[Discount Impact Factor]]&lt;=0.1, "Low Discount", IF(Table1[[#This Row],[Discount Impact Factor]]&lt;=0.2, "Medium Discount", "High Discount")))</f>
        <v>High Discount</v>
      </c>
      <c r="AE1551" s="5" t="str">
        <f>IF(Table1[[#This Row],[Discount]]=0,"0% (No Discount)",
 IF(Table1[[#This Row],[Discount]]&lt;=0.09,"10%",
 IF(Table1[[#This Row],[Discount]]&lt;=0.16,"15%",
 IF(Table1[[#This Row],[Discount]]&lt;=0.2,"20%",  IF(Table1[[#This Row],[Discount]]&lt;=0.25,"25%",
 "30%+")))))</f>
        <v>10%</v>
      </c>
      <c r="AF1551" s="5" t="str">
        <f>IF(Table1[[#This Row],[Discount]]=0, "Full Price", "Discounted")</f>
        <v>Discounted</v>
      </c>
      <c r="AG1551" s="46" t="str">
        <f>TEXT(Table1[[#This Row],[Order Date]],"mmm-yyyy")</f>
        <v>Feb-2015</v>
      </c>
    </row>
    <row r="1552" spans="1:33" ht="12.75" hidden="1" customHeight="1" x14ac:dyDescent="0.25">
      <c r="A1552" s="5">
        <v>3323</v>
      </c>
      <c r="B1552" s="5" t="s">
        <v>56</v>
      </c>
      <c r="C1552" s="5">
        <v>0.01</v>
      </c>
      <c r="D1552" s="5">
        <v>220.98</v>
      </c>
      <c r="E1552" s="5">
        <v>64.66</v>
      </c>
      <c r="F1552" s="5">
        <v>2747</v>
      </c>
      <c r="G1552" s="5" t="s">
        <v>2528</v>
      </c>
      <c r="H1552" s="5" t="s">
        <v>39</v>
      </c>
      <c r="I1552" s="5" t="s">
        <v>28</v>
      </c>
      <c r="J1552" s="5" t="s">
        <v>41</v>
      </c>
      <c r="K1552" s="5" t="s">
        <v>191</v>
      </c>
      <c r="L1552" s="5" t="s">
        <v>121</v>
      </c>
      <c r="M1552" s="5" t="s">
        <v>2526</v>
      </c>
      <c r="N1552" s="5">
        <v>0.62</v>
      </c>
      <c r="O1552" s="5" t="s">
        <v>33</v>
      </c>
      <c r="P1552" s="5" t="s">
        <v>53</v>
      </c>
      <c r="Q1552" s="5" t="s">
        <v>71</v>
      </c>
      <c r="R1552" s="5" t="s">
        <v>90</v>
      </c>
      <c r="S1552" s="5">
        <v>10115</v>
      </c>
      <c r="T1552" s="7">
        <v>42081</v>
      </c>
      <c r="U1552" s="7">
        <v>42082</v>
      </c>
      <c r="V1552" s="5">
        <v>1049.03</v>
      </c>
      <c r="W1552" s="5">
        <v>44</v>
      </c>
      <c r="X1552" s="5">
        <v>10364.36</v>
      </c>
      <c r="Y1552" s="5">
        <v>23751</v>
      </c>
      <c r="Z1552" s="5">
        <f>DATEDIF(Table1[[#This Row],[Order Date]], Table1[[#This Row],[Ship Date]], "D")</f>
        <v>1</v>
      </c>
      <c r="AA1552" s="5">
        <f>IF(Table1[[#This Row],[Sales]]=0, 0, Table1[[#This Row],[Profit]] / Table1[[#This Row],[Sales]] * 100)</f>
        <v>10.121512568069807</v>
      </c>
      <c r="AB1552" s="5">
        <f>Table1[[#This Row],[Sales]] / (1 - Table1[[#This Row],[Discount]])</f>
        <v>10469.050505050505</v>
      </c>
      <c r="AC1552" s="5">
        <f>Table1[[#This Row],[Sales Before Discount]] - Table1[[#This Row],[Sales]]</f>
        <v>104.69050505050473</v>
      </c>
      <c r="AD1552" s="5" t="str">
        <f>IF(Table1[[#This Row],[Discount Impact Factor]]=0, "No Discount", IF(Table1[[#This Row],[Discount Impact Factor]]&lt;=0.1, "Low Discount", IF(Table1[[#This Row],[Discount Impact Factor]]&lt;=0.2, "Medium Discount", "High Discount")))</f>
        <v>High Discount</v>
      </c>
      <c r="AE1552" s="5" t="str">
        <f>IF(Table1[[#This Row],[Discount]]=0,"0% (No Discount)",
 IF(Table1[[#This Row],[Discount]]&lt;=0.09,"10%",
 IF(Table1[[#This Row],[Discount]]&lt;=0.16,"15%",
 IF(Table1[[#This Row],[Discount]]&lt;=0.2,"20%",  IF(Table1[[#This Row],[Discount]]&lt;=0.25,"25%",
 "30%+")))))</f>
        <v>10%</v>
      </c>
      <c r="AF1552" s="5" t="str">
        <f>IF(Table1[[#This Row],[Discount]]=0, "Full Price", "Discounted")</f>
        <v>Discounted</v>
      </c>
      <c r="AG1552" s="46" t="str">
        <f>TEXT(Table1[[#This Row],[Order Date]],"mmm-yyyy")</f>
        <v>Mar-2015</v>
      </c>
    </row>
    <row r="1553" spans="1:33" ht="12.75" hidden="1" customHeight="1" x14ac:dyDescent="0.25">
      <c r="A1553" s="5">
        <v>23271</v>
      </c>
      <c r="B1553" s="5" t="s">
        <v>47</v>
      </c>
      <c r="C1553" s="5">
        <v>0.02</v>
      </c>
      <c r="D1553" s="5">
        <v>161.55000000000001</v>
      </c>
      <c r="E1553" s="5">
        <v>19.989999999999998</v>
      </c>
      <c r="F1553" s="5">
        <v>2750</v>
      </c>
      <c r="G1553" s="5" t="s">
        <v>2530</v>
      </c>
      <c r="H1553" s="5" t="s">
        <v>49</v>
      </c>
      <c r="I1553" s="5" t="s">
        <v>58</v>
      </c>
      <c r="J1553" s="5" t="s">
        <v>29</v>
      </c>
      <c r="K1553" s="5" t="s">
        <v>141</v>
      </c>
      <c r="L1553" s="5" t="s">
        <v>59</v>
      </c>
      <c r="M1553" s="5" t="s">
        <v>161</v>
      </c>
      <c r="N1553" s="5">
        <v>0.66</v>
      </c>
      <c r="O1553" s="5" t="s">
        <v>33</v>
      </c>
      <c r="P1553" s="5" t="s">
        <v>136</v>
      </c>
      <c r="Q1553" s="5" t="s">
        <v>137</v>
      </c>
      <c r="R1553" s="5" t="s">
        <v>2531</v>
      </c>
      <c r="S1553" s="5">
        <v>22980</v>
      </c>
      <c r="T1553" s="7">
        <v>42071</v>
      </c>
      <c r="U1553" s="7">
        <v>42071</v>
      </c>
      <c r="V1553" s="5">
        <v>664.51800000000003</v>
      </c>
      <c r="W1553" s="5">
        <v>4</v>
      </c>
      <c r="X1553" s="5">
        <v>657.61</v>
      </c>
      <c r="Y1553" s="5">
        <v>91424</v>
      </c>
      <c r="Z1553" s="5">
        <f>DATEDIF(Table1[[#This Row],[Order Date]], Table1[[#This Row],[Ship Date]], "D")</f>
        <v>0</v>
      </c>
      <c r="AA1553" s="5">
        <f>IF(Table1[[#This Row],[Sales]]=0, 0, Table1[[#This Row],[Profit]] / Table1[[#This Row],[Sales]] * 100)</f>
        <v>101.0504706436946</v>
      </c>
      <c r="AB1553" s="5">
        <f>Table1[[#This Row],[Sales]] / (1 - Table1[[#This Row],[Discount]])</f>
        <v>671.03061224489795</v>
      </c>
      <c r="AC1553" s="5">
        <f>Table1[[#This Row],[Sales Before Discount]] - Table1[[#This Row],[Sales]]</f>
        <v>13.420612244897939</v>
      </c>
      <c r="AD1553" s="5" t="str">
        <f>IF(Table1[[#This Row],[Discount Impact Factor]]=0, "No Discount", IF(Table1[[#This Row],[Discount Impact Factor]]&lt;=0.1, "Low Discount", IF(Table1[[#This Row],[Discount Impact Factor]]&lt;=0.2, "Medium Discount", "High Discount")))</f>
        <v>High Discount</v>
      </c>
      <c r="AE1553" s="5" t="str">
        <f>IF(Table1[[#This Row],[Discount]]=0,"0% (No Discount)",
 IF(Table1[[#This Row],[Discount]]&lt;=0.09,"10%",
 IF(Table1[[#This Row],[Discount]]&lt;=0.16,"15%",
 IF(Table1[[#This Row],[Discount]]&lt;=0.2,"20%",  IF(Table1[[#This Row],[Discount]]&lt;=0.25,"25%",
 "30%+")))))</f>
        <v>10%</v>
      </c>
      <c r="AF1553" s="5" t="str">
        <f>IF(Table1[[#This Row],[Discount]]=0, "Full Price", "Discounted")</f>
        <v>Discounted</v>
      </c>
      <c r="AG1553" s="46" t="str">
        <f>TEXT(Table1[[#This Row],[Order Date]],"mmm-yyyy")</f>
        <v>Mar-2015</v>
      </c>
    </row>
    <row r="1554" spans="1:33" ht="12.75" hidden="1" customHeight="1" x14ac:dyDescent="0.25">
      <c r="A1554" s="5">
        <v>21630</v>
      </c>
      <c r="B1554" s="5" t="s">
        <v>56</v>
      </c>
      <c r="C1554" s="5">
        <v>0.08</v>
      </c>
      <c r="D1554" s="5">
        <v>22.01</v>
      </c>
      <c r="E1554" s="5">
        <v>5.53</v>
      </c>
      <c r="F1554" s="5">
        <v>2760</v>
      </c>
      <c r="G1554" s="5" t="s">
        <v>2532</v>
      </c>
      <c r="H1554" s="5" t="s">
        <v>49</v>
      </c>
      <c r="I1554" s="5" t="s">
        <v>28</v>
      </c>
      <c r="J1554" s="5" t="s">
        <v>29</v>
      </c>
      <c r="K1554" s="5" t="s">
        <v>30</v>
      </c>
      <c r="L1554" s="5" t="s">
        <v>51</v>
      </c>
      <c r="M1554" s="5" t="s">
        <v>2051</v>
      </c>
      <c r="N1554" s="5">
        <v>0.59</v>
      </c>
      <c r="O1554" s="5" t="s">
        <v>33</v>
      </c>
      <c r="P1554" s="5" t="s">
        <v>53</v>
      </c>
      <c r="Q1554" s="5" t="s">
        <v>228</v>
      </c>
      <c r="R1554" s="5" t="s">
        <v>2533</v>
      </c>
      <c r="S1554" s="5">
        <v>6708</v>
      </c>
      <c r="T1554" s="7">
        <v>42116</v>
      </c>
      <c r="U1554" s="7">
        <v>42118</v>
      </c>
      <c r="V1554" s="5">
        <v>105.7</v>
      </c>
      <c r="W1554" s="5">
        <v>11</v>
      </c>
      <c r="X1554" s="5">
        <v>241.97</v>
      </c>
      <c r="Y1554" s="5">
        <v>90724</v>
      </c>
      <c r="Z1554" s="5">
        <f>DATEDIF(Table1[[#This Row],[Order Date]], Table1[[#This Row],[Ship Date]], "D")</f>
        <v>2</v>
      </c>
      <c r="AA1554" s="5">
        <f>IF(Table1[[#This Row],[Sales]]=0, 0, Table1[[#This Row],[Profit]] / Table1[[#This Row],[Sales]] * 100)</f>
        <v>43.683101210893916</v>
      </c>
      <c r="AB1554" s="5">
        <f>Table1[[#This Row],[Sales]] / (1 - Table1[[#This Row],[Discount]])</f>
        <v>263.01086956521738</v>
      </c>
      <c r="AC1554" s="5">
        <f>Table1[[#This Row],[Sales Before Discount]] - Table1[[#This Row],[Sales]]</f>
        <v>21.040869565217378</v>
      </c>
      <c r="AD1554" s="5" t="str">
        <f>IF(Table1[[#This Row],[Discount Impact Factor]]=0, "No Discount", IF(Table1[[#This Row],[Discount Impact Factor]]&lt;=0.1, "Low Discount", IF(Table1[[#This Row],[Discount Impact Factor]]&lt;=0.2, "Medium Discount", "High Discount")))</f>
        <v>High Discount</v>
      </c>
      <c r="AE1554" s="5" t="str">
        <f>IF(Table1[[#This Row],[Discount]]=0,"0% (No Discount)",
 IF(Table1[[#This Row],[Discount]]&lt;=0.09,"10%",
 IF(Table1[[#This Row],[Discount]]&lt;=0.16,"15%",
 IF(Table1[[#This Row],[Discount]]&lt;=0.2,"20%",  IF(Table1[[#This Row],[Discount]]&lt;=0.25,"25%",
 "30%+")))))</f>
        <v>10%</v>
      </c>
      <c r="AF1554" s="5" t="str">
        <f>IF(Table1[[#This Row],[Discount]]=0, "Full Price", "Discounted")</f>
        <v>Discounted</v>
      </c>
      <c r="AG1554" s="46" t="str">
        <f>TEXT(Table1[[#This Row],[Order Date]],"mmm-yyyy")</f>
        <v>Apr-2015</v>
      </c>
    </row>
    <row r="1555" spans="1:33" ht="12.75" customHeight="1" x14ac:dyDescent="0.25">
      <c r="A1555" s="5">
        <v>21629</v>
      </c>
      <c r="B1555" s="5" t="s">
        <v>56</v>
      </c>
      <c r="C1555" s="5">
        <v>0.02</v>
      </c>
      <c r="D1555" s="5">
        <v>29.74</v>
      </c>
      <c r="E1555" s="5">
        <v>6.64</v>
      </c>
      <c r="F1555" s="5">
        <v>2764</v>
      </c>
      <c r="G1555" s="5" t="s">
        <v>2534</v>
      </c>
      <c r="H1555" s="5" t="s">
        <v>49</v>
      </c>
      <c r="I1555" s="5" t="s">
        <v>28</v>
      </c>
      <c r="J1555" s="5" t="s">
        <v>29</v>
      </c>
      <c r="K1555" s="5" t="s">
        <v>141</v>
      </c>
      <c r="L1555" s="5" t="s">
        <v>59</v>
      </c>
      <c r="M1555" s="5" t="s">
        <v>2535</v>
      </c>
      <c r="N1555" s="5">
        <v>0.7</v>
      </c>
      <c r="O1555" s="5" t="s">
        <v>33</v>
      </c>
      <c r="P1555" s="5" t="s">
        <v>53</v>
      </c>
      <c r="Q1555" s="5" t="s">
        <v>54</v>
      </c>
      <c r="R1555" s="5" t="s">
        <v>2426</v>
      </c>
      <c r="S1555" s="5">
        <v>7601</v>
      </c>
      <c r="T1555" s="7">
        <v>42116</v>
      </c>
      <c r="U1555" s="7">
        <v>42116</v>
      </c>
      <c r="V1555" s="5">
        <v>-21.06</v>
      </c>
      <c r="W1555" s="5">
        <v>4</v>
      </c>
      <c r="X1555" s="5">
        <v>120.81</v>
      </c>
      <c r="Y1555" s="5">
        <v>90724</v>
      </c>
      <c r="Z1555" s="5">
        <f>DATEDIF(Table1[[#This Row],[Order Date]], Table1[[#This Row],[Ship Date]], "D")</f>
        <v>0</v>
      </c>
      <c r="AA1555" s="5">
        <f>IF(Table1[[#This Row],[Sales]]=0, 0, Table1[[#This Row],[Profit]] / Table1[[#This Row],[Sales]] * 100)</f>
        <v>-17.432331760615842</v>
      </c>
      <c r="AB1555" s="5">
        <f>Table1[[#This Row],[Sales]] / (1 - Table1[[#This Row],[Discount]])</f>
        <v>123.27551020408164</v>
      </c>
      <c r="AC1555" s="5">
        <f>Table1[[#This Row],[Sales Before Discount]] - Table1[[#This Row],[Sales]]</f>
        <v>2.4655102040816388</v>
      </c>
      <c r="AD1555" s="5" t="str">
        <f>IF(Table1[[#This Row],[Discount Impact Factor]]=0, "No Discount", IF(Table1[[#This Row],[Discount Impact Factor]]&lt;=0.1, "Low Discount", IF(Table1[[#This Row],[Discount Impact Factor]]&lt;=0.2, "Medium Discount", "High Discount")))</f>
        <v>High Discount</v>
      </c>
      <c r="AE1555" s="5" t="str">
        <f>IF(Table1[[#This Row],[Discount]]=0,"0% (No Discount)",
 IF(Table1[[#This Row],[Discount]]&lt;=0.09,"10%",
 IF(Table1[[#This Row],[Discount]]&lt;=0.16,"15%",
 IF(Table1[[#This Row],[Discount]]&lt;=0.2,"20%",  IF(Table1[[#This Row],[Discount]]&lt;=0.25,"25%",
 "30%+")))))</f>
        <v>10%</v>
      </c>
      <c r="AF1555" s="5" t="str">
        <f>IF(Table1[[#This Row],[Discount]]=0, "Full Price", "Discounted")</f>
        <v>Discounted</v>
      </c>
      <c r="AG1555" s="46" t="str">
        <f>TEXT(Table1[[#This Row],[Order Date]],"mmm-yyyy")</f>
        <v>Apr-2015</v>
      </c>
    </row>
    <row r="1556" spans="1:33" ht="12.75" customHeight="1" x14ac:dyDescent="0.25">
      <c r="A1556" s="5">
        <v>26156</v>
      </c>
      <c r="B1556" s="5" t="s">
        <v>106</v>
      </c>
      <c r="C1556" s="5">
        <v>0.03</v>
      </c>
      <c r="D1556" s="5">
        <v>5.85</v>
      </c>
      <c r="E1556" s="5">
        <v>2.27</v>
      </c>
      <c r="F1556" s="5">
        <v>2765</v>
      </c>
      <c r="G1556" s="5" t="s">
        <v>2536</v>
      </c>
      <c r="H1556" s="5" t="s">
        <v>49</v>
      </c>
      <c r="I1556" s="5" t="s">
        <v>28</v>
      </c>
      <c r="J1556" s="5" t="s">
        <v>29</v>
      </c>
      <c r="K1556" s="5" t="s">
        <v>30</v>
      </c>
      <c r="L1556" s="5" t="s">
        <v>31</v>
      </c>
      <c r="M1556" s="5" t="s">
        <v>2537</v>
      </c>
      <c r="N1556" s="5">
        <v>0.56000000000000005</v>
      </c>
      <c r="O1556" s="5" t="s">
        <v>33</v>
      </c>
      <c r="P1556" s="5" t="s">
        <v>53</v>
      </c>
      <c r="Q1556" s="5" t="s">
        <v>54</v>
      </c>
      <c r="R1556" s="5" t="s">
        <v>2538</v>
      </c>
      <c r="S1556" s="5">
        <v>8021</v>
      </c>
      <c r="T1556" s="7">
        <v>42152</v>
      </c>
      <c r="U1556" s="7">
        <v>42154</v>
      </c>
      <c r="V1556" s="5">
        <v>-5.08</v>
      </c>
      <c r="W1556" s="5">
        <v>7</v>
      </c>
      <c r="X1556" s="5">
        <v>41.4</v>
      </c>
      <c r="Y1556" s="5">
        <v>90725</v>
      </c>
      <c r="Z1556" s="5">
        <f>DATEDIF(Table1[[#This Row],[Order Date]], Table1[[#This Row],[Ship Date]], "D")</f>
        <v>2</v>
      </c>
      <c r="AA1556" s="5">
        <f>IF(Table1[[#This Row],[Sales]]=0, 0, Table1[[#This Row],[Profit]] / Table1[[#This Row],[Sales]] * 100)</f>
        <v>-12.270531400966183</v>
      </c>
      <c r="AB1556" s="5">
        <f>Table1[[#This Row],[Sales]] / (1 - Table1[[#This Row],[Discount]])</f>
        <v>42.680412371134018</v>
      </c>
      <c r="AC1556" s="5">
        <f>Table1[[#This Row],[Sales Before Discount]] - Table1[[#This Row],[Sales]]</f>
        <v>1.2804123711340196</v>
      </c>
      <c r="AD1556" s="5" t="str">
        <f>IF(Table1[[#This Row],[Discount Impact Factor]]=0, "No Discount", IF(Table1[[#This Row],[Discount Impact Factor]]&lt;=0.1, "Low Discount", IF(Table1[[#This Row],[Discount Impact Factor]]&lt;=0.2, "Medium Discount", "High Discount")))</f>
        <v>High Discount</v>
      </c>
      <c r="AE1556" s="5" t="str">
        <f>IF(Table1[[#This Row],[Discount]]=0,"0% (No Discount)",
 IF(Table1[[#This Row],[Discount]]&lt;=0.09,"10%",
 IF(Table1[[#This Row],[Discount]]&lt;=0.16,"15%",
 IF(Table1[[#This Row],[Discount]]&lt;=0.2,"20%",  IF(Table1[[#This Row],[Discount]]&lt;=0.25,"25%",
 "30%+")))))</f>
        <v>10%</v>
      </c>
      <c r="AF1556" s="5" t="str">
        <f>IF(Table1[[#This Row],[Discount]]=0, "Full Price", "Discounted")</f>
        <v>Discounted</v>
      </c>
      <c r="AG1556" s="46" t="str">
        <f>TEXT(Table1[[#This Row],[Order Date]],"mmm-yyyy")</f>
        <v>May-2015</v>
      </c>
    </row>
    <row r="1557" spans="1:33" ht="12.75" hidden="1" customHeight="1" x14ac:dyDescent="0.25">
      <c r="A1557" s="5">
        <v>23342</v>
      </c>
      <c r="B1557" s="5" t="s">
        <v>47</v>
      </c>
      <c r="C1557" s="5">
        <v>0.02</v>
      </c>
      <c r="D1557" s="5">
        <v>11.55</v>
      </c>
      <c r="E1557" s="5">
        <v>2.36</v>
      </c>
      <c r="F1557" s="5">
        <v>2770</v>
      </c>
      <c r="G1557" s="5" t="s">
        <v>2539</v>
      </c>
      <c r="H1557" s="5" t="s">
        <v>49</v>
      </c>
      <c r="I1557" s="5" t="s">
        <v>28</v>
      </c>
      <c r="J1557" s="5" t="s">
        <v>29</v>
      </c>
      <c r="K1557" s="5" t="s">
        <v>30</v>
      </c>
      <c r="L1557" s="5" t="s">
        <v>31</v>
      </c>
      <c r="M1557" s="5" t="s">
        <v>312</v>
      </c>
      <c r="N1557" s="5">
        <v>0.55000000000000004</v>
      </c>
      <c r="O1557" s="5" t="s">
        <v>33</v>
      </c>
      <c r="P1557" s="5" t="s">
        <v>136</v>
      </c>
      <c r="Q1557" s="5" t="s">
        <v>387</v>
      </c>
      <c r="R1557" s="5" t="s">
        <v>2540</v>
      </c>
      <c r="S1557" s="5">
        <v>30338</v>
      </c>
      <c r="T1557" s="7">
        <v>42071</v>
      </c>
      <c r="U1557" s="7">
        <v>42073</v>
      </c>
      <c r="V1557" s="5">
        <v>1289.3819999999998</v>
      </c>
      <c r="W1557" s="5">
        <v>14</v>
      </c>
      <c r="X1557" s="5">
        <v>159.53</v>
      </c>
      <c r="Y1557" s="5">
        <v>88975</v>
      </c>
      <c r="Z1557" s="5">
        <f>DATEDIF(Table1[[#This Row],[Order Date]], Table1[[#This Row],[Ship Date]], "D")</f>
        <v>2</v>
      </c>
      <c r="AA1557" s="5">
        <f>IF(Table1[[#This Row],[Sales]]=0, 0, Table1[[#This Row],[Profit]] / Table1[[#This Row],[Sales]] * 100)</f>
        <v>808.23794897511425</v>
      </c>
      <c r="AB1557" s="5">
        <f>Table1[[#This Row],[Sales]] / (1 - Table1[[#This Row],[Discount]])</f>
        <v>162.78571428571428</v>
      </c>
      <c r="AC1557" s="5">
        <f>Table1[[#This Row],[Sales Before Discount]] - Table1[[#This Row],[Sales]]</f>
        <v>3.2557142857142765</v>
      </c>
      <c r="AD1557" s="5" t="str">
        <f>IF(Table1[[#This Row],[Discount Impact Factor]]=0, "No Discount", IF(Table1[[#This Row],[Discount Impact Factor]]&lt;=0.1, "Low Discount", IF(Table1[[#This Row],[Discount Impact Factor]]&lt;=0.2, "Medium Discount", "High Discount")))</f>
        <v>High Discount</v>
      </c>
      <c r="AE1557" s="5" t="str">
        <f>IF(Table1[[#This Row],[Discount]]=0,"0% (No Discount)",
 IF(Table1[[#This Row],[Discount]]&lt;=0.09,"10%",
 IF(Table1[[#This Row],[Discount]]&lt;=0.16,"15%",
 IF(Table1[[#This Row],[Discount]]&lt;=0.2,"20%",  IF(Table1[[#This Row],[Discount]]&lt;=0.25,"25%",
 "30%+")))))</f>
        <v>10%</v>
      </c>
      <c r="AF1557" s="5" t="str">
        <f>IF(Table1[[#This Row],[Discount]]=0, "Full Price", "Discounted")</f>
        <v>Discounted</v>
      </c>
      <c r="AG1557" s="46" t="str">
        <f>TEXT(Table1[[#This Row],[Order Date]],"mmm-yyyy")</f>
        <v>Mar-2015</v>
      </c>
    </row>
    <row r="1558" spans="1:33" ht="12.75" customHeight="1" x14ac:dyDescent="0.25">
      <c r="A1558" s="5">
        <v>26157</v>
      </c>
      <c r="B1558" s="5" t="s">
        <v>25</v>
      </c>
      <c r="C1558" s="5">
        <v>7.0000000000000007E-2</v>
      </c>
      <c r="D1558" s="5">
        <v>177.98</v>
      </c>
      <c r="E1558" s="5">
        <v>0.99</v>
      </c>
      <c r="F1558" s="5">
        <v>2771</v>
      </c>
      <c r="G1558" s="5" t="s">
        <v>2541</v>
      </c>
      <c r="H1558" s="5" t="s">
        <v>49</v>
      </c>
      <c r="I1558" s="5" t="s">
        <v>28</v>
      </c>
      <c r="J1558" s="5" t="s">
        <v>29</v>
      </c>
      <c r="K1558" s="5" t="s">
        <v>257</v>
      </c>
      <c r="L1558" s="5" t="s">
        <v>59</v>
      </c>
      <c r="M1558" s="5" t="s">
        <v>1496</v>
      </c>
      <c r="N1558" s="5">
        <v>0.56000000000000005</v>
      </c>
      <c r="O1558" s="5" t="s">
        <v>33</v>
      </c>
      <c r="P1558" s="5" t="s">
        <v>136</v>
      </c>
      <c r="Q1558" s="5" t="s">
        <v>387</v>
      </c>
      <c r="R1558" s="5" t="s">
        <v>2542</v>
      </c>
      <c r="S1558" s="5">
        <v>30344</v>
      </c>
      <c r="T1558" s="7">
        <v>42168</v>
      </c>
      <c r="U1558" s="7">
        <v>42168</v>
      </c>
      <c r="V1558" s="5">
        <v>-191.548</v>
      </c>
      <c r="W1558" s="5">
        <v>3</v>
      </c>
      <c r="X1558" s="5">
        <v>536.29</v>
      </c>
      <c r="Y1558" s="5">
        <v>88974</v>
      </c>
      <c r="Z1558" s="5">
        <f>DATEDIF(Table1[[#This Row],[Order Date]], Table1[[#This Row],[Ship Date]], "D")</f>
        <v>0</v>
      </c>
      <c r="AA1558" s="5">
        <f>IF(Table1[[#This Row],[Sales]]=0, 0, Table1[[#This Row],[Profit]] / Table1[[#This Row],[Sales]] * 100)</f>
        <v>-35.717242536687245</v>
      </c>
      <c r="AB1558" s="5">
        <f>Table1[[#This Row],[Sales]] / (1 - Table1[[#This Row],[Discount]])</f>
        <v>576.6559139784946</v>
      </c>
      <c r="AC1558" s="5">
        <f>Table1[[#This Row],[Sales Before Discount]] - Table1[[#This Row],[Sales]]</f>
        <v>40.365913978494632</v>
      </c>
      <c r="AD1558" s="5" t="str">
        <f>IF(Table1[[#This Row],[Discount Impact Factor]]=0, "No Discount", IF(Table1[[#This Row],[Discount Impact Factor]]&lt;=0.1, "Low Discount", IF(Table1[[#This Row],[Discount Impact Factor]]&lt;=0.2, "Medium Discount", "High Discount")))</f>
        <v>High Discount</v>
      </c>
      <c r="AE1558" s="5" t="str">
        <f>IF(Table1[[#This Row],[Discount]]=0,"0% (No Discount)",
 IF(Table1[[#This Row],[Discount]]&lt;=0.09,"10%",
 IF(Table1[[#This Row],[Discount]]&lt;=0.16,"15%",
 IF(Table1[[#This Row],[Discount]]&lt;=0.2,"20%",  IF(Table1[[#This Row],[Discount]]&lt;=0.25,"25%",
 "30%+")))))</f>
        <v>10%</v>
      </c>
      <c r="AF1558" s="5" t="str">
        <f>IF(Table1[[#This Row],[Discount]]=0, "Full Price", "Discounted")</f>
        <v>Discounted</v>
      </c>
      <c r="AG1558" s="46" t="str">
        <f>TEXT(Table1[[#This Row],[Order Date]],"mmm-yyyy")</f>
        <v>Jun-2015</v>
      </c>
    </row>
    <row r="1559" spans="1:33" ht="12.75" customHeight="1" x14ac:dyDescent="0.25">
      <c r="A1559" s="5">
        <v>24523</v>
      </c>
      <c r="B1559" s="5" t="s">
        <v>37</v>
      </c>
      <c r="C1559" s="5">
        <v>0.1</v>
      </c>
      <c r="D1559" s="5">
        <v>5.18</v>
      </c>
      <c r="E1559" s="5">
        <v>5.74</v>
      </c>
      <c r="F1559" s="5">
        <v>2773</v>
      </c>
      <c r="G1559" s="5" t="s">
        <v>2543</v>
      </c>
      <c r="H1559" s="5" t="s">
        <v>49</v>
      </c>
      <c r="I1559" s="5" t="s">
        <v>28</v>
      </c>
      <c r="J1559" s="5" t="s">
        <v>29</v>
      </c>
      <c r="K1559" s="5" t="s">
        <v>109</v>
      </c>
      <c r="L1559" s="5" t="s">
        <v>59</v>
      </c>
      <c r="M1559" s="5" t="s">
        <v>875</v>
      </c>
      <c r="N1559" s="5">
        <v>0.36</v>
      </c>
      <c r="O1559" s="5" t="s">
        <v>33</v>
      </c>
      <c r="P1559" s="5" t="s">
        <v>34</v>
      </c>
      <c r="Q1559" s="5" t="s">
        <v>45</v>
      </c>
      <c r="R1559" s="5" t="s">
        <v>1152</v>
      </c>
      <c r="S1559" s="5">
        <v>94568</v>
      </c>
      <c r="T1559" s="7">
        <v>42089</v>
      </c>
      <c r="U1559" s="7">
        <v>42091</v>
      </c>
      <c r="V1559" s="5">
        <v>-29.003</v>
      </c>
      <c r="W1559" s="5">
        <v>2</v>
      </c>
      <c r="X1559" s="5">
        <v>10.96</v>
      </c>
      <c r="Y1559" s="5">
        <v>91584</v>
      </c>
      <c r="Z1559" s="5">
        <f>DATEDIF(Table1[[#This Row],[Order Date]], Table1[[#This Row],[Ship Date]], "D")</f>
        <v>2</v>
      </c>
      <c r="AA1559" s="5">
        <f>IF(Table1[[#This Row],[Sales]]=0, 0, Table1[[#This Row],[Profit]] / Table1[[#This Row],[Sales]] * 100)</f>
        <v>-264.62591240875912</v>
      </c>
      <c r="AB1559" s="5">
        <f>Table1[[#This Row],[Sales]] / (1 - Table1[[#This Row],[Discount]])</f>
        <v>12.177777777777779</v>
      </c>
      <c r="AC1559" s="5">
        <f>Table1[[#This Row],[Sales Before Discount]] - Table1[[#This Row],[Sales]]</f>
        <v>1.2177777777777781</v>
      </c>
      <c r="AD1559" s="5" t="str">
        <f>IF(Table1[[#This Row],[Discount Impact Factor]]=0, "No Discount", IF(Table1[[#This Row],[Discount Impact Factor]]&lt;=0.1, "Low Discount", IF(Table1[[#This Row],[Discount Impact Factor]]&lt;=0.2, "Medium Discount", "High Discount")))</f>
        <v>High Discount</v>
      </c>
      <c r="AE1559" s="5" t="str">
        <f>IF(Table1[[#This Row],[Discount]]=0,"0% (No Discount)",
 IF(Table1[[#This Row],[Discount]]&lt;=0.09,"10%",
 IF(Table1[[#This Row],[Discount]]&lt;=0.16,"15%",
 IF(Table1[[#This Row],[Discount]]&lt;=0.2,"20%",  IF(Table1[[#This Row],[Discount]]&lt;=0.25,"25%",
 "30%+")))))</f>
        <v>15%</v>
      </c>
      <c r="AF1559" s="5" t="str">
        <f>IF(Table1[[#This Row],[Discount]]=0, "Full Price", "Discounted")</f>
        <v>Discounted</v>
      </c>
      <c r="AG1559" s="46" t="str">
        <f>TEXT(Table1[[#This Row],[Order Date]],"mmm-yyyy")</f>
        <v>Mar-2015</v>
      </c>
    </row>
    <row r="1560" spans="1:33" ht="12.75" hidden="1" customHeight="1" x14ac:dyDescent="0.25">
      <c r="A1560" s="5">
        <v>20956</v>
      </c>
      <c r="B1560" s="5" t="s">
        <v>106</v>
      </c>
      <c r="C1560" s="5">
        <v>7.0000000000000007E-2</v>
      </c>
      <c r="D1560" s="5">
        <v>574.74</v>
      </c>
      <c r="E1560" s="5">
        <v>24.49</v>
      </c>
      <c r="F1560" s="5">
        <v>2775</v>
      </c>
      <c r="G1560" s="5" t="s">
        <v>2544</v>
      </c>
      <c r="H1560" s="5" t="s">
        <v>49</v>
      </c>
      <c r="I1560" s="5" t="s">
        <v>114</v>
      </c>
      <c r="J1560" s="5" t="s">
        <v>77</v>
      </c>
      <c r="K1560" s="5" t="s">
        <v>85</v>
      </c>
      <c r="L1560" s="5" t="s">
        <v>236</v>
      </c>
      <c r="M1560" s="5" t="s">
        <v>269</v>
      </c>
      <c r="N1560" s="5">
        <v>0.37</v>
      </c>
      <c r="O1560" s="5" t="s">
        <v>33</v>
      </c>
      <c r="P1560" s="5" t="s">
        <v>61</v>
      </c>
      <c r="Q1560" s="5" t="s">
        <v>178</v>
      </c>
      <c r="R1560" s="5" t="s">
        <v>2545</v>
      </c>
      <c r="S1560" s="5">
        <v>60131</v>
      </c>
      <c r="T1560" s="7">
        <v>42034</v>
      </c>
      <c r="U1560" s="7">
        <v>42039</v>
      </c>
      <c r="V1560" s="5">
        <v>2860.9331999999995</v>
      </c>
      <c r="W1560" s="5">
        <v>8</v>
      </c>
      <c r="X1560" s="5">
        <v>4146.28</v>
      </c>
      <c r="Y1560" s="5">
        <v>91229</v>
      </c>
      <c r="Z1560" s="5">
        <f>DATEDIF(Table1[[#This Row],[Order Date]], Table1[[#This Row],[Ship Date]], "D")</f>
        <v>5</v>
      </c>
      <c r="AA1560" s="5">
        <f>IF(Table1[[#This Row],[Sales]]=0, 0, Table1[[#This Row],[Profit]] / Table1[[#This Row],[Sales]] * 100)</f>
        <v>69</v>
      </c>
      <c r="AB1560" s="5">
        <f>Table1[[#This Row],[Sales]] / (1 - Table1[[#This Row],[Discount]])</f>
        <v>4458.3655913978491</v>
      </c>
      <c r="AC1560" s="5">
        <f>Table1[[#This Row],[Sales Before Discount]] - Table1[[#This Row],[Sales]]</f>
        <v>312.08559139784938</v>
      </c>
      <c r="AD1560" s="5" t="str">
        <f>IF(Table1[[#This Row],[Discount Impact Factor]]=0, "No Discount", IF(Table1[[#This Row],[Discount Impact Factor]]&lt;=0.1, "Low Discount", IF(Table1[[#This Row],[Discount Impact Factor]]&lt;=0.2, "Medium Discount", "High Discount")))</f>
        <v>High Discount</v>
      </c>
      <c r="AE1560" s="5" t="str">
        <f>IF(Table1[[#This Row],[Discount]]=0,"0% (No Discount)",
 IF(Table1[[#This Row],[Discount]]&lt;=0.09,"10%",
 IF(Table1[[#This Row],[Discount]]&lt;=0.16,"15%",
 IF(Table1[[#This Row],[Discount]]&lt;=0.2,"20%",  IF(Table1[[#This Row],[Discount]]&lt;=0.25,"25%",
 "30%+")))))</f>
        <v>10%</v>
      </c>
      <c r="AF1560" s="5" t="str">
        <f>IF(Table1[[#This Row],[Discount]]=0, "Full Price", "Discounted")</f>
        <v>Discounted</v>
      </c>
      <c r="AG1560" s="46" t="str">
        <f>TEXT(Table1[[#This Row],[Order Date]],"mmm-yyyy")</f>
        <v>Jan-2015</v>
      </c>
    </row>
    <row r="1561" spans="1:33" ht="12.75" hidden="1" customHeight="1" x14ac:dyDescent="0.25">
      <c r="A1561" s="5">
        <v>24122</v>
      </c>
      <c r="B1561" s="5" t="s">
        <v>47</v>
      </c>
      <c r="C1561" s="5">
        <v>0.03</v>
      </c>
      <c r="D1561" s="5">
        <v>350.98</v>
      </c>
      <c r="E1561" s="5">
        <v>30</v>
      </c>
      <c r="F1561" s="5">
        <v>2776</v>
      </c>
      <c r="G1561" s="5" t="s">
        <v>2546</v>
      </c>
      <c r="H1561" s="5" t="s">
        <v>39</v>
      </c>
      <c r="I1561" s="5" t="s">
        <v>114</v>
      </c>
      <c r="J1561" s="5" t="s">
        <v>41</v>
      </c>
      <c r="K1561" s="5" t="s">
        <v>42</v>
      </c>
      <c r="L1561" s="5" t="s">
        <v>43</v>
      </c>
      <c r="M1561" s="5" t="s">
        <v>862</v>
      </c>
      <c r="N1561" s="5">
        <v>0.61</v>
      </c>
      <c r="O1561" s="5" t="s">
        <v>33</v>
      </c>
      <c r="P1561" s="5" t="s">
        <v>53</v>
      </c>
      <c r="Q1561" s="5" t="s">
        <v>415</v>
      </c>
      <c r="R1561" s="5" t="s">
        <v>2547</v>
      </c>
      <c r="S1561" s="5">
        <v>20877</v>
      </c>
      <c r="T1561" s="7">
        <v>42016</v>
      </c>
      <c r="U1561" s="7">
        <v>42019</v>
      </c>
      <c r="V1561" s="5">
        <v>2692.4420999999998</v>
      </c>
      <c r="W1561" s="5">
        <v>11</v>
      </c>
      <c r="X1561" s="5">
        <v>3902.09</v>
      </c>
      <c r="Y1561" s="5">
        <v>91228</v>
      </c>
      <c r="Z1561" s="5">
        <f>DATEDIF(Table1[[#This Row],[Order Date]], Table1[[#This Row],[Ship Date]], "D")</f>
        <v>3</v>
      </c>
      <c r="AA1561" s="5">
        <f>IF(Table1[[#This Row],[Sales]]=0, 0, Table1[[#This Row],[Profit]] / Table1[[#This Row],[Sales]] * 100)</f>
        <v>69</v>
      </c>
      <c r="AB1561" s="5">
        <f>Table1[[#This Row],[Sales]] / (1 - Table1[[#This Row],[Discount]])</f>
        <v>4022.7731958762888</v>
      </c>
      <c r="AC1561" s="5">
        <f>Table1[[#This Row],[Sales Before Discount]] - Table1[[#This Row],[Sales]]</f>
        <v>120.68319587628866</v>
      </c>
      <c r="AD1561" s="5" t="str">
        <f>IF(Table1[[#This Row],[Discount Impact Factor]]=0, "No Discount", IF(Table1[[#This Row],[Discount Impact Factor]]&lt;=0.1, "Low Discount", IF(Table1[[#This Row],[Discount Impact Factor]]&lt;=0.2, "Medium Discount", "High Discount")))</f>
        <v>High Discount</v>
      </c>
      <c r="AE1561" s="5" t="str">
        <f>IF(Table1[[#This Row],[Discount]]=0,"0% (No Discount)",
 IF(Table1[[#This Row],[Discount]]&lt;=0.09,"10%",
 IF(Table1[[#This Row],[Discount]]&lt;=0.16,"15%",
 IF(Table1[[#This Row],[Discount]]&lt;=0.2,"20%",  IF(Table1[[#This Row],[Discount]]&lt;=0.25,"25%",
 "30%+")))))</f>
        <v>10%</v>
      </c>
      <c r="AF1561" s="5" t="str">
        <f>IF(Table1[[#This Row],[Discount]]=0, "Full Price", "Discounted")</f>
        <v>Discounted</v>
      </c>
      <c r="AG1561" s="46" t="str">
        <f>TEXT(Table1[[#This Row],[Order Date]],"mmm-yyyy")</f>
        <v>Jan-2015</v>
      </c>
    </row>
    <row r="1562" spans="1:33" ht="12.75" hidden="1" customHeight="1" x14ac:dyDescent="0.25">
      <c r="A1562" s="5">
        <v>24123</v>
      </c>
      <c r="B1562" s="5" t="s">
        <v>47</v>
      </c>
      <c r="C1562" s="5">
        <v>0.04</v>
      </c>
      <c r="D1562" s="5">
        <v>1.68</v>
      </c>
      <c r="E1562" s="5">
        <v>1</v>
      </c>
      <c r="F1562" s="5">
        <v>2776</v>
      </c>
      <c r="G1562" s="5" t="s">
        <v>2546</v>
      </c>
      <c r="H1562" s="5" t="s">
        <v>49</v>
      </c>
      <c r="I1562" s="5" t="s">
        <v>114</v>
      </c>
      <c r="J1562" s="5" t="s">
        <v>29</v>
      </c>
      <c r="K1562" s="5" t="s">
        <v>30</v>
      </c>
      <c r="L1562" s="5" t="s">
        <v>31</v>
      </c>
      <c r="M1562" s="5" t="s">
        <v>2548</v>
      </c>
      <c r="N1562" s="5">
        <v>0.35</v>
      </c>
      <c r="O1562" s="5" t="s">
        <v>33</v>
      </c>
      <c r="P1562" s="5" t="s">
        <v>53</v>
      </c>
      <c r="Q1562" s="5" t="s">
        <v>415</v>
      </c>
      <c r="R1562" s="5" t="s">
        <v>2547</v>
      </c>
      <c r="S1562" s="5">
        <v>20877</v>
      </c>
      <c r="T1562" s="7">
        <v>42016</v>
      </c>
      <c r="U1562" s="7">
        <v>42018</v>
      </c>
      <c r="V1562" s="5">
        <v>2.0672000000000001</v>
      </c>
      <c r="W1562" s="5">
        <v>8</v>
      </c>
      <c r="X1562" s="5">
        <v>14.18</v>
      </c>
      <c r="Y1562" s="5">
        <v>91228</v>
      </c>
      <c r="Z1562" s="5">
        <f>DATEDIF(Table1[[#This Row],[Order Date]], Table1[[#This Row],[Ship Date]], "D")</f>
        <v>2</v>
      </c>
      <c r="AA1562" s="5">
        <f>IF(Table1[[#This Row],[Sales]]=0, 0, Table1[[#This Row],[Profit]] / Table1[[#This Row],[Sales]] * 100)</f>
        <v>14.578279266572638</v>
      </c>
      <c r="AB1562" s="5">
        <f>Table1[[#This Row],[Sales]] / (1 - Table1[[#This Row],[Discount]])</f>
        <v>14.770833333333334</v>
      </c>
      <c r="AC1562" s="5">
        <f>Table1[[#This Row],[Sales Before Discount]] - Table1[[#This Row],[Sales]]</f>
        <v>0.59083333333333421</v>
      </c>
      <c r="AD1562" s="5" t="str">
        <f>IF(Table1[[#This Row],[Discount Impact Factor]]=0, "No Discount", IF(Table1[[#This Row],[Discount Impact Factor]]&lt;=0.1, "Low Discount", IF(Table1[[#This Row],[Discount Impact Factor]]&lt;=0.2, "Medium Discount", "High Discount")))</f>
        <v>High Discount</v>
      </c>
      <c r="AE1562" s="5" t="str">
        <f>IF(Table1[[#This Row],[Discount]]=0,"0% (No Discount)",
 IF(Table1[[#This Row],[Discount]]&lt;=0.09,"10%",
 IF(Table1[[#This Row],[Discount]]&lt;=0.16,"15%",
 IF(Table1[[#This Row],[Discount]]&lt;=0.2,"20%",  IF(Table1[[#This Row],[Discount]]&lt;=0.25,"25%",
 "30%+")))))</f>
        <v>10%</v>
      </c>
      <c r="AF1562" s="5" t="str">
        <f>IF(Table1[[#This Row],[Discount]]=0, "Full Price", "Discounted")</f>
        <v>Discounted</v>
      </c>
      <c r="AG1562" s="46" t="str">
        <f>TEXT(Table1[[#This Row],[Order Date]],"mmm-yyyy")</f>
        <v>Jan-2015</v>
      </c>
    </row>
    <row r="1563" spans="1:33" ht="12.75" hidden="1" customHeight="1" x14ac:dyDescent="0.25">
      <c r="A1563" s="5">
        <v>20097</v>
      </c>
      <c r="B1563" s="5" t="s">
        <v>25</v>
      </c>
      <c r="C1563" s="5">
        <v>0.05</v>
      </c>
      <c r="D1563" s="5">
        <v>205.99</v>
      </c>
      <c r="E1563" s="5">
        <v>8.99</v>
      </c>
      <c r="F1563" s="5">
        <v>2778</v>
      </c>
      <c r="G1563" s="5" t="s">
        <v>2549</v>
      </c>
      <c r="H1563" s="5" t="s">
        <v>27</v>
      </c>
      <c r="I1563" s="5" t="s">
        <v>114</v>
      </c>
      <c r="J1563" s="5" t="s">
        <v>77</v>
      </c>
      <c r="K1563" s="5" t="s">
        <v>78</v>
      </c>
      <c r="L1563" s="5" t="s">
        <v>59</v>
      </c>
      <c r="M1563" s="5" t="s">
        <v>2550</v>
      </c>
      <c r="N1563" s="5">
        <v>0.57999999999999996</v>
      </c>
      <c r="O1563" s="5" t="s">
        <v>33</v>
      </c>
      <c r="P1563" s="5" t="s">
        <v>136</v>
      </c>
      <c r="Q1563" s="5" t="s">
        <v>322</v>
      </c>
      <c r="R1563" s="5" t="s">
        <v>1021</v>
      </c>
      <c r="S1563" s="5">
        <v>28403</v>
      </c>
      <c r="T1563" s="7">
        <v>42046</v>
      </c>
      <c r="U1563" s="7">
        <v>42047</v>
      </c>
      <c r="V1563" s="5">
        <v>111.05249999999999</v>
      </c>
      <c r="W1563" s="5">
        <v>12</v>
      </c>
      <c r="X1563" s="5">
        <v>2118.9899999999998</v>
      </c>
      <c r="Y1563" s="5">
        <v>87160</v>
      </c>
      <c r="Z1563" s="5">
        <f>DATEDIF(Table1[[#This Row],[Order Date]], Table1[[#This Row],[Ship Date]], "D")</f>
        <v>1</v>
      </c>
      <c r="AA1563" s="5">
        <f>IF(Table1[[#This Row],[Sales]]=0, 0, Table1[[#This Row],[Profit]] / Table1[[#This Row],[Sales]] * 100)</f>
        <v>5.24082227853836</v>
      </c>
      <c r="AB1563" s="5">
        <f>Table1[[#This Row],[Sales]] / (1 - Table1[[#This Row],[Discount]])</f>
        <v>2230.515789473684</v>
      </c>
      <c r="AC1563" s="5">
        <f>Table1[[#This Row],[Sales Before Discount]] - Table1[[#This Row],[Sales]]</f>
        <v>111.5257894736842</v>
      </c>
      <c r="AD1563" s="5" t="str">
        <f>IF(Table1[[#This Row],[Discount Impact Factor]]=0, "No Discount", IF(Table1[[#This Row],[Discount Impact Factor]]&lt;=0.1, "Low Discount", IF(Table1[[#This Row],[Discount Impact Factor]]&lt;=0.2, "Medium Discount", "High Discount")))</f>
        <v>High Discount</v>
      </c>
      <c r="AE1563" s="5" t="str">
        <f>IF(Table1[[#This Row],[Discount]]=0,"0% (No Discount)",
 IF(Table1[[#This Row],[Discount]]&lt;=0.09,"10%",
 IF(Table1[[#This Row],[Discount]]&lt;=0.16,"15%",
 IF(Table1[[#This Row],[Discount]]&lt;=0.2,"20%",  IF(Table1[[#This Row],[Discount]]&lt;=0.25,"25%",
 "30%+")))))</f>
        <v>10%</v>
      </c>
      <c r="AF1563" s="5" t="str">
        <f>IF(Table1[[#This Row],[Discount]]=0, "Full Price", "Discounted")</f>
        <v>Discounted</v>
      </c>
      <c r="AG1563" s="46" t="str">
        <f>TEXT(Table1[[#This Row],[Order Date]],"mmm-yyyy")</f>
        <v>Feb-2015</v>
      </c>
    </row>
    <row r="1564" spans="1:33" ht="12.75" customHeight="1" x14ac:dyDescent="0.25">
      <c r="A1564" s="5">
        <v>20098</v>
      </c>
      <c r="B1564" s="5" t="s">
        <v>25</v>
      </c>
      <c r="C1564" s="5">
        <v>0.08</v>
      </c>
      <c r="D1564" s="5">
        <v>205.99</v>
      </c>
      <c r="E1564" s="5">
        <v>8.99</v>
      </c>
      <c r="F1564" s="5">
        <v>2778</v>
      </c>
      <c r="G1564" s="5" t="s">
        <v>2549</v>
      </c>
      <c r="H1564" s="5" t="s">
        <v>49</v>
      </c>
      <c r="I1564" s="5" t="s">
        <v>114</v>
      </c>
      <c r="J1564" s="5" t="s">
        <v>77</v>
      </c>
      <c r="K1564" s="5" t="s">
        <v>78</v>
      </c>
      <c r="L1564" s="5" t="s">
        <v>59</v>
      </c>
      <c r="M1564" s="5" t="s">
        <v>107</v>
      </c>
      <c r="N1564" s="5">
        <v>0.56000000000000005</v>
      </c>
      <c r="O1564" s="5" t="s">
        <v>33</v>
      </c>
      <c r="P1564" s="5" t="s">
        <v>136</v>
      </c>
      <c r="Q1564" s="5" t="s">
        <v>322</v>
      </c>
      <c r="R1564" s="5" t="s">
        <v>1021</v>
      </c>
      <c r="S1564" s="5">
        <v>28403</v>
      </c>
      <c r="T1564" s="7">
        <v>42046</v>
      </c>
      <c r="U1564" s="7">
        <v>42047</v>
      </c>
      <c r="V1564" s="5">
        <v>-1963.752</v>
      </c>
      <c r="W1564" s="5">
        <v>5</v>
      </c>
      <c r="X1564" s="5">
        <v>837.64</v>
      </c>
      <c r="Y1564" s="5">
        <v>87160</v>
      </c>
      <c r="Z1564" s="5">
        <f>DATEDIF(Table1[[#This Row],[Order Date]], Table1[[#This Row],[Ship Date]], "D")</f>
        <v>1</v>
      </c>
      <c r="AA1564" s="5">
        <f>IF(Table1[[#This Row],[Sales]]=0, 0, Table1[[#This Row],[Profit]] / Table1[[#This Row],[Sales]] * 100)</f>
        <v>-234.43866099995225</v>
      </c>
      <c r="AB1564" s="5">
        <f>Table1[[#This Row],[Sales]] / (1 - Table1[[#This Row],[Discount]])</f>
        <v>910.47826086956513</v>
      </c>
      <c r="AC1564" s="5">
        <f>Table1[[#This Row],[Sales Before Discount]] - Table1[[#This Row],[Sales]]</f>
        <v>72.838260869565147</v>
      </c>
      <c r="AD1564" s="5" t="str">
        <f>IF(Table1[[#This Row],[Discount Impact Factor]]=0, "No Discount", IF(Table1[[#This Row],[Discount Impact Factor]]&lt;=0.1, "Low Discount", IF(Table1[[#This Row],[Discount Impact Factor]]&lt;=0.2, "Medium Discount", "High Discount")))</f>
        <v>High Discount</v>
      </c>
      <c r="AE1564" s="5" t="str">
        <f>IF(Table1[[#This Row],[Discount]]=0,"0% (No Discount)",
 IF(Table1[[#This Row],[Discount]]&lt;=0.09,"10%",
 IF(Table1[[#This Row],[Discount]]&lt;=0.16,"15%",
 IF(Table1[[#This Row],[Discount]]&lt;=0.2,"20%",  IF(Table1[[#This Row],[Discount]]&lt;=0.25,"25%",
 "30%+")))))</f>
        <v>10%</v>
      </c>
      <c r="AF1564" s="5" t="str">
        <f>IF(Table1[[#This Row],[Discount]]=0, "Full Price", "Discounted")</f>
        <v>Discounted</v>
      </c>
      <c r="AG1564" s="46" t="str">
        <f>TEXT(Table1[[#This Row],[Order Date]],"mmm-yyyy")</f>
        <v>Feb-2015</v>
      </c>
    </row>
    <row r="1565" spans="1:33" ht="12.75" customHeight="1" x14ac:dyDescent="0.25">
      <c r="A1565" s="5">
        <v>21707</v>
      </c>
      <c r="B1565" s="5" t="s">
        <v>47</v>
      </c>
      <c r="C1565" s="5">
        <v>0.01</v>
      </c>
      <c r="D1565" s="5">
        <v>35.99</v>
      </c>
      <c r="E1565" s="5">
        <v>5.99</v>
      </c>
      <c r="F1565" s="5">
        <v>2779</v>
      </c>
      <c r="G1565" s="5" t="s">
        <v>2551</v>
      </c>
      <c r="H1565" s="5" t="s">
        <v>49</v>
      </c>
      <c r="I1565" s="5" t="s">
        <v>28</v>
      </c>
      <c r="J1565" s="5" t="s">
        <v>77</v>
      </c>
      <c r="K1565" s="5" t="s">
        <v>78</v>
      </c>
      <c r="L1565" s="5" t="s">
        <v>31</v>
      </c>
      <c r="M1565" s="5" t="s">
        <v>981</v>
      </c>
      <c r="N1565" s="5">
        <v>0.38</v>
      </c>
      <c r="O1565" s="5" t="s">
        <v>33</v>
      </c>
      <c r="P1565" s="5" t="s">
        <v>136</v>
      </c>
      <c r="Q1565" s="5" t="s">
        <v>322</v>
      </c>
      <c r="R1565" s="5" t="s">
        <v>2552</v>
      </c>
      <c r="S1565" s="5">
        <v>27893</v>
      </c>
      <c r="T1565" s="7">
        <v>42166</v>
      </c>
      <c r="U1565" s="7">
        <v>42167</v>
      </c>
      <c r="V1565" s="5">
        <v>-60.704000000000001</v>
      </c>
      <c r="W1565" s="5">
        <v>11</v>
      </c>
      <c r="X1565" s="5">
        <v>345.07</v>
      </c>
      <c r="Y1565" s="5">
        <v>87161</v>
      </c>
      <c r="Z1565" s="5">
        <f>DATEDIF(Table1[[#This Row],[Order Date]], Table1[[#This Row],[Ship Date]], "D")</f>
        <v>1</v>
      </c>
      <c r="AA1565" s="5">
        <f>IF(Table1[[#This Row],[Sales]]=0, 0, Table1[[#This Row],[Profit]] / Table1[[#This Row],[Sales]] * 100)</f>
        <v>-17.591792969542414</v>
      </c>
      <c r="AB1565" s="5">
        <f>Table1[[#This Row],[Sales]] / (1 - Table1[[#This Row],[Discount]])</f>
        <v>348.55555555555554</v>
      </c>
      <c r="AC1565" s="5">
        <f>Table1[[#This Row],[Sales Before Discount]] - Table1[[#This Row],[Sales]]</f>
        <v>3.4855555555555497</v>
      </c>
      <c r="AD1565" s="5" t="str">
        <f>IF(Table1[[#This Row],[Discount Impact Factor]]=0, "No Discount", IF(Table1[[#This Row],[Discount Impact Factor]]&lt;=0.1, "Low Discount", IF(Table1[[#This Row],[Discount Impact Factor]]&lt;=0.2, "Medium Discount", "High Discount")))</f>
        <v>High Discount</v>
      </c>
      <c r="AE1565" s="5" t="str">
        <f>IF(Table1[[#This Row],[Discount]]=0,"0% (No Discount)",
 IF(Table1[[#This Row],[Discount]]&lt;=0.09,"10%",
 IF(Table1[[#This Row],[Discount]]&lt;=0.16,"15%",
 IF(Table1[[#This Row],[Discount]]&lt;=0.2,"20%",  IF(Table1[[#This Row],[Discount]]&lt;=0.25,"25%",
 "30%+")))))</f>
        <v>10%</v>
      </c>
      <c r="AF1565" s="5" t="str">
        <f>IF(Table1[[#This Row],[Discount]]=0, "Full Price", "Discounted")</f>
        <v>Discounted</v>
      </c>
      <c r="AG1565" s="46" t="str">
        <f>TEXT(Table1[[#This Row],[Order Date]],"mmm-yyyy")</f>
        <v>Jun-2015</v>
      </c>
    </row>
    <row r="1566" spans="1:33" ht="12.75" customHeight="1" x14ac:dyDescent="0.25">
      <c r="A1566" s="5">
        <v>22095</v>
      </c>
      <c r="B1566" s="5" t="s">
        <v>106</v>
      </c>
      <c r="C1566" s="5">
        <v>0.09</v>
      </c>
      <c r="D1566" s="5">
        <v>2.16</v>
      </c>
      <c r="E1566" s="5">
        <v>6.05</v>
      </c>
      <c r="F1566" s="5">
        <v>2781</v>
      </c>
      <c r="G1566" s="5" t="s">
        <v>2553</v>
      </c>
      <c r="H1566" s="5" t="s">
        <v>49</v>
      </c>
      <c r="I1566" s="5" t="s">
        <v>114</v>
      </c>
      <c r="J1566" s="5" t="s">
        <v>29</v>
      </c>
      <c r="K1566" s="5" t="s">
        <v>109</v>
      </c>
      <c r="L1566" s="5" t="s">
        <v>59</v>
      </c>
      <c r="M1566" s="5" t="s">
        <v>1536</v>
      </c>
      <c r="N1566" s="5">
        <v>0.37</v>
      </c>
      <c r="O1566" s="5" t="s">
        <v>33</v>
      </c>
      <c r="P1566" s="5" t="s">
        <v>34</v>
      </c>
      <c r="Q1566" s="5" t="s">
        <v>102</v>
      </c>
      <c r="R1566" s="5" t="s">
        <v>2554</v>
      </c>
      <c r="S1566" s="5">
        <v>97071</v>
      </c>
      <c r="T1566" s="7">
        <v>42035</v>
      </c>
      <c r="U1566" s="7">
        <v>42039</v>
      </c>
      <c r="V1566" s="5">
        <v>-37.789000000000001</v>
      </c>
      <c r="W1566" s="5">
        <v>2</v>
      </c>
      <c r="X1566" s="5">
        <v>5.48</v>
      </c>
      <c r="Y1566" s="5">
        <v>87162</v>
      </c>
      <c r="Z1566" s="5">
        <f>DATEDIF(Table1[[#This Row],[Order Date]], Table1[[#This Row],[Ship Date]], "D")</f>
        <v>4</v>
      </c>
      <c r="AA1566" s="5">
        <f>IF(Table1[[#This Row],[Sales]]=0, 0, Table1[[#This Row],[Profit]] / Table1[[#This Row],[Sales]] * 100)</f>
        <v>-689.58029197080282</v>
      </c>
      <c r="AB1566" s="5">
        <f>Table1[[#This Row],[Sales]] / (1 - Table1[[#This Row],[Discount]])</f>
        <v>6.0219780219780219</v>
      </c>
      <c r="AC1566" s="5">
        <f>Table1[[#This Row],[Sales Before Discount]] - Table1[[#This Row],[Sales]]</f>
        <v>0.54197802197802147</v>
      </c>
      <c r="AD1566" s="5" t="str">
        <f>IF(Table1[[#This Row],[Discount Impact Factor]]=0, "No Discount", IF(Table1[[#This Row],[Discount Impact Factor]]&lt;=0.1, "Low Discount", IF(Table1[[#This Row],[Discount Impact Factor]]&lt;=0.2, "Medium Discount", "High Discount")))</f>
        <v>High Discount</v>
      </c>
      <c r="AE1566" s="5" t="str">
        <f>IF(Table1[[#This Row],[Discount]]=0,"0% (No Discount)",
 IF(Table1[[#This Row],[Discount]]&lt;=0.09,"10%",
 IF(Table1[[#This Row],[Discount]]&lt;=0.16,"15%",
 IF(Table1[[#This Row],[Discount]]&lt;=0.2,"20%",  IF(Table1[[#This Row],[Discount]]&lt;=0.25,"25%",
 "30%+")))))</f>
        <v>10%</v>
      </c>
      <c r="AF1566" s="5" t="str">
        <f>IF(Table1[[#This Row],[Discount]]=0, "Full Price", "Discounted")</f>
        <v>Discounted</v>
      </c>
      <c r="AG1566" s="46" t="str">
        <f>TEXT(Table1[[#This Row],[Order Date]],"mmm-yyyy")</f>
        <v>Jan-2015</v>
      </c>
    </row>
    <row r="1567" spans="1:33" ht="12.75" hidden="1" customHeight="1" x14ac:dyDescent="0.25">
      <c r="A1567" s="5">
        <v>22096</v>
      </c>
      <c r="B1567" s="5" t="s">
        <v>106</v>
      </c>
      <c r="C1567" s="5">
        <v>0.03</v>
      </c>
      <c r="D1567" s="5">
        <v>808.49</v>
      </c>
      <c r="E1567" s="5">
        <v>55.3</v>
      </c>
      <c r="F1567" s="5">
        <v>2781</v>
      </c>
      <c r="G1567" s="5" t="s">
        <v>2553</v>
      </c>
      <c r="H1567" s="5" t="s">
        <v>39</v>
      </c>
      <c r="I1567" s="5" t="s">
        <v>114</v>
      </c>
      <c r="J1567" s="5" t="s">
        <v>77</v>
      </c>
      <c r="K1567" s="5" t="s">
        <v>85</v>
      </c>
      <c r="L1567" s="5" t="s">
        <v>43</v>
      </c>
      <c r="M1567" s="5" t="s">
        <v>2555</v>
      </c>
      <c r="N1567" s="5">
        <v>0.4</v>
      </c>
      <c r="O1567" s="5" t="s">
        <v>33</v>
      </c>
      <c r="P1567" s="5" t="s">
        <v>34</v>
      </c>
      <c r="Q1567" s="5" t="s">
        <v>102</v>
      </c>
      <c r="R1567" s="5" t="s">
        <v>2554</v>
      </c>
      <c r="S1567" s="5">
        <v>97071</v>
      </c>
      <c r="T1567" s="7">
        <v>42035</v>
      </c>
      <c r="U1567" s="7">
        <v>42042</v>
      </c>
      <c r="V1567" s="5">
        <v>7576.11</v>
      </c>
      <c r="W1567" s="5">
        <v>11</v>
      </c>
      <c r="X1567" s="5">
        <v>8201.33</v>
      </c>
      <c r="Y1567" s="5">
        <v>87162</v>
      </c>
      <c r="Z1567" s="5">
        <f>DATEDIF(Table1[[#This Row],[Order Date]], Table1[[#This Row],[Ship Date]], "D")</f>
        <v>7</v>
      </c>
      <c r="AA1567" s="5">
        <f>IF(Table1[[#This Row],[Sales]]=0, 0, Table1[[#This Row],[Profit]] / Table1[[#This Row],[Sales]] * 100)</f>
        <v>92.376602331573039</v>
      </c>
      <c r="AB1567" s="5">
        <f>Table1[[#This Row],[Sales]] / (1 - Table1[[#This Row],[Discount]])</f>
        <v>8454.9793814432996</v>
      </c>
      <c r="AC1567" s="5">
        <f>Table1[[#This Row],[Sales Before Discount]] - Table1[[#This Row],[Sales]]</f>
        <v>253.64938144329972</v>
      </c>
      <c r="AD1567" s="5" t="str">
        <f>IF(Table1[[#This Row],[Discount Impact Factor]]=0, "No Discount", IF(Table1[[#This Row],[Discount Impact Factor]]&lt;=0.1, "Low Discount", IF(Table1[[#This Row],[Discount Impact Factor]]&lt;=0.2, "Medium Discount", "High Discount")))</f>
        <v>High Discount</v>
      </c>
      <c r="AE1567" s="5" t="str">
        <f>IF(Table1[[#This Row],[Discount]]=0,"0% (No Discount)",
 IF(Table1[[#This Row],[Discount]]&lt;=0.09,"10%",
 IF(Table1[[#This Row],[Discount]]&lt;=0.16,"15%",
 IF(Table1[[#This Row],[Discount]]&lt;=0.2,"20%",  IF(Table1[[#This Row],[Discount]]&lt;=0.25,"25%",
 "30%+")))))</f>
        <v>10%</v>
      </c>
      <c r="AF1567" s="5" t="str">
        <f>IF(Table1[[#This Row],[Discount]]=0, "Full Price", "Discounted")</f>
        <v>Discounted</v>
      </c>
      <c r="AG1567" s="46" t="str">
        <f>TEXT(Table1[[#This Row],[Order Date]],"mmm-yyyy")</f>
        <v>Jan-2015</v>
      </c>
    </row>
    <row r="1568" spans="1:33" ht="12.75" customHeight="1" x14ac:dyDescent="0.25">
      <c r="A1568" s="5">
        <v>22097</v>
      </c>
      <c r="B1568" s="5" t="s">
        <v>106</v>
      </c>
      <c r="C1568" s="5">
        <v>0</v>
      </c>
      <c r="D1568" s="5">
        <v>6.48</v>
      </c>
      <c r="E1568" s="5">
        <v>8.19</v>
      </c>
      <c r="F1568" s="5">
        <v>2781</v>
      </c>
      <c r="G1568" s="5" t="s">
        <v>2553</v>
      </c>
      <c r="H1568" s="5" t="s">
        <v>49</v>
      </c>
      <c r="I1568" s="5" t="s">
        <v>114</v>
      </c>
      <c r="J1568" s="5" t="s">
        <v>29</v>
      </c>
      <c r="K1568" s="5" t="s">
        <v>93</v>
      </c>
      <c r="L1568" s="5" t="s">
        <v>59</v>
      </c>
      <c r="M1568" s="5" t="s">
        <v>2556</v>
      </c>
      <c r="N1568" s="5">
        <v>0.37</v>
      </c>
      <c r="O1568" s="5" t="s">
        <v>33</v>
      </c>
      <c r="P1568" s="5" t="s">
        <v>34</v>
      </c>
      <c r="Q1568" s="5" t="s">
        <v>102</v>
      </c>
      <c r="R1568" s="5" t="s">
        <v>2554</v>
      </c>
      <c r="S1568" s="5">
        <v>97071</v>
      </c>
      <c r="T1568" s="7">
        <v>42035</v>
      </c>
      <c r="U1568" s="7">
        <v>42042</v>
      </c>
      <c r="V1568" s="5">
        <v>-43.26</v>
      </c>
      <c r="W1568" s="5">
        <v>3</v>
      </c>
      <c r="X1568" s="5">
        <v>22.67</v>
      </c>
      <c r="Y1568" s="5">
        <v>87162</v>
      </c>
      <c r="Z1568" s="5">
        <f>DATEDIF(Table1[[#This Row],[Order Date]], Table1[[#This Row],[Ship Date]], "D")</f>
        <v>7</v>
      </c>
      <c r="AA1568" s="5">
        <f>IF(Table1[[#This Row],[Sales]]=0, 0, Table1[[#This Row],[Profit]] / Table1[[#This Row],[Sales]] * 100)</f>
        <v>-190.82487869430963</v>
      </c>
      <c r="AB1568" s="5">
        <f>Table1[[#This Row],[Sales]] / (1 - Table1[[#This Row],[Discount]])</f>
        <v>22.67</v>
      </c>
      <c r="AC1568" s="5">
        <f>Table1[[#This Row],[Sales Before Discount]] - Table1[[#This Row],[Sales]]</f>
        <v>0</v>
      </c>
      <c r="AD1568" s="5" t="str">
        <f>IF(Table1[[#This Row],[Discount Impact Factor]]=0, "No Discount", IF(Table1[[#This Row],[Discount Impact Factor]]&lt;=0.1, "Low Discount", IF(Table1[[#This Row],[Discount Impact Factor]]&lt;=0.2, "Medium Discount", "High Discount")))</f>
        <v>No Discount</v>
      </c>
      <c r="AE1568" s="5" t="str">
        <f>IF(Table1[[#This Row],[Discount]]=0,"0% (No Discount)",
 IF(Table1[[#This Row],[Discount]]&lt;=0.09,"10%",
 IF(Table1[[#This Row],[Discount]]&lt;=0.16,"15%",
 IF(Table1[[#This Row],[Discount]]&lt;=0.2,"20%",  IF(Table1[[#This Row],[Discount]]&lt;=0.25,"25%",
 "30%+")))))</f>
        <v>0% (No Discount)</v>
      </c>
      <c r="AF1568" s="5" t="str">
        <f>IF(Table1[[#This Row],[Discount]]=0, "Full Price", "Discounted")</f>
        <v>Full Price</v>
      </c>
      <c r="AG1568" s="46" t="str">
        <f>TEXT(Table1[[#This Row],[Order Date]],"mmm-yyyy")</f>
        <v>Jan-2015</v>
      </c>
    </row>
    <row r="1569" spans="1:33" ht="12.75" customHeight="1" x14ac:dyDescent="0.25">
      <c r="A1569" s="5">
        <v>21587</v>
      </c>
      <c r="B1569" s="5" t="s">
        <v>37</v>
      </c>
      <c r="C1569" s="5">
        <v>0.01</v>
      </c>
      <c r="D1569" s="5">
        <v>47.98</v>
      </c>
      <c r="E1569" s="5">
        <v>3.61</v>
      </c>
      <c r="F1569" s="5">
        <v>2787</v>
      </c>
      <c r="G1569" s="5" t="s">
        <v>2557</v>
      </c>
      <c r="H1569" s="5" t="s">
        <v>27</v>
      </c>
      <c r="I1569" s="5" t="s">
        <v>114</v>
      </c>
      <c r="J1569" s="5" t="s">
        <v>77</v>
      </c>
      <c r="K1569" s="5" t="s">
        <v>180</v>
      </c>
      <c r="L1569" s="5" t="s">
        <v>51</v>
      </c>
      <c r="M1569" s="5" t="s">
        <v>1013</v>
      </c>
      <c r="N1569" s="5">
        <v>0.71</v>
      </c>
      <c r="O1569" s="5" t="s">
        <v>33</v>
      </c>
      <c r="P1569" s="5" t="s">
        <v>136</v>
      </c>
      <c r="Q1569" s="5" t="s">
        <v>171</v>
      </c>
      <c r="R1569" s="5" t="s">
        <v>2558</v>
      </c>
      <c r="S1569" s="5">
        <v>70003</v>
      </c>
      <c r="T1569" s="7">
        <v>42075</v>
      </c>
      <c r="U1569" s="7">
        <v>42076</v>
      </c>
      <c r="V1569" s="5">
        <v>-44.436</v>
      </c>
      <c r="W1569" s="5">
        <v>8</v>
      </c>
      <c r="X1569" s="5">
        <v>393.98</v>
      </c>
      <c r="Y1569" s="5">
        <v>91316</v>
      </c>
      <c r="Z1569" s="5">
        <f>DATEDIF(Table1[[#This Row],[Order Date]], Table1[[#This Row],[Ship Date]], "D")</f>
        <v>1</v>
      </c>
      <c r="AA1569" s="5">
        <f>IF(Table1[[#This Row],[Sales]]=0, 0, Table1[[#This Row],[Profit]] / Table1[[#This Row],[Sales]] * 100)</f>
        <v>-11.278745113965176</v>
      </c>
      <c r="AB1569" s="5">
        <f>Table1[[#This Row],[Sales]] / (1 - Table1[[#This Row],[Discount]])</f>
        <v>397.95959595959596</v>
      </c>
      <c r="AC1569" s="5">
        <f>Table1[[#This Row],[Sales Before Discount]] - Table1[[#This Row],[Sales]]</f>
        <v>3.9795959595959403</v>
      </c>
      <c r="AD1569" s="5" t="str">
        <f>IF(Table1[[#This Row],[Discount Impact Factor]]=0, "No Discount", IF(Table1[[#This Row],[Discount Impact Factor]]&lt;=0.1, "Low Discount", IF(Table1[[#This Row],[Discount Impact Factor]]&lt;=0.2, "Medium Discount", "High Discount")))</f>
        <v>High Discount</v>
      </c>
      <c r="AE1569" s="5" t="str">
        <f>IF(Table1[[#This Row],[Discount]]=0,"0% (No Discount)",
 IF(Table1[[#This Row],[Discount]]&lt;=0.09,"10%",
 IF(Table1[[#This Row],[Discount]]&lt;=0.16,"15%",
 IF(Table1[[#This Row],[Discount]]&lt;=0.2,"20%",  IF(Table1[[#This Row],[Discount]]&lt;=0.25,"25%",
 "30%+")))))</f>
        <v>10%</v>
      </c>
      <c r="AF1569" s="5" t="str">
        <f>IF(Table1[[#This Row],[Discount]]=0, "Full Price", "Discounted")</f>
        <v>Discounted</v>
      </c>
      <c r="AG1569" s="46" t="str">
        <f>TEXT(Table1[[#This Row],[Order Date]],"mmm-yyyy")</f>
        <v>Mar-2015</v>
      </c>
    </row>
    <row r="1570" spans="1:33" ht="12.75" hidden="1" customHeight="1" x14ac:dyDescent="0.25">
      <c r="A1570" s="5">
        <v>19860</v>
      </c>
      <c r="B1570" s="5" t="s">
        <v>47</v>
      </c>
      <c r="C1570" s="5">
        <v>0.09</v>
      </c>
      <c r="D1570" s="5">
        <v>2.88</v>
      </c>
      <c r="E1570" s="5">
        <v>0.7</v>
      </c>
      <c r="F1570" s="5">
        <v>2791</v>
      </c>
      <c r="G1570" s="5" t="s">
        <v>2559</v>
      </c>
      <c r="H1570" s="5" t="s">
        <v>49</v>
      </c>
      <c r="I1570" s="5" t="s">
        <v>28</v>
      </c>
      <c r="J1570" s="5" t="s">
        <v>29</v>
      </c>
      <c r="K1570" s="5" t="s">
        <v>30</v>
      </c>
      <c r="L1570" s="5" t="s">
        <v>31</v>
      </c>
      <c r="M1570" s="5" t="s">
        <v>2560</v>
      </c>
      <c r="N1570" s="5">
        <v>0.56000000000000005</v>
      </c>
      <c r="O1570" s="5" t="s">
        <v>33</v>
      </c>
      <c r="P1570" s="5" t="s">
        <v>61</v>
      </c>
      <c r="Q1570" s="5" t="s">
        <v>300</v>
      </c>
      <c r="R1570" s="5" t="s">
        <v>2561</v>
      </c>
      <c r="S1570" s="5">
        <v>48071</v>
      </c>
      <c r="T1570" s="7">
        <v>42019</v>
      </c>
      <c r="U1570" s="7">
        <v>42019</v>
      </c>
      <c r="V1570" s="5">
        <v>4.8499999999999996</v>
      </c>
      <c r="W1570" s="5">
        <v>7</v>
      </c>
      <c r="X1570" s="5">
        <v>19.29</v>
      </c>
      <c r="Y1570" s="5">
        <v>88758</v>
      </c>
      <c r="Z1570" s="5">
        <f>DATEDIF(Table1[[#This Row],[Order Date]], Table1[[#This Row],[Ship Date]], "D")</f>
        <v>0</v>
      </c>
      <c r="AA1570" s="5">
        <f>IF(Table1[[#This Row],[Sales]]=0, 0, Table1[[#This Row],[Profit]] / Table1[[#This Row],[Sales]] * 100)</f>
        <v>25.14256091238984</v>
      </c>
      <c r="AB1570" s="5">
        <f>Table1[[#This Row],[Sales]] / (1 - Table1[[#This Row],[Discount]])</f>
        <v>21.197802197802197</v>
      </c>
      <c r="AC1570" s="5">
        <f>Table1[[#This Row],[Sales Before Discount]] - Table1[[#This Row],[Sales]]</f>
        <v>1.907802197802198</v>
      </c>
      <c r="AD1570" s="5" t="str">
        <f>IF(Table1[[#This Row],[Discount Impact Factor]]=0, "No Discount", IF(Table1[[#This Row],[Discount Impact Factor]]&lt;=0.1, "Low Discount", IF(Table1[[#This Row],[Discount Impact Factor]]&lt;=0.2, "Medium Discount", "High Discount")))</f>
        <v>High Discount</v>
      </c>
      <c r="AE1570" s="5" t="str">
        <f>IF(Table1[[#This Row],[Discount]]=0,"0% (No Discount)",
 IF(Table1[[#This Row],[Discount]]&lt;=0.09,"10%",
 IF(Table1[[#This Row],[Discount]]&lt;=0.16,"15%",
 IF(Table1[[#This Row],[Discount]]&lt;=0.2,"20%",  IF(Table1[[#This Row],[Discount]]&lt;=0.25,"25%",
 "30%+")))))</f>
        <v>10%</v>
      </c>
      <c r="AF1570" s="5" t="str">
        <f>IF(Table1[[#This Row],[Discount]]=0, "Full Price", "Discounted")</f>
        <v>Discounted</v>
      </c>
      <c r="AG1570" s="46" t="str">
        <f>TEXT(Table1[[#This Row],[Order Date]],"mmm-yyyy")</f>
        <v>Jan-2015</v>
      </c>
    </row>
    <row r="1571" spans="1:33" ht="12.75" hidden="1" customHeight="1" x14ac:dyDescent="0.25">
      <c r="A1571" s="5">
        <v>18361</v>
      </c>
      <c r="B1571" s="5" t="s">
        <v>56</v>
      </c>
      <c r="C1571" s="5">
        <v>0.06</v>
      </c>
      <c r="D1571" s="5">
        <v>2.61</v>
      </c>
      <c r="E1571" s="5">
        <v>0.5</v>
      </c>
      <c r="F1571" s="5">
        <v>2794</v>
      </c>
      <c r="G1571" s="5" t="s">
        <v>2562</v>
      </c>
      <c r="H1571" s="5" t="s">
        <v>49</v>
      </c>
      <c r="I1571" s="5" t="s">
        <v>28</v>
      </c>
      <c r="J1571" s="5" t="s">
        <v>29</v>
      </c>
      <c r="K1571" s="5" t="s">
        <v>134</v>
      </c>
      <c r="L1571" s="5" t="s">
        <v>59</v>
      </c>
      <c r="M1571" s="5" t="s">
        <v>885</v>
      </c>
      <c r="N1571" s="5">
        <v>0.39</v>
      </c>
      <c r="O1571" s="5" t="s">
        <v>33</v>
      </c>
      <c r="P1571" s="5" t="s">
        <v>61</v>
      </c>
      <c r="Q1571" s="5" t="s">
        <v>330</v>
      </c>
      <c r="R1571" s="5" t="s">
        <v>2563</v>
      </c>
      <c r="S1571" s="5">
        <v>50158</v>
      </c>
      <c r="T1571" s="7">
        <v>42083</v>
      </c>
      <c r="U1571" s="7">
        <v>42085</v>
      </c>
      <c r="V1571" s="5">
        <v>3.5948999999999995</v>
      </c>
      <c r="W1571" s="5">
        <v>2</v>
      </c>
      <c r="X1571" s="5">
        <v>5.21</v>
      </c>
      <c r="Y1571" s="5">
        <v>87554</v>
      </c>
      <c r="Z1571" s="5">
        <f>DATEDIF(Table1[[#This Row],[Order Date]], Table1[[#This Row],[Ship Date]], "D")</f>
        <v>2</v>
      </c>
      <c r="AA1571" s="5">
        <f>IF(Table1[[#This Row],[Sales]]=0, 0, Table1[[#This Row],[Profit]] / Table1[[#This Row],[Sales]] * 100)</f>
        <v>69</v>
      </c>
      <c r="AB1571" s="5">
        <f>Table1[[#This Row],[Sales]] / (1 - Table1[[#This Row],[Discount]])</f>
        <v>5.542553191489362</v>
      </c>
      <c r="AC1571" s="5">
        <f>Table1[[#This Row],[Sales Before Discount]] - Table1[[#This Row],[Sales]]</f>
        <v>0.33255319148936202</v>
      </c>
      <c r="AD1571" s="5" t="str">
        <f>IF(Table1[[#This Row],[Discount Impact Factor]]=0, "No Discount", IF(Table1[[#This Row],[Discount Impact Factor]]&lt;=0.1, "Low Discount", IF(Table1[[#This Row],[Discount Impact Factor]]&lt;=0.2, "Medium Discount", "High Discount")))</f>
        <v>High Discount</v>
      </c>
      <c r="AE1571" s="5" t="str">
        <f>IF(Table1[[#This Row],[Discount]]=0,"0% (No Discount)",
 IF(Table1[[#This Row],[Discount]]&lt;=0.09,"10%",
 IF(Table1[[#This Row],[Discount]]&lt;=0.16,"15%",
 IF(Table1[[#This Row],[Discount]]&lt;=0.2,"20%",  IF(Table1[[#This Row],[Discount]]&lt;=0.25,"25%",
 "30%+")))))</f>
        <v>10%</v>
      </c>
      <c r="AF1571" s="5" t="str">
        <f>IF(Table1[[#This Row],[Discount]]=0, "Full Price", "Discounted")</f>
        <v>Discounted</v>
      </c>
      <c r="AG1571" s="46" t="str">
        <f>TEXT(Table1[[#This Row],[Order Date]],"mmm-yyyy")</f>
        <v>Mar-2015</v>
      </c>
    </row>
    <row r="1572" spans="1:33" ht="12.75" hidden="1" customHeight="1" x14ac:dyDescent="0.25">
      <c r="A1572" s="5">
        <v>18895</v>
      </c>
      <c r="B1572" s="5" t="s">
        <v>25</v>
      </c>
      <c r="C1572" s="5">
        <v>7.0000000000000007E-2</v>
      </c>
      <c r="D1572" s="5">
        <v>4.76</v>
      </c>
      <c r="E1572" s="5">
        <v>0.88</v>
      </c>
      <c r="F1572" s="5">
        <v>2794</v>
      </c>
      <c r="G1572" s="5" t="s">
        <v>2562</v>
      </c>
      <c r="H1572" s="5" t="s">
        <v>49</v>
      </c>
      <c r="I1572" s="5" t="s">
        <v>28</v>
      </c>
      <c r="J1572" s="5" t="s">
        <v>29</v>
      </c>
      <c r="K1572" s="5" t="s">
        <v>93</v>
      </c>
      <c r="L1572" s="5" t="s">
        <v>31</v>
      </c>
      <c r="M1572" s="5" t="s">
        <v>2564</v>
      </c>
      <c r="N1572" s="5">
        <v>0.39</v>
      </c>
      <c r="O1572" s="5" t="s">
        <v>33</v>
      </c>
      <c r="P1572" s="5" t="s">
        <v>61</v>
      </c>
      <c r="Q1572" s="5" t="s">
        <v>330</v>
      </c>
      <c r="R1572" s="5" t="s">
        <v>2563</v>
      </c>
      <c r="S1572" s="5">
        <v>50158</v>
      </c>
      <c r="T1572" s="7">
        <v>42162</v>
      </c>
      <c r="U1572" s="7">
        <v>42162</v>
      </c>
      <c r="V1572" s="5">
        <v>15.8148</v>
      </c>
      <c r="W1572" s="5">
        <v>5</v>
      </c>
      <c r="X1572" s="5">
        <v>22.92</v>
      </c>
      <c r="Y1572" s="5">
        <v>87555</v>
      </c>
      <c r="Z1572" s="5">
        <f>DATEDIF(Table1[[#This Row],[Order Date]], Table1[[#This Row],[Ship Date]], "D")</f>
        <v>0</v>
      </c>
      <c r="AA1572" s="5">
        <f>IF(Table1[[#This Row],[Sales]]=0, 0, Table1[[#This Row],[Profit]] / Table1[[#This Row],[Sales]] * 100)</f>
        <v>69</v>
      </c>
      <c r="AB1572" s="5">
        <f>Table1[[#This Row],[Sales]] / (1 - Table1[[#This Row],[Discount]])</f>
        <v>24.645161290322584</v>
      </c>
      <c r="AC1572" s="5">
        <f>Table1[[#This Row],[Sales Before Discount]] - Table1[[#This Row],[Sales]]</f>
        <v>1.7251612903225819</v>
      </c>
      <c r="AD1572" s="5" t="str">
        <f>IF(Table1[[#This Row],[Discount Impact Factor]]=0, "No Discount", IF(Table1[[#This Row],[Discount Impact Factor]]&lt;=0.1, "Low Discount", IF(Table1[[#This Row],[Discount Impact Factor]]&lt;=0.2, "Medium Discount", "High Discount")))</f>
        <v>High Discount</v>
      </c>
      <c r="AE1572" s="5" t="str">
        <f>IF(Table1[[#This Row],[Discount]]=0,"0% (No Discount)",
 IF(Table1[[#This Row],[Discount]]&lt;=0.09,"10%",
 IF(Table1[[#This Row],[Discount]]&lt;=0.16,"15%",
 IF(Table1[[#This Row],[Discount]]&lt;=0.2,"20%",  IF(Table1[[#This Row],[Discount]]&lt;=0.25,"25%",
 "30%+")))))</f>
        <v>10%</v>
      </c>
      <c r="AF1572" s="5" t="str">
        <f>IF(Table1[[#This Row],[Discount]]=0, "Full Price", "Discounted")</f>
        <v>Discounted</v>
      </c>
      <c r="AG1572" s="46" t="str">
        <f>TEXT(Table1[[#This Row],[Order Date]],"mmm-yyyy")</f>
        <v>Jun-2015</v>
      </c>
    </row>
    <row r="1573" spans="1:33" ht="12.75" customHeight="1" x14ac:dyDescent="0.25">
      <c r="A1573" s="5">
        <v>19486</v>
      </c>
      <c r="B1573" s="5" t="s">
        <v>106</v>
      </c>
      <c r="C1573" s="5">
        <v>0.04</v>
      </c>
      <c r="D1573" s="5">
        <v>3.57</v>
      </c>
      <c r="E1573" s="5">
        <v>4.17</v>
      </c>
      <c r="F1573" s="5">
        <v>2795</v>
      </c>
      <c r="G1573" s="5" t="s">
        <v>2565</v>
      </c>
      <c r="H1573" s="5" t="s">
        <v>49</v>
      </c>
      <c r="I1573" s="5" t="s">
        <v>28</v>
      </c>
      <c r="J1573" s="5" t="s">
        <v>29</v>
      </c>
      <c r="K1573" s="5" t="s">
        <v>30</v>
      </c>
      <c r="L1573" s="5" t="s">
        <v>51</v>
      </c>
      <c r="M1573" s="5" t="s">
        <v>2566</v>
      </c>
      <c r="N1573" s="5">
        <v>0.59</v>
      </c>
      <c r="O1573" s="5" t="s">
        <v>33</v>
      </c>
      <c r="P1573" s="5" t="s">
        <v>61</v>
      </c>
      <c r="Q1573" s="5" t="s">
        <v>330</v>
      </c>
      <c r="R1573" s="5" t="s">
        <v>2567</v>
      </c>
      <c r="S1573" s="5">
        <v>50401</v>
      </c>
      <c r="T1573" s="7">
        <v>42030</v>
      </c>
      <c r="U1573" s="7">
        <v>42032</v>
      </c>
      <c r="V1573" s="5">
        <v>-69.91</v>
      </c>
      <c r="W1573" s="5">
        <v>8</v>
      </c>
      <c r="X1573" s="5">
        <v>30.9</v>
      </c>
      <c r="Y1573" s="5">
        <v>87556</v>
      </c>
      <c r="Z1573" s="5">
        <f>DATEDIF(Table1[[#This Row],[Order Date]], Table1[[#This Row],[Ship Date]], "D")</f>
        <v>2</v>
      </c>
      <c r="AA1573" s="5">
        <f>IF(Table1[[#This Row],[Sales]]=0, 0, Table1[[#This Row],[Profit]] / Table1[[#This Row],[Sales]] * 100)</f>
        <v>-226.24595469255664</v>
      </c>
      <c r="AB1573" s="5">
        <f>Table1[[#This Row],[Sales]] / (1 - Table1[[#This Row],[Discount]])</f>
        <v>32.1875</v>
      </c>
      <c r="AC1573" s="5">
        <f>Table1[[#This Row],[Sales Before Discount]] - Table1[[#This Row],[Sales]]</f>
        <v>1.2875000000000014</v>
      </c>
      <c r="AD1573" s="5" t="str">
        <f>IF(Table1[[#This Row],[Discount Impact Factor]]=0, "No Discount", IF(Table1[[#This Row],[Discount Impact Factor]]&lt;=0.1, "Low Discount", IF(Table1[[#This Row],[Discount Impact Factor]]&lt;=0.2, "Medium Discount", "High Discount")))</f>
        <v>High Discount</v>
      </c>
      <c r="AE1573" s="5" t="str">
        <f>IF(Table1[[#This Row],[Discount]]=0,"0% (No Discount)",
 IF(Table1[[#This Row],[Discount]]&lt;=0.09,"10%",
 IF(Table1[[#This Row],[Discount]]&lt;=0.16,"15%",
 IF(Table1[[#This Row],[Discount]]&lt;=0.2,"20%",  IF(Table1[[#This Row],[Discount]]&lt;=0.25,"25%",
 "30%+")))))</f>
        <v>10%</v>
      </c>
      <c r="AF1573" s="5" t="str">
        <f>IF(Table1[[#This Row],[Discount]]=0, "Full Price", "Discounted")</f>
        <v>Discounted</v>
      </c>
      <c r="AG1573" s="46" t="str">
        <f>TEXT(Table1[[#This Row],[Order Date]],"mmm-yyyy")</f>
        <v>Jan-2015</v>
      </c>
    </row>
    <row r="1574" spans="1:33" ht="12.75" hidden="1" customHeight="1" x14ac:dyDescent="0.25">
      <c r="A1574" s="5">
        <v>19487</v>
      </c>
      <c r="B1574" s="5" t="s">
        <v>106</v>
      </c>
      <c r="C1574" s="5">
        <v>0.05</v>
      </c>
      <c r="D1574" s="5">
        <v>200.99</v>
      </c>
      <c r="E1574" s="5">
        <v>4.2</v>
      </c>
      <c r="F1574" s="5">
        <v>2795</v>
      </c>
      <c r="G1574" s="5" t="s">
        <v>2565</v>
      </c>
      <c r="H1574" s="5" t="s">
        <v>49</v>
      </c>
      <c r="I1574" s="5" t="s">
        <v>28</v>
      </c>
      <c r="J1574" s="5" t="s">
        <v>77</v>
      </c>
      <c r="K1574" s="5" t="s">
        <v>78</v>
      </c>
      <c r="L1574" s="5" t="s">
        <v>59</v>
      </c>
      <c r="M1574" s="5" t="s">
        <v>548</v>
      </c>
      <c r="N1574" s="5">
        <v>0.59</v>
      </c>
      <c r="O1574" s="5" t="s">
        <v>33</v>
      </c>
      <c r="P1574" s="5" t="s">
        <v>61</v>
      </c>
      <c r="Q1574" s="5" t="s">
        <v>330</v>
      </c>
      <c r="R1574" s="5" t="s">
        <v>2567</v>
      </c>
      <c r="S1574" s="5">
        <v>50401</v>
      </c>
      <c r="T1574" s="7">
        <v>42030</v>
      </c>
      <c r="U1574" s="7">
        <v>42034</v>
      </c>
      <c r="V1574" s="5">
        <v>1630.5251999999998</v>
      </c>
      <c r="W1574" s="5">
        <v>14</v>
      </c>
      <c r="X1574" s="5">
        <v>2363.08</v>
      </c>
      <c r="Y1574" s="5">
        <v>87556</v>
      </c>
      <c r="Z1574" s="5">
        <f>DATEDIF(Table1[[#This Row],[Order Date]], Table1[[#This Row],[Ship Date]], "D")</f>
        <v>4</v>
      </c>
      <c r="AA1574" s="5">
        <f>IF(Table1[[#This Row],[Sales]]=0, 0, Table1[[#This Row],[Profit]] / Table1[[#This Row],[Sales]] * 100)</f>
        <v>69</v>
      </c>
      <c r="AB1574" s="5">
        <f>Table1[[#This Row],[Sales]] / (1 - Table1[[#This Row],[Discount]])</f>
        <v>2487.4526315789476</v>
      </c>
      <c r="AC1574" s="5">
        <f>Table1[[#This Row],[Sales Before Discount]] - Table1[[#This Row],[Sales]]</f>
        <v>124.37263157894768</v>
      </c>
      <c r="AD1574" s="5" t="str">
        <f>IF(Table1[[#This Row],[Discount Impact Factor]]=0, "No Discount", IF(Table1[[#This Row],[Discount Impact Factor]]&lt;=0.1, "Low Discount", IF(Table1[[#This Row],[Discount Impact Factor]]&lt;=0.2, "Medium Discount", "High Discount")))</f>
        <v>High Discount</v>
      </c>
      <c r="AE1574" s="5" t="str">
        <f>IF(Table1[[#This Row],[Discount]]=0,"0% (No Discount)",
 IF(Table1[[#This Row],[Discount]]&lt;=0.09,"10%",
 IF(Table1[[#This Row],[Discount]]&lt;=0.16,"15%",
 IF(Table1[[#This Row],[Discount]]&lt;=0.2,"20%",  IF(Table1[[#This Row],[Discount]]&lt;=0.25,"25%",
 "30%+")))))</f>
        <v>10%</v>
      </c>
      <c r="AF1574" s="5" t="str">
        <f>IF(Table1[[#This Row],[Discount]]=0, "Full Price", "Discounted")</f>
        <v>Discounted</v>
      </c>
      <c r="AG1574" s="46" t="str">
        <f>TEXT(Table1[[#This Row],[Order Date]],"mmm-yyyy")</f>
        <v>Jan-2015</v>
      </c>
    </row>
    <row r="1575" spans="1:33" ht="12.75" customHeight="1" x14ac:dyDescent="0.25">
      <c r="A1575" s="5">
        <v>19488</v>
      </c>
      <c r="B1575" s="5" t="s">
        <v>106</v>
      </c>
      <c r="C1575" s="5">
        <v>7.0000000000000007E-2</v>
      </c>
      <c r="D1575" s="5">
        <v>195.99</v>
      </c>
      <c r="E1575" s="5">
        <v>8.99</v>
      </c>
      <c r="F1575" s="5">
        <v>2795</v>
      </c>
      <c r="G1575" s="5" t="s">
        <v>2565</v>
      </c>
      <c r="H1575" s="5" t="s">
        <v>49</v>
      </c>
      <c r="I1575" s="5" t="s">
        <v>28</v>
      </c>
      <c r="J1575" s="5" t="s">
        <v>77</v>
      </c>
      <c r="K1575" s="5" t="s">
        <v>78</v>
      </c>
      <c r="L1575" s="5" t="s">
        <v>59</v>
      </c>
      <c r="M1575" s="5" t="s">
        <v>2568</v>
      </c>
      <c r="N1575" s="5">
        <v>0.57999999999999996</v>
      </c>
      <c r="O1575" s="5" t="s">
        <v>33</v>
      </c>
      <c r="P1575" s="5" t="s">
        <v>61</v>
      </c>
      <c r="Q1575" s="5" t="s">
        <v>330</v>
      </c>
      <c r="R1575" s="5" t="s">
        <v>2567</v>
      </c>
      <c r="S1575" s="5">
        <v>50401</v>
      </c>
      <c r="T1575" s="7">
        <v>42030</v>
      </c>
      <c r="U1575" s="7">
        <v>42030</v>
      </c>
      <c r="V1575" s="5">
        <v>-457.16</v>
      </c>
      <c r="W1575" s="5">
        <v>2</v>
      </c>
      <c r="X1575" s="5">
        <v>328.45</v>
      </c>
      <c r="Y1575" s="5">
        <v>87556</v>
      </c>
      <c r="Z1575" s="5">
        <f>DATEDIF(Table1[[#This Row],[Order Date]], Table1[[#This Row],[Ship Date]], "D")</f>
        <v>0</v>
      </c>
      <c r="AA1575" s="5">
        <f>IF(Table1[[#This Row],[Sales]]=0, 0, Table1[[#This Row],[Profit]] / Table1[[#This Row],[Sales]] * 100)</f>
        <v>-139.1870908814127</v>
      </c>
      <c r="AB1575" s="5">
        <f>Table1[[#This Row],[Sales]] / (1 - Table1[[#This Row],[Discount]])</f>
        <v>353.1720430107527</v>
      </c>
      <c r="AC1575" s="5">
        <f>Table1[[#This Row],[Sales Before Discount]] - Table1[[#This Row],[Sales]]</f>
        <v>24.722043010752714</v>
      </c>
      <c r="AD1575" s="5" t="str">
        <f>IF(Table1[[#This Row],[Discount Impact Factor]]=0, "No Discount", IF(Table1[[#This Row],[Discount Impact Factor]]&lt;=0.1, "Low Discount", IF(Table1[[#This Row],[Discount Impact Factor]]&lt;=0.2, "Medium Discount", "High Discount")))</f>
        <v>High Discount</v>
      </c>
      <c r="AE1575" s="5" t="str">
        <f>IF(Table1[[#This Row],[Discount]]=0,"0% (No Discount)",
 IF(Table1[[#This Row],[Discount]]&lt;=0.09,"10%",
 IF(Table1[[#This Row],[Discount]]&lt;=0.16,"15%",
 IF(Table1[[#This Row],[Discount]]&lt;=0.2,"20%",  IF(Table1[[#This Row],[Discount]]&lt;=0.25,"25%",
 "30%+")))))</f>
        <v>10%</v>
      </c>
      <c r="AF1575" s="5" t="str">
        <f>IF(Table1[[#This Row],[Discount]]=0, "Full Price", "Discounted")</f>
        <v>Discounted</v>
      </c>
      <c r="AG1575" s="46" t="str">
        <f>TEXT(Table1[[#This Row],[Order Date]],"mmm-yyyy")</f>
        <v>Jan-2015</v>
      </c>
    </row>
    <row r="1576" spans="1:33" ht="12.75" hidden="1" customHeight="1" x14ac:dyDescent="0.25">
      <c r="A1576" s="5">
        <v>23351</v>
      </c>
      <c r="B1576" s="5" t="s">
        <v>56</v>
      </c>
      <c r="C1576" s="5">
        <v>0.02</v>
      </c>
      <c r="D1576" s="5">
        <v>30.44</v>
      </c>
      <c r="E1576" s="5">
        <v>1.49</v>
      </c>
      <c r="F1576" s="5">
        <v>2796</v>
      </c>
      <c r="G1576" s="5" t="s">
        <v>2569</v>
      </c>
      <c r="H1576" s="5" t="s">
        <v>49</v>
      </c>
      <c r="I1576" s="5" t="s">
        <v>28</v>
      </c>
      <c r="J1576" s="5" t="s">
        <v>29</v>
      </c>
      <c r="K1576" s="5" t="s">
        <v>109</v>
      </c>
      <c r="L1576" s="5" t="s">
        <v>59</v>
      </c>
      <c r="M1576" s="5" t="s">
        <v>2570</v>
      </c>
      <c r="N1576" s="5">
        <v>0.37</v>
      </c>
      <c r="O1576" s="5" t="s">
        <v>33</v>
      </c>
      <c r="P1576" s="5" t="s">
        <v>61</v>
      </c>
      <c r="Q1576" s="5" t="s">
        <v>330</v>
      </c>
      <c r="R1576" s="5" t="s">
        <v>2571</v>
      </c>
      <c r="S1576" s="5">
        <v>51106</v>
      </c>
      <c r="T1576" s="7">
        <v>42025</v>
      </c>
      <c r="U1576" s="7">
        <v>42027</v>
      </c>
      <c r="V1576" s="5">
        <v>266.76089999999999</v>
      </c>
      <c r="W1576" s="5">
        <v>12</v>
      </c>
      <c r="X1576" s="5">
        <v>386.61</v>
      </c>
      <c r="Y1576" s="5">
        <v>87553</v>
      </c>
      <c r="Z1576" s="5">
        <f>DATEDIF(Table1[[#This Row],[Order Date]], Table1[[#This Row],[Ship Date]], "D")</f>
        <v>2</v>
      </c>
      <c r="AA1576" s="5">
        <f>IF(Table1[[#This Row],[Sales]]=0, 0, Table1[[#This Row],[Profit]] / Table1[[#This Row],[Sales]] * 100)</f>
        <v>69</v>
      </c>
      <c r="AB1576" s="5">
        <f>Table1[[#This Row],[Sales]] / (1 - Table1[[#This Row],[Discount]])</f>
        <v>394.5</v>
      </c>
      <c r="AC1576" s="5">
        <f>Table1[[#This Row],[Sales Before Discount]] - Table1[[#This Row],[Sales]]</f>
        <v>7.8899999999999864</v>
      </c>
      <c r="AD1576" s="5" t="str">
        <f>IF(Table1[[#This Row],[Discount Impact Factor]]=0, "No Discount", IF(Table1[[#This Row],[Discount Impact Factor]]&lt;=0.1, "Low Discount", IF(Table1[[#This Row],[Discount Impact Factor]]&lt;=0.2, "Medium Discount", "High Discount")))</f>
        <v>High Discount</v>
      </c>
      <c r="AE1576" s="5" t="str">
        <f>IF(Table1[[#This Row],[Discount]]=0,"0% (No Discount)",
 IF(Table1[[#This Row],[Discount]]&lt;=0.09,"10%",
 IF(Table1[[#This Row],[Discount]]&lt;=0.16,"15%",
 IF(Table1[[#This Row],[Discount]]&lt;=0.2,"20%",  IF(Table1[[#This Row],[Discount]]&lt;=0.25,"25%",
 "30%+")))))</f>
        <v>10%</v>
      </c>
      <c r="AF1576" s="5" t="str">
        <f>IF(Table1[[#This Row],[Discount]]=0, "Full Price", "Discounted")</f>
        <v>Discounted</v>
      </c>
      <c r="AG1576" s="46" t="str">
        <f>TEXT(Table1[[#This Row],[Order Date]],"mmm-yyyy")</f>
        <v>Jan-2015</v>
      </c>
    </row>
    <row r="1577" spans="1:33" ht="12.75" customHeight="1" x14ac:dyDescent="0.25">
      <c r="A1577" s="5">
        <v>22787</v>
      </c>
      <c r="B1577" s="5" t="s">
        <v>56</v>
      </c>
      <c r="C1577" s="5">
        <v>0</v>
      </c>
      <c r="D1577" s="5">
        <v>5.0199999999999996</v>
      </c>
      <c r="E1577" s="5">
        <v>5.14</v>
      </c>
      <c r="F1577" s="5">
        <v>2797</v>
      </c>
      <c r="G1577" s="5" t="s">
        <v>2572</v>
      </c>
      <c r="H1577" s="5" t="s">
        <v>49</v>
      </c>
      <c r="I1577" s="5" t="s">
        <v>114</v>
      </c>
      <c r="J1577" s="5" t="s">
        <v>77</v>
      </c>
      <c r="K1577" s="5" t="s">
        <v>180</v>
      </c>
      <c r="L1577" s="5" t="s">
        <v>51</v>
      </c>
      <c r="M1577" s="5" t="s">
        <v>840</v>
      </c>
      <c r="N1577" s="5">
        <v>0.79</v>
      </c>
      <c r="O1577" s="5" t="s">
        <v>33</v>
      </c>
      <c r="P1577" s="5" t="s">
        <v>53</v>
      </c>
      <c r="Q1577" s="5" t="s">
        <v>234</v>
      </c>
      <c r="R1577" s="5" t="s">
        <v>2573</v>
      </c>
      <c r="S1577" s="5">
        <v>15122</v>
      </c>
      <c r="T1577" s="7">
        <v>42014</v>
      </c>
      <c r="U1577" s="7">
        <v>42015</v>
      </c>
      <c r="V1577" s="5">
        <v>-159.30279999999999</v>
      </c>
      <c r="W1577" s="5">
        <v>8</v>
      </c>
      <c r="X1577" s="5">
        <v>43.94</v>
      </c>
      <c r="Y1577" s="5">
        <v>87552</v>
      </c>
      <c r="Z1577" s="5">
        <f>DATEDIF(Table1[[#This Row],[Order Date]], Table1[[#This Row],[Ship Date]], "D")</f>
        <v>1</v>
      </c>
      <c r="AA1577" s="5">
        <f>IF(Table1[[#This Row],[Sales]]=0, 0, Table1[[#This Row],[Profit]] / Table1[[#This Row],[Sales]] * 100)</f>
        <v>-362.54619936276742</v>
      </c>
      <c r="AB1577" s="5">
        <f>Table1[[#This Row],[Sales]] / (1 - Table1[[#This Row],[Discount]])</f>
        <v>43.94</v>
      </c>
      <c r="AC1577" s="5">
        <f>Table1[[#This Row],[Sales Before Discount]] - Table1[[#This Row],[Sales]]</f>
        <v>0</v>
      </c>
      <c r="AD1577" s="5" t="str">
        <f>IF(Table1[[#This Row],[Discount Impact Factor]]=0, "No Discount", IF(Table1[[#This Row],[Discount Impact Factor]]&lt;=0.1, "Low Discount", IF(Table1[[#This Row],[Discount Impact Factor]]&lt;=0.2, "Medium Discount", "High Discount")))</f>
        <v>No Discount</v>
      </c>
      <c r="AE1577" s="5" t="str">
        <f>IF(Table1[[#This Row],[Discount]]=0,"0% (No Discount)",
 IF(Table1[[#This Row],[Discount]]&lt;=0.09,"10%",
 IF(Table1[[#This Row],[Discount]]&lt;=0.16,"15%",
 IF(Table1[[#This Row],[Discount]]&lt;=0.2,"20%",  IF(Table1[[#This Row],[Discount]]&lt;=0.25,"25%",
 "30%+")))))</f>
        <v>0% (No Discount)</v>
      </c>
      <c r="AF1577" s="5" t="str">
        <f>IF(Table1[[#This Row],[Discount]]=0, "Full Price", "Discounted")</f>
        <v>Full Price</v>
      </c>
      <c r="AG1577" s="46" t="str">
        <f>TEXT(Table1[[#This Row],[Order Date]],"mmm-yyyy")</f>
        <v>Jan-2015</v>
      </c>
    </row>
    <row r="1578" spans="1:33" ht="12.75" hidden="1" customHeight="1" x14ac:dyDescent="0.25">
      <c r="A1578" s="5">
        <v>23350</v>
      </c>
      <c r="B1578" s="5" t="s">
        <v>56</v>
      </c>
      <c r="C1578" s="5">
        <v>0.02</v>
      </c>
      <c r="D1578" s="5">
        <v>4.91</v>
      </c>
      <c r="E1578" s="5">
        <v>0.5</v>
      </c>
      <c r="F1578" s="5">
        <v>2797</v>
      </c>
      <c r="G1578" s="5" t="s">
        <v>2572</v>
      </c>
      <c r="H1578" s="5" t="s">
        <v>49</v>
      </c>
      <c r="I1578" s="5" t="s">
        <v>28</v>
      </c>
      <c r="J1578" s="5" t="s">
        <v>29</v>
      </c>
      <c r="K1578" s="5" t="s">
        <v>134</v>
      </c>
      <c r="L1578" s="5" t="s">
        <v>59</v>
      </c>
      <c r="M1578" s="5" t="s">
        <v>1561</v>
      </c>
      <c r="N1578" s="5">
        <v>0.36</v>
      </c>
      <c r="O1578" s="5" t="s">
        <v>33</v>
      </c>
      <c r="P1578" s="5" t="s">
        <v>53</v>
      </c>
      <c r="Q1578" s="5" t="s">
        <v>234</v>
      </c>
      <c r="R1578" s="5" t="s">
        <v>2573</v>
      </c>
      <c r="S1578" s="5">
        <v>15122</v>
      </c>
      <c r="T1578" s="7">
        <v>42025</v>
      </c>
      <c r="U1578" s="7">
        <v>42026</v>
      </c>
      <c r="V1578" s="5">
        <v>29.883900000000001</v>
      </c>
      <c r="W1578" s="5">
        <v>9</v>
      </c>
      <c r="X1578" s="5">
        <v>43.31</v>
      </c>
      <c r="Y1578" s="5">
        <v>87553</v>
      </c>
      <c r="Z1578" s="5">
        <f>DATEDIF(Table1[[#This Row],[Order Date]], Table1[[#This Row],[Ship Date]], "D")</f>
        <v>1</v>
      </c>
      <c r="AA1578" s="5">
        <f>IF(Table1[[#This Row],[Sales]]=0, 0, Table1[[#This Row],[Profit]] / Table1[[#This Row],[Sales]] * 100)</f>
        <v>69</v>
      </c>
      <c r="AB1578" s="5">
        <f>Table1[[#This Row],[Sales]] / (1 - Table1[[#This Row],[Discount]])</f>
        <v>44.193877551020414</v>
      </c>
      <c r="AC1578" s="5">
        <f>Table1[[#This Row],[Sales Before Discount]] - Table1[[#This Row],[Sales]]</f>
        <v>0.88387755102041154</v>
      </c>
      <c r="AD1578" s="5" t="str">
        <f>IF(Table1[[#This Row],[Discount Impact Factor]]=0, "No Discount", IF(Table1[[#This Row],[Discount Impact Factor]]&lt;=0.1, "Low Discount", IF(Table1[[#This Row],[Discount Impact Factor]]&lt;=0.2, "Medium Discount", "High Discount")))</f>
        <v>High Discount</v>
      </c>
      <c r="AE1578" s="5" t="str">
        <f>IF(Table1[[#This Row],[Discount]]=0,"0% (No Discount)",
 IF(Table1[[#This Row],[Discount]]&lt;=0.09,"10%",
 IF(Table1[[#This Row],[Discount]]&lt;=0.16,"15%",
 IF(Table1[[#This Row],[Discount]]&lt;=0.2,"20%",  IF(Table1[[#This Row],[Discount]]&lt;=0.25,"25%",
 "30%+")))))</f>
        <v>10%</v>
      </c>
      <c r="AF1578" s="5" t="str">
        <f>IF(Table1[[#This Row],[Discount]]=0, "Full Price", "Discounted")</f>
        <v>Discounted</v>
      </c>
      <c r="AG1578" s="46" t="str">
        <f>TEXT(Table1[[#This Row],[Order Date]],"mmm-yyyy")</f>
        <v>Jan-2015</v>
      </c>
    </row>
    <row r="1579" spans="1:33" ht="13.8" hidden="1" x14ac:dyDescent="0.25">
      <c r="A1579" s="5">
        <v>20618</v>
      </c>
      <c r="B1579" s="5" t="s">
        <v>106</v>
      </c>
      <c r="C1579" s="5">
        <v>0</v>
      </c>
      <c r="D1579" s="5">
        <v>17.52</v>
      </c>
      <c r="E1579" s="5">
        <v>8.17</v>
      </c>
      <c r="F1579" s="5">
        <v>2801</v>
      </c>
      <c r="G1579" s="5" t="s">
        <v>2574</v>
      </c>
      <c r="H1579" s="5" t="s">
        <v>49</v>
      </c>
      <c r="I1579" s="5" t="s">
        <v>40</v>
      </c>
      <c r="J1579" s="5" t="s">
        <v>29</v>
      </c>
      <c r="K1579" s="5" t="s">
        <v>257</v>
      </c>
      <c r="L1579" s="5" t="s">
        <v>86</v>
      </c>
      <c r="M1579" s="5" t="s">
        <v>2575</v>
      </c>
      <c r="N1579" s="5">
        <v>0.5</v>
      </c>
      <c r="O1579" s="5" t="s">
        <v>33</v>
      </c>
      <c r="P1579" s="5" t="s">
        <v>34</v>
      </c>
      <c r="Q1579" s="5" t="s">
        <v>378</v>
      </c>
      <c r="R1579" s="5" t="s">
        <v>2527</v>
      </c>
      <c r="S1579" s="5">
        <v>85224</v>
      </c>
      <c r="T1579" s="7">
        <v>42183</v>
      </c>
      <c r="U1579" s="7">
        <v>42188</v>
      </c>
      <c r="V1579" s="5">
        <v>52.763999999999996</v>
      </c>
      <c r="W1579" s="5">
        <v>15</v>
      </c>
      <c r="X1579" s="5">
        <v>284.33999999999997</v>
      </c>
      <c r="Y1579" s="5">
        <v>91049</v>
      </c>
      <c r="Z1579" s="5">
        <f>DATEDIF(Table1[[#This Row],[Order Date]], Table1[[#This Row],[Ship Date]], "D")</f>
        <v>5</v>
      </c>
      <c r="AA1579" s="5">
        <f>IF(Table1[[#This Row],[Sales]]=0, 0, Table1[[#This Row],[Profit]] / Table1[[#This Row],[Sales]] * 100)</f>
        <v>18.556657522684112</v>
      </c>
      <c r="AB1579" s="5">
        <f>Table1[[#This Row],[Sales]] / (1 - Table1[[#This Row],[Discount]])</f>
        <v>284.33999999999997</v>
      </c>
      <c r="AC1579" s="5">
        <f>Table1[[#This Row],[Sales Before Discount]] - Table1[[#This Row],[Sales]]</f>
        <v>0</v>
      </c>
      <c r="AD1579" s="5" t="str">
        <f>IF(Table1[[#This Row],[Discount Impact Factor]]=0, "No Discount", IF(Table1[[#This Row],[Discount Impact Factor]]&lt;=0.1, "Low Discount", IF(Table1[[#This Row],[Discount Impact Factor]]&lt;=0.2, "Medium Discount", "High Discount")))</f>
        <v>No Discount</v>
      </c>
      <c r="AE1579" s="5" t="str">
        <f>IF(Table1[[#This Row],[Discount]]=0,"0% (No Discount)",
 IF(Table1[[#This Row],[Discount]]&lt;=0.09,"10%",
 IF(Table1[[#This Row],[Discount]]&lt;=0.16,"15%",
 IF(Table1[[#This Row],[Discount]]&lt;=0.2,"20%",  IF(Table1[[#This Row],[Discount]]&lt;=0.25,"25%",
 "30%+")))))</f>
        <v>0% (No Discount)</v>
      </c>
      <c r="AF1579" s="5" t="str">
        <f>IF(Table1[[#This Row],[Discount]]=0, "Full Price", "Discounted")</f>
        <v>Full Price</v>
      </c>
      <c r="AG1579" s="46" t="str">
        <f>TEXT(Table1[[#This Row],[Order Date]],"mmm-yyyy")</f>
        <v>Jun-2015</v>
      </c>
    </row>
    <row r="1580" spans="1:33" ht="12.75" hidden="1" customHeight="1" x14ac:dyDescent="0.25">
      <c r="A1580" s="5">
        <v>18070</v>
      </c>
      <c r="B1580" s="5" t="s">
        <v>56</v>
      </c>
      <c r="C1580" s="5">
        <v>7.0000000000000007E-2</v>
      </c>
      <c r="D1580" s="5">
        <v>500.98</v>
      </c>
      <c r="E1580" s="5">
        <v>28.14</v>
      </c>
      <c r="F1580" s="5">
        <v>2803</v>
      </c>
      <c r="G1580" s="5" t="s">
        <v>2576</v>
      </c>
      <c r="H1580" s="5" t="s">
        <v>39</v>
      </c>
      <c r="I1580" s="5" t="s">
        <v>58</v>
      </c>
      <c r="J1580" s="5" t="s">
        <v>77</v>
      </c>
      <c r="K1580" s="5" t="s">
        <v>85</v>
      </c>
      <c r="L1580" s="5" t="s">
        <v>43</v>
      </c>
      <c r="M1580" s="5" t="s">
        <v>2577</v>
      </c>
      <c r="N1580" s="5">
        <v>0.38</v>
      </c>
      <c r="O1580" s="5" t="s">
        <v>33</v>
      </c>
      <c r="P1580" s="5" t="s">
        <v>34</v>
      </c>
      <c r="Q1580" s="5" t="s">
        <v>45</v>
      </c>
      <c r="R1580" s="5" t="s">
        <v>2578</v>
      </c>
      <c r="S1580" s="5">
        <v>90022</v>
      </c>
      <c r="T1580" s="7">
        <v>42040</v>
      </c>
      <c r="U1580" s="7">
        <v>42041</v>
      </c>
      <c r="V1580" s="5">
        <v>2699.9838</v>
      </c>
      <c r="W1580" s="5">
        <v>10</v>
      </c>
      <c r="X1580" s="5">
        <v>3913.02</v>
      </c>
      <c r="Y1580" s="5">
        <v>86227</v>
      </c>
      <c r="Z1580" s="5">
        <f>DATEDIF(Table1[[#This Row],[Order Date]], Table1[[#This Row],[Ship Date]], "D")</f>
        <v>1</v>
      </c>
      <c r="AA1580" s="5">
        <f>IF(Table1[[#This Row],[Sales]]=0, 0, Table1[[#This Row],[Profit]] / Table1[[#This Row],[Sales]] * 100)</f>
        <v>69</v>
      </c>
      <c r="AB1580" s="5">
        <f>Table1[[#This Row],[Sales]] / (1 - Table1[[#This Row],[Discount]])</f>
        <v>4207.5483870967746</v>
      </c>
      <c r="AC1580" s="5">
        <f>Table1[[#This Row],[Sales Before Discount]] - Table1[[#This Row],[Sales]]</f>
        <v>294.52838709677462</v>
      </c>
      <c r="AD1580" s="5" t="str">
        <f>IF(Table1[[#This Row],[Discount Impact Factor]]=0, "No Discount", IF(Table1[[#This Row],[Discount Impact Factor]]&lt;=0.1, "Low Discount", IF(Table1[[#This Row],[Discount Impact Factor]]&lt;=0.2, "Medium Discount", "High Discount")))</f>
        <v>High Discount</v>
      </c>
      <c r="AE1580" s="5" t="str">
        <f>IF(Table1[[#This Row],[Discount]]=0,"0% (No Discount)",
 IF(Table1[[#This Row],[Discount]]&lt;=0.09,"10%",
 IF(Table1[[#This Row],[Discount]]&lt;=0.16,"15%",
 IF(Table1[[#This Row],[Discount]]&lt;=0.2,"20%",  IF(Table1[[#This Row],[Discount]]&lt;=0.25,"25%",
 "30%+")))))</f>
        <v>10%</v>
      </c>
      <c r="AF1580" s="5" t="str">
        <f>IF(Table1[[#This Row],[Discount]]=0, "Full Price", "Discounted")</f>
        <v>Discounted</v>
      </c>
      <c r="AG1580" s="46" t="str">
        <f>TEXT(Table1[[#This Row],[Order Date]],"mmm-yyyy")</f>
        <v>Feb-2015</v>
      </c>
    </row>
    <row r="1581" spans="1:33" ht="12.75" customHeight="1" x14ac:dyDescent="0.25">
      <c r="A1581" s="5">
        <v>18071</v>
      </c>
      <c r="B1581" s="5" t="s">
        <v>56</v>
      </c>
      <c r="C1581" s="5">
        <v>0.1</v>
      </c>
      <c r="D1581" s="5">
        <v>178.47</v>
      </c>
      <c r="E1581" s="5">
        <v>19.989999999999998</v>
      </c>
      <c r="F1581" s="5">
        <v>2803</v>
      </c>
      <c r="G1581" s="5" t="s">
        <v>2576</v>
      </c>
      <c r="H1581" s="5" t="s">
        <v>49</v>
      </c>
      <c r="I1581" s="5" t="s">
        <v>58</v>
      </c>
      <c r="J1581" s="5" t="s">
        <v>29</v>
      </c>
      <c r="K1581" s="5" t="s">
        <v>141</v>
      </c>
      <c r="L1581" s="5" t="s">
        <v>59</v>
      </c>
      <c r="M1581" s="5" t="s">
        <v>528</v>
      </c>
      <c r="N1581" s="5">
        <v>0.55000000000000004</v>
      </c>
      <c r="O1581" s="5" t="s">
        <v>33</v>
      </c>
      <c r="P1581" s="5" t="s">
        <v>34</v>
      </c>
      <c r="Q1581" s="5" t="s">
        <v>45</v>
      </c>
      <c r="R1581" s="5" t="s">
        <v>2578</v>
      </c>
      <c r="S1581" s="5">
        <v>90022</v>
      </c>
      <c r="T1581" s="7">
        <v>42040</v>
      </c>
      <c r="U1581" s="7">
        <v>42042</v>
      </c>
      <c r="V1581" s="5">
        <v>-170.98</v>
      </c>
      <c r="W1581" s="5">
        <v>1</v>
      </c>
      <c r="X1581" s="5">
        <v>180.14</v>
      </c>
      <c r="Y1581" s="5">
        <v>86227</v>
      </c>
      <c r="Z1581" s="5">
        <f>DATEDIF(Table1[[#This Row],[Order Date]], Table1[[#This Row],[Ship Date]], "D")</f>
        <v>2</v>
      </c>
      <c r="AA1581" s="5">
        <f>IF(Table1[[#This Row],[Sales]]=0, 0, Table1[[#This Row],[Profit]] / Table1[[#This Row],[Sales]] * 100)</f>
        <v>-94.915066059731316</v>
      </c>
      <c r="AB1581" s="5">
        <f>Table1[[#This Row],[Sales]] / (1 - Table1[[#This Row],[Discount]])</f>
        <v>200.15555555555554</v>
      </c>
      <c r="AC1581" s="5">
        <f>Table1[[#This Row],[Sales Before Discount]] - Table1[[#This Row],[Sales]]</f>
        <v>20.015555555555551</v>
      </c>
      <c r="AD1581" s="5" t="str">
        <f>IF(Table1[[#This Row],[Discount Impact Factor]]=0, "No Discount", IF(Table1[[#This Row],[Discount Impact Factor]]&lt;=0.1, "Low Discount", IF(Table1[[#This Row],[Discount Impact Factor]]&lt;=0.2, "Medium Discount", "High Discount")))</f>
        <v>High Discount</v>
      </c>
      <c r="AE1581" s="5" t="str">
        <f>IF(Table1[[#This Row],[Discount]]=0,"0% (No Discount)",
 IF(Table1[[#This Row],[Discount]]&lt;=0.09,"10%",
 IF(Table1[[#This Row],[Discount]]&lt;=0.16,"15%",
 IF(Table1[[#This Row],[Discount]]&lt;=0.2,"20%",  IF(Table1[[#This Row],[Discount]]&lt;=0.25,"25%",
 "30%+")))))</f>
        <v>15%</v>
      </c>
      <c r="AF1581" s="5" t="str">
        <f>IF(Table1[[#This Row],[Discount]]=0, "Full Price", "Discounted")</f>
        <v>Discounted</v>
      </c>
      <c r="AG1581" s="46" t="str">
        <f>TEXT(Table1[[#This Row],[Order Date]],"mmm-yyyy")</f>
        <v>Feb-2015</v>
      </c>
    </row>
    <row r="1582" spans="1:33" ht="12.75" customHeight="1" x14ac:dyDescent="0.25">
      <c r="A1582" s="5">
        <v>24604</v>
      </c>
      <c r="B1582" s="5" t="s">
        <v>56</v>
      </c>
      <c r="C1582" s="5">
        <v>7.0000000000000007E-2</v>
      </c>
      <c r="D1582" s="5">
        <v>30.56</v>
      </c>
      <c r="E1582" s="5">
        <v>2.99</v>
      </c>
      <c r="F1582" s="5">
        <v>2813</v>
      </c>
      <c r="G1582" s="5" t="s">
        <v>2579</v>
      </c>
      <c r="H1582" s="5" t="s">
        <v>49</v>
      </c>
      <c r="I1582" s="5" t="s">
        <v>28</v>
      </c>
      <c r="J1582" s="5" t="s">
        <v>29</v>
      </c>
      <c r="K1582" s="5" t="s">
        <v>109</v>
      </c>
      <c r="L1582" s="5" t="s">
        <v>59</v>
      </c>
      <c r="M1582" s="5" t="s">
        <v>2580</v>
      </c>
      <c r="N1582" s="5">
        <v>0.35</v>
      </c>
      <c r="O1582" s="5" t="s">
        <v>33</v>
      </c>
      <c r="P1582" s="5" t="s">
        <v>136</v>
      </c>
      <c r="Q1582" s="5" t="s">
        <v>244</v>
      </c>
      <c r="R1582" s="5" t="s">
        <v>2581</v>
      </c>
      <c r="S1582" s="5">
        <v>37311</v>
      </c>
      <c r="T1582" s="7">
        <v>42042</v>
      </c>
      <c r="U1582" s="7">
        <v>42042</v>
      </c>
      <c r="V1582" s="5">
        <v>-95.618600000000015</v>
      </c>
      <c r="W1582" s="5">
        <v>12</v>
      </c>
      <c r="X1582" s="5">
        <v>364.92</v>
      </c>
      <c r="Y1582" s="5">
        <v>88819</v>
      </c>
      <c r="Z1582" s="5">
        <f>DATEDIF(Table1[[#This Row],[Order Date]], Table1[[#This Row],[Ship Date]], "D")</f>
        <v>0</v>
      </c>
      <c r="AA1582" s="5">
        <f>IF(Table1[[#This Row],[Sales]]=0, 0, Table1[[#This Row],[Profit]] / Table1[[#This Row],[Sales]] * 100)</f>
        <v>-26.202619752274476</v>
      </c>
      <c r="AB1582" s="5">
        <f>Table1[[#This Row],[Sales]] / (1 - Table1[[#This Row],[Discount]])</f>
        <v>392.38709677419359</v>
      </c>
      <c r="AC1582" s="5">
        <f>Table1[[#This Row],[Sales Before Discount]] - Table1[[#This Row],[Sales]]</f>
        <v>27.467096774193578</v>
      </c>
      <c r="AD1582" s="5" t="str">
        <f>IF(Table1[[#This Row],[Discount Impact Factor]]=0, "No Discount", IF(Table1[[#This Row],[Discount Impact Factor]]&lt;=0.1, "Low Discount", IF(Table1[[#This Row],[Discount Impact Factor]]&lt;=0.2, "Medium Discount", "High Discount")))</f>
        <v>High Discount</v>
      </c>
      <c r="AE1582" s="5" t="str">
        <f>IF(Table1[[#This Row],[Discount]]=0,"0% (No Discount)",
 IF(Table1[[#This Row],[Discount]]&lt;=0.09,"10%",
 IF(Table1[[#This Row],[Discount]]&lt;=0.16,"15%",
 IF(Table1[[#This Row],[Discount]]&lt;=0.2,"20%",  IF(Table1[[#This Row],[Discount]]&lt;=0.25,"25%",
 "30%+")))))</f>
        <v>10%</v>
      </c>
      <c r="AF1582" s="5" t="str">
        <f>IF(Table1[[#This Row],[Discount]]=0, "Full Price", "Discounted")</f>
        <v>Discounted</v>
      </c>
      <c r="AG1582" s="46" t="str">
        <f>TEXT(Table1[[#This Row],[Order Date]],"mmm-yyyy")</f>
        <v>Feb-2015</v>
      </c>
    </row>
    <row r="1583" spans="1:33" ht="12.75" customHeight="1" x14ac:dyDescent="0.25">
      <c r="A1583" s="5">
        <v>24044</v>
      </c>
      <c r="B1583" s="5" t="s">
        <v>25</v>
      </c>
      <c r="C1583" s="5">
        <v>0.05</v>
      </c>
      <c r="D1583" s="5">
        <v>4.71</v>
      </c>
      <c r="E1583" s="5">
        <v>0.7</v>
      </c>
      <c r="F1583" s="5">
        <v>2817</v>
      </c>
      <c r="G1583" s="5" t="s">
        <v>2582</v>
      </c>
      <c r="H1583" s="5" t="s">
        <v>27</v>
      </c>
      <c r="I1583" s="5" t="s">
        <v>28</v>
      </c>
      <c r="J1583" s="5" t="s">
        <v>29</v>
      </c>
      <c r="K1583" s="5" t="s">
        <v>66</v>
      </c>
      <c r="L1583" s="5" t="s">
        <v>31</v>
      </c>
      <c r="M1583" s="5" t="s">
        <v>1232</v>
      </c>
      <c r="N1583" s="5">
        <v>0.8</v>
      </c>
      <c r="O1583" s="5" t="s">
        <v>33</v>
      </c>
      <c r="P1583" s="5" t="s">
        <v>53</v>
      </c>
      <c r="Q1583" s="5" t="s">
        <v>154</v>
      </c>
      <c r="R1583" s="5" t="s">
        <v>401</v>
      </c>
      <c r="S1583" s="5">
        <v>43055</v>
      </c>
      <c r="T1583" s="7">
        <v>42156</v>
      </c>
      <c r="U1583" s="7">
        <v>42157</v>
      </c>
      <c r="V1583" s="5">
        <v>-2.3760000000000003</v>
      </c>
      <c r="W1583" s="5">
        <v>2</v>
      </c>
      <c r="X1583" s="5">
        <v>12.16</v>
      </c>
      <c r="Y1583" s="5">
        <v>89743</v>
      </c>
      <c r="Z1583" s="5">
        <f>DATEDIF(Table1[[#This Row],[Order Date]], Table1[[#This Row],[Ship Date]], "D")</f>
        <v>1</v>
      </c>
      <c r="AA1583" s="5">
        <f>IF(Table1[[#This Row],[Sales]]=0, 0, Table1[[#This Row],[Profit]] / Table1[[#This Row],[Sales]] * 100)</f>
        <v>-19.539473684210527</v>
      </c>
      <c r="AB1583" s="5">
        <f>Table1[[#This Row],[Sales]] / (1 - Table1[[#This Row],[Discount]])</f>
        <v>12.8</v>
      </c>
      <c r="AC1583" s="5">
        <f>Table1[[#This Row],[Sales Before Discount]] - Table1[[#This Row],[Sales]]</f>
        <v>0.64000000000000057</v>
      </c>
      <c r="AD1583" s="5" t="str">
        <f>IF(Table1[[#This Row],[Discount Impact Factor]]=0, "No Discount", IF(Table1[[#This Row],[Discount Impact Factor]]&lt;=0.1, "Low Discount", IF(Table1[[#This Row],[Discount Impact Factor]]&lt;=0.2, "Medium Discount", "High Discount")))</f>
        <v>High Discount</v>
      </c>
      <c r="AE1583" s="5" t="str">
        <f>IF(Table1[[#This Row],[Discount]]=0,"0% (No Discount)",
 IF(Table1[[#This Row],[Discount]]&lt;=0.09,"10%",
 IF(Table1[[#This Row],[Discount]]&lt;=0.16,"15%",
 IF(Table1[[#This Row],[Discount]]&lt;=0.2,"20%",  IF(Table1[[#This Row],[Discount]]&lt;=0.25,"25%",
 "30%+")))))</f>
        <v>10%</v>
      </c>
      <c r="AF1583" s="5" t="str">
        <f>IF(Table1[[#This Row],[Discount]]=0, "Full Price", "Discounted")</f>
        <v>Discounted</v>
      </c>
      <c r="AG1583" s="46" t="str">
        <f>TEXT(Table1[[#This Row],[Order Date]],"mmm-yyyy")</f>
        <v>Jun-2015</v>
      </c>
    </row>
    <row r="1584" spans="1:33" ht="12.75" customHeight="1" x14ac:dyDescent="0.25">
      <c r="A1584" s="5">
        <v>24045</v>
      </c>
      <c r="B1584" s="5" t="s">
        <v>25</v>
      </c>
      <c r="C1584" s="5">
        <v>0.04</v>
      </c>
      <c r="D1584" s="5">
        <v>55.99</v>
      </c>
      <c r="E1584" s="5">
        <v>1.25</v>
      </c>
      <c r="F1584" s="5">
        <v>2817</v>
      </c>
      <c r="G1584" s="5" t="s">
        <v>2582</v>
      </c>
      <c r="H1584" s="5" t="s">
        <v>27</v>
      </c>
      <c r="I1584" s="5" t="s">
        <v>28</v>
      </c>
      <c r="J1584" s="5" t="s">
        <v>77</v>
      </c>
      <c r="K1584" s="5" t="s">
        <v>78</v>
      </c>
      <c r="L1584" s="5" t="s">
        <v>51</v>
      </c>
      <c r="M1584" s="5" t="s">
        <v>2583</v>
      </c>
      <c r="N1584" s="5">
        <v>0.35</v>
      </c>
      <c r="O1584" s="5" t="s">
        <v>33</v>
      </c>
      <c r="P1584" s="5" t="s">
        <v>53</v>
      </c>
      <c r="Q1584" s="5" t="s">
        <v>154</v>
      </c>
      <c r="R1584" s="5" t="s">
        <v>401</v>
      </c>
      <c r="S1584" s="5">
        <v>43055</v>
      </c>
      <c r="T1584" s="7">
        <v>42156</v>
      </c>
      <c r="U1584" s="7">
        <v>42157</v>
      </c>
      <c r="V1584" s="5">
        <v>-18.3216</v>
      </c>
      <c r="W1584" s="5">
        <v>3</v>
      </c>
      <c r="X1584" s="5">
        <v>147.56</v>
      </c>
      <c r="Y1584" s="5">
        <v>89743</v>
      </c>
      <c r="Z1584" s="5">
        <f>DATEDIF(Table1[[#This Row],[Order Date]], Table1[[#This Row],[Ship Date]], "D")</f>
        <v>1</v>
      </c>
      <c r="AA1584" s="5">
        <f>IF(Table1[[#This Row],[Sales]]=0, 0, Table1[[#This Row],[Profit]] / Table1[[#This Row],[Sales]] * 100)</f>
        <v>-12.416373000813229</v>
      </c>
      <c r="AB1584" s="5">
        <f>Table1[[#This Row],[Sales]] / (1 - Table1[[#This Row],[Discount]])</f>
        <v>153.70833333333334</v>
      </c>
      <c r="AC1584" s="5">
        <f>Table1[[#This Row],[Sales Before Discount]] - Table1[[#This Row],[Sales]]</f>
        <v>6.1483333333333405</v>
      </c>
      <c r="AD1584" s="5" t="str">
        <f>IF(Table1[[#This Row],[Discount Impact Factor]]=0, "No Discount", IF(Table1[[#This Row],[Discount Impact Factor]]&lt;=0.1, "Low Discount", IF(Table1[[#This Row],[Discount Impact Factor]]&lt;=0.2, "Medium Discount", "High Discount")))</f>
        <v>High Discount</v>
      </c>
      <c r="AE1584" s="5" t="str">
        <f>IF(Table1[[#This Row],[Discount]]=0,"0% (No Discount)",
 IF(Table1[[#This Row],[Discount]]&lt;=0.09,"10%",
 IF(Table1[[#This Row],[Discount]]&lt;=0.16,"15%",
 IF(Table1[[#This Row],[Discount]]&lt;=0.2,"20%",  IF(Table1[[#This Row],[Discount]]&lt;=0.25,"25%",
 "30%+")))))</f>
        <v>10%</v>
      </c>
      <c r="AF1584" s="5" t="str">
        <f>IF(Table1[[#This Row],[Discount]]=0, "Full Price", "Discounted")</f>
        <v>Discounted</v>
      </c>
      <c r="AG1584" s="46" t="str">
        <f>TEXT(Table1[[#This Row],[Order Date]],"mmm-yyyy")</f>
        <v>Jun-2015</v>
      </c>
    </row>
    <row r="1585" spans="1:33" ht="12.75" customHeight="1" x14ac:dyDescent="0.25">
      <c r="A1585" s="5">
        <v>24373</v>
      </c>
      <c r="B1585" s="5" t="s">
        <v>106</v>
      </c>
      <c r="C1585" s="5">
        <v>0.08</v>
      </c>
      <c r="D1585" s="5">
        <v>6.48</v>
      </c>
      <c r="E1585" s="5">
        <v>2.74</v>
      </c>
      <c r="F1585" s="5">
        <v>2820</v>
      </c>
      <c r="G1585" s="5" t="s">
        <v>2584</v>
      </c>
      <c r="H1585" s="5" t="s">
        <v>49</v>
      </c>
      <c r="I1585" s="5" t="s">
        <v>40</v>
      </c>
      <c r="J1585" s="5" t="s">
        <v>77</v>
      </c>
      <c r="K1585" s="5" t="s">
        <v>180</v>
      </c>
      <c r="L1585" s="5" t="s">
        <v>51</v>
      </c>
      <c r="M1585" s="5" t="s">
        <v>1662</v>
      </c>
      <c r="N1585" s="5">
        <v>0.71</v>
      </c>
      <c r="O1585" s="5" t="s">
        <v>33</v>
      </c>
      <c r="P1585" s="5" t="s">
        <v>61</v>
      </c>
      <c r="Q1585" s="5" t="s">
        <v>506</v>
      </c>
      <c r="R1585" s="5" t="s">
        <v>2585</v>
      </c>
      <c r="S1585" s="5">
        <v>63129</v>
      </c>
      <c r="T1585" s="7">
        <v>42134</v>
      </c>
      <c r="U1585" s="7">
        <v>42136</v>
      </c>
      <c r="V1585" s="5">
        <v>-82.64</v>
      </c>
      <c r="W1585" s="5">
        <v>18</v>
      </c>
      <c r="X1585" s="5">
        <v>113.68</v>
      </c>
      <c r="Y1585" s="5">
        <v>87899</v>
      </c>
      <c r="Z1585" s="5">
        <f>DATEDIF(Table1[[#This Row],[Order Date]], Table1[[#This Row],[Ship Date]], "D")</f>
        <v>2</v>
      </c>
      <c r="AA1585" s="5">
        <f>IF(Table1[[#This Row],[Sales]]=0, 0, Table1[[#This Row],[Profit]] / Table1[[#This Row],[Sales]] * 100)</f>
        <v>-72.695285010555949</v>
      </c>
      <c r="AB1585" s="5">
        <f>Table1[[#This Row],[Sales]] / (1 - Table1[[#This Row],[Discount]])</f>
        <v>123.56521739130434</v>
      </c>
      <c r="AC1585" s="5">
        <f>Table1[[#This Row],[Sales Before Discount]] - Table1[[#This Row],[Sales]]</f>
        <v>9.8852173913043373</v>
      </c>
      <c r="AD1585" s="5" t="str">
        <f>IF(Table1[[#This Row],[Discount Impact Factor]]=0, "No Discount", IF(Table1[[#This Row],[Discount Impact Factor]]&lt;=0.1, "Low Discount", IF(Table1[[#This Row],[Discount Impact Factor]]&lt;=0.2, "Medium Discount", "High Discount")))</f>
        <v>High Discount</v>
      </c>
      <c r="AE1585" s="5" t="str">
        <f>IF(Table1[[#This Row],[Discount]]=0,"0% (No Discount)",
 IF(Table1[[#This Row],[Discount]]&lt;=0.09,"10%",
 IF(Table1[[#This Row],[Discount]]&lt;=0.16,"15%",
 IF(Table1[[#This Row],[Discount]]&lt;=0.2,"20%",  IF(Table1[[#This Row],[Discount]]&lt;=0.25,"25%",
 "30%+")))))</f>
        <v>10%</v>
      </c>
      <c r="AF1585" s="5" t="str">
        <f>IF(Table1[[#This Row],[Discount]]=0, "Full Price", "Discounted")</f>
        <v>Discounted</v>
      </c>
      <c r="AG1585" s="46" t="str">
        <f>TEXT(Table1[[#This Row],[Order Date]],"mmm-yyyy")</f>
        <v>May-2015</v>
      </c>
    </row>
    <row r="1586" spans="1:33" ht="12.75" hidden="1" customHeight="1" x14ac:dyDescent="0.25">
      <c r="A1586" s="5">
        <v>24746</v>
      </c>
      <c r="B1586" s="5" t="s">
        <v>37</v>
      </c>
      <c r="C1586" s="5">
        <v>0.1</v>
      </c>
      <c r="D1586" s="5">
        <v>22.01</v>
      </c>
      <c r="E1586" s="5">
        <v>5.53</v>
      </c>
      <c r="F1586" s="5">
        <v>2820</v>
      </c>
      <c r="G1586" s="5" t="s">
        <v>2584</v>
      </c>
      <c r="H1586" s="5" t="s">
        <v>49</v>
      </c>
      <c r="I1586" s="5" t="s">
        <v>40</v>
      </c>
      <c r="J1586" s="5" t="s">
        <v>29</v>
      </c>
      <c r="K1586" s="5" t="s">
        <v>30</v>
      </c>
      <c r="L1586" s="5" t="s">
        <v>51</v>
      </c>
      <c r="M1586" s="5" t="s">
        <v>2051</v>
      </c>
      <c r="N1586" s="5">
        <v>0.59</v>
      </c>
      <c r="O1586" s="5" t="s">
        <v>33</v>
      </c>
      <c r="P1586" s="5" t="s">
        <v>61</v>
      </c>
      <c r="Q1586" s="5" t="s">
        <v>506</v>
      </c>
      <c r="R1586" s="5" t="s">
        <v>2585</v>
      </c>
      <c r="S1586" s="5">
        <v>63129</v>
      </c>
      <c r="T1586" s="7">
        <v>42018</v>
      </c>
      <c r="U1586" s="7">
        <v>42019</v>
      </c>
      <c r="V1586" s="5">
        <v>31.59</v>
      </c>
      <c r="W1586" s="5">
        <v>14</v>
      </c>
      <c r="X1586" s="5">
        <v>281.75</v>
      </c>
      <c r="Y1586" s="5">
        <v>87900</v>
      </c>
      <c r="Z1586" s="5">
        <f>DATEDIF(Table1[[#This Row],[Order Date]], Table1[[#This Row],[Ship Date]], "D")</f>
        <v>1</v>
      </c>
      <c r="AA1586" s="5">
        <f>IF(Table1[[#This Row],[Sales]]=0, 0, Table1[[#This Row],[Profit]] / Table1[[#This Row],[Sales]] * 100)</f>
        <v>11.212067435669921</v>
      </c>
      <c r="AB1586" s="5">
        <f>Table1[[#This Row],[Sales]] / (1 - Table1[[#This Row],[Discount]])</f>
        <v>313.05555555555554</v>
      </c>
      <c r="AC1586" s="5">
        <f>Table1[[#This Row],[Sales Before Discount]] - Table1[[#This Row],[Sales]]</f>
        <v>31.305555555555543</v>
      </c>
      <c r="AD1586" s="5" t="str">
        <f>IF(Table1[[#This Row],[Discount Impact Factor]]=0, "No Discount", IF(Table1[[#This Row],[Discount Impact Factor]]&lt;=0.1, "Low Discount", IF(Table1[[#This Row],[Discount Impact Factor]]&lt;=0.2, "Medium Discount", "High Discount")))</f>
        <v>High Discount</v>
      </c>
      <c r="AE1586" s="5" t="str">
        <f>IF(Table1[[#This Row],[Discount]]=0,"0% (No Discount)",
 IF(Table1[[#This Row],[Discount]]&lt;=0.09,"10%",
 IF(Table1[[#This Row],[Discount]]&lt;=0.16,"15%",
 IF(Table1[[#This Row],[Discount]]&lt;=0.2,"20%",  IF(Table1[[#This Row],[Discount]]&lt;=0.25,"25%",
 "30%+")))))</f>
        <v>15%</v>
      </c>
      <c r="AF1586" s="5" t="str">
        <f>IF(Table1[[#This Row],[Discount]]=0, "Full Price", "Discounted")</f>
        <v>Discounted</v>
      </c>
      <c r="AG1586" s="46" t="str">
        <f>TEXT(Table1[[#This Row],[Order Date]],"mmm-yyyy")</f>
        <v>Jan-2015</v>
      </c>
    </row>
    <row r="1587" spans="1:33" ht="12.75" hidden="1" customHeight="1" x14ac:dyDescent="0.25">
      <c r="A1587" s="5">
        <v>23803</v>
      </c>
      <c r="B1587" s="5" t="s">
        <v>106</v>
      </c>
      <c r="C1587" s="5">
        <v>0.02</v>
      </c>
      <c r="D1587" s="5">
        <v>21.98</v>
      </c>
      <c r="E1587" s="5">
        <v>2.87</v>
      </c>
      <c r="F1587" s="5">
        <v>2823</v>
      </c>
      <c r="G1587" s="5" t="s">
        <v>2586</v>
      </c>
      <c r="H1587" s="5" t="s">
        <v>49</v>
      </c>
      <c r="I1587" s="5" t="s">
        <v>28</v>
      </c>
      <c r="J1587" s="5" t="s">
        <v>29</v>
      </c>
      <c r="K1587" s="5" t="s">
        <v>30</v>
      </c>
      <c r="L1587" s="5" t="s">
        <v>51</v>
      </c>
      <c r="M1587" s="5" t="s">
        <v>2587</v>
      </c>
      <c r="N1587" s="5">
        <v>0.55000000000000004</v>
      </c>
      <c r="O1587" s="5" t="s">
        <v>33</v>
      </c>
      <c r="P1587" s="5" t="s">
        <v>34</v>
      </c>
      <c r="Q1587" s="5" t="s">
        <v>533</v>
      </c>
      <c r="R1587" s="5" t="s">
        <v>2588</v>
      </c>
      <c r="S1587" s="5">
        <v>89031</v>
      </c>
      <c r="T1587" s="7">
        <v>42124</v>
      </c>
      <c r="U1587" s="7">
        <v>42126</v>
      </c>
      <c r="V1587" s="5">
        <v>165.6345</v>
      </c>
      <c r="W1587" s="5">
        <v>11</v>
      </c>
      <c r="X1587" s="5">
        <v>240.05</v>
      </c>
      <c r="Y1587" s="5">
        <v>87240</v>
      </c>
      <c r="Z1587" s="5">
        <f>DATEDIF(Table1[[#This Row],[Order Date]], Table1[[#This Row],[Ship Date]], "D")</f>
        <v>2</v>
      </c>
      <c r="AA1587" s="5">
        <f>IF(Table1[[#This Row],[Sales]]=0, 0, Table1[[#This Row],[Profit]] / Table1[[#This Row],[Sales]] * 100)</f>
        <v>69</v>
      </c>
      <c r="AB1587" s="5">
        <f>Table1[[#This Row],[Sales]] / (1 - Table1[[#This Row],[Discount]])</f>
        <v>244.94897959183675</v>
      </c>
      <c r="AC1587" s="5">
        <f>Table1[[#This Row],[Sales Before Discount]] - Table1[[#This Row],[Sales]]</f>
        <v>4.8989795918367349</v>
      </c>
      <c r="AD1587" s="5" t="str">
        <f>IF(Table1[[#This Row],[Discount Impact Factor]]=0, "No Discount", IF(Table1[[#This Row],[Discount Impact Factor]]&lt;=0.1, "Low Discount", IF(Table1[[#This Row],[Discount Impact Factor]]&lt;=0.2, "Medium Discount", "High Discount")))</f>
        <v>High Discount</v>
      </c>
      <c r="AE1587" s="5" t="str">
        <f>IF(Table1[[#This Row],[Discount]]=0,"0% (No Discount)",
 IF(Table1[[#This Row],[Discount]]&lt;=0.09,"10%",
 IF(Table1[[#This Row],[Discount]]&lt;=0.16,"15%",
 IF(Table1[[#This Row],[Discount]]&lt;=0.2,"20%",  IF(Table1[[#This Row],[Discount]]&lt;=0.25,"25%",
 "30%+")))))</f>
        <v>10%</v>
      </c>
      <c r="AF1587" s="5" t="str">
        <f>IF(Table1[[#This Row],[Discount]]=0, "Full Price", "Discounted")</f>
        <v>Discounted</v>
      </c>
      <c r="AG1587" s="46" t="str">
        <f>TEXT(Table1[[#This Row],[Order Date]],"mmm-yyyy")</f>
        <v>Apr-2015</v>
      </c>
    </row>
    <row r="1588" spans="1:33" ht="12.75" hidden="1" customHeight="1" x14ac:dyDescent="0.25">
      <c r="A1588" s="5">
        <v>22660</v>
      </c>
      <c r="B1588" s="5" t="s">
        <v>106</v>
      </c>
      <c r="C1588" s="5">
        <v>0.02</v>
      </c>
      <c r="D1588" s="5">
        <v>27.48</v>
      </c>
      <c r="E1588" s="5">
        <v>4</v>
      </c>
      <c r="F1588" s="5">
        <v>2825</v>
      </c>
      <c r="G1588" s="5" t="s">
        <v>2589</v>
      </c>
      <c r="H1588" s="5" t="s">
        <v>49</v>
      </c>
      <c r="I1588" s="5" t="s">
        <v>114</v>
      </c>
      <c r="J1588" s="5" t="s">
        <v>77</v>
      </c>
      <c r="K1588" s="5" t="s">
        <v>180</v>
      </c>
      <c r="L1588" s="5" t="s">
        <v>59</v>
      </c>
      <c r="M1588" s="5" t="s">
        <v>870</v>
      </c>
      <c r="N1588" s="5">
        <v>0.75</v>
      </c>
      <c r="O1588" s="5" t="s">
        <v>33</v>
      </c>
      <c r="P1588" s="5" t="s">
        <v>34</v>
      </c>
      <c r="Q1588" s="5" t="s">
        <v>1741</v>
      </c>
      <c r="R1588" s="5" t="s">
        <v>2454</v>
      </c>
      <c r="S1588" s="5">
        <v>83701</v>
      </c>
      <c r="T1588" s="7">
        <v>42144</v>
      </c>
      <c r="U1588" s="7">
        <v>42151</v>
      </c>
      <c r="V1588" s="5">
        <v>19.308000000000021</v>
      </c>
      <c r="W1588" s="5">
        <v>3</v>
      </c>
      <c r="X1588" s="5">
        <v>87.21</v>
      </c>
      <c r="Y1588" s="5">
        <v>89497</v>
      </c>
      <c r="Z1588" s="5">
        <f>DATEDIF(Table1[[#This Row],[Order Date]], Table1[[#This Row],[Ship Date]], "D")</f>
        <v>7</v>
      </c>
      <c r="AA1588" s="5">
        <f>IF(Table1[[#This Row],[Sales]]=0, 0, Table1[[#This Row],[Profit]] / Table1[[#This Row],[Sales]] * 100)</f>
        <v>22.139662882696964</v>
      </c>
      <c r="AB1588" s="5">
        <f>Table1[[#This Row],[Sales]] / (1 - Table1[[#This Row],[Discount]])</f>
        <v>88.989795918367349</v>
      </c>
      <c r="AC1588" s="5">
        <f>Table1[[#This Row],[Sales Before Discount]] - Table1[[#This Row],[Sales]]</f>
        <v>1.7797959183673555</v>
      </c>
      <c r="AD1588" s="5" t="str">
        <f>IF(Table1[[#This Row],[Discount Impact Factor]]=0, "No Discount", IF(Table1[[#This Row],[Discount Impact Factor]]&lt;=0.1, "Low Discount", IF(Table1[[#This Row],[Discount Impact Factor]]&lt;=0.2, "Medium Discount", "High Discount")))</f>
        <v>High Discount</v>
      </c>
      <c r="AE1588" s="5" t="str">
        <f>IF(Table1[[#This Row],[Discount]]=0,"0% (No Discount)",
 IF(Table1[[#This Row],[Discount]]&lt;=0.09,"10%",
 IF(Table1[[#This Row],[Discount]]&lt;=0.16,"15%",
 IF(Table1[[#This Row],[Discount]]&lt;=0.2,"20%",  IF(Table1[[#This Row],[Discount]]&lt;=0.25,"25%",
 "30%+")))))</f>
        <v>10%</v>
      </c>
      <c r="AF1588" s="5" t="str">
        <f>IF(Table1[[#This Row],[Discount]]=0, "Full Price", "Discounted")</f>
        <v>Discounted</v>
      </c>
      <c r="AG1588" s="46" t="str">
        <f>TEXT(Table1[[#This Row],[Order Date]],"mmm-yyyy")</f>
        <v>May-2015</v>
      </c>
    </row>
    <row r="1589" spans="1:33" ht="12.75" hidden="1" customHeight="1" x14ac:dyDescent="0.25">
      <c r="A1589" s="5">
        <v>22661</v>
      </c>
      <c r="B1589" s="5" t="s">
        <v>106</v>
      </c>
      <c r="C1589" s="5">
        <v>0.08</v>
      </c>
      <c r="D1589" s="5">
        <v>10.06</v>
      </c>
      <c r="E1589" s="5">
        <v>2.06</v>
      </c>
      <c r="F1589" s="5">
        <v>2825</v>
      </c>
      <c r="G1589" s="5" t="s">
        <v>2589</v>
      </c>
      <c r="H1589" s="5" t="s">
        <v>49</v>
      </c>
      <c r="I1589" s="5" t="s">
        <v>114</v>
      </c>
      <c r="J1589" s="5" t="s">
        <v>29</v>
      </c>
      <c r="K1589" s="5" t="s">
        <v>93</v>
      </c>
      <c r="L1589" s="5" t="s">
        <v>31</v>
      </c>
      <c r="M1589" s="5" t="s">
        <v>280</v>
      </c>
      <c r="N1589" s="5">
        <v>0.39</v>
      </c>
      <c r="O1589" s="5" t="s">
        <v>33</v>
      </c>
      <c r="P1589" s="5" t="s">
        <v>34</v>
      </c>
      <c r="Q1589" s="5" t="s">
        <v>1741</v>
      </c>
      <c r="R1589" s="5" t="s">
        <v>2454</v>
      </c>
      <c r="S1589" s="5">
        <v>83701</v>
      </c>
      <c r="T1589" s="7">
        <v>42144</v>
      </c>
      <c r="U1589" s="7">
        <v>42148</v>
      </c>
      <c r="V1589" s="5">
        <v>0.32999999999999691</v>
      </c>
      <c r="W1589" s="5">
        <v>4</v>
      </c>
      <c r="X1589" s="5">
        <v>40.15</v>
      </c>
      <c r="Y1589" s="5">
        <v>89497</v>
      </c>
      <c r="Z1589" s="5">
        <f>DATEDIF(Table1[[#This Row],[Order Date]], Table1[[#This Row],[Ship Date]], "D")</f>
        <v>4</v>
      </c>
      <c r="AA1589" s="5">
        <f>IF(Table1[[#This Row],[Sales]]=0, 0, Table1[[#This Row],[Profit]] / Table1[[#This Row],[Sales]] * 100)</f>
        <v>0.82191780821917038</v>
      </c>
      <c r="AB1589" s="5">
        <f>Table1[[#This Row],[Sales]] / (1 - Table1[[#This Row],[Discount]])</f>
        <v>43.641304347826086</v>
      </c>
      <c r="AC1589" s="5">
        <f>Table1[[#This Row],[Sales Before Discount]] - Table1[[#This Row],[Sales]]</f>
        <v>3.4913043478260875</v>
      </c>
      <c r="AD1589" s="5" t="str">
        <f>IF(Table1[[#This Row],[Discount Impact Factor]]=0, "No Discount", IF(Table1[[#This Row],[Discount Impact Factor]]&lt;=0.1, "Low Discount", IF(Table1[[#This Row],[Discount Impact Factor]]&lt;=0.2, "Medium Discount", "High Discount")))</f>
        <v>High Discount</v>
      </c>
      <c r="AE1589" s="5" t="str">
        <f>IF(Table1[[#This Row],[Discount]]=0,"0% (No Discount)",
 IF(Table1[[#This Row],[Discount]]&lt;=0.09,"10%",
 IF(Table1[[#This Row],[Discount]]&lt;=0.16,"15%",
 IF(Table1[[#This Row],[Discount]]&lt;=0.2,"20%",  IF(Table1[[#This Row],[Discount]]&lt;=0.25,"25%",
 "30%+")))))</f>
        <v>10%</v>
      </c>
      <c r="AF1589" s="5" t="str">
        <f>IF(Table1[[#This Row],[Discount]]=0, "Full Price", "Discounted")</f>
        <v>Discounted</v>
      </c>
      <c r="AG1589" s="46" t="str">
        <f>TEXT(Table1[[#This Row],[Order Date]],"mmm-yyyy")</f>
        <v>May-2015</v>
      </c>
    </row>
    <row r="1590" spans="1:33" ht="12.75" customHeight="1" x14ac:dyDescent="0.25">
      <c r="A1590" s="5">
        <v>24607</v>
      </c>
      <c r="B1590" s="5" t="s">
        <v>25</v>
      </c>
      <c r="C1590" s="5">
        <v>0.05</v>
      </c>
      <c r="D1590" s="5">
        <v>11.29</v>
      </c>
      <c r="E1590" s="5">
        <v>5.03</v>
      </c>
      <c r="F1590" s="5">
        <v>2828</v>
      </c>
      <c r="G1590" s="5" t="s">
        <v>2590</v>
      </c>
      <c r="H1590" s="5" t="s">
        <v>49</v>
      </c>
      <c r="I1590" s="5" t="s">
        <v>28</v>
      </c>
      <c r="J1590" s="5" t="s">
        <v>29</v>
      </c>
      <c r="K1590" s="5" t="s">
        <v>141</v>
      </c>
      <c r="L1590" s="5" t="s">
        <v>59</v>
      </c>
      <c r="M1590" s="5" t="s">
        <v>1453</v>
      </c>
      <c r="N1590" s="5">
        <v>0.59</v>
      </c>
      <c r="O1590" s="5" t="s">
        <v>33</v>
      </c>
      <c r="P1590" s="5" t="s">
        <v>34</v>
      </c>
      <c r="Q1590" s="5" t="s">
        <v>45</v>
      </c>
      <c r="R1590" s="5" t="s">
        <v>2591</v>
      </c>
      <c r="S1590" s="5">
        <v>92243</v>
      </c>
      <c r="T1590" s="7">
        <v>42054</v>
      </c>
      <c r="U1590" s="7">
        <v>42056</v>
      </c>
      <c r="V1590" s="5">
        <v>-35.26</v>
      </c>
      <c r="W1590" s="5">
        <v>8</v>
      </c>
      <c r="X1590" s="5">
        <v>90.46</v>
      </c>
      <c r="Y1590" s="5">
        <v>87720</v>
      </c>
      <c r="Z1590" s="5">
        <f>DATEDIF(Table1[[#This Row],[Order Date]], Table1[[#This Row],[Ship Date]], "D")</f>
        <v>2</v>
      </c>
      <c r="AA1590" s="5">
        <f>IF(Table1[[#This Row],[Sales]]=0, 0, Table1[[#This Row],[Profit]] / Table1[[#This Row],[Sales]] * 100)</f>
        <v>-38.978554057041784</v>
      </c>
      <c r="AB1590" s="5">
        <f>Table1[[#This Row],[Sales]] / (1 - Table1[[#This Row],[Discount]])</f>
        <v>95.221052631578942</v>
      </c>
      <c r="AC1590" s="5">
        <f>Table1[[#This Row],[Sales Before Discount]] - Table1[[#This Row],[Sales]]</f>
        <v>4.7610526315789485</v>
      </c>
      <c r="AD1590" s="5" t="str">
        <f>IF(Table1[[#This Row],[Discount Impact Factor]]=0, "No Discount", IF(Table1[[#This Row],[Discount Impact Factor]]&lt;=0.1, "Low Discount", IF(Table1[[#This Row],[Discount Impact Factor]]&lt;=0.2, "Medium Discount", "High Discount")))</f>
        <v>High Discount</v>
      </c>
      <c r="AE1590" s="5" t="str">
        <f>IF(Table1[[#This Row],[Discount]]=0,"0% (No Discount)",
 IF(Table1[[#This Row],[Discount]]&lt;=0.09,"10%",
 IF(Table1[[#This Row],[Discount]]&lt;=0.16,"15%",
 IF(Table1[[#This Row],[Discount]]&lt;=0.2,"20%",  IF(Table1[[#This Row],[Discount]]&lt;=0.25,"25%",
 "30%+")))))</f>
        <v>10%</v>
      </c>
      <c r="AF1590" s="5" t="str">
        <f>IF(Table1[[#This Row],[Discount]]=0, "Full Price", "Discounted")</f>
        <v>Discounted</v>
      </c>
      <c r="AG1590" s="46" t="str">
        <f>TEXT(Table1[[#This Row],[Order Date]],"mmm-yyyy")</f>
        <v>Feb-2015</v>
      </c>
    </row>
    <row r="1591" spans="1:33" ht="12.75" hidden="1" customHeight="1" x14ac:dyDescent="0.25">
      <c r="A1591" s="5">
        <v>23431</v>
      </c>
      <c r="B1591" s="5" t="s">
        <v>56</v>
      </c>
      <c r="C1591" s="5">
        <v>7.0000000000000007E-2</v>
      </c>
      <c r="D1591" s="5">
        <v>39.479999999999997</v>
      </c>
      <c r="E1591" s="5">
        <v>1.99</v>
      </c>
      <c r="F1591" s="5">
        <v>2828</v>
      </c>
      <c r="G1591" s="5" t="s">
        <v>2590</v>
      </c>
      <c r="H1591" s="5" t="s">
        <v>49</v>
      </c>
      <c r="I1591" s="5" t="s">
        <v>28</v>
      </c>
      <c r="J1591" s="5" t="s">
        <v>77</v>
      </c>
      <c r="K1591" s="5" t="s">
        <v>180</v>
      </c>
      <c r="L1591" s="5" t="s">
        <v>51</v>
      </c>
      <c r="M1591" s="5" t="s">
        <v>705</v>
      </c>
      <c r="N1591" s="5">
        <v>0.54</v>
      </c>
      <c r="O1591" s="5" t="s">
        <v>33</v>
      </c>
      <c r="P1591" s="5" t="s">
        <v>34</v>
      </c>
      <c r="Q1591" s="5" t="s">
        <v>45</v>
      </c>
      <c r="R1591" s="5" t="s">
        <v>2591</v>
      </c>
      <c r="S1591" s="5">
        <v>92243</v>
      </c>
      <c r="T1591" s="7">
        <v>42156</v>
      </c>
      <c r="U1591" s="7">
        <v>42157</v>
      </c>
      <c r="V1591" s="5">
        <v>322.25069999999994</v>
      </c>
      <c r="W1591" s="5">
        <v>12</v>
      </c>
      <c r="X1591" s="5">
        <v>467.03</v>
      </c>
      <c r="Y1591" s="5">
        <v>87721</v>
      </c>
      <c r="Z1591" s="5">
        <f>DATEDIF(Table1[[#This Row],[Order Date]], Table1[[#This Row],[Ship Date]], "D")</f>
        <v>1</v>
      </c>
      <c r="AA1591" s="5">
        <f>IF(Table1[[#This Row],[Sales]]=0, 0, Table1[[#This Row],[Profit]] / Table1[[#This Row],[Sales]] * 100)</f>
        <v>69</v>
      </c>
      <c r="AB1591" s="5">
        <f>Table1[[#This Row],[Sales]] / (1 - Table1[[#This Row],[Discount]])</f>
        <v>502.18279569892474</v>
      </c>
      <c r="AC1591" s="5">
        <f>Table1[[#This Row],[Sales Before Discount]] - Table1[[#This Row],[Sales]]</f>
        <v>35.152795698924763</v>
      </c>
      <c r="AD1591" s="5" t="str">
        <f>IF(Table1[[#This Row],[Discount Impact Factor]]=0, "No Discount", IF(Table1[[#This Row],[Discount Impact Factor]]&lt;=0.1, "Low Discount", IF(Table1[[#This Row],[Discount Impact Factor]]&lt;=0.2, "Medium Discount", "High Discount")))</f>
        <v>High Discount</v>
      </c>
      <c r="AE1591" s="5" t="str">
        <f>IF(Table1[[#This Row],[Discount]]=0,"0% (No Discount)",
 IF(Table1[[#This Row],[Discount]]&lt;=0.09,"10%",
 IF(Table1[[#This Row],[Discount]]&lt;=0.16,"15%",
 IF(Table1[[#This Row],[Discount]]&lt;=0.2,"20%",  IF(Table1[[#This Row],[Discount]]&lt;=0.25,"25%",
 "30%+")))))</f>
        <v>10%</v>
      </c>
      <c r="AF1591" s="5" t="str">
        <f>IF(Table1[[#This Row],[Discount]]=0, "Full Price", "Discounted")</f>
        <v>Discounted</v>
      </c>
      <c r="AG1591" s="46" t="str">
        <f>TEXT(Table1[[#This Row],[Order Date]],"mmm-yyyy")</f>
        <v>Jun-2015</v>
      </c>
    </row>
    <row r="1592" spans="1:33" ht="12.75" customHeight="1" x14ac:dyDescent="0.25">
      <c r="A1592" s="5">
        <v>20594</v>
      </c>
      <c r="B1592" s="5" t="s">
        <v>37</v>
      </c>
      <c r="C1592" s="5">
        <v>0.03</v>
      </c>
      <c r="D1592" s="5">
        <v>140.97999999999999</v>
      </c>
      <c r="E1592" s="5">
        <v>36.090000000000003</v>
      </c>
      <c r="F1592" s="5">
        <v>2833</v>
      </c>
      <c r="G1592" s="5" t="s">
        <v>2592</v>
      </c>
      <c r="H1592" s="5" t="s">
        <v>39</v>
      </c>
      <c r="I1592" s="5" t="s">
        <v>58</v>
      </c>
      <c r="J1592" s="5" t="s">
        <v>41</v>
      </c>
      <c r="K1592" s="5" t="s">
        <v>191</v>
      </c>
      <c r="L1592" s="5" t="s">
        <v>121</v>
      </c>
      <c r="M1592" s="5" t="s">
        <v>1347</v>
      </c>
      <c r="N1592" s="5">
        <v>0.77</v>
      </c>
      <c r="O1592" s="5" t="s">
        <v>33</v>
      </c>
      <c r="P1592" s="5" t="s">
        <v>61</v>
      </c>
      <c r="Q1592" s="5" t="s">
        <v>62</v>
      </c>
      <c r="R1592" s="5" t="s">
        <v>2593</v>
      </c>
      <c r="S1592" s="5">
        <v>55076</v>
      </c>
      <c r="T1592" s="7">
        <v>42088</v>
      </c>
      <c r="U1592" s="7">
        <v>42090</v>
      </c>
      <c r="V1592" s="5">
        <v>-221.5</v>
      </c>
      <c r="W1592" s="5">
        <v>4</v>
      </c>
      <c r="X1592" s="5">
        <v>608.80999999999995</v>
      </c>
      <c r="Y1592" s="5">
        <v>91030</v>
      </c>
      <c r="Z1592" s="5">
        <f>DATEDIF(Table1[[#This Row],[Order Date]], Table1[[#This Row],[Ship Date]], "D")</f>
        <v>2</v>
      </c>
      <c r="AA1592" s="5">
        <f>IF(Table1[[#This Row],[Sales]]=0, 0, Table1[[#This Row],[Profit]] / Table1[[#This Row],[Sales]] * 100)</f>
        <v>-36.382451010988653</v>
      </c>
      <c r="AB1592" s="5">
        <f>Table1[[#This Row],[Sales]] / (1 - Table1[[#This Row],[Discount]])</f>
        <v>627.63917525773195</v>
      </c>
      <c r="AC1592" s="5">
        <f>Table1[[#This Row],[Sales Before Discount]] - Table1[[#This Row],[Sales]]</f>
        <v>18.829175257732004</v>
      </c>
      <c r="AD1592" s="5" t="str">
        <f>IF(Table1[[#This Row],[Discount Impact Factor]]=0, "No Discount", IF(Table1[[#This Row],[Discount Impact Factor]]&lt;=0.1, "Low Discount", IF(Table1[[#This Row],[Discount Impact Factor]]&lt;=0.2, "Medium Discount", "High Discount")))</f>
        <v>High Discount</v>
      </c>
      <c r="AE1592" s="5" t="str">
        <f>IF(Table1[[#This Row],[Discount]]=0,"0% (No Discount)",
 IF(Table1[[#This Row],[Discount]]&lt;=0.09,"10%",
 IF(Table1[[#This Row],[Discount]]&lt;=0.16,"15%",
 IF(Table1[[#This Row],[Discount]]&lt;=0.2,"20%",  IF(Table1[[#This Row],[Discount]]&lt;=0.25,"25%",
 "30%+")))))</f>
        <v>10%</v>
      </c>
      <c r="AF1592" s="5" t="str">
        <f>IF(Table1[[#This Row],[Discount]]=0, "Full Price", "Discounted")</f>
        <v>Discounted</v>
      </c>
      <c r="AG1592" s="46" t="str">
        <f>TEXT(Table1[[#This Row],[Order Date]],"mmm-yyyy")</f>
        <v>Mar-2015</v>
      </c>
    </row>
    <row r="1593" spans="1:33" ht="12.75" hidden="1" customHeight="1" x14ac:dyDescent="0.25">
      <c r="A1593" s="5">
        <v>20595</v>
      </c>
      <c r="B1593" s="5" t="s">
        <v>37</v>
      </c>
      <c r="C1593" s="5">
        <v>0.08</v>
      </c>
      <c r="D1593" s="5">
        <v>65.989999999999995</v>
      </c>
      <c r="E1593" s="5">
        <v>8.99</v>
      </c>
      <c r="F1593" s="5">
        <v>2833</v>
      </c>
      <c r="G1593" s="5" t="s">
        <v>2592</v>
      </c>
      <c r="H1593" s="5" t="s">
        <v>49</v>
      </c>
      <c r="I1593" s="5" t="s">
        <v>58</v>
      </c>
      <c r="J1593" s="5" t="s">
        <v>77</v>
      </c>
      <c r="K1593" s="5" t="s">
        <v>78</v>
      </c>
      <c r="L1593" s="5" t="s">
        <v>59</v>
      </c>
      <c r="M1593" s="5" t="s">
        <v>615</v>
      </c>
      <c r="N1593" s="5">
        <v>0.56000000000000005</v>
      </c>
      <c r="O1593" s="5" t="s">
        <v>33</v>
      </c>
      <c r="P1593" s="5" t="s">
        <v>61</v>
      </c>
      <c r="Q1593" s="5" t="s">
        <v>62</v>
      </c>
      <c r="R1593" s="5" t="s">
        <v>2593</v>
      </c>
      <c r="S1593" s="5">
        <v>55076</v>
      </c>
      <c r="T1593" s="7">
        <v>42088</v>
      </c>
      <c r="U1593" s="7">
        <v>42089</v>
      </c>
      <c r="V1593" s="5">
        <v>206.352</v>
      </c>
      <c r="W1593" s="5">
        <v>15</v>
      </c>
      <c r="X1593" s="5">
        <v>808.61</v>
      </c>
      <c r="Y1593" s="5">
        <v>91030</v>
      </c>
      <c r="Z1593" s="5">
        <f>DATEDIF(Table1[[#This Row],[Order Date]], Table1[[#This Row],[Ship Date]], "D")</f>
        <v>1</v>
      </c>
      <c r="AA1593" s="5">
        <f>IF(Table1[[#This Row],[Sales]]=0, 0, Table1[[#This Row],[Profit]] / Table1[[#This Row],[Sales]] * 100)</f>
        <v>25.519348016967385</v>
      </c>
      <c r="AB1593" s="5">
        <f>Table1[[#This Row],[Sales]] / (1 - Table1[[#This Row],[Discount]])</f>
        <v>878.92391304347825</v>
      </c>
      <c r="AC1593" s="5">
        <f>Table1[[#This Row],[Sales Before Discount]] - Table1[[#This Row],[Sales]]</f>
        <v>70.313913043478237</v>
      </c>
      <c r="AD1593" s="5" t="str">
        <f>IF(Table1[[#This Row],[Discount Impact Factor]]=0, "No Discount", IF(Table1[[#This Row],[Discount Impact Factor]]&lt;=0.1, "Low Discount", IF(Table1[[#This Row],[Discount Impact Factor]]&lt;=0.2, "Medium Discount", "High Discount")))</f>
        <v>High Discount</v>
      </c>
      <c r="AE1593" s="5" t="str">
        <f>IF(Table1[[#This Row],[Discount]]=0,"0% (No Discount)",
 IF(Table1[[#This Row],[Discount]]&lt;=0.09,"10%",
 IF(Table1[[#This Row],[Discount]]&lt;=0.16,"15%",
 IF(Table1[[#This Row],[Discount]]&lt;=0.2,"20%",  IF(Table1[[#This Row],[Discount]]&lt;=0.25,"25%",
 "30%+")))))</f>
        <v>10%</v>
      </c>
      <c r="AF1593" s="5" t="str">
        <f>IF(Table1[[#This Row],[Discount]]=0, "Full Price", "Discounted")</f>
        <v>Discounted</v>
      </c>
      <c r="AG1593" s="46" t="str">
        <f>TEXT(Table1[[#This Row],[Order Date]],"mmm-yyyy")</f>
        <v>Mar-2015</v>
      </c>
    </row>
    <row r="1594" spans="1:33" ht="12.75" hidden="1" customHeight="1" x14ac:dyDescent="0.25">
      <c r="A1594" s="5">
        <v>19191</v>
      </c>
      <c r="B1594" s="5" t="s">
        <v>25</v>
      </c>
      <c r="C1594" s="5">
        <v>7.0000000000000007E-2</v>
      </c>
      <c r="D1594" s="5">
        <v>51.98</v>
      </c>
      <c r="E1594" s="5">
        <v>10.17</v>
      </c>
      <c r="F1594" s="5">
        <v>2837</v>
      </c>
      <c r="G1594" s="5" t="s">
        <v>2594</v>
      </c>
      <c r="H1594" s="5" t="s">
        <v>49</v>
      </c>
      <c r="I1594" s="5" t="s">
        <v>40</v>
      </c>
      <c r="J1594" s="5" t="s">
        <v>77</v>
      </c>
      <c r="K1594" s="5" t="s">
        <v>85</v>
      </c>
      <c r="L1594" s="5" t="s">
        <v>86</v>
      </c>
      <c r="M1594" s="5" t="s">
        <v>1142</v>
      </c>
      <c r="N1594" s="5">
        <v>0.37</v>
      </c>
      <c r="O1594" s="5" t="s">
        <v>33</v>
      </c>
      <c r="P1594" s="5" t="s">
        <v>61</v>
      </c>
      <c r="Q1594" s="5" t="s">
        <v>304</v>
      </c>
      <c r="R1594" s="5" t="s">
        <v>2595</v>
      </c>
      <c r="S1594" s="5">
        <v>74133</v>
      </c>
      <c r="T1594" s="7">
        <v>42071</v>
      </c>
      <c r="U1594" s="7">
        <v>42073</v>
      </c>
      <c r="V1594" s="5">
        <v>439.78529999999995</v>
      </c>
      <c r="W1594" s="5">
        <v>13</v>
      </c>
      <c r="X1594" s="5">
        <v>637.37</v>
      </c>
      <c r="Y1594" s="5">
        <v>89801</v>
      </c>
      <c r="Z1594" s="5">
        <f>DATEDIF(Table1[[#This Row],[Order Date]], Table1[[#This Row],[Ship Date]], "D")</f>
        <v>2</v>
      </c>
      <c r="AA1594" s="5">
        <f>IF(Table1[[#This Row],[Sales]]=0, 0, Table1[[#This Row],[Profit]] / Table1[[#This Row],[Sales]] * 100)</f>
        <v>69</v>
      </c>
      <c r="AB1594" s="5">
        <f>Table1[[#This Row],[Sales]] / (1 - Table1[[#This Row],[Discount]])</f>
        <v>685.3440860215054</v>
      </c>
      <c r="AC1594" s="5">
        <f>Table1[[#This Row],[Sales Before Discount]] - Table1[[#This Row],[Sales]]</f>
        <v>47.9740860215054</v>
      </c>
      <c r="AD1594" s="5" t="str">
        <f>IF(Table1[[#This Row],[Discount Impact Factor]]=0, "No Discount", IF(Table1[[#This Row],[Discount Impact Factor]]&lt;=0.1, "Low Discount", IF(Table1[[#This Row],[Discount Impact Factor]]&lt;=0.2, "Medium Discount", "High Discount")))</f>
        <v>High Discount</v>
      </c>
      <c r="AE1594" s="5" t="str">
        <f>IF(Table1[[#This Row],[Discount]]=0,"0% (No Discount)",
 IF(Table1[[#This Row],[Discount]]&lt;=0.09,"10%",
 IF(Table1[[#This Row],[Discount]]&lt;=0.16,"15%",
 IF(Table1[[#This Row],[Discount]]&lt;=0.2,"20%",  IF(Table1[[#This Row],[Discount]]&lt;=0.25,"25%",
 "30%+")))))</f>
        <v>10%</v>
      </c>
      <c r="AF1594" s="5" t="str">
        <f>IF(Table1[[#This Row],[Discount]]=0, "Full Price", "Discounted")</f>
        <v>Discounted</v>
      </c>
      <c r="AG1594" s="46" t="str">
        <f>TEXT(Table1[[#This Row],[Order Date]],"mmm-yyyy")</f>
        <v>Mar-2015</v>
      </c>
    </row>
    <row r="1595" spans="1:33" ht="12.75" customHeight="1" x14ac:dyDescent="0.25">
      <c r="A1595" s="5">
        <v>19192</v>
      </c>
      <c r="B1595" s="5" t="s">
        <v>25</v>
      </c>
      <c r="C1595" s="5">
        <v>0.1</v>
      </c>
      <c r="D1595" s="5">
        <v>80.97</v>
      </c>
      <c r="E1595" s="5">
        <v>33.6</v>
      </c>
      <c r="F1595" s="5">
        <v>2837</v>
      </c>
      <c r="G1595" s="5" t="s">
        <v>2594</v>
      </c>
      <c r="H1595" s="5" t="s">
        <v>39</v>
      </c>
      <c r="I1595" s="5" t="s">
        <v>40</v>
      </c>
      <c r="J1595" s="5" t="s">
        <v>77</v>
      </c>
      <c r="K1595" s="5" t="s">
        <v>85</v>
      </c>
      <c r="L1595" s="5" t="s">
        <v>43</v>
      </c>
      <c r="M1595" s="5" t="s">
        <v>2032</v>
      </c>
      <c r="N1595" s="5">
        <v>0.37</v>
      </c>
      <c r="O1595" s="5" t="s">
        <v>33</v>
      </c>
      <c r="P1595" s="5" t="s">
        <v>61</v>
      </c>
      <c r="Q1595" s="5" t="s">
        <v>304</v>
      </c>
      <c r="R1595" s="5" t="s">
        <v>2595</v>
      </c>
      <c r="S1595" s="5">
        <v>74133</v>
      </c>
      <c r="T1595" s="7">
        <v>42071</v>
      </c>
      <c r="U1595" s="7">
        <v>42074</v>
      </c>
      <c r="V1595" s="5">
        <v>-149.4573</v>
      </c>
      <c r="W1595" s="5">
        <v>3</v>
      </c>
      <c r="X1595" s="5">
        <v>232.16</v>
      </c>
      <c r="Y1595" s="5">
        <v>89801</v>
      </c>
      <c r="Z1595" s="5">
        <f>DATEDIF(Table1[[#This Row],[Order Date]], Table1[[#This Row],[Ship Date]], "D")</f>
        <v>3</v>
      </c>
      <c r="AA1595" s="5">
        <f>IF(Table1[[#This Row],[Sales]]=0, 0, Table1[[#This Row],[Profit]] / Table1[[#This Row],[Sales]] * 100)</f>
        <v>-64.376852170916607</v>
      </c>
      <c r="AB1595" s="5">
        <f>Table1[[#This Row],[Sales]] / (1 - Table1[[#This Row],[Discount]])</f>
        <v>257.95555555555552</v>
      </c>
      <c r="AC1595" s="5">
        <f>Table1[[#This Row],[Sales Before Discount]] - Table1[[#This Row],[Sales]]</f>
        <v>25.795555555555524</v>
      </c>
      <c r="AD1595" s="5" t="str">
        <f>IF(Table1[[#This Row],[Discount Impact Factor]]=0, "No Discount", IF(Table1[[#This Row],[Discount Impact Factor]]&lt;=0.1, "Low Discount", IF(Table1[[#This Row],[Discount Impact Factor]]&lt;=0.2, "Medium Discount", "High Discount")))</f>
        <v>High Discount</v>
      </c>
      <c r="AE1595" s="5" t="str">
        <f>IF(Table1[[#This Row],[Discount]]=0,"0% (No Discount)",
 IF(Table1[[#This Row],[Discount]]&lt;=0.09,"10%",
 IF(Table1[[#This Row],[Discount]]&lt;=0.16,"15%",
 IF(Table1[[#This Row],[Discount]]&lt;=0.2,"20%",  IF(Table1[[#This Row],[Discount]]&lt;=0.25,"25%",
 "30%+")))))</f>
        <v>15%</v>
      </c>
      <c r="AF1595" s="5" t="str">
        <f>IF(Table1[[#This Row],[Discount]]=0, "Full Price", "Discounted")</f>
        <v>Discounted</v>
      </c>
      <c r="AG1595" s="46" t="str">
        <f>TEXT(Table1[[#This Row],[Order Date]],"mmm-yyyy")</f>
        <v>Mar-2015</v>
      </c>
    </row>
    <row r="1596" spans="1:33" ht="12.75" hidden="1" customHeight="1" x14ac:dyDescent="0.25">
      <c r="A1596" s="5">
        <v>18416</v>
      </c>
      <c r="B1596" s="5" t="s">
        <v>25</v>
      </c>
      <c r="C1596" s="5">
        <v>0</v>
      </c>
      <c r="D1596" s="5">
        <v>21.98</v>
      </c>
      <c r="E1596" s="5">
        <v>2.87</v>
      </c>
      <c r="F1596" s="5">
        <v>2840</v>
      </c>
      <c r="G1596" s="5" t="s">
        <v>2596</v>
      </c>
      <c r="H1596" s="5" t="s">
        <v>49</v>
      </c>
      <c r="I1596" s="5" t="s">
        <v>28</v>
      </c>
      <c r="J1596" s="5" t="s">
        <v>29</v>
      </c>
      <c r="K1596" s="5" t="s">
        <v>30</v>
      </c>
      <c r="L1596" s="5" t="s">
        <v>51</v>
      </c>
      <c r="M1596" s="5" t="s">
        <v>2587</v>
      </c>
      <c r="N1596" s="5">
        <v>0.55000000000000004</v>
      </c>
      <c r="O1596" s="5" t="s">
        <v>33</v>
      </c>
      <c r="P1596" s="5" t="s">
        <v>136</v>
      </c>
      <c r="Q1596" s="5" t="s">
        <v>362</v>
      </c>
      <c r="R1596" s="5" t="s">
        <v>2597</v>
      </c>
      <c r="S1596" s="5">
        <v>33161</v>
      </c>
      <c r="T1596" s="7">
        <v>42082</v>
      </c>
      <c r="U1596" s="7">
        <v>42083</v>
      </c>
      <c r="V1596" s="5">
        <v>21.095999999999997</v>
      </c>
      <c r="W1596" s="5">
        <v>16</v>
      </c>
      <c r="X1596" s="5">
        <v>360.03</v>
      </c>
      <c r="Y1596" s="5">
        <v>87884</v>
      </c>
      <c r="Z1596" s="5">
        <f>DATEDIF(Table1[[#This Row],[Order Date]], Table1[[#This Row],[Ship Date]], "D")</f>
        <v>1</v>
      </c>
      <c r="AA1596" s="5">
        <f>IF(Table1[[#This Row],[Sales]]=0, 0, Table1[[#This Row],[Profit]] / Table1[[#This Row],[Sales]] * 100)</f>
        <v>5.8595117073577194</v>
      </c>
      <c r="AB1596" s="5">
        <f>Table1[[#This Row],[Sales]] / (1 - Table1[[#This Row],[Discount]])</f>
        <v>360.03</v>
      </c>
      <c r="AC1596" s="5">
        <f>Table1[[#This Row],[Sales Before Discount]] - Table1[[#This Row],[Sales]]</f>
        <v>0</v>
      </c>
      <c r="AD1596" s="5" t="str">
        <f>IF(Table1[[#This Row],[Discount Impact Factor]]=0, "No Discount", IF(Table1[[#This Row],[Discount Impact Factor]]&lt;=0.1, "Low Discount", IF(Table1[[#This Row],[Discount Impact Factor]]&lt;=0.2, "Medium Discount", "High Discount")))</f>
        <v>No Discount</v>
      </c>
      <c r="AE1596" s="5" t="str">
        <f>IF(Table1[[#This Row],[Discount]]=0,"0% (No Discount)",
 IF(Table1[[#This Row],[Discount]]&lt;=0.09,"10%",
 IF(Table1[[#This Row],[Discount]]&lt;=0.16,"15%",
 IF(Table1[[#This Row],[Discount]]&lt;=0.2,"20%",  IF(Table1[[#This Row],[Discount]]&lt;=0.25,"25%",
 "30%+")))))</f>
        <v>0% (No Discount)</v>
      </c>
      <c r="AF1596" s="5" t="str">
        <f>IF(Table1[[#This Row],[Discount]]=0, "Full Price", "Discounted")</f>
        <v>Full Price</v>
      </c>
      <c r="AG1596" s="46" t="str">
        <f>TEXT(Table1[[#This Row],[Order Date]],"mmm-yyyy")</f>
        <v>Mar-2015</v>
      </c>
    </row>
    <row r="1597" spans="1:33" ht="12.75" hidden="1" customHeight="1" x14ac:dyDescent="0.25">
      <c r="A1597" s="5">
        <v>18419</v>
      </c>
      <c r="B1597" s="5" t="s">
        <v>56</v>
      </c>
      <c r="C1597" s="5">
        <v>0.05</v>
      </c>
      <c r="D1597" s="5">
        <v>15.68</v>
      </c>
      <c r="E1597" s="5">
        <v>3.73</v>
      </c>
      <c r="F1597" s="5">
        <v>2840</v>
      </c>
      <c r="G1597" s="5" t="s">
        <v>2596</v>
      </c>
      <c r="H1597" s="5" t="s">
        <v>49</v>
      </c>
      <c r="I1597" s="5" t="s">
        <v>28</v>
      </c>
      <c r="J1597" s="5" t="s">
        <v>41</v>
      </c>
      <c r="K1597" s="5" t="s">
        <v>50</v>
      </c>
      <c r="L1597" s="5" t="s">
        <v>51</v>
      </c>
      <c r="M1597" s="5" t="s">
        <v>2380</v>
      </c>
      <c r="N1597" s="5">
        <v>0.46</v>
      </c>
      <c r="O1597" s="5" t="s">
        <v>33</v>
      </c>
      <c r="P1597" s="5" t="s">
        <v>136</v>
      </c>
      <c r="Q1597" s="5" t="s">
        <v>362</v>
      </c>
      <c r="R1597" s="5" t="s">
        <v>2597</v>
      </c>
      <c r="S1597" s="5">
        <v>33161</v>
      </c>
      <c r="T1597" s="7">
        <v>42166</v>
      </c>
      <c r="U1597" s="7">
        <v>42168</v>
      </c>
      <c r="V1597" s="5">
        <v>1166.6280000000002</v>
      </c>
      <c r="W1597" s="5">
        <v>17</v>
      </c>
      <c r="X1597" s="5">
        <v>260.01</v>
      </c>
      <c r="Y1597" s="5">
        <v>87885</v>
      </c>
      <c r="Z1597" s="5">
        <f>DATEDIF(Table1[[#This Row],[Order Date]], Table1[[#This Row],[Ship Date]], "D")</f>
        <v>2</v>
      </c>
      <c r="AA1597" s="5">
        <f>IF(Table1[[#This Row],[Sales]]=0, 0, Table1[[#This Row],[Profit]] / Table1[[#This Row],[Sales]] * 100)</f>
        <v>448.68581977616253</v>
      </c>
      <c r="AB1597" s="5">
        <f>Table1[[#This Row],[Sales]] / (1 - Table1[[#This Row],[Discount]])</f>
        <v>273.69473684210527</v>
      </c>
      <c r="AC1597" s="5">
        <f>Table1[[#This Row],[Sales Before Discount]] - Table1[[#This Row],[Sales]]</f>
        <v>13.684736842105281</v>
      </c>
      <c r="AD1597" s="5" t="str">
        <f>IF(Table1[[#This Row],[Discount Impact Factor]]=0, "No Discount", IF(Table1[[#This Row],[Discount Impact Factor]]&lt;=0.1, "Low Discount", IF(Table1[[#This Row],[Discount Impact Factor]]&lt;=0.2, "Medium Discount", "High Discount")))</f>
        <v>High Discount</v>
      </c>
      <c r="AE1597" s="5" t="str">
        <f>IF(Table1[[#This Row],[Discount]]=0,"0% (No Discount)",
 IF(Table1[[#This Row],[Discount]]&lt;=0.09,"10%",
 IF(Table1[[#This Row],[Discount]]&lt;=0.16,"15%",
 IF(Table1[[#This Row],[Discount]]&lt;=0.2,"20%",  IF(Table1[[#This Row],[Discount]]&lt;=0.25,"25%",
 "30%+")))))</f>
        <v>10%</v>
      </c>
      <c r="AF1597" s="5" t="str">
        <f>IF(Table1[[#This Row],[Discount]]=0, "Full Price", "Discounted")</f>
        <v>Discounted</v>
      </c>
      <c r="AG1597" s="46" t="str">
        <f>TEXT(Table1[[#This Row],[Order Date]],"mmm-yyyy")</f>
        <v>Jun-2015</v>
      </c>
    </row>
    <row r="1598" spans="1:33" ht="12.75" customHeight="1" x14ac:dyDescent="0.25">
      <c r="A1598" s="5">
        <v>18420</v>
      </c>
      <c r="B1598" s="5" t="s">
        <v>56</v>
      </c>
      <c r="C1598" s="5">
        <v>0</v>
      </c>
      <c r="D1598" s="5">
        <v>14.98</v>
      </c>
      <c r="E1598" s="5">
        <v>8.99</v>
      </c>
      <c r="F1598" s="5">
        <v>2840</v>
      </c>
      <c r="G1598" s="5" t="s">
        <v>2596</v>
      </c>
      <c r="H1598" s="5" t="s">
        <v>49</v>
      </c>
      <c r="I1598" s="5" t="s">
        <v>28</v>
      </c>
      <c r="J1598" s="5" t="s">
        <v>41</v>
      </c>
      <c r="K1598" s="5" t="s">
        <v>50</v>
      </c>
      <c r="L1598" s="5" t="s">
        <v>51</v>
      </c>
      <c r="M1598" s="5" t="s">
        <v>2598</v>
      </c>
      <c r="N1598" s="5">
        <v>0.39</v>
      </c>
      <c r="O1598" s="5" t="s">
        <v>33</v>
      </c>
      <c r="P1598" s="5" t="s">
        <v>136</v>
      </c>
      <c r="Q1598" s="5" t="s">
        <v>362</v>
      </c>
      <c r="R1598" s="5" t="s">
        <v>2597</v>
      </c>
      <c r="S1598" s="5">
        <v>33161</v>
      </c>
      <c r="T1598" s="7">
        <v>42166</v>
      </c>
      <c r="U1598" s="7">
        <v>42167</v>
      </c>
      <c r="V1598" s="5">
        <v>-40.604199999999999</v>
      </c>
      <c r="W1598" s="5">
        <v>18</v>
      </c>
      <c r="X1598" s="5">
        <v>273.79000000000002</v>
      </c>
      <c r="Y1598" s="5">
        <v>87885</v>
      </c>
      <c r="Z1598" s="5">
        <f>DATEDIF(Table1[[#This Row],[Order Date]], Table1[[#This Row],[Ship Date]], "D")</f>
        <v>1</v>
      </c>
      <c r="AA1598" s="5">
        <f>IF(Table1[[#This Row],[Sales]]=0, 0, Table1[[#This Row],[Profit]] / Table1[[#This Row],[Sales]] * 100)</f>
        <v>-14.830417473245916</v>
      </c>
      <c r="AB1598" s="5">
        <f>Table1[[#This Row],[Sales]] / (1 - Table1[[#This Row],[Discount]])</f>
        <v>273.79000000000002</v>
      </c>
      <c r="AC1598" s="5">
        <f>Table1[[#This Row],[Sales Before Discount]] - Table1[[#This Row],[Sales]]</f>
        <v>0</v>
      </c>
      <c r="AD1598" s="5" t="str">
        <f>IF(Table1[[#This Row],[Discount Impact Factor]]=0, "No Discount", IF(Table1[[#This Row],[Discount Impact Factor]]&lt;=0.1, "Low Discount", IF(Table1[[#This Row],[Discount Impact Factor]]&lt;=0.2, "Medium Discount", "High Discount")))</f>
        <v>No Discount</v>
      </c>
      <c r="AE1598" s="5" t="str">
        <f>IF(Table1[[#This Row],[Discount]]=0,"0% (No Discount)",
 IF(Table1[[#This Row],[Discount]]&lt;=0.09,"10%",
 IF(Table1[[#This Row],[Discount]]&lt;=0.16,"15%",
 IF(Table1[[#This Row],[Discount]]&lt;=0.2,"20%",  IF(Table1[[#This Row],[Discount]]&lt;=0.25,"25%",
 "30%+")))))</f>
        <v>0% (No Discount)</v>
      </c>
      <c r="AF1598" s="5" t="str">
        <f>IF(Table1[[#This Row],[Discount]]=0, "Full Price", "Discounted")</f>
        <v>Full Price</v>
      </c>
      <c r="AG1598" s="46" t="str">
        <f>TEXT(Table1[[#This Row],[Order Date]],"mmm-yyyy")</f>
        <v>Jun-2015</v>
      </c>
    </row>
    <row r="1599" spans="1:33" ht="12.75" customHeight="1" x14ac:dyDescent="0.25">
      <c r="A1599" s="5">
        <v>18421</v>
      </c>
      <c r="B1599" s="5" t="s">
        <v>56</v>
      </c>
      <c r="C1599" s="5">
        <v>0.02</v>
      </c>
      <c r="D1599" s="5">
        <v>38.76</v>
      </c>
      <c r="E1599" s="5">
        <v>13.26</v>
      </c>
      <c r="F1599" s="5">
        <v>2840</v>
      </c>
      <c r="G1599" s="5" t="s">
        <v>2596</v>
      </c>
      <c r="H1599" s="5" t="s">
        <v>49</v>
      </c>
      <c r="I1599" s="5" t="s">
        <v>28</v>
      </c>
      <c r="J1599" s="5" t="s">
        <v>29</v>
      </c>
      <c r="K1599" s="5" t="s">
        <v>93</v>
      </c>
      <c r="L1599" s="5" t="s">
        <v>59</v>
      </c>
      <c r="M1599" s="5" t="s">
        <v>2599</v>
      </c>
      <c r="N1599" s="5">
        <v>0.36</v>
      </c>
      <c r="O1599" s="5" t="s">
        <v>33</v>
      </c>
      <c r="P1599" s="5" t="s">
        <v>136</v>
      </c>
      <c r="Q1599" s="5" t="s">
        <v>362</v>
      </c>
      <c r="R1599" s="5" t="s">
        <v>2597</v>
      </c>
      <c r="S1599" s="5">
        <v>33161</v>
      </c>
      <c r="T1599" s="7">
        <v>42166</v>
      </c>
      <c r="U1599" s="7">
        <v>42167</v>
      </c>
      <c r="V1599" s="5">
        <v>-294.084</v>
      </c>
      <c r="W1599" s="5">
        <v>1</v>
      </c>
      <c r="X1599" s="5">
        <v>44.62</v>
      </c>
      <c r="Y1599" s="5">
        <v>87885</v>
      </c>
      <c r="Z1599" s="5">
        <f>DATEDIF(Table1[[#This Row],[Order Date]], Table1[[#This Row],[Ship Date]], "D")</f>
        <v>1</v>
      </c>
      <c r="AA1599" s="5">
        <f>IF(Table1[[#This Row],[Sales]]=0, 0, Table1[[#This Row],[Profit]] / Table1[[#This Row],[Sales]] * 100)</f>
        <v>-659.08561183325867</v>
      </c>
      <c r="AB1599" s="5">
        <f>Table1[[#This Row],[Sales]] / (1 - Table1[[#This Row],[Discount]])</f>
        <v>45.530612244897959</v>
      </c>
      <c r="AC1599" s="5">
        <f>Table1[[#This Row],[Sales Before Discount]] - Table1[[#This Row],[Sales]]</f>
        <v>0.91061224489796189</v>
      </c>
      <c r="AD1599" s="5" t="str">
        <f>IF(Table1[[#This Row],[Discount Impact Factor]]=0, "No Discount", IF(Table1[[#This Row],[Discount Impact Factor]]&lt;=0.1, "Low Discount", IF(Table1[[#This Row],[Discount Impact Factor]]&lt;=0.2, "Medium Discount", "High Discount")))</f>
        <v>High Discount</v>
      </c>
      <c r="AE1599" s="5" t="str">
        <f>IF(Table1[[#This Row],[Discount]]=0,"0% (No Discount)",
 IF(Table1[[#This Row],[Discount]]&lt;=0.09,"10%",
 IF(Table1[[#This Row],[Discount]]&lt;=0.16,"15%",
 IF(Table1[[#This Row],[Discount]]&lt;=0.2,"20%",  IF(Table1[[#This Row],[Discount]]&lt;=0.25,"25%",
 "30%+")))))</f>
        <v>10%</v>
      </c>
      <c r="AF1599" s="5" t="str">
        <f>IF(Table1[[#This Row],[Discount]]=0, "Full Price", "Discounted")</f>
        <v>Discounted</v>
      </c>
      <c r="AG1599" s="46" t="str">
        <f>TEXT(Table1[[#This Row],[Order Date]],"mmm-yyyy")</f>
        <v>Jun-2015</v>
      </c>
    </row>
    <row r="1600" spans="1:33" ht="12.75" hidden="1" customHeight="1" x14ac:dyDescent="0.25">
      <c r="A1600" s="5">
        <v>21855</v>
      </c>
      <c r="B1600" s="5" t="s">
        <v>37</v>
      </c>
      <c r="C1600" s="5">
        <v>0.04</v>
      </c>
      <c r="D1600" s="5">
        <v>90.48</v>
      </c>
      <c r="E1600" s="5">
        <v>19.989999999999998</v>
      </c>
      <c r="F1600" s="5">
        <v>2847</v>
      </c>
      <c r="G1600" s="5" t="s">
        <v>2600</v>
      </c>
      <c r="H1600" s="5" t="s">
        <v>49</v>
      </c>
      <c r="I1600" s="5" t="s">
        <v>28</v>
      </c>
      <c r="J1600" s="5" t="s">
        <v>29</v>
      </c>
      <c r="K1600" s="5" t="s">
        <v>69</v>
      </c>
      <c r="L1600" s="5" t="s">
        <v>59</v>
      </c>
      <c r="M1600" s="5" t="s">
        <v>1840</v>
      </c>
      <c r="N1600" s="5">
        <v>0.4</v>
      </c>
      <c r="O1600" s="5" t="s">
        <v>33</v>
      </c>
      <c r="P1600" s="5" t="s">
        <v>136</v>
      </c>
      <c r="Q1600" s="5" t="s">
        <v>244</v>
      </c>
      <c r="R1600" s="5" t="s">
        <v>2601</v>
      </c>
      <c r="S1600" s="5">
        <v>38017</v>
      </c>
      <c r="T1600" s="7">
        <v>42103</v>
      </c>
      <c r="U1600" s="7">
        <v>42105</v>
      </c>
      <c r="V1600" s="5">
        <v>55.555199999999999</v>
      </c>
      <c r="W1600" s="5">
        <v>3</v>
      </c>
      <c r="X1600" s="5">
        <v>268.64</v>
      </c>
      <c r="Y1600" s="5">
        <v>85928</v>
      </c>
      <c r="Z1600" s="5">
        <f>DATEDIF(Table1[[#This Row],[Order Date]], Table1[[#This Row],[Ship Date]], "D")</f>
        <v>2</v>
      </c>
      <c r="AA1600" s="5">
        <f>IF(Table1[[#This Row],[Sales]]=0, 0, Table1[[#This Row],[Profit]] / Table1[[#This Row],[Sales]] * 100)</f>
        <v>20.680166765932103</v>
      </c>
      <c r="AB1600" s="5">
        <f>Table1[[#This Row],[Sales]] / (1 - Table1[[#This Row],[Discount]])</f>
        <v>279.83333333333331</v>
      </c>
      <c r="AC1600" s="5">
        <f>Table1[[#This Row],[Sales Before Discount]] - Table1[[#This Row],[Sales]]</f>
        <v>11.193333333333328</v>
      </c>
      <c r="AD1600" s="5" t="str">
        <f>IF(Table1[[#This Row],[Discount Impact Factor]]=0, "No Discount", IF(Table1[[#This Row],[Discount Impact Factor]]&lt;=0.1, "Low Discount", IF(Table1[[#This Row],[Discount Impact Factor]]&lt;=0.2, "Medium Discount", "High Discount")))</f>
        <v>High Discount</v>
      </c>
      <c r="AE1600" s="5" t="str">
        <f>IF(Table1[[#This Row],[Discount]]=0,"0% (No Discount)",
 IF(Table1[[#This Row],[Discount]]&lt;=0.09,"10%",
 IF(Table1[[#This Row],[Discount]]&lt;=0.16,"15%",
 IF(Table1[[#This Row],[Discount]]&lt;=0.2,"20%",  IF(Table1[[#This Row],[Discount]]&lt;=0.25,"25%",
 "30%+")))))</f>
        <v>10%</v>
      </c>
      <c r="AF1600" s="5" t="str">
        <f>IF(Table1[[#This Row],[Discount]]=0, "Full Price", "Discounted")</f>
        <v>Discounted</v>
      </c>
      <c r="AG1600" s="46" t="str">
        <f>TEXT(Table1[[#This Row],[Order Date]],"mmm-yyyy")</f>
        <v>Apr-2015</v>
      </c>
    </row>
    <row r="1601" spans="1:33" ht="12.75" customHeight="1" x14ac:dyDescent="0.25">
      <c r="A1601" s="5">
        <v>21856</v>
      </c>
      <c r="B1601" s="5" t="s">
        <v>37</v>
      </c>
      <c r="C1601" s="5">
        <v>0.02</v>
      </c>
      <c r="D1601" s="5">
        <v>9.77</v>
      </c>
      <c r="E1601" s="5">
        <v>6.02</v>
      </c>
      <c r="F1601" s="5">
        <v>2847</v>
      </c>
      <c r="G1601" s="5" t="s">
        <v>2600</v>
      </c>
      <c r="H1601" s="5" t="s">
        <v>49</v>
      </c>
      <c r="I1601" s="5" t="s">
        <v>28</v>
      </c>
      <c r="J1601" s="5" t="s">
        <v>41</v>
      </c>
      <c r="K1601" s="5" t="s">
        <v>50</v>
      </c>
      <c r="L1601" s="5" t="s">
        <v>86</v>
      </c>
      <c r="M1601" s="5" t="s">
        <v>1602</v>
      </c>
      <c r="N1601" s="5">
        <v>0.48</v>
      </c>
      <c r="O1601" s="5" t="s">
        <v>33</v>
      </c>
      <c r="P1601" s="5" t="s">
        <v>136</v>
      </c>
      <c r="Q1601" s="5" t="s">
        <v>244</v>
      </c>
      <c r="R1601" s="5" t="s">
        <v>2601</v>
      </c>
      <c r="S1601" s="5">
        <v>38017</v>
      </c>
      <c r="T1601" s="7">
        <v>42103</v>
      </c>
      <c r="U1601" s="7">
        <v>42104</v>
      </c>
      <c r="V1601" s="5">
        <v>-535.33199999999999</v>
      </c>
      <c r="W1601" s="5">
        <v>9</v>
      </c>
      <c r="X1601" s="5">
        <v>87.68</v>
      </c>
      <c r="Y1601" s="5">
        <v>85928</v>
      </c>
      <c r="Z1601" s="5">
        <f>DATEDIF(Table1[[#This Row],[Order Date]], Table1[[#This Row],[Ship Date]], "D")</f>
        <v>1</v>
      </c>
      <c r="AA1601" s="5">
        <f>IF(Table1[[#This Row],[Sales]]=0, 0, Table1[[#This Row],[Profit]] / Table1[[#This Row],[Sales]] * 100)</f>
        <v>-610.55200729927003</v>
      </c>
      <c r="AB1601" s="5">
        <f>Table1[[#This Row],[Sales]] / (1 - Table1[[#This Row],[Discount]])</f>
        <v>89.469387755102048</v>
      </c>
      <c r="AC1601" s="5">
        <f>Table1[[#This Row],[Sales Before Discount]] - Table1[[#This Row],[Sales]]</f>
        <v>1.789387755102041</v>
      </c>
      <c r="AD1601" s="5" t="str">
        <f>IF(Table1[[#This Row],[Discount Impact Factor]]=0, "No Discount", IF(Table1[[#This Row],[Discount Impact Factor]]&lt;=0.1, "Low Discount", IF(Table1[[#This Row],[Discount Impact Factor]]&lt;=0.2, "Medium Discount", "High Discount")))</f>
        <v>High Discount</v>
      </c>
      <c r="AE1601" s="5" t="str">
        <f>IF(Table1[[#This Row],[Discount]]=0,"0% (No Discount)",
 IF(Table1[[#This Row],[Discount]]&lt;=0.09,"10%",
 IF(Table1[[#This Row],[Discount]]&lt;=0.16,"15%",
 IF(Table1[[#This Row],[Discount]]&lt;=0.2,"20%",  IF(Table1[[#This Row],[Discount]]&lt;=0.25,"25%",
 "30%+")))))</f>
        <v>10%</v>
      </c>
      <c r="AF1601" s="5" t="str">
        <f>IF(Table1[[#This Row],[Discount]]=0, "Full Price", "Discounted")</f>
        <v>Discounted</v>
      </c>
      <c r="AG1601" s="46" t="str">
        <f>TEXT(Table1[[#This Row],[Order Date]],"mmm-yyyy")</f>
        <v>Apr-2015</v>
      </c>
    </row>
    <row r="1602" spans="1:33" ht="12.75" customHeight="1" x14ac:dyDescent="0.25">
      <c r="A1602" s="5">
        <v>21857</v>
      </c>
      <c r="B1602" s="5" t="s">
        <v>37</v>
      </c>
      <c r="C1602" s="5">
        <v>0.09</v>
      </c>
      <c r="D1602" s="5">
        <v>34.99</v>
      </c>
      <c r="E1602" s="5">
        <v>7.73</v>
      </c>
      <c r="F1602" s="5">
        <v>2847</v>
      </c>
      <c r="G1602" s="5" t="s">
        <v>2600</v>
      </c>
      <c r="H1602" s="5" t="s">
        <v>49</v>
      </c>
      <c r="I1602" s="5" t="s">
        <v>28</v>
      </c>
      <c r="J1602" s="5" t="s">
        <v>29</v>
      </c>
      <c r="K1602" s="5" t="s">
        <v>30</v>
      </c>
      <c r="L1602" s="5" t="s">
        <v>59</v>
      </c>
      <c r="M1602" s="5" t="s">
        <v>101</v>
      </c>
      <c r="N1602" s="5">
        <v>0.59</v>
      </c>
      <c r="O1602" s="5" t="s">
        <v>33</v>
      </c>
      <c r="P1602" s="5" t="s">
        <v>136</v>
      </c>
      <c r="Q1602" s="5" t="s">
        <v>244</v>
      </c>
      <c r="R1602" s="5" t="s">
        <v>2601</v>
      </c>
      <c r="S1602" s="5">
        <v>38017</v>
      </c>
      <c r="T1602" s="7">
        <v>42103</v>
      </c>
      <c r="U1602" s="7">
        <v>42105</v>
      </c>
      <c r="V1602" s="5">
        <v>-208.72039999999998</v>
      </c>
      <c r="W1602" s="5">
        <v>1</v>
      </c>
      <c r="X1602" s="5">
        <v>37.619999999999997</v>
      </c>
      <c r="Y1602" s="5">
        <v>85928</v>
      </c>
      <c r="Z1602" s="5">
        <f>DATEDIF(Table1[[#This Row],[Order Date]], Table1[[#This Row],[Ship Date]], "D")</f>
        <v>2</v>
      </c>
      <c r="AA1602" s="5">
        <f>IF(Table1[[#This Row],[Sales]]=0, 0, Table1[[#This Row],[Profit]] / Table1[[#This Row],[Sales]] * 100)</f>
        <v>-554.81233386496547</v>
      </c>
      <c r="AB1602" s="5">
        <f>Table1[[#This Row],[Sales]] / (1 - Table1[[#This Row],[Discount]])</f>
        <v>41.340659340659336</v>
      </c>
      <c r="AC1602" s="5">
        <f>Table1[[#This Row],[Sales Before Discount]] - Table1[[#This Row],[Sales]]</f>
        <v>3.7206593406593385</v>
      </c>
      <c r="AD1602" s="5" t="str">
        <f>IF(Table1[[#This Row],[Discount Impact Factor]]=0, "No Discount", IF(Table1[[#This Row],[Discount Impact Factor]]&lt;=0.1, "Low Discount", IF(Table1[[#This Row],[Discount Impact Factor]]&lt;=0.2, "Medium Discount", "High Discount")))</f>
        <v>High Discount</v>
      </c>
      <c r="AE1602" s="5" t="str">
        <f>IF(Table1[[#This Row],[Discount]]=0,"0% (No Discount)",
 IF(Table1[[#This Row],[Discount]]&lt;=0.09,"10%",
 IF(Table1[[#This Row],[Discount]]&lt;=0.16,"15%",
 IF(Table1[[#This Row],[Discount]]&lt;=0.2,"20%",  IF(Table1[[#This Row],[Discount]]&lt;=0.25,"25%",
 "30%+")))))</f>
        <v>10%</v>
      </c>
      <c r="AF1602" s="5" t="str">
        <f>IF(Table1[[#This Row],[Discount]]=0, "Full Price", "Discounted")</f>
        <v>Discounted</v>
      </c>
      <c r="AG1602" s="46" t="str">
        <f>TEXT(Table1[[#This Row],[Order Date]],"mmm-yyyy")</f>
        <v>Apr-2015</v>
      </c>
    </row>
    <row r="1603" spans="1:33" ht="12.75" hidden="1" customHeight="1" x14ac:dyDescent="0.25">
      <c r="A1603" s="5">
        <v>24455</v>
      </c>
      <c r="B1603" s="5" t="s">
        <v>56</v>
      </c>
      <c r="C1603" s="5">
        <v>0</v>
      </c>
      <c r="D1603" s="5">
        <v>49.99</v>
      </c>
      <c r="E1603" s="5">
        <v>19.989999999999998</v>
      </c>
      <c r="F1603" s="5">
        <v>2848</v>
      </c>
      <c r="G1603" s="5" t="s">
        <v>2602</v>
      </c>
      <c r="H1603" s="5" t="s">
        <v>49</v>
      </c>
      <c r="I1603" s="5" t="s">
        <v>28</v>
      </c>
      <c r="J1603" s="5" t="s">
        <v>77</v>
      </c>
      <c r="K1603" s="5" t="s">
        <v>180</v>
      </c>
      <c r="L1603" s="5" t="s">
        <v>59</v>
      </c>
      <c r="M1603" s="5" t="s">
        <v>275</v>
      </c>
      <c r="N1603" s="5">
        <v>0.41</v>
      </c>
      <c r="O1603" s="5" t="s">
        <v>33</v>
      </c>
      <c r="P1603" s="5" t="s">
        <v>136</v>
      </c>
      <c r="Q1603" s="5" t="s">
        <v>244</v>
      </c>
      <c r="R1603" s="5" t="s">
        <v>2603</v>
      </c>
      <c r="S1603" s="5">
        <v>38401</v>
      </c>
      <c r="T1603" s="7">
        <v>42161</v>
      </c>
      <c r="U1603" s="7">
        <v>42163</v>
      </c>
      <c r="V1603" s="5">
        <v>38.885999999999996</v>
      </c>
      <c r="W1603" s="5">
        <v>16</v>
      </c>
      <c r="X1603" s="5">
        <v>832.97</v>
      </c>
      <c r="Y1603" s="5">
        <v>85929</v>
      </c>
      <c r="Z1603" s="5">
        <f>DATEDIF(Table1[[#This Row],[Order Date]], Table1[[#This Row],[Ship Date]], "D")</f>
        <v>2</v>
      </c>
      <c r="AA1603" s="5">
        <f>IF(Table1[[#This Row],[Sales]]=0, 0, Table1[[#This Row],[Profit]] / Table1[[#This Row],[Sales]] * 100)</f>
        <v>4.6683554029556884</v>
      </c>
      <c r="AB1603" s="5">
        <f>Table1[[#This Row],[Sales]] / (1 - Table1[[#This Row],[Discount]])</f>
        <v>832.97</v>
      </c>
      <c r="AC1603" s="5">
        <f>Table1[[#This Row],[Sales Before Discount]] - Table1[[#This Row],[Sales]]</f>
        <v>0</v>
      </c>
      <c r="AD1603" s="5" t="str">
        <f>IF(Table1[[#This Row],[Discount Impact Factor]]=0, "No Discount", IF(Table1[[#This Row],[Discount Impact Factor]]&lt;=0.1, "Low Discount", IF(Table1[[#This Row],[Discount Impact Factor]]&lt;=0.2, "Medium Discount", "High Discount")))</f>
        <v>No Discount</v>
      </c>
      <c r="AE1603" s="5" t="str">
        <f>IF(Table1[[#This Row],[Discount]]=0,"0% (No Discount)",
 IF(Table1[[#This Row],[Discount]]&lt;=0.09,"10%",
 IF(Table1[[#This Row],[Discount]]&lt;=0.16,"15%",
 IF(Table1[[#This Row],[Discount]]&lt;=0.2,"20%",  IF(Table1[[#This Row],[Discount]]&lt;=0.25,"25%",
 "30%+")))))</f>
        <v>0% (No Discount)</v>
      </c>
      <c r="AF1603" s="5" t="str">
        <f>IF(Table1[[#This Row],[Discount]]=0, "Full Price", "Discounted")</f>
        <v>Full Price</v>
      </c>
      <c r="AG1603" s="46" t="str">
        <f>TEXT(Table1[[#This Row],[Order Date]],"mmm-yyyy")</f>
        <v>Jun-2015</v>
      </c>
    </row>
    <row r="1604" spans="1:33" ht="12.75" hidden="1" customHeight="1" x14ac:dyDescent="0.25">
      <c r="A1604" s="5">
        <v>23622</v>
      </c>
      <c r="B1604" s="5" t="s">
        <v>106</v>
      </c>
      <c r="C1604" s="5">
        <v>0.05</v>
      </c>
      <c r="D1604" s="5">
        <v>115.99</v>
      </c>
      <c r="E1604" s="5">
        <v>8.99</v>
      </c>
      <c r="F1604" s="5">
        <v>2851</v>
      </c>
      <c r="G1604" s="5" t="s">
        <v>2604</v>
      </c>
      <c r="H1604" s="5" t="s">
        <v>49</v>
      </c>
      <c r="I1604" s="5" t="s">
        <v>114</v>
      </c>
      <c r="J1604" s="5" t="s">
        <v>77</v>
      </c>
      <c r="K1604" s="5" t="s">
        <v>78</v>
      </c>
      <c r="L1604" s="5" t="s">
        <v>59</v>
      </c>
      <c r="M1604" s="5" t="s">
        <v>185</v>
      </c>
      <c r="N1604" s="5">
        <v>0.57999999999999996</v>
      </c>
      <c r="O1604" s="5" t="s">
        <v>33</v>
      </c>
      <c r="P1604" s="5" t="s">
        <v>61</v>
      </c>
      <c r="Q1604" s="5" t="s">
        <v>130</v>
      </c>
      <c r="R1604" s="5" t="s">
        <v>2605</v>
      </c>
      <c r="S1604" s="5">
        <v>79762</v>
      </c>
      <c r="T1604" s="7">
        <v>42103</v>
      </c>
      <c r="U1604" s="7">
        <v>42107</v>
      </c>
      <c r="V1604" s="5">
        <v>719.35259999999994</v>
      </c>
      <c r="W1604" s="5">
        <v>11</v>
      </c>
      <c r="X1604" s="5">
        <v>1042.54</v>
      </c>
      <c r="Y1604" s="5">
        <v>86454</v>
      </c>
      <c r="Z1604" s="5">
        <f>DATEDIF(Table1[[#This Row],[Order Date]], Table1[[#This Row],[Ship Date]], "D")</f>
        <v>4</v>
      </c>
      <c r="AA1604" s="5">
        <f>IF(Table1[[#This Row],[Sales]]=0, 0, Table1[[#This Row],[Profit]] / Table1[[#This Row],[Sales]] * 100)</f>
        <v>69</v>
      </c>
      <c r="AB1604" s="5">
        <f>Table1[[#This Row],[Sales]] / (1 - Table1[[#This Row],[Discount]])</f>
        <v>1097.4105263157894</v>
      </c>
      <c r="AC1604" s="5">
        <f>Table1[[#This Row],[Sales Before Discount]] - Table1[[#This Row],[Sales]]</f>
        <v>54.870526315789448</v>
      </c>
      <c r="AD1604" s="5" t="str">
        <f>IF(Table1[[#This Row],[Discount Impact Factor]]=0, "No Discount", IF(Table1[[#This Row],[Discount Impact Factor]]&lt;=0.1, "Low Discount", IF(Table1[[#This Row],[Discount Impact Factor]]&lt;=0.2, "Medium Discount", "High Discount")))</f>
        <v>High Discount</v>
      </c>
      <c r="AE1604" s="5" t="str">
        <f>IF(Table1[[#This Row],[Discount]]=0,"0% (No Discount)",
 IF(Table1[[#This Row],[Discount]]&lt;=0.09,"10%",
 IF(Table1[[#This Row],[Discount]]&lt;=0.16,"15%",
 IF(Table1[[#This Row],[Discount]]&lt;=0.2,"20%",  IF(Table1[[#This Row],[Discount]]&lt;=0.25,"25%",
 "30%+")))))</f>
        <v>10%</v>
      </c>
      <c r="AF1604" s="5" t="str">
        <f>IF(Table1[[#This Row],[Discount]]=0, "Full Price", "Discounted")</f>
        <v>Discounted</v>
      </c>
      <c r="AG1604" s="46" t="str">
        <f>TEXT(Table1[[#This Row],[Order Date]],"mmm-yyyy")</f>
        <v>Apr-2015</v>
      </c>
    </row>
    <row r="1605" spans="1:33" ht="12.75" customHeight="1" x14ac:dyDescent="0.25">
      <c r="A1605" s="5">
        <v>23042</v>
      </c>
      <c r="B1605" s="5" t="s">
        <v>56</v>
      </c>
      <c r="C1605" s="5">
        <v>0.08</v>
      </c>
      <c r="D1605" s="5">
        <v>7.84</v>
      </c>
      <c r="E1605" s="5">
        <v>4.71</v>
      </c>
      <c r="F1605" s="5">
        <v>2855</v>
      </c>
      <c r="G1605" s="5" t="s">
        <v>2606</v>
      </c>
      <c r="H1605" s="5" t="s">
        <v>49</v>
      </c>
      <c r="I1605" s="5" t="s">
        <v>28</v>
      </c>
      <c r="J1605" s="5" t="s">
        <v>29</v>
      </c>
      <c r="K1605" s="5" t="s">
        <v>109</v>
      </c>
      <c r="L1605" s="5" t="s">
        <v>59</v>
      </c>
      <c r="M1605" s="5" t="s">
        <v>2269</v>
      </c>
      <c r="N1605" s="5">
        <v>0.35</v>
      </c>
      <c r="O1605" s="5" t="s">
        <v>33</v>
      </c>
      <c r="P1605" s="5" t="s">
        <v>34</v>
      </c>
      <c r="Q1605" s="5" t="s">
        <v>35</v>
      </c>
      <c r="R1605" s="5" t="s">
        <v>2607</v>
      </c>
      <c r="S1605" s="5">
        <v>98198</v>
      </c>
      <c r="T1605" s="7">
        <v>42025</v>
      </c>
      <c r="U1605" s="7">
        <v>42026</v>
      </c>
      <c r="V1605" s="5">
        <v>-12.876779999999998</v>
      </c>
      <c r="W1605" s="5">
        <v>10</v>
      </c>
      <c r="X1605" s="5">
        <v>76.16</v>
      </c>
      <c r="Y1605" s="5">
        <v>87316</v>
      </c>
      <c r="Z1605" s="5">
        <f>DATEDIF(Table1[[#This Row],[Order Date]], Table1[[#This Row],[Ship Date]], "D")</f>
        <v>1</v>
      </c>
      <c r="AA1605" s="5">
        <f>IF(Table1[[#This Row],[Sales]]=0, 0, Table1[[#This Row],[Profit]] / Table1[[#This Row],[Sales]] * 100)</f>
        <v>-16.907536764705881</v>
      </c>
      <c r="AB1605" s="5">
        <f>Table1[[#This Row],[Sales]] / (1 - Table1[[#This Row],[Discount]])</f>
        <v>82.782608695652172</v>
      </c>
      <c r="AC1605" s="5">
        <f>Table1[[#This Row],[Sales Before Discount]] - Table1[[#This Row],[Sales]]</f>
        <v>6.6226086956521755</v>
      </c>
      <c r="AD1605" s="5" t="str">
        <f>IF(Table1[[#This Row],[Discount Impact Factor]]=0, "No Discount", IF(Table1[[#This Row],[Discount Impact Factor]]&lt;=0.1, "Low Discount", IF(Table1[[#This Row],[Discount Impact Factor]]&lt;=0.2, "Medium Discount", "High Discount")))</f>
        <v>High Discount</v>
      </c>
      <c r="AE1605" s="5" t="str">
        <f>IF(Table1[[#This Row],[Discount]]=0,"0% (No Discount)",
 IF(Table1[[#This Row],[Discount]]&lt;=0.09,"10%",
 IF(Table1[[#This Row],[Discount]]&lt;=0.16,"15%",
 IF(Table1[[#This Row],[Discount]]&lt;=0.2,"20%",  IF(Table1[[#This Row],[Discount]]&lt;=0.25,"25%",
 "30%+")))))</f>
        <v>10%</v>
      </c>
      <c r="AF1605" s="5" t="str">
        <f>IF(Table1[[#This Row],[Discount]]=0, "Full Price", "Discounted")</f>
        <v>Discounted</v>
      </c>
      <c r="AG1605" s="46" t="str">
        <f>TEXT(Table1[[#This Row],[Order Date]],"mmm-yyyy")</f>
        <v>Jan-2015</v>
      </c>
    </row>
    <row r="1606" spans="1:33" ht="12.75" hidden="1" customHeight="1" x14ac:dyDescent="0.25">
      <c r="A1606" s="5">
        <v>23043</v>
      </c>
      <c r="B1606" s="5" t="s">
        <v>56</v>
      </c>
      <c r="C1606" s="5">
        <v>0.03</v>
      </c>
      <c r="D1606" s="5">
        <v>105.34</v>
      </c>
      <c r="E1606" s="5">
        <v>24.49</v>
      </c>
      <c r="F1606" s="5">
        <v>2855</v>
      </c>
      <c r="G1606" s="5" t="s">
        <v>2606</v>
      </c>
      <c r="H1606" s="5" t="s">
        <v>49</v>
      </c>
      <c r="I1606" s="5" t="s">
        <v>28</v>
      </c>
      <c r="J1606" s="5" t="s">
        <v>41</v>
      </c>
      <c r="K1606" s="5" t="s">
        <v>50</v>
      </c>
      <c r="L1606" s="5" t="s">
        <v>236</v>
      </c>
      <c r="M1606" s="5" t="s">
        <v>2608</v>
      </c>
      <c r="N1606" s="5">
        <v>0.61</v>
      </c>
      <c r="O1606" s="5" t="s">
        <v>33</v>
      </c>
      <c r="P1606" s="5" t="s">
        <v>34</v>
      </c>
      <c r="Q1606" s="5" t="s">
        <v>35</v>
      </c>
      <c r="R1606" s="5" t="s">
        <v>2607</v>
      </c>
      <c r="S1606" s="5">
        <v>98198</v>
      </c>
      <c r="T1606" s="7">
        <v>42025</v>
      </c>
      <c r="U1606" s="7">
        <v>42026</v>
      </c>
      <c r="V1606" s="5">
        <v>618.13080000000002</v>
      </c>
      <c r="W1606" s="5">
        <v>10</v>
      </c>
      <c r="X1606" s="5">
        <v>1038.1400000000001</v>
      </c>
      <c r="Y1606" s="5">
        <v>87316</v>
      </c>
      <c r="Z1606" s="5">
        <f>DATEDIF(Table1[[#This Row],[Order Date]], Table1[[#This Row],[Ship Date]], "D")</f>
        <v>1</v>
      </c>
      <c r="AA1606" s="5">
        <f>IF(Table1[[#This Row],[Sales]]=0, 0, Table1[[#This Row],[Profit]] / Table1[[#This Row],[Sales]] * 100)</f>
        <v>59.542142678251487</v>
      </c>
      <c r="AB1606" s="5">
        <f>Table1[[#This Row],[Sales]] / (1 - Table1[[#This Row],[Discount]])</f>
        <v>1070.2474226804125</v>
      </c>
      <c r="AC1606" s="5">
        <f>Table1[[#This Row],[Sales Before Discount]] - Table1[[#This Row],[Sales]]</f>
        <v>32.107422680412355</v>
      </c>
      <c r="AD1606" s="5" t="str">
        <f>IF(Table1[[#This Row],[Discount Impact Factor]]=0, "No Discount", IF(Table1[[#This Row],[Discount Impact Factor]]&lt;=0.1, "Low Discount", IF(Table1[[#This Row],[Discount Impact Factor]]&lt;=0.2, "Medium Discount", "High Discount")))</f>
        <v>High Discount</v>
      </c>
      <c r="AE1606" s="5" t="str">
        <f>IF(Table1[[#This Row],[Discount]]=0,"0% (No Discount)",
 IF(Table1[[#This Row],[Discount]]&lt;=0.09,"10%",
 IF(Table1[[#This Row],[Discount]]&lt;=0.16,"15%",
 IF(Table1[[#This Row],[Discount]]&lt;=0.2,"20%",  IF(Table1[[#This Row],[Discount]]&lt;=0.25,"25%",
 "30%+")))))</f>
        <v>10%</v>
      </c>
      <c r="AF1606" s="5" t="str">
        <f>IF(Table1[[#This Row],[Discount]]=0, "Full Price", "Discounted")</f>
        <v>Discounted</v>
      </c>
      <c r="AG1606" s="46" t="str">
        <f>TEXT(Table1[[#This Row],[Order Date]],"mmm-yyyy")</f>
        <v>Jan-2015</v>
      </c>
    </row>
    <row r="1607" spans="1:33" ht="12.75" customHeight="1" x14ac:dyDescent="0.25">
      <c r="A1607" s="5">
        <v>23213</v>
      </c>
      <c r="B1607" s="5" t="s">
        <v>106</v>
      </c>
      <c r="C1607" s="5">
        <v>0.09</v>
      </c>
      <c r="D1607" s="5">
        <v>6783.02</v>
      </c>
      <c r="E1607" s="5">
        <v>24.49</v>
      </c>
      <c r="F1607" s="5">
        <v>2855</v>
      </c>
      <c r="G1607" s="5" t="s">
        <v>2606</v>
      </c>
      <c r="H1607" s="5" t="s">
        <v>49</v>
      </c>
      <c r="I1607" s="5" t="s">
        <v>114</v>
      </c>
      <c r="J1607" s="5" t="s">
        <v>77</v>
      </c>
      <c r="K1607" s="5" t="s">
        <v>85</v>
      </c>
      <c r="L1607" s="5" t="s">
        <v>236</v>
      </c>
      <c r="M1607" s="5" t="s">
        <v>1277</v>
      </c>
      <c r="N1607" s="5">
        <v>0.39</v>
      </c>
      <c r="O1607" s="5" t="s">
        <v>33</v>
      </c>
      <c r="P1607" s="5" t="s">
        <v>34</v>
      </c>
      <c r="Q1607" s="5" t="s">
        <v>35</v>
      </c>
      <c r="R1607" s="5" t="s">
        <v>2607</v>
      </c>
      <c r="S1607" s="5">
        <v>98198</v>
      </c>
      <c r="T1607" s="7">
        <v>42073</v>
      </c>
      <c r="U1607" s="7">
        <v>42077</v>
      </c>
      <c r="V1607" s="5">
        <v>-14140.7016</v>
      </c>
      <c r="W1607" s="5">
        <v>1</v>
      </c>
      <c r="X1607" s="5">
        <v>6296</v>
      </c>
      <c r="Y1607" s="5">
        <v>87317</v>
      </c>
      <c r="Z1607" s="5">
        <f>DATEDIF(Table1[[#This Row],[Order Date]], Table1[[#This Row],[Ship Date]], "D")</f>
        <v>4</v>
      </c>
      <c r="AA1607" s="5">
        <f>IF(Table1[[#This Row],[Sales]]=0, 0, Table1[[#This Row],[Profit]] / Table1[[#This Row],[Sales]] * 100)</f>
        <v>-224.5981829733164</v>
      </c>
      <c r="AB1607" s="5">
        <f>Table1[[#This Row],[Sales]] / (1 - Table1[[#This Row],[Discount]])</f>
        <v>6918.6813186813188</v>
      </c>
      <c r="AC1607" s="5">
        <f>Table1[[#This Row],[Sales Before Discount]] - Table1[[#This Row],[Sales]]</f>
        <v>622.68131868131877</v>
      </c>
      <c r="AD1607" s="5" t="str">
        <f>IF(Table1[[#This Row],[Discount Impact Factor]]=0, "No Discount", IF(Table1[[#This Row],[Discount Impact Factor]]&lt;=0.1, "Low Discount", IF(Table1[[#This Row],[Discount Impact Factor]]&lt;=0.2, "Medium Discount", "High Discount")))</f>
        <v>High Discount</v>
      </c>
      <c r="AE1607" s="5" t="str">
        <f>IF(Table1[[#This Row],[Discount]]=0,"0% (No Discount)",
 IF(Table1[[#This Row],[Discount]]&lt;=0.09,"10%",
 IF(Table1[[#This Row],[Discount]]&lt;=0.16,"15%",
 IF(Table1[[#This Row],[Discount]]&lt;=0.2,"20%",  IF(Table1[[#This Row],[Discount]]&lt;=0.25,"25%",
 "30%+")))))</f>
        <v>10%</v>
      </c>
      <c r="AF1607" s="5" t="str">
        <f>IF(Table1[[#This Row],[Discount]]=0, "Full Price", "Discounted")</f>
        <v>Discounted</v>
      </c>
      <c r="AG1607" s="46" t="str">
        <f>TEXT(Table1[[#This Row],[Order Date]],"mmm-yyyy")</f>
        <v>Mar-2015</v>
      </c>
    </row>
    <row r="1608" spans="1:33" ht="12.75" customHeight="1" x14ac:dyDescent="0.25">
      <c r="A1608" s="5">
        <v>18516</v>
      </c>
      <c r="B1608" s="5" t="s">
        <v>56</v>
      </c>
      <c r="C1608" s="5">
        <v>0.06</v>
      </c>
      <c r="D1608" s="5">
        <v>2.94</v>
      </c>
      <c r="E1608" s="5">
        <v>0.96</v>
      </c>
      <c r="F1608" s="5">
        <v>2858</v>
      </c>
      <c r="G1608" s="5" t="s">
        <v>2609</v>
      </c>
      <c r="H1608" s="5" t="s">
        <v>49</v>
      </c>
      <c r="I1608" s="5" t="s">
        <v>28</v>
      </c>
      <c r="J1608" s="5" t="s">
        <v>29</v>
      </c>
      <c r="K1608" s="5" t="s">
        <v>30</v>
      </c>
      <c r="L1608" s="5" t="s">
        <v>31</v>
      </c>
      <c r="M1608" s="5" t="s">
        <v>599</v>
      </c>
      <c r="N1608" s="5">
        <v>0.57999999999999996</v>
      </c>
      <c r="O1608" s="5" t="s">
        <v>33</v>
      </c>
      <c r="P1608" s="5" t="s">
        <v>136</v>
      </c>
      <c r="Q1608" s="5" t="s">
        <v>362</v>
      </c>
      <c r="R1608" s="5" t="s">
        <v>2233</v>
      </c>
      <c r="S1608" s="5">
        <v>32259</v>
      </c>
      <c r="T1608" s="7">
        <v>42141</v>
      </c>
      <c r="U1608" s="7">
        <v>42142</v>
      </c>
      <c r="V1608" s="5">
        <v>-8.8759999999999994</v>
      </c>
      <c r="W1608" s="5">
        <v>3</v>
      </c>
      <c r="X1608" s="5">
        <v>8.7899999999999991</v>
      </c>
      <c r="Y1608" s="5">
        <v>88279</v>
      </c>
      <c r="Z1608" s="5">
        <f>DATEDIF(Table1[[#This Row],[Order Date]], Table1[[#This Row],[Ship Date]], "D")</f>
        <v>1</v>
      </c>
      <c r="AA1608" s="5">
        <f>IF(Table1[[#This Row],[Sales]]=0, 0, Table1[[#This Row],[Profit]] / Table1[[#This Row],[Sales]] * 100)</f>
        <v>-100.97838452787258</v>
      </c>
      <c r="AB1608" s="5">
        <f>Table1[[#This Row],[Sales]] / (1 - Table1[[#This Row],[Discount]])</f>
        <v>9.3510638297872344</v>
      </c>
      <c r="AC1608" s="5">
        <f>Table1[[#This Row],[Sales Before Discount]] - Table1[[#This Row],[Sales]]</f>
        <v>0.56106382978723524</v>
      </c>
      <c r="AD1608" s="5" t="str">
        <f>IF(Table1[[#This Row],[Discount Impact Factor]]=0, "No Discount", IF(Table1[[#This Row],[Discount Impact Factor]]&lt;=0.1, "Low Discount", IF(Table1[[#This Row],[Discount Impact Factor]]&lt;=0.2, "Medium Discount", "High Discount")))</f>
        <v>High Discount</v>
      </c>
      <c r="AE1608" s="5" t="str">
        <f>IF(Table1[[#This Row],[Discount]]=0,"0% (No Discount)",
 IF(Table1[[#This Row],[Discount]]&lt;=0.09,"10%",
 IF(Table1[[#This Row],[Discount]]&lt;=0.16,"15%",
 IF(Table1[[#This Row],[Discount]]&lt;=0.2,"20%",  IF(Table1[[#This Row],[Discount]]&lt;=0.25,"25%",
 "30%+")))))</f>
        <v>10%</v>
      </c>
      <c r="AF1608" s="5" t="str">
        <f>IF(Table1[[#This Row],[Discount]]=0, "Full Price", "Discounted")</f>
        <v>Discounted</v>
      </c>
      <c r="AG1608" s="46" t="str">
        <f>TEXT(Table1[[#This Row],[Order Date]],"mmm-yyyy")</f>
        <v>May-2015</v>
      </c>
    </row>
    <row r="1609" spans="1:33" ht="12.75" hidden="1" customHeight="1" x14ac:dyDescent="0.25">
      <c r="A1609" s="5">
        <v>18506</v>
      </c>
      <c r="B1609" s="5" t="s">
        <v>106</v>
      </c>
      <c r="C1609" s="5">
        <v>0.04</v>
      </c>
      <c r="D1609" s="5">
        <v>67.28</v>
      </c>
      <c r="E1609" s="5">
        <v>19.989999999999998</v>
      </c>
      <c r="F1609" s="5">
        <v>2858</v>
      </c>
      <c r="G1609" s="5" t="s">
        <v>2609</v>
      </c>
      <c r="H1609" s="5" t="s">
        <v>49</v>
      </c>
      <c r="I1609" s="5" t="s">
        <v>28</v>
      </c>
      <c r="J1609" s="5" t="s">
        <v>29</v>
      </c>
      <c r="K1609" s="5" t="s">
        <v>109</v>
      </c>
      <c r="L1609" s="5" t="s">
        <v>59</v>
      </c>
      <c r="M1609" s="5" t="s">
        <v>673</v>
      </c>
      <c r="N1609" s="5">
        <v>0.4</v>
      </c>
      <c r="O1609" s="5" t="s">
        <v>33</v>
      </c>
      <c r="P1609" s="5" t="s">
        <v>136</v>
      </c>
      <c r="Q1609" s="5" t="s">
        <v>362</v>
      </c>
      <c r="R1609" s="5" t="s">
        <v>2233</v>
      </c>
      <c r="S1609" s="5">
        <v>32259</v>
      </c>
      <c r="T1609" s="7">
        <v>42147</v>
      </c>
      <c r="U1609" s="7">
        <v>42152</v>
      </c>
      <c r="V1609" s="5">
        <v>14.754</v>
      </c>
      <c r="W1609" s="5">
        <v>30</v>
      </c>
      <c r="X1609" s="5">
        <v>2051.6799999999998</v>
      </c>
      <c r="Y1609" s="5">
        <v>88282</v>
      </c>
      <c r="Z1609" s="5">
        <f>DATEDIF(Table1[[#This Row],[Order Date]], Table1[[#This Row],[Ship Date]], "D")</f>
        <v>5</v>
      </c>
      <c r="AA1609" s="5">
        <f>IF(Table1[[#This Row],[Sales]]=0, 0, Table1[[#This Row],[Profit]] / Table1[[#This Row],[Sales]] * 100)</f>
        <v>0.71911799110972474</v>
      </c>
      <c r="AB1609" s="5">
        <f>Table1[[#This Row],[Sales]] / (1 - Table1[[#This Row],[Discount]])</f>
        <v>2137.1666666666665</v>
      </c>
      <c r="AC1609" s="5">
        <f>Table1[[#This Row],[Sales Before Discount]] - Table1[[#This Row],[Sales]]</f>
        <v>85.486666666666679</v>
      </c>
      <c r="AD1609" s="5" t="str">
        <f>IF(Table1[[#This Row],[Discount Impact Factor]]=0, "No Discount", IF(Table1[[#This Row],[Discount Impact Factor]]&lt;=0.1, "Low Discount", IF(Table1[[#This Row],[Discount Impact Factor]]&lt;=0.2, "Medium Discount", "High Discount")))</f>
        <v>High Discount</v>
      </c>
      <c r="AE1609" s="5" t="str">
        <f>IF(Table1[[#This Row],[Discount]]=0,"0% (No Discount)",
 IF(Table1[[#This Row],[Discount]]&lt;=0.09,"10%",
 IF(Table1[[#This Row],[Discount]]&lt;=0.16,"15%",
 IF(Table1[[#This Row],[Discount]]&lt;=0.2,"20%",  IF(Table1[[#This Row],[Discount]]&lt;=0.25,"25%",
 "30%+")))))</f>
        <v>10%</v>
      </c>
      <c r="AF1609" s="5" t="str">
        <f>IF(Table1[[#This Row],[Discount]]=0, "Full Price", "Discounted")</f>
        <v>Discounted</v>
      </c>
      <c r="AG1609" s="46" t="str">
        <f>TEXT(Table1[[#This Row],[Order Date]],"mmm-yyyy")</f>
        <v>May-2015</v>
      </c>
    </row>
    <row r="1610" spans="1:33" ht="12.75" hidden="1" customHeight="1" x14ac:dyDescent="0.25">
      <c r="A1610" s="5">
        <v>18507</v>
      </c>
      <c r="B1610" s="5" t="s">
        <v>106</v>
      </c>
      <c r="C1610" s="5">
        <v>0.1</v>
      </c>
      <c r="D1610" s="5">
        <v>130.97999999999999</v>
      </c>
      <c r="E1610" s="5">
        <v>54.74</v>
      </c>
      <c r="F1610" s="5">
        <v>2858</v>
      </c>
      <c r="G1610" s="5" t="s">
        <v>2609</v>
      </c>
      <c r="H1610" s="5" t="s">
        <v>39</v>
      </c>
      <c r="I1610" s="5" t="s">
        <v>28</v>
      </c>
      <c r="J1610" s="5" t="s">
        <v>41</v>
      </c>
      <c r="K1610" s="5" t="s">
        <v>191</v>
      </c>
      <c r="L1610" s="5" t="s">
        <v>121</v>
      </c>
      <c r="M1610" s="5" t="s">
        <v>405</v>
      </c>
      <c r="N1610" s="5">
        <v>0.69</v>
      </c>
      <c r="O1610" s="5" t="s">
        <v>33</v>
      </c>
      <c r="P1610" s="5" t="s">
        <v>136</v>
      </c>
      <c r="Q1610" s="5" t="s">
        <v>362</v>
      </c>
      <c r="R1610" s="5" t="s">
        <v>2233</v>
      </c>
      <c r="S1610" s="5">
        <v>32259</v>
      </c>
      <c r="T1610" s="7">
        <v>42147</v>
      </c>
      <c r="U1610" s="7">
        <v>42147</v>
      </c>
      <c r="V1610" s="5">
        <v>669.61199999999997</v>
      </c>
      <c r="W1610" s="5">
        <v>42</v>
      </c>
      <c r="X1610" s="5">
        <v>5295.03</v>
      </c>
      <c r="Y1610" s="5">
        <v>88282</v>
      </c>
      <c r="Z1610" s="5">
        <f>DATEDIF(Table1[[#This Row],[Order Date]], Table1[[#This Row],[Ship Date]], "D")</f>
        <v>0</v>
      </c>
      <c r="AA1610" s="5">
        <f>IF(Table1[[#This Row],[Sales]]=0, 0, Table1[[#This Row],[Profit]] / Table1[[#This Row],[Sales]] * 100)</f>
        <v>12.646047331176593</v>
      </c>
      <c r="AB1610" s="5">
        <f>Table1[[#This Row],[Sales]] / (1 - Table1[[#This Row],[Discount]])</f>
        <v>5883.3666666666659</v>
      </c>
      <c r="AC1610" s="5">
        <f>Table1[[#This Row],[Sales Before Discount]] - Table1[[#This Row],[Sales]]</f>
        <v>588.33666666666613</v>
      </c>
      <c r="AD1610" s="5" t="str">
        <f>IF(Table1[[#This Row],[Discount Impact Factor]]=0, "No Discount", IF(Table1[[#This Row],[Discount Impact Factor]]&lt;=0.1, "Low Discount", IF(Table1[[#This Row],[Discount Impact Factor]]&lt;=0.2, "Medium Discount", "High Discount")))</f>
        <v>High Discount</v>
      </c>
      <c r="AE1610" s="5" t="str">
        <f>IF(Table1[[#This Row],[Discount]]=0,"0% (No Discount)",
 IF(Table1[[#This Row],[Discount]]&lt;=0.09,"10%",
 IF(Table1[[#This Row],[Discount]]&lt;=0.16,"15%",
 IF(Table1[[#This Row],[Discount]]&lt;=0.2,"20%",  IF(Table1[[#This Row],[Discount]]&lt;=0.25,"25%",
 "30%+")))))</f>
        <v>15%</v>
      </c>
      <c r="AF1610" s="5" t="str">
        <f>IF(Table1[[#This Row],[Discount]]=0, "Full Price", "Discounted")</f>
        <v>Discounted</v>
      </c>
      <c r="AG1610" s="46" t="str">
        <f>TEXT(Table1[[#This Row],[Order Date]],"mmm-yyyy")</f>
        <v>May-2015</v>
      </c>
    </row>
    <row r="1611" spans="1:33" ht="12.75" hidden="1" customHeight="1" x14ac:dyDescent="0.25">
      <c r="A1611" s="5">
        <v>18508</v>
      </c>
      <c r="B1611" s="5" t="s">
        <v>106</v>
      </c>
      <c r="C1611" s="5">
        <v>0.04</v>
      </c>
      <c r="D1611" s="5">
        <v>2.78</v>
      </c>
      <c r="E1611" s="5">
        <v>1.25</v>
      </c>
      <c r="F1611" s="5">
        <v>2858</v>
      </c>
      <c r="G1611" s="5" t="s">
        <v>2609</v>
      </c>
      <c r="H1611" s="5" t="s">
        <v>49</v>
      </c>
      <c r="I1611" s="5" t="s">
        <v>28</v>
      </c>
      <c r="J1611" s="5" t="s">
        <v>29</v>
      </c>
      <c r="K1611" s="5" t="s">
        <v>30</v>
      </c>
      <c r="L1611" s="5" t="s">
        <v>31</v>
      </c>
      <c r="M1611" s="5" t="s">
        <v>2206</v>
      </c>
      <c r="N1611" s="5">
        <v>0.59</v>
      </c>
      <c r="O1611" s="5" t="s">
        <v>33</v>
      </c>
      <c r="P1611" s="5" t="s">
        <v>136</v>
      </c>
      <c r="Q1611" s="5" t="s">
        <v>362</v>
      </c>
      <c r="R1611" s="5" t="s">
        <v>2233</v>
      </c>
      <c r="S1611" s="5">
        <v>32259</v>
      </c>
      <c r="T1611" s="7">
        <v>42147</v>
      </c>
      <c r="U1611" s="7">
        <v>42147</v>
      </c>
      <c r="V1611" s="5">
        <v>213</v>
      </c>
      <c r="W1611" s="5">
        <v>28</v>
      </c>
      <c r="X1611" s="5">
        <v>80.27</v>
      </c>
      <c r="Y1611" s="5">
        <v>88282</v>
      </c>
      <c r="Z1611" s="5">
        <f>DATEDIF(Table1[[#This Row],[Order Date]], Table1[[#This Row],[Ship Date]], "D")</f>
        <v>0</v>
      </c>
      <c r="AA1611" s="5">
        <f>IF(Table1[[#This Row],[Sales]]=0, 0, Table1[[#This Row],[Profit]] / Table1[[#This Row],[Sales]] * 100)</f>
        <v>265.35442880279061</v>
      </c>
      <c r="AB1611" s="5">
        <f>Table1[[#This Row],[Sales]] / (1 - Table1[[#This Row],[Discount]])</f>
        <v>83.614583333333329</v>
      </c>
      <c r="AC1611" s="5">
        <f>Table1[[#This Row],[Sales Before Discount]] - Table1[[#This Row],[Sales]]</f>
        <v>3.3445833333333326</v>
      </c>
      <c r="AD1611" s="5" t="str">
        <f>IF(Table1[[#This Row],[Discount Impact Factor]]=0, "No Discount", IF(Table1[[#This Row],[Discount Impact Factor]]&lt;=0.1, "Low Discount", IF(Table1[[#This Row],[Discount Impact Factor]]&lt;=0.2, "Medium Discount", "High Discount")))</f>
        <v>High Discount</v>
      </c>
      <c r="AE1611" s="5" t="str">
        <f>IF(Table1[[#This Row],[Discount]]=0,"0% (No Discount)",
 IF(Table1[[#This Row],[Discount]]&lt;=0.09,"10%",
 IF(Table1[[#This Row],[Discount]]&lt;=0.16,"15%",
 IF(Table1[[#This Row],[Discount]]&lt;=0.2,"20%",  IF(Table1[[#This Row],[Discount]]&lt;=0.25,"25%",
 "30%+")))))</f>
        <v>10%</v>
      </c>
      <c r="AF1611" s="5" t="str">
        <f>IF(Table1[[#This Row],[Discount]]=0, "Full Price", "Discounted")</f>
        <v>Discounted</v>
      </c>
      <c r="AG1611" s="46" t="str">
        <f>TEXT(Table1[[#This Row],[Order Date]],"mmm-yyyy")</f>
        <v>May-2015</v>
      </c>
    </row>
    <row r="1612" spans="1:33" ht="12.75" customHeight="1" x14ac:dyDescent="0.25">
      <c r="A1612" s="5">
        <v>20270</v>
      </c>
      <c r="B1612" s="5" t="s">
        <v>37</v>
      </c>
      <c r="C1612" s="5">
        <v>0.03</v>
      </c>
      <c r="D1612" s="5">
        <v>142.86000000000001</v>
      </c>
      <c r="E1612" s="5">
        <v>19.989999999999998</v>
      </c>
      <c r="F1612" s="5">
        <v>2859</v>
      </c>
      <c r="G1612" s="5" t="s">
        <v>2610</v>
      </c>
      <c r="H1612" s="5" t="s">
        <v>49</v>
      </c>
      <c r="I1612" s="5" t="s">
        <v>28</v>
      </c>
      <c r="J1612" s="5" t="s">
        <v>29</v>
      </c>
      <c r="K1612" s="5" t="s">
        <v>141</v>
      </c>
      <c r="L1612" s="5" t="s">
        <v>59</v>
      </c>
      <c r="M1612" s="5" t="s">
        <v>1673</v>
      </c>
      <c r="N1612" s="5">
        <v>0.56000000000000005</v>
      </c>
      <c r="O1612" s="5" t="s">
        <v>33</v>
      </c>
      <c r="P1612" s="5" t="s">
        <v>136</v>
      </c>
      <c r="Q1612" s="5" t="s">
        <v>362</v>
      </c>
      <c r="R1612" s="5" t="s">
        <v>281</v>
      </c>
      <c r="S1612" s="5">
        <v>32601</v>
      </c>
      <c r="T1612" s="7">
        <v>42095</v>
      </c>
      <c r="U1612" s="7">
        <v>42097</v>
      </c>
      <c r="V1612" s="5">
        <v>-8.3881000000000014</v>
      </c>
      <c r="W1612" s="5">
        <v>23</v>
      </c>
      <c r="X1612" s="5">
        <v>3292.02</v>
      </c>
      <c r="Y1612" s="5">
        <v>88281</v>
      </c>
      <c r="Z1612" s="5">
        <f>DATEDIF(Table1[[#This Row],[Order Date]], Table1[[#This Row],[Ship Date]], "D")</f>
        <v>2</v>
      </c>
      <c r="AA1612" s="5">
        <f>IF(Table1[[#This Row],[Sales]]=0, 0, Table1[[#This Row],[Profit]] / Table1[[#This Row],[Sales]] * 100)</f>
        <v>-0.25480100363910307</v>
      </c>
      <c r="AB1612" s="5">
        <f>Table1[[#This Row],[Sales]] / (1 - Table1[[#This Row],[Discount]])</f>
        <v>3393.8350515463917</v>
      </c>
      <c r="AC1612" s="5">
        <f>Table1[[#This Row],[Sales Before Discount]] - Table1[[#This Row],[Sales]]</f>
        <v>101.81505154639171</v>
      </c>
      <c r="AD1612" s="5" t="str">
        <f>IF(Table1[[#This Row],[Discount Impact Factor]]=0, "No Discount", IF(Table1[[#This Row],[Discount Impact Factor]]&lt;=0.1, "Low Discount", IF(Table1[[#This Row],[Discount Impact Factor]]&lt;=0.2, "Medium Discount", "High Discount")))</f>
        <v>High Discount</v>
      </c>
      <c r="AE1612" s="5" t="str">
        <f>IF(Table1[[#This Row],[Discount]]=0,"0% (No Discount)",
 IF(Table1[[#This Row],[Discount]]&lt;=0.09,"10%",
 IF(Table1[[#This Row],[Discount]]&lt;=0.16,"15%",
 IF(Table1[[#This Row],[Discount]]&lt;=0.2,"20%",  IF(Table1[[#This Row],[Discount]]&lt;=0.25,"25%",
 "30%+")))))</f>
        <v>10%</v>
      </c>
      <c r="AF1612" s="5" t="str">
        <f>IF(Table1[[#This Row],[Discount]]=0, "Full Price", "Discounted")</f>
        <v>Discounted</v>
      </c>
      <c r="AG1612" s="46" t="str">
        <f>TEXT(Table1[[#This Row],[Order Date]],"mmm-yyyy")</f>
        <v>Apr-2015</v>
      </c>
    </row>
    <row r="1613" spans="1:33" ht="12.75" hidden="1" customHeight="1" x14ac:dyDescent="0.25">
      <c r="A1613" s="5">
        <v>23238</v>
      </c>
      <c r="B1613" s="5" t="s">
        <v>56</v>
      </c>
      <c r="C1613" s="5">
        <v>0.05</v>
      </c>
      <c r="D1613" s="5">
        <v>20.99</v>
      </c>
      <c r="E1613" s="5">
        <v>4.8099999999999996</v>
      </c>
      <c r="F1613" s="5">
        <v>2861</v>
      </c>
      <c r="G1613" s="5" t="s">
        <v>2611</v>
      </c>
      <c r="H1613" s="5" t="s">
        <v>49</v>
      </c>
      <c r="I1613" s="5" t="s">
        <v>28</v>
      </c>
      <c r="J1613" s="5" t="s">
        <v>77</v>
      </c>
      <c r="K1613" s="5" t="s">
        <v>78</v>
      </c>
      <c r="L1613" s="5" t="s">
        <v>86</v>
      </c>
      <c r="M1613" s="5" t="s">
        <v>475</v>
      </c>
      <c r="N1613" s="5">
        <v>0.57999999999999996</v>
      </c>
      <c r="O1613" s="5" t="s">
        <v>33</v>
      </c>
      <c r="P1613" s="5" t="s">
        <v>61</v>
      </c>
      <c r="Q1613" s="5" t="s">
        <v>183</v>
      </c>
      <c r="R1613" s="5" t="s">
        <v>2612</v>
      </c>
      <c r="S1613" s="5">
        <v>67601</v>
      </c>
      <c r="T1613" s="7">
        <v>42063</v>
      </c>
      <c r="U1613" s="7">
        <v>42063</v>
      </c>
      <c r="V1613" s="5">
        <v>4.9017600000000003</v>
      </c>
      <c r="W1613" s="5">
        <v>11</v>
      </c>
      <c r="X1613" s="5">
        <v>199.43</v>
      </c>
      <c r="Y1613" s="5">
        <v>88280</v>
      </c>
      <c r="Z1613" s="5">
        <f>DATEDIF(Table1[[#This Row],[Order Date]], Table1[[#This Row],[Ship Date]], "D")</f>
        <v>0</v>
      </c>
      <c r="AA1613" s="5">
        <f>IF(Table1[[#This Row],[Sales]]=0, 0, Table1[[#This Row],[Profit]] / Table1[[#This Row],[Sales]] * 100)</f>
        <v>2.4578849721706866</v>
      </c>
      <c r="AB1613" s="5">
        <f>Table1[[#This Row],[Sales]] / (1 - Table1[[#This Row],[Discount]])</f>
        <v>209.9263157894737</v>
      </c>
      <c r="AC1613" s="5">
        <f>Table1[[#This Row],[Sales Before Discount]] - Table1[[#This Row],[Sales]]</f>
        <v>10.496315789473698</v>
      </c>
      <c r="AD1613" s="5" t="str">
        <f>IF(Table1[[#This Row],[Discount Impact Factor]]=0, "No Discount", IF(Table1[[#This Row],[Discount Impact Factor]]&lt;=0.1, "Low Discount", IF(Table1[[#This Row],[Discount Impact Factor]]&lt;=0.2, "Medium Discount", "High Discount")))</f>
        <v>High Discount</v>
      </c>
      <c r="AE1613" s="5" t="str">
        <f>IF(Table1[[#This Row],[Discount]]=0,"0% (No Discount)",
 IF(Table1[[#This Row],[Discount]]&lt;=0.09,"10%",
 IF(Table1[[#This Row],[Discount]]&lt;=0.16,"15%",
 IF(Table1[[#This Row],[Discount]]&lt;=0.2,"20%",  IF(Table1[[#This Row],[Discount]]&lt;=0.25,"25%",
 "30%+")))))</f>
        <v>10%</v>
      </c>
      <c r="AF1613" s="5" t="str">
        <f>IF(Table1[[#This Row],[Discount]]=0, "Full Price", "Discounted")</f>
        <v>Discounted</v>
      </c>
      <c r="AG1613" s="46" t="str">
        <f>TEXT(Table1[[#This Row],[Order Date]],"mmm-yyyy")</f>
        <v>Feb-2015</v>
      </c>
    </row>
    <row r="1614" spans="1:33" ht="12.75" hidden="1" customHeight="1" x14ac:dyDescent="0.25">
      <c r="A1614" s="5">
        <v>25932</v>
      </c>
      <c r="B1614" s="5" t="s">
        <v>25</v>
      </c>
      <c r="C1614" s="5">
        <v>0</v>
      </c>
      <c r="D1614" s="5">
        <v>12.22</v>
      </c>
      <c r="E1614" s="5">
        <v>2.85</v>
      </c>
      <c r="F1614" s="5">
        <v>2862</v>
      </c>
      <c r="G1614" s="5" t="s">
        <v>2613</v>
      </c>
      <c r="H1614" s="5" t="s">
        <v>49</v>
      </c>
      <c r="I1614" s="5" t="s">
        <v>28</v>
      </c>
      <c r="J1614" s="5" t="s">
        <v>41</v>
      </c>
      <c r="K1614" s="5" t="s">
        <v>50</v>
      </c>
      <c r="L1614" s="5" t="s">
        <v>51</v>
      </c>
      <c r="M1614" s="5" t="s">
        <v>2398</v>
      </c>
      <c r="N1614" s="5">
        <v>0.55000000000000004</v>
      </c>
      <c r="O1614" s="5" t="s">
        <v>33</v>
      </c>
      <c r="P1614" s="5" t="s">
        <v>61</v>
      </c>
      <c r="Q1614" s="5" t="s">
        <v>496</v>
      </c>
      <c r="R1614" s="5" t="s">
        <v>2614</v>
      </c>
      <c r="S1614" s="5">
        <v>68128</v>
      </c>
      <c r="T1614" s="7">
        <v>42105</v>
      </c>
      <c r="U1614" s="7">
        <v>42106</v>
      </c>
      <c r="V1614" s="5">
        <v>76.389899999999983</v>
      </c>
      <c r="W1614" s="5">
        <v>9</v>
      </c>
      <c r="X1614" s="5">
        <v>110.71</v>
      </c>
      <c r="Y1614" s="5">
        <v>88278</v>
      </c>
      <c r="Z1614" s="5">
        <f>DATEDIF(Table1[[#This Row],[Order Date]], Table1[[#This Row],[Ship Date]], "D")</f>
        <v>1</v>
      </c>
      <c r="AA1614" s="5">
        <f>IF(Table1[[#This Row],[Sales]]=0, 0, Table1[[#This Row],[Profit]] / Table1[[#This Row],[Sales]] * 100)</f>
        <v>68.999999999999986</v>
      </c>
      <c r="AB1614" s="5">
        <f>Table1[[#This Row],[Sales]] / (1 - Table1[[#This Row],[Discount]])</f>
        <v>110.71</v>
      </c>
      <c r="AC1614" s="5">
        <f>Table1[[#This Row],[Sales Before Discount]] - Table1[[#This Row],[Sales]]</f>
        <v>0</v>
      </c>
      <c r="AD1614" s="5" t="str">
        <f>IF(Table1[[#This Row],[Discount Impact Factor]]=0, "No Discount", IF(Table1[[#This Row],[Discount Impact Factor]]&lt;=0.1, "Low Discount", IF(Table1[[#This Row],[Discount Impact Factor]]&lt;=0.2, "Medium Discount", "High Discount")))</f>
        <v>No Discount</v>
      </c>
      <c r="AE1614" s="5" t="str">
        <f>IF(Table1[[#This Row],[Discount]]=0,"0% (No Discount)",
 IF(Table1[[#This Row],[Discount]]&lt;=0.09,"10%",
 IF(Table1[[#This Row],[Discount]]&lt;=0.16,"15%",
 IF(Table1[[#This Row],[Discount]]&lt;=0.2,"20%",  IF(Table1[[#This Row],[Discount]]&lt;=0.25,"25%",
 "30%+")))))</f>
        <v>0% (No Discount)</v>
      </c>
      <c r="AF1614" s="5" t="str">
        <f>IF(Table1[[#This Row],[Discount]]=0, "Full Price", "Discounted")</f>
        <v>Full Price</v>
      </c>
      <c r="AG1614" s="46" t="str">
        <f>TEXT(Table1[[#This Row],[Order Date]],"mmm-yyyy")</f>
        <v>Apr-2015</v>
      </c>
    </row>
    <row r="1615" spans="1:33" ht="12.75" customHeight="1" x14ac:dyDescent="0.25">
      <c r="A1615" s="5">
        <v>23136</v>
      </c>
      <c r="B1615" s="5" t="s">
        <v>47</v>
      </c>
      <c r="C1615" s="5">
        <v>0.01</v>
      </c>
      <c r="D1615" s="5">
        <v>13.79</v>
      </c>
      <c r="E1615" s="5">
        <v>8.7799999999999994</v>
      </c>
      <c r="F1615" s="5">
        <v>2865</v>
      </c>
      <c r="G1615" s="5" t="s">
        <v>2615</v>
      </c>
      <c r="H1615" s="5" t="s">
        <v>49</v>
      </c>
      <c r="I1615" s="5" t="s">
        <v>28</v>
      </c>
      <c r="J1615" s="5" t="s">
        <v>41</v>
      </c>
      <c r="K1615" s="5" t="s">
        <v>50</v>
      </c>
      <c r="L1615" s="5" t="s">
        <v>59</v>
      </c>
      <c r="M1615" s="5" t="s">
        <v>702</v>
      </c>
      <c r="N1615" s="5">
        <v>0.43</v>
      </c>
      <c r="O1615" s="5" t="s">
        <v>33</v>
      </c>
      <c r="P1615" s="5" t="s">
        <v>61</v>
      </c>
      <c r="Q1615" s="5" t="s">
        <v>130</v>
      </c>
      <c r="R1615" s="5" t="s">
        <v>2616</v>
      </c>
      <c r="S1615" s="5">
        <v>75460</v>
      </c>
      <c r="T1615" s="7">
        <v>42058</v>
      </c>
      <c r="U1615" s="7">
        <v>42060</v>
      </c>
      <c r="V1615" s="5">
        <v>-36.770000000000003</v>
      </c>
      <c r="W1615" s="5">
        <v>4</v>
      </c>
      <c r="X1615" s="5">
        <v>56.68</v>
      </c>
      <c r="Y1615" s="5">
        <v>90871</v>
      </c>
      <c r="Z1615" s="5">
        <f>DATEDIF(Table1[[#This Row],[Order Date]], Table1[[#This Row],[Ship Date]], "D")</f>
        <v>2</v>
      </c>
      <c r="AA1615" s="5">
        <f>IF(Table1[[#This Row],[Sales]]=0, 0, Table1[[#This Row],[Profit]] / Table1[[#This Row],[Sales]] * 100)</f>
        <v>-64.872971065631617</v>
      </c>
      <c r="AB1615" s="5">
        <f>Table1[[#This Row],[Sales]] / (1 - Table1[[#This Row],[Discount]])</f>
        <v>57.252525252525253</v>
      </c>
      <c r="AC1615" s="5">
        <f>Table1[[#This Row],[Sales Before Discount]] - Table1[[#This Row],[Sales]]</f>
        <v>0.57252525252525288</v>
      </c>
      <c r="AD1615" s="5" t="str">
        <f>IF(Table1[[#This Row],[Discount Impact Factor]]=0, "No Discount", IF(Table1[[#This Row],[Discount Impact Factor]]&lt;=0.1, "Low Discount", IF(Table1[[#This Row],[Discount Impact Factor]]&lt;=0.2, "Medium Discount", "High Discount")))</f>
        <v>High Discount</v>
      </c>
      <c r="AE1615" s="5" t="str">
        <f>IF(Table1[[#This Row],[Discount]]=0,"0% (No Discount)",
 IF(Table1[[#This Row],[Discount]]&lt;=0.09,"10%",
 IF(Table1[[#This Row],[Discount]]&lt;=0.16,"15%",
 IF(Table1[[#This Row],[Discount]]&lt;=0.2,"20%",  IF(Table1[[#This Row],[Discount]]&lt;=0.25,"25%",
 "30%+")))))</f>
        <v>10%</v>
      </c>
      <c r="AF1615" s="5" t="str">
        <f>IF(Table1[[#This Row],[Discount]]=0, "Full Price", "Discounted")</f>
        <v>Discounted</v>
      </c>
      <c r="AG1615" s="46" t="str">
        <f>TEXT(Table1[[#This Row],[Order Date]],"mmm-yyyy")</f>
        <v>Feb-2015</v>
      </c>
    </row>
    <row r="1616" spans="1:33" ht="12.75" hidden="1" customHeight="1" x14ac:dyDescent="0.25">
      <c r="A1616" s="5">
        <v>23137</v>
      </c>
      <c r="B1616" s="5" t="s">
        <v>47</v>
      </c>
      <c r="C1616" s="5">
        <v>0.04</v>
      </c>
      <c r="D1616" s="5">
        <v>33.29</v>
      </c>
      <c r="E1616" s="5">
        <v>8.74</v>
      </c>
      <c r="F1616" s="5">
        <v>2865</v>
      </c>
      <c r="G1616" s="5" t="s">
        <v>2615</v>
      </c>
      <c r="H1616" s="5" t="s">
        <v>49</v>
      </c>
      <c r="I1616" s="5" t="s">
        <v>28</v>
      </c>
      <c r="J1616" s="5" t="s">
        <v>29</v>
      </c>
      <c r="K1616" s="5" t="s">
        <v>141</v>
      </c>
      <c r="L1616" s="5" t="s">
        <v>59</v>
      </c>
      <c r="M1616" s="5" t="s">
        <v>2617</v>
      </c>
      <c r="N1616" s="5">
        <v>0.61</v>
      </c>
      <c r="O1616" s="5" t="s">
        <v>33</v>
      </c>
      <c r="P1616" s="5" t="s">
        <v>61</v>
      </c>
      <c r="Q1616" s="5" t="s">
        <v>130</v>
      </c>
      <c r="R1616" s="5" t="s">
        <v>2616</v>
      </c>
      <c r="S1616" s="5">
        <v>75460</v>
      </c>
      <c r="T1616" s="7">
        <v>42058</v>
      </c>
      <c r="U1616" s="7">
        <v>42059</v>
      </c>
      <c r="V1616" s="5">
        <v>87.03</v>
      </c>
      <c r="W1616" s="5">
        <v>8</v>
      </c>
      <c r="X1616" s="5">
        <v>273.33999999999997</v>
      </c>
      <c r="Y1616" s="5">
        <v>90871</v>
      </c>
      <c r="Z1616" s="5">
        <f>DATEDIF(Table1[[#This Row],[Order Date]], Table1[[#This Row],[Ship Date]], "D")</f>
        <v>1</v>
      </c>
      <c r="AA1616" s="5">
        <f>IF(Table1[[#This Row],[Sales]]=0, 0, Table1[[#This Row],[Profit]] / Table1[[#This Row],[Sales]] * 100)</f>
        <v>31.839467330065123</v>
      </c>
      <c r="AB1616" s="5">
        <f>Table1[[#This Row],[Sales]] / (1 - Table1[[#This Row],[Discount]])</f>
        <v>284.72916666666663</v>
      </c>
      <c r="AC1616" s="5">
        <f>Table1[[#This Row],[Sales Before Discount]] - Table1[[#This Row],[Sales]]</f>
        <v>11.389166666666654</v>
      </c>
      <c r="AD1616" s="5" t="str">
        <f>IF(Table1[[#This Row],[Discount Impact Factor]]=0, "No Discount", IF(Table1[[#This Row],[Discount Impact Factor]]&lt;=0.1, "Low Discount", IF(Table1[[#This Row],[Discount Impact Factor]]&lt;=0.2, "Medium Discount", "High Discount")))</f>
        <v>High Discount</v>
      </c>
      <c r="AE1616" s="5" t="str">
        <f>IF(Table1[[#This Row],[Discount]]=0,"0% (No Discount)",
 IF(Table1[[#This Row],[Discount]]&lt;=0.09,"10%",
 IF(Table1[[#This Row],[Discount]]&lt;=0.16,"15%",
 IF(Table1[[#This Row],[Discount]]&lt;=0.2,"20%",  IF(Table1[[#This Row],[Discount]]&lt;=0.25,"25%",
 "30%+")))))</f>
        <v>10%</v>
      </c>
      <c r="AF1616" s="5" t="str">
        <f>IF(Table1[[#This Row],[Discount]]=0, "Full Price", "Discounted")</f>
        <v>Discounted</v>
      </c>
      <c r="AG1616" s="46" t="str">
        <f>TEXT(Table1[[#This Row],[Order Date]],"mmm-yyyy")</f>
        <v>Feb-2015</v>
      </c>
    </row>
    <row r="1617" spans="1:33" ht="12.75" customHeight="1" x14ac:dyDescent="0.25">
      <c r="A1617" s="5">
        <v>1529</v>
      </c>
      <c r="B1617" s="5" t="s">
        <v>25</v>
      </c>
      <c r="C1617" s="5">
        <v>0.01</v>
      </c>
      <c r="D1617" s="5">
        <v>125.99</v>
      </c>
      <c r="E1617" s="5">
        <v>8.99</v>
      </c>
      <c r="F1617" s="5">
        <v>2867</v>
      </c>
      <c r="G1617" s="5" t="s">
        <v>2618</v>
      </c>
      <c r="H1617" s="5" t="s">
        <v>49</v>
      </c>
      <c r="I1617" s="5" t="s">
        <v>28</v>
      </c>
      <c r="J1617" s="5" t="s">
        <v>77</v>
      </c>
      <c r="K1617" s="5" t="s">
        <v>78</v>
      </c>
      <c r="L1617" s="5" t="s">
        <v>59</v>
      </c>
      <c r="M1617" s="5" t="s">
        <v>465</v>
      </c>
      <c r="N1617" s="5">
        <v>0.59</v>
      </c>
      <c r="O1617" s="5" t="s">
        <v>33</v>
      </c>
      <c r="P1617" s="5" t="s">
        <v>53</v>
      </c>
      <c r="Q1617" s="5" t="s">
        <v>1008</v>
      </c>
      <c r="R1617" s="5" t="s">
        <v>35</v>
      </c>
      <c r="S1617" s="5">
        <v>20016</v>
      </c>
      <c r="T1617" s="7">
        <v>42111</v>
      </c>
      <c r="U1617" s="7">
        <v>42112</v>
      </c>
      <c r="V1617" s="5">
        <v>-582.64799999999991</v>
      </c>
      <c r="W1617" s="5">
        <v>2</v>
      </c>
      <c r="X1617" s="5">
        <v>226.88</v>
      </c>
      <c r="Y1617" s="5">
        <v>11013</v>
      </c>
      <c r="Z1617" s="5">
        <f>DATEDIF(Table1[[#This Row],[Order Date]], Table1[[#This Row],[Ship Date]], "D")</f>
        <v>1</v>
      </c>
      <c r="AA1617" s="5">
        <f>IF(Table1[[#This Row],[Sales]]=0, 0, Table1[[#This Row],[Profit]] / Table1[[#This Row],[Sales]] * 100)</f>
        <v>-256.80888575458386</v>
      </c>
      <c r="AB1617" s="5">
        <f>Table1[[#This Row],[Sales]] / (1 - Table1[[#This Row],[Discount]])</f>
        <v>229.17171717171718</v>
      </c>
      <c r="AC1617" s="5">
        <f>Table1[[#This Row],[Sales Before Discount]] - Table1[[#This Row],[Sales]]</f>
        <v>2.2917171717171811</v>
      </c>
      <c r="AD1617" s="5" t="str">
        <f>IF(Table1[[#This Row],[Discount Impact Factor]]=0, "No Discount", IF(Table1[[#This Row],[Discount Impact Factor]]&lt;=0.1, "Low Discount", IF(Table1[[#This Row],[Discount Impact Factor]]&lt;=0.2, "Medium Discount", "High Discount")))</f>
        <v>High Discount</v>
      </c>
      <c r="AE1617" s="5" t="str">
        <f>IF(Table1[[#This Row],[Discount]]=0,"0% (No Discount)",
 IF(Table1[[#This Row],[Discount]]&lt;=0.09,"10%",
 IF(Table1[[#This Row],[Discount]]&lt;=0.16,"15%",
 IF(Table1[[#This Row],[Discount]]&lt;=0.2,"20%",  IF(Table1[[#This Row],[Discount]]&lt;=0.25,"25%",
 "30%+")))))</f>
        <v>10%</v>
      </c>
      <c r="AF1617" s="5" t="str">
        <f>IF(Table1[[#This Row],[Discount]]=0, "Full Price", "Discounted")</f>
        <v>Discounted</v>
      </c>
      <c r="AG1617" s="46" t="str">
        <f>TEXT(Table1[[#This Row],[Order Date]],"mmm-yyyy")</f>
        <v>Apr-2015</v>
      </c>
    </row>
    <row r="1618" spans="1:33" ht="12.75" hidden="1" customHeight="1" x14ac:dyDescent="0.25">
      <c r="A1618" s="5">
        <v>18998</v>
      </c>
      <c r="B1618" s="5" t="s">
        <v>25</v>
      </c>
      <c r="C1618" s="5">
        <v>0.03</v>
      </c>
      <c r="D1618" s="5">
        <v>896.99</v>
      </c>
      <c r="E1618" s="5">
        <v>19.989999999999998</v>
      </c>
      <c r="F1618" s="5">
        <v>2868</v>
      </c>
      <c r="G1618" s="5" t="s">
        <v>2619</v>
      </c>
      <c r="H1618" s="5" t="s">
        <v>49</v>
      </c>
      <c r="I1618" s="5" t="s">
        <v>28</v>
      </c>
      <c r="J1618" s="5" t="s">
        <v>29</v>
      </c>
      <c r="K1618" s="5" t="s">
        <v>109</v>
      </c>
      <c r="L1618" s="5" t="s">
        <v>59</v>
      </c>
      <c r="M1618" s="5" t="s">
        <v>159</v>
      </c>
      <c r="N1618" s="5">
        <v>0.38</v>
      </c>
      <c r="O1618" s="5" t="s">
        <v>33</v>
      </c>
      <c r="P1618" s="5" t="s">
        <v>34</v>
      </c>
      <c r="Q1618" s="5" t="s">
        <v>35</v>
      </c>
      <c r="R1618" s="5" t="s">
        <v>2620</v>
      </c>
      <c r="S1618" s="5">
        <v>98026</v>
      </c>
      <c r="T1618" s="7">
        <v>42012</v>
      </c>
      <c r="U1618" s="7">
        <v>42014</v>
      </c>
      <c r="V1618" s="5">
        <v>3602.1311999999994</v>
      </c>
      <c r="W1618" s="5">
        <v>6</v>
      </c>
      <c r="X1618" s="5">
        <v>5220.4799999999996</v>
      </c>
      <c r="Y1618" s="5">
        <v>85826</v>
      </c>
      <c r="Z1618" s="5">
        <f>DATEDIF(Table1[[#This Row],[Order Date]], Table1[[#This Row],[Ship Date]], "D")</f>
        <v>2</v>
      </c>
      <c r="AA1618" s="5">
        <f>IF(Table1[[#This Row],[Sales]]=0, 0, Table1[[#This Row],[Profit]] / Table1[[#This Row],[Sales]] * 100)</f>
        <v>69</v>
      </c>
      <c r="AB1618" s="5">
        <f>Table1[[#This Row],[Sales]] / (1 - Table1[[#This Row],[Discount]])</f>
        <v>5381.9381443298962</v>
      </c>
      <c r="AC1618" s="5">
        <f>Table1[[#This Row],[Sales Before Discount]] - Table1[[#This Row],[Sales]]</f>
        <v>161.45814432989664</v>
      </c>
      <c r="AD1618" s="5" t="str">
        <f>IF(Table1[[#This Row],[Discount Impact Factor]]=0, "No Discount", IF(Table1[[#This Row],[Discount Impact Factor]]&lt;=0.1, "Low Discount", IF(Table1[[#This Row],[Discount Impact Factor]]&lt;=0.2, "Medium Discount", "High Discount")))</f>
        <v>High Discount</v>
      </c>
      <c r="AE1618" s="5" t="str">
        <f>IF(Table1[[#This Row],[Discount]]=0,"0% (No Discount)",
 IF(Table1[[#This Row],[Discount]]&lt;=0.09,"10%",
 IF(Table1[[#This Row],[Discount]]&lt;=0.16,"15%",
 IF(Table1[[#This Row],[Discount]]&lt;=0.2,"20%",  IF(Table1[[#This Row],[Discount]]&lt;=0.25,"25%",
 "30%+")))))</f>
        <v>10%</v>
      </c>
      <c r="AF1618" s="5" t="str">
        <f>IF(Table1[[#This Row],[Discount]]=0, "Full Price", "Discounted")</f>
        <v>Discounted</v>
      </c>
      <c r="AG1618" s="46" t="str">
        <f>TEXT(Table1[[#This Row],[Order Date]],"mmm-yyyy")</f>
        <v>Jan-2015</v>
      </c>
    </row>
    <row r="1619" spans="1:33" ht="12.75" customHeight="1" x14ac:dyDescent="0.25">
      <c r="A1619" s="5">
        <v>19529</v>
      </c>
      <c r="B1619" s="5" t="s">
        <v>25</v>
      </c>
      <c r="C1619" s="5">
        <v>0.01</v>
      </c>
      <c r="D1619" s="5">
        <v>125.99</v>
      </c>
      <c r="E1619" s="5">
        <v>8.99</v>
      </c>
      <c r="F1619" s="5">
        <v>2868</v>
      </c>
      <c r="G1619" s="5" t="s">
        <v>2619</v>
      </c>
      <c r="H1619" s="5" t="s">
        <v>49</v>
      </c>
      <c r="I1619" s="5" t="s">
        <v>28</v>
      </c>
      <c r="J1619" s="5" t="s">
        <v>77</v>
      </c>
      <c r="K1619" s="5" t="s">
        <v>78</v>
      </c>
      <c r="L1619" s="5" t="s">
        <v>59</v>
      </c>
      <c r="M1619" s="5" t="s">
        <v>465</v>
      </c>
      <c r="N1619" s="5">
        <v>0.59</v>
      </c>
      <c r="O1619" s="5" t="s">
        <v>33</v>
      </c>
      <c r="P1619" s="5" t="s">
        <v>34</v>
      </c>
      <c r="Q1619" s="5" t="s">
        <v>35</v>
      </c>
      <c r="R1619" s="5" t="s">
        <v>2620</v>
      </c>
      <c r="S1619" s="5">
        <v>98026</v>
      </c>
      <c r="T1619" s="7">
        <v>42111</v>
      </c>
      <c r="U1619" s="7">
        <v>42112</v>
      </c>
      <c r="V1619" s="5">
        <v>-582.64799999999991</v>
      </c>
      <c r="W1619" s="5">
        <v>1</v>
      </c>
      <c r="X1619" s="5">
        <v>113.44</v>
      </c>
      <c r="Y1619" s="5">
        <v>85827</v>
      </c>
      <c r="Z1619" s="5">
        <f>DATEDIF(Table1[[#This Row],[Order Date]], Table1[[#This Row],[Ship Date]], "D")</f>
        <v>1</v>
      </c>
      <c r="AA1619" s="5">
        <f>IF(Table1[[#This Row],[Sales]]=0, 0, Table1[[#This Row],[Profit]] / Table1[[#This Row],[Sales]] * 100)</f>
        <v>-513.61777150916771</v>
      </c>
      <c r="AB1619" s="5">
        <f>Table1[[#This Row],[Sales]] / (1 - Table1[[#This Row],[Discount]])</f>
        <v>114.58585858585859</v>
      </c>
      <c r="AC1619" s="5">
        <f>Table1[[#This Row],[Sales Before Discount]] - Table1[[#This Row],[Sales]]</f>
        <v>1.1458585858585906</v>
      </c>
      <c r="AD1619" s="5" t="str">
        <f>IF(Table1[[#This Row],[Discount Impact Factor]]=0, "No Discount", IF(Table1[[#This Row],[Discount Impact Factor]]&lt;=0.1, "Low Discount", IF(Table1[[#This Row],[Discount Impact Factor]]&lt;=0.2, "Medium Discount", "High Discount")))</f>
        <v>High Discount</v>
      </c>
      <c r="AE1619" s="5" t="str">
        <f>IF(Table1[[#This Row],[Discount]]=0,"0% (No Discount)",
 IF(Table1[[#This Row],[Discount]]&lt;=0.09,"10%",
 IF(Table1[[#This Row],[Discount]]&lt;=0.16,"15%",
 IF(Table1[[#This Row],[Discount]]&lt;=0.2,"20%",  IF(Table1[[#This Row],[Discount]]&lt;=0.25,"25%",
 "30%+")))))</f>
        <v>10%</v>
      </c>
      <c r="AF1619" s="5" t="str">
        <f>IF(Table1[[#This Row],[Discount]]=0, "Full Price", "Discounted")</f>
        <v>Discounted</v>
      </c>
      <c r="AG1619" s="46" t="str">
        <f>TEXT(Table1[[#This Row],[Order Date]],"mmm-yyyy")</f>
        <v>Apr-2015</v>
      </c>
    </row>
    <row r="1620" spans="1:33" ht="12.75" customHeight="1" x14ac:dyDescent="0.25">
      <c r="A1620" s="5">
        <v>19293</v>
      </c>
      <c r="B1620" s="5" t="s">
        <v>37</v>
      </c>
      <c r="C1620" s="5">
        <v>0.08</v>
      </c>
      <c r="D1620" s="5">
        <v>15.99</v>
      </c>
      <c r="E1620" s="5">
        <v>13.18</v>
      </c>
      <c r="F1620" s="5">
        <v>2868</v>
      </c>
      <c r="G1620" s="5" t="s">
        <v>2619</v>
      </c>
      <c r="H1620" s="5" t="s">
        <v>27</v>
      </c>
      <c r="I1620" s="5" t="s">
        <v>28</v>
      </c>
      <c r="J1620" s="5" t="s">
        <v>29</v>
      </c>
      <c r="K1620" s="5" t="s">
        <v>109</v>
      </c>
      <c r="L1620" s="5" t="s">
        <v>59</v>
      </c>
      <c r="M1620" s="5" t="s">
        <v>638</v>
      </c>
      <c r="N1620" s="5">
        <v>0.37</v>
      </c>
      <c r="O1620" s="5" t="s">
        <v>33</v>
      </c>
      <c r="P1620" s="5" t="s">
        <v>34</v>
      </c>
      <c r="Q1620" s="5" t="s">
        <v>35</v>
      </c>
      <c r="R1620" s="5" t="s">
        <v>2620</v>
      </c>
      <c r="S1620" s="5">
        <v>98026</v>
      </c>
      <c r="T1620" s="7">
        <v>42149</v>
      </c>
      <c r="U1620" s="7">
        <v>42151</v>
      </c>
      <c r="V1620" s="5">
        <v>-66.584999999999994</v>
      </c>
      <c r="W1620" s="5">
        <v>4</v>
      </c>
      <c r="X1620" s="5">
        <v>66.02</v>
      </c>
      <c r="Y1620" s="5">
        <v>85828</v>
      </c>
      <c r="Z1620" s="5">
        <f>DATEDIF(Table1[[#This Row],[Order Date]], Table1[[#This Row],[Ship Date]], "D")</f>
        <v>2</v>
      </c>
      <c r="AA1620" s="5">
        <f>IF(Table1[[#This Row],[Sales]]=0, 0, Table1[[#This Row],[Profit]] / Table1[[#This Row],[Sales]] * 100)</f>
        <v>-100.85580127234171</v>
      </c>
      <c r="AB1620" s="5">
        <f>Table1[[#This Row],[Sales]] / (1 - Table1[[#This Row],[Discount]])</f>
        <v>71.760869565217391</v>
      </c>
      <c r="AC1620" s="5">
        <f>Table1[[#This Row],[Sales Before Discount]] - Table1[[#This Row],[Sales]]</f>
        <v>5.7408695652173947</v>
      </c>
      <c r="AD1620" s="5" t="str">
        <f>IF(Table1[[#This Row],[Discount Impact Factor]]=0, "No Discount", IF(Table1[[#This Row],[Discount Impact Factor]]&lt;=0.1, "Low Discount", IF(Table1[[#This Row],[Discount Impact Factor]]&lt;=0.2, "Medium Discount", "High Discount")))</f>
        <v>High Discount</v>
      </c>
      <c r="AE1620" s="5" t="str">
        <f>IF(Table1[[#This Row],[Discount]]=0,"0% (No Discount)",
 IF(Table1[[#This Row],[Discount]]&lt;=0.09,"10%",
 IF(Table1[[#This Row],[Discount]]&lt;=0.16,"15%",
 IF(Table1[[#This Row],[Discount]]&lt;=0.2,"20%",  IF(Table1[[#This Row],[Discount]]&lt;=0.25,"25%",
 "30%+")))))</f>
        <v>10%</v>
      </c>
      <c r="AF1620" s="5" t="str">
        <f>IF(Table1[[#This Row],[Discount]]=0, "Full Price", "Discounted")</f>
        <v>Discounted</v>
      </c>
      <c r="AG1620" s="46" t="str">
        <f>TEXT(Table1[[#This Row],[Order Date]],"mmm-yyyy")</f>
        <v>May-2015</v>
      </c>
    </row>
    <row r="1621" spans="1:33" ht="12.75" hidden="1" customHeight="1" x14ac:dyDescent="0.25">
      <c r="A1621" s="5">
        <v>25724</v>
      </c>
      <c r="B1621" s="5" t="s">
        <v>56</v>
      </c>
      <c r="C1621" s="5">
        <v>7.0000000000000007E-2</v>
      </c>
      <c r="D1621" s="5">
        <v>2.89</v>
      </c>
      <c r="E1621" s="5">
        <v>0.5</v>
      </c>
      <c r="F1621" s="5">
        <v>2873</v>
      </c>
      <c r="G1621" s="5" t="s">
        <v>2621</v>
      </c>
      <c r="H1621" s="5" t="s">
        <v>49</v>
      </c>
      <c r="I1621" s="5" t="s">
        <v>58</v>
      </c>
      <c r="J1621" s="5" t="s">
        <v>29</v>
      </c>
      <c r="K1621" s="5" t="s">
        <v>134</v>
      </c>
      <c r="L1621" s="5" t="s">
        <v>59</v>
      </c>
      <c r="M1621" s="5" t="s">
        <v>789</v>
      </c>
      <c r="N1621" s="5">
        <v>0.38</v>
      </c>
      <c r="O1621" s="5" t="s">
        <v>33</v>
      </c>
      <c r="P1621" s="5" t="s">
        <v>136</v>
      </c>
      <c r="Q1621" s="5" t="s">
        <v>362</v>
      </c>
      <c r="R1621" s="5" t="s">
        <v>2622</v>
      </c>
      <c r="S1621" s="5">
        <v>33012</v>
      </c>
      <c r="T1621" s="7">
        <v>42026</v>
      </c>
      <c r="U1621" s="7">
        <v>42028</v>
      </c>
      <c r="V1621" s="5">
        <v>441.59399999999999</v>
      </c>
      <c r="W1621" s="5">
        <v>12</v>
      </c>
      <c r="X1621" s="5">
        <v>33.020000000000003</v>
      </c>
      <c r="Y1621" s="5">
        <v>89872</v>
      </c>
      <c r="Z1621" s="5">
        <f>DATEDIF(Table1[[#This Row],[Order Date]], Table1[[#This Row],[Ship Date]], "D")</f>
        <v>2</v>
      </c>
      <c r="AA1621" s="5">
        <f>IF(Table1[[#This Row],[Sales]]=0, 0, Table1[[#This Row],[Profit]] / Table1[[#This Row],[Sales]] * 100)</f>
        <v>1337.3531193216231</v>
      </c>
      <c r="AB1621" s="5">
        <f>Table1[[#This Row],[Sales]] / (1 - Table1[[#This Row],[Discount]])</f>
        <v>35.505376344086024</v>
      </c>
      <c r="AC1621" s="5">
        <f>Table1[[#This Row],[Sales Before Discount]] - Table1[[#This Row],[Sales]]</f>
        <v>2.4853763440860206</v>
      </c>
      <c r="AD1621" s="5" t="str">
        <f>IF(Table1[[#This Row],[Discount Impact Factor]]=0, "No Discount", IF(Table1[[#This Row],[Discount Impact Factor]]&lt;=0.1, "Low Discount", IF(Table1[[#This Row],[Discount Impact Factor]]&lt;=0.2, "Medium Discount", "High Discount")))</f>
        <v>High Discount</v>
      </c>
      <c r="AE1621" s="5" t="str">
        <f>IF(Table1[[#This Row],[Discount]]=0,"0% (No Discount)",
 IF(Table1[[#This Row],[Discount]]&lt;=0.09,"10%",
 IF(Table1[[#This Row],[Discount]]&lt;=0.16,"15%",
 IF(Table1[[#This Row],[Discount]]&lt;=0.2,"20%",  IF(Table1[[#This Row],[Discount]]&lt;=0.25,"25%",
 "30%+")))))</f>
        <v>10%</v>
      </c>
      <c r="AF1621" s="5" t="str">
        <f>IF(Table1[[#This Row],[Discount]]=0, "Full Price", "Discounted")</f>
        <v>Discounted</v>
      </c>
      <c r="AG1621" s="46" t="str">
        <f>TEXT(Table1[[#This Row],[Order Date]],"mmm-yyyy")</f>
        <v>Jan-2015</v>
      </c>
    </row>
    <row r="1622" spans="1:33" ht="12.75" hidden="1" customHeight="1" x14ac:dyDescent="0.25">
      <c r="A1622" s="5">
        <v>25725</v>
      </c>
      <c r="B1622" s="5" t="s">
        <v>56</v>
      </c>
      <c r="C1622" s="5">
        <v>0</v>
      </c>
      <c r="D1622" s="5">
        <v>217.85</v>
      </c>
      <c r="E1622" s="5">
        <v>29.1</v>
      </c>
      <c r="F1622" s="5">
        <v>2873</v>
      </c>
      <c r="G1622" s="5" t="s">
        <v>2621</v>
      </c>
      <c r="H1622" s="5" t="s">
        <v>39</v>
      </c>
      <c r="I1622" s="5" t="s">
        <v>58</v>
      </c>
      <c r="J1622" s="5" t="s">
        <v>41</v>
      </c>
      <c r="K1622" s="5" t="s">
        <v>152</v>
      </c>
      <c r="L1622" s="5" t="s">
        <v>121</v>
      </c>
      <c r="M1622" s="5" t="s">
        <v>2623</v>
      </c>
      <c r="N1622" s="5">
        <v>0.68</v>
      </c>
      <c r="O1622" s="5" t="s">
        <v>33</v>
      </c>
      <c r="P1622" s="5" t="s">
        <v>136</v>
      </c>
      <c r="Q1622" s="5" t="s">
        <v>362</v>
      </c>
      <c r="R1622" s="5" t="s">
        <v>2622</v>
      </c>
      <c r="S1622" s="5">
        <v>33012</v>
      </c>
      <c r="T1622" s="7">
        <v>42026</v>
      </c>
      <c r="U1622" s="7">
        <v>42027</v>
      </c>
      <c r="V1622" s="5">
        <v>394.17</v>
      </c>
      <c r="W1622" s="5">
        <v>10</v>
      </c>
      <c r="X1622" s="5">
        <v>2273.1</v>
      </c>
      <c r="Y1622" s="5">
        <v>89872</v>
      </c>
      <c r="Z1622" s="5">
        <f>DATEDIF(Table1[[#This Row],[Order Date]], Table1[[#This Row],[Ship Date]], "D")</f>
        <v>1</v>
      </c>
      <c r="AA1622" s="5">
        <f>IF(Table1[[#This Row],[Sales]]=0, 0, Table1[[#This Row],[Profit]] / Table1[[#This Row],[Sales]] * 100)</f>
        <v>17.340636135673751</v>
      </c>
      <c r="AB1622" s="5">
        <f>Table1[[#This Row],[Sales]] / (1 - Table1[[#This Row],[Discount]])</f>
        <v>2273.1</v>
      </c>
      <c r="AC1622" s="5">
        <f>Table1[[#This Row],[Sales Before Discount]] - Table1[[#This Row],[Sales]]</f>
        <v>0</v>
      </c>
      <c r="AD1622" s="5" t="str">
        <f>IF(Table1[[#This Row],[Discount Impact Factor]]=0, "No Discount", IF(Table1[[#This Row],[Discount Impact Factor]]&lt;=0.1, "Low Discount", IF(Table1[[#This Row],[Discount Impact Factor]]&lt;=0.2, "Medium Discount", "High Discount")))</f>
        <v>No Discount</v>
      </c>
      <c r="AE1622" s="5" t="str">
        <f>IF(Table1[[#This Row],[Discount]]=0,"0% (No Discount)",
 IF(Table1[[#This Row],[Discount]]&lt;=0.09,"10%",
 IF(Table1[[#This Row],[Discount]]&lt;=0.16,"15%",
 IF(Table1[[#This Row],[Discount]]&lt;=0.2,"20%",  IF(Table1[[#This Row],[Discount]]&lt;=0.25,"25%",
 "30%+")))))</f>
        <v>0% (No Discount)</v>
      </c>
      <c r="AF1622" s="5" t="str">
        <f>IF(Table1[[#This Row],[Discount]]=0, "Full Price", "Discounted")</f>
        <v>Full Price</v>
      </c>
      <c r="AG1622" s="46" t="str">
        <f>TEXT(Table1[[#This Row],[Order Date]],"mmm-yyyy")</f>
        <v>Jan-2015</v>
      </c>
    </row>
    <row r="1623" spans="1:33" ht="12.75" hidden="1" customHeight="1" x14ac:dyDescent="0.25">
      <c r="A1623" s="5">
        <v>21768</v>
      </c>
      <c r="B1623" s="5" t="s">
        <v>106</v>
      </c>
      <c r="C1623" s="5">
        <v>0.05</v>
      </c>
      <c r="D1623" s="5">
        <v>4.84</v>
      </c>
      <c r="E1623" s="5">
        <v>0.71</v>
      </c>
      <c r="F1623" s="5">
        <v>2874</v>
      </c>
      <c r="G1623" s="5" t="s">
        <v>2624</v>
      </c>
      <c r="H1623" s="5" t="s">
        <v>49</v>
      </c>
      <c r="I1623" s="5" t="s">
        <v>40</v>
      </c>
      <c r="J1623" s="5" t="s">
        <v>29</v>
      </c>
      <c r="K1623" s="5" t="s">
        <v>30</v>
      </c>
      <c r="L1623" s="5" t="s">
        <v>31</v>
      </c>
      <c r="M1623" s="5" t="s">
        <v>1476</v>
      </c>
      <c r="N1623" s="5">
        <v>0.52</v>
      </c>
      <c r="O1623" s="5" t="s">
        <v>33</v>
      </c>
      <c r="P1623" s="5" t="s">
        <v>61</v>
      </c>
      <c r="Q1623" s="5" t="s">
        <v>496</v>
      </c>
      <c r="R1623" s="5" t="s">
        <v>2614</v>
      </c>
      <c r="S1623" s="5">
        <v>68128</v>
      </c>
      <c r="T1623" s="7">
        <v>42100</v>
      </c>
      <c r="U1623" s="7">
        <v>42109</v>
      </c>
      <c r="V1623" s="5">
        <v>13.448099999999998</v>
      </c>
      <c r="W1623" s="5">
        <v>4</v>
      </c>
      <c r="X1623" s="5">
        <v>19.489999999999998</v>
      </c>
      <c r="Y1623" s="5">
        <v>89873</v>
      </c>
      <c r="Z1623" s="5">
        <f>DATEDIF(Table1[[#This Row],[Order Date]], Table1[[#This Row],[Ship Date]], "D")</f>
        <v>9</v>
      </c>
      <c r="AA1623" s="5">
        <f>IF(Table1[[#This Row],[Sales]]=0, 0, Table1[[#This Row],[Profit]] / Table1[[#This Row],[Sales]] * 100)</f>
        <v>69</v>
      </c>
      <c r="AB1623" s="5">
        <f>Table1[[#This Row],[Sales]] / (1 - Table1[[#This Row],[Discount]])</f>
        <v>20.515789473684208</v>
      </c>
      <c r="AC1623" s="5">
        <f>Table1[[#This Row],[Sales Before Discount]] - Table1[[#This Row],[Sales]]</f>
        <v>1.0257894736842097</v>
      </c>
      <c r="AD1623" s="5" t="str">
        <f>IF(Table1[[#This Row],[Discount Impact Factor]]=0, "No Discount", IF(Table1[[#This Row],[Discount Impact Factor]]&lt;=0.1, "Low Discount", IF(Table1[[#This Row],[Discount Impact Factor]]&lt;=0.2, "Medium Discount", "High Discount")))</f>
        <v>High Discount</v>
      </c>
      <c r="AE1623" s="5" t="str">
        <f>IF(Table1[[#This Row],[Discount]]=0,"0% (No Discount)",
 IF(Table1[[#This Row],[Discount]]&lt;=0.09,"10%",
 IF(Table1[[#This Row],[Discount]]&lt;=0.16,"15%",
 IF(Table1[[#This Row],[Discount]]&lt;=0.2,"20%",  IF(Table1[[#This Row],[Discount]]&lt;=0.25,"25%",
 "30%+")))))</f>
        <v>10%</v>
      </c>
      <c r="AF1623" s="5" t="str">
        <f>IF(Table1[[#This Row],[Discount]]=0, "Full Price", "Discounted")</f>
        <v>Discounted</v>
      </c>
      <c r="AG1623" s="46" t="str">
        <f>TEXT(Table1[[#This Row],[Order Date]],"mmm-yyyy")</f>
        <v>Apr-2015</v>
      </c>
    </row>
    <row r="1624" spans="1:33" ht="12.75" hidden="1" customHeight="1" x14ac:dyDescent="0.25">
      <c r="A1624" s="5">
        <v>19246</v>
      </c>
      <c r="B1624" s="5" t="s">
        <v>47</v>
      </c>
      <c r="C1624" s="5">
        <v>0.03</v>
      </c>
      <c r="D1624" s="5">
        <v>304.99</v>
      </c>
      <c r="E1624" s="5">
        <v>19.989999999999998</v>
      </c>
      <c r="F1624" s="5">
        <v>2874</v>
      </c>
      <c r="G1624" s="5" t="s">
        <v>2624</v>
      </c>
      <c r="H1624" s="5" t="s">
        <v>49</v>
      </c>
      <c r="I1624" s="5" t="s">
        <v>40</v>
      </c>
      <c r="J1624" s="5" t="s">
        <v>29</v>
      </c>
      <c r="K1624" s="5" t="s">
        <v>109</v>
      </c>
      <c r="L1624" s="5" t="s">
        <v>59</v>
      </c>
      <c r="M1624" s="5" t="s">
        <v>2625</v>
      </c>
      <c r="N1624" s="5">
        <v>0.4</v>
      </c>
      <c r="O1624" s="5" t="s">
        <v>33</v>
      </c>
      <c r="P1624" s="5" t="s">
        <v>61</v>
      </c>
      <c r="Q1624" s="5" t="s">
        <v>496</v>
      </c>
      <c r="R1624" s="5" t="s">
        <v>2614</v>
      </c>
      <c r="S1624" s="5">
        <v>68128</v>
      </c>
      <c r="T1624" s="7">
        <v>42177</v>
      </c>
      <c r="U1624" s="7">
        <v>42179</v>
      </c>
      <c r="V1624" s="5">
        <v>4033.6089000000002</v>
      </c>
      <c r="W1624" s="5">
        <v>19</v>
      </c>
      <c r="X1624" s="5">
        <v>5845.81</v>
      </c>
      <c r="Y1624" s="5">
        <v>89874</v>
      </c>
      <c r="Z1624" s="5">
        <f>DATEDIF(Table1[[#This Row],[Order Date]], Table1[[#This Row],[Ship Date]], "D")</f>
        <v>2</v>
      </c>
      <c r="AA1624" s="5">
        <f>IF(Table1[[#This Row],[Sales]]=0, 0, Table1[[#This Row],[Profit]] / Table1[[#This Row],[Sales]] * 100)</f>
        <v>69</v>
      </c>
      <c r="AB1624" s="5">
        <f>Table1[[#This Row],[Sales]] / (1 - Table1[[#This Row],[Discount]])</f>
        <v>6026.6082474226814</v>
      </c>
      <c r="AC1624" s="5">
        <f>Table1[[#This Row],[Sales Before Discount]] - Table1[[#This Row],[Sales]]</f>
        <v>180.79824742268102</v>
      </c>
      <c r="AD1624" s="5" t="str">
        <f>IF(Table1[[#This Row],[Discount Impact Factor]]=0, "No Discount", IF(Table1[[#This Row],[Discount Impact Factor]]&lt;=0.1, "Low Discount", IF(Table1[[#This Row],[Discount Impact Factor]]&lt;=0.2, "Medium Discount", "High Discount")))</f>
        <v>High Discount</v>
      </c>
      <c r="AE1624" s="5" t="str">
        <f>IF(Table1[[#This Row],[Discount]]=0,"0% (No Discount)",
 IF(Table1[[#This Row],[Discount]]&lt;=0.09,"10%",
 IF(Table1[[#This Row],[Discount]]&lt;=0.16,"15%",
 IF(Table1[[#This Row],[Discount]]&lt;=0.2,"20%",  IF(Table1[[#This Row],[Discount]]&lt;=0.25,"25%",
 "30%+")))))</f>
        <v>10%</v>
      </c>
      <c r="AF1624" s="5" t="str">
        <f>IF(Table1[[#This Row],[Discount]]=0, "Full Price", "Discounted")</f>
        <v>Discounted</v>
      </c>
      <c r="AG1624" s="46" t="str">
        <f>TEXT(Table1[[#This Row],[Order Date]],"mmm-yyyy")</f>
        <v>Jun-2015</v>
      </c>
    </row>
    <row r="1625" spans="1:33" ht="12.75" hidden="1" customHeight="1" x14ac:dyDescent="0.25">
      <c r="A1625" s="5">
        <v>19247</v>
      </c>
      <c r="B1625" s="5" t="s">
        <v>47</v>
      </c>
      <c r="C1625" s="5">
        <v>0.09</v>
      </c>
      <c r="D1625" s="5">
        <v>65.989999999999995</v>
      </c>
      <c r="E1625" s="5">
        <v>8.99</v>
      </c>
      <c r="F1625" s="5">
        <v>2874</v>
      </c>
      <c r="G1625" s="5" t="s">
        <v>2624</v>
      </c>
      <c r="H1625" s="5" t="s">
        <v>49</v>
      </c>
      <c r="I1625" s="5" t="s">
        <v>40</v>
      </c>
      <c r="J1625" s="5" t="s">
        <v>77</v>
      </c>
      <c r="K1625" s="5" t="s">
        <v>78</v>
      </c>
      <c r="L1625" s="5" t="s">
        <v>59</v>
      </c>
      <c r="M1625" s="5" t="s">
        <v>2626</v>
      </c>
      <c r="N1625" s="5">
        <v>0.57999999999999996</v>
      </c>
      <c r="O1625" s="5" t="s">
        <v>33</v>
      </c>
      <c r="P1625" s="5" t="s">
        <v>61</v>
      </c>
      <c r="Q1625" s="5" t="s">
        <v>496</v>
      </c>
      <c r="R1625" s="5" t="s">
        <v>2614</v>
      </c>
      <c r="S1625" s="5">
        <v>68128</v>
      </c>
      <c r="T1625" s="7">
        <v>42177</v>
      </c>
      <c r="U1625" s="7">
        <v>42179</v>
      </c>
      <c r="V1625" s="5">
        <v>141.7824</v>
      </c>
      <c r="W1625" s="5">
        <v>12</v>
      </c>
      <c r="X1625" s="5">
        <v>633.85</v>
      </c>
      <c r="Y1625" s="5">
        <v>89874</v>
      </c>
      <c r="Z1625" s="5">
        <f>DATEDIF(Table1[[#This Row],[Order Date]], Table1[[#This Row],[Ship Date]], "D")</f>
        <v>2</v>
      </c>
      <c r="AA1625" s="5">
        <f>IF(Table1[[#This Row],[Sales]]=0, 0, Table1[[#This Row],[Profit]] / Table1[[#This Row],[Sales]] * 100)</f>
        <v>22.368446793405379</v>
      </c>
      <c r="AB1625" s="5">
        <f>Table1[[#This Row],[Sales]] / (1 - Table1[[#This Row],[Discount]])</f>
        <v>696.53846153846155</v>
      </c>
      <c r="AC1625" s="5">
        <f>Table1[[#This Row],[Sales Before Discount]] - Table1[[#This Row],[Sales]]</f>
        <v>62.688461538461524</v>
      </c>
      <c r="AD1625" s="5" t="str">
        <f>IF(Table1[[#This Row],[Discount Impact Factor]]=0, "No Discount", IF(Table1[[#This Row],[Discount Impact Factor]]&lt;=0.1, "Low Discount", IF(Table1[[#This Row],[Discount Impact Factor]]&lt;=0.2, "Medium Discount", "High Discount")))</f>
        <v>High Discount</v>
      </c>
      <c r="AE1625" s="5" t="str">
        <f>IF(Table1[[#This Row],[Discount]]=0,"0% (No Discount)",
 IF(Table1[[#This Row],[Discount]]&lt;=0.09,"10%",
 IF(Table1[[#This Row],[Discount]]&lt;=0.16,"15%",
 IF(Table1[[#This Row],[Discount]]&lt;=0.2,"20%",  IF(Table1[[#This Row],[Discount]]&lt;=0.25,"25%",
 "30%+")))))</f>
        <v>10%</v>
      </c>
      <c r="AF1625" s="5" t="str">
        <f>IF(Table1[[#This Row],[Discount]]=0, "Full Price", "Discounted")</f>
        <v>Discounted</v>
      </c>
      <c r="AG1625" s="46" t="str">
        <f>TEXT(Table1[[#This Row],[Order Date]],"mmm-yyyy")</f>
        <v>Jun-2015</v>
      </c>
    </row>
    <row r="1626" spans="1:33" ht="12.75" hidden="1" customHeight="1" x14ac:dyDescent="0.25">
      <c r="A1626" s="5">
        <v>25599</v>
      </c>
      <c r="B1626" s="5" t="s">
        <v>37</v>
      </c>
      <c r="C1626" s="5">
        <v>0</v>
      </c>
      <c r="D1626" s="5">
        <v>8.33</v>
      </c>
      <c r="E1626" s="5">
        <v>1.99</v>
      </c>
      <c r="F1626" s="5">
        <v>2877</v>
      </c>
      <c r="G1626" s="5" t="s">
        <v>2627</v>
      </c>
      <c r="H1626" s="5" t="s">
        <v>27</v>
      </c>
      <c r="I1626" s="5" t="s">
        <v>114</v>
      </c>
      <c r="J1626" s="5" t="s">
        <v>77</v>
      </c>
      <c r="K1626" s="5" t="s">
        <v>180</v>
      </c>
      <c r="L1626" s="5" t="s">
        <v>51</v>
      </c>
      <c r="M1626" s="5" t="s">
        <v>414</v>
      </c>
      <c r="N1626" s="5">
        <v>0.52</v>
      </c>
      <c r="O1626" s="5" t="s">
        <v>33</v>
      </c>
      <c r="P1626" s="5" t="s">
        <v>53</v>
      </c>
      <c r="Q1626" s="5" t="s">
        <v>154</v>
      </c>
      <c r="R1626" s="5" t="s">
        <v>2628</v>
      </c>
      <c r="S1626" s="5">
        <v>44070</v>
      </c>
      <c r="T1626" s="7">
        <v>42065</v>
      </c>
      <c r="U1626" s="7">
        <v>42067</v>
      </c>
      <c r="V1626" s="5">
        <v>74.181899999999999</v>
      </c>
      <c r="W1626" s="5">
        <v>12</v>
      </c>
      <c r="X1626" s="5">
        <v>107.51</v>
      </c>
      <c r="Y1626" s="5">
        <v>91492</v>
      </c>
      <c r="Z1626" s="5">
        <f>DATEDIF(Table1[[#This Row],[Order Date]], Table1[[#This Row],[Ship Date]], "D")</f>
        <v>2</v>
      </c>
      <c r="AA1626" s="5">
        <f>IF(Table1[[#This Row],[Sales]]=0, 0, Table1[[#This Row],[Profit]] / Table1[[#This Row],[Sales]] * 100)</f>
        <v>69</v>
      </c>
      <c r="AB1626" s="5">
        <f>Table1[[#This Row],[Sales]] / (1 - Table1[[#This Row],[Discount]])</f>
        <v>107.51</v>
      </c>
      <c r="AC1626" s="5">
        <f>Table1[[#This Row],[Sales Before Discount]] - Table1[[#This Row],[Sales]]</f>
        <v>0</v>
      </c>
      <c r="AD1626" s="5" t="str">
        <f>IF(Table1[[#This Row],[Discount Impact Factor]]=0, "No Discount", IF(Table1[[#This Row],[Discount Impact Factor]]&lt;=0.1, "Low Discount", IF(Table1[[#This Row],[Discount Impact Factor]]&lt;=0.2, "Medium Discount", "High Discount")))</f>
        <v>No Discount</v>
      </c>
      <c r="AE1626" s="5" t="str">
        <f>IF(Table1[[#This Row],[Discount]]=0,"0% (No Discount)",
 IF(Table1[[#This Row],[Discount]]&lt;=0.09,"10%",
 IF(Table1[[#This Row],[Discount]]&lt;=0.16,"15%",
 IF(Table1[[#This Row],[Discount]]&lt;=0.2,"20%",  IF(Table1[[#This Row],[Discount]]&lt;=0.25,"25%",
 "30%+")))))</f>
        <v>0% (No Discount)</v>
      </c>
      <c r="AF1626" s="5" t="str">
        <f>IF(Table1[[#This Row],[Discount]]=0, "Full Price", "Discounted")</f>
        <v>Full Price</v>
      </c>
      <c r="AG1626" s="46" t="str">
        <f>TEXT(Table1[[#This Row],[Order Date]],"mmm-yyyy")</f>
        <v>Mar-2015</v>
      </c>
    </row>
    <row r="1627" spans="1:33" ht="12.75" hidden="1" customHeight="1" x14ac:dyDescent="0.25">
      <c r="A1627" s="5">
        <v>7599</v>
      </c>
      <c r="B1627" s="5" t="s">
        <v>37</v>
      </c>
      <c r="C1627" s="5">
        <v>0</v>
      </c>
      <c r="D1627" s="5">
        <v>8.33</v>
      </c>
      <c r="E1627" s="5">
        <v>1.99</v>
      </c>
      <c r="F1627" s="5">
        <v>2878</v>
      </c>
      <c r="G1627" s="5" t="s">
        <v>2629</v>
      </c>
      <c r="H1627" s="5" t="s">
        <v>27</v>
      </c>
      <c r="I1627" s="5" t="s">
        <v>114</v>
      </c>
      <c r="J1627" s="5" t="s">
        <v>77</v>
      </c>
      <c r="K1627" s="5" t="s">
        <v>180</v>
      </c>
      <c r="L1627" s="5" t="s">
        <v>51</v>
      </c>
      <c r="M1627" s="5" t="s">
        <v>414</v>
      </c>
      <c r="N1627" s="5">
        <v>0.52</v>
      </c>
      <c r="O1627" s="5" t="s">
        <v>33</v>
      </c>
      <c r="P1627" s="5" t="s">
        <v>34</v>
      </c>
      <c r="Q1627" s="5" t="s">
        <v>35</v>
      </c>
      <c r="R1627" s="5" t="s">
        <v>209</v>
      </c>
      <c r="S1627" s="5">
        <v>98107</v>
      </c>
      <c r="T1627" s="7">
        <v>42065</v>
      </c>
      <c r="U1627" s="7">
        <v>42067</v>
      </c>
      <c r="V1627" s="5">
        <v>82.31</v>
      </c>
      <c r="W1627" s="5">
        <v>47</v>
      </c>
      <c r="X1627" s="5">
        <v>421.08</v>
      </c>
      <c r="Y1627" s="5">
        <v>54369</v>
      </c>
      <c r="Z1627" s="5">
        <f>DATEDIF(Table1[[#This Row],[Order Date]], Table1[[#This Row],[Ship Date]], "D")</f>
        <v>2</v>
      </c>
      <c r="AA1627" s="5">
        <f>IF(Table1[[#This Row],[Sales]]=0, 0, Table1[[#This Row],[Profit]] / Table1[[#This Row],[Sales]] * 100)</f>
        <v>19.547354421962574</v>
      </c>
      <c r="AB1627" s="5">
        <f>Table1[[#This Row],[Sales]] / (1 - Table1[[#This Row],[Discount]])</f>
        <v>421.08</v>
      </c>
      <c r="AC1627" s="5">
        <f>Table1[[#This Row],[Sales Before Discount]] - Table1[[#This Row],[Sales]]</f>
        <v>0</v>
      </c>
      <c r="AD1627" s="5" t="str">
        <f>IF(Table1[[#This Row],[Discount Impact Factor]]=0, "No Discount", IF(Table1[[#This Row],[Discount Impact Factor]]&lt;=0.1, "Low Discount", IF(Table1[[#This Row],[Discount Impact Factor]]&lt;=0.2, "Medium Discount", "High Discount")))</f>
        <v>No Discount</v>
      </c>
      <c r="AE1627" s="5" t="str">
        <f>IF(Table1[[#This Row],[Discount]]=0,"0% (No Discount)",
 IF(Table1[[#This Row],[Discount]]&lt;=0.09,"10%",
 IF(Table1[[#This Row],[Discount]]&lt;=0.16,"15%",
 IF(Table1[[#This Row],[Discount]]&lt;=0.2,"20%",  IF(Table1[[#This Row],[Discount]]&lt;=0.25,"25%",
 "30%+")))))</f>
        <v>0% (No Discount)</v>
      </c>
      <c r="AF1627" s="5" t="str">
        <f>IF(Table1[[#This Row],[Discount]]=0, "Full Price", "Discounted")</f>
        <v>Full Price</v>
      </c>
      <c r="AG1627" s="46" t="str">
        <f>TEXT(Table1[[#This Row],[Order Date]],"mmm-yyyy")</f>
        <v>Mar-2015</v>
      </c>
    </row>
    <row r="1628" spans="1:33" ht="12.75" customHeight="1" x14ac:dyDescent="0.25">
      <c r="A1628" s="5">
        <v>18642</v>
      </c>
      <c r="B1628" s="5" t="s">
        <v>56</v>
      </c>
      <c r="C1628" s="5">
        <v>0.05</v>
      </c>
      <c r="D1628" s="5">
        <v>6.68</v>
      </c>
      <c r="E1628" s="5">
        <v>6.93</v>
      </c>
      <c r="F1628" s="5">
        <v>2880</v>
      </c>
      <c r="G1628" s="5" t="s">
        <v>2630</v>
      </c>
      <c r="H1628" s="5" t="s">
        <v>49</v>
      </c>
      <c r="I1628" s="5" t="s">
        <v>58</v>
      </c>
      <c r="J1628" s="5" t="s">
        <v>29</v>
      </c>
      <c r="K1628" s="5" t="s">
        <v>93</v>
      </c>
      <c r="L1628" s="5" t="s">
        <v>59</v>
      </c>
      <c r="M1628" s="5" t="s">
        <v>2135</v>
      </c>
      <c r="N1628" s="5">
        <v>0.37</v>
      </c>
      <c r="O1628" s="5" t="s">
        <v>33</v>
      </c>
      <c r="P1628" s="5" t="s">
        <v>136</v>
      </c>
      <c r="Q1628" s="5" t="s">
        <v>362</v>
      </c>
      <c r="R1628" s="5" t="s">
        <v>2631</v>
      </c>
      <c r="S1628" s="5">
        <v>33160</v>
      </c>
      <c r="T1628" s="7">
        <v>42091</v>
      </c>
      <c r="U1628" s="7">
        <v>42092</v>
      </c>
      <c r="V1628" s="5">
        <v>-2.3520000000000096</v>
      </c>
      <c r="W1628" s="5">
        <v>11</v>
      </c>
      <c r="X1628" s="5">
        <v>77.2</v>
      </c>
      <c r="Y1628" s="5">
        <v>88626</v>
      </c>
      <c r="Z1628" s="5">
        <f>DATEDIF(Table1[[#This Row],[Order Date]], Table1[[#This Row],[Ship Date]], "D")</f>
        <v>1</v>
      </c>
      <c r="AA1628" s="5">
        <f>IF(Table1[[#This Row],[Sales]]=0, 0, Table1[[#This Row],[Profit]] / Table1[[#This Row],[Sales]] * 100)</f>
        <v>-3.0466321243523438</v>
      </c>
      <c r="AB1628" s="5">
        <f>Table1[[#This Row],[Sales]] / (1 - Table1[[#This Row],[Discount]])</f>
        <v>81.26315789473685</v>
      </c>
      <c r="AC1628" s="5">
        <f>Table1[[#This Row],[Sales Before Discount]] - Table1[[#This Row],[Sales]]</f>
        <v>4.0631578947368467</v>
      </c>
      <c r="AD1628" s="5" t="str">
        <f>IF(Table1[[#This Row],[Discount Impact Factor]]=0, "No Discount", IF(Table1[[#This Row],[Discount Impact Factor]]&lt;=0.1, "Low Discount", IF(Table1[[#This Row],[Discount Impact Factor]]&lt;=0.2, "Medium Discount", "High Discount")))</f>
        <v>High Discount</v>
      </c>
      <c r="AE1628" s="5" t="str">
        <f>IF(Table1[[#This Row],[Discount]]=0,"0% (No Discount)",
 IF(Table1[[#This Row],[Discount]]&lt;=0.09,"10%",
 IF(Table1[[#This Row],[Discount]]&lt;=0.16,"15%",
 IF(Table1[[#This Row],[Discount]]&lt;=0.2,"20%",  IF(Table1[[#This Row],[Discount]]&lt;=0.25,"25%",
 "30%+")))))</f>
        <v>10%</v>
      </c>
      <c r="AF1628" s="5" t="str">
        <f>IF(Table1[[#This Row],[Discount]]=0, "Full Price", "Discounted")</f>
        <v>Discounted</v>
      </c>
      <c r="AG1628" s="46" t="str">
        <f>TEXT(Table1[[#This Row],[Order Date]],"mmm-yyyy")</f>
        <v>Mar-2015</v>
      </c>
    </row>
    <row r="1629" spans="1:33" ht="12.75" hidden="1" customHeight="1" x14ac:dyDescent="0.25">
      <c r="A1629" s="5">
        <v>20315</v>
      </c>
      <c r="B1629" s="5" t="s">
        <v>106</v>
      </c>
      <c r="C1629" s="5">
        <v>0.09</v>
      </c>
      <c r="D1629" s="5">
        <v>243.98</v>
      </c>
      <c r="E1629" s="5">
        <v>43.32</v>
      </c>
      <c r="F1629" s="5">
        <v>2880</v>
      </c>
      <c r="G1629" s="5" t="s">
        <v>2630</v>
      </c>
      <c r="H1629" s="5" t="s">
        <v>39</v>
      </c>
      <c r="I1629" s="5" t="s">
        <v>58</v>
      </c>
      <c r="J1629" s="5" t="s">
        <v>41</v>
      </c>
      <c r="K1629" s="5" t="s">
        <v>42</v>
      </c>
      <c r="L1629" s="5" t="s">
        <v>43</v>
      </c>
      <c r="M1629" s="5" t="s">
        <v>2059</v>
      </c>
      <c r="N1629" s="5">
        <v>0.55000000000000004</v>
      </c>
      <c r="O1629" s="5" t="s">
        <v>33</v>
      </c>
      <c r="P1629" s="5" t="s">
        <v>136</v>
      </c>
      <c r="Q1629" s="5" t="s">
        <v>362</v>
      </c>
      <c r="R1629" s="5" t="s">
        <v>2631</v>
      </c>
      <c r="S1629" s="5">
        <v>33160</v>
      </c>
      <c r="T1629" s="7">
        <v>42132</v>
      </c>
      <c r="U1629" s="7">
        <v>42137</v>
      </c>
      <c r="V1629" s="5">
        <v>1059.288</v>
      </c>
      <c r="W1629" s="5">
        <v>25</v>
      </c>
      <c r="X1629" s="5">
        <v>5587.89</v>
      </c>
      <c r="Y1629" s="5">
        <v>88627</v>
      </c>
      <c r="Z1629" s="5">
        <f>DATEDIF(Table1[[#This Row],[Order Date]], Table1[[#This Row],[Ship Date]], "D")</f>
        <v>5</v>
      </c>
      <c r="AA1629" s="5">
        <f>IF(Table1[[#This Row],[Sales]]=0, 0, Table1[[#This Row],[Profit]] / Table1[[#This Row],[Sales]] * 100)</f>
        <v>18.956851333866627</v>
      </c>
      <c r="AB1629" s="5">
        <f>Table1[[#This Row],[Sales]] / (1 - Table1[[#This Row],[Discount]])</f>
        <v>6140.5384615384619</v>
      </c>
      <c r="AC1629" s="5">
        <f>Table1[[#This Row],[Sales Before Discount]] - Table1[[#This Row],[Sales]]</f>
        <v>552.64846153846156</v>
      </c>
      <c r="AD1629" s="5" t="str">
        <f>IF(Table1[[#This Row],[Discount Impact Factor]]=0, "No Discount", IF(Table1[[#This Row],[Discount Impact Factor]]&lt;=0.1, "Low Discount", IF(Table1[[#This Row],[Discount Impact Factor]]&lt;=0.2, "Medium Discount", "High Discount")))</f>
        <v>High Discount</v>
      </c>
      <c r="AE1629" s="5" t="str">
        <f>IF(Table1[[#This Row],[Discount]]=0,"0% (No Discount)",
 IF(Table1[[#This Row],[Discount]]&lt;=0.09,"10%",
 IF(Table1[[#This Row],[Discount]]&lt;=0.16,"15%",
 IF(Table1[[#This Row],[Discount]]&lt;=0.2,"20%",  IF(Table1[[#This Row],[Discount]]&lt;=0.25,"25%",
 "30%+")))))</f>
        <v>10%</v>
      </c>
      <c r="AF1629" s="5" t="str">
        <f>IF(Table1[[#This Row],[Discount]]=0, "Full Price", "Discounted")</f>
        <v>Discounted</v>
      </c>
      <c r="AG1629" s="46" t="str">
        <f>TEXT(Table1[[#This Row],[Order Date]],"mmm-yyyy")</f>
        <v>May-2015</v>
      </c>
    </row>
    <row r="1630" spans="1:33" ht="12.75" customHeight="1" x14ac:dyDescent="0.25">
      <c r="A1630" s="5">
        <v>7718</v>
      </c>
      <c r="B1630" s="5" t="s">
        <v>25</v>
      </c>
      <c r="C1630" s="5">
        <v>0.03</v>
      </c>
      <c r="D1630" s="5">
        <v>4.0599999999999996</v>
      </c>
      <c r="E1630" s="5">
        <v>6.89</v>
      </c>
      <c r="F1630" s="5">
        <v>2882</v>
      </c>
      <c r="G1630" s="5" t="s">
        <v>2632</v>
      </c>
      <c r="H1630" s="5" t="s">
        <v>49</v>
      </c>
      <c r="I1630" s="5" t="s">
        <v>114</v>
      </c>
      <c r="J1630" s="5" t="s">
        <v>29</v>
      </c>
      <c r="K1630" s="5" t="s">
        <v>257</v>
      </c>
      <c r="L1630" s="5" t="s">
        <v>59</v>
      </c>
      <c r="M1630" s="5" t="s">
        <v>910</v>
      </c>
      <c r="N1630" s="5">
        <v>0.6</v>
      </c>
      <c r="O1630" s="5" t="s">
        <v>33</v>
      </c>
      <c r="P1630" s="5" t="s">
        <v>136</v>
      </c>
      <c r="Q1630" s="5" t="s">
        <v>322</v>
      </c>
      <c r="R1630" s="5" t="s">
        <v>390</v>
      </c>
      <c r="S1630" s="5">
        <v>28206</v>
      </c>
      <c r="T1630" s="7">
        <v>42055</v>
      </c>
      <c r="U1630" s="7">
        <v>42057</v>
      </c>
      <c r="V1630" s="5">
        <v>-246.27609999999999</v>
      </c>
      <c r="W1630" s="5">
        <v>37</v>
      </c>
      <c r="X1630" s="5">
        <v>159.88999999999999</v>
      </c>
      <c r="Y1630" s="5">
        <v>55300</v>
      </c>
      <c r="Z1630" s="5">
        <f>DATEDIF(Table1[[#This Row],[Order Date]], Table1[[#This Row],[Ship Date]], "D")</f>
        <v>2</v>
      </c>
      <c r="AA1630" s="5">
        <f>IF(Table1[[#This Row],[Sales]]=0, 0, Table1[[#This Row],[Profit]] / Table1[[#This Row],[Sales]] * 100)</f>
        <v>-154.02845706423167</v>
      </c>
      <c r="AB1630" s="5">
        <f>Table1[[#This Row],[Sales]] / (1 - Table1[[#This Row],[Discount]])</f>
        <v>164.83505154639175</v>
      </c>
      <c r="AC1630" s="5">
        <f>Table1[[#This Row],[Sales Before Discount]] - Table1[[#This Row],[Sales]]</f>
        <v>4.9450515463917668</v>
      </c>
      <c r="AD1630" s="5" t="str">
        <f>IF(Table1[[#This Row],[Discount Impact Factor]]=0, "No Discount", IF(Table1[[#This Row],[Discount Impact Factor]]&lt;=0.1, "Low Discount", IF(Table1[[#This Row],[Discount Impact Factor]]&lt;=0.2, "Medium Discount", "High Discount")))</f>
        <v>High Discount</v>
      </c>
      <c r="AE1630" s="5" t="str">
        <f>IF(Table1[[#This Row],[Discount]]=0,"0% (No Discount)",
 IF(Table1[[#This Row],[Discount]]&lt;=0.09,"10%",
 IF(Table1[[#This Row],[Discount]]&lt;=0.16,"15%",
 IF(Table1[[#This Row],[Discount]]&lt;=0.2,"20%",  IF(Table1[[#This Row],[Discount]]&lt;=0.25,"25%",
 "30%+")))))</f>
        <v>10%</v>
      </c>
      <c r="AF1630" s="5" t="str">
        <f>IF(Table1[[#This Row],[Discount]]=0, "Full Price", "Discounted")</f>
        <v>Discounted</v>
      </c>
      <c r="AG1630" s="46" t="str">
        <f>TEXT(Table1[[#This Row],[Order Date]],"mmm-yyyy")</f>
        <v>Feb-2015</v>
      </c>
    </row>
    <row r="1631" spans="1:33" ht="12.75" hidden="1" customHeight="1" x14ac:dyDescent="0.25">
      <c r="A1631" s="5">
        <v>7719</v>
      </c>
      <c r="B1631" s="5" t="s">
        <v>25</v>
      </c>
      <c r="C1631" s="5">
        <v>0.01</v>
      </c>
      <c r="D1631" s="5">
        <v>3.75</v>
      </c>
      <c r="E1631" s="5">
        <v>0.5</v>
      </c>
      <c r="F1631" s="5">
        <v>2882</v>
      </c>
      <c r="G1631" s="5" t="s">
        <v>2632</v>
      </c>
      <c r="H1631" s="5" t="s">
        <v>49</v>
      </c>
      <c r="I1631" s="5" t="s">
        <v>114</v>
      </c>
      <c r="J1631" s="5" t="s">
        <v>29</v>
      </c>
      <c r="K1631" s="5" t="s">
        <v>134</v>
      </c>
      <c r="L1631" s="5" t="s">
        <v>59</v>
      </c>
      <c r="M1631" s="5" t="s">
        <v>2633</v>
      </c>
      <c r="N1631" s="5">
        <v>0.37</v>
      </c>
      <c r="O1631" s="5" t="s">
        <v>33</v>
      </c>
      <c r="P1631" s="5" t="s">
        <v>136</v>
      </c>
      <c r="Q1631" s="5" t="s">
        <v>322</v>
      </c>
      <c r="R1631" s="5" t="s">
        <v>390</v>
      </c>
      <c r="S1631" s="5">
        <v>28206</v>
      </c>
      <c r="T1631" s="7">
        <v>42055</v>
      </c>
      <c r="U1631" s="7">
        <v>42056</v>
      </c>
      <c r="V1631" s="5">
        <v>55.194599999999994</v>
      </c>
      <c r="W1631" s="5">
        <v>48</v>
      </c>
      <c r="X1631" s="5">
        <v>180.48</v>
      </c>
      <c r="Y1631" s="5">
        <v>55300</v>
      </c>
      <c r="Z1631" s="5">
        <f>DATEDIF(Table1[[#This Row],[Order Date]], Table1[[#This Row],[Ship Date]], "D")</f>
        <v>1</v>
      </c>
      <c r="AA1631" s="5">
        <f>IF(Table1[[#This Row],[Sales]]=0, 0, Table1[[#This Row],[Profit]] / Table1[[#This Row],[Sales]] * 100)</f>
        <v>30.582114361702128</v>
      </c>
      <c r="AB1631" s="5">
        <f>Table1[[#This Row],[Sales]] / (1 - Table1[[#This Row],[Discount]])</f>
        <v>182.30303030303028</v>
      </c>
      <c r="AC1631" s="5">
        <f>Table1[[#This Row],[Sales Before Discount]] - Table1[[#This Row],[Sales]]</f>
        <v>1.8230303030302935</v>
      </c>
      <c r="AD1631" s="5" t="str">
        <f>IF(Table1[[#This Row],[Discount Impact Factor]]=0, "No Discount", IF(Table1[[#This Row],[Discount Impact Factor]]&lt;=0.1, "Low Discount", IF(Table1[[#This Row],[Discount Impact Factor]]&lt;=0.2, "Medium Discount", "High Discount")))</f>
        <v>High Discount</v>
      </c>
      <c r="AE1631" s="5" t="str">
        <f>IF(Table1[[#This Row],[Discount]]=0,"0% (No Discount)",
 IF(Table1[[#This Row],[Discount]]&lt;=0.09,"10%",
 IF(Table1[[#This Row],[Discount]]&lt;=0.16,"15%",
 IF(Table1[[#This Row],[Discount]]&lt;=0.2,"20%",  IF(Table1[[#This Row],[Discount]]&lt;=0.25,"25%",
 "30%+")))))</f>
        <v>10%</v>
      </c>
      <c r="AF1631" s="5" t="str">
        <f>IF(Table1[[#This Row],[Discount]]=0, "Full Price", "Discounted")</f>
        <v>Discounted</v>
      </c>
      <c r="AG1631" s="46" t="str">
        <f>TEXT(Table1[[#This Row],[Order Date]],"mmm-yyyy")</f>
        <v>Feb-2015</v>
      </c>
    </row>
    <row r="1632" spans="1:33" ht="12.75" customHeight="1" x14ac:dyDescent="0.25">
      <c r="A1632" s="5">
        <v>7720</v>
      </c>
      <c r="B1632" s="5" t="s">
        <v>25</v>
      </c>
      <c r="C1632" s="5">
        <v>0.02</v>
      </c>
      <c r="D1632" s="5">
        <v>10.68</v>
      </c>
      <c r="E1632" s="5">
        <v>13.04</v>
      </c>
      <c r="F1632" s="5">
        <v>2882</v>
      </c>
      <c r="G1632" s="5" t="s">
        <v>2632</v>
      </c>
      <c r="H1632" s="5" t="s">
        <v>49</v>
      </c>
      <c r="I1632" s="5" t="s">
        <v>114</v>
      </c>
      <c r="J1632" s="5" t="s">
        <v>41</v>
      </c>
      <c r="K1632" s="5" t="s">
        <v>50</v>
      </c>
      <c r="L1632" s="5" t="s">
        <v>236</v>
      </c>
      <c r="M1632" s="5" t="s">
        <v>2634</v>
      </c>
      <c r="N1632" s="5">
        <v>0.6</v>
      </c>
      <c r="O1632" s="5" t="s">
        <v>33</v>
      </c>
      <c r="P1632" s="5" t="s">
        <v>136</v>
      </c>
      <c r="Q1632" s="5" t="s">
        <v>322</v>
      </c>
      <c r="R1632" s="5" t="s">
        <v>390</v>
      </c>
      <c r="S1632" s="5">
        <v>28206</v>
      </c>
      <c r="T1632" s="7">
        <v>42055</v>
      </c>
      <c r="U1632" s="7">
        <v>42057</v>
      </c>
      <c r="V1632" s="5">
        <v>-307.29650000000004</v>
      </c>
      <c r="W1632" s="5">
        <v>31</v>
      </c>
      <c r="X1632" s="5">
        <v>350.48</v>
      </c>
      <c r="Y1632" s="5">
        <v>55300</v>
      </c>
      <c r="Z1632" s="5">
        <f>DATEDIF(Table1[[#This Row],[Order Date]], Table1[[#This Row],[Ship Date]], "D")</f>
        <v>2</v>
      </c>
      <c r="AA1632" s="5">
        <f>IF(Table1[[#This Row],[Sales]]=0, 0, Table1[[#This Row],[Profit]] / Table1[[#This Row],[Sales]] * 100)</f>
        <v>-87.678754850490762</v>
      </c>
      <c r="AB1632" s="5">
        <f>Table1[[#This Row],[Sales]] / (1 - Table1[[#This Row],[Discount]])</f>
        <v>357.63265306122452</v>
      </c>
      <c r="AC1632" s="5">
        <f>Table1[[#This Row],[Sales Before Discount]] - Table1[[#This Row],[Sales]]</f>
        <v>7.1526530612244983</v>
      </c>
      <c r="AD1632" s="5" t="str">
        <f>IF(Table1[[#This Row],[Discount Impact Factor]]=0, "No Discount", IF(Table1[[#This Row],[Discount Impact Factor]]&lt;=0.1, "Low Discount", IF(Table1[[#This Row],[Discount Impact Factor]]&lt;=0.2, "Medium Discount", "High Discount")))</f>
        <v>High Discount</v>
      </c>
      <c r="AE1632" s="5" t="str">
        <f>IF(Table1[[#This Row],[Discount]]=0,"0% (No Discount)",
 IF(Table1[[#This Row],[Discount]]&lt;=0.09,"10%",
 IF(Table1[[#This Row],[Discount]]&lt;=0.16,"15%",
 IF(Table1[[#This Row],[Discount]]&lt;=0.2,"20%",  IF(Table1[[#This Row],[Discount]]&lt;=0.25,"25%",
 "30%+")))))</f>
        <v>10%</v>
      </c>
      <c r="AF1632" s="5" t="str">
        <f>IF(Table1[[#This Row],[Discount]]=0, "Full Price", "Discounted")</f>
        <v>Discounted</v>
      </c>
      <c r="AG1632" s="46" t="str">
        <f>TEXT(Table1[[#This Row],[Order Date]],"mmm-yyyy")</f>
        <v>Feb-2015</v>
      </c>
    </row>
    <row r="1633" spans="1:33" ht="12.75" customHeight="1" x14ac:dyDescent="0.25">
      <c r="A1633" s="5">
        <v>2314</v>
      </c>
      <c r="B1633" s="5" t="s">
        <v>25</v>
      </c>
      <c r="C1633" s="5">
        <v>7.0000000000000007E-2</v>
      </c>
      <c r="D1633" s="5">
        <v>28.99</v>
      </c>
      <c r="E1633" s="5">
        <v>8.59</v>
      </c>
      <c r="F1633" s="5">
        <v>2882</v>
      </c>
      <c r="G1633" s="5" t="s">
        <v>2632</v>
      </c>
      <c r="H1633" s="5" t="s">
        <v>49</v>
      </c>
      <c r="I1633" s="5" t="s">
        <v>114</v>
      </c>
      <c r="J1633" s="5" t="s">
        <v>77</v>
      </c>
      <c r="K1633" s="5" t="s">
        <v>78</v>
      </c>
      <c r="L1633" s="5" t="s">
        <v>86</v>
      </c>
      <c r="M1633" s="5" t="s">
        <v>2045</v>
      </c>
      <c r="N1633" s="5">
        <v>0.56000000000000005</v>
      </c>
      <c r="O1633" s="5" t="s">
        <v>33</v>
      </c>
      <c r="P1633" s="5" t="s">
        <v>136</v>
      </c>
      <c r="Q1633" s="5" t="s">
        <v>322</v>
      </c>
      <c r="R1633" s="5" t="s">
        <v>390</v>
      </c>
      <c r="S1633" s="5">
        <v>28206</v>
      </c>
      <c r="T1633" s="7">
        <v>42082</v>
      </c>
      <c r="U1633" s="7">
        <v>42082</v>
      </c>
      <c r="V1633" s="5">
        <v>-16.063740000000003</v>
      </c>
      <c r="W1633" s="5">
        <v>39</v>
      </c>
      <c r="X1633" s="5">
        <v>936.8</v>
      </c>
      <c r="Y1633" s="5">
        <v>16676</v>
      </c>
      <c r="Z1633" s="5">
        <f>DATEDIF(Table1[[#This Row],[Order Date]], Table1[[#This Row],[Ship Date]], "D")</f>
        <v>0</v>
      </c>
      <c r="AA1633" s="5">
        <f>IF(Table1[[#This Row],[Sales]]=0, 0, Table1[[#This Row],[Profit]] / Table1[[#This Row],[Sales]] * 100)</f>
        <v>-1.7147459436379167</v>
      </c>
      <c r="AB1633" s="5">
        <f>Table1[[#This Row],[Sales]] / (1 - Table1[[#This Row],[Discount]])</f>
        <v>1007.3118279569893</v>
      </c>
      <c r="AC1633" s="5">
        <f>Table1[[#This Row],[Sales Before Discount]] - Table1[[#This Row],[Sales]]</f>
        <v>70.51182795698935</v>
      </c>
      <c r="AD1633" s="5" t="str">
        <f>IF(Table1[[#This Row],[Discount Impact Factor]]=0, "No Discount", IF(Table1[[#This Row],[Discount Impact Factor]]&lt;=0.1, "Low Discount", IF(Table1[[#This Row],[Discount Impact Factor]]&lt;=0.2, "Medium Discount", "High Discount")))</f>
        <v>High Discount</v>
      </c>
      <c r="AE1633" s="5" t="str">
        <f>IF(Table1[[#This Row],[Discount]]=0,"0% (No Discount)",
 IF(Table1[[#This Row],[Discount]]&lt;=0.09,"10%",
 IF(Table1[[#This Row],[Discount]]&lt;=0.16,"15%",
 IF(Table1[[#This Row],[Discount]]&lt;=0.2,"20%",  IF(Table1[[#This Row],[Discount]]&lt;=0.25,"25%",
 "30%+")))))</f>
        <v>10%</v>
      </c>
      <c r="AF1633" s="5" t="str">
        <f>IF(Table1[[#This Row],[Discount]]=0, "Full Price", "Discounted")</f>
        <v>Discounted</v>
      </c>
      <c r="AG1633" s="46" t="str">
        <f>TEXT(Table1[[#This Row],[Order Date]],"mmm-yyyy")</f>
        <v>Mar-2015</v>
      </c>
    </row>
    <row r="1634" spans="1:33" ht="12.75" customHeight="1" x14ac:dyDescent="0.25">
      <c r="A1634" s="5">
        <v>694</v>
      </c>
      <c r="B1634" s="5" t="s">
        <v>47</v>
      </c>
      <c r="C1634" s="5">
        <v>0.05</v>
      </c>
      <c r="D1634" s="5">
        <v>6.48</v>
      </c>
      <c r="E1634" s="5">
        <v>8.73</v>
      </c>
      <c r="F1634" s="5">
        <v>2882</v>
      </c>
      <c r="G1634" s="5" t="s">
        <v>2632</v>
      </c>
      <c r="H1634" s="5" t="s">
        <v>49</v>
      </c>
      <c r="I1634" s="5" t="s">
        <v>114</v>
      </c>
      <c r="J1634" s="5" t="s">
        <v>29</v>
      </c>
      <c r="K1634" s="5" t="s">
        <v>93</v>
      </c>
      <c r="L1634" s="5" t="s">
        <v>59</v>
      </c>
      <c r="M1634" s="5" t="s">
        <v>2312</v>
      </c>
      <c r="N1634" s="5">
        <v>0.37</v>
      </c>
      <c r="O1634" s="5" t="s">
        <v>33</v>
      </c>
      <c r="P1634" s="5" t="s">
        <v>136</v>
      </c>
      <c r="Q1634" s="5" t="s">
        <v>322</v>
      </c>
      <c r="R1634" s="5" t="s">
        <v>390</v>
      </c>
      <c r="S1634" s="5">
        <v>28206</v>
      </c>
      <c r="T1634" s="7">
        <v>42133</v>
      </c>
      <c r="U1634" s="7">
        <v>42133</v>
      </c>
      <c r="V1634" s="5">
        <v>-160.38470000000001</v>
      </c>
      <c r="W1634" s="5">
        <v>35</v>
      </c>
      <c r="X1634" s="5">
        <v>232.5</v>
      </c>
      <c r="Y1634" s="5">
        <v>4839</v>
      </c>
      <c r="Z1634" s="5">
        <f>DATEDIF(Table1[[#This Row],[Order Date]], Table1[[#This Row],[Ship Date]], "D")</f>
        <v>0</v>
      </c>
      <c r="AA1634" s="5">
        <f>IF(Table1[[#This Row],[Sales]]=0, 0, Table1[[#This Row],[Profit]] / Table1[[#This Row],[Sales]] * 100)</f>
        <v>-68.982666666666674</v>
      </c>
      <c r="AB1634" s="5">
        <f>Table1[[#This Row],[Sales]] / (1 - Table1[[#This Row],[Discount]])</f>
        <v>244.73684210526318</v>
      </c>
      <c r="AC1634" s="5">
        <f>Table1[[#This Row],[Sales Before Discount]] - Table1[[#This Row],[Sales]]</f>
        <v>12.236842105263179</v>
      </c>
      <c r="AD1634" s="5" t="str">
        <f>IF(Table1[[#This Row],[Discount Impact Factor]]=0, "No Discount", IF(Table1[[#This Row],[Discount Impact Factor]]&lt;=0.1, "Low Discount", IF(Table1[[#This Row],[Discount Impact Factor]]&lt;=0.2, "Medium Discount", "High Discount")))</f>
        <v>High Discount</v>
      </c>
      <c r="AE1634" s="5" t="str">
        <f>IF(Table1[[#This Row],[Discount]]=0,"0% (No Discount)",
 IF(Table1[[#This Row],[Discount]]&lt;=0.09,"10%",
 IF(Table1[[#This Row],[Discount]]&lt;=0.16,"15%",
 IF(Table1[[#This Row],[Discount]]&lt;=0.2,"20%",  IF(Table1[[#This Row],[Discount]]&lt;=0.25,"25%",
 "30%+")))))</f>
        <v>10%</v>
      </c>
      <c r="AF1634" s="5" t="str">
        <f>IF(Table1[[#This Row],[Discount]]=0, "Full Price", "Discounted")</f>
        <v>Discounted</v>
      </c>
      <c r="AG1634" s="46" t="str">
        <f>TEXT(Table1[[#This Row],[Order Date]],"mmm-yyyy")</f>
        <v>May-2015</v>
      </c>
    </row>
    <row r="1635" spans="1:33" ht="12.75" hidden="1" customHeight="1" x14ac:dyDescent="0.25">
      <c r="A1635" s="5">
        <v>3065</v>
      </c>
      <c r="B1635" s="5" t="s">
        <v>25</v>
      </c>
      <c r="C1635" s="5">
        <v>0.09</v>
      </c>
      <c r="D1635" s="5">
        <v>363.25</v>
      </c>
      <c r="E1635" s="5">
        <v>19.989999999999998</v>
      </c>
      <c r="F1635" s="5">
        <v>2882</v>
      </c>
      <c r="G1635" s="5" t="s">
        <v>2632</v>
      </c>
      <c r="H1635" s="5" t="s">
        <v>49</v>
      </c>
      <c r="I1635" s="5" t="s">
        <v>114</v>
      </c>
      <c r="J1635" s="5" t="s">
        <v>29</v>
      </c>
      <c r="K1635" s="5" t="s">
        <v>257</v>
      </c>
      <c r="L1635" s="5" t="s">
        <v>59</v>
      </c>
      <c r="M1635" s="5" t="s">
        <v>1253</v>
      </c>
      <c r="N1635" s="5">
        <v>0.56999999999999995</v>
      </c>
      <c r="O1635" s="5" t="s">
        <v>33</v>
      </c>
      <c r="P1635" s="5" t="s">
        <v>136</v>
      </c>
      <c r="Q1635" s="5" t="s">
        <v>322</v>
      </c>
      <c r="R1635" s="5" t="s">
        <v>390</v>
      </c>
      <c r="S1635" s="5">
        <v>28206</v>
      </c>
      <c r="T1635" s="7">
        <v>42160</v>
      </c>
      <c r="U1635" s="7">
        <v>42161</v>
      </c>
      <c r="V1635" s="5">
        <v>732.26980000000003</v>
      </c>
      <c r="W1635" s="5">
        <v>21</v>
      </c>
      <c r="X1635" s="5">
        <v>7497.05</v>
      </c>
      <c r="Y1635" s="5">
        <v>21958</v>
      </c>
      <c r="Z1635" s="5">
        <f>DATEDIF(Table1[[#This Row],[Order Date]], Table1[[#This Row],[Ship Date]], "D")</f>
        <v>1</v>
      </c>
      <c r="AA1635" s="5">
        <f>IF(Table1[[#This Row],[Sales]]=0, 0, Table1[[#This Row],[Profit]] / Table1[[#This Row],[Sales]] * 100)</f>
        <v>9.7674391927491477</v>
      </c>
      <c r="AB1635" s="5">
        <f>Table1[[#This Row],[Sales]] / (1 - Table1[[#This Row],[Discount]])</f>
        <v>8238.5164835164833</v>
      </c>
      <c r="AC1635" s="5">
        <f>Table1[[#This Row],[Sales Before Discount]] - Table1[[#This Row],[Sales]]</f>
        <v>741.46648351648309</v>
      </c>
      <c r="AD1635" s="5" t="str">
        <f>IF(Table1[[#This Row],[Discount Impact Factor]]=0, "No Discount", IF(Table1[[#This Row],[Discount Impact Factor]]&lt;=0.1, "Low Discount", IF(Table1[[#This Row],[Discount Impact Factor]]&lt;=0.2, "Medium Discount", "High Discount")))</f>
        <v>High Discount</v>
      </c>
      <c r="AE1635" s="5" t="str">
        <f>IF(Table1[[#This Row],[Discount]]=0,"0% (No Discount)",
 IF(Table1[[#This Row],[Discount]]&lt;=0.09,"10%",
 IF(Table1[[#This Row],[Discount]]&lt;=0.16,"15%",
 IF(Table1[[#This Row],[Discount]]&lt;=0.2,"20%",  IF(Table1[[#This Row],[Discount]]&lt;=0.25,"25%",
 "30%+")))))</f>
        <v>10%</v>
      </c>
      <c r="AF1635" s="5" t="str">
        <f>IF(Table1[[#This Row],[Discount]]=0, "Full Price", "Discounted")</f>
        <v>Discounted</v>
      </c>
      <c r="AG1635" s="46" t="str">
        <f>TEXT(Table1[[#This Row],[Order Date]],"mmm-yyyy")</f>
        <v>Jun-2015</v>
      </c>
    </row>
    <row r="1636" spans="1:33" ht="12.75" hidden="1" customHeight="1" x14ac:dyDescent="0.25">
      <c r="A1636" s="5">
        <v>5689</v>
      </c>
      <c r="B1636" s="5" t="s">
        <v>106</v>
      </c>
      <c r="C1636" s="5">
        <v>0.05</v>
      </c>
      <c r="D1636" s="5">
        <v>63.94</v>
      </c>
      <c r="E1636" s="5">
        <v>14.48</v>
      </c>
      <c r="F1636" s="5">
        <v>2882</v>
      </c>
      <c r="G1636" s="5" t="s">
        <v>2632</v>
      </c>
      <c r="H1636" s="5" t="s">
        <v>27</v>
      </c>
      <c r="I1636" s="5" t="s">
        <v>114</v>
      </c>
      <c r="J1636" s="5" t="s">
        <v>41</v>
      </c>
      <c r="K1636" s="5" t="s">
        <v>50</v>
      </c>
      <c r="L1636" s="5" t="s">
        <v>59</v>
      </c>
      <c r="M1636" s="5" t="s">
        <v>519</v>
      </c>
      <c r="N1636" s="5">
        <v>0.46</v>
      </c>
      <c r="O1636" s="5" t="s">
        <v>33</v>
      </c>
      <c r="P1636" s="5" t="s">
        <v>136</v>
      </c>
      <c r="Q1636" s="5" t="s">
        <v>322</v>
      </c>
      <c r="R1636" s="5" t="s">
        <v>390</v>
      </c>
      <c r="S1636" s="5">
        <v>28206</v>
      </c>
      <c r="T1636" s="7">
        <v>42185</v>
      </c>
      <c r="U1636" s="7">
        <v>42192</v>
      </c>
      <c r="V1636" s="5">
        <v>270.87430000000001</v>
      </c>
      <c r="W1636" s="5">
        <v>21</v>
      </c>
      <c r="X1636" s="5">
        <v>1336.35</v>
      </c>
      <c r="Y1636" s="5">
        <v>40224</v>
      </c>
      <c r="Z1636" s="5">
        <f>DATEDIF(Table1[[#This Row],[Order Date]], Table1[[#This Row],[Ship Date]], "D")</f>
        <v>7</v>
      </c>
      <c r="AA1636" s="5">
        <f>IF(Table1[[#This Row],[Sales]]=0, 0, Table1[[#This Row],[Profit]] / Table1[[#This Row],[Sales]] * 100)</f>
        <v>20.269712275975607</v>
      </c>
      <c r="AB1636" s="5">
        <f>Table1[[#This Row],[Sales]] / (1 - Table1[[#This Row],[Discount]])</f>
        <v>1406.6842105263158</v>
      </c>
      <c r="AC1636" s="5">
        <f>Table1[[#This Row],[Sales Before Discount]] - Table1[[#This Row],[Sales]]</f>
        <v>70.334210526315928</v>
      </c>
      <c r="AD1636" s="5" t="str">
        <f>IF(Table1[[#This Row],[Discount Impact Factor]]=0, "No Discount", IF(Table1[[#This Row],[Discount Impact Factor]]&lt;=0.1, "Low Discount", IF(Table1[[#This Row],[Discount Impact Factor]]&lt;=0.2, "Medium Discount", "High Discount")))</f>
        <v>High Discount</v>
      </c>
      <c r="AE1636" s="5" t="str">
        <f>IF(Table1[[#This Row],[Discount]]=0,"0% (No Discount)",
 IF(Table1[[#This Row],[Discount]]&lt;=0.09,"10%",
 IF(Table1[[#This Row],[Discount]]&lt;=0.16,"15%",
 IF(Table1[[#This Row],[Discount]]&lt;=0.2,"20%",  IF(Table1[[#This Row],[Discount]]&lt;=0.25,"25%",
 "30%+")))))</f>
        <v>10%</v>
      </c>
      <c r="AF1636" s="5" t="str">
        <f>IF(Table1[[#This Row],[Discount]]=0, "Full Price", "Discounted")</f>
        <v>Discounted</v>
      </c>
      <c r="AG1636" s="46" t="str">
        <f>TEXT(Table1[[#This Row],[Order Date]],"mmm-yyyy")</f>
        <v>Jun-2015</v>
      </c>
    </row>
    <row r="1637" spans="1:33" ht="12.75" hidden="1" customHeight="1" x14ac:dyDescent="0.25">
      <c r="A1637" s="5">
        <v>7137</v>
      </c>
      <c r="B1637" s="5" t="s">
        <v>106</v>
      </c>
      <c r="C1637" s="5">
        <v>0.02</v>
      </c>
      <c r="D1637" s="5">
        <v>43.98</v>
      </c>
      <c r="E1637" s="5">
        <v>1.99</v>
      </c>
      <c r="F1637" s="5">
        <v>2882</v>
      </c>
      <c r="G1637" s="5" t="s">
        <v>2632</v>
      </c>
      <c r="H1637" s="5" t="s">
        <v>49</v>
      </c>
      <c r="I1637" s="5" t="s">
        <v>114</v>
      </c>
      <c r="J1637" s="5" t="s">
        <v>77</v>
      </c>
      <c r="K1637" s="5" t="s">
        <v>180</v>
      </c>
      <c r="L1637" s="5" t="s">
        <v>51</v>
      </c>
      <c r="M1637" s="5" t="s">
        <v>2635</v>
      </c>
      <c r="N1637" s="5">
        <v>0.44</v>
      </c>
      <c r="O1637" s="5" t="s">
        <v>33</v>
      </c>
      <c r="P1637" s="5" t="s">
        <v>136</v>
      </c>
      <c r="Q1637" s="5" t="s">
        <v>322</v>
      </c>
      <c r="R1637" s="5" t="s">
        <v>390</v>
      </c>
      <c r="S1637" s="5">
        <v>28206</v>
      </c>
      <c r="T1637" s="7">
        <v>42025</v>
      </c>
      <c r="U1637" s="7">
        <v>42029</v>
      </c>
      <c r="V1637" s="5">
        <v>333.76049999999998</v>
      </c>
      <c r="W1637" s="5">
        <v>40</v>
      </c>
      <c r="X1637" s="5">
        <v>1724.01</v>
      </c>
      <c r="Y1637" s="5">
        <v>50917</v>
      </c>
      <c r="Z1637" s="5">
        <f>DATEDIF(Table1[[#This Row],[Order Date]], Table1[[#This Row],[Ship Date]], "D")</f>
        <v>4</v>
      </c>
      <c r="AA1637" s="5">
        <f>IF(Table1[[#This Row],[Sales]]=0, 0, Table1[[#This Row],[Profit]] / Table1[[#This Row],[Sales]] * 100)</f>
        <v>19.359545478274487</v>
      </c>
      <c r="AB1637" s="5">
        <f>Table1[[#This Row],[Sales]] / (1 - Table1[[#This Row],[Discount]])</f>
        <v>1759.1938775510205</v>
      </c>
      <c r="AC1637" s="5">
        <f>Table1[[#This Row],[Sales Before Discount]] - Table1[[#This Row],[Sales]]</f>
        <v>35.183877551020487</v>
      </c>
      <c r="AD1637" s="5" t="str">
        <f>IF(Table1[[#This Row],[Discount Impact Factor]]=0, "No Discount", IF(Table1[[#This Row],[Discount Impact Factor]]&lt;=0.1, "Low Discount", IF(Table1[[#This Row],[Discount Impact Factor]]&lt;=0.2, "Medium Discount", "High Discount")))</f>
        <v>High Discount</v>
      </c>
      <c r="AE1637" s="5" t="str">
        <f>IF(Table1[[#This Row],[Discount]]=0,"0% (No Discount)",
 IF(Table1[[#This Row],[Discount]]&lt;=0.09,"10%",
 IF(Table1[[#This Row],[Discount]]&lt;=0.16,"15%",
 IF(Table1[[#This Row],[Discount]]&lt;=0.2,"20%",  IF(Table1[[#This Row],[Discount]]&lt;=0.25,"25%",
 "30%+")))))</f>
        <v>10%</v>
      </c>
      <c r="AF1637" s="5" t="str">
        <f>IF(Table1[[#This Row],[Discount]]=0, "Full Price", "Discounted")</f>
        <v>Discounted</v>
      </c>
      <c r="AG1637" s="46" t="str">
        <f>TEXT(Table1[[#This Row],[Order Date]],"mmm-yyyy")</f>
        <v>Jan-2015</v>
      </c>
    </row>
    <row r="1638" spans="1:33" ht="12.75" customHeight="1" x14ac:dyDescent="0.25">
      <c r="A1638" s="5">
        <v>18694</v>
      </c>
      <c r="B1638" s="5" t="s">
        <v>47</v>
      </c>
      <c r="C1638" s="5">
        <v>0.05</v>
      </c>
      <c r="D1638" s="5">
        <v>6.48</v>
      </c>
      <c r="E1638" s="5">
        <v>8.73</v>
      </c>
      <c r="F1638" s="5">
        <v>2883</v>
      </c>
      <c r="G1638" s="5" t="s">
        <v>2636</v>
      </c>
      <c r="H1638" s="5" t="s">
        <v>49</v>
      </c>
      <c r="I1638" s="5" t="s">
        <v>114</v>
      </c>
      <c r="J1638" s="5" t="s">
        <v>29</v>
      </c>
      <c r="K1638" s="5" t="s">
        <v>93</v>
      </c>
      <c r="L1638" s="5" t="s">
        <v>59</v>
      </c>
      <c r="M1638" s="5" t="s">
        <v>2312</v>
      </c>
      <c r="N1638" s="5">
        <v>0.37</v>
      </c>
      <c r="O1638" s="5" t="s">
        <v>33</v>
      </c>
      <c r="P1638" s="5" t="s">
        <v>53</v>
      </c>
      <c r="Q1638" s="5" t="s">
        <v>154</v>
      </c>
      <c r="R1638" s="5" t="s">
        <v>2628</v>
      </c>
      <c r="S1638" s="5">
        <v>44070</v>
      </c>
      <c r="T1638" s="7">
        <v>42133</v>
      </c>
      <c r="U1638" s="7">
        <v>42133</v>
      </c>
      <c r="V1638" s="5">
        <v>-120.59</v>
      </c>
      <c r="W1638" s="5">
        <v>9</v>
      </c>
      <c r="X1638" s="5">
        <v>59.79</v>
      </c>
      <c r="Y1638" s="5">
        <v>87632</v>
      </c>
      <c r="Z1638" s="5">
        <f>DATEDIF(Table1[[#This Row],[Order Date]], Table1[[#This Row],[Ship Date]], "D")</f>
        <v>0</v>
      </c>
      <c r="AA1638" s="5">
        <f>IF(Table1[[#This Row],[Sales]]=0, 0, Table1[[#This Row],[Profit]] / Table1[[#This Row],[Sales]] * 100)</f>
        <v>-201.68924569325975</v>
      </c>
      <c r="AB1638" s="5">
        <f>Table1[[#This Row],[Sales]] / (1 - Table1[[#This Row],[Discount]])</f>
        <v>62.93684210526316</v>
      </c>
      <c r="AC1638" s="5">
        <f>Table1[[#This Row],[Sales Before Discount]] - Table1[[#This Row],[Sales]]</f>
        <v>3.1468421052631612</v>
      </c>
      <c r="AD1638" s="5" t="str">
        <f>IF(Table1[[#This Row],[Discount Impact Factor]]=0, "No Discount", IF(Table1[[#This Row],[Discount Impact Factor]]&lt;=0.1, "Low Discount", IF(Table1[[#This Row],[Discount Impact Factor]]&lt;=0.2, "Medium Discount", "High Discount")))</f>
        <v>High Discount</v>
      </c>
      <c r="AE1638" s="5" t="str">
        <f>IF(Table1[[#This Row],[Discount]]=0,"0% (No Discount)",
 IF(Table1[[#This Row],[Discount]]&lt;=0.09,"10%",
 IF(Table1[[#This Row],[Discount]]&lt;=0.16,"15%",
 IF(Table1[[#This Row],[Discount]]&lt;=0.2,"20%",  IF(Table1[[#This Row],[Discount]]&lt;=0.25,"25%",
 "30%+")))))</f>
        <v>10%</v>
      </c>
      <c r="AF1638" s="5" t="str">
        <f>IF(Table1[[#This Row],[Discount]]=0, "Full Price", "Discounted")</f>
        <v>Discounted</v>
      </c>
      <c r="AG1638" s="46" t="str">
        <f>TEXT(Table1[[#This Row],[Order Date]],"mmm-yyyy")</f>
        <v>May-2015</v>
      </c>
    </row>
    <row r="1639" spans="1:33" ht="12.75" customHeight="1" x14ac:dyDescent="0.25">
      <c r="A1639" s="5">
        <v>20314</v>
      </c>
      <c r="B1639" s="5" t="s">
        <v>25</v>
      </c>
      <c r="C1639" s="5">
        <v>7.0000000000000007E-2</v>
      </c>
      <c r="D1639" s="5">
        <v>28.99</v>
      </c>
      <c r="E1639" s="5">
        <v>8.59</v>
      </c>
      <c r="F1639" s="5">
        <v>2884</v>
      </c>
      <c r="G1639" s="5" t="s">
        <v>2637</v>
      </c>
      <c r="H1639" s="5" t="s">
        <v>49</v>
      </c>
      <c r="I1639" s="5" t="s">
        <v>114</v>
      </c>
      <c r="J1639" s="5" t="s">
        <v>77</v>
      </c>
      <c r="K1639" s="5" t="s">
        <v>78</v>
      </c>
      <c r="L1639" s="5" t="s">
        <v>86</v>
      </c>
      <c r="M1639" s="5" t="s">
        <v>2045</v>
      </c>
      <c r="N1639" s="5">
        <v>0.56000000000000005</v>
      </c>
      <c r="O1639" s="5" t="s">
        <v>33</v>
      </c>
      <c r="P1639" s="5" t="s">
        <v>53</v>
      </c>
      <c r="Q1639" s="5" t="s">
        <v>154</v>
      </c>
      <c r="R1639" s="5" t="s">
        <v>2638</v>
      </c>
      <c r="S1639" s="5">
        <v>44039</v>
      </c>
      <c r="T1639" s="7">
        <v>42082</v>
      </c>
      <c r="U1639" s="7">
        <v>42082</v>
      </c>
      <c r="V1639" s="5">
        <v>-12.078000000000001</v>
      </c>
      <c r="W1639" s="5">
        <v>10</v>
      </c>
      <c r="X1639" s="5">
        <v>240.21</v>
      </c>
      <c r="Y1639" s="5">
        <v>87631</v>
      </c>
      <c r="Z1639" s="5">
        <f>DATEDIF(Table1[[#This Row],[Order Date]], Table1[[#This Row],[Ship Date]], "D")</f>
        <v>0</v>
      </c>
      <c r="AA1639" s="5">
        <f>IF(Table1[[#This Row],[Sales]]=0, 0, Table1[[#This Row],[Profit]] / Table1[[#This Row],[Sales]] * 100)</f>
        <v>-5.028100412139378</v>
      </c>
      <c r="AB1639" s="5">
        <f>Table1[[#This Row],[Sales]] / (1 - Table1[[#This Row],[Discount]])</f>
        <v>258.29032258064518</v>
      </c>
      <c r="AC1639" s="5">
        <f>Table1[[#This Row],[Sales Before Discount]] - Table1[[#This Row],[Sales]]</f>
        <v>18.080322580645174</v>
      </c>
      <c r="AD1639" s="5" t="str">
        <f>IF(Table1[[#This Row],[Discount Impact Factor]]=0, "No Discount", IF(Table1[[#This Row],[Discount Impact Factor]]&lt;=0.1, "Low Discount", IF(Table1[[#This Row],[Discount Impact Factor]]&lt;=0.2, "Medium Discount", "High Discount")))</f>
        <v>High Discount</v>
      </c>
      <c r="AE1639" s="5" t="str">
        <f>IF(Table1[[#This Row],[Discount]]=0,"0% (No Discount)",
 IF(Table1[[#This Row],[Discount]]&lt;=0.09,"10%",
 IF(Table1[[#This Row],[Discount]]&lt;=0.16,"15%",
 IF(Table1[[#This Row],[Discount]]&lt;=0.2,"20%",  IF(Table1[[#This Row],[Discount]]&lt;=0.25,"25%",
 "30%+")))))</f>
        <v>10%</v>
      </c>
      <c r="AF1639" s="5" t="str">
        <f>IF(Table1[[#This Row],[Discount]]=0, "Full Price", "Discounted")</f>
        <v>Discounted</v>
      </c>
      <c r="AG1639" s="46" t="str">
        <f>TEXT(Table1[[#This Row],[Order Date]],"mmm-yyyy")</f>
        <v>Mar-2015</v>
      </c>
    </row>
    <row r="1640" spans="1:33" ht="12.75" hidden="1" customHeight="1" x14ac:dyDescent="0.25">
      <c r="A1640" s="5">
        <v>21065</v>
      </c>
      <c r="B1640" s="5" t="s">
        <v>25</v>
      </c>
      <c r="C1640" s="5">
        <v>0.09</v>
      </c>
      <c r="D1640" s="5">
        <v>363.25</v>
      </c>
      <c r="E1640" s="5">
        <v>19.989999999999998</v>
      </c>
      <c r="F1640" s="5">
        <v>2884</v>
      </c>
      <c r="G1640" s="5" t="s">
        <v>2637</v>
      </c>
      <c r="H1640" s="5" t="s">
        <v>49</v>
      </c>
      <c r="I1640" s="5" t="s">
        <v>114</v>
      </c>
      <c r="J1640" s="5" t="s">
        <v>29</v>
      </c>
      <c r="K1640" s="5" t="s">
        <v>257</v>
      </c>
      <c r="L1640" s="5" t="s">
        <v>59</v>
      </c>
      <c r="M1640" s="5" t="s">
        <v>1253</v>
      </c>
      <c r="N1640" s="5">
        <v>0.56999999999999995</v>
      </c>
      <c r="O1640" s="5" t="s">
        <v>33</v>
      </c>
      <c r="P1640" s="5" t="s">
        <v>53</v>
      </c>
      <c r="Q1640" s="5" t="s">
        <v>154</v>
      </c>
      <c r="R1640" s="5" t="s">
        <v>2638</v>
      </c>
      <c r="S1640" s="5">
        <v>44039</v>
      </c>
      <c r="T1640" s="7">
        <v>42160</v>
      </c>
      <c r="U1640" s="7">
        <v>42161</v>
      </c>
      <c r="V1640" s="5">
        <v>1231.6569</v>
      </c>
      <c r="W1640" s="5">
        <v>5</v>
      </c>
      <c r="X1640" s="5">
        <v>1785.01</v>
      </c>
      <c r="Y1640" s="5">
        <v>87633</v>
      </c>
      <c r="Z1640" s="5">
        <f>DATEDIF(Table1[[#This Row],[Order Date]], Table1[[#This Row],[Ship Date]], "D")</f>
        <v>1</v>
      </c>
      <c r="AA1640" s="5">
        <f>IF(Table1[[#This Row],[Sales]]=0, 0, Table1[[#This Row],[Profit]] / Table1[[#This Row],[Sales]] * 100)</f>
        <v>69</v>
      </c>
      <c r="AB1640" s="5">
        <f>Table1[[#This Row],[Sales]] / (1 - Table1[[#This Row],[Discount]])</f>
        <v>1961.5494505494505</v>
      </c>
      <c r="AC1640" s="5">
        <f>Table1[[#This Row],[Sales Before Discount]] - Table1[[#This Row],[Sales]]</f>
        <v>176.53945054945052</v>
      </c>
      <c r="AD1640" s="5" t="str">
        <f>IF(Table1[[#This Row],[Discount Impact Factor]]=0, "No Discount", IF(Table1[[#This Row],[Discount Impact Factor]]&lt;=0.1, "Low Discount", IF(Table1[[#This Row],[Discount Impact Factor]]&lt;=0.2, "Medium Discount", "High Discount")))</f>
        <v>High Discount</v>
      </c>
      <c r="AE1640" s="5" t="str">
        <f>IF(Table1[[#This Row],[Discount]]=0,"0% (No Discount)",
 IF(Table1[[#This Row],[Discount]]&lt;=0.09,"10%",
 IF(Table1[[#This Row],[Discount]]&lt;=0.16,"15%",
 IF(Table1[[#This Row],[Discount]]&lt;=0.2,"20%",  IF(Table1[[#This Row],[Discount]]&lt;=0.25,"25%",
 "30%+")))))</f>
        <v>10%</v>
      </c>
      <c r="AF1640" s="5" t="str">
        <f>IF(Table1[[#This Row],[Discount]]=0, "Full Price", "Discounted")</f>
        <v>Discounted</v>
      </c>
      <c r="AG1640" s="46" t="str">
        <f>TEXT(Table1[[#This Row],[Order Date]],"mmm-yyyy")</f>
        <v>Jun-2015</v>
      </c>
    </row>
    <row r="1641" spans="1:33" ht="12.75" hidden="1" customHeight="1" x14ac:dyDescent="0.25">
      <c r="A1641" s="5">
        <v>23689</v>
      </c>
      <c r="B1641" s="5" t="s">
        <v>106</v>
      </c>
      <c r="C1641" s="5">
        <v>0.05</v>
      </c>
      <c r="D1641" s="5">
        <v>63.94</v>
      </c>
      <c r="E1641" s="5">
        <v>14.48</v>
      </c>
      <c r="F1641" s="5">
        <v>2885</v>
      </c>
      <c r="G1641" s="5" t="s">
        <v>2639</v>
      </c>
      <c r="H1641" s="5" t="s">
        <v>27</v>
      </c>
      <c r="I1641" s="5" t="s">
        <v>114</v>
      </c>
      <c r="J1641" s="5" t="s">
        <v>41</v>
      </c>
      <c r="K1641" s="5" t="s">
        <v>50</v>
      </c>
      <c r="L1641" s="5" t="s">
        <v>59</v>
      </c>
      <c r="M1641" s="5" t="s">
        <v>519</v>
      </c>
      <c r="N1641" s="5">
        <v>0.46</v>
      </c>
      <c r="O1641" s="5" t="s">
        <v>33</v>
      </c>
      <c r="P1641" s="5" t="s">
        <v>53</v>
      </c>
      <c r="Q1641" s="5" t="s">
        <v>154</v>
      </c>
      <c r="R1641" s="5" t="s">
        <v>2640</v>
      </c>
      <c r="S1641" s="5">
        <v>44133</v>
      </c>
      <c r="T1641" s="7">
        <v>42185</v>
      </c>
      <c r="U1641" s="7">
        <v>42192</v>
      </c>
      <c r="V1641" s="5">
        <v>219.54419999999999</v>
      </c>
      <c r="W1641" s="5">
        <v>5</v>
      </c>
      <c r="X1641" s="5">
        <v>318.18</v>
      </c>
      <c r="Y1641" s="5">
        <v>87634</v>
      </c>
      <c r="Z1641" s="5">
        <f>DATEDIF(Table1[[#This Row],[Order Date]], Table1[[#This Row],[Ship Date]], "D")</f>
        <v>7</v>
      </c>
      <c r="AA1641" s="5">
        <f>IF(Table1[[#This Row],[Sales]]=0, 0, Table1[[#This Row],[Profit]] / Table1[[#This Row],[Sales]] * 100)</f>
        <v>69</v>
      </c>
      <c r="AB1641" s="5">
        <f>Table1[[#This Row],[Sales]] / (1 - Table1[[#This Row],[Discount]])</f>
        <v>334.92631578947373</v>
      </c>
      <c r="AC1641" s="5">
        <f>Table1[[#This Row],[Sales Before Discount]] - Table1[[#This Row],[Sales]]</f>
        <v>16.746315789473726</v>
      </c>
      <c r="AD1641" s="5" t="str">
        <f>IF(Table1[[#This Row],[Discount Impact Factor]]=0, "No Discount", IF(Table1[[#This Row],[Discount Impact Factor]]&lt;=0.1, "Low Discount", IF(Table1[[#This Row],[Discount Impact Factor]]&lt;=0.2, "Medium Discount", "High Discount")))</f>
        <v>High Discount</v>
      </c>
      <c r="AE1641" s="5" t="str">
        <f>IF(Table1[[#This Row],[Discount]]=0,"0% (No Discount)",
 IF(Table1[[#This Row],[Discount]]&lt;=0.09,"10%",
 IF(Table1[[#This Row],[Discount]]&lt;=0.16,"15%",
 IF(Table1[[#This Row],[Discount]]&lt;=0.2,"20%",  IF(Table1[[#This Row],[Discount]]&lt;=0.25,"25%",
 "30%+")))))</f>
        <v>10%</v>
      </c>
      <c r="AF1641" s="5" t="str">
        <f>IF(Table1[[#This Row],[Discount]]=0, "Full Price", "Discounted")</f>
        <v>Discounted</v>
      </c>
      <c r="AG1641" s="46" t="str">
        <f>TEXT(Table1[[#This Row],[Order Date]],"mmm-yyyy")</f>
        <v>Jun-2015</v>
      </c>
    </row>
    <row r="1642" spans="1:33" ht="12.75" customHeight="1" x14ac:dyDescent="0.25">
      <c r="A1642" s="5">
        <v>25718</v>
      </c>
      <c r="B1642" s="5" t="s">
        <v>25</v>
      </c>
      <c r="C1642" s="5">
        <v>0.03</v>
      </c>
      <c r="D1642" s="5">
        <v>4.0599999999999996</v>
      </c>
      <c r="E1642" s="5">
        <v>6.89</v>
      </c>
      <c r="F1642" s="5">
        <v>2886</v>
      </c>
      <c r="G1642" s="5" t="s">
        <v>2641</v>
      </c>
      <c r="H1642" s="5" t="s">
        <v>49</v>
      </c>
      <c r="I1642" s="5" t="s">
        <v>114</v>
      </c>
      <c r="J1642" s="5" t="s">
        <v>29</v>
      </c>
      <c r="K1642" s="5" t="s">
        <v>257</v>
      </c>
      <c r="L1642" s="5" t="s">
        <v>59</v>
      </c>
      <c r="M1642" s="5" t="s">
        <v>910</v>
      </c>
      <c r="N1642" s="5">
        <v>0.6</v>
      </c>
      <c r="O1642" s="5" t="s">
        <v>33</v>
      </c>
      <c r="P1642" s="5" t="s">
        <v>53</v>
      </c>
      <c r="Q1642" s="5" t="s">
        <v>154</v>
      </c>
      <c r="R1642" s="5" t="s">
        <v>2642</v>
      </c>
      <c r="S1642" s="5">
        <v>44134</v>
      </c>
      <c r="T1642" s="7">
        <v>42055</v>
      </c>
      <c r="U1642" s="7">
        <v>42057</v>
      </c>
      <c r="V1642" s="5">
        <v>-185.17</v>
      </c>
      <c r="W1642" s="5">
        <v>9</v>
      </c>
      <c r="X1642" s="5">
        <v>38.89</v>
      </c>
      <c r="Y1642" s="5">
        <v>87630</v>
      </c>
      <c r="Z1642" s="5">
        <f>DATEDIF(Table1[[#This Row],[Order Date]], Table1[[#This Row],[Ship Date]], "D")</f>
        <v>2</v>
      </c>
      <c r="AA1642" s="5">
        <f>IF(Table1[[#This Row],[Sales]]=0, 0, Table1[[#This Row],[Profit]] / Table1[[#This Row],[Sales]] * 100)</f>
        <v>-476.13782463358189</v>
      </c>
      <c r="AB1642" s="5">
        <f>Table1[[#This Row],[Sales]] / (1 - Table1[[#This Row],[Discount]])</f>
        <v>40.092783505154642</v>
      </c>
      <c r="AC1642" s="5">
        <f>Table1[[#This Row],[Sales Before Discount]] - Table1[[#This Row],[Sales]]</f>
        <v>1.2027835051546418</v>
      </c>
      <c r="AD1642" s="5" t="str">
        <f>IF(Table1[[#This Row],[Discount Impact Factor]]=0, "No Discount", IF(Table1[[#This Row],[Discount Impact Factor]]&lt;=0.1, "Low Discount", IF(Table1[[#This Row],[Discount Impact Factor]]&lt;=0.2, "Medium Discount", "High Discount")))</f>
        <v>High Discount</v>
      </c>
      <c r="AE1642" s="5" t="str">
        <f>IF(Table1[[#This Row],[Discount]]=0,"0% (No Discount)",
 IF(Table1[[#This Row],[Discount]]&lt;=0.09,"10%",
 IF(Table1[[#This Row],[Discount]]&lt;=0.16,"15%",
 IF(Table1[[#This Row],[Discount]]&lt;=0.2,"20%",  IF(Table1[[#This Row],[Discount]]&lt;=0.25,"25%",
 "30%+")))))</f>
        <v>10%</v>
      </c>
      <c r="AF1642" s="5" t="str">
        <f>IF(Table1[[#This Row],[Discount]]=0, "Full Price", "Discounted")</f>
        <v>Discounted</v>
      </c>
      <c r="AG1642" s="46" t="str">
        <f>TEXT(Table1[[#This Row],[Order Date]],"mmm-yyyy")</f>
        <v>Feb-2015</v>
      </c>
    </row>
    <row r="1643" spans="1:33" ht="12.75" hidden="1" customHeight="1" x14ac:dyDescent="0.25">
      <c r="A1643" s="5">
        <v>25719</v>
      </c>
      <c r="B1643" s="5" t="s">
        <v>25</v>
      </c>
      <c r="C1643" s="5">
        <v>0.01</v>
      </c>
      <c r="D1643" s="5">
        <v>3.75</v>
      </c>
      <c r="E1643" s="5">
        <v>0.5</v>
      </c>
      <c r="F1643" s="5">
        <v>2886</v>
      </c>
      <c r="G1643" s="5" t="s">
        <v>2641</v>
      </c>
      <c r="H1643" s="5" t="s">
        <v>49</v>
      </c>
      <c r="I1643" s="5" t="s">
        <v>114</v>
      </c>
      <c r="J1643" s="5" t="s">
        <v>29</v>
      </c>
      <c r="K1643" s="5" t="s">
        <v>134</v>
      </c>
      <c r="L1643" s="5" t="s">
        <v>59</v>
      </c>
      <c r="M1643" s="5" t="s">
        <v>2633</v>
      </c>
      <c r="N1643" s="5">
        <v>0.37</v>
      </c>
      <c r="O1643" s="5" t="s">
        <v>33</v>
      </c>
      <c r="P1643" s="5" t="s">
        <v>53</v>
      </c>
      <c r="Q1643" s="5" t="s">
        <v>154</v>
      </c>
      <c r="R1643" s="5" t="s">
        <v>2642</v>
      </c>
      <c r="S1643" s="5">
        <v>44134</v>
      </c>
      <c r="T1643" s="7">
        <v>42055</v>
      </c>
      <c r="U1643" s="7">
        <v>42056</v>
      </c>
      <c r="V1643" s="5">
        <v>31.132799999999996</v>
      </c>
      <c r="W1643" s="5">
        <v>12</v>
      </c>
      <c r="X1643" s="5">
        <v>45.12</v>
      </c>
      <c r="Y1643" s="5">
        <v>87630</v>
      </c>
      <c r="Z1643" s="5">
        <f>DATEDIF(Table1[[#This Row],[Order Date]], Table1[[#This Row],[Ship Date]], "D")</f>
        <v>1</v>
      </c>
      <c r="AA1643" s="5">
        <f>IF(Table1[[#This Row],[Sales]]=0, 0, Table1[[#This Row],[Profit]] / Table1[[#This Row],[Sales]] * 100)</f>
        <v>69</v>
      </c>
      <c r="AB1643" s="5">
        <f>Table1[[#This Row],[Sales]] / (1 - Table1[[#This Row],[Discount]])</f>
        <v>45.575757575757571</v>
      </c>
      <c r="AC1643" s="5">
        <f>Table1[[#This Row],[Sales Before Discount]] - Table1[[#This Row],[Sales]]</f>
        <v>0.45575757575757336</v>
      </c>
      <c r="AD1643" s="5" t="str">
        <f>IF(Table1[[#This Row],[Discount Impact Factor]]=0, "No Discount", IF(Table1[[#This Row],[Discount Impact Factor]]&lt;=0.1, "Low Discount", IF(Table1[[#This Row],[Discount Impact Factor]]&lt;=0.2, "Medium Discount", "High Discount")))</f>
        <v>High Discount</v>
      </c>
      <c r="AE1643" s="5" t="str">
        <f>IF(Table1[[#This Row],[Discount]]=0,"0% (No Discount)",
 IF(Table1[[#This Row],[Discount]]&lt;=0.09,"10%",
 IF(Table1[[#This Row],[Discount]]&lt;=0.16,"15%",
 IF(Table1[[#This Row],[Discount]]&lt;=0.2,"20%",  IF(Table1[[#This Row],[Discount]]&lt;=0.25,"25%",
 "30%+")))))</f>
        <v>10%</v>
      </c>
      <c r="AF1643" s="5" t="str">
        <f>IF(Table1[[#This Row],[Discount]]=0, "Full Price", "Discounted")</f>
        <v>Discounted</v>
      </c>
      <c r="AG1643" s="46" t="str">
        <f>TEXT(Table1[[#This Row],[Order Date]],"mmm-yyyy")</f>
        <v>Feb-2015</v>
      </c>
    </row>
    <row r="1644" spans="1:33" ht="12.75" customHeight="1" x14ac:dyDescent="0.25">
      <c r="A1644" s="5">
        <v>25720</v>
      </c>
      <c r="B1644" s="5" t="s">
        <v>25</v>
      </c>
      <c r="C1644" s="5">
        <v>0.02</v>
      </c>
      <c r="D1644" s="5">
        <v>10.68</v>
      </c>
      <c r="E1644" s="5">
        <v>13.04</v>
      </c>
      <c r="F1644" s="5">
        <v>2886</v>
      </c>
      <c r="G1644" s="5" t="s">
        <v>2641</v>
      </c>
      <c r="H1644" s="5" t="s">
        <v>49</v>
      </c>
      <c r="I1644" s="5" t="s">
        <v>114</v>
      </c>
      <c r="J1644" s="5" t="s">
        <v>41</v>
      </c>
      <c r="K1644" s="5" t="s">
        <v>50</v>
      </c>
      <c r="L1644" s="5" t="s">
        <v>236</v>
      </c>
      <c r="M1644" s="5" t="s">
        <v>2634</v>
      </c>
      <c r="N1644" s="5">
        <v>0.6</v>
      </c>
      <c r="O1644" s="5" t="s">
        <v>33</v>
      </c>
      <c r="P1644" s="5" t="s">
        <v>53</v>
      </c>
      <c r="Q1644" s="5" t="s">
        <v>154</v>
      </c>
      <c r="R1644" s="5" t="s">
        <v>2642</v>
      </c>
      <c r="S1644" s="5">
        <v>44134</v>
      </c>
      <c r="T1644" s="7">
        <v>42055</v>
      </c>
      <c r="U1644" s="7">
        <v>42057</v>
      </c>
      <c r="V1644" s="5">
        <v>-231.05</v>
      </c>
      <c r="W1644" s="5">
        <v>8</v>
      </c>
      <c r="X1644" s="5">
        <v>90.45</v>
      </c>
      <c r="Y1644" s="5">
        <v>87630</v>
      </c>
      <c r="Z1644" s="5">
        <f>DATEDIF(Table1[[#This Row],[Order Date]], Table1[[#This Row],[Ship Date]], "D")</f>
        <v>2</v>
      </c>
      <c r="AA1644" s="5">
        <f>IF(Table1[[#This Row],[Sales]]=0, 0, Table1[[#This Row],[Profit]] / Table1[[#This Row],[Sales]] * 100)</f>
        <v>-255.44499723604201</v>
      </c>
      <c r="AB1644" s="5">
        <f>Table1[[#This Row],[Sales]] / (1 - Table1[[#This Row],[Discount]])</f>
        <v>92.295918367346943</v>
      </c>
      <c r="AC1644" s="5">
        <f>Table1[[#This Row],[Sales Before Discount]] - Table1[[#This Row],[Sales]]</f>
        <v>1.8459183673469397</v>
      </c>
      <c r="AD1644" s="5" t="str">
        <f>IF(Table1[[#This Row],[Discount Impact Factor]]=0, "No Discount", IF(Table1[[#This Row],[Discount Impact Factor]]&lt;=0.1, "Low Discount", IF(Table1[[#This Row],[Discount Impact Factor]]&lt;=0.2, "Medium Discount", "High Discount")))</f>
        <v>High Discount</v>
      </c>
      <c r="AE1644" s="5" t="str">
        <f>IF(Table1[[#This Row],[Discount]]=0,"0% (No Discount)",
 IF(Table1[[#This Row],[Discount]]&lt;=0.09,"10%",
 IF(Table1[[#This Row],[Discount]]&lt;=0.16,"15%",
 IF(Table1[[#This Row],[Discount]]&lt;=0.2,"20%",  IF(Table1[[#This Row],[Discount]]&lt;=0.25,"25%",
 "30%+")))))</f>
        <v>10%</v>
      </c>
      <c r="AF1644" s="5" t="str">
        <f>IF(Table1[[#This Row],[Discount]]=0, "Full Price", "Discounted")</f>
        <v>Discounted</v>
      </c>
      <c r="AG1644" s="46" t="str">
        <f>TEXT(Table1[[#This Row],[Order Date]],"mmm-yyyy")</f>
        <v>Feb-2015</v>
      </c>
    </row>
    <row r="1645" spans="1:33" ht="12.75" customHeight="1" x14ac:dyDescent="0.25">
      <c r="A1645" s="5">
        <v>21514</v>
      </c>
      <c r="B1645" s="5" t="s">
        <v>25</v>
      </c>
      <c r="C1645" s="5">
        <v>0.1</v>
      </c>
      <c r="D1645" s="5">
        <v>209.37</v>
      </c>
      <c r="E1645" s="5">
        <v>69</v>
      </c>
      <c r="F1645" s="5">
        <v>2892</v>
      </c>
      <c r="G1645" s="5" t="s">
        <v>2643</v>
      </c>
      <c r="H1645" s="5" t="s">
        <v>49</v>
      </c>
      <c r="I1645" s="5" t="s">
        <v>114</v>
      </c>
      <c r="J1645" s="5" t="s">
        <v>41</v>
      </c>
      <c r="K1645" s="5" t="s">
        <v>152</v>
      </c>
      <c r="L1645" s="5" t="s">
        <v>236</v>
      </c>
      <c r="M1645" s="5" t="s">
        <v>1633</v>
      </c>
      <c r="N1645" s="5">
        <v>0.79</v>
      </c>
      <c r="O1645" s="5" t="s">
        <v>33</v>
      </c>
      <c r="P1645" s="5" t="s">
        <v>61</v>
      </c>
      <c r="Q1645" s="5" t="s">
        <v>300</v>
      </c>
      <c r="R1645" s="5" t="s">
        <v>2644</v>
      </c>
      <c r="S1645" s="5">
        <v>48154</v>
      </c>
      <c r="T1645" s="7">
        <v>42058</v>
      </c>
      <c r="U1645" s="7">
        <v>42060</v>
      </c>
      <c r="V1645" s="5">
        <v>-165.59492040000003</v>
      </c>
      <c r="W1645" s="5">
        <v>11</v>
      </c>
      <c r="X1645" s="5">
        <v>2125.12</v>
      </c>
      <c r="Y1645" s="5">
        <v>90011</v>
      </c>
      <c r="Z1645" s="5">
        <f>DATEDIF(Table1[[#This Row],[Order Date]], Table1[[#This Row],[Ship Date]], "D")</f>
        <v>2</v>
      </c>
      <c r="AA1645" s="5">
        <f>IF(Table1[[#This Row],[Sales]]=0, 0, Table1[[#This Row],[Profit]] / Table1[[#This Row],[Sales]] * 100)</f>
        <v>-7.7922621028459593</v>
      </c>
      <c r="AB1645" s="5">
        <f>Table1[[#This Row],[Sales]] / (1 - Table1[[#This Row],[Discount]])</f>
        <v>2361.2444444444441</v>
      </c>
      <c r="AC1645" s="5">
        <f>Table1[[#This Row],[Sales Before Discount]] - Table1[[#This Row],[Sales]]</f>
        <v>236.12444444444418</v>
      </c>
      <c r="AD1645" s="5" t="str">
        <f>IF(Table1[[#This Row],[Discount Impact Factor]]=0, "No Discount", IF(Table1[[#This Row],[Discount Impact Factor]]&lt;=0.1, "Low Discount", IF(Table1[[#This Row],[Discount Impact Factor]]&lt;=0.2, "Medium Discount", "High Discount")))</f>
        <v>High Discount</v>
      </c>
      <c r="AE1645" s="5" t="str">
        <f>IF(Table1[[#This Row],[Discount]]=0,"0% (No Discount)",
 IF(Table1[[#This Row],[Discount]]&lt;=0.09,"10%",
 IF(Table1[[#This Row],[Discount]]&lt;=0.16,"15%",
 IF(Table1[[#This Row],[Discount]]&lt;=0.2,"20%",  IF(Table1[[#This Row],[Discount]]&lt;=0.25,"25%",
 "30%+")))))</f>
        <v>15%</v>
      </c>
      <c r="AF1645" s="5" t="str">
        <f>IF(Table1[[#This Row],[Discount]]=0, "Full Price", "Discounted")</f>
        <v>Discounted</v>
      </c>
      <c r="AG1645" s="46" t="str">
        <f>TEXT(Table1[[#This Row],[Order Date]],"mmm-yyyy")</f>
        <v>Feb-2015</v>
      </c>
    </row>
    <row r="1646" spans="1:33" ht="12.75" customHeight="1" x14ac:dyDescent="0.25">
      <c r="A1646" s="5">
        <v>21515</v>
      </c>
      <c r="B1646" s="5" t="s">
        <v>25</v>
      </c>
      <c r="C1646" s="5">
        <v>7.0000000000000007E-2</v>
      </c>
      <c r="D1646" s="5">
        <v>4.9800000000000004</v>
      </c>
      <c r="E1646" s="5">
        <v>4.7</v>
      </c>
      <c r="F1646" s="5">
        <v>2893</v>
      </c>
      <c r="G1646" s="5" t="s">
        <v>2645</v>
      </c>
      <c r="H1646" s="5" t="s">
        <v>49</v>
      </c>
      <c r="I1646" s="5" t="s">
        <v>114</v>
      </c>
      <c r="J1646" s="5" t="s">
        <v>29</v>
      </c>
      <c r="K1646" s="5" t="s">
        <v>93</v>
      </c>
      <c r="L1646" s="5" t="s">
        <v>59</v>
      </c>
      <c r="M1646" s="5" t="s">
        <v>1686</v>
      </c>
      <c r="N1646" s="5">
        <v>0.38</v>
      </c>
      <c r="O1646" s="5" t="s">
        <v>33</v>
      </c>
      <c r="P1646" s="5" t="s">
        <v>61</v>
      </c>
      <c r="Q1646" s="5" t="s">
        <v>300</v>
      </c>
      <c r="R1646" s="5" t="s">
        <v>2561</v>
      </c>
      <c r="S1646" s="5">
        <v>48071</v>
      </c>
      <c r="T1646" s="7">
        <v>42058</v>
      </c>
      <c r="U1646" s="7">
        <v>42059</v>
      </c>
      <c r="V1646" s="5">
        <v>-21.684000000000001</v>
      </c>
      <c r="W1646" s="5">
        <v>9</v>
      </c>
      <c r="X1646" s="5">
        <v>45.05</v>
      </c>
      <c r="Y1646" s="5">
        <v>90011</v>
      </c>
      <c r="Z1646" s="5">
        <f>DATEDIF(Table1[[#This Row],[Order Date]], Table1[[#This Row],[Ship Date]], "D")</f>
        <v>1</v>
      </c>
      <c r="AA1646" s="5">
        <f>IF(Table1[[#This Row],[Sales]]=0, 0, Table1[[#This Row],[Profit]] / Table1[[#This Row],[Sales]] * 100)</f>
        <v>-48.133185349611544</v>
      </c>
      <c r="AB1646" s="5">
        <f>Table1[[#This Row],[Sales]] / (1 - Table1[[#This Row],[Discount]])</f>
        <v>48.44086021505376</v>
      </c>
      <c r="AC1646" s="5">
        <f>Table1[[#This Row],[Sales Before Discount]] - Table1[[#This Row],[Sales]]</f>
        <v>3.3908602150537632</v>
      </c>
      <c r="AD1646" s="5" t="str">
        <f>IF(Table1[[#This Row],[Discount Impact Factor]]=0, "No Discount", IF(Table1[[#This Row],[Discount Impact Factor]]&lt;=0.1, "Low Discount", IF(Table1[[#This Row],[Discount Impact Factor]]&lt;=0.2, "Medium Discount", "High Discount")))</f>
        <v>High Discount</v>
      </c>
      <c r="AE1646" s="5" t="str">
        <f>IF(Table1[[#This Row],[Discount]]=0,"0% (No Discount)",
 IF(Table1[[#This Row],[Discount]]&lt;=0.09,"10%",
 IF(Table1[[#This Row],[Discount]]&lt;=0.16,"15%",
 IF(Table1[[#This Row],[Discount]]&lt;=0.2,"20%",  IF(Table1[[#This Row],[Discount]]&lt;=0.25,"25%",
 "30%+")))))</f>
        <v>10%</v>
      </c>
      <c r="AF1646" s="5" t="str">
        <f>IF(Table1[[#This Row],[Discount]]=0, "Full Price", "Discounted")</f>
        <v>Discounted</v>
      </c>
      <c r="AG1646" s="46" t="str">
        <f>TEXT(Table1[[#This Row],[Order Date]],"mmm-yyyy")</f>
        <v>Feb-2015</v>
      </c>
    </row>
    <row r="1647" spans="1:33" ht="12.75" hidden="1" customHeight="1" x14ac:dyDescent="0.25">
      <c r="A1647" s="5">
        <v>19909</v>
      </c>
      <c r="B1647" s="5" t="s">
        <v>106</v>
      </c>
      <c r="C1647" s="5">
        <v>0.02</v>
      </c>
      <c r="D1647" s="5">
        <v>880.98</v>
      </c>
      <c r="E1647" s="5">
        <v>44.55</v>
      </c>
      <c r="F1647" s="5">
        <v>2896</v>
      </c>
      <c r="G1647" s="5" t="s">
        <v>2646</v>
      </c>
      <c r="H1647" s="5" t="s">
        <v>39</v>
      </c>
      <c r="I1647" s="5" t="s">
        <v>40</v>
      </c>
      <c r="J1647" s="5" t="s">
        <v>41</v>
      </c>
      <c r="K1647" s="5" t="s">
        <v>191</v>
      </c>
      <c r="L1647" s="5" t="s">
        <v>121</v>
      </c>
      <c r="M1647" s="5" t="s">
        <v>769</v>
      </c>
      <c r="N1647" s="5">
        <v>0.62</v>
      </c>
      <c r="O1647" s="5" t="s">
        <v>33</v>
      </c>
      <c r="P1647" s="5" t="s">
        <v>61</v>
      </c>
      <c r="Q1647" s="5" t="s">
        <v>62</v>
      </c>
      <c r="R1647" s="5" t="s">
        <v>2647</v>
      </c>
      <c r="S1647" s="5">
        <v>56001</v>
      </c>
      <c r="T1647" s="7">
        <v>42026</v>
      </c>
      <c r="U1647" s="7">
        <v>42030</v>
      </c>
      <c r="V1647" s="5">
        <v>4861.0637999999999</v>
      </c>
      <c r="W1647" s="5">
        <v>8</v>
      </c>
      <c r="X1647" s="5">
        <v>7045.02</v>
      </c>
      <c r="Y1647" s="5">
        <v>86925</v>
      </c>
      <c r="Z1647" s="5">
        <f>DATEDIF(Table1[[#This Row],[Order Date]], Table1[[#This Row],[Ship Date]], "D")</f>
        <v>4</v>
      </c>
      <c r="AA1647" s="5">
        <f>IF(Table1[[#This Row],[Sales]]=0, 0, Table1[[#This Row],[Profit]] / Table1[[#This Row],[Sales]] * 100)</f>
        <v>69</v>
      </c>
      <c r="AB1647" s="5">
        <f>Table1[[#This Row],[Sales]] / (1 - Table1[[#This Row],[Discount]])</f>
        <v>7188.7959183673474</v>
      </c>
      <c r="AC1647" s="5">
        <f>Table1[[#This Row],[Sales Before Discount]] - Table1[[#This Row],[Sales]]</f>
        <v>143.775918367347</v>
      </c>
      <c r="AD1647" s="5" t="str">
        <f>IF(Table1[[#This Row],[Discount Impact Factor]]=0, "No Discount", IF(Table1[[#This Row],[Discount Impact Factor]]&lt;=0.1, "Low Discount", IF(Table1[[#This Row],[Discount Impact Factor]]&lt;=0.2, "Medium Discount", "High Discount")))</f>
        <v>High Discount</v>
      </c>
      <c r="AE1647" s="5" t="str">
        <f>IF(Table1[[#This Row],[Discount]]=0,"0% (No Discount)",
 IF(Table1[[#This Row],[Discount]]&lt;=0.09,"10%",
 IF(Table1[[#This Row],[Discount]]&lt;=0.16,"15%",
 IF(Table1[[#This Row],[Discount]]&lt;=0.2,"20%",  IF(Table1[[#This Row],[Discount]]&lt;=0.25,"25%",
 "30%+")))))</f>
        <v>10%</v>
      </c>
      <c r="AF1647" s="5" t="str">
        <f>IF(Table1[[#This Row],[Discount]]=0, "Full Price", "Discounted")</f>
        <v>Discounted</v>
      </c>
      <c r="AG1647" s="46" t="str">
        <f>TEXT(Table1[[#This Row],[Order Date]],"mmm-yyyy")</f>
        <v>Jan-2015</v>
      </c>
    </row>
    <row r="1648" spans="1:33" ht="12.75" customHeight="1" x14ac:dyDescent="0.25">
      <c r="A1648" s="5">
        <v>18198</v>
      </c>
      <c r="B1648" s="5" t="s">
        <v>47</v>
      </c>
      <c r="C1648" s="5">
        <v>0</v>
      </c>
      <c r="D1648" s="5">
        <v>22.84</v>
      </c>
      <c r="E1648" s="5">
        <v>16.920000000000002</v>
      </c>
      <c r="F1648" s="5">
        <v>2896</v>
      </c>
      <c r="G1648" s="5" t="s">
        <v>2646</v>
      </c>
      <c r="H1648" s="5" t="s">
        <v>49</v>
      </c>
      <c r="I1648" s="5" t="s">
        <v>40</v>
      </c>
      <c r="J1648" s="5" t="s">
        <v>29</v>
      </c>
      <c r="K1648" s="5" t="s">
        <v>93</v>
      </c>
      <c r="L1648" s="5" t="s">
        <v>59</v>
      </c>
      <c r="M1648" s="5" t="s">
        <v>2648</v>
      </c>
      <c r="N1648" s="5">
        <v>0.39</v>
      </c>
      <c r="O1648" s="5" t="s">
        <v>33</v>
      </c>
      <c r="P1648" s="5" t="s">
        <v>61</v>
      </c>
      <c r="Q1648" s="5" t="s">
        <v>62</v>
      </c>
      <c r="R1648" s="5" t="s">
        <v>2647</v>
      </c>
      <c r="S1648" s="5">
        <v>56001</v>
      </c>
      <c r="T1648" s="7">
        <v>42075</v>
      </c>
      <c r="U1648" s="7">
        <v>42077</v>
      </c>
      <c r="V1648" s="5">
        <v>-83.75</v>
      </c>
      <c r="W1648" s="5">
        <v>15</v>
      </c>
      <c r="X1648" s="5">
        <v>370.62</v>
      </c>
      <c r="Y1648" s="5">
        <v>86927</v>
      </c>
      <c r="Z1648" s="5">
        <f>DATEDIF(Table1[[#This Row],[Order Date]], Table1[[#This Row],[Ship Date]], "D")</f>
        <v>2</v>
      </c>
      <c r="AA1648" s="5">
        <f>IF(Table1[[#This Row],[Sales]]=0, 0, Table1[[#This Row],[Profit]] / Table1[[#This Row],[Sales]] * 100)</f>
        <v>-22.59726944039717</v>
      </c>
      <c r="AB1648" s="5">
        <f>Table1[[#This Row],[Sales]] / (1 - Table1[[#This Row],[Discount]])</f>
        <v>370.62</v>
      </c>
      <c r="AC1648" s="5">
        <f>Table1[[#This Row],[Sales Before Discount]] - Table1[[#This Row],[Sales]]</f>
        <v>0</v>
      </c>
      <c r="AD1648" s="5" t="str">
        <f>IF(Table1[[#This Row],[Discount Impact Factor]]=0, "No Discount", IF(Table1[[#This Row],[Discount Impact Factor]]&lt;=0.1, "Low Discount", IF(Table1[[#This Row],[Discount Impact Factor]]&lt;=0.2, "Medium Discount", "High Discount")))</f>
        <v>No Discount</v>
      </c>
      <c r="AE1648" s="5" t="str">
        <f>IF(Table1[[#This Row],[Discount]]=0,"0% (No Discount)",
 IF(Table1[[#This Row],[Discount]]&lt;=0.09,"10%",
 IF(Table1[[#This Row],[Discount]]&lt;=0.16,"15%",
 IF(Table1[[#This Row],[Discount]]&lt;=0.2,"20%",  IF(Table1[[#This Row],[Discount]]&lt;=0.25,"25%",
 "30%+")))))</f>
        <v>0% (No Discount)</v>
      </c>
      <c r="AF1648" s="5" t="str">
        <f>IF(Table1[[#This Row],[Discount]]=0, "Full Price", "Discounted")</f>
        <v>Full Price</v>
      </c>
      <c r="AG1648" s="46" t="str">
        <f>TEXT(Table1[[#This Row],[Order Date]],"mmm-yyyy")</f>
        <v>Mar-2015</v>
      </c>
    </row>
    <row r="1649" spans="1:33" ht="12.75" hidden="1" customHeight="1" x14ac:dyDescent="0.25">
      <c r="A1649" s="5">
        <v>20304</v>
      </c>
      <c r="B1649" s="5" t="s">
        <v>25</v>
      </c>
      <c r="C1649" s="5">
        <v>0.05</v>
      </c>
      <c r="D1649" s="5">
        <v>80.97</v>
      </c>
      <c r="E1649" s="5">
        <v>30.06</v>
      </c>
      <c r="F1649" s="5">
        <v>2897</v>
      </c>
      <c r="G1649" s="5" t="s">
        <v>2649</v>
      </c>
      <c r="H1649" s="5" t="s">
        <v>39</v>
      </c>
      <c r="I1649" s="5" t="s">
        <v>40</v>
      </c>
      <c r="J1649" s="5" t="s">
        <v>77</v>
      </c>
      <c r="K1649" s="5" t="s">
        <v>85</v>
      </c>
      <c r="L1649" s="5" t="s">
        <v>121</v>
      </c>
      <c r="M1649" s="5" t="s">
        <v>386</v>
      </c>
      <c r="N1649" s="5">
        <v>0.4</v>
      </c>
      <c r="O1649" s="5" t="s">
        <v>33</v>
      </c>
      <c r="P1649" s="5" t="s">
        <v>61</v>
      </c>
      <c r="Q1649" s="5" t="s">
        <v>62</v>
      </c>
      <c r="R1649" s="5" t="s">
        <v>2650</v>
      </c>
      <c r="S1649" s="5">
        <v>55369</v>
      </c>
      <c r="T1649" s="7">
        <v>42048</v>
      </c>
      <c r="U1649" s="7">
        <v>42049</v>
      </c>
      <c r="V1649" s="5">
        <v>565.17999999999995</v>
      </c>
      <c r="W1649" s="5">
        <v>11</v>
      </c>
      <c r="X1649" s="5">
        <v>904.25</v>
      </c>
      <c r="Y1649" s="5">
        <v>86926</v>
      </c>
      <c r="Z1649" s="5">
        <f>DATEDIF(Table1[[#This Row],[Order Date]], Table1[[#This Row],[Ship Date]], "D")</f>
        <v>1</v>
      </c>
      <c r="AA1649" s="5">
        <f>IF(Table1[[#This Row],[Sales]]=0, 0, Table1[[#This Row],[Profit]] / Table1[[#This Row],[Sales]] * 100)</f>
        <v>62.502626486038146</v>
      </c>
      <c r="AB1649" s="5">
        <f>Table1[[#This Row],[Sales]] / (1 - Table1[[#This Row],[Discount]])</f>
        <v>951.84210526315792</v>
      </c>
      <c r="AC1649" s="5">
        <f>Table1[[#This Row],[Sales Before Discount]] - Table1[[#This Row],[Sales]]</f>
        <v>47.592105263157919</v>
      </c>
      <c r="AD1649" s="5" t="str">
        <f>IF(Table1[[#This Row],[Discount Impact Factor]]=0, "No Discount", IF(Table1[[#This Row],[Discount Impact Factor]]&lt;=0.1, "Low Discount", IF(Table1[[#This Row],[Discount Impact Factor]]&lt;=0.2, "Medium Discount", "High Discount")))</f>
        <v>High Discount</v>
      </c>
      <c r="AE1649" s="5" t="str">
        <f>IF(Table1[[#This Row],[Discount]]=0,"0% (No Discount)",
 IF(Table1[[#This Row],[Discount]]&lt;=0.09,"10%",
 IF(Table1[[#This Row],[Discount]]&lt;=0.16,"15%",
 IF(Table1[[#This Row],[Discount]]&lt;=0.2,"20%",  IF(Table1[[#This Row],[Discount]]&lt;=0.25,"25%",
 "30%+")))))</f>
        <v>10%</v>
      </c>
      <c r="AF1649" s="5" t="str">
        <f>IF(Table1[[#This Row],[Discount]]=0, "Full Price", "Discounted")</f>
        <v>Discounted</v>
      </c>
      <c r="AG1649" s="46" t="str">
        <f>TEXT(Table1[[#This Row],[Order Date]],"mmm-yyyy")</f>
        <v>Feb-2015</v>
      </c>
    </row>
    <row r="1650" spans="1:33" ht="12.75" customHeight="1" x14ac:dyDescent="0.25">
      <c r="A1650" s="5">
        <v>20305</v>
      </c>
      <c r="B1650" s="5" t="s">
        <v>25</v>
      </c>
      <c r="C1650" s="5">
        <v>0</v>
      </c>
      <c r="D1650" s="5">
        <v>6.48</v>
      </c>
      <c r="E1650" s="5">
        <v>10.050000000000001</v>
      </c>
      <c r="F1650" s="5">
        <v>2897</v>
      </c>
      <c r="G1650" s="5" t="s">
        <v>2649</v>
      </c>
      <c r="H1650" s="5" t="s">
        <v>49</v>
      </c>
      <c r="I1650" s="5" t="s">
        <v>40</v>
      </c>
      <c r="J1650" s="5" t="s">
        <v>29</v>
      </c>
      <c r="K1650" s="5" t="s">
        <v>93</v>
      </c>
      <c r="L1650" s="5" t="s">
        <v>59</v>
      </c>
      <c r="M1650" s="5" t="s">
        <v>2651</v>
      </c>
      <c r="N1650" s="5">
        <v>0.37</v>
      </c>
      <c r="O1650" s="5" t="s">
        <v>33</v>
      </c>
      <c r="P1650" s="5" t="s">
        <v>61</v>
      </c>
      <c r="Q1650" s="5" t="s">
        <v>62</v>
      </c>
      <c r="R1650" s="5" t="s">
        <v>2650</v>
      </c>
      <c r="S1650" s="5">
        <v>55369</v>
      </c>
      <c r="T1650" s="7">
        <v>42048</v>
      </c>
      <c r="U1650" s="7">
        <v>42050</v>
      </c>
      <c r="V1650" s="5">
        <v>-38.72</v>
      </c>
      <c r="W1650" s="5">
        <v>2</v>
      </c>
      <c r="X1650" s="5">
        <v>16.309999999999999</v>
      </c>
      <c r="Y1650" s="5">
        <v>86926</v>
      </c>
      <c r="Z1650" s="5">
        <f>DATEDIF(Table1[[#This Row],[Order Date]], Table1[[#This Row],[Ship Date]], "D")</f>
        <v>2</v>
      </c>
      <c r="AA1650" s="5">
        <f>IF(Table1[[#This Row],[Sales]]=0, 0, Table1[[#This Row],[Profit]] / Table1[[#This Row],[Sales]] * 100)</f>
        <v>-237.40036787247089</v>
      </c>
      <c r="AB1650" s="5">
        <f>Table1[[#This Row],[Sales]] / (1 - Table1[[#This Row],[Discount]])</f>
        <v>16.309999999999999</v>
      </c>
      <c r="AC1650" s="5">
        <f>Table1[[#This Row],[Sales Before Discount]] - Table1[[#This Row],[Sales]]</f>
        <v>0</v>
      </c>
      <c r="AD1650" s="5" t="str">
        <f>IF(Table1[[#This Row],[Discount Impact Factor]]=0, "No Discount", IF(Table1[[#This Row],[Discount Impact Factor]]&lt;=0.1, "Low Discount", IF(Table1[[#This Row],[Discount Impact Factor]]&lt;=0.2, "Medium Discount", "High Discount")))</f>
        <v>No Discount</v>
      </c>
      <c r="AE1650" s="5" t="str">
        <f>IF(Table1[[#This Row],[Discount]]=0,"0% (No Discount)",
 IF(Table1[[#This Row],[Discount]]&lt;=0.09,"10%",
 IF(Table1[[#This Row],[Discount]]&lt;=0.16,"15%",
 IF(Table1[[#This Row],[Discount]]&lt;=0.2,"20%",  IF(Table1[[#This Row],[Discount]]&lt;=0.25,"25%",
 "30%+")))))</f>
        <v>0% (No Discount)</v>
      </c>
      <c r="AF1650" s="5" t="str">
        <f>IF(Table1[[#This Row],[Discount]]=0, "Full Price", "Discounted")</f>
        <v>Full Price</v>
      </c>
      <c r="AG1650" s="46" t="str">
        <f>TEXT(Table1[[#This Row],[Order Date]],"mmm-yyyy")</f>
        <v>Feb-2015</v>
      </c>
    </row>
    <row r="1651" spans="1:33" ht="12.75" hidden="1" customHeight="1" x14ac:dyDescent="0.25">
      <c r="A1651" s="5">
        <v>23151</v>
      </c>
      <c r="B1651" s="5" t="s">
        <v>37</v>
      </c>
      <c r="C1651" s="5">
        <v>0.06</v>
      </c>
      <c r="D1651" s="5">
        <v>70.89</v>
      </c>
      <c r="E1651" s="5">
        <v>89.3</v>
      </c>
      <c r="F1651" s="5">
        <v>2903</v>
      </c>
      <c r="G1651" s="5" t="s">
        <v>2652</v>
      </c>
      <c r="H1651" s="5" t="s">
        <v>39</v>
      </c>
      <c r="I1651" s="5" t="s">
        <v>58</v>
      </c>
      <c r="J1651" s="5" t="s">
        <v>41</v>
      </c>
      <c r="K1651" s="5" t="s">
        <v>152</v>
      </c>
      <c r="L1651" s="5" t="s">
        <v>121</v>
      </c>
      <c r="M1651" s="5" t="s">
        <v>2653</v>
      </c>
      <c r="N1651" s="5">
        <v>0.72</v>
      </c>
      <c r="O1651" s="5" t="s">
        <v>33</v>
      </c>
      <c r="P1651" s="5" t="s">
        <v>53</v>
      </c>
      <c r="Q1651" s="5" t="s">
        <v>154</v>
      </c>
      <c r="R1651" s="5" t="s">
        <v>2654</v>
      </c>
      <c r="S1651" s="5">
        <v>43068</v>
      </c>
      <c r="T1651" s="7">
        <v>42180</v>
      </c>
      <c r="U1651" s="7">
        <v>42180</v>
      </c>
      <c r="V1651" s="5">
        <v>65.077020000000005</v>
      </c>
      <c r="W1651" s="5">
        <v>6</v>
      </c>
      <c r="X1651" s="5">
        <v>364.26</v>
      </c>
      <c r="Y1651" s="5">
        <v>87374</v>
      </c>
      <c r="Z1651" s="5">
        <f>DATEDIF(Table1[[#This Row],[Order Date]], Table1[[#This Row],[Ship Date]], "D")</f>
        <v>0</v>
      </c>
      <c r="AA1651" s="5">
        <f>IF(Table1[[#This Row],[Sales]]=0, 0, Table1[[#This Row],[Profit]] / Table1[[#This Row],[Sales]] * 100)</f>
        <v>17.865541097018614</v>
      </c>
      <c r="AB1651" s="5">
        <f>Table1[[#This Row],[Sales]] / (1 - Table1[[#This Row],[Discount]])</f>
        <v>387.51063829787233</v>
      </c>
      <c r="AC1651" s="5">
        <f>Table1[[#This Row],[Sales Before Discount]] - Table1[[#This Row],[Sales]]</f>
        <v>23.250638297872342</v>
      </c>
      <c r="AD1651" s="5" t="str">
        <f>IF(Table1[[#This Row],[Discount Impact Factor]]=0, "No Discount", IF(Table1[[#This Row],[Discount Impact Factor]]&lt;=0.1, "Low Discount", IF(Table1[[#This Row],[Discount Impact Factor]]&lt;=0.2, "Medium Discount", "High Discount")))</f>
        <v>High Discount</v>
      </c>
      <c r="AE1651" s="5" t="str">
        <f>IF(Table1[[#This Row],[Discount]]=0,"0% (No Discount)",
 IF(Table1[[#This Row],[Discount]]&lt;=0.09,"10%",
 IF(Table1[[#This Row],[Discount]]&lt;=0.16,"15%",
 IF(Table1[[#This Row],[Discount]]&lt;=0.2,"20%",  IF(Table1[[#This Row],[Discount]]&lt;=0.25,"25%",
 "30%+")))))</f>
        <v>10%</v>
      </c>
      <c r="AF1651" s="5" t="str">
        <f>IF(Table1[[#This Row],[Discount]]=0, "Full Price", "Discounted")</f>
        <v>Discounted</v>
      </c>
      <c r="AG1651" s="46" t="str">
        <f>TEXT(Table1[[#This Row],[Order Date]],"mmm-yyyy")</f>
        <v>Jun-2015</v>
      </c>
    </row>
    <row r="1652" spans="1:33" ht="12.75" hidden="1" customHeight="1" x14ac:dyDescent="0.25">
      <c r="A1652" s="5">
        <v>18611</v>
      </c>
      <c r="B1652" s="5" t="s">
        <v>25</v>
      </c>
      <c r="C1652" s="5">
        <v>7.0000000000000007E-2</v>
      </c>
      <c r="D1652" s="5">
        <v>4.13</v>
      </c>
      <c r="E1652" s="5">
        <v>0.99</v>
      </c>
      <c r="F1652" s="5">
        <v>2908</v>
      </c>
      <c r="G1652" s="5" t="s">
        <v>2655</v>
      </c>
      <c r="H1652" s="5" t="s">
        <v>49</v>
      </c>
      <c r="I1652" s="5" t="s">
        <v>40</v>
      </c>
      <c r="J1652" s="5" t="s">
        <v>29</v>
      </c>
      <c r="K1652" s="5" t="s">
        <v>134</v>
      </c>
      <c r="L1652" s="5" t="s">
        <v>59</v>
      </c>
      <c r="M1652" s="5" t="s">
        <v>1420</v>
      </c>
      <c r="N1652" s="5">
        <v>0.39</v>
      </c>
      <c r="O1652" s="5" t="s">
        <v>33</v>
      </c>
      <c r="P1652" s="5" t="s">
        <v>53</v>
      </c>
      <c r="Q1652" s="5" t="s">
        <v>154</v>
      </c>
      <c r="R1652" s="5" t="s">
        <v>2656</v>
      </c>
      <c r="S1652" s="5">
        <v>44125</v>
      </c>
      <c r="T1652" s="7">
        <v>42012</v>
      </c>
      <c r="U1652" s="7">
        <v>42012</v>
      </c>
      <c r="V1652" s="5">
        <v>10.959199999999999</v>
      </c>
      <c r="W1652" s="5">
        <v>4</v>
      </c>
      <c r="X1652" s="5">
        <v>16.07</v>
      </c>
      <c r="Y1652" s="5">
        <v>88156</v>
      </c>
      <c r="Z1652" s="5">
        <f>DATEDIF(Table1[[#This Row],[Order Date]], Table1[[#This Row],[Ship Date]], "D")</f>
        <v>0</v>
      </c>
      <c r="AA1652" s="5">
        <f>IF(Table1[[#This Row],[Sales]]=0, 0, Table1[[#This Row],[Profit]] / Table1[[#This Row],[Sales]] * 100)</f>
        <v>68.196639701306765</v>
      </c>
      <c r="AB1652" s="5">
        <f>Table1[[#This Row],[Sales]] / (1 - Table1[[#This Row],[Discount]])</f>
        <v>17.27956989247312</v>
      </c>
      <c r="AC1652" s="5">
        <f>Table1[[#This Row],[Sales Before Discount]] - Table1[[#This Row],[Sales]]</f>
        <v>1.2095698924731195</v>
      </c>
      <c r="AD1652" s="5" t="str">
        <f>IF(Table1[[#This Row],[Discount Impact Factor]]=0, "No Discount", IF(Table1[[#This Row],[Discount Impact Factor]]&lt;=0.1, "Low Discount", IF(Table1[[#This Row],[Discount Impact Factor]]&lt;=0.2, "Medium Discount", "High Discount")))</f>
        <v>High Discount</v>
      </c>
      <c r="AE1652" s="5" t="str">
        <f>IF(Table1[[#This Row],[Discount]]=0,"0% (No Discount)",
 IF(Table1[[#This Row],[Discount]]&lt;=0.09,"10%",
 IF(Table1[[#This Row],[Discount]]&lt;=0.16,"15%",
 IF(Table1[[#This Row],[Discount]]&lt;=0.2,"20%",  IF(Table1[[#This Row],[Discount]]&lt;=0.25,"25%",
 "30%+")))))</f>
        <v>10%</v>
      </c>
      <c r="AF1652" s="5" t="str">
        <f>IF(Table1[[#This Row],[Discount]]=0, "Full Price", "Discounted")</f>
        <v>Discounted</v>
      </c>
      <c r="AG1652" s="46" t="str">
        <f>TEXT(Table1[[#This Row],[Order Date]],"mmm-yyyy")</f>
        <v>Jan-2015</v>
      </c>
    </row>
    <row r="1653" spans="1:33" ht="12.75" hidden="1" customHeight="1" x14ac:dyDescent="0.25">
      <c r="A1653" s="5">
        <v>18612</v>
      </c>
      <c r="B1653" s="5" t="s">
        <v>25</v>
      </c>
      <c r="C1653" s="5">
        <v>0.03</v>
      </c>
      <c r="D1653" s="5">
        <v>22.72</v>
      </c>
      <c r="E1653" s="5">
        <v>8.99</v>
      </c>
      <c r="F1653" s="5">
        <v>2908</v>
      </c>
      <c r="G1653" s="5" t="s">
        <v>2655</v>
      </c>
      <c r="H1653" s="5" t="s">
        <v>49</v>
      </c>
      <c r="I1653" s="5" t="s">
        <v>40</v>
      </c>
      <c r="J1653" s="5" t="s">
        <v>41</v>
      </c>
      <c r="K1653" s="5" t="s">
        <v>50</v>
      </c>
      <c r="L1653" s="5" t="s">
        <v>51</v>
      </c>
      <c r="M1653" s="5" t="s">
        <v>782</v>
      </c>
      <c r="N1653" s="5">
        <v>0.44</v>
      </c>
      <c r="O1653" s="5" t="s">
        <v>33</v>
      </c>
      <c r="P1653" s="5" t="s">
        <v>53</v>
      </c>
      <c r="Q1653" s="5" t="s">
        <v>154</v>
      </c>
      <c r="R1653" s="5" t="s">
        <v>2656</v>
      </c>
      <c r="S1653" s="5">
        <v>44125</v>
      </c>
      <c r="T1653" s="7">
        <v>42012</v>
      </c>
      <c r="U1653" s="7">
        <v>42012</v>
      </c>
      <c r="V1653" s="5">
        <v>17.429400000000001</v>
      </c>
      <c r="W1653" s="5">
        <v>1</v>
      </c>
      <c r="X1653" s="5">
        <v>25.26</v>
      </c>
      <c r="Y1653" s="5">
        <v>88156</v>
      </c>
      <c r="Z1653" s="5">
        <f>DATEDIF(Table1[[#This Row],[Order Date]], Table1[[#This Row],[Ship Date]], "D")</f>
        <v>0</v>
      </c>
      <c r="AA1653" s="5">
        <f>IF(Table1[[#This Row],[Sales]]=0, 0, Table1[[#This Row],[Profit]] / Table1[[#This Row],[Sales]] * 100)</f>
        <v>69</v>
      </c>
      <c r="AB1653" s="5">
        <f>Table1[[#This Row],[Sales]] / (1 - Table1[[#This Row],[Discount]])</f>
        <v>26.041237113402065</v>
      </c>
      <c r="AC1653" s="5">
        <f>Table1[[#This Row],[Sales Before Discount]] - Table1[[#This Row],[Sales]]</f>
        <v>0.7812371134020637</v>
      </c>
      <c r="AD1653" s="5" t="str">
        <f>IF(Table1[[#This Row],[Discount Impact Factor]]=0, "No Discount", IF(Table1[[#This Row],[Discount Impact Factor]]&lt;=0.1, "Low Discount", IF(Table1[[#This Row],[Discount Impact Factor]]&lt;=0.2, "Medium Discount", "High Discount")))</f>
        <v>High Discount</v>
      </c>
      <c r="AE1653" s="5" t="str">
        <f>IF(Table1[[#This Row],[Discount]]=0,"0% (No Discount)",
 IF(Table1[[#This Row],[Discount]]&lt;=0.09,"10%",
 IF(Table1[[#This Row],[Discount]]&lt;=0.16,"15%",
 IF(Table1[[#This Row],[Discount]]&lt;=0.2,"20%",  IF(Table1[[#This Row],[Discount]]&lt;=0.25,"25%",
 "30%+")))))</f>
        <v>10%</v>
      </c>
      <c r="AF1653" s="5" t="str">
        <f>IF(Table1[[#This Row],[Discount]]=0, "Full Price", "Discounted")</f>
        <v>Discounted</v>
      </c>
      <c r="AG1653" s="46" t="str">
        <f>TEXT(Table1[[#This Row],[Order Date]],"mmm-yyyy")</f>
        <v>Jan-2015</v>
      </c>
    </row>
    <row r="1654" spans="1:33" ht="12.75" customHeight="1" x14ac:dyDescent="0.25">
      <c r="A1654" s="5">
        <v>20827</v>
      </c>
      <c r="B1654" s="5" t="s">
        <v>37</v>
      </c>
      <c r="C1654" s="5">
        <v>0.05</v>
      </c>
      <c r="D1654" s="5">
        <v>34.979999999999997</v>
      </c>
      <c r="E1654" s="5">
        <v>7.53</v>
      </c>
      <c r="F1654" s="5">
        <v>2908</v>
      </c>
      <c r="G1654" s="5" t="s">
        <v>2655</v>
      </c>
      <c r="H1654" s="5" t="s">
        <v>27</v>
      </c>
      <c r="I1654" s="5" t="s">
        <v>40</v>
      </c>
      <c r="J1654" s="5" t="s">
        <v>77</v>
      </c>
      <c r="K1654" s="5" t="s">
        <v>180</v>
      </c>
      <c r="L1654" s="5" t="s">
        <v>59</v>
      </c>
      <c r="M1654" s="5" t="s">
        <v>505</v>
      </c>
      <c r="N1654" s="5">
        <v>0.76</v>
      </c>
      <c r="O1654" s="5" t="s">
        <v>33</v>
      </c>
      <c r="P1654" s="5" t="s">
        <v>53</v>
      </c>
      <c r="Q1654" s="5" t="s">
        <v>154</v>
      </c>
      <c r="R1654" s="5" t="s">
        <v>2656</v>
      </c>
      <c r="S1654" s="5">
        <v>44125</v>
      </c>
      <c r="T1654" s="7">
        <v>42063</v>
      </c>
      <c r="U1654" s="7">
        <v>42066</v>
      </c>
      <c r="V1654" s="5">
        <v>-32.666400000000003</v>
      </c>
      <c r="W1654" s="5">
        <v>16</v>
      </c>
      <c r="X1654" s="5">
        <v>581.08000000000004</v>
      </c>
      <c r="Y1654" s="5">
        <v>88157</v>
      </c>
      <c r="Z1654" s="5">
        <f>DATEDIF(Table1[[#This Row],[Order Date]], Table1[[#This Row],[Ship Date]], "D")</f>
        <v>3</v>
      </c>
      <c r="AA1654" s="5">
        <f>IF(Table1[[#This Row],[Sales]]=0, 0, Table1[[#This Row],[Profit]] / Table1[[#This Row],[Sales]] * 100)</f>
        <v>-5.6216699938046402</v>
      </c>
      <c r="AB1654" s="5">
        <f>Table1[[#This Row],[Sales]] / (1 - Table1[[#This Row],[Discount]])</f>
        <v>611.66315789473697</v>
      </c>
      <c r="AC1654" s="5">
        <f>Table1[[#This Row],[Sales Before Discount]] - Table1[[#This Row],[Sales]]</f>
        <v>30.583157894736928</v>
      </c>
      <c r="AD1654" s="5" t="str">
        <f>IF(Table1[[#This Row],[Discount Impact Factor]]=0, "No Discount", IF(Table1[[#This Row],[Discount Impact Factor]]&lt;=0.1, "Low Discount", IF(Table1[[#This Row],[Discount Impact Factor]]&lt;=0.2, "Medium Discount", "High Discount")))</f>
        <v>High Discount</v>
      </c>
      <c r="AE1654" s="5" t="str">
        <f>IF(Table1[[#This Row],[Discount]]=0,"0% (No Discount)",
 IF(Table1[[#This Row],[Discount]]&lt;=0.09,"10%",
 IF(Table1[[#This Row],[Discount]]&lt;=0.16,"15%",
 IF(Table1[[#This Row],[Discount]]&lt;=0.2,"20%",  IF(Table1[[#This Row],[Discount]]&lt;=0.25,"25%",
 "30%+")))))</f>
        <v>10%</v>
      </c>
      <c r="AF1654" s="5" t="str">
        <f>IF(Table1[[#This Row],[Discount]]=0, "Full Price", "Discounted")</f>
        <v>Discounted</v>
      </c>
      <c r="AG1654" s="46" t="str">
        <f>TEXT(Table1[[#This Row],[Order Date]],"mmm-yyyy")</f>
        <v>Feb-2015</v>
      </c>
    </row>
    <row r="1655" spans="1:33" ht="12.75" customHeight="1" x14ac:dyDescent="0.25">
      <c r="A1655" s="5">
        <v>20828</v>
      </c>
      <c r="B1655" s="5" t="s">
        <v>37</v>
      </c>
      <c r="C1655" s="5">
        <v>0</v>
      </c>
      <c r="D1655" s="5">
        <v>3.14</v>
      </c>
      <c r="E1655" s="5">
        <v>1.92</v>
      </c>
      <c r="F1655" s="5">
        <v>2908</v>
      </c>
      <c r="G1655" s="5" t="s">
        <v>2655</v>
      </c>
      <c r="H1655" s="5" t="s">
        <v>49</v>
      </c>
      <c r="I1655" s="5" t="s">
        <v>40</v>
      </c>
      <c r="J1655" s="5" t="s">
        <v>29</v>
      </c>
      <c r="K1655" s="5" t="s">
        <v>174</v>
      </c>
      <c r="L1655" s="5" t="s">
        <v>31</v>
      </c>
      <c r="M1655" s="5" t="s">
        <v>2657</v>
      </c>
      <c r="N1655" s="5">
        <v>0.84</v>
      </c>
      <c r="O1655" s="5" t="s">
        <v>33</v>
      </c>
      <c r="P1655" s="5" t="s">
        <v>53</v>
      </c>
      <c r="Q1655" s="5" t="s">
        <v>154</v>
      </c>
      <c r="R1655" s="5" t="s">
        <v>2656</v>
      </c>
      <c r="S1655" s="5">
        <v>44125</v>
      </c>
      <c r="T1655" s="7">
        <v>42063</v>
      </c>
      <c r="U1655" s="7">
        <v>42065</v>
      </c>
      <c r="V1655" s="5">
        <v>-13.135200000000001</v>
      </c>
      <c r="W1655" s="5">
        <v>8</v>
      </c>
      <c r="X1655" s="5">
        <v>27.53</v>
      </c>
      <c r="Y1655" s="5">
        <v>88157</v>
      </c>
      <c r="Z1655" s="5">
        <f>DATEDIF(Table1[[#This Row],[Order Date]], Table1[[#This Row],[Ship Date]], "D")</f>
        <v>2</v>
      </c>
      <c r="AA1655" s="5">
        <f>IF(Table1[[#This Row],[Sales]]=0, 0, Table1[[#This Row],[Profit]] / Table1[[#This Row],[Sales]] * 100)</f>
        <v>-47.71231383944788</v>
      </c>
      <c r="AB1655" s="5">
        <f>Table1[[#This Row],[Sales]] / (1 - Table1[[#This Row],[Discount]])</f>
        <v>27.53</v>
      </c>
      <c r="AC1655" s="5">
        <f>Table1[[#This Row],[Sales Before Discount]] - Table1[[#This Row],[Sales]]</f>
        <v>0</v>
      </c>
      <c r="AD1655" s="5" t="str">
        <f>IF(Table1[[#This Row],[Discount Impact Factor]]=0, "No Discount", IF(Table1[[#This Row],[Discount Impact Factor]]&lt;=0.1, "Low Discount", IF(Table1[[#This Row],[Discount Impact Factor]]&lt;=0.2, "Medium Discount", "High Discount")))</f>
        <v>No Discount</v>
      </c>
      <c r="AE1655" s="5" t="str">
        <f>IF(Table1[[#This Row],[Discount]]=0,"0% (No Discount)",
 IF(Table1[[#This Row],[Discount]]&lt;=0.09,"10%",
 IF(Table1[[#This Row],[Discount]]&lt;=0.16,"15%",
 IF(Table1[[#This Row],[Discount]]&lt;=0.2,"20%",  IF(Table1[[#This Row],[Discount]]&lt;=0.25,"25%",
 "30%+")))))</f>
        <v>0% (No Discount)</v>
      </c>
      <c r="AF1655" s="5" t="str">
        <f>IF(Table1[[#This Row],[Discount]]=0, "Full Price", "Discounted")</f>
        <v>Full Price</v>
      </c>
      <c r="AG1655" s="46" t="str">
        <f>TEXT(Table1[[#This Row],[Order Date]],"mmm-yyyy")</f>
        <v>Feb-2015</v>
      </c>
    </row>
    <row r="1656" spans="1:33" ht="12.75" hidden="1" customHeight="1" x14ac:dyDescent="0.25">
      <c r="A1656" s="5">
        <v>21290</v>
      </c>
      <c r="B1656" s="5" t="s">
        <v>25</v>
      </c>
      <c r="C1656" s="5">
        <v>0.04</v>
      </c>
      <c r="D1656" s="5">
        <v>4.13</v>
      </c>
      <c r="E1656" s="5">
        <v>0.99</v>
      </c>
      <c r="F1656" s="5">
        <v>2912</v>
      </c>
      <c r="G1656" s="5" t="s">
        <v>2658</v>
      </c>
      <c r="H1656" s="5" t="s">
        <v>27</v>
      </c>
      <c r="I1656" s="5" t="s">
        <v>40</v>
      </c>
      <c r="J1656" s="5" t="s">
        <v>29</v>
      </c>
      <c r="K1656" s="5" t="s">
        <v>134</v>
      </c>
      <c r="L1656" s="5" t="s">
        <v>59</v>
      </c>
      <c r="M1656" s="5" t="s">
        <v>1420</v>
      </c>
      <c r="N1656" s="5">
        <v>0.39</v>
      </c>
      <c r="O1656" s="5" t="s">
        <v>33</v>
      </c>
      <c r="P1656" s="5" t="s">
        <v>61</v>
      </c>
      <c r="Q1656" s="5" t="s">
        <v>2659</v>
      </c>
      <c r="R1656" s="5" t="s">
        <v>2660</v>
      </c>
      <c r="S1656" s="5">
        <v>58201</v>
      </c>
      <c r="T1656" s="7">
        <v>42122</v>
      </c>
      <c r="U1656" s="7">
        <v>42124</v>
      </c>
      <c r="V1656" s="5">
        <v>22.307699999999997</v>
      </c>
      <c r="W1656" s="5">
        <v>7</v>
      </c>
      <c r="X1656" s="5">
        <v>32.33</v>
      </c>
      <c r="Y1656" s="5">
        <v>87396</v>
      </c>
      <c r="Z1656" s="5">
        <f>DATEDIF(Table1[[#This Row],[Order Date]], Table1[[#This Row],[Ship Date]], "D")</f>
        <v>2</v>
      </c>
      <c r="AA1656" s="5">
        <f>IF(Table1[[#This Row],[Sales]]=0, 0, Table1[[#This Row],[Profit]] / Table1[[#This Row],[Sales]] * 100)</f>
        <v>69</v>
      </c>
      <c r="AB1656" s="5">
        <f>Table1[[#This Row],[Sales]] / (1 - Table1[[#This Row],[Discount]])</f>
        <v>33.677083333333336</v>
      </c>
      <c r="AC1656" s="5">
        <f>Table1[[#This Row],[Sales Before Discount]] - Table1[[#This Row],[Sales]]</f>
        <v>1.3470833333333374</v>
      </c>
      <c r="AD1656" s="5" t="str">
        <f>IF(Table1[[#This Row],[Discount Impact Factor]]=0, "No Discount", IF(Table1[[#This Row],[Discount Impact Factor]]&lt;=0.1, "Low Discount", IF(Table1[[#This Row],[Discount Impact Factor]]&lt;=0.2, "Medium Discount", "High Discount")))</f>
        <v>High Discount</v>
      </c>
      <c r="AE1656" s="5" t="str">
        <f>IF(Table1[[#This Row],[Discount]]=0,"0% (No Discount)",
 IF(Table1[[#This Row],[Discount]]&lt;=0.09,"10%",
 IF(Table1[[#This Row],[Discount]]&lt;=0.16,"15%",
 IF(Table1[[#This Row],[Discount]]&lt;=0.2,"20%",  IF(Table1[[#This Row],[Discount]]&lt;=0.25,"25%",
 "30%+")))))</f>
        <v>10%</v>
      </c>
      <c r="AF1656" s="5" t="str">
        <f>IF(Table1[[#This Row],[Discount]]=0, "Full Price", "Discounted")</f>
        <v>Discounted</v>
      </c>
      <c r="AG1656" s="46" t="str">
        <f>TEXT(Table1[[#This Row],[Order Date]],"mmm-yyyy")</f>
        <v>Apr-2015</v>
      </c>
    </row>
    <row r="1657" spans="1:33" ht="12.75" hidden="1" customHeight="1" x14ac:dyDescent="0.25">
      <c r="A1657" s="5">
        <v>21291</v>
      </c>
      <c r="B1657" s="5" t="s">
        <v>25</v>
      </c>
      <c r="C1657" s="5">
        <v>0.06</v>
      </c>
      <c r="D1657" s="5">
        <v>55.48</v>
      </c>
      <c r="E1657" s="5">
        <v>14.3</v>
      </c>
      <c r="F1657" s="5">
        <v>2912</v>
      </c>
      <c r="G1657" s="5" t="s">
        <v>2658</v>
      </c>
      <c r="H1657" s="5" t="s">
        <v>49</v>
      </c>
      <c r="I1657" s="5" t="s">
        <v>40</v>
      </c>
      <c r="J1657" s="5" t="s">
        <v>29</v>
      </c>
      <c r="K1657" s="5" t="s">
        <v>93</v>
      </c>
      <c r="L1657" s="5" t="s">
        <v>59</v>
      </c>
      <c r="M1657" s="5" t="s">
        <v>94</v>
      </c>
      <c r="N1657" s="5">
        <v>0.37</v>
      </c>
      <c r="O1657" s="5" t="s">
        <v>33</v>
      </c>
      <c r="P1657" s="5" t="s">
        <v>61</v>
      </c>
      <c r="Q1657" s="5" t="s">
        <v>2659</v>
      </c>
      <c r="R1657" s="5" t="s">
        <v>2660</v>
      </c>
      <c r="S1657" s="5">
        <v>58201</v>
      </c>
      <c r="T1657" s="7">
        <v>42122</v>
      </c>
      <c r="U1657" s="7">
        <v>42124</v>
      </c>
      <c r="V1657" s="5">
        <v>443.02139999999991</v>
      </c>
      <c r="W1657" s="5">
        <v>12</v>
      </c>
      <c r="X1657" s="5">
        <v>642.05999999999995</v>
      </c>
      <c r="Y1657" s="5">
        <v>87396</v>
      </c>
      <c r="Z1657" s="5">
        <f>DATEDIF(Table1[[#This Row],[Order Date]], Table1[[#This Row],[Ship Date]], "D")</f>
        <v>2</v>
      </c>
      <c r="AA1657" s="5">
        <f>IF(Table1[[#This Row],[Sales]]=0, 0, Table1[[#This Row],[Profit]] / Table1[[#This Row],[Sales]] * 100)</f>
        <v>69</v>
      </c>
      <c r="AB1657" s="5">
        <f>Table1[[#This Row],[Sales]] / (1 - Table1[[#This Row],[Discount]])</f>
        <v>683.04255319148933</v>
      </c>
      <c r="AC1657" s="5">
        <f>Table1[[#This Row],[Sales Before Discount]] - Table1[[#This Row],[Sales]]</f>
        <v>40.982553191489387</v>
      </c>
      <c r="AD1657" s="5" t="str">
        <f>IF(Table1[[#This Row],[Discount Impact Factor]]=0, "No Discount", IF(Table1[[#This Row],[Discount Impact Factor]]&lt;=0.1, "Low Discount", IF(Table1[[#This Row],[Discount Impact Factor]]&lt;=0.2, "Medium Discount", "High Discount")))</f>
        <v>High Discount</v>
      </c>
      <c r="AE1657" s="5" t="str">
        <f>IF(Table1[[#This Row],[Discount]]=0,"0% (No Discount)",
 IF(Table1[[#This Row],[Discount]]&lt;=0.09,"10%",
 IF(Table1[[#This Row],[Discount]]&lt;=0.16,"15%",
 IF(Table1[[#This Row],[Discount]]&lt;=0.2,"20%",  IF(Table1[[#This Row],[Discount]]&lt;=0.25,"25%",
 "30%+")))))</f>
        <v>10%</v>
      </c>
      <c r="AF1657" s="5" t="str">
        <f>IF(Table1[[#This Row],[Discount]]=0, "Full Price", "Discounted")</f>
        <v>Discounted</v>
      </c>
      <c r="AG1657" s="46" t="str">
        <f>TEXT(Table1[[#This Row],[Order Date]],"mmm-yyyy")</f>
        <v>Apr-2015</v>
      </c>
    </row>
    <row r="1658" spans="1:33" ht="12.75" customHeight="1" x14ac:dyDescent="0.25">
      <c r="A1658" s="5">
        <v>8310</v>
      </c>
      <c r="B1658" s="5" t="s">
        <v>56</v>
      </c>
      <c r="C1658" s="5">
        <v>0.05</v>
      </c>
      <c r="D1658" s="5">
        <v>535.64</v>
      </c>
      <c r="E1658" s="5">
        <v>14.7</v>
      </c>
      <c r="F1658" s="5">
        <v>2920</v>
      </c>
      <c r="G1658" s="5" t="s">
        <v>2661</v>
      </c>
      <c r="H1658" s="5" t="s">
        <v>39</v>
      </c>
      <c r="I1658" s="5" t="s">
        <v>40</v>
      </c>
      <c r="J1658" s="5" t="s">
        <v>77</v>
      </c>
      <c r="K1658" s="5" t="s">
        <v>85</v>
      </c>
      <c r="L1658" s="5" t="s">
        <v>43</v>
      </c>
      <c r="M1658" s="5" t="s">
        <v>1848</v>
      </c>
      <c r="N1658" s="5">
        <v>0.59</v>
      </c>
      <c r="O1658" s="5" t="s">
        <v>33</v>
      </c>
      <c r="P1658" s="5" t="s">
        <v>61</v>
      </c>
      <c r="Q1658" s="5" t="s">
        <v>178</v>
      </c>
      <c r="R1658" s="5" t="s">
        <v>179</v>
      </c>
      <c r="S1658" s="5">
        <v>60603</v>
      </c>
      <c r="T1658" s="7">
        <v>42162</v>
      </c>
      <c r="U1658" s="7">
        <v>42164</v>
      </c>
      <c r="V1658" s="5">
        <v>-1220.9144999999999</v>
      </c>
      <c r="W1658" s="5">
        <v>2</v>
      </c>
      <c r="X1658" s="5">
        <v>1068.5999999999999</v>
      </c>
      <c r="Y1658" s="5">
        <v>59365</v>
      </c>
      <c r="Z1658" s="5">
        <f>DATEDIF(Table1[[#This Row],[Order Date]], Table1[[#This Row],[Ship Date]], "D")</f>
        <v>2</v>
      </c>
      <c r="AA1658" s="5">
        <f>IF(Table1[[#This Row],[Sales]]=0, 0, Table1[[#This Row],[Profit]] / Table1[[#This Row],[Sales]] * 100)</f>
        <v>-114.25364963503651</v>
      </c>
      <c r="AB1658" s="5">
        <f>Table1[[#This Row],[Sales]] / (1 - Table1[[#This Row],[Discount]])</f>
        <v>1124.8421052631579</v>
      </c>
      <c r="AC1658" s="5">
        <f>Table1[[#This Row],[Sales Before Discount]] - Table1[[#This Row],[Sales]]</f>
        <v>56.24210526315801</v>
      </c>
      <c r="AD1658" s="5" t="str">
        <f>IF(Table1[[#This Row],[Discount Impact Factor]]=0, "No Discount", IF(Table1[[#This Row],[Discount Impact Factor]]&lt;=0.1, "Low Discount", IF(Table1[[#This Row],[Discount Impact Factor]]&lt;=0.2, "Medium Discount", "High Discount")))</f>
        <v>High Discount</v>
      </c>
      <c r="AE1658" s="5" t="str">
        <f>IF(Table1[[#This Row],[Discount]]=0,"0% (No Discount)",
 IF(Table1[[#This Row],[Discount]]&lt;=0.09,"10%",
 IF(Table1[[#This Row],[Discount]]&lt;=0.16,"15%",
 IF(Table1[[#This Row],[Discount]]&lt;=0.2,"20%",  IF(Table1[[#This Row],[Discount]]&lt;=0.25,"25%",
 "30%+")))))</f>
        <v>10%</v>
      </c>
      <c r="AF1658" s="5" t="str">
        <f>IF(Table1[[#This Row],[Discount]]=0, "Full Price", "Discounted")</f>
        <v>Discounted</v>
      </c>
      <c r="AG1658" s="46" t="str">
        <f>TEXT(Table1[[#This Row],[Order Date]],"mmm-yyyy")</f>
        <v>Jun-2015</v>
      </c>
    </row>
    <row r="1659" spans="1:33" ht="12.75" customHeight="1" x14ac:dyDescent="0.25">
      <c r="A1659" s="5">
        <v>18166</v>
      </c>
      <c r="B1659" s="5" t="s">
        <v>56</v>
      </c>
      <c r="C1659" s="5">
        <v>0</v>
      </c>
      <c r="D1659" s="5">
        <v>6.37</v>
      </c>
      <c r="E1659" s="5">
        <v>5.19</v>
      </c>
      <c r="F1659" s="5">
        <v>2923</v>
      </c>
      <c r="G1659" s="5" t="s">
        <v>2662</v>
      </c>
      <c r="H1659" s="5" t="s">
        <v>49</v>
      </c>
      <c r="I1659" s="5" t="s">
        <v>114</v>
      </c>
      <c r="J1659" s="5" t="s">
        <v>29</v>
      </c>
      <c r="K1659" s="5" t="s">
        <v>109</v>
      </c>
      <c r="L1659" s="5" t="s">
        <v>59</v>
      </c>
      <c r="M1659" s="5" t="s">
        <v>623</v>
      </c>
      <c r="N1659" s="5">
        <v>0.38</v>
      </c>
      <c r="O1659" s="5" t="s">
        <v>33</v>
      </c>
      <c r="P1659" s="5" t="s">
        <v>53</v>
      </c>
      <c r="Q1659" s="5" t="s">
        <v>415</v>
      </c>
      <c r="R1659" s="5" t="s">
        <v>2663</v>
      </c>
      <c r="S1659" s="5">
        <v>21740</v>
      </c>
      <c r="T1659" s="7">
        <v>42063</v>
      </c>
      <c r="U1659" s="7">
        <v>42065</v>
      </c>
      <c r="V1659" s="5">
        <v>-27.1492</v>
      </c>
      <c r="W1659" s="5">
        <v>15</v>
      </c>
      <c r="X1659" s="5">
        <v>99.75</v>
      </c>
      <c r="Y1659" s="5">
        <v>86592</v>
      </c>
      <c r="Z1659" s="5">
        <f>DATEDIF(Table1[[#This Row],[Order Date]], Table1[[#This Row],[Ship Date]], "D")</f>
        <v>2</v>
      </c>
      <c r="AA1659" s="5">
        <f>IF(Table1[[#This Row],[Sales]]=0, 0, Table1[[#This Row],[Profit]] / Table1[[#This Row],[Sales]] * 100)</f>
        <v>-27.217243107769423</v>
      </c>
      <c r="AB1659" s="5">
        <f>Table1[[#This Row],[Sales]] / (1 - Table1[[#This Row],[Discount]])</f>
        <v>99.75</v>
      </c>
      <c r="AC1659" s="5">
        <f>Table1[[#This Row],[Sales Before Discount]] - Table1[[#This Row],[Sales]]</f>
        <v>0</v>
      </c>
      <c r="AD1659" s="5" t="str">
        <f>IF(Table1[[#This Row],[Discount Impact Factor]]=0, "No Discount", IF(Table1[[#This Row],[Discount Impact Factor]]&lt;=0.1, "Low Discount", IF(Table1[[#This Row],[Discount Impact Factor]]&lt;=0.2, "Medium Discount", "High Discount")))</f>
        <v>No Discount</v>
      </c>
      <c r="AE1659" s="5" t="str">
        <f>IF(Table1[[#This Row],[Discount]]=0,"0% (No Discount)",
 IF(Table1[[#This Row],[Discount]]&lt;=0.09,"10%",
 IF(Table1[[#This Row],[Discount]]&lt;=0.16,"15%",
 IF(Table1[[#This Row],[Discount]]&lt;=0.2,"20%",  IF(Table1[[#This Row],[Discount]]&lt;=0.25,"25%",
 "30%+")))))</f>
        <v>0% (No Discount)</v>
      </c>
      <c r="AF1659" s="5" t="str">
        <f>IF(Table1[[#This Row],[Discount]]=0, "Full Price", "Discounted")</f>
        <v>Full Price</v>
      </c>
      <c r="AG1659" s="46" t="str">
        <f>TEXT(Table1[[#This Row],[Order Date]],"mmm-yyyy")</f>
        <v>Feb-2015</v>
      </c>
    </row>
    <row r="1660" spans="1:33" ht="12.75" customHeight="1" x14ac:dyDescent="0.25">
      <c r="A1660" s="5">
        <v>18345</v>
      </c>
      <c r="B1660" s="5" t="s">
        <v>47</v>
      </c>
      <c r="C1660" s="5">
        <v>0.02</v>
      </c>
      <c r="D1660" s="5">
        <v>110.98</v>
      </c>
      <c r="E1660" s="5">
        <v>13.99</v>
      </c>
      <c r="F1660" s="5">
        <v>2924</v>
      </c>
      <c r="G1660" s="5" t="s">
        <v>2664</v>
      </c>
      <c r="H1660" s="5" t="s">
        <v>49</v>
      </c>
      <c r="I1660" s="5" t="s">
        <v>114</v>
      </c>
      <c r="J1660" s="5" t="s">
        <v>41</v>
      </c>
      <c r="K1660" s="5" t="s">
        <v>50</v>
      </c>
      <c r="L1660" s="5" t="s">
        <v>86</v>
      </c>
      <c r="M1660" s="5" t="s">
        <v>1891</v>
      </c>
      <c r="N1660" s="5">
        <v>0.69</v>
      </c>
      <c r="O1660" s="5" t="s">
        <v>33</v>
      </c>
      <c r="P1660" s="5" t="s">
        <v>53</v>
      </c>
      <c r="Q1660" s="5" t="s">
        <v>415</v>
      </c>
      <c r="R1660" s="5" t="s">
        <v>2665</v>
      </c>
      <c r="S1660" s="5">
        <v>20707</v>
      </c>
      <c r="T1660" s="7">
        <v>42020</v>
      </c>
      <c r="U1660" s="7">
        <v>42022</v>
      </c>
      <c r="V1660" s="5">
        <v>-106.3424</v>
      </c>
      <c r="W1660" s="5">
        <v>2</v>
      </c>
      <c r="X1660" s="5">
        <v>226.53</v>
      </c>
      <c r="Y1660" s="5">
        <v>86591</v>
      </c>
      <c r="Z1660" s="5">
        <f>DATEDIF(Table1[[#This Row],[Order Date]], Table1[[#This Row],[Ship Date]], "D")</f>
        <v>2</v>
      </c>
      <c r="AA1660" s="5">
        <f>IF(Table1[[#This Row],[Sales]]=0, 0, Table1[[#This Row],[Profit]] / Table1[[#This Row],[Sales]] * 100)</f>
        <v>-46.944069218205094</v>
      </c>
      <c r="AB1660" s="5">
        <f>Table1[[#This Row],[Sales]] / (1 - Table1[[#This Row],[Discount]])</f>
        <v>231.15306122448979</v>
      </c>
      <c r="AC1660" s="5">
        <f>Table1[[#This Row],[Sales Before Discount]] - Table1[[#This Row],[Sales]]</f>
        <v>4.6230612244897884</v>
      </c>
      <c r="AD1660" s="5" t="str">
        <f>IF(Table1[[#This Row],[Discount Impact Factor]]=0, "No Discount", IF(Table1[[#This Row],[Discount Impact Factor]]&lt;=0.1, "Low Discount", IF(Table1[[#This Row],[Discount Impact Factor]]&lt;=0.2, "Medium Discount", "High Discount")))</f>
        <v>High Discount</v>
      </c>
      <c r="AE1660" s="5" t="str">
        <f>IF(Table1[[#This Row],[Discount]]=0,"0% (No Discount)",
 IF(Table1[[#This Row],[Discount]]&lt;=0.09,"10%",
 IF(Table1[[#This Row],[Discount]]&lt;=0.16,"15%",
 IF(Table1[[#This Row],[Discount]]&lt;=0.2,"20%",  IF(Table1[[#This Row],[Discount]]&lt;=0.25,"25%",
 "30%+")))))</f>
        <v>10%</v>
      </c>
      <c r="AF1660" s="5" t="str">
        <f>IF(Table1[[#This Row],[Discount]]=0, "Full Price", "Discounted")</f>
        <v>Discounted</v>
      </c>
      <c r="AG1660" s="46" t="str">
        <f>TEXT(Table1[[#This Row],[Order Date]],"mmm-yyyy")</f>
        <v>Jan-2015</v>
      </c>
    </row>
    <row r="1661" spans="1:33" ht="12.75" hidden="1" customHeight="1" x14ac:dyDescent="0.25">
      <c r="A1661" s="5">
        <v>18346</v>
      </c>
      <c r="B1661" s="5" t="s">
        <v>47</v>
      </c>
      <c r="C1661" s="5">
        <v>0.01</v>
      </c>
      <c r="D1661" s="5">
        <v>8.01</v>
      </c>
      <c r="E1661" s="5">
        <v>2.87</v>
      </c>
      <c r="F1661" s="5">
        <v>2924</v>
      </c>
      <c r="G1661" s="5" t="s">
        <v>2664</v>
      </c>
      <c r="H1661" s="5" t="s">
        <v>49</v>
      </c>
      <c r="I1661" s="5" t="s">
        <v>114</v>
      </c>
      <c r="J1661" s="5" t="s">
        <v>29</v>
      </c>
      <c r="K1661" s="5" t="s">
        <v>93</v>
      </c>
      <c r="L1661" s="5" t="s">
        <v>31</v>
      </c>
      <c r="M1661" s="5" t="s">
        <v>2666</v>
      </c>
      <c r="N1661" s="5">
        <v>0.4</v>
      </c>
      <c r="O1661" s="5" t="s">
        <v>33</v>
      </c>
      <c r="P1661" s="5" t="s">
        <v>53</v>
      </c>
      <c r="Q1661" s="5" t="s">
        <v>415</v>
      </c>
      <c r="R1661" s="5" t="s">
        <v>2665</v>
      </c>
      <c r="S1661" s="5">
        <v>20707</v>
      </c>
      <c r="T1661" s="7">
        <v>42020</v>
      </c>
      <c r="U1661" s="7">
        <v>42022</v>
      </c>
      <c r="V1661" s="5">
        <v>44.976799999999997</v>
      </c>
      <c r="W1661" s="5">
        <v>8</v>
      </c>
      <c r="X1661" s="5">
        <v>68.650000000000006</v>
      </c>
      <c r="Y1661" s="5">
        <v>86591</v>
      </c>
      <c r="Z1661" s="5">
        <f>DATEDIF(Table1[[#This Row],[Order Date]], Table1[[#This Row],[Ship Date]], "D")</f>
        <v>2</v>
      </c>
      <c r="AA1661" s="5">
        <f>IF(Table1[[#This Row],[Sales]]=0, 0, Table1[[#This Row],[Profit]] / Table1[[#This Row],[Sales]] * 100)</f>
        <v>65.516096139839746</v>
      </c>
      <c r="AB1661" s="5">
        <f>Table1[[#This Row],[Sales]] / (1 - Table1[[#This Row],[Discount]])</f>
        <v>69.343434343434353</v>
      </c>
      <c r="AC1661" s="5">
        <f>Table1[[#This Row],[Sales Before Discount]] - Table1[[#This Row],[Sales]]</f>
        <v>0.69343434343434751</v>
      </c>
      <c r="AD1661" s="5" t="str">
        <f>IF(Table1[[#This Row],[Discount Impact Factor]]=0, "No Discount", IF(Table1[[#This Row],[Discount Impact Factor]]&lt;=0.1, "Low Discount", IF(Table1[[#This Row],[Discount Impact Factor]]&lt;=0.2, "Medium Discount", "High Discount")))</f>
        <v>High Discount</v>
      </c>
      <c r="AE1661" s="5" t="str">
        <f>IF(Table1[[#This Row],[Discount]]=0,"0% (No Discount)",
 IF(Table1[[#This Row],[Discount]]&lt;=0.09,"10%",
 IF(Table1[[#This Row],[Discount]]&lt;=0.16,"15%",
 IF(Table1[[#This Row],[Discount]]&lt;=0.2,"20%",  IF(Table1[[#This Row],[Discount]]&lt;=0.25,"25%",
 "30%+")))))</f>
        <v>10%</v>
      </c>
      <c r="AF1661" s="5" t="str">
        <f>IF(Table1[[#This Row],[Discount]]=0, "Full Price", "Discounted")</f>
        <v>Discounted</v>
      </c>
      <c r="AG1661" s="46" t="str">
        <f>TEXT(Table1[[#This Row],[Order Date]],"mmm-yyyy")</f>
        <v>Jan-2015</v>
      </c>
    </row>
    <row r="1662" spans="1:33" ht="12.75" hidden="1" customHeight="1" x14ac:dyDescent="0.25">
      <c r="A1662" s="5">
        <v>25817</v>
      </c>
      <c r="B1662" s="5" t="s">
        <v>47</v>
      </c>
      <c r="C1662" s="5">
        <v>0.02</v>
      </c>
      <c r="D1662" s="5">
        <v>5.58</v>
      </c>
      <c r="E1662" s="5">
        <v>2.99</v>
      </c>
      <c r="F1662" s="5">
        <v>2928</v>
      </c>
      <c r="G1662" s="5" t="s">
        <v>2667</v>
      </c>
      <c r="H1662" s="5" t="s">
        <v>49</v>
      </c>
      <c r="I1662" s="5" t="s">
        <v>114</v>
      </c>
      <c r="J1662" s="5" t="s">
        <v>29</v>
      </c>
      <c r="K1662" s="5" t="s">
        <v>109</v>
      </c>
      <c r="L1662" s="5" t="s">
        <v>59</v>
      </c>
      <c r="M1662" s="5" t="s">
        <v>2668</v>
      </c>
      <c r="N1662" s="5">
        <v>0.37</v>
      </c>
      <c r="O1662" s="5" t="s">
        <v>33</v>
      </c>
      <c r="P1662" s="5" t="s">
        <v>136</v>
      </c>
      <c r="Q1662" s="5" t="s">
        <v>932</v>
      </c>
      <c r="R1662" s="5" t="s">
        <v>2669</v>
      </c>
      <c r="S1662" s="5">
        <v>29418</v>
      </c>
      <c r="T1662" s="7">
        <v>42150</v>
      </c>
      <c r="U1662" s="7">
        <v>42152</v>
      </c>
      <c r="V1662" s="5">
        <v>689.32799999999997</v>
      </c>
      <c r="W1662" s="5">
        <v>42</v>
      </c>
      <c r="X1662" s="5">
        <v>236.83</v>
      </c>
      <c r="Y1662" s="5">
        <v>90218</v>
      </c>
      <c r="Z1662" s="5">
        <f>DATEDIF(Table1[[#This Row],[Order Date]], Table1[[#This Row],[Ship Date]], "D")</f>
        <v>2</v>
      </c>
      <c r="AA1662" s="5">
        <f>IF(Table1[[#This Row],[Sales]]=0, 0, Table1[[#This Row],[Profit]] / Table1[[#This Row],[Sales]] * 100)</f>
        <v>291.06447662880544</v>
      </c>
      <c r="AB1662" s="5">
        <f>Table1[[#This Row],[Sales]] / (1 - Table1[[#This Row],[Discount]])</f>
        <v>241.66326530612247</v>
      </c>
      <c r="AC1662" s="5">
        <f>Table1[[#This Row],[Sales Before Discount]] - Table1[[#This Row],[Sales]]</f>
        <v>4.8332653061224562</v>
      </c>
      <c r="AD1662" s="5" t="str">
        <f>IF(Table1[[#This Row],[Discount Impact Factor]]=0, "No Discount", IF(Table1[[#This Row],[Discount Impact Factor]]&lt;=0.1, "Low Discount", IF(Table1[[#This Row],[Discount Impact Factor]]&lt;=0.2, "Medium Discount", "High Discount")))</f>
        <v>High Discount</v>
      </c>
      <c r="AE1662" s="5" t="str">
        <f>IF(Table1[[#This Row],[Discount]]=0,"0% (No Discount)",
 IF(Table1[[#This Row],[Discount]]&lt;=0.09,"10%",
 IF(Table1[[#This Row],[Discount]]&lt;=0.16,"15%",
 IF(Table1[[#This Row],[Discount]]&lt;=0.2,"20%",  IF(Table1[[#This Row],[Discount]]&lt;=0.25,"25%",
 "30%+")))))</f>
        <v>10%</v>
      </c>
      <c r="AF1662" s="5" t="str">
        <f>IF(Table1[[#This Row],[Discount]]=0, "Full Price", "Discounted")</f>
        <v>Discounted</v>
      </c>
      <c r="AG1662" s="46" t="str">
        <f>TEXT(Table1[[#This Row],[Order Date]],"mmm-yyyy")</f>
        <v>May-2015</v>
      </c>
    </row>
    <row r="1663" spans="1:33" ht="12.75" customHeight="1" x14ac:dyDescent="0.25">
      <c r="A1663" s="5">
        <v>25819</v>
      </c>
      <c r="B1663" s="5" t="s">
        <v>47</v>
      </c>
      <c r="C1663" s="5">
        <v>0.02</v>
      </c>
      <c r="D1663" s="5">
        <v>54.1</v>
      </c>
      <c r="E1663" s="5">
        <v>19.989999999999998</v>
      </c>
      <c r="F1663" s="5">
        <v>2928</v>
      </c>
      <c r="G1663" s="5" t="s">
        <v>2667</v>
      </c>
      <c r="H1663" s="5" t="s">
        <v>49</v>
      </c>
      <c r="I1663" s="5" t="s">
        <v>114</v>
      </c>
      <c r="J1663" s="5" t="s">
        <v>29</v>
      </c>
      <c r="K1663" s="5" t="s">
        <v>141</v>
      </c>
      <c r="L1663" s="5" t="s">
        <v>59</v>
      </c>
      <c r="M1663" s="5" t="s">
        <v>2181</v>
      </c>
      <c r="N1663" s="5">
        <v>0.59</v>
      </c>
      <c r="O1663" s="5" t="s">
        <v>33</v>
      </c>
      <c r="P1663" s="5" t="s">
        <v>136</v>
      </c>
      <c r="Q1663" s="5" t="s">
        <v>932</v>
      </c>
      <c r="R1663" s="5" t="s">
        <v>2669</v>
      </c>
      <c r="S1663" s="5">
        <v>29418</v>
      </c>
      <c r="T1663" s="7">
        <v>42150</v>
      </c>
      <c r="U1663" s="7">
        <v>42151</v>
      </c>
      <c r="V1663" s="5">
        <v>-33.585999999999999</v>
      </c>
      <c r="W1663" s="5">
        <v>36</v>
      </c>
      <c r="X1663" s="5">
        <v>1944.87</v>
      </c>
      <c r="Y1663" s="5">
        <v>90218</v>
      </c>
      <c r="Z1663" s="5">
        <f>DATEDIF(Table1[[#This Row],[Order Date]], Table1[[#This Row],[Ship Date]], "D")</f>
        <v>1</v>
      </c>
      <c r="AA1663" s="5">
        <f>IF(Table1[[#This Row],[Sales]]=0, 0, Table1[[#This Row],[Profit]] / Table1[[#This Row],[Sales]] * 100)</f>
        <v>-1.7269020551502157</v>
      </c>
      <c r="AB1663" s="5">
        <f>Table1[[#This Row],[Sales]] / (1 - Table1[[#This Row],[Discount]])</f>
        <v>1984.5612244897959</v>
      </c>
      <c r="AC1663" s="5">
        <f>Table1[[#This Row],[Sales Before Discount]] - Table1[[#This Row],[Sales]]</f>
        <v>39.691224489796014</v>
      </c>
      <c r="AD1663" s="5" t="str">
        <f>IF(Table1[[#This Row],[Discount Impact Factor]]=0, "No Discount", IF(Table1[[#This Row],[Discount Impact Factor]]&lt;=0.1, "Low Discount", IF(Table1[[#This Row],[Discount Impact Factor]]&lt;=0.2, "Medium Discount", "High Discount")))</f>
        <v>High Discount</v>
      </c>
      <c r="AE1663" s="5" t="str">
        <f>IF(Table1[[#This Row],[Discount]]=0,"0% (No Discount)",
 IF(Table1[[#This Row],[Discount]]&lt;=0.09,"10%",
 IF(Table1[[#This Row],[Discount]]&lt;=0.16,"15%",
 IF(Table1[[#This Row],[Discount]]&lt;=0.2,"20%",  IF(Table1[[#This Row],[Discount]]&lt;=0.25,"25%",
 "30%+")))))</f>
        <v>10%</v>
      </c>
      <c r="AF1663" s="5" t="str">
        <f>IF(Table1[[#This Row],[Discount]]=0, "Full Price", "Discounted")</f>
        <v>Discounted</v>
      </c>
      <c r="AG1663" s="46" t="str">
        <f>TEXT(Table1[[#This Row],[Order Date]],"mmm-yyyy")</f>
        <v>May-2015</v>
      </c>
    </row>
    <row r="1664" spans="1:33" ht="12.75" hidden="1" customHeight="1" x14ac:dyDescent="0.25">
      <c r="A1664" s="5">
        <v>21313</v>
      </c>
      <c r="B1664" s="5" t="s">
        <v>37</v>
      </c>
      <c r="C1664" s="5">
        <v>0.1</v>
      </c>
      <c r="D1664" s="5">
        <v>11.55</v>
      </c>
      <c r="E1664" s="5">
        <v>2.36</v>
      </c>
      <c r="F1664" s="5">
        <v>2931</v>
      </c>
      <c r="G1664" s="5" t="s">
        <v>2670</v>
      </c>
      <c r="H1664" s="5" t="s">
        <v>49</v>
      </c>
      <c r="I1664" s="5" t="s">
        <v>58</v>
      </c>
      <c r="J1664" s="5" t="s">
        <v>29</v>
      </c>
      <c r="K1664" s="5" t="s">
        <v>30</v>
      </c>
      <c r="L1664" s="5" t="s">
        <v>31</v>
      </c>
      <c r="M1664" s="5" t="s">
        <v>312</v>
      </c>
      <c r="N1664" s="5">
        <v>0.55000000000000004</v>
      </c>
      <c r="O1664" s="5" t="s">
        <v>33</v>
      </c>
      <c r="P1664" s="5" t="s">
        <v>34</v>
      </c>
      <c r="Q1664" s="5" t="s">
        <v>45</v>
      </c>
      <c r="R1664" s="5" t="s">
        <v>2671</v>
      </c>
      <c r="S1664" s="5">
        <v>95630</v>
      </c>
      <c r="T1664" s="7">
        <v>42063</v>
      </c>
      <c r="U1664" s="7">
        <v>42063</v>
      </c>
      <c r="V1664" s="5">
        <v>69.767200000000003</v>
      </c>
      <c r="W1664" s="5">
        <v>12</v>
      </c>
      <c r="X1664" s="5">
        <v>135.77000000000001</v>
      </c>
      <c r="Y1664" s="5">
        <v>87619</v>
      </c>
      <c r="Z1664" s="5">
        <f>DATEDIF(Table1[[#This Row],[Order Date]], Table1[[#This Row],[Ship Date]], "D")</f>
        <v>0</v>
      </c>
      <c r="AA1664" s="5">
        <f>IF(Table1[[#This Row],[Sales]]=0, 0, Table1[[#This Row],[Profit]] / Table1[[#This Row],[Sales]] * 100)</f>
        <v>51.386315091699196</v>
      </c>
      <c r="AB1664" s="5">
        <f>Table1[[#This Row],[Sales]] / (1 - Table1[[#This Row],[Discount]])</f>
        <v>150.85555555555555</v>
      </c>
      <c r="AC1664" s="5">
        <f>Table1[[#This Row],[Sales Before Discount]] - Table1[[#This Row],[Sales]]</f>
        <v>15.085555555555544</v>
      </c>
      <c r="AD1664" s="5" t="str">
        <f>IF(Table1[[#This Row],[Discount Impact Factor]]=0, "No Discount", IF(Table1[[#This Row],[Discount Impact Factor]]&lt;=0.1, "Low Discount", IF(Table1[[#This Row],[Discount Impact Factor]]&lt;=0.2, "Medium Discount", "High Discount")))</f>
        <v>High Discount</v>
      </c>
      <c r="AE1664" s="5" t="str">
        <f>IF(Table1[[#This Row],[Discount]]=0,"0% (No Discount)",
 IF(Table1[[#This Row],[Discount]]&lt;=0.09,"10%",
 IF(Table1[[#This Row],[Discount]]&lt;=0.16,"15%",
 IF(Table1[[#This Row],[Discount]]&lt;=0.2,"20%",  IF(Table1[[#This Row],[Discount]]&lt;=0.25,"25%",
 "30%+")))))</f>
        <v>15%</v>
      </c>
      <c r="AF1664" s="5" t="str">
        <f>IF(Table1[[#This Row],[Discount]]=0, "Full Price", "Discounted")</f>
        <v>Discounted</v>
      </c>
      <c r="AG1664" s="46" t="str">
        <f>TEXT(Table1[[#This Row],[Order Date]],"mmm-yyyy")</f>
        <v>Feb-2015</v>
      </c>
    </row>
    <row r="1665" spans="1:33" ht="12.75" customHeight="1" x14ac:dyDescent="0.25">
      <c r="A1665" s="5">
        <v>24866</v>
      </c>
      <c r="B1665" s="5" t="s">
        <v>25</v>
      </c>
      <c r="C1665" s="5">
        <v>0.01</v>
      </c>
      <c r="D1665" s="5">
        <v>35.44</v>
      </c>
      <c r="E1665" s="5">
        <v>19.989999999999998</v>
      </c>
      <c r="F1665" s="5">
        <v>2932</v>
      </c>
      <c r="G1665" s="5" t="s">
        <v>2672</v>
      </c>
      <c r="H1665" s="5" t="s">
        <v>49</v>
      </c>
      <c r="I1665" s="5" t="s">
        <v>58</v>
      </c>
      <c r="J1665" s="5" t="s">
        <v>29</v>
      </c>
      <c r="K1665" s="5" t="s">
        <v>93</v>
      </c>
      <c r="L1665" s="5" t="s">
        <v>59</v>
      </c>
      <c r="M1665" s="5" t="s">
        <v>1754</v>
      </c>
      <c r="N1665" s="5">
        <v>0.38</v>
      </c>
      <c r="O1665" s="5" t="s">
        <v>33</v>
      </c>
      <c r="P1665" s="5" t="s">
        <v>53</v>
      </c>
      <c r="Q1665" s="5" t="s">
        <v>228</v>
      </c>
      <c r="R1665" s="5" t="s">
        <v>857</v>
      </c>
      <c r="S1665" s="5">
        <v>6614</v>
      </c>
      <c r="T1665" s="7">
        <v>42116</v>
      </c>
      <c r="U1665" s="7">
        <v>42117</v>
      </c>
      <c r="V1665" s="5">
        <v>-52.822799999999994</v>
      </c>
      <c r="W1665" s="5">
        <v>1</v>
      </c>
      <c r="X1665" s="5">
        <v>55.43</v>
      </c>
      <c r="Y1665" s="5">
        <v>87620</v>
      </c>
      <c r="Z1665" s="5">
        <f>DATEDIF(Table1[[#This Row],[Order Date]], Table1[[#This Row],[Ship Date]], "D")</f>
        <v>1</v>
      </c>
      <c r="AA1665" s="5">
        <f>IF(Table1[[#This Row],[Sales]]=0, 0, Table1[[#This Row],[Profit]] / Table1[[#This Row],[Sales]] * 100)</f>
        <v>-95.296409886343127</v>
      </c>
      <c r="AB1665" s="5">
        <f>Table1[[#This Row],[Sales]] / (1 - Table1[[#This Row],[Discount]])</f>
        <v>55.98989898989899</v>
      </c>
      <c r="AC1665" s="5">
        <f>Table1[[#This Row],[Sales Before Discount]] - Table1[[#This Row],[Sales]]</f>
        <v>0.5598989898989899</v>
      </c>
      <c r="AD1665" s="5" t="str">
        <f>IF(Table1[[#This Row],[Discount Impact Factor]]=0, "No Discount", IF(Table1[[#This Row],[Discount Impact Factor]]&lt;=0.1, "Low Discount", IF(Table1[[#This Row],[Discount Impact Factor]]&lt;=0.2, "Medium Discount", "High Discount")))</f>
        <v>High Discount</v>
      </c>
      <c r="AE1665" s="5" t="str">
        <f>IF(Table1[[#This Row],[Discount]]=0,"0% (No Discount)",
 IF(Table1[[#This Row],[Discount]]&lt;=0.09,"10%",
 IF(Table1[[#This Row],[Discount]]&lt;=0.16,"15%",
 IF(Table1[[#This Row],[Discount]]&lt;=0.2,"20%",  IF(Table1[[#This Row],[Discount]]&lt;=0.25,"25%",
 "30%+")))))</f>
        <v>10%</v>
      </c>
      <c r="AF1665" s="5" t="str">
        <f>IF(Table1[[#This Row],[Discount]]=0, "Full Price", "Discounted")</f>
        <v>Discounted</v>
      </c>
      <c r="AG1665" s="46" t="str">
        <f>TEXT(Table1[[#This Row],[Order Date]],"mmm-yyyy")</f>
        <v>Apr-2015</v>
      </c>
    </row>
    <row r="1666" spans="1:33" ht="12.75" hidden="1" customHeight="1" x14ac:dyDescent="0.25">
      <c r="A1666" s="5">
        <v>24995</v>
      </c>
      <c r="B1666" s="5" t="s">
        <v>106</v>
      </c>
      <c r="C1666" s="5">
        <v>0.02</v>
      </c>
      <c r="D1666" s="5">
        <v>3.8</v>
      </c>
      <c r="E1666" s="5">
        <v>1.49</v>
      </c>
      <c r="F1666" s="5">
        <v>2935</v>
      </c>
      <c r="G1666" s="5" t="s">
        <v>2673</v>
      </c>
      <c r="H1666" s="5" t="s">
        <v>49</v>
      </c>
      <c r="I1666" s="5" t="s">
        <v>58</v>
      </c>
      <c r="J1666" s="5" t="s">
        <v>29</v>
      </c>
      <c r="K1666" s="5" t="s">
        <v>109</v>
      </c>
      <c r="L1666" s="5" t="s">
        <v>59</v>
      </c>
      <c r="M1666" s="5" t="s">
        <v>125</v>
      </c>
      <c r="N1666" s="5">
        <v>0.38</v>
      </c>
      <c r="O1666" s="5" t="s">
        <v>33</v>
      </c>
      <c r="P1666" s="5" t="s">
        <v>53</v>
      </c>
      <c r="Q1666" s="5" t="s">
        <v>193</v>
      </c>
      <c r="R1666" s="5" t="s">
        <v>194</v>
      </c>
      <c r="S1666" s="5">
        <v>2215</v>
      </c>
      <c r="T1666" s="7">
        <v>42135</v>
      </c>
      <c r="U1666" s="7">
        <v>42139</v>
      </c>
      <c r="V1666" s="5">
        <v>7.31</v>
      </c>
      <c r="W1666" s="5">
        <v>5</v>
      </c>
      <c r="X1666" s="5">
        <v>20.46</v>
      </c>
      <c r="Y1666" s="5">
        <v>87617</v>
      </c>
      <c r="Z1666" s="5">
        <f>DATEDIF(Table1[[#This Row],[Order Date]], Table1[[#This Row],[Ship Date]], "D")</f>
        <v>4</v>
      </c>
      <c r="AA1666" s="5">
        <f>IF(Table1[[#This Row],[Sales]]=0, 0, Table1[[#This Row],[Profit]] / Table1[[#This Row],[Sales]] * 100)</f>
        <v>35.728250244379275</v>
      </c>
      <c r="AB1666" s="5">
        <f>Table1[[#This Row],[Sales]] / (1 - Table1[[#This Row],[Discount]])</f>
        <v>20.877551020408166</v>
      </c>
      <c r="AC1666" s="5">
        <f>Table1[[#This Row],[Sales Before Discount]] - Table1[[#This Row],[Sales]]</f>
        <v>0.41755102040816539</v>
      </c>
      <c r="AD1666" s="5" t="str">
        <f>IF(Table1[[#This Row],[Discount Impact Factor]]=0, "No Discount", IF(Table1[[#This Row],[Discount Impact Factor]]&lt;=0.1, "Low Discount", IF(Table1[[#This Row],[Discount Impact Factor]]&lt;=0.2, "Medium Discount", "High Discount")))</f>
        <v>High Discount</v>
      </c>
      <c r="AE1666" s="5" t="str">
        <f>IF(Table1[[#This Row],[Discount]]=0,"0% (No Discount)",
 IF(Table1[[#This Row],[Discount]]&lt;=0.09,"10%",
 IF(Table1[[#This Row],[Discount]]&lt;=0.16,"15%",
 IF(Table1[[#This Row],[Discount]]&lt;=0.2,"20%",  IF(Table1[[#This Row],[Discount]]&lt;=0.25,"25%",
 "30%+")))))</f>
        <v>10%</v>
      </c>
      <c r="AF1666" s="5" t="str">
        <f>IF(Table1[[#This Row],[Discount]]=0, "Full Price", "Discounted")</f>
        <v>Discounted</v>
      </c>
      <c r="AG1666" s="46" t="str">
        <f>TEXT(Table1[[#This Row],[Order Date]],"mmm-yyyy")</f>
        <v>May-2015</v>
      </c>
    </row>
    <row r="1667" spans="1:33" ht="12.75" hidden="1" customHeight="1" x14ac:dyDescent="0.25">
      <c r="A1667" s="5">
        <v>24865</v>
      </c>
      <c r="B1667" s="5" t="s">
        <v>25</v>
      </c>
      <c r="C1667" s="5">
        <v>0.03</v>
      </c>
      <c r="D1667" s="5">
        <v>47.9</v>
      </c>
      <c r="E1667" s="5">
        <v>5.86</v>
      </c>
      <c r="F1667" s="5">
        <v>2938</v>
      </c>
      <c r="G1667" s="5" t="s">
        <v>2674</v>
      </c>
      <c r="H1667" s="5" t="s">
        <v>49</v>
      </c>
      <c r="I1667" s="5" t="s">
        <v>58</v>
      </c>
      <c r="J1667" s="5" t="s">
        <v>29</v>
      </c>
      <c r="K1667" s="5" t="s">
        <v>93</v>
      </c>
      <c r="L1667" s="5" t="s">
        <v>59</v>
      </c>
      <c r="M1667" s="5" t="s">
        <v>1937</v>
      </c>
      <c r="N1667" s="5">
        <v>0.37</v>
      </c>
      <c r="O1667" s="5" t="s">
        <v>33</v>
      </c>
      <c r="P1667" s="5" t="s">
        <v>53</v>
      </c>
      <c r="Q1667" s="5" t="s">
        <v>193</v>
      </c>
      <c r="R1667" s="5" t="s">
        <v>2675</v>
      </c>
      <c r="S1667" s="5">
        <v>2180</v>
      </c>
      <c r="T1667" s="7">
        <v>42116</v>
      </c>
      <c r="U1667" s="7">
        <v>42119</v>
      </c>
      <c r="V1667" s="5">
        <v>642.99029999999993</v>
      </c>
      <c r="W1667" s="5">
        <v>20</v>
      </c>
      <c r="X1667" s="5">
        <v>931.87</v>
      </c>
      <c r="Y1667" s="5">
        <v>87620</v>
      </c>
      <c r="Z1667" s="5">
        <f>DATEDIF(Table1[[#This Row],[Order Date]], Table1[[#This Row],[Ship Date]], "D")</f>
        <v>3</v>
      </c>
      <c r="AA1667" s="5">
        <f>IF(Table1[[#This Row],[Sales]]=0, 0, Table1[[#This Row],[Profit]] / Table1[[#This Row],[Sales]] * 100)</f>
        <v>69</v>
      </c>
      <c r="AB1667" s="5">
        <f>Table1[[#This Row],[Sales]] / (1 - Table1[[#This Row],[Discount]])</f>
        <v>960.69072164948454</v>
      </c>
      <c r="AC1667" s="5">
        <f>Table1[[#This Row],[Sales Before Discount]] - Table1[[#This Row],[Sales]]</f>
        <v>28.82072164948454</v>
      </c>
      <c r="AD1667" s="5" t="str">
        <f>IF(Table1[[#This Row],[Discount Impact Factor]]=0, "No Discount", IF(Table1[[#This Row],[Discount Impact Factor]]&lt;=0.1, "Low Discount", IF(Table1[[#This Row],[Discount Impact Factor]]&lt;=0.2, "Medium Discount", "High Discount")))</f>
        <v>High Discount</v>
      </c>
      <c r="AE1667" s="5" t="str">
        <f>IF(Table1[[#This Row],[Discount]]=0,"0% (No Discount)",
 IF(Table1[[#This Row],[Discount]]&lt;=0.09,"10%",
 IF(Table1[[#This Row],[Discount]]&lt;=0.16,"15%",
 IF(Table1[[#This Row],[Discount]]&lt;=0.2,"20%",  IF(Table1[[#This Row],[Discount]]&lt;=0.25,"25%",
 "30%+")))))</f>
        <v>10%</v>
      </c>
      <c r="AF1667" s="5" t="str">
        <f>IF(Table1[[#This Row],[Discount]]=0, "Full Price", "Discounted")</f>
        <v>Discounted</v>
      </c>
      <c r="AG1667" s="46" t="str">
        <f>TEXT(Table1[[#This Row],[Order Date]],"mmm-yyyy")</f>
        <v>Apr-2015</v>
      </c>
    </row>
    <row r="1668" spans="1:33" ht="12.75" hidden="1" customHeight="1" x14ac:dyDescent="0.25">
      <c r="A1668" s="5">
        <v>23567</v>
      </c>
      <c r="B1668" s="5" t="s">
        <v>47</v>
      </c>
      <c r="C1668" s="5">
        <v>0.05</v>
      </c>
      <c r="D1668" s="5">
        <v>2.62</v>
      </c>
      <c r="E1668" s="5">
        <v>0.8</v>
      </c>
      <c r="F1668" s="5">
        <v>2941</v>
      </c>
      <c r="G1668" s="5" t="s">
        <v>2676</v>
      </c>
      <c r="H1668" s="5" t="s">
        <v>49</v>
      </c>
      <c r="I1668" s="5" t="s">
        <v>58</v>
      </c>
      <c r="J1668" s="5" t="s">
        <v>29</v>
      </c>
      <c r="K1668" s="5" t="s">
        <v>66</v>
      </c>
      <c r="L1668" s="5" t="s">
        <v>31</v>
      </c>
      <c r="M1668" s="5" t="s">
        <v>1409</v>
      </c>
      <c r="N1668" s="5">
        <v>0.39</v>
      </c>
      <c r="O1668" s="5" t="s">
        <v>33</v>
      </c>
      <c r="P1668" s="5" t="s">
        <v>53</v>
      </c>
      <c r="Q1668" s="5" t="s">
        <v>54</v>
      </c>
      <c r="R1668" s="5" t="s">
        <v>484</v>
      </c>
      <c r="S1668" s="5">
        <v>7960</v>
      </c>
      <c r="T1668" s="7">
        <v>42150</v>
      </c>
      <c r="U1668" s="7">
        <v>42151</v>
      </c>
      <c r="V1668" s="5">
        <v>12.71</v>
      </c>
      <c r="W1668" s="5">
        <v>8</v>
      </c>
      <c r="X1668" s="5">
        <v>21.41</v>
      </c>
      <c r="Y1668" s="5">
        <v>87618</v>
      </c>
      <c r="Z1668" s="5">
        <f>DATEDIF(Table1[[#This Row],[Order Date]], Table1[[#This Row],[Ship Date]], "D")</f>
        <v>1</v>
      </c>
      <c r="AA1668" s="5">
        <f>IF(Table1[[#This Row],[Sales]]=0, 0, Table1[[#This Row],[Profit]] / Table1[[#This Row],[Sales]] * 100)</f>
        <v>59.364782811770198</v>
      </c>
      <c r="AB1668" s="5">
        <f>Table1[[#This Row],[Sales]] / (1 - Table1[[#This Row],[Discount]])</f>
        <v>22.536842105263158</v>
      </c>
      <c r="AC1668" s="5">
        <f>Table1[[#This Row],[Sales Before Discount]] - Table1[[#This Row],[Sales]]</f>
        <v>1.1268421052631581</v>
      </c>
      <c r="AD1668" s="5" t="str">
        <f>IF(Table1[[#This Row],[Discount Impact Factor]]=0, "No Discount", IF(Table1[[#This Row],[Discount Impact Factor]]&lt;=0.1, "Low Discount", IF(Table1[[#This Row],[Discount Impact Factor]]&lt;=0.2, "Medium Discount", "High Discount")))</f>
        <v>High Discount</v>
      </c>
      <c r="AE1668" s="5" t="str">
        <f>IF(Table1[[#This Row],[Discount]]=0,"0% (No Discount)",
 IF(Table1[[#This Row],[Discount]]&lt;=0.09,"10%",
 IF(Table1[[#This Row],[Discount]]&lt;=0.16,"15%",
 IF(Table1[[#This Row],[Discount]]&lt;=0.2,"20%",  IF(Table1[[#This Row],[Discount]]&lt;=0.25,"25%",
 "30%+")))))</f>
        <v>10%</v>
      </c>
      <c r="AF1668" s="5" t="str">
        <f>IF(Table1[[#This Row],[Discount]]=0, "Full Price", "Discounted")</f>
        <v>Discounted</v>
      </c>
      <c r="AG1668" s="46" t="str">
        <f>TEXT(Table1[[#This Row],[Order Date]],"mmm-yyyy")</f>
        <v>May-2015</v>
      </c>
    </row>
    <row r="1669" spans="1:33" ht="12.75" hidden="1" customHeight="1" x14ac:dyDescent="0.25">
      <c r="A1669" s="5">
        <v>19575</v>
      </c>
      <c r="B1669" s="5" t="s">
        <v>106</v>
      </c>
      <c r="C1669" s="5">
        <v>0.04</v>
      </c>
      <c r="D1669" s="5">
        <v>4.55</v>
      </c>
      <c r="E1669" s="5">
        <v>1.49</v>
      </c>
      <c r="F1669" s="5">
        <v>2944</v>
      </c>
      <c r="G1669" s="5" t="s">
        <v>2677</v>
      </c>
      <c r="H1669" s="5" t="s">
        <v>49</v>
      </c>
      <c r="I1669" s="5" t="s">
        <v>28</v>
      </c>
      <c r="J1669" s="5" t="s">
        <v>29</v>
      </c>
      <c r="K1669" s="5" t="s">
        <v>109</v>
      </c>
      <c r="L1669" s="5" t="s">
        <v>59</v>
      </c>
      <c r="M1669" s="5" t="s">
        <v>1441</v>
      </c>
      <c r="N1669" s="5">
        <v>0.35</v>
      </c>
      <c r="O1669" s="5" t="s">
        <v>33</v>
      </c>
      <c r="P1669" s="5" t="s">
        <v>61</v>
      </c>
      <c r="Q1669" s="5" t="s">
        <v>300</v>
      </c>
      <c r="R1669" s="5" t="s">
        <v>1929</v>
      </c>
      <c r="S1669" s="5">
        <v>48640</v>
      </c>
      <c r="T1669" s="7">
        <v>42068</v>
      </c>
      <c r="U1669" s="7">
        <v>42070</v>
      </c>
      <c r="V1669" s="5">
        <v>28.288</v>
      </c>
      <c r="W1669" s="5">
        <v>13</v>
      </c>
      <c r="X1669" s="5">
        <v>59.75</v>
      </c>
      <c r="Y1669" s="5">
        <v>90309</v>
      </c>
      <c r="Z1669" s="5">
        <f>DATEDIF(Table1[[#This Row],[Order Date]], Table1[[#This Row],[Ship Date]], "D")</f>
        <v>2</v>
      </c>
      <c r="AA1669" s="5">
        <f>IF(Table1[[#This Row],[Sales]]=0, 0, Table1[[#This Row],[Profit]] / Table1[[#This Row],[Sales]] * 100)</f>
        <v>47.343933054393304</v>
      </c>
      <c r="AB1669" s="5">
        <f>Table1[[#This Row],[Sales]] / (1 - Table1[[#This Row],[Discount]])</f>
        <v>62.239583333333336</v>
      </c>
      <c r="AC1669" s="5">
        <f>Table1[[#This Row],[Sales Before Discount]] - Table1[[#This Row],[Sales]]</f>
        <v>2.4895833333333357</v>
      </c>
      <c r="AD1669" s="5" t="str">
        <f>IF(Table1[[#This Row],[Discount Impact Factor]]=0, "No Discount", IF(Table1[[#This Row],[Discount Impact Factor]]&lt;=0.1, "Low Discount", IF(Table1[[#This Row],[Discount Impact Factor]]&lt;=0.2, "Medium Discount", "High Discount")))</f>
        <v>High Discount</v>
      </c>
      <c r="AE1669" s="5" t="str">
        <f>IF(Table1[[#This Row],[Discount]]=0,"0% (No Discount)",
 IF(Table1[[#This Row],[Discount]]&lt;=0.09,"10%",
 IF(Table1[[#This Row],[Discount]]&lt;=0.16,"15%",
 IF(Table1[[#This Row],[Discount]]&lt;=0.2,"20%",  IF(Table1[[#This Row],[Discount]]&lt;=0.25,"25%",
 "30%+")))))</f>
        <v>10%</v>
      </c>
      <c r="AF1669" s="5" t="str">
        <f>IF(Table1[[#This Row],[Discount]]=0, "Full Price", "Discounted")</f>
        <v>Discounted</v>
      </c>
      <c r="AG1669" s="46" t="str">
        <f>TEXT(Table1[[#This Row],[Order Date]],"mmm-yyyy")</f>
        <v>Mar-2015</v>
      </c>
    </row>
    <row r="1670" spans="1:33" ht="12.75" hidden="1" customHeight="1" x14ac:dyDescent="0.25">
      <c r="A1670" s="5">
        <v>26054</v>
      </c>
      <c r="B1670" s="5" t="s">
        <v>37</v>
      </c>
      <c r="C1670" s="5">
        <v>0.01</v>
      </c>
      <c r="D1670" s="5">
        <v>7.64</v>
      </c>
      <c r="E1670" s="5">
        <v>1.39</v>
      </c>
      <c r="F1670" s="5">
        <v>2947</v>
      </c>
      <c r="G1670" s="5" t="s">
        <v>2678</v>
      </c>
      <c r="H1670" s="5" t="s">
        <v>49</v>
      </c>
      <c r="I1670" s="5" t="s">
        <v>114</v>
      </c>
      <c r="J1670" s="5" t="s">
        <v>29</v>
      </c>
      <c r="K1670" s="5" t="s">
        <v>69</v>
      </c>
      <c r="L1670" s="5" t="s">
        <v>59</v>
      </c>
      <c r="M1670" s="5" t="s">
        <v>2438</v>
      </c>
      <c r="N1670" s="5">
        <v>0.36</v>
      </c>
      <c r="O1670" s="5" t="s">
        <v>33</v>
      </c>
      <c r="P1670" s="5" t="s">
        <v>53</v>
      </c>
      <c r="Q1670" s="5" t="s">
        <v>71</v>
      </c>
      <c r="R1670" s="5" t="s">
        <v>2679</v>
      </c>
      <c r="S1670" s="5">
        <v>14043</v>
      </c>
      <c r="T1670" s="7">
        <v>42039</v>
      </c>
      <c r="U1670" s="7">
        <v>42042</v>
      </c>
      <c r="V1670" s="5">
        <v>112.1181</v>
      </c>
      <c r="W1670" s="5">
        <v>20</v>
      </c>
      <c r="X1670" s="5">
        <v>162.49</v>
      </c>
      <c r="Y1670" s="5">
        <v>87511</v>
      </c>
      <c r="Z1670" s="5">
        <f>DATEDIF(Table1[[#This Row],[Order Date]], Table1[[#This Row],[Ship Date]], "D")</f>
        <v>3</v>
      </c>
      <c r="AA1670" s="5">
        <f>IF(Table1[[#This Row],[Sales]]=0, 0, Table1[[#This Row],[Profit]] / Table1[[#This Row],[Sales]] * 100)</f>
        <v>69</v>
      </c>
      <c r="AB1670" s="5">
        <f>Table1[[#This Row],[Sales]] / (1 - Table1[[#This Row],[Discount]])</f>
        <v>164.13131313131314</v>
      </c>
      <c r="AC1670" s="5">
        <f>Table1[[#This Row],[Sales Before Discount]] - Table1[[#This Row],[Sales]]</f>
        <v>1.641313131313126</v>
      </c>
      <c r="AD1670" s="5" t="str">
        <f>IF(Table1[[#This Row],[Discount Impact Factor]]=0, "No Discount", IF(Table1[[#This Row],[Discount Impact Factor]]&lt;=0.1, "Low Discount", IF(Table1[[#This Row],[Discount Impact Factor]]&lt;=0.2, "Medium Discount", "High Discount")))</f>
        <v>High Discount</v>
      </c>
      <c r="AE1670" s="5" t="str">
        <f>IF(Table1[[#This Row],[Discount]]=0,"0% (No Discount)",
 IF(Table1[[#This Row],[Discount]]&lt;=0.09,"10%",
 IF(Table1[[#This Row],[Discount]]&lt;=0.16,"15%",
 IF(Table1[[#This Row],[Discount]]&lt;=0.2,"20%",  IF(Table1[[#This Row],[Discount]]&lt;=0.25,"25%",
 "30%+")))))</f>
        <v>10%</v>
      </c>
      <c r="AF1670" s="5" t="str">
        <f>IF(Table1[[#This Row],[Discount]]=0, "Full Price", "Discounted")</f>
        <v>Discounted</v>
      </c>
      <c r="AG1670" s="46" t="str">
        <f>TEXT(Table1[[#This Row],[Order Date]],"mmm-yyyy")</f>
        <v>Feb-2015</v>
      </c>
    </row>
    <row r="1671" spans="1:33" ht="12.75" hidden="1" customHeight="1" x14ac:dyDescent="0.25">
      <c r="A1671" s="5">
        <v>25051</v>
      </c>
      <c r="B1671" s="5" t="s">
        <v>56</v>
      </c>
      <c r="C1671" s="5">
        <v>7.0000000000000007E-2</v>
      </c>
      <c r="D1671" s="5">
        <v>42.98</v>
      </c>
      <c r="E1671" s="5">
        <v>4.62</v>
      </c>
      <c r="F1671" s="5">
        <v>2951</v>
      </c>
      <c r="G1671" s="5" t="s">
        <v>2680</v>
      </c>
      <c r="H1671" s="5" t="s">
        <v>27</v>
      </c>
      <c r="I1671" s="5" t="s">
        <v>28</v>
      </c>
      <c r="J1671" s="5" t="s">
        <v>29</v>
      </c>
      <c r="K1671" s="5" t="s">
        <v>257</v>
      </c>
      <c r="L1671" s="5" t="s">
        <v>59</v>
      </c>
      <c r="M1671" s="5" t="s">
        <v>1888</v>
      </c>
      <c r="N1671" s="5">
        <v>0.56000000000000005</v>
      </c>
      <c r="O1671" s="5" t="s">
        <v>33</v>
      </c>
      <c r="P1671" s="5" t="s">
        <v>61</v>
      </c>
      <c r="Q1671" s="5" t="s">
        <v>183</v>
      </c>
      <c r="R1671" s="5" t="s">
        <v>2612</v>
      </c>
      <c r="S1671" s="5">
        <v>67601</v>
      </c>
      <c r="T1671" s="7">
        <v>42050</v>
      </c>
      <c r="U1671" s="7">
        <v>42052</v>
      </c>
      <c r="V1671" s="5">
        <v>565.38599999999997</v>
      </c>
      <c r="W1671" s="5">
        <v>19</v>
      </c>
      <c r="X1671" s="5">
        <v>819.4</v>
      </c>
      <c r="Y1671" s="5">
        <v>91397</v>
      </c>
      <c r="Z1671" s="5">
        <f>DATEDIF(Table1[[#This Row],[Order Date]], Table1[[#This Row],[Ship Date]], "D")</f>
        <v>2</v>
      </c>
      <c r="AA1671" s="5">
        <f>IF(Table1[[#This Row],[Sales]]=0, 0, Table1[[#This Row],[Profit]] / Table1[[#This Row],[Sales]] * 100)</f>
        <v>69</v>
      </c>
      <c r="AB1671" s="5">
        <f>Table1[[#This Row],[Sales]] / (1 - Table1[[#This Row],[Discount]])</f>
        <v>881.07526881720435</v>
      </c>
      <c r="AC1671" s="5">
        <f>Table1[[#This Row],[Sales Before Discount]] - Table1[[#This Row],[Sales]]</f>
        <v>61.675268817204369</v>
      </c>
      <c r="AD1671" s="5" t="str">
        <f>IF(Table1[[#This Row],[Discount Impact Factor]]=0, "No Discount", IF(Table1[[#This Row],[Discount Impact Factor]]&lt;=0.1, "Low Discount", IF(Table1[[#This Row],[Discount Impact Factor]]&lt;=0.2, "Medium Discount", "High Discount")))</f>
        <v>High Discount</v>
      </c>
      <c r="AE1671" s="5" t="str">
        <f>IF(Table1[[#This Row],[Discount]]=0,"0% (No Discount)",
 IF(Table1[[#This Row],[Discount]]&lt;=0.09,"10%",
 IF(Table1[[#This Row],[Discount]]&lt;=0.16,"15%",
 IF(Table1[[#This Row],[Discount]]&lt;=0.2,"20%",  IF(Table1[[#This Row],[Discount]]&lt;=0.25,"25%",
 "30%+")))))</f>
        <v>10%</v>
      </c>
      <c r="AF1671" s="5" t="str">
        <f>IF(Table1[[#This Row],[Discount]]=0, "Full Price", "Discounted")</f>
        <v>Discounted</v>
      </c>
      <c r="AG1671" s="46" t="str">
        <f>TEXT(Table1[[#This Row],[Order Date]],"mmm-yyyy")</f>
        <v>Feb-2015</v>
      </c>
    </row>
    <row r="1672" spans="1:33" ht="12.75" customHeight="1" x14ac:dyDescent="0.25">
      <c r="A1672" s="5">
        <v>25052</v>
      </c>
      <c r="B1672" s="5" t="s">
        <v>56</v>
      </c>
      <c r="C1672" s="5">
        <v>0.03</v>
      </c>
      <c r="D1672" s="5">
        <v>89.99</v>
      </c>
      <c r="E1672" s="5">
        <v>42</v>
      </c>
      <c r="F1672" s="5">
        <v>2951</v>
      </c>
      <c r="G1672" s="5" t="s">
        <v>2680</v>
      </c>
      <c r="H1672" s="5" t="s">
        <v>39</v>
      </c>
      <c r="I1672" s="5" t="s">
        <v>28</v>
      </c>
      <c r="J1672" s="5" t="s">
        <v>41</v>
      </c>
      <c r="K1672" s="5" t="s">
        <v>42</v>
      </c>
      <c r="L1672" s="5" t="s">
        <v>43</v>
      </c>
      <c r="M1672" s="5" t="s">
        <v>2466</v>
      </c>
      <c r="N1672" s="5">
        <v>0.66</v>
      </c>
      <c r="O1672" s="5" t="s">
        <v>33</v>
      </c>
      <c r="P1672" s="5" t="s">
        <v>61</v>
      </c>
      <c r="Q1672" s="5" t="s">
        <v>183</v>
      </c>
      <c r="R1672" s="5" t="s">
        <v>2612</v>
      </c>
      <c r="S1672" s="5">
        <v>67601</v>
      </c>
      <c r="T1672" s="7">
        <v>42050</v>
      </c>
      <c r="U1672" s="7">
        <v>42053</v>
      </c>
      <c r="V1672" s="5">
        <v>-230.9528</v>
      </c>
      <c r="W1672" s="5">
        <v>19</v>
      </c>
      <c r="X1672" s="5">
        <v>1809.75</v>
      </c>
      <c r="Y1672" s="5">
        <v>91397</v>
      </c>
      <c r="Z1672" s="5">
        <f>DATEDIF(Table1[[#This Row],[Order Date]], Table1[[#This Row],[Ship Date]], "D")</f>
        <v>3</v>
      </c>
      <c r="AA1672" s="5">
        <f>IF(Table1[[#This Row],[Sales]]=0, 0, Table1[[#This Row],[Profit]] / Table1[[#This Row],[Sales]] * 100)</f>
        <v>-12.76158585439978</v>
      </c>
      <c r="AB1672" s="5">
        <f>Table1[[#This Row],[Sales]] / (1 - Table1[[#This Row],[Discount]])</f>
        <v>1865.7216494845361</v>
      </c>
      <c r="AC1672" s="5">
        <f>Table1[[#This Row],[Sales Before Discount]] - Table1[[#This Row],[Sales]]</f>
        <v>55.971649484536101</v>
      </c>
      <c r="AD1672" s="5" t="str">
        <f>IF(Table1[[#This Row],[Discount Impact Factor]]=0, "No Discount", IF(Table1[[#This Row],[Discount Impact Factor]]&lt;=0.1, "Low Discount", IF(Table1[[#This Row],[Discount Impact Factor]]&lt;=0.2, "Medium Discount", "High Discount")))</f>
        <v>High Discount</v>
      </c>
      <c r="AE1672" s="5" t="str">
        <f>IF(Table1[[#This Row],[Discount]]=0,"0% (No Discount)",
 IF(Table1[[#This Row],[Discount]]&lt;=0.09,"10%",
 IF(Table1[[#This Row],[Discount]]&lt;=0.16,"15%",
 IF(Table1[[#This Row],[Discount]]&lt;=0.2,"20%",  IF(Table1[[#This Row],[Discount]]&lt;=0.25,"25%",
 "30%+")))))</f>
        <v>10%</v>
      </c>
      <c r="AF1672" s="5" t="str">
        <f>IF(Table1[[#This Row],[Discount]]=0, "Full Price", "Discounted")</f>
        <v>Discounted</v>
      </c>
      <c r="AG1672" s="46" t="str">
        <f>TEXT(Table1[[#This Row],[Order Date]],"mmm-yyyy")</f>
        <v>Feb-2015</v>
      </c>
    </row>
    <row r="1673" spans="1:33" ht="12.75" customHeight="1" x14ac:dyDescent="0.25">
      <c r="A1673" s="5">
        <v>25970</v>
      </c>
      <c r="B1673" s="5" t="s">
        <v>56</v>
      </c>
      <c r="C1673" s="5">
        <v>0.08</v>
      </c>
      <c r="D1673" s="5">
        <v>5.74</v>
      </c>
      <c r="E1673" s="5">
        <v>5.01</v>
      </c>
      <c r="F1673" s="5">
        <v>2952</v>
      </c>
      <c r="G1673" s="5" t="s">
        <v>2681</v>
      </c>
      <c r="H1673" s="5" t="s">
        <v>27</v>
      </c>
      <c r="I1673" s="5" t="s">
        <v>28</v>
      </c>
      <c r="J1673" s="5" t="s">
        <v>29</v>
      </c>
      <c r="K1673" s="5" t="s">
        <v>109</v>
      </c>
      <c r="L1673" s="5" t="s">
        <v>59</v>
      </c>
      <c r="M1673" s="5" t="s">
        <v>2061</v>
      </c>
      <c r="N1673" s="5">
        <v>0.39</v>
      </c>
      <c r="O1673" s="5" t="s">
        <v>33</v>
      </c>
      <c r="P1673" s="5" t="s">
        <v>53</v>
      </c>
      <c r="Q1673" s="5" t="s">
        <v>154</v>
      </c>
      <c r="R1673" s="5" t="s">
        <v>2682</v>
      </c>
      <c r="S1673" s="5">
        <v>43123</v>
      </c>
      <c r="T1673" s="7">
        <v>42109</v>
      </c>
      <c r="U1673" s="7">
        <v>42111</v>
      </c>
      <c r="V1673" s="5">
        <v>-61.628039999999999</v>
      </c>
      <c r="W1673" s="5">
        <v>12</v>
      </c>
      <c r="X1673" s="5">
        <v>70.03</v>
      </c>
      <c r="Y1673" s="5">
        <v>91398</v>
      </c>
      <c r="Z1673" s="5">
        <f>DATEDIF(Table1[[#This Row],[Order Date]], Table1[[#This Row],[Ship Date]], "D")</f>
        <v>2</v>
      </c>
      <c r="AA1673" s="5">
        <f>IF(Table1[[#This Row],[Sales]]=0, 0, Table1[[#This Row],[Profit]] / Table1[[#This Row],[Sales]] * 100)</f>
        <v>-88.002341853491359</v>
      </c>
      <c r="AB1673" s="5">
        <f>Table1[[#This Row],[Sales]] / (1 - Table1[[#This Row],[Discount]])</f>
        <v>76.119565217391298</v>
      </c>
      <c r="AC1673" s="5">
        <f>Table1[[#This Row],[Sales Before Discount]] - Table1[[#This Row],[Sales]]</f>
        <v>6.0895652173912964</v>
      </c>
      <c r="AD1673" s="5" t="str">
        <f>IF(Table1[[#This Row],[Discount Impact Factor]]=0, "No Discount", IF(Table1[[#This Row],[Discount Impact Factor]]&lt;=0.1, "Low Discount", IF(Table1[[#This Row],[Discount Impact Factor]]&lt;=0.2, "Medium Discount", "High Discount")))</f>
        <v>High Discount</v>
      </c>
      <c r="AE1673" s="5" t="str">
        <f>IF(Table1[[#This Row],[Discount]]=0,"0% (No Discount)",
 IF(Table1[[#This Row],[Discount]]&lt;=0.09,"10%",
 IF(Table1[[#This Row],[Discount]]&lt;=0.16,"15%",
 IF(Table1[[#This Row],[Discount]]&lt;=0.2,"20%",  IF(Table1[[#This Row],[Discount]]&lt;=0.25,"25%",
 "30%+")))))</f>
        <v>10%</v>
      </c>
      <c r="AF1673" s="5" t="str">
        <f>IF(Table1[[#This Row],[Discount]]=0, "Full Price", "Discounted")</f>
        <v>Discounted</v>
      </c>
      <c r="AG1673" s="46" t="str">
        <f>TEXT(Table1[[#This Row],[Order Date]],"mmm-yyyy")</f>
        <v>Apr-2015</v>
      </c>
    </row>
    <row r="1674" spans="1:33" ht="12.75" hidden="1" customHeight="1" x14ac:dyDescent="0.25">
      <c r="A1674" s="5">
        <v>21200</v>
      </c>
      <c r="B1674" s="5" t="s">
        <v>106</v>
      </c>
      <c r="C1674" s="5">
        <v>0.09</v>
      </c>
      <c r="D1674" s="5">
        <v>12.22</v>
      </c>
      <c r="E1674" s="5">
        <v>2.85</v>
      </c>
      <c r="F1674" s="5">
        <v>2954</v>
      </c>
      <c r="G1674" s="5" t="s">
        <v>2683</v>
      </c>
      <c r="H1674" s="5" t="s">
        <v>49</v>
      </c>
      <c r="I1674" s="5" t="s">
        <v>114</v>
      </c>
      <c r="J1674" s="5" t="s">
        <v>41</v>
      </c>
      <c r="K1674" s="5" t="s">
        <v>50</v>
      </c>
      <c r="L1674" s="5" t="s">
        <v>51</v>
      </c>
      <c r="M1674" s="5" t="s">
        <v>2398</v>
      </c>
      <c r="N1674" s="5">
        <v>0.55000000000000004</v>
      </c>
      <c r="O1674" s="5" t="s">
        <v>33</v>
      </c>
      <c r="P1674" s="5" t="s">
        <v>61</v>
      </c>
      <c r="Q1674" s="5" t="s">
        <v>62</v>
      </c>
      <c r="R1674" s="5" t="s">
        <v>2684</v>
      </c>
      <c r="S1674" s="5">
        <v>55119</v>
      </c>
      <c r="T1674" s="7">
        <v>42173</v>
      </c>
      <c r="U1674" s="7">
        <v>42180</v>
      </c>
      <c r="V1674" s="5">
        <v>70.676699999999997</v>
      </c>
      <c r="W1674" s="5">
        <v>9</v>
      </c>
      <c r="X1674" s="5">
        <v>102.43</v>
      </c>
      <c r="Y1674" s="5">
        <v>86427</v>
      </c>
      <c r="Z1674" s="5">
        <f>DATEDIF(Table1[[#This Row],[Order Date]], Table1[[#This Row],[Ship Date]], "D")</f>
        <v>7</v>
      </c>
      <c r="AA1674" s="5">
        <f>IF(Table1[[#This Row],[Sales]]=0, 0, Table1[[#This Row],[Profit]] / Table1[[#This Row],[Sales]] * 100)</f>
        <v>69</v>
      </c>
      <c r="AB1674" s="5">
        <f>Table1[[#This Row],[Sales]] / (1 - Table1[[#This Row],[Discount]])</f>
        <v>112.56043956043956</v>
      </c>
      <c r="AC1674" s="5">
        <f>Table1[[#This Row],[Sales Before Discount]] - Table1[[#This Row],[Sales]]</f>
        <v>10.130439560439555</v>
      </c>
      <c r="AD1674" s="5" t="str">
        <f>IF(Table1[[#This Row],[Discount Impact Factor]]=0, "No Discount", IF(Table1[[#This Row],[Discount Impact Factor]]&lt;=0.1, "Low Discount", IF(Table1[[#This Row],[Discount Impact Factor]]&lt;=0.2, "Medium Discount", "High Discount")))</f>
        <v>High Discount</v>
      </c>
      <c r="AE1674" s="5" t="str">
        <f>IF(Table1[[#This Row],[Discount]]=0,"0% (No Discount)",
 IF(Table1[[#This Row],[Discount]]&lt;=0.09,"10%",
 IF(Table1[[#This Row],[Discount]]&lt;=0.16,"15%",
 IF(Table1[[#This Row],[Discount]]&lt;=0.2,"20%",  IF(Table1[[#This Row],[Discount]]&lt;=0.25,"25%",
 "30%+")))))</f>
        <v>10%</v>
      </c>
      <c r="AF1674" s="5" t="str">
        <f>IF(Table1[[#This Row],[Discount]]=0, "Full Price", "Discounted")</f>
        <v>Discounted</v>
      </c>
      <c r="AG1674" s="46" t="str">
        <f>TEXT(Table1[[#This Row],[Order Date]],"mmm-yyyy")</f>
        <v>Jun-2015</v>
      </c>
    </row>
    <row r="1675" spans="1:33" ht="12.75" hidden="1" customHeight="1" x14ac:dyDescent="0.25">
      <c r="A1675" s="5">
        <v>24817</v>
      </c>
      <c r="B1675" s="5" t="s">
        <v>56</v>
      </c>
      <c r="C1675" s="5">
        <v>0.1</v>
      </c>
      <c r="D1675" s="5">
        <v>37.94</v>
      </c>
      <c r="E1675" s="5">
        <v>5.08</v>
      </c>
      <c r="F1675" s="5">
        <v>2957</v>
      </c>
      <c r="G1675" s="5" t="s">
        <v>2685</v>
      </c>
      <c r="H1675" s="5" t="s">
        <v>27</v>
      </c>
      <c r="I1675" s="5" t="s">
        <v>28</v>
      </c>
      <c r="J1675" s="5" t="s">
        <v>29</v>
      </c>
      <c r="K1675" s="5" t="s">
        <v>93</v>
      </c>
      <c r="L1675" s="5" t="s">
        <v>31</v>
      </c>
      <c r="M1675" s="5" t="s">
        <v>892</v>
      </c>
      <c r="N1675" s="5">
        <v>0.38</v>
      </c>
      <c r="O1675" s="5" t="s">
        <v>33</v>
      </c>
      <c r="P1675" s="5" t="s">
        <v>61</v>
      </c>
      <c r="Q1675" s="5" t="s">
        <v>1858</v>
      </c>
      <c r="R1675" s="5" t="s">
        <v>2686</v>
      </c>
      <c r="S1675" s="5">
        <v>53209</v>
      </c>
      <c r="T1675" s="7">
        <v>42096</v>
      </c>
      <c r="U1675" s="7">
        <v>42098</v>
      </c>
      <c r="V1675" s="5">
        <v>95.054399999999987</v>
      </c>
      <c r="W1675" s="5">
        <v>4</v>
      </c>
      <c r="X1675" s="5">
        <v>137.76</v>
      </c>
      <c r="Y1675" s="5">
        <v>90264</v>
      </c>
      <c r="Z1675" s="5">
        <f>DATEDIF(Table1[[#This Row],[Order Date]], Table1[[#This Row],[Ship Date]], "D")</f>
        <v>2</v>
      </c>
      <c r="AA1675" s="5">
        <f>IF(Table1[[#This Row],[Sales]]=0, 0, Table1[[#This Row],[Profit]] / Table1[[#This Row],[Sales]] * 100)</f>
        <v>69</v>
      </c>
      <c r="AB1675" s="5">
        <f>Table1[[#This Row],[Sales]] / (1 - Table1[[#This Row],[Discount]])</f>
        <v>153.06666666666666</v>
      </c>
      <c r="AC1675" s="5">
        <f>Table1[[#This Row],[Sales Before Discount]] - Table1[[#This Row],[Sales]]</f>
        <v>15.306666666666672</v>
      </c>
      <c r="AD1675" s="5" t="str">
        <f>IF(Table1[[#This Row],[Discount Impact Factor]]=0, "No Discount", IF(Table1[[#This Row],[Discount Impact Factor]]&lt;=0.1, "Low Discount", IF(Table1[[#This Row],[Discount Impact Factor]]&lt;=0.2, "Medium Discount", "High Discount")))</f>
        <v>High Discount</v>
      </c>
      <c r="AE1675" s="5" t="str">
        <f>IF(Table1[[#This Row],[Discount]]=0,"0% (No Discount)",
 IF(Table1[[#This Row],[Discount]]&lt;=0.09,"10%",
 IF(Table1[[#This Row],[Discount]]&lt;=0.16,"15%",
 IF(Table1[[#This Row],[Discount]]&lt;=0.2,"20%",  IF(Table1[[#This Row],[Discount]]&lt;=0.25,"25%",
 "30%+")))))</f>
        <v>15%</v>
      </c>
      <c r="AF1675" s="5" t="str">
        <f>IF(Table1[[#This Row],[Discount]]=0, "Full Price", "Discounted")</f>
        <v>Discounted</v>
      </c>
      <c r="AG1675" s="46" t="str">
        <f>TEXT(Table1[[#This Row],[Order Date]],"mmm-yyyy")</f>
        <v>Apr-2015</v>
      </c>
    </row>
    <row r="1676" spans="1:33" ht="12.75" hidden="1" customHeight="1" x14ac:dyDescent="0.25">
      <c r="A1676" s="5">
        <v>25709</v>
      </c>
      <c r="B1676" s="5" t="s">
        <v>106</v>
      </c>
      <c r="C1676" s="5">
        <v>0.06</v>
      </c>
      <c r="D1676" s="5">
        <v>20.99</v>
      </c>
      <c r="E1676" s="5">
        <v>0.99</v>
      </c>
      <c r="F1676" s="5">
        <v>2958</v>
      </c>
      <c r="G1676" s="5" t="s">
        <v>2687</v>
      </c>
      <c r="H1676" s="5" t="s">
        <v>49</v>
      </c>
      <c r="I1676" s="5" t="s">
        <v>28</v>
      </c>
      <c r="J1676" s="5" t="s">
        <v>77</v>
      </c>
      <c r="K1676" s="5" t="s">
        <v>78</v>
      </c>
      <c r="L1676" s="5" t="s">
        <v>31</v>
      </c>
      <c r="M1676" s="5" t="s">
        <v>2688</v>
      </c>
      <c r="N1676" s="5">
        <v>0.37</v>
      </c>
      <c r="O1676" s="5" t="s">
        <v>33</v>
      </c>
      <c r="P1676" s="5" t="s">
        <v>61</v>
      </c>
      <c r="Q1676" s="5" t="s">
        <v>1858</v>
      </c>
      <c r="R1676" s="5" t="s">
        <v>2689</v>
      </c>
      <c r="S1676" s="5">
        <v>54956</v>
      </c>
      <c r="T1676" s="7">
        <v>42086</v>
      </c>
      <c r="U1676" s="7">
        <v>42091</v>
      </c>
      <c r="V1676" s="5">
        <v>224.96069999999997</v>
      </c>
      <c r="W1676" s="5">
        <v>18</v>
      </c>
      <c r="X1676" s="5">
        <v>326.02999999999997</v>
      </c>
      <c r="Y1676" s="5">
        <v>90265</v>
      </c>
      <c r="Z1676" s="5">
        <f>DATEDIF(Table1[[#This Row],[Order Date]], Table1[[#This Row],[Ship Date]], "D")</f>
        <v>5</v>
      </c>
      <c r="AA1676" s="5">
        <f>IF(Table1[[#This Row],[Sales]]=0, 0, Table1[[#This Row],[Profit]] / Table1[[#This Row],[Sales]] * 100)</f>
        <v>69</v>
      </c>
      <c r="AB1676" s="5">
        <f>Table1[[#This Row],[Sales]] / (1 - Table1[[#This Row],[Discount]])</f>
        <v>346.84042553191489</v>
      </c>
      <c r="AC1676" s="5">
        <f>Table1[[#This Row],[Sales Before Discount]] - Table1[[#This Row],[Sales]]</f>
        <v>20.810425531914916</v>
      </c>
      <c r="AD1676" s="5" t="str">
        <f>IF(Table1[[#This Row],[Discount Impact Factor]]=0, "No Discount", IF(Table1[[#This Row],[Discount Impact Factor]]&lt;=0.1, "Low Discount", IF(Table1[[#This Row],[Discount Impact Factor]]&lt;=0.2, "Medium Discount", "High Discount")))</f>
        <v>High Discount</v>
      </c>
      <c r="AE1676" s="5" t="str">
        <f>IF(Table1[[#This Row],[Discount]]=0,"0% (No Discount)",
 IF(Table1[[#This Row],[Discount]]&lt;=0.09,"10%",
 IF(Table1[[#This Row],[Discount]]&lt;=0.16,"15%",
 IF(Table1[[#This Row],[Discount]]&lt;=0.2,"20%",  IF(Table1[[#This Row],[Discount]]&lt;=0.25,"25%",
 "30%+")))))</f>
        <v>10%</v>
      </c>
      <c r="AF1676" s="5" t="str">
        <f>IF(Table1[[#This Row],[Discount]]=0, "Full Price", "Discounted")</f>
        <v>Discounted</v>
      </c>
      <c r="AG1676" s="46" t="str">
        <f>TEXT(Table1[[#This Row],[Order Date]],"mmm-yyyy")</f>
        <v>Mar-2015</v>
      </c>
    </row>
    <row r="1677" spans="1:33" ht="12.75" customHeight="1" x14ac:dyDescent="0.25">
      <c r="A1677" s="5">
        <v>19923</v>
      </c>
      <c r="B1677" s="5" t="s">
        <v>37</v>
      </c>
      <c r="C1677" s="5">
        <v>0.1</v>
      </c>
      <c r="D1677" s="5">
        <v>36.549999999999997</v>
      </c>
      <c r="E1677" s="5">
        <v>13.89</v>
      </c>
      <c r="F1677" s="5">
        <v>2960</v>
      </c>
      <c r="G1677" s="5" t="s">
        <v>2690</v>
      </c>
      <c r="H1677" s="5" t="s">
        <v>49</v>
      </c>
      <c r="I1677" s="5" t="s">
        <v>28</v>
      </c>
      <c r="J1677" s="5" t="s">
        <v>29</v>
      </c>
      <c r="K1677" s="5" t="s">
        <v>30</v>
      </c>
      <c r="L1677" s="5" t="s">
        <v>31</v>
      </c>
      <c r="M1677" s="5" t="s">
        <v>1290</v>
      </c>
      <c r="N1677" s="5">
        <v>0.41</v>
      </c>
      <c r="O1677" s="5" t="s">
        <v>33</v>
      </c>
      <c r="P1677" s="5" t="s">
        <v>136</v>
      </c>
      <c r="Q1677" s="5" t="s">
        <v>958</v>
      </c>
      <c r="R1677" s="5" t="s">
        <v>2691</v>
      </c>
      <c r="S1677" s="5">
        <v>72956</v>
      </c>
      <c r="T1677" s="7">
        <v>42099</v>
      </c>
      <c r="U1677" s="7">
        <v>42101</v>
      </c>
      <c r="V1677" s="5">
        <v>-89.572000000000003</v>
      </c>
      <c r="W1677" s="5">
        <v>11</v>
      </c>
      <c r="X1677" s="5">
        <v>379.72</v>
      </c>
      <c r="Y1677" s="5">
        <v>90646</v>
      </c>
      <c r="Z1677" s="5">
        <f>DATEDIF(Table1[[#This Row],[Order Date]], Table1[[#This Row],[Ship Date]], "D")</f>
        <v>2</v>
      </c>
      <c r="AA1677" s="5">
        <f>IF(Table1[[#This Row],[Sales]]=0, 0, Table1[[#This Row],[Profit]] / Table1[[#This Row],[Sales]] * 100)</f>
        <v>-23.588960286526913</v>
      </c>
      <c r="AB1677" s="5">
        <f>Table1[[#This Row],[Sales]] / (1 - Table1[[#This Row],[Discount]])</f>
        <v>421.91111111111115</v>
      </c>
      <c r="AC1677" s="5">
        <f>Table1[[#This Row],[Sales Before Discount]] - Table1[[#This Row],[Sales]]</f>
        <v>42.191111111111127</v>
      </c>
      <c r="AD1677" s="5" t="str">
        <f>IF(Table1[[#This Row],[Discount Impact Factor]]=0, "No Discount", IF(Table1[[#This Row],[Discount Impact Factor]]&lt;=0.1, "Low Discount", IF(Table1[[#This Row],[Discount Impact Factor]]&lt;=0.2, "Medium Discount", "High Discount")))</f>
        <v>High Discount</v>
      </c>
      <c r="AE1677" s="5" t="str">
        <f>IF(Table1[[#This Row],[Discount]]=0,"0% (No Discount)",
 IF(Table1[[#This Row],[Discount]]&lt;=0.09,"10%",
 IF(Table1[[#This Row],[Discount]]&lt;=0.16,"15%",
 IF(Table1[[#This Row],[Discount]]&lt;=0.2,"20%",  IF(Table1[[#This Row],[Discount]]&lt;=0.25,"25%",
 "30%+")))))</f>
        <v>15%</v>
      </c>
      <c r="AF1677" s="5" t="str">
        <f>IF(Table1[[#This Row],[Discount]]=0, "Full Price", "Discounted")</f>
        <v>Discounted</v>
      </c>
      <c r="AG1677" s="46" t="str">
        <f>TEXT(Table1[[#This Row],[Order Date]],"mmm-yyyy")</f>
        <v>Apr-2015</v>
      </c>
    </row>
    <row r="1678" spans="1:33" ht="12.75" hidden="1" customHeight="1" x14ac:dyDescent="0.25">
      <c r="A1678" s="5">
        <v>20390</v>
      </c>
      <c r="B1678" s="5" t="s">
        <v>25</v>
      </c>
      <c r="C1678" s="5">
        <v>7.0000000000000007E-2</v>
      </c>
      <c r="D1678" s="5">
        <v>4.76</v>
      </c>
      <c r="E1678" s="5">
        <v>0.88</v>
      </c>
      <c r="F1678" s="5">
        <v>2962</v>
      </c>
      <c r="G1678" s="5" t="s">
        <v>2692</v>
      </c>
      <c r="H1678" s="5" t="s">
        <v>27</v>
      </c>
      <c r="I1678" s="5" t="s">
        <v>114</v>
      </c>
      <c r="J1678" s="5" t="s">
        <v>29</v>
      </c>
      <c r="K1678" s="5" t="s">
        <v>93</v>
      </c>
      <c r="L1678" s="5" t="s">
        <v>31</v>
      </c>
      <c r="M1678" s="5" t="s">
        <v>2564</v>
      </c>
      <c r="N1678" s="5">
        <v>0.39</v>
      </c>
      <c r="O1678" s="5" t="s">
        <v>33</v>
      </c>
      <c r="P1678" s="5" t="s">
        <v>34</v>
      </c>
      <c r="Q1678" s="5" t="s">
        <v>255</v>
      </c>
      <c r="R1678" s="5" t="s">
        <v>337</v>
      </c>
      <c r="S1678" s="5">
        <v>80027</v>
      </c>
      <c r="T1678" s="7">
        <v>42131</v>
      </c>
      <c r="U1678" s="7">
        <v>42133</v>
      </c>
      <c r="V1678" s="5">
        <v>33.347699999999996</v>
      </c>
      <c r="W1678" s="5">
        <v>10</v>
      </c>
      <c r="X1678" s="5">
        <v>48.33</v>
      </c>
      <c r="Y1678" s="5">
        <v>88611</v>
      </c>
      <c r="Z1678" s="5">
        <f>DATEDIF(Table1[[#This Row],[Order Date]], Table1[[#This Row],[Ship Date]], "D")</f>
        <v>2</v>
      </c>
      <c r="AA1678" s="5">
        <f>IF(Table1[[#This Row],[Sales]]=0, 0, Table1[[#This Row],[Profit]] / Table1[[#This Row],[Sales]] * 100)</f>
        <v>69</v>
      </c>
      <c r="AB1678" s="5">
        <f>Table1[[#This Row],[Sales]] / (1 - Table1[[#This Row],[Discount]])</f>
        <v>51.967741935483872</v>
      </c>
      <c r="AC1678" s="5">
        <f>Table1[[#This Row],[Sales Before Discount]] - Table1[[#This Row],[Sales]]</f>
        <v>3.6377419354838736</v>
      </c>
      <c r="AD1678" s="5" t="str">
        <f>IF(Table1[[#This Row],[Discount Impact Factor]]=0, "No Discount", IF(Table1[[#This Row],[Discount Impact Factor]]&lt;=0.1, "Low Discount", IF(Table1[[#This Row],[Discount Impact Factor]]&lt;=0.2, "Medium Discount", "High Discount")))</f>
        <v>High Discount</v>
      </c>
      <c r="AE1678" s="5" t="str">
        <f>IF(Table1[[#This Row],[Discount]]=0,"0% (No Discount)",
 IF(Table1[[#This Row],[Discount]]&lt;=0.09,"10%",
 IF(Table1[[#This Row],[Discount]]&lt;=0.16,"15%",
 IF(Table1[[#This Row],[Discount]]&lt;=0.2,"20%",  IF(Table1[[#This Row],[Discount]]&lt;=0.25,"25%",
 "30%+")))))</f>
        <v>10%</v>
      </c>
      <c r="AF1678" s="5" t="str">
        <f>IF(Table1[[#This Row],[Discount]]=0, "Full Price", "Discounted")</f>
        <v>Discounted</v>
      </c>
      <c r="AG1678" s="46" t="str">
        <f>TEXT(Table1[[#This Row],[Order Date]],"mmm-yyyy")</f>
        <v>May-2015</v>
      </c>
    </row>
    <row r="1679" spans="1:33" ht="12.75" customHeight="1" x14ac:dyDescent="0.25">
      <c r="A1679" s="5">
        <v>22175</v>
      </c>
      <c r="B1679" s="5" t="s">
        <v>47</v>
      </c>
      <c r="C1679" s="5">
        <v>0.01</v>
      </c>
      <c r="D1679" s="5">
        <v>7.98</v>
      </c>
      <c r="E1679" s="5">
        <v>6.5</v>
      </c>
      <c r="F1679" s="5">
        <v>2963</v>
      </c>
      <c r="G1679" s="5" t="s">
        <v>2693</v>
      </c>
      <c r="H1679" s="5" t="s">
        <v>49</v>
      </c>
      <c r="I1679" s="5" t="s">
        <v>114</v>
      </c>
      <c r="J1679" s="5" t="s">
        <v>29</v>
      </c>
      <c r="K1679" s="5" t="s">
        <v>141</v>
      </c>
      <c r="L1679" s="5" t="s">
        <v>86</v>
      </c>
      <c r="M1679" s="5" t="s">
        <v>2694</v>
      </c>
      <c r="N1679" s="5">
        <v>0.59</v>
      </c>
      <c r="O1679" s="5" t="s">
        <v>33</v>
      </c>
      <c r="P1679" s="5" t="s">
        <v>53</v>
      </c>
      <c r="Q1679" s="5" t="s">
        <v>415</v>
      </c>
      <c r="R1679" s="5" t="s">
        <v>2695</v>
      </c>
      <c r="S1679" s="5">
        <v>21220</v>
      </c>
      <c r="T1679" s="7">
        <v>42177</v>
      </c>
      <c r="U1679" s="7">
        <v>42178</v>
      </c>
      <c r="V1679" s="5">
        <v>-34.591999999999999</v>
      </c>
      <c r="W1679" s="5">
        <v>4</v>
      </c>
      <c r="X1679" s="5">
        <v>34.909999999999997</v>
      </c>
      <c r="Y1679" s="5">
        <v>88612</v>
      </c>
      <c r="Z1679" s="5">
        <f>DATEDIF(Table1[[#This Row],[Order Date]], Table1[[#This Row],[Ship Date]], "D")</f>
        <v>1</v>
      </c>
      <c r="AA1679" s="5">
        <f>IF(Table1[[#This Row],[Sales]]=0, 0, Table1[[#This Row],[Profit]] / Table1[[#This Row],[Sales]] * 100)</f>
        <v>-99.089086221712989</v>
      </c>
      <c r="AB1679" s="5">
        <f>Table1[[#This Row],[Sales]] / (1 - Table1[[#This Row],[Discount]])</f>
        <v>35.262626262626263</v>
      </c>
      <c r="AC1679" s="5">
        <f>Table1[[#This Row],[Sales Before Discount]] - Table1[[#This Row],[Sales]]</f>
        <v>0.3526262626262664</v>
      </c>
      <c r="AD1679" s="5" t="str">
        <f>IF(Table1[[#This Row],[Discount Impact Factor]]=0, "No Discount", IF(Table1[[#This Row],[Discount Impact Factor]]&lt;=0.1, "Low Discount", IF(Table1[[#This Row],[Discount Impact Factor]]&lt;=0.2, "Medium Discount", "High Discount")))</f>
        <v>High Discount</v>
      </c>
      <c r="AE1679" s="5" t="str">
        <f>IF(Table1[[#This Row],[Discount]]=0,"0% (No Discount)",
 IF(Table1[[#This Row],[Discount]]&lt;=0.09,"10%",
 IF(Table1[[#This Row],[Discount]]&lt;=0.16,"15%",
 IF(Table1[[#This Row],[Discount]]&lt;=0.2,"20%",  IF(Table1[[#This Row],[Discount]]&lt;=0.25,"25%",
 "30%+")))))</f>
        <v>10%</v>
      </c>
      <c r="AF1679" s="5" t="str">
        <f>IF(Table1[[#This Row],[Discount]]=0, "Full Price", "Discounted")</f>
        <v>Discounted</v>
      </c>
      <c r="AG1679" s="46" t="str">
        <f>TEXT(Table1[[#This Row],[Order Date]],"mmm-yyyy")</f>
        <v>Jun-2015</v>
      </c>
    </row>
    <row r="1680" spans="1:33" ht="12.75" customHeight="1" x14ac:dyDescent="0.25">
      <c r="A1680" s="5">
        <v>25953</v>
      </c>
      <c r="B1680" s="5" t="s">
        <v>25</v>
      </c>
      <c r="C1680" s="5">
        <v>0.06</v>
      </c>
      <c r="D1680" s="5">
        <v>42.98</v>
      </c>
      <c r="E1680" s="5">
        <v>4.62</v>
      </c>
      <c r="F1680" s="5">
        <v>2964</v>
      </c>
      <c r="G1680" s="5" t="s">
        <v>2696</v>
      </c>
      <c r="H1680" s="5" t="s">
        <v>49</v>
      </c>
      <c r="I1680" s="5" t="s">
        <v>114</v>
      </c>
      <c r="J1680" s="5" t="s">
        <v>29</v>
      </c>
      <c r="K1680" s="5" t="s">
        <v>257</v>
      </c>
      <c r="L1680" s="5" t="s">
        <v>59</v>
      </c>
      <c r="M1680" s="5" t="s">
        <v>1888</v>
      </c>
      <c r="N1680" s="5">
        <v>0.56000000000000005</v>
      </c>
      <c r="O1680" s="5" t="s">
        <v>33</v>
      </c>
      <c r="P1680" s="5" t="s">
        <v>53</v>
      </c>
      <c r="Q1680" s="5" t="s">
        <v>154</v>
      </c>
      <c r="R1680" s="5" t="s">
        <v>1961</v>
      </c>
      <c r="S1680" s="5">
        <v>43050</v>
      </c>
      <c r="T1680" s="7">
        <v>42115</v>
      </c>
      <c r="U1680" s="7">
        <v>42117</v>
      </c>
      <c r="V1680" s="5">
        <v>-24.63</v>
      </c>
      <c r="W1680" s="5">
        <v>1</v>
      </c>
      <c r="X1680" s="5">
        <v>47.04</v>
      </c>
      <c r="Y1680" s="5">
        <v>88610</v>
      </c>
      <c r="Z1680" s="5">
        <f>DATEDIF(Table1[[#This Row],[Order Date]], Table1[[#This Row],[Ship Date]], "D")</f>
        <v>2</v>
      </c>
      <c r="AA1680" s="5">
        <f>IF(Table1[[#This Row],[Sales]]=0, 0, Table1[[#This Row],[Profit]] / Table1[[#This Row],[Sales]] * 100)</f>
        <v>-52.359693877551017</v>
      </c>
      <c r="AB1680" s="5">
        <f>Table1[[#This Row],[Sales]] / (1 - Table1[[#This Row],[Discount]])</f>
        <v>50.042553191489361</v>
      </c>
      <c r="AC1680" s="5">
        <f>Table1[[#This Row],[Sales Before Discount]] - Table1[[#This Row],[Sales]]</f>
        <v>3.002553191489362</v>
      </c>
      <c r="AD1680" s="5" t="str">
        <f>IF(Table1[[#This Row],[Discount Impact Factor]]=0, "No Discount", IF(Table1[[#This Row],[Discount Impact Factor]]&lt;=0.1, "Low Discount", IF(Table1[[#This Row],[Discount Impact Factor]]&lt;=0.2, "Medium Discount", "High Discount")))</f>
        <v>High Discount</v>
      </c>
      <c r="AE1680" s="5" t="str">
        <f>IF(Table1[[#This Row],[Discount]]=0,"0% (No Discount)",
 IF(Table1[[#This Row],[Discount]]&lt;=0.09,"10%",
 IF(Table1[[#This Row],[Discount]]&lt;=0.16,"15%",
 IF(Table1[[#This Row],[Discount]]&lt;=0.2,"20%",  IF(Table1[[#This Row],[Discount]]&lt;=0.25,"25%",
 "30%+")))))</f>
        <v>10%</v>
      </c>
      <c r="AF1680" s="5" t="str">
        <f>IF(Table1[[#This Row],[Discount]]=0, "Full Price", "Discounted")</f>
        <v>Discounted</v>
      </c>
      <c r="AG1680" s="46" t="str">
        <f>TEXT(Table1[[#This Row],[Order Date]],"mmm-yyyy")</f>
        <v>Apr-2015</v>
      </c>
    </row>
    <row r="1681" spans="1:33" ht="12.75" customHeight="1" x14ac:dyDescent="0.25">
      <c r="A1681" s="5">
        <v>21390</v>
      </c>
      <c r="B1681" s="5" t="s">
        <v>37</v>
      </c>
      <c r="C1681" s="5">
        <v>0.08</v>
      </c>
      <c r="D1681" s="5">
        <v>9.68</v>
      </c>
      <c r="E1681" s="5">
        <v>2.0299999999999998</v>
      </c>
      <c r="F1681" s="5">
        <v>2968</v>
      </c>
      <c r="G1681" s="5" t="s">
        <v>2697</v>
      </c>
      <c r="H1681" s="5" t="s">
        <v>49</v>
      </c>
      <c r="I1681" s="5" t="s">
        <v>58</v>
      </c>
      <c r="J1681" s="5" t="s">
        <v>29</v>
      </c>
      <c r="K1681" s="5" t="s">
        <v>93</v>
      </c>
      <c r="L1681" s="5" t="s">
        <v>31</v>
      </c>
      <c r="M1681" s="5" t="s">
        <v>2698</v>
      </c>
      <c r="N1681" s="5">
        <v>0.37</v>
      </c>
      <c r="O1681" s="5" t="s">
        <v>33</v>
      </c>
      <c r="P1681" s="5" t="s">
        <v>136</v>
      </c>
      <c r="Q1681" s="5" t="s">
        <v>362</v>
      </c>
      <c r="R1681" s="5" t="s">
        <v>2699</v>
      </c>
      <c r="S1681" s="5">
        <v>33021</v>
      </c>
      <c r="T1681" s="7">
        <v>42057</v>
      </c>
      <c r="U1681" s="7">
        <v>42059</v>
      </c>
      <c r="V1681" s="5">
        <v>-536.24199999999996</v>
      </c>
      <c r="W1681" s="5">
        <v>1</v>
      </c>
      <c r="X1681" s="5">
        <v>10.94</v>
      </c>
      <c r="Y1681" s="5">
        <v>86085</v>
      </c>
      <c r="Z1681" s="5">
        <f>DATEDIF(Table1[[#This Row],[Order Date]], Table1[[#This Row],[Ship Date]], "D")</f>
        <v>2</v>
      </c>
      <c r="AA1681" s="5">
        <f>IF(Table1[[#This Row],[Sales]]=0, 0, Table1[[#This Row],[Profit]] / Table1[[#This Row],[Sales]] * 100)</f>
        <v>-4901.6636197440585</v>
      </c>
      <c r="AB1681" s="5">
        <f>Table1[[#This Row],[Sales]] / (1 - Table1[[#This Row],[Discount]])</f>
        <v>11.891304347826086</v>
      </c>
      <c r="AC1681" s="5">
        <f>Table1[[#This Row],[Sales Before Discount]] - Table1[[#This Row],[Sales]]</f>
        <v>0.95130434782608653</v>
      </c>
      <c r="AD1681" s="5" t="str">
        <f>IF(Table1[[#This Row],[Discount Impact Factor]]=0, "No Discount", IF(Table1[[#This Row],[Discount Impact Factor]]&lt;=0.1, "Low Discount", IF(Table1[[#This Row],[Discount Impact Factor]]&lt;=0.2, "Medium Discount", "High Discount")))</f>
        <v>High Discount</v>
      </c>
      <c r="AE1681" s="5" t="str">
        <f>IF(Table1[[#This Row],[Discount]]=0,"0% (No Discount)",
 IF(Table1[[#This Row],[Discount]]&lt;=0.09,"10%",
 IF(Table1[[#This Row],[Discount]]&lt;=0.16,"15%",
 IF(Table1[[#This Row],[Discount]]&lt;=0.2,"20%",  IF(Table1[[#This Row],[Discount]]&lt;=0.25,"25%",
 "30%+")))))</f>
        <v>10%</v>
      </c>
      <c r="AF1681" s="5" t="str">
        <f>IF(Table1[[#This Row],[Discount]]=0, "Full Price", "Discounted")</f>
        <v>Discounted</v>
      </c>
      <c r="AG1681" s="46" t="str">
        <f>TEXT(Table1[[#This Row],[Order Date]],"mmm-yyyy")</f>
        <v>Feb-2015</v>
      </c>
    </row>
    <row r="1682" spans="1:33" ht="12.75" customHeight="1" x14ac:dyDescent="0.25">
      <c r="A1682" s="5">
        <v>21391</v>
      </c>
      <c r="B1682" s="5" t="s">
        <v>37</v>
      </c>
      <c r="C1682" s="5">
        <v>0.04</v>
      </c>
      <c r="D1682" s="5">
        <v>150.97999999999999</v>
      </c>
      <c r="E1682" s="5">
        <v>16.010000000000002</v>
      </c>
      <c r="F1682" s="5">
        <v>2968</v>
      </c>
      <c r="G1682" s="5" t="s">
        <v>2697</v>
      </c>
      <c r="H1682" s="5" t="s">
        <v>39</v>
      </c>
      <c r="I1682" s="5" t="s">
        <v>58</v>
      </c>
      <c r="J1682" s="5" t="s">
        <v>41</v>
      </c>
      <c r="K1682" s="5" t="s">
        <v>152</v>
      </c>
      <c r="L1682" s="5" t="s">
        <v>121</v>
      </c>
      <c r="M1682" s="5" t="s">
        <v>2700</v>
      </c>
      <c r="N1682" s="5">
        <v>0.7</v>
      </c>
      <c r="O1682" s="5" t="s">
        <v>33</v>
      </c>
      <c r="P1682" s="5" t="s">
        <v>136</v>
      </c>
      <c r="Q1682" s="5" t="s">
        <v>362</v>
      </c>
      <c r="R1682" s="5" t="s">
        <v>2699</v>
      </c>
      <c r="S1682" s="5">
        <v>33021</v>
      </c>
      <c r="T1682" s="7">
        <v>42057</v>
      </c>
      <c r="U1682" s="7">
        <v>42058</v>
      </c>
      <c r="V1682" s="5">
        <v>-125.86000000000001</v>
      </c>
      <c r="W1682" s="5">
        <v>5</v>
      </c>
      <c r="X1682" s="5">
        <v>731.38</v>
      </c>
      <c r="Y1682" s="5">
        <v>86085</v>
      </c>
      <c r="Z1682" s="5">
        <f>DATEDIF(Table1[[#This Row],[Order Date]], Table1[[#This Row],[Ship Date]], "D")</f>
        <v>1</v>
      </c>
      <c r="AA1682" s="5">
        <f>IF(Table1[[#This Row],[Sales]]=0, 0, Table1[[#This Row],[Profit]] / Table1[[#This Row],[Sales]] * 100)</f>
        <v>-17.208564631245046</v>
      </c>
      <c r="AB1682" s="5">
        <f>Table1[[#This Row],[Sales]] / (1 - Table1[[#This Row],[Discount]])</f>
        <v>761.85416666666674</v>
      </c>
      <c r="AC1682" s="5">
        <f>Table1[[#This Row],[Sales Before Discount]] - Table1[[#This Row],[Sales]]</f>
        <v>30.474166666666747</v>
      </c>
      <c r="AD1682" s="5" t="str">
        <f>IF(Table1[[#This Row],[Discount Impact Factor]]=0, "No Discount", IF(Table1[[#This Row],[Discount Impact Factor]]&lt;=0.1, "Low Discount", IF(Table1[[#This Row],[Discount Impact Factor]]&lt;=0.2, "Medium Discount", "High Discount")))</f>
        <v>High Discount</v>
      </c>
      <c r="AE1682" s="5" t="str">
        <f>IF(Table1[[#This Row],[Discount]]=0,"0% (No Discount)",
 IF(Table1[[#This Row],[Discount]]&lt;=0.09,"10%",
 IF(Table1[[#This Row],[Discount]]&lt;=0.16,"15%",
 IF(Table1[[#This Row],[Discount]]&lt;=0.2,"20%",  IF(Table1[[#This Row],[Discount]]&lt;=0.25,"25%",
 "30%+")))))</f>
        <v>10%</v>
      </c>
      <c r="AF1682" s="5" t="str">
        <f>IF(Table1[[#This Row],[Discount]]=0, "Full Price", "Discounted")</f>
        <v>Discounted</v>
      </c>
      <c r="AG1682" s="46" t="str">
        <f>TEXT(Table1[[#This Row],[Order Date]],"mmm-yyyy")</f>
        <v>Feb-2015</v>
      </c>
    </row>
    <row r="1683" spans="1:33" ht="12.75" hidden="1" customHeight="1" x14ac:dyDescent="0.25">
      <c r="A1683" s="5">
        <v>18041</v>
      </c>
      <c r="B1683" s="5" t="s">
        <v>25</v>
      </c>
      <c r="C1683" s="5">
        <v>0.06</v>
      </c>
      <c r="D1683" s="5">
        <v>363.25</v>
      </c>
      <c r="E1683" s="5">
        <v>19.989999999999998</v>
      </c>
      <c r="F1683" s="5">
        <v>2968</v>
      </c>
      <c r="G1683" s="5" t="s">
        <v>2697</v>
      </c>
      <c r="H1683" s="5" t="s">
        <v>49</v>
      </c>
      <c r="I1683" s="5" t="s">
        <v>58</v>
      </c>
      <c r="J1683" s="5" t="s">
        <v>29</v>
      </c>
      <c r="K1683" s="5" t="s">
        <v>257</v>
      </c>
      <c r="L1683" s="5" t="s">
        <v>59</v>
      </c>
      <c r="M1683" s="5" t="s">
        <v>1253</v>
      </c>
      <c r="N1683" s="5">
        <v>0.56999999999999995</v>
      </c>
      <c r="O1683" s="5" t="s">
        <v>33</v>
      </c>
      <c r="P1683" s="5" t="s">
        <v>136</v>
      </c>
      <c r="Q1683" s="5" t="s">
        <v>362</v>
      </c>
      <c r="R1683" s="5" t="s">
        <v>2699</v>
      </c>
      <c r="S1683" s="5">
        <v>33021</v>
      </c>
      <c r="T1683" s="7">
        <v>42091</v>
      </c>
      <c r="U1683" s="7">
        <v>42093</v>
      </c>
      <c r="V1683" s="5">
        <v>36.164099999999998</v>
      </c>
      <c r="W1683" s="5">
        <v>1</v>
      </c>
      <c r="X1683" s="5">
        <v>344.87</v>
      </c>
      <c r="Y1683" s="5">
        <v>86086</v>
      </c>
      <c r="Z1683" s="5">
        <f>DATEDIF(Table1[[#This Row],[Order Date]], Table1[[#This Row],[Ship Date]], "D")</f>
        <v>2</v>
      </c>
      <c r="AA1683" s="5">
        <f>IF(Table1[[#This Row],[Sales]]=0, 0, Table1[[#This Row],[Profit]] / Table1[[#This Row],[Sales]] * 100)</f>
        <v>10.486299185200219</v>
      </c>
      <c r="AB1683" s="5">
        <f>Table1[[#This Row],[Sales]] / (1 - Table1[[#This Row],[Discount]])</f>
        <v>366.88297872340428</v>
      </c>
      <c r="AC1683" s="5">
        <f>Table1[[#This Row],[Sales Before Discount]] - Table1[[#This Row],[Sales]]</f>
        <v>22.012978723404274</v>
      </c>
      <c r="AD1683" s="5" t="str">
        <f>IF(Table1[[#This Row],[Discount Impact Factor]]=0, "No Discount", IF(Table1[[#This Row],[Discount Impact Factor]]&lt;=0.1, "Low Discount", IF(Table1[[#This Row],[Discount Impact Factor]]&lt;=0.2, "Medium Discount", "High Discount")))</f>
        <v>High Discount</v>
      </c>
      <c r="AE1683" s="5" t="str">
        <f>IF(Table1[[#This Row],[Discount]]=0,"0% (No Discount)",
 IF(Table1[[#This Row],[Discount]]&lt;=0.09,"10%",
 IF(Table1[[#This Row],[Discount]]&lt;=0.16,"15%",
 IF(Table1[[#This Row],[Discount]]&lt;=0.2,"20%",  IF(Table1[[#This Row],[Discount]]&lt;=0.25,"25%",
 "30%+")))))</f>
        <v>10%</v>
      </c>
      <c r="AF1683" s="5" t="str">
        <f>IF(Table1[[#This Row],[Discount]]=0, "Full Price", "Discounted")</f>
        <v>Discounted</v>
      </c>
      <c r="AG1683" s="46" t="str">
        <f>TEXT(Table1[[#This Row],[Order Date]],"mmm-yyyy")</f>
        <v>Mar-2015</v>
      </c>
    </row>
    <row r="1684" spans="1:33" ht="12.75" hidden="1" customHeight="1" x14ac:dyDescent="0.25">
      <c r="A1684" s="5">
        <v>21096</v>
      </c>
      <c r="B1684" s="5" t="s">
        <v>25</v>
      </c>
      <c r="C1684" s="5">
        <v>0.01</v>
      </c>
      <c r="D1684" s="5">
        <v>30.97</v>
      </c>
      <c r="E1684" s="5">
        <v>4</v>
      </c>
      <c r="F1684" s="5">
        <v>2973</v>
      </c>
      <c r="G1684" s="5" t="s">
        <v>2701</v>
      </c>
      <c r="H1684" s="5" t="s">
        <v>49</v>
      </c>
      <c r="I1684" s="5" t="s">
        <v>40</v>
      </c>
      <c r="J1684" s="5" t="s">
        <v>77</v>
      </c>
      <c r="K1684" s="5" t="s">
        <v>180</v>
      </c>
      <c r="L1684" s="5" t="s">
        <v>59</v>
      </c>
      <c r="M1684" s="5" t="s">
        <v>2702</v>
      </c>
      <c r="N1684" s="5">
        <v>0.74</v>
      </c>
      <c r="O1684" s="5" t="s">
        <v>33</v>
      </c>
      <c r="P1684" s="5" t="s">
        <v>61</v>
      </c>
      <c r="Q1684" s="5" t="s">
        <v>1858</v>
      </c>
      <c r="R1684" s="5" t="s">
        <v>2703</v>
      </c>
      <c r="S1684" s="5">
        <v>53151</v>
      </c>
      <c r="T1684" s="7">
        <v>42107</v>
      </c>
      <c r="U1684" s="7">
        <v>42109</v>
      </c>
      <c r="V1684" s="5">
        <v>17.102799999999998</v>
      </c>
      <c r="W1684" s="5">
        <v>17</v>
      </c>
      <c r="X1684" s="5">
        <v>523.05999999999995</v>
      </c>
      <c r="Y1684" s="5">
        <v>87186</v>
      </c>
      <c r="Z1684" s="5">
        <f>DATEDIF(Table1[[#This Row],[Order Date]], Table1[[#This Row],[Ship Date]], "D")</f>
        <v>2</v>
      </c>
      <c r="AA1684" s="5">
        <f>IF(Table1[[#This Row],[Sales]]=0, 0, Table1[[#This Row],[Profit]] / Table1[[#This Row],[Sales]] * 100)</f>
        <v>3.2697587274882425</v>
      </c>
      <c r="AB1684" s="5">
        <f>Table1[[#This Row],[Sales]] / (1 - Table1[[#This Row],[Discount]])</f>
        <v>528.3434343434343</v>
      </c>
      <c r="AC1684" s="5">
        <f>Table1[[#This Row],[Sales Before Discount]] - Table1[[#This Row],[Sales]]</f>
        <v>5.2834343434343509</v>
      </c>
      <c r="AD1684" s="5" t="str">
        <f>IF(Table1[[#This Row],[Discount Impact Factor]]=0, "No Discount", IF(Table1[[#This Row],[Discount Impact Factor]]&lt;=0.1, "Low Discount", IF(Table1[[#This Row],[Discount Impact Factor]]&lt;=0.2, "Medium Discount", "High Discount")))</f>
        <v>High Discount</v>
      </c>
      <c r="AE1684" s="5" t="str">
        <f>IF(Table1[[#This Row],[Discount]]=0,"0% (No Discount)",
 IF(Table1[[#This Row],[Discount]]&lt;=0.09,"10%",
 IF(Table1[[#This Row],[Discount]]&lt;=0.16,"15%",
 IF(Table1[[#This Row],[Discount]]&lt;=0.2,"20%",  IF(Table1[[#This Row],[Discount]]&lt;=0.25,"25%",
 "30%+")))))</f>
        <v>10%</v>
      </c>
      <c r="AF1684" s="5" t="str">
        <f>IF(Table1[[#This Row],[Discount]]=0, "Full Price", "Discounted")</f>
        <v>Discounted</v>
      </c>
      <c r="AG1684" s="46" t="str">
        <f>TEXT(Table1[[#This Row],[Order Date]],"mmm-yyyy")</f>
        <v>Apr-2015</v>
      </c>
    </row>
    <row r="1685" spans="1:33" ht="12.75" hidden="1" customHeight="1" x14ac:dyDescent="0.25">
      <c r="A1685" s="5">
        <v>21097</v>
      </c>
      <c r="B1685" s="5" t="s">
        <v>25</v>
      </c>
      <c r="C1685" s="5">
        <v>0.08</v>
      </c>
      <c r="D1685" s="5">
        <v>125.99</v>
      </c>
      <c r="E1685" s="5">
        <v>7.69</v>
      </c>
      <c r="F1685" s="5">
        <v>2973</v>
      </c>
      <c r="G1685" s="5" t="s">
        <v>2701</v>
      </c>
      <c r="H1685" s="5" t="s">
        <v>49</v>
      </c>
      <c r="I1685" s="5" t="s">
        <v>40</v>
      </c>
      <c r="J1685" s="5" t="s">
        <v>77</v>
      </c>
      <c r="K1685" s="5" t="s">
        <v>78</v>
      </c>
      <c r="L1685" s="5" t="s">
        <v>59</v>
      </c>
      <c r="M1685" s="5" t="s">
        <v>1225</v>
      </c>
      <c r="N1685" s="5">
        <v>0.57999999999999996</v>
      </c>
      <c r="O1685" s="5" t="s">
        <v>33</v>
      </c>
      <c r="P1685" s="5" t="s">
        <v>61</v>
      </c>
      <c r="Q1685" s="5" t="s">
        <v>1858</v>
      </c>
      <c r="R1685" s="5" t="s">
        <v>2703</v>
      </c>
      <c r="S1685" s="5">
        <v>53151</v>
      </c>
      <c r="T1685" s="7">
        <v>42107</v>
      </c>
      <c r="U1685" s="7">
        <v>42109</v>
      </c>
      <c r="V1685" s="5">
        <v>1269.3819599999999</v>
      </c>
      <c r="W1685" s="5">
        <v>23</v>
      </c>
      <c r="X1685" s="5">
        <v>2424.6799999999998</v>
      </c>
      <c r="Y1685" s="5">
        <v>87186</v>
      </c>
      <c r="Z1685" s="5">
        <f>DATEDIF(Table1[[#This Row],[Order Date]], Table1[[#This Row],[Ship Date]], "D")</f>
        <v>2</v>
      </c>
      <c r="AA1685" s="5">
        <f>IF(Table1[[#This Row],[Sales]]=0, 0, Table1[[#This Row],[Profit]] / Table1[[#This Row],[Sales]] * 100)</f>
        <v>52.352556213603442</v>
      </c>
      <c r="AB1685" s="5">
        <f>Table1[[#This Row],[Sales]] / (1 - Table1[[#This Row],[Discount]])</f>
        <v>2635.5217391304345</v>
      </c>
      <c r="AC1685" s="5">
        <f>Table1[[#This Row],[Sales Before Discount]] - Table1[[#This Row],[Sales]]</f>
        <v>210.84173913043469</v>
      </c>
      <c r="AD1685" s="5" t="str">
        <f>IF(Table1[[#This Row],[Discount Impact Factor]]=0, "No Discount", IF(Table1[[#This Row],[Discount Impact Factor]]&lt;=0.1, "Low Discount", IF(Table1[[#This Row],[Discount Impact Factor]]&lt;=0.2, "Medium Discount", "High Discount")))</f>
        <v>High Discount</v>
      </c>
      <c r="AE1685" s="5" t="str">
        <f>IF(Table1[[#This Row],[Discount]]=0,"0% (No Discount)",
 IF(Table1[[#This Row],[Discount]]&lt;=0.09,"10%",
 IF(Table1[[#This Row],[Discount]]&lt;=0.16,"15%",
 IF(Table1[[#This Row],[Discount]]&lt;=0.2,"20%",  IF(Table1[[#This Row],[Discount]]&lt;=0.25,"25%",
 "30%+")))))</f>
        <v>10%</v>
      </c>
      <c r="AF1685" s="5" t="str">
        <f>IF(Table1[[#This Row],[Discount]]=0, "Full Price", "Discounted")</f>
        <v>Discounted</v>
      </c>
      <c r="AG1685" s="46" t="str">
        <f>TEXT(Table1[[#This Row],[Order Date]],"mmm-yyyy")</f>
        <v>Apr-2015</v>
      </c>
    </row>
    <row r="1686" spans="1:33" ht="12.75" hidden="1" customHeight="1" x14ac:dyDescent="0.25">
      <c r="A1686" s="5">
        <v>24770</v>
      </c>
      <c r="B1686" s="5" t="s">
        <v>47</v>
      </c>
      <c r="C1686" s="5">
        <v>0.1</v>
      </c>
      <c r="D1686" s="5">
        <v>442.14</v>
      </c>
      <c r="E1686" s="5">
        <v>14.7</v>
      </c>
      <c r="F1686" s="5">
        <v>2973</v>
      </c>
      <c r="G1686" s="5" t="s">
        <v>2701</v>
      </c>
      <c r="H1686" s="5" t="s">
        <v>39</v>
      </c>
      <c r="I1686" s="5" t="s">
        <v>40</v>
      </c>
      <c r="J1686" s="5" t="s">
        <v>77</v>
      </c>
      <c r="K1686" s="5" t="s">
        <v>85</v>
      </c>
      <c r="L1686" s="5" t="s">
        <v>43</v>
      </c>
      <c r="M1686" s="5" t="s">
        <v>336</v>
      </c>
      <c r="N1686" s="5">
        <v>0.56000000000000005</v>
      </c>
      <c r="O1686" s="5" t="s">
        <v>33</v>
      </c>
      <c r="P1686" s="5" t="s">
        <v>61</v>
      </c>
      <c r="Q1686" s="5" t="s">
        <v>1858</v>
      </c>
      <c r="R1686" s="5" t="s">
        <v>2703</v>
      </c>
      <c r="S1686" s="5">
        <v>53151</v>
      </c>
      <c r="T1686" s="7">
        <v>42144</v>
      </c>
      <c r="U1686" s="7">
        <v>42145</v>
      </c>
      <c r="V1686" s="5">
        <v>137.68794000000014</v>
      </c>
      <c r="W1686" s="5">
        <v>6</v>
      </c>
      <c r="X1686" s="5">
        <v>2411.4299999999998</v>
      </c>
      <c r="Y1686" s="5">
        <v>87187</v>
      </c>
      <c r="Z1686" s="5">
        <f>DATEDIF(Table1[[#This Row],[Order Date]], Table1[[#This Row],[Ship Date]], "D")</f>
        <v>1</v>
      </c>
      <c r="AA1686" s="5">
        <f>IF(Table1[[#This Row],[Sales]]=0, 0, Table1[[#This Row],[Profit]] / Table1[[#This Row],[Sales]] * 100)</f>
        <v>5.709804555802994</v>
      </c>
      <c r="AB1686" s="5">
        <f>Table1[[#This Row],[Sales]] / (1 - Table1[[#This Row],[Discount]])</f>
        <v>2679.3666666666663</v>
      </c>
      <c r="AC1686" s="5">
        <f>Table1[[#This Row],[Sales Before Discount]] - Table1[[#This Row],[Sales]]</f>
        <v>267.9366666666665</v>
      </c>
      <c r="AD1686" s="5" t="str">
        <f>IF(Table1[[#This Row],[Discount Impact Factor]]=0, "No Discount", IF(Table1[[#This Row],[Discount Impact Factor]]&lt;=0.1, "Low Discount", IF(Table1[[#This Row],[Discount Impact Factor]]&lt;=0.2, "Medium Discount", "High Discount")))</f>
        <v>High Discount</v>
      </c>
      <c r="AE1686" s="5" t="str">
        <f>IF(Table1[[#This Row],[Discount]]=0,"0% (No Discount)",
 IF(Table1[[#This Row],[Discount]]&lt;=0.09,"10%",
 IF(Table1[[#This Row],[Discount]]&lt;=0.16,"15%",
 IF(Table1[[#This Row],[Discount]]&lt;=0.2,"20%",  IF(Table1[[#This Row],[Discount]]&lt;=0.25,"25%",
 "30%+")))))</f>
        <v>15%</v>
      </c>
      <c r="AF1686" s="5" t="str">
        <f>IF(Table1[[#This Row],[Discount]]=0, "Full Price", "Discounted")</f>
        <v>Discounted</v>
      </c>
      <c r="AG1686" s="46" t="str">
        <f>TEXT(Table1[[#This Row],[Order Date]],"mmm-yyyy")</f>
        <v>May-2015</v>
      </c>
    </row>
    <row r="1687" spans="1:33" ht="12.75" hidden="1" customHeight="1" x14ac:dyDescent="0.25">
      <c r="A1687" s="5">
        <v>19599</v>
      </c>
      <c r="B1687" s="5" t="s">
        <v>56</v>
      </c>
      <c r="C1687" s="5">
        <v>0.01</v>
      </c>
      <c r="D1687" s="5">
        <v>35.99</v>
      </c>
      <c r="E1687" s="5">
        <v>0.99</v>
      </c>
      <c r="F1687" s="5">
        <v>2976</v>
      </c>
      <c r="G1687" s="5" t="s">
        <v>2704</v>
      </c>
      <c r="H1687" s="5" t="s">
        <v>49</v>
      </c>
      <c r="I1687" s="5" t="s">
        <v>58</v>
      </c>
      <c r="J1687" s="5" t="s">
        <v>77</v>
      </c>
      <c r="K1687" s="5" t="s">
        <v>78</v>
      </c>
      <c r="L1687" s="5" t="s">
        <v>51</v>
      </c>
      <c r="M1687" s="5" t="s">
        <v>2385</v>
      </c>
      <c r="N1687" s="5">
        <v>0.35</v>
      </c>
      <c r="O1687" s="5" t="s">
        <v>33</v>
      </c>
      <c r="P1687" s="5" t="s">
        <v>61</v>
      </c>
      <c r="Q1687" s="5" t="s">
        <v>1858</v>
      </c>
      <c r="R1687" s="5" t="s">
        <v>2705</v>
      </c>
      <c r="S1687" s="5">
        <v>53154</v>
      </c>
      <c r="T1687" s="7">
        <v>42146</v>
      </c>
      <c r="U1687" s="7">
        <v>42147</v>
      </c>
      <c r="V1687" s="5">
        <v>882.48239999999998</v>
      </c>
      <c r="W1687" s="5">
        <v>41</v>
      </c>
      <c r="X1687" s="5">
        <v>1278.96</v>
      </c>
      <c r="Y1687" s="5">
        <v>89047</v>
      </c>
      <c r="Z1687" s="5">
        <f>DATEDIF(Table1[[#This Row],[Order Date]], Table1[[#This Row],[Ship Date]], "D")</f>
        <v>1</v>
      </c>
      <c r="AA1687" s="5">
        <f>IF(Table1[[#This Row],[Sales]]=0, 0, Table1[[#This Row],[Profit]] / Table1[[#This Row],[Sales]] * 100)</f>
        <v>69</v>
      </c>
      <c r="AB1687" s="5">
        <f>Table1[[#This Row],[Sales]] / (1 - Table1[[#This Row],[Discount]])</f>
        <v>1291.878787878788</v>
      </c>
      <c r="AC1687" s="5">
        <f>Table1[[#This Row],[Sales Before Discount]] - Table1[[#This Row],[Sales]]</f>
        <v>12.918787878787953</v>
      </c>
      <c r="AD1687" s="5" t="str">
        <f>IF(Table1[[#This Row],[Discount Impact Factor]]=0, "No Discount", IF(Table1[[#This Row],[Discount Impact Factor]]&lt;=0.1, "Low Discount", IF(Table1[[#This Row],[Discount Impact Factor]]&lt;=0.2, "Medium Discount", "High Discount")))</f>
        <v>High Discount</v>
      </c>
      <c r="AE1687" s="5" t="str">
        <f>IF(Table1[[#This Row],[Discount]]=0,"0% (No Discount)",
 IF(Table1[[#This Row],[Discount]]&lt;=0.09,"10%",
 IF(Table1[[#This Row],[Discount]]&lt;=0.16,"15%",
 IF(Table1[[#This Row],[Discount]]&lt;=0.2,"20%",  IF(Table1[[#This Row],[Discount]]&lt;=0.25,"25%",
 "30%+")))))</f>
        <v>10%</v>
      </c>
      <c r="AF1687" s="5" t="str">
        <f>IF(Table1[[#This Row],[Discount]]=0, "Full Price", "Discounted")</f>
        <v>Discounted</v>
      </c>
      <c r="AG1687" s="46" t="str">
        <f>TEXT(Table1[[#This Row],[Order Date]],"mmm-yyyy")</f>
        <v>May-2015</v>
      </c>
    </row>
    <row r="1688" spans="1:33" ht="12.75" hidden="1" customHeight="1" x14ac:dyDescent="0.25">
      <c r="A1688" s="5">
        <v>20182</v>
      </c>
      <c r="B1688" s="5" t="s">
        <v>47</v>
      </c>
      <c r="C1688" s="5">
        <v>0.09</v>
      </c>
      <c r="D1688" s="5">
        <v>2.94</v>
      </c>
      <c r="E1688" s="5">
        <v>0.7</v>
      </c>
      <c r="F1688" s="5">
        <v>2979</v>
      </c>
      <c r="G1688" s="5" t="s">
        <v>2706</v>
      </c>
      <c r="H1688" s="5" t="s">
        <v>49</v>
      </c>
      <c r="I1688" s="5" t="s">
        <v>28</v>
      </c>
      <c r="J1688" s="5" t="s">
        <v>29</v>
      </c>
      <c r="K1688" s="5" t="s">
        <v>30</v>
      </c>
      <c r="L1688" s="5" t="s">
        <v>31</v>
      </c>
      <c r="M1688" s="5" t="s">
        <v>112</v>
      </c>
      <c r="N1688" s="5">
        <v>0.57999999999999996</v>
      </c>
      <c r="O1688" s="5" t="s">
        <v>33</v>
      </c>
      <c r="P1688" s="5" t="s">
        <v>61</v>
      </c>
      <c r="Q1688" s="5" t="s">
        <v>2659</v>
      </c>
      <c r="R1688" s="5" t="s">
        <v>2707</v>
      </c>
      <c r="S1688" s="5">
        <v>58601</v>
      </c>
      <c r="T1688" s="7">
        <v>42031</v>
      </c>
      <c r="U1688" s="7">
        <v>42032</v>
      </c>
      <c r="V1688" s="5">
        <v>6.3840000000000003</v>
      </c>
      <c r="W1688" s="5">
        <v>9</v>
      </c>
      <c r="X1688" s="5">
        <v>25.22</v>
      </c>
      <c r="Y1688" s="5">
        <v>86544</v>
      </c>
      <c r="Z1688" s="5">
        <f>DATEDIF(Table1[[#This Row],[Order Date]], Table1[[#This Row],[Ship Date]], "D")</f>
        <v>1</v>
      </c>
      <c r="AA1688" s="5">
        <f>IF(Table1[[#This Row],[Sales]]=0, 0, Table1[[#This Row],[Profit]] / Table1[[#This Row],[Sales]] * 100)</f>
        <v>25.31324345757336</v>
      </c>
      <c r="AB1688" s="5">
        <f>Table1[[#This Row],[Sales]] / (1 - Table1[[#This Row],[Discount]])</f>
        <v>27.714285714285712</v>
      </c>
      <c r="AC1688" s="5">
        <f>Table1[[#This Row],[Sales Before Discount]] - Table1[[#This Row],[Sales]]</f>
        <v>2.4942857142857129</v>
      </c>
      <c r="AD1688" s="5" t="str">
        <f>IF(Table1[[#This Row],[Discount Impact Factor]]=0, "No Discount", IF(Table1[[#This Row],[Discount Impact Factor]]&lt;=0.1, "Low Discount", IF(Table1[[#This Row],[Discount Impact Factor]]&lt;=0.2, "Medium Discount", "High Discount")))</f>
        <v>High Discount</v>
      </c>
      <c r="AE1688" s="5" t="str">
        <f>IF(Table1[[#This Row],[Discount]]=0,"0% (No Discount)",
 IF(Table1[[#This Row],[Discount]]&lt;=0.09,"10%",
 IF(Table1[[#This Row],[Discount]]&lt;=0.16,"15%",
 IF(Table1[[#This Row],[Discount]]&lt;=0.2,"20%",  IF(Table1[[#This Row],[Discount]]&lt;=0.25,"25%",
 "30%+")))))</f>
        <v>10%</v>
      </c>
      <c r="AF1688" s="5" t="str">
        <f>IF(Table1[[#This Row],[Discount]]=0, "Full Price", "Discounted")</f>
        <v>Discounted</v>
      </c>
      <c r="AG1688" s="46" t="str">
        <f>TEXT(Table1[[#This Row],[Order Date]],"mmm-yyyy")</f>
        <v>Jan-2015</v>
      </c>
    </row>
    <row r="1689" spans="1:33" ht="12.75" hidden="1" customHeight="1" x14ac:dyDescent="0.25">
      <c r="A1689" s="5">
        <v>18169</v>
      </c>
      <c r="B1689" s="5" t="s">
        <v>47</v>
      </c>
      <c r="C1689" s="5">
        <v>0.02</v>
      </c>
      <c r="D1689" s="5">
        <v>5.34</v>
      </c>
      <c r="E1689" s="5">
        <v>2.99</v>
      </c>
      <c r="F1689" s="5">
        <v>2979</v>
      </c>
      <c r="G1689" s="5" t="s">
        <v>2706</v>
      </c>
      <c r="H1689" s="5" t="s">
        <v>49</v>
      </c>
      <c r="I1689" s="5" t="s">
        <v>28</v>
      </c>
      <c r="J1689" s="5" t="s">
        <v>29</v>
      </c>
      <c r="K1689" s="5" t="s">
        <v>109</v>
      </c>
      <c r="L1689" s="5" t="s">
        <v>59</v>
      </c>
      <c r="M1689" s="5" t="s">
        <v>822</v>
      </c>
      <c r="N1689" s="5">
        <v>0.38</v>
      </c>
      <c r="O1689" s="5" t="s">
        <v>33</v>
      </c>
      <c r="P1689" s="5" t="s">
        <v>61</v>
      </c>
      <c r="Q1689" s="5" t="s">
        <v>2659</v>
      </c>
      <c r="R1689" s="5" t="s">
        <v>2707</v>
      </c>
      <c r="S1689" s="5">
        <v>58601</v>
      </c>
      <c r="T1689" s="7">
        <v>42061</v>
      </c>
      <c r="U1689" s="7">
        <v>42063</v>
      </c>
      <c r="V1689" s="5">
        <v>5.2955000000000005</v>
      </c>
      <c r="W1689" s="5">
        <v>6</v>
      </c>
      <c r="X1689" s="5">
        <v>34.729999999999997</v>
      </c>
      <c r="Y1689" s="5">
        <v>86545</v>
      </c>
      <c r="Z1689" s="5">
        <f>DATEDIF(Table1[[#This Row],[Order Date]], Table1[[#This Row],[Ship Date]], "D")</f>
        <v>2</v>
      </c>
      <c r="AA1689" s="5">
        <f>IF(Table1[[#This Row],[Sales]]=0, 0, Table1[[#This Row],[Profit]] / Table1[[#This Row],[Sales]] * 100)</f>
        <v>15.247624532104812</v>
      </c>
      <c r="AB1689" s="5">
        <f>Table1[[#This Row],[Sales]] / (1 - Table1[[#This Row],[Discount]])</f>
        <v>35.438775510204081</v>
      </c>
      <c r="AC1689" s="5">
        <f>Table1[[#This Row],[Sales Before Discount]] - Table1[[#This Row],[Sales]]</f>
        <v>0.70877551020408447</v>
      </c>
      <c r="AD1689" s="5" t="str">
        <f>IF(Table1[[#This Row],[Discount Impact Factor]]=0, "No Discount", IF(Table1[[#This Row],[Discount Impact Factor]]&lt;=0.1, "Low Discount", IF(Table1[[#This Row],[Discount Impact Factor]]&lt;=0.2, "Medium Discount", "High Discount")))</f>
        <v>High Discount</v>
      </c>
      <c r="AE1689" s="5" t="str">
        <f>IF(Table1[[#This Row],[Discount]]=0,"0% (No Discount)",
 IF(Table1[[#This Row],[Discount]]&lt;=0.09,"10%",
 IF(Table1[[#This Row],[Discount]]&lt;=0.16,"15%",
 IF(Table1[[#This Row],[Discount]]&lt;=0.2,"20%",  IF(Table1[[#This Row],[Discount]]&lt;=0.25,"25%",
 "30%+")))))</f>
        <v>10%</v>
      </c>
      <c r="AF1689" s="5" t="str">
        <f>IF(Table1[[#This Row],[Discount]]=0, "Full Price", "Discounted")</f>
        <v>Discounted</v>
      </c>
      <c r="AG1689" s="46" t="str">
        <f>TEXT(Table1[[#This Row],[Order Date]],"mmm-yyyy")</f>
        <v>Feb-2015</v>
      </c>
    </row>
    <row r="1690" spans="1:33" ht="12.75" hidden="1" customHeight="1" x14ac:dyDescent="0.25">
      <c r="A1690" s="5">
        <v>18170</v>
      </c>
      <c r="B1690" s="5" t="s">
        <v>47</v>
      </c>
      <c r="C1690" s="5">
        <v>0.03</v>
      </c>
      <c r="D1690" s="5">
        <v>40.98</v>
      </c>
      <c r="E1690" s="5">
        <v>7.47</v>
      </c>
      <c r="F1690" s="5">
        <v>2979</v>
      </c>
      <c r="G1690" s="5" t="s">
        <v>2706</v>
      </c>
      <c r="H1690" s="5" t="s">
        <v>49</v>
      </c>
      <c r="I1690" s="5" t="s">
        <v>28</v>
      </c>
      <c r="J1690" s="5" t="s">
        <v>29</v>
      </c>
      <c r="K1690" s="5" t="s">
        <v>109</v>
      </c>
      <c r="L1690" s="5" t="s">
        <v>59</v>
      </c>
      <c r="M1690" s="5" t="s">
        <v>1373</v>
      </c>
      <c r="N1690" s="5">
        <v>0.37</v>
      </c>
      <c r="O1690" s="5" t="s">
        <v>33</v>
      </c>
      <c r="P1690" s="5" t="s">
        <v>61</v>
      </c>
      <c r="Q1690" s="5" t="s">
        <v>2659</v>
      </c>
      <c r="R1690" s="5" t="s">
        <v>2707</v>
      </c>
      <c r="S1690" s="5">
        <v>58601</v>
      </c>
      <c r="T1690" s="7">
        <v>42061</v>
      </c>
      <c r="U1690" s="7">
        <v>42062</v>
      </c>
      <c r="V1690" s="5">
        <v>170.79569999999998</v>
      </c>
      <c r="W1690" s="5">
        <v>6</v>
      </c>
      <c r="X1690" s="5">
        <v>247.53</v>
      </c>
      <c r="Y1690" s="5">
        <v>86545</v>
      </c>
      <c r="Z1690" s="5">
        <f>DATEDIF(Table1[[#This Row],[Order Date]], Table1[[#This Row],[Ship Date]], "D")</f>
        <v>1</v>
      </c>
      <c r="AA1690" s="5">
        <f>IF(Table1[[#This Row],[Sales]]=0, 0, Table1[[#This Row],[Profit]] / Table1[[#This Row],[Sales]] * 100)</f>
        <v>69</v>
      </c>
      <c r="AB1690" s="5">
        <f>Table1[[#This Row],[Sales]] / (1 - Table1[[#This Row],[Discount]])</f>
        <v>255.18556701030928</v>
      </c>
      <c r="AC1690" s="5">
        <f>Table1[[#This Row],[Sales Before Discount]] - Table1[[#This Row],[Sales]]</f>
        <v>7.6555670103092837</v>
      </c>
      <c r="AD1690" s="5" t="str">
        <f>IF(Table1[[#This Row],[Discount Impact Factor]]=0, "No Discount", IF(Table1[[#This Row],[Discount Impact Factor]]&lt;=0.1, "Low Discount", IF(Table1[[#This Row],[Discount Impact Factor]]&lt;=0.2, "Medium Discount", "High Discount")))</f>
        <v>High Discount</v>
      </c>
      <c r="AE1690" s="5" t="str">
        <f>IF(Table1[[#This Row],[Discount]]=0,"0% (No Discount)",
 IF(Table1[[#This Row],[Discount]]&lt;=0.09,"10%",
 IF(Table1[[#This Row],[Discount]]&lt;=0.16,"15%",
 IF(Table1[[#This Row],[Discount]]&lt;=0.2,"20%",  IF(Table1[[#This Row],[Discount]]&lt;=0.25,"25%",
 "30%+")))))</f>
        <v>10%</v>
      </c>
      <c r="AF1690" s="5" t="str">
        <f>IF(Table1[[#This Row],[Discount]]=0, "Full Price", "Discounted")</f>
        <v>Discounted</v>
      </c>
      <c r="AG1690" s="46" t="str">
        <f>TEXT(Table1[[#This Row],[Order Date]],"mmm-yyyy")</f>
        <v>Feb-2015</v>
      </c>
    </row>
    <row r="1691" spans="1:33" ht="12.75" hidden="1" customHeight="1" x14ac:dyDescent="0.25">
      <c r="A1691" s="5">
        <v>18133</v>
      </c>
      <c r="B1691" s="5" t="s">
        <v>37</v>
      </c>
      <c r="C1691" s="5">
        <v>0.01</v>
      </c>
      <c r="D1691" s="5">
        <v>5.84</v>
      </c>
      <c r="E1691" s="5">
        <v>0.83</v>
      </c>
      <c r="F1691" s="5">
        <v>2979</v>
      </c>
      <c r="G1691" s="5" t="s">
        <v>2706</v>
      </c>
      <c r="H1691" s="5" t="s">
        <v>49</v>
      </c>
      <c r="I1691" s="5" t="s">
        <v>28</v>
      </c>
      <c r="J1691" s="5" t="s">
        <v>29</v>
      </c>
      <c r="K1691" s="5" t="s">
        <v>30</v>
      </c>
      <c r="L1691" s="5" t="s">
        <v>31</v>
      </c>
      <c r="M1691" s="5" t="s">
        <v>944</v>
      </c>
      <c r="N1691" s="5">
        <v>0.49</v>
      </c>
      <c r="O1691" s="5" t="s">
        <v>33</v>
      </c>
      <c r="P1691" s="5" t="s">
        <v>61</v>
      </c>
      <c r="Q1691" s="5" t="s">
        <v>2659</v>
      </c>
      <c r="R1691" s="5" t="s">
        <v>2707</v>
      </c>
      <c r="S1691" s="5">
        <v>58601</v>
      </c>
      <c r="T1691" s="7">
        <v>42169</v>
      </c>
      <c r="U1691" s="7">
        <v>42171</v>
      </c>
      <c r="V1691" s="5">
        <v>16.091999999999999</v>
      </c>
      <c r="W1691" s="5">
        <v>4</v>
      </c>
      <c r="X1691" s="5">
        <v>23.89</v>
      </c>
      <c r="Y1691" s="5">
        <v>86546</v>
      </c>
      <c r="Z1691" s="5">
        <f>DATEDIF(Table1[[#This Row],[Order Date]], Table1[[#This Row],[Ship Date]], "D")</f>
        <v>2</v>
      </c>
      <c r="AA1691" s="5">
        <f>IF(Table1[[#This Row],[Sales]]=0, 0, Table1[[#This Row],[Profit]] / Table1[[#This Row],[Sales]] * 100)</f>
        <v>67.358727501046459</v>
      </c>
      <c r="AB1691" s="5">
        <f>Table1[[#This Row],[Sales]] / (1 - Table1[[#This Row],[Discount]])</f>
        <v>24.131313131313131</v>
      </c>
      <c r="AC1691" s="5">
        <f>Table1[[#This Row],[Sales Before Discount]] - Table1[[#This Row],[Sales]]</f>
        <v>0.24131313131313092</v>
      </c>
      <c r="AD1691" s="5" t="str">
        <f>IF(Table1[[#This Row],[Discount Impact Factor]]=0, "No Discount", IF(Table1[[#This Row],[Discount Impact Factor]]&lt;=0.1, "Low Discount", IF(Table1[[#This Row],[Discount Impact Factor]]&lt;=0.2, "Medium Discount", "High Discount")))</f>
        <v>High Discount</v>
      </c>
      <c r="AE1691" s="5" t="str">
        <f>IF(Table1[[#This Row],[Discount]]=0,"0% (No Discount)",
 IF(Table1[[#This Row],[Discount]]&lt;=0.09,"10%",
 IF(Table1[[#This Row],[Discount]]&lt;=0.16,"15%",
 IF(Table1[[#This Row],[Discount]]&lt;=0.2,"20%",  IF(Table1[[#This Row],[Discount]]&lt;=0.25,"25%",
 "30%+")))))</f>
        <v>10%</v>
      </c>
      <c r="AF1691" s="5" t="str">
        <f>IF(Table1[[#This Row],[Discount]]=0, "Full Price", "Discounted")</f>
        <v>Discounted</v>
      </c>
      <c r="AG1691" s="46" t="str">
        <f>TEXT(Table1[[#This Row],[Order Date]],"mmm-yyyy")</f>
        <v>Jun-2015</v>
      </c>
    </row>
    <row r="1692" spans="1:33" ht="12.75" hidden="1" customHeight="1" x14ac:dyDescent="0.25">
      <c r="A1692" s="5">
        <v>20183</v>
      </c>
      <c r="B1692" s="5" t="s">
        <v>47</v>
      </c>
      <c r="C1692" s="5">
        <v>0.03</v>
      </c>
      <c r="D1692" s="5">
        <v>43.98</v>
      </c>
      <c r="E1692" s="5">
        <v>8.99</v>
      </c>
      <c r="F1692" s="5">
        <v>2980</v>
      </c>
      <c r="G1692" s="5" t="s">
        <v>2708</v>
      </c>
      <c r="H1692" s="5" t="s">
        <v>49</v>
      </c>
      <c r="I1692" s="5" t="s">
        <v>28</v>
      </c>
      <c r="J1692" s="5" t="s">
        <v>29</v>
      </c>
      <c r="K1692" s="5" t="s">
        <v>30</v>
      </c>
      <c r="L1692" s="5" t="s">
        <v>51</v>
      </c>
      <c r="M1692" s="5" t="s">
        <v>1118</v>
      </c>
      <c r="N1692" s="5">
        <v>0.57999999999999996</v>
      </c>
      <c r="O1692" s="5" t="s">
        <v>33</v>
      </c>
      <c r="P1692" s="5" t="s">
        <v>53</v>
      </c>
      <c r="Q1692" s="5" t="s">
        <v>154</v>
      </c>
      <c r="R1692" s="5" t="s">
        <v>2709</v>
      </c>
      <c r="S1692" s="5">
        <v>44870</v>
      </c>
      <c r="T1692" s="7">
        <v>42031</v>
      </c>
      <c r="U1692" s="7">
        <v>42033</v>
      </c>
      <c r="V1692" s="5">
        <v>274.0788</v>
      </c>
      <c r="W1692" s="5">
        <v>10</v>
      </c>
      <c r="X1692" s="5">
        <v>454.4</v>
      </c>
      <c r="Y1692" s="5">
        <v>86544</v>
      </c>
      <c r="Z1692" s="5">
        <f>DATEDIF(Table1[[#This Row],[Order Date]], Table1[[#This Row],[Ship Date]], "D")</f>
        <v>2</v>
      </c>
      <c r="AA1692" s="5">
        <f>IF(Table1[[#This Row],[Sales]]=0, 0, Table1[[#This Row],[Profit]] / Table1[[#This Row],[Sales]] * 100)</f>
        <v>60.316637323943667</v>
      </c>
      <c r="AB1692" s="5">
        <f>Table1[[#This Row],[Sales]] / (1 - Table1[[#This Row],[Discount]])</f>
        <v>468.45360824742266</v>
      </c>
      <c r="AC1692" s="5">
        <f>Table1[[#This Row],[Sales Before Discount]] - Table1[[#This Row],[Sales]]</f>
        <v>14.053608247422687</v>
      </c>
      <c r="AD1692" s="5" t="str">
        <f>IF(Table1[[#This Row],[Discount Impact Factor]]=0, "No Discount", IF(Table1[[#This Row],[Discount Impact Factor]]&lt;=0.1, "Low Discount", IF(Table1[[#This Row],[Discount Impact Factor]]&lt;=0.2, "Medium Discount", "High Discount")))</f>
        <v>High Discount</v>
      </c>
      <c r="AE1692" s="5" t="str">
        <f>IF(Table1[[#This Row],[Discount]]=0,"0% (No Discount)",
 IF(Table1[[#This Row],[Discount]]&lt;=0.09,"10%",
 IF(Table1[[#This Row],[Discount]]&lt;=0.16,"15%",
 IF(Table1[[#This Row],[Discount]]&lt;=0.2,"20%",  IF(Table1[[#This Row],[Discount]]&lt;=0.25,"25%",
 "30%+")))))</f>
        <v>10%</v>
      </c>
      <c r="AF1692" s="5" t="str">
        <f>IF(Table1[[#This Row],[Discount]]=0, "Full Price", "Discounted")</f>
        <v>Discounted</v>
      </c>
      <c r="AG1692" s="46" t="str">
        <f>TEXT(Table1[[#This Row],[Order Date]],"mmm-yyyy")</f>
        <v>Jan-2015</v>
      </c>
    </row>
    <row r="1693" spans="1:33" ht="12.75" customHeight="1" x14ac:dyDescent="0.25">
      <c r="A1693" s="5">
        <v>20184</v>
      </c>
      <c r="B1693" s="5" t="s">
        <v>47</v>
      </c>
      <c r="C1693" s="5">
        <v>0.06</v>
      </c>
      <c r="D1693" s="5">
        <v>1.1399999999999999</v>
      </c>
      <c r="E1693" s="5">
        <v>0.7</v>
      </c>
      <c r="F1693" s="5">
        <v>2980</v>
      </c>
      <c r="G1693" s="5" t="s">
        <v>2708</v>
      </c>
      <c r="H1693" s="5" t="s">
        <v>49</v>
      </c>
      <c r="I1693" s="5" t="s">
        <v>28</v>
      </c>
      <c r="J1693" s="5" t="s">
        <v>29</v>
      </c>
      <c r="K1693" s="5" t="s">
        <v>66</v>
      </c>
      <c r="L1693" s="5" t="s">
        <v>31</v>
      </c>
      <c r="M1693" s="5" t="s">
        <v>1010</v>
      </c>
      <c r="N1693" s="5">
        <v>0.38</v>
      </c>
      <c r="O1693" s="5" t="s">
        <v>33</v>
      </c>
      <c r="P1693" s="5" t="s">
        <v>53</v>
      </c>
      <c r="Q1693" s="5" t="s">
        <v>154</v>
      </c>
      <c r="R1693" s="5" t="s">
        <v>2709</v>
      </c>
      <c r="S1693" s="5">
        <v>44870</v>
      </c>
      <c r="T1693" s="7">
        <v>42031</v>
      </c>
      <c r="U1693" s="7">
        <v>42034</v>
      </c>
      <c r="V1693" s="5">
        <v>-3.782</v>
      </c>
      <c r="W1693" s="5">
        <v>13</v>
      </c>
      <c r="X1693" s="5">
        <v>14.53</v>
      </c>
      <c r="Y1693" s="5">
        <v>86544</v>
      </c>
      <c r="Z1693" s="5">
        <f>DATEDIF(Table1[[#This Row],[Order Date]], Table1[[#This Row],[Ship Date]], "D")</f>
        <v>3</v>
      </c>
      <c r="AA1693" s="5">
        <f>IF(Table1[[#This Row],[Sales]]=0, 0, Table1[[#This Row],[Profit]] / Table1[[#This Row],[Sales]] * 100)</f>
        <v>-26.028905712319339</v>
      </c>
      <c r="AB1693" s="5">
        <f>Table1[[#This Row],[Sales]] / (1 - Table1[[#This Row],[Discount]])</f>
        <v>15.457446808510639</v>
      </c>
      <c r="AC1693" s="5">
        <f>Table1[[#This Row],[Sales Before Discount]] - Table1[[#This Row],[Sales]]</f>
        <v>0.92744680851063954</v>
      </c>
      <c r="AD1693" s="5" t="str">
        <f>IF(Table1[[#This Row],[Discount Impact Factor]]=0, "No Discount", IF(Table1[[#This Row],[Discount Impact Factor]]&lt;=0.1, "Low Discount", IF(Table1[[#This Row],[Discount Impact Factor]]&lt;=0.2, "Medium Discount", "High Discount")))</f>
        <v>High Discount</v>
      </c>
      <c r="AE1693" s="5" t="str">
        <f>IF(Table1[[#This Row],[Discount]]=0,"0% (No Discount)",
 IF(Table1[[#This Row],[Discount]]&lt;=0.09,"10%",
 IF(Table1[[#This Row],[Discount]]&lt;=0.16,"15%",
 IF(Table1[[#This Row],[Discount]]&lt;=0.2,"20%",  IF(Table1[[#This Row],[Discount]]&lt;=0.25,"25%",
 "30%+")))))</f>
        <v>10%</v>
      </c>
      <c r="AF1693" s="5" t="str">
        <f>IF(Table1[[#This Row],[Discount]]=0, "Full Price", "Discounted")</f>
        <v>Discounted</v>
      </c>
      <c r="AG1693" s="46" t="str">
        <f>TEXT(Table1[[#This Row],[Order Date]],"mmm-yyyy")</f>
        <v>Jan-2015</v>
      </c>
    </row>
    <row r="1694" spans="1:33" ht="12.75" hidden="1" customHeight="1" x14ac:dyDescent="0.25">
      <c r="A1694" s="5">
        <v>20435</v>
      </c>
      <c r="B1694" s="5" t="s">
        <v>56</v>
      </c>
      <c r="C1694" s="5">
        <v>7.0000000000000007E-2</v>
      </c>
      <c r="D1694" s="5">
        <v>2.61</v>
      </c>
      <c r="E1694" s="5">
        <v>0.5</v>
      </c>
      <c r="F1694" s="5">
        <v>2980</v>
      </c>
      <c r="G1694" s="5" t="s">
        <v>2708</v>
      </c>
      <c r="H1694" s="5" t="s">
        <v>49</v>
      </c>
      <c r="I1694" s="5" t="s">
        <v>28</v>
      </c>
      <c r="J1694" s="5" t="s">
        <v>29</v>
      </c>
      <c r="K1694" s="5" t="s">
        <v>134</v>
      </c>
      <c r="L1694" s="5" t="s">
        <v>59</v>
      </c>
      <c r="M1694" s="5" t="s">
        <v>1138</v>
      </c>
      <c r="N1694" s="5">
        <v>0.39</v>
      </c>
      <c r="O1694" s="5" t="s">
        <v>33</v>
      </c>
      <c r="P1694" s="5" t="s">
        <v>53</v>
      </c>
      <c r="Q1694" s="5" t="s">
        <v>154</v>
      </c>
      <c r="R1694" s="5" t="s">
        <v>2709</v>
      </c>
      <c r="S1694" s="5">
        <v>44870</v>
      </c>
      <c r="T1694" s="7">
        <v>42060</v>
      </c>
      <c r="U1694" s="7">
        <v>42062</v>
      </c>
      <c r="V1694" s="5">
        <v>10.798499999999999</v>
      </c>
      <c r="W1694" s="5">
        <v>6</v>
      </c>
      <c r="X1694" s="5">
        <v>15.65</v>
      </c>
      <c r="Y1694" s="5">
        <v>86547</v>
      </c>
      <c r="Z1694" s="5">
        <f>DATEDIF(Table1[[#This Row],[Order Date]], Table1[[#This Row],[Ship Date]], "D")</f>
        <v>2</v>
      </c>
      <c r="AA1694" s="5">
        <f>IF(Table1[[#This Row],[Sales]]=0, 0, Table1[[#This Row],[Profit]] / Table1[[#This Row],[Sales]] * 100)</f>
        <v>69</v>
      </c>
      <c r="AB1694" s="5">
        <f>Table1[[#This Row],[Sales]] / (1 - Table1[[#This Row],[Discount]])</f>
        <v>16.827956989247312</v>
      </c>
      <c r="AC1694" s="5">
        <f>Table1[[#This Row],[Sales Before Discount]] - Table1[[#This Row],[Sales]]</f>
        <v>1.1779569892473116</v>
      </c>
      <c r="AD1694" s="5" t="str">
        <f>IF(Table1[[#This Row],[Discount Impact Factor]]=0, "No Discount", IF(Table1[[#This Row],[Discount Impact Factor]]&lt;=0.1, "Low Discount", IF(Table1[[#This Row],[Discount Impact Factor]]&lt;=0.2, "Medium Discount", "High Discount")))</f>
        <v>High Discount</v>
      </c>
      <c r="AE1694" s="5" t="str">
        <f>IF(Table1[[#This Row],[Discount]]=0,"0% (No Discount)",
 IF(Table1[[#This Row],[Discount]]&lt;=0.09,"10%",
 IF(Table1[[#This Row],[Discount]]&lt;=0.16,"15%",
 IF(Table1[[#This Row],[Discount]]&lt;=0.2,"20%",  IF(Table1[[#This Row],[Discount]]&lt;=0.25,"25%",
 "30%+")))))</f>
        <v>10%</v>
      </c>
      <c r="AF1694" s="5" t="str">
        <f>IF(Table1[[#This Row],[Discount]]=0, "Full Price", "Discounted")</f>
        <v>Discounted</v>
      </c>
      <c r="AG1694" s="46" t="str">
        <f>TEXT(Table1[[#This Row],[Order Date]],"mmm-yyyy")</f>
        <v>Feb-2015</v>
      </c>
    </row>
    <row r="1695" spans="1:33" ht="12.75" hidden="1" customHeight="1" x14ac:dyDescent="0.25">
      <c r="A1695" s="5">
        <v>23110</v>
      </c>
      <c r="B1695" s="5" t="s">
        <v>106</v>
      </c>
      <c r="C1695" s="5">
        <v>0.04</v>
      </c>
      <c r="D1695" s="5">
        <v>2.88</v>
      </c>
      <c r="E1695" s="5">
        <v>1.01</v>
      </c>
      <c r="F1695" s="5">
        <v>2980</v>
      </c>
      <c r="G1695" s="5" t="s">
        <v>2708</v>
      </c>
      <c r="H1695" s="5" t="s">
        <v>49</v>
      </c>
      <c r="I1695" s="5" t="s">
        <v>28</v>
      </c>
      <c r="J1695" s="5" t="s">
        <v>29</v>
      </c>
      <c r="K1695" s="5" t="s">
        <v>30</v>
      </c>
      <c r="L1695" s="5" t="s">
        <v>31</v>
      </c>
      <c r="M1695" s="5" t="s">
        <v>794</v>
      </c>
      <c r="N1695" s="5">
        <v>0.55000000000000004</v>
      </c>
      <c r="O1695" s="5" t="s">
        <v>33</v>
      </c>
      <c r="P1695" s="5" t="s">
        <v>53</v>
      </c>
      <c r="Q1695" s="5" t="s">
        <v>154</v>
      </c>
      <c r="R1695" s="5" t="s">
        <v>2709</v>
      </c>
      <c r="S1695" s="5">
        <v>44870</v>
      </c>
      <c r="T1695" s="7">
        <v>42154</v>
      </c>
      <c r="U1695" s="7">
        <v>42159</v>
      </c>
      <c r="V1695" s="5">
        <v>15.246</v>
      </c>
      <c r="W1695" s="5">
        <v>39</v>
      </c>
      <c r="X1695" s="5">
        <v>111.92</v>
      </c>
      <c r="Y1695" s="5">
        <v>86548</v>
      </c>
      <c r="Z1695" s="5">
        <f>DATEDIF(Table1[[#This Row],[Order Date]], Table1[[#This Row],[Ship Date]], "D")</f>
        <v>5</v>
      </c>
      <c r="AA1695" s="5">
        <f>IF(Table1[[#This Row],[Sales]]=0, 0, Table1[[#This Row],[Profit]] / Table1[[#This Row],[Sales]] * 100)</f>
        <v>13.622230164403145</v>
      </c>
      <c r="AB1695" s="5">
        <f>Table1[[#This Row],[Sales]] / (1 - Table1[[#This Row],[Discount]])</f>
        <v>116.58333333333334</v>
      </c>
      <c r="AC1695" s="5">
        <f>Table1[[#This Row],[Sales Before Discount]] - Table1[[#This Row],[Sales]]</f>
        <v>4.6633333333333411</v>
      </c>
      <c r="AD1695" s="5" t="str">
        <f>IF(Table1[[#This Row],[Discount Impact Factor]]=0, "No Discount", IF(Table1[[#This Row],[Discount Impact Factor]]&lt;=0.1, "Low Discount", IF(Table1[[#This Row],[Discount Impact Factor]]&lt;=0.2, "Medium Discount", "High Discount")))</f>
        <v>High Discount</v>
      </c>
      <c r="AE1695" s="5" t="str">
        <f>IF(Table1[[#This Row],[Discount]]=0,"0% (No Discount)",
 IF(Table1[[#This Row],[Discount]]&lt;=0.09,"10%",
 IF(Table1[[#This Row],[Discount]]&lt;=0.16,"15%",
 IF(Table1[[#This Row],[Discount]]&lt;=0.2,"20%",  IF(Table1[[#This Row],[Discount]]&lt;=0.25,"25%",
 "30%+")))))</f>
        <v>10%</v>
      </c>
      <c r="AF1695" s="5" t="str">
        <f>IF(Table1[[#This Row],[Discount]]=0, "Full Price", "Discounted")</f>
        <v>Discounted</v>
      </c>
      <c r="AG1695" s="46" t="str">
        <f>TEXT(Table1[[#This Row],[Order Date]],"mmm-yyyy")</f>
        <v>May-2015</v>
      </c>
    </row>
    <row r="1696" spans="1:33" ht="12.75" customHeight="1" x14ac:dyDescent="0.25">
      <c r="A1696" s="5">
        <v>20816</v>
      </c>
      <c r="B1696" s="5" t="s">
        <v>47</v>
      </c>
      <c r="C1696" s="5">
        <v>0.09</v>
      </c>
      <c r="D1696" s="5">
        <v>100.98</v>
      </c>
      <c r="E1696" s="5">
        <v>35.840000000000003</v>
      </c>
      <c r="F1696" s="5">
        <v>2987</v>
      </c>
      <c r="G1696" s="5" t="s">
        <v>2710</v>
      </c>
      <c r="H1696" s="5" t="s">
        <v>39</v>
      </c>
      <c r="I1696" s="5" t="s">
        <v>40</v>
      </c>
      <c r="J1696" s="5" t="s">
        <v>41</v>
      </c>
      <c r="K1696" s="5" t="s">
        <v>191</v>
      </c>
      <c r="L1696" s="5" t="s">
        <v>121</v>
      </c>
      <c r="M1696" s="5" t="s">
        <v>260</v>
      </c>
      <c r="N1696" s="5">
        <v>0.62</v>
      </c>
      <c r="O1696" s="5" t="s">
        <v>33</v>
      </c>
      <c r="P1696" s="5" t="s">
        <v>61</v>
      </c>
      <c r="Q1696" s="5" t="s">
        <v>330</v>
      </c>
      <c r="R1696" s="5" t="s">
        <v>2711</v>
      </c>
      <c r="S1696" s="5">
        <v>50265</v>
      </c>
      <c r="T1696" s="7">
        <v>42183</v>
      </c>
      <c r="U1696" s="7">
        <v>42183</v>
      </c>
      <c r="V1696" s="5">
        <v>-103.624</v>
      </c>
      <c r="W1696" s="5">
        <v>17</v>
      </c>
      <c r="X1696" s="5">
        <v>1700.38</v>
      </c>
      <c r="Y1696" s="5">
        <v>91180</v>
      </c>
      <c r="Z1696" s="5">
        <f>DATEDIF(Table1[[#This Row],[Order Date]], Table1[[#This Row],[Ship Date]], "D")</f>
        <v>0</v>
      </c>
      <c r="AA1696" s="5">
        <f>IF(Table1[[#This Row],[Sales]]=0, 0, Table1[[#This Row],[Profit]] / Table1[[#This Row],[Sales]] * 100)</f>
        <v>-6.0941671861583879</v>
      </c>
      <c r="AB1696" s="5">
        <f>Table1[[#This Row],[Sales]] / (1 - Table1[[#This Row],[Discount]])</f>
        <v>1868.5494505494505</v>
      </c>
      <c r="AC1696" s="5">
        <f>Table1[[#This Row],[Sales Before Discount]] - Table1[[#This Row],[Sales]]</f>
        <v>168.1694505494504</v>
      </c>
      <c r="AD1696" s="5" t="str">
        <f>IF(Table1[[#This Row],[Discount Impact Factor]]=0, "No Discount", IF(Table1[[#This Row],[Discount Impact Factor]]&lt;=0.1, "Low Discount", IF(Table1[[#This Row],[Discount Impact Factor]]&lt;=0.2, "Medium Discount", "High Discount")))</f>
        <v>High Discount</v>
      </c>
      <c r="AE1696" s="5" t="str">
        <f>IF(Table1[[#This Row],[Discount]]=0,"0% (No Discount)",
 IF(Table1[[#This Row],[Discount]]&lt;=0.09,"10%",
 IF(Table1[[#This Row],[Discount]]&lt;=0.16,"15%",
 IF(Table1[[#This Row],[Discount]]&lt;=0.2,"20%",  IF(Table1[[#This Row],[Discount]]&lt;=0.25,"25%",
 "30%+")))))</f>
        <v>10%</v>
      </c>
      <c r="AF1696" s="5" t="str">
        <f>IF(Table1[[#This Row],[Discount]]=0, "Full Price", "Discounted")</f>
        <v>Discounted</v>
      </c>
      <c r="AG1696" s="46" t="str">
        <f>TEXT(Table1[[#This Row],[Order Date]],"mmm-yyyy")</f>
        <v>Jun-2015</v>
      </c>
    </row>
    <row r="1697" spans="1:33" ht="12.75" customHeight="1" x14ac:dyDescent="0.25">
      <c r="A1697" s="5">
        <v>20817</v>
      </c>
      <c r="B1697" s="5" t="s">
        <v>47</v>
      </c>
      <c r="C1697" s="5">
        <v>0.1</v>
      </c>
      <c r="D1697" s="5">
        <v>5.78</v>
      </c>
      <c r="E1697" s="5">
        <v>7.96</v>
      </c>
      <c r="F1697" s="5">
        <v>2987</v>
      </c>
      <c r="G1697" s="5" t="s">
        <v>2710</v>
      </c>
      <c r="H1697" s="5" t="s">
        <v>49</v>
      </c>
      <c r="I1697" s="5" t="s">
        <v>40</v>
      </c>
      <c r="J1697" s="5" t="s">
        <v>29</v>
      </c>
      <c r="K1697" s="5" t="s">
        <v>93</v>
      </c>
      <c r="L1697" s="5" t="s">
        <v>59</v>
      </c>
      <c r="M1697" s="5" t="s">
        <v>2712</v>
      </c>
      <c r="N1697" s="5">
        <v>0.36</v>
      </c>
      <c r="O1697" s="5" t="s">
        <v>33</v>
      </c>
      <c r="P1697" s="5" t="s">
        <v>61</v>
      </c>
      <c r="Q1697" s="5" t="s">
        <v>330</v>
      </c>
      <c r="R1697" s="5" t="s">
        <v>2711</v>
      </c>
      <c r="S1697" s="5">
        <v>50265</v>
      </c>
      <c r="T1697" s="7">
        <v>42183</v>
      </c>
      <c r="U1697" s="7">
        <v>42183</v>
      </c>
      <c r="V1697" s="5">
        <v>-57.823999999999998</v>
      </c>
      <c r="W1697" s="5">
        <v>6</v>
      </c>
      <c r="X1697" s="5">
        <v>35.96</v>
      </c>
      <c r="Y1697" s="5">
        <v>91180</v>
      </c>
      <c r="Z1697" s="5">
        <f>DATEDIF(Table1[[#This Row],[Order Date]], Table1[[#This Row],[Ship Date]], "D")</f>
        <v>0</v>
      </c>
      <c r="AA1697" s="5">
        <f>IF(Table1[[#This Row],[Sales]]=0, 0, Table1[[#This Row],[Profit]] / Table1[[#This Row],[Sales]] * 100)</f>
        <v>-160.80088987764179</v>
      </c>
      <c r="AB1697" s="5">
        <f>Table1[[#This Row],[Sales]] / (1 - Table1[[#This Row],[Discount]])</f>
        <v>39.955555555555556</v>
      </c>
      <c r="AC1697" s="5">
        <f>Table1[[#This Row],[Sales Before Discount]] - Table1[[#This Row],[Sales]]</f>
        <v>3.9955555555555549</v>
      </c>
      <c r="AD1697" s="5" t="str">
        <f>IF(Table1[[#This Row],[Discount Impact Factor]]=0, "No Discount", IF(Table1[[#This Row],[Discount Impact Factor]]&lt;=0.1, "Low Discount", IF(Table1[[#This Row],[Discount Impact Factor]]&lt;=0.2, "Medium Discount", "High Discount")))</f>
        <v>High Discount</v>
      </c>
      <c r="AE1697" s="5" t="str">
        <f>IF(Table1[[#This Row],[Discount]]=0,"0% (No Discount)",
 IF(Table1[[#This Row],[Discount]]&lt;=0.09,"10%",
 IF(Table1[[#This Row],[Discount]]&lt;=0.16,"15%",
 IF(Table1[[#This Row],[Discount]]&lt;=0.2,"20%",  IF(Table1[[#This Row],[Discount]]&lt;=0.25,"25%",
 "30%+")))))</f>
        <v>15%</v>
      </c>
      <c r="AF1697" s="5" t="str">
        <f>IF(Table1[[#This Row],[Discount]]=0, "Full Price", "Discounted")</f>
        <v>Discounted</v>
      </c>
      <c r="AG1697" s="46" t="str">
        <f>TEXT(Table1[[#This Row],[Order Date]],"mmm-yyyy")</f>
        <v>Jun-2015</v>
      </c>
    </row>
    <row r="1698" spans="1:33" ht="12.75" hidden="1" customHeight="1" x14ac:dyDescent="0.25">
      <c r="A1698" s="5">
        <v>22473</v>
      </c>
      <c r="B1698" s="5" t="s">
        <v>106</v>
      </c>
      <c r="C1698" s="5">
        <v>0.05</v>
      </c>
      <c r="D1698" s="5">
        <v>70.97</v>
      </c>
      <c r="E1698" s="5">
        <v>3.5</v>
      </c>
      <c r="F1698" s="5">
        <v>2991</v>
      </c>
      <c r="G1698" s="5" t="s">
        <v>2713</v>
      </c>
      <c r="H1698" s="5" t="s">
        <v>49</v>
      </c>
      <c r="I1698" s="5" t="s">
        <v>40</v>
      </c>
      <c r="J1698" s="5" t="s">
        <v>29</v>
      </c>
      <c r="K1698" s="5" t="s">
        <v>257</v>
      </c>
      <c r="L1698" s="5" t="s">
        <v>59</v>
      </c>
      <c r="M1698" s="5" t="s">
        <v>672</v>
      </c>
      <c r="N1698" s="5">
        <v>0.59</v>
      </c>
      <c r="O1698" s="5" t="s">
        <v>33</v>
      </c>
      <c r="P1698" s="5" t="s">
        <v>61</v>
      </c>
      <c r="Q1698" s="5" t="s">
        <v>1858</v>
      </c>
      <c r="R1698" s="5" t="s">
        <v>2714</v>
      </c>
      <c r="S1698" s="5">
        <v>53402</v>
      </c>
      <c r="T1698" s="7">
        <v>42132</v>
      </c>
      <c r="U1698" s="7">
        <v>42137</v>
      </c>
      <c r="V1698" s="5">
        <v>18.218000000000018</v>
      </c>
      <c r="W1698" s="5">
        <v>2</v>
      </c>
      <c r="X1698" s="5">
        <v>141.59</v>
      </c>
      <c r="Y1698" s="5">
        <v>91466</v>
      </c>
      <c r="Z1698" s="5">
        <f>DATEDIF(Table1[[#This Row],[Order Date]], Table1[[#This Row],[Ship Date]], "D")</f>
        <v>5</v>
      </c>
      <c r="AA1698" s="5">
        <f>IF(Table1[[#This Row],[Sales]]=0, 0, Table1[[#This Row],[Profit]] / Table1[[#This Row],[Sales]] * 100)</f>
        <v>12.866727876262459</v>
      </c>
      <c r="AB1698" s="5">
        <f>Table1[[#This Row],[Sales]] / (1 - Table1[[#This Row],[Discount]])</f>
        <v>149.04210526315791</v>
      </c>
      <c r="AC1698" s="5">
        <f>Table1[[#This Row],[Sales Before Discount]] - Table1[[#This Row],[Sales]]</f>
        <v>7.4521052631579039</v>
      </c>
      <c r="AD1698" s="5" t="str">
        <f>IF(Table1[[#This Row],[Discount Impact Factor]]=0, "No Discount", IF(Table1[[#This Row],[Discount Impact Factor]]&lt;=0.1, "Low Discount", IF(Table1[[#This Row],[Discount Impact Factor]]&lt;=0.2, "Medium Discount", "High Discount")))</f>
        <v>High Discount</v>
      </c>
      <c r="AE1698" s="5" t="str">
        <f>IF(Table1[[#This Row],[Discount]]=0,"0% (No Discount)",
 IF(Table1[[#This Row],[Discount]]&lt;=0.09,"10%",
 IF(Table1[[#This Row],[Discount]]&lt;=0.16,"15%",
 IF(Table1[[#This Row],[Discount]]&lt;=0.2,"20%",  IF(Table1[[#This Row],[Discount]]&lt;=0.25,"25%",
 "30%+")))))</f>
        <v>10%</v>
      </c>
      <c r="AF1698" s="5" t="str">
        <f>IF(Table1[[#This Row],[Discount]]=0, "Full Price", "Discounted")</f>
        <v>Discounted</v>
      </c>
      <c r="AG1698" s="46" t="str">
        <f>TEXT(Table1[[#This Row],[Order Date]],"mmm-yyyy")</f>
        <v>May-2015</v>
      </c>
    </row>
    <row r="1699" spans="1:33" ht="12.75" hidden="1" customHeight="1" x14ac:dyDescent="0.25">
      <c r="A1699" s="5">
        <v>22476</v>
      </c>
      <c r="B1699" s="5" t="s">
        <v>106</v>
      </c>
      <c r="C1699" s="5">
        <v>0</v>
      </c>
      <c r="D1699" s="5">
        <v>5.28</v>
      </c>
      <c r="E1699" s="5">
        <v>6.26</v>
      </c>
      <c r="F1699" s="5">
        <v>2992</v>
      </c>
      <c r="G1699" s="5" t="s">
        <v>2715</v>
      </c>
      <c r="H1699" s="5" t="s">
        <v>49</v>
      </c>
      <c r="I1699" s="5" t="s">
        <v>40</v>
      </c>
      <c r="J1699" s="5" t="s">
        <v>29</v>
      </c>
      <c r="K1699" s="5" t="s">
        <v>93</v>
      </c>
      <c r="L1699" s="5" t="s">
        <v>59</v>
      </c>
      <c r="M1699" s="5" t="s">
        <v>1363</v>
      </c>
      <c r="N1699" s="5">
        <v>0.4</v>
      </c>
      <c r="O1699" s="5" t="s">
        <v>33</v>
      </c>
      <c r="P1699" s="5" t="s">
        <v>61</v>
      </c>
      <c r="Q1699" s="5" t="s">
        <v>1858</v>
      </c>
      <c r="R1699" s="5" t="s">
        <v>2716</v>
      </c>
      <c r="S1699" s="5">
        <v>53081</v>
      </c>
      <c r="T1699" s="7">
        <v>42132</v>
      </c>
      <c r="U1699" s="7">
        <v>42139</v>
      </c>
      <c r="V1699" s="5">
        <v>25.058000000000035</v>
      </c>
      <c r="W1699" s="5">
        <v>36</v>
      </c>
      <c r="X1699" s="5">
        <v>203.05</v>
      </c>
      <c r="Y1699" s="5">
        <v>91466</v>
      </c>
      <c r="Z1699" s="5">
        <f>DATEDIF(Table1[[#This Row],[Order Date]], Table1[[#This Row],[Ship Date]], "D")</f>
        <v>7</v>
      </c>
      <c r="AA1699" s="5">
        <f>IF(Table1[[#This Row],[Sales]]=0, 0, Table1[[#This Row],[Profit]] / Table1[[#This Row],[Sales]] * 100)</f>
        <v>12.340802757941411</v>
      </c>
      <c r="AB1699" s="5">
        <f>Table1[[#This Row],[Sales]] / (1 - Table1[[#This Row],[Discount]])</f>
        <v>203.05</v>
      </c>
      <c r="AC1699" s="5">
        <f>Table1[[#This Row],[Sales Before Discount]] - Table1[[#This Row],[Sales]]</f>
        <v>0</v>
      </c>
      <c r="AD1699" s="5" t="str">
        <f>IF(Table1[[#This Row],[Discount Impact Factor]]=0, "No Discount", IF(Table1[[#This Row],[Discount Impact Factor]]&lt;=0.1, "Low Discount", IF(Table1[[#This Row],[Discount Impact Factor]]&lt;=0.2, "Medium Discount", "High Discount")))</f>
        <v>No Discount</v>
      </c>
      <c r="AE1699" s="5" t="str">
        <f>IF(Table1[[#This Row],[Discount]]=0,"0% (No Discount)",
 IF(Table1[[#This Row],[Discount]]&lt;=0.09,"10%",
 IF(Table1[[#This Row],[Discount]]&lt;=0.16,"15%",
 IF(Table1[[#This Row],[Discount]]&lt;=0.2,"20%",  IF(Table1[[#This Row],[Discount]]&lt;=0.25,"25%",
 "30%+")))))</f>
        <v>0% (No Discount)</v>
      </c>
      <c r="AF1699" s="5" t="str">
        <f>IF(Table1[[#This Row],[Discount]]=0, "Full Price", "Discounted")</f>
        <v>Full Price</v>
      </c>
      <c r="AG1699" s="46" t="str">
        <f>TEXT(Table1[[#This Row],[Order Date]],"mmm-yyyy")</f>
        <v>May-2015</v>
      </c>
    </row>
    <row r="1700" spans="1:33" ht="12.75" hidden="1" customHeight="1" x14ac:dyDescent="0.25">
      <c r="A1700" s="5">
        <v>20891</v>
      </c>
      <c r="B1700" s="5" t="s">
        <v>37</v>
      </c>
      <c r="C1700" s="5">
        <v>0.03</v>
      </c>
      <c r="D1700" s="5">
        <v>10.98</v>
      </c>
      <c r="E1700" s="5">
        <v>3.37</v>
      </c>
      <c r="F1700" s="5">
        <v>2999</v>
      </c>
      <c r="G1700" s="5" t="s">
        <v>2717</v>
      </c>
      <c r="H1700" s="5" t="s">
        <v>49</v>
      </c>
      <c r="I1700" s="5" t="s">
        <v>114</v>
      </c>
      <c r="J1700" s="5" t="s">
        <v>29</v>
      </c>
      <c r="K1700" s="5" t="s">
        <v>174</v>
      </c>
      <c r="L1700" s="5" t="s">
        <v>51</v>
      </c>
      <c r="M1700" s="5" t="s">
        <v>225</v>
      </c>
      <c r="N1700" s="5">
        <v>0.56999999999999995</v>
      </c>
      <c r="O1700" s="5" t="s">
        <v>33</v>
      </c>
      <c r="P1700" s="5" t="s">
        <v>61</v>
      </c>
      <c r="Q1700" s="5" t="s">
        <v>300</v>
      </c>
      <c r="R1700" s="5" t="s">
        <v>2718</v>
      </c>
      <c r="S1700" s="5">
        <v>48237</v>
      </c>
      <c r="T1700" s="7">
        <v>42104</v>
      </c>
      <c r="U1700" s="7">
        <v>42105</v>
      </c>
      <c r="V1700" s="5">
        <v>11.82</v>
      </c>
      <c r="W1700" s="5">
        <v>5</v>
      </c>
      <c r="X1700" s="5">
        <v>56.19</v>
      </c>
      <c r="Y1700" s="5">
        <v>87041</v>
      </c>
      <c r="Z1700" s="5">
        <f>DATEDIF(Table1[[#This Row],[Order Date]], Table1[[#This Row],[Ship Date]], "D")</f>
        <v>1</v>
      </c>
      <c r="AA1700" s="5">
        <f>IF(Table1[[#This Row],[Sales]]=0, 0, Table1[[#This Row],[Profit]] / Table1[[#This Row],[Sales]] * 100)</f>
        <v>21.035771489588896</v>
      </c>
      <c r="AB1700" s="5">
        <f>Table1[[#This Row],[Sales]] / (1 - Table1[[#This Row],[Discount]])</f>
        <v>57.927835051546388</v>
      </c>
      <c r="AC1700" s="5">
        <f>Table1[[#This Row],[Sales Before Discount]] - Table1[[#This Row],[Sales]]</f>
        <v>1.7378350515463907</v>
      </c>
      <c r="AD1700" s="5" t="str">
        <f>IF(Table1[[#This Row],[Discount Impact Factor]]=0, "No Discount", IF(Table1[[#This Row],[Discount Impact Factor]]&lt;=0.1, "Low Discount", IF(Table1[[#This Row],[Discount Impact Factor]]&lt;=0.2, "Medium Discount", "High Discount")))</f>
        <v>High Discount</v>
      </c>
      <c r="AE1700" s="5" t="str">
        <f>IF(Table1[[#This Row],[Discount]]=0,"0% (No Discount)",
 IF(Table1[[#This Row],[Discount]]&lt;=0.09,"10%",
 IF(Table1[[#This Row],[Discount]]&lt;=0.16,"15%",
 IF(Table1[[#This Row],[Discount]]&lt;=0.2,"20%",  IF(Table1[[#This Row],[Discount]]&lt;=0.25,"25%",
 "30%+")))))</f>
        <v>10%</v>
      </c>
      <c r="AF1700" s="5" t="str">
        <f>IF(Table1[[#This Row],[Discount]]=0, "Full Price", "Discounted")</f>
        <v>Discounted</v>
      </c>
      <c r="AG1700" s="46" t="str">
        <f>TEXT(Table1[[#This Row],[Order Date]],"mmm-yyyy")</f>
        <v>Apr-2015</v>
      </c>
    </row>
    <row r="1701" spans="1:33" ht="12.75" hidden="1" customHeight="1" x14ac:dyDescent="0.25">
      <c r="A1701" s="5">
        <v>21499</v>
      </c>
      <c r="B1701" s="5" t="s">
        <v>106</v>
      </c>
      <c r="C1701" s="5">
        <v>0.01</v>
      </c>
      <c r="D1701" s="5">
        <v>10.14</v>
      </c>
      <c r="E1701" s="5">
        <v>2.27</v>
      </c>
      <c r="F1701" s="5">
        <v>3000</v>
      </c>
      <c r="G1701" s="5" t="s">
        <v>2719</v>
      </c>
      <c r="H1701" s="5" t="s">
        <v>49</v>
      </c>
      <c r="I1701" s="5" t="s">
        <v>114</v>
      </c>
      <c r="J1701" s="5" t="s">
        <v>29</v>
      </c>
      <c r="K1701" s="5" t="s">
        <v>93</v>
      </c>
      <c r="L1701" s="5" t="s">
        <v>31</v>
      </c>
      <c r="M1701" s="5" t="s">
        <v>270</v>
      </c>
      <c r="N1701" s="5">
        <v>0.36</v>
      </c>
      <c r="O1701" s="5" t="s">
        <v>33</v>
      </c>
      <c r="P1701" s="5" t="s">
        <v>61</v>
      </c>
      <c r="Q1701" s="5" t="s">
        <v>300</v>
      </c>
      <c r="R1701" s="5" t="s">
        <v>2720</v>
      </c>
      <c r="S1701" s="5">
        <v>48342</v>
      </c>
      <c r="T1701" s="7">
        <v>42030</v>
      </c>
      <c r="U1701" s="7">
        <v>42032</v>
      </c>
      <c r="V1701" s="5">
        <v>28.151999999999997</v>
      </c>
      <c r="W1701" s="5">
        <v>4</v>
      </c>
      <c r="X1701" s="5">
        <v>40.799999999999997</v>
      </c>
      <c r="Y1701" s="5">
        <v>87042</v>
      </c>
      <c r="Z1701" s="5">
        <f>DATEDIF(Table1[[#This Row],[Order Date]], Table1[[#This Row],[Ship Date]], "D")</f>
        <v>2</v>
      </c>
      <c r="AA1701" s="5">
        <f>IF(Table1[[#This Row],[Sales]]=0, 0, Table1[[#This Row],[Profit]] / Table1[[#This Row],[Sales]] * 100)</f>
        <v>69</v>
      </c>
      <c r="AB1701" s="5">
        <f>Table1[[#This Row],[Sales]] / (1 - Table1[[#This Row],[Discount]])</f>
        <v>41.212121212121211</v>
      </c>
      <c r="AC1701" s="5">
        <f>Table1[[#This Row],[Sales Before Discount]] - Table1[[#This Row],[Sales]]</f>
        <v>0.41212121212121389</v>
      </c>
      <c r="AD1701" s="5" t="str">
        <f>IF(Table1[[#This Row],[Discount Impact Factor]]=0, "No Discount", IF(Table1[[#This Row],[Discount Impact Factor]]&lt;=0.1, "Low Discount", IF(Table1[[#This Row],[Discount Impact Factor]]&lt;=0.2, "Medium Discount", "High Discount")))</f>
        <v>High Discount</v>
      </c>
      <c r="AE1701" s="5" t="str">
        <f>IF(Table1[[#This Row],[Discount]]=0,"0% (No Discount)",
 IF(Table1[[#This Row],[Discount]]&lt;=0.09,"10%",
 IF(Table1[[#This Row],[Discount]]&lt;=0.16,"15%",
 IF(Table1[[#This Row],[Discount]]&lt;=0.2,"20%",  IF(Table1[[#This Row],[Discount]]&lt;=0.25,"25%",
 "30%+")))))</f>
        <v>10%</v>
      </c>
      <c r="AF1701" s="5" t="str">
        <f>IF(Table1[[#This Row],[Discount]]=0, "Full Price", "Discounted")</f>
        <v>Discounted</v>
      </c>
      <c r="AG1701" s="46" t="str">
        <f>TEXT(Table1[[#This Row],[Order Date]],"mmm-yyyy")</f>
        <v>Jan-2015</v>
      </c>
    </row>
    <row r="1702" spans="1:33" ht="12.75" customHeight="1" x14ac:dyDescent="0.25">
      <c r="A1702" s="5">
        <v>23836</v>
      </c>
      <c r="B1702" s="5" t="s">
        <v>37</v>
      </c>
      <c r="C1702" s="5">
        <v>0.03</v>
      </c>
      <c r="D1702" s="5">
        <v>5.4</v>
      </c>
      <c r="E1702" s="5">
        <v>7.78</v>
      </c>
      <c r="F1702" s="5">
        <v>3001</v>
      </c>
      <c r="G1702" s="5" t="s">
        <v>2721</v>
      </c>
      <c r="H1702" s="5" t="s">
        <v>49</v>
      </c>
      <c r="I1702" s="5" t="s">
        <v>114</v>
      </c>
      <c r="J1702" s="5" t="s">
        <v>29</v>
      </c>
      <c r="K1702" s="5" t="s">
        <v>109</v>
      </c>
      <c r="L1702" s="5" t="s">
        <v>59</v>
      </c>
      <c r="M1702" s="5" t="s">
        <v>310</v>
      </c>
      <c r="N1702" s="5">
        <v>0.37</v>
      </c>
      <c r="O1702" s="5" t="s">
        <v>33</v>
      </c>
      <c r="P1702" s="5" t="s">
        <v>61</v>
      </c>
      <c r="Q1702" s="5" t="s">
        <v>300</v>
      </c>
      <c r="R1702" s="5" t="s">
        <v>2722</v>
      </c>
      <c r="S1702" s="5">
        <v>48060</v>
      </c>
      <c r="T1702" s="7">
        <v>42080</v>
      </c>
      <c r="U1702" s="7">
        <v>42082</v>
      </c>
      <c r="V1702" s="5">
        <v>-237.54400000000001</v>
      </c>
      <c r="W1702" s="5">
        <v>21</v>
      </c>
      <c r="X1702" s="5">
        <v>117.87</v>
      </c>
      <c r="Y1702" s="5">
        <v>87043</v>
      </c>
      <c r="Z1702" s="5">
        <f>DATEDIF(Table1[[#This Row],[Order Date]], Table1[[#This Row],[Ship Date]], "D")</f>
        <v>2</v>
      </c>
      <c r="AA1702" s="5">
        <f>IF(Table1[[#This Row],[Sales]]=0, 0, Table1[[#This Row],[Profit]] / Table1[[#This Row],[Sales]] * 100)</f>
        <v>-201.5304997030627</v>
      </c>
      <c r="AB1702" s="5">
        <f>Table1[[#This Row],[Sales]] / (1 - Table1[[#This Row],[Discount]])</f>
        <v>121.51546391752578</v>
      </c>
      <c r="AC1702" s="5">
        <f>Table1[[#This Row],[Sales Before Discount]] - Table1[[#This Row],[Sales]]</f>
        <v>3.6454639175257739</v>
      </c>
      <c r="AD1702" s="5" t="str">
        <f>IF(Table1[[#This Row],[Discount Impact Factor]]=0, "No Discount", IF(Table1[[#This Row],[Discount Impact Factor]]&lt;=0.1, "Low Discount", IF(Table1[[#This Row],[Discount Impact Factor]]&lt;=0.2, "Medium Discount", "High Discount")))</f>
        <v>High Discount</v>
      </c>
      <c r="AE1702" s="5" t="str">
        <f>IF(Table1[[#This Row],[Discount]]=0,"0% (No Discount)",
 IF(Table1[[#This Row],[Discount]]&lt;=0.09,"10%",
 IF(Table1[[#This Row],[Discount]]&lt;=0.16,"15%",
 IF(Table1[[#This Row],[Discount]]&lt;=0.2,"20%",  IF(Table1[[#This Row],[Discount]]&lt;=0.25,"25%",
 "30%+")))))</f>
        <v>10%</v>
      </c>
      <c r="AF1702" s="5" t="str">
        <f>IF(Table1[[#This Row],[Discount]]=0, "Full Price", "Discounted")</f>
        <v>Discounted</v>
      </c>
      <c r="AG1702" s="46" t="str">
        <f>TEXT(Table1[[#This Row],[Order Date]],"mmm-yyyy")</f>
        <v>Mar-2015</v>
      </c>
    </row>
    <row r="1703" spans="1:33" ht="12.75" hidden="1" customHeight="1" x14ac:dyDescent="0.25">
      <c r="A1703" s="5">
        <v>25282</v>
      </c>
      <c r="B1703" s="5" t="s">
        <v>56</v>
      </c>
      <c r="C1703" s="5">
        <v>0.03</v>
      </c>
      <c r="D1703" s="5">
        <v>85.99</v>
      </c>
      <c r="E1703" s="5">
        <v>0.99</v>
      </c>
      <c r="F1703" s="5">
        <v>3003</v>
      </c>
      <c r="G1703" s="5" t="s">
        <v>2723</v>
      </c>
      <c r="H1703" s="5" t="s">
        <v>49</v>
      </c>
      <c r="I1703" s="5" t="s">
        <v>40</v>
      </c>
      <c r="J1703" s="5" t="s">
        <v>77</v>
      </c>
      <c r="K1703" s="5" t="s">
        <v>78</v>
      </c>
      <c r="L1703" s="5" t="s">
        <v>31</v>
      </c>
      <c r="M1703" s="5" t="s">
        <v>417</v>
      </c>
      <c r="N1703" s="5">
        <v>0.55000000000000004</v>
      </c>
      <c r="O1703" s="5" t="s">
        <v>33</v>
      </c>
      <c r="P1703" s="5" t="s">
        <v>34</v>
      </c>
      <c r="Q1703" s="5" t="s">
        <v>1741</v>
      </c>
      <c r="R1703" s="5" t="s">
        <v>2724</v>
      </c>
      <c r="S1703" s="5">
        <v>83814</v>
      </c>
      <c r="T1703" s="7">
        <v>42068</v>
      </c>
      <c r="U1703" s="7">
        <v>42069</v>
      </c>
      <c r="V1703" s="5">
        <v>1037.1044999999999</v>
      </c>
      <c r="W1703" s="5">
        <v>20</v>
      </c>
      <c r="X1703" s="5">
        <v>1503.05</v>
      </c>
      <c r="Y1703" s="5">
        <v>91586</v>
      </c>
      <c r="Z1703" s="5">
        <f>DATEDIF(Table1[[#This Row],[Order Date]], Table1[[#This Row],[Ship Date]], "D")</f>
        <v>1</v>
      </c>
      <c r="AA1703" s="5">
        <f>IF(Table1[[#This Row],[Sales]]=0, 0, Table1[[#This Row],[Profit]] / Table1[[#This Row],[Sales]] * 100)</f>
        <v>69</v>
      </c>
      <c r="AB1703" s="5">
        <f>Table1[[#This Row],[Sales]] / (1 - Table1[[#This Row],[Discount]])</f>
        <v>1549.5360824742268</v>
      </c>
      <c r="AC1703" s="5">
        <f>Table1[[#This Row],[Sales Before Discount]] - Table1[[#This Row],[Sales]]</f>
        <v>46.486082474226805</v>
      </c>
      <c r="AD1703" s="5" t="str">
        <f>IF(Table1[[#This Row],[Discount Impact Factor]]=0, "No Discount", IF(Table1[[#This Row],[Discount Impact Factor]]&lt;=0.1, "Low Discount", IF(Table1[[#This Row],[Discount Impact Factor]]&lt;=0.2, "Medium Discount", "High Discount")))</f>
        <v>High Discount</v>
      </c>
      <c r="AE1703" s="5" t="str">
        <f>IF(Table1[[#This Row],[Discount]]=0,"0% (No Discount)",
 IF(Table1[[#This Row],[Discount]]&lt;=0.09,"10%",
 IF(Table1[[#This Row],[Discount]]&lt;=0.16,"15%",
 IF(Table1[[#This Row],[Discount]]&lt;=0.2,"20%",  IF(Table1[[#This Row],[Discount]]&lt;=0.25,"25%",
 "30%+")))))</f>
        <v>10%</v>
      </c>
      <c r="AF1703" s="5" t="str">
        <f>IF(Table1[[#This Row],[Discount]]=0, "Full Price", "Discounted")</f>
        <v>Discounted</v>
      </c>
      <c r="AG1703" s="46" t="str">
        <f>TEXT(Table1[[#This Row],[Order Date]],"mmm-yyyy")</f>
        <v>Mar-2015</v>
      </c>
    </row>
    <row r="1704" spans="1:33" ht="12.75" customHeight="1" x14ac:dyDescent="0.25">
      <c r="A1704" s="5">
        <v>7664</v>
      </c>
      <c r="B1704" s="5" t="s">
        <v>106</v>
      </c>
      <c r="C1704" s="5">
        <v>0.08</v>
      </c>
      <c r="D1704" s="5">
        <v>6.48</v>
      </c>
      <c r="E1704" s="5">
        <v>6.81</v>
      </c>
      <c r="F1704" s="5">
        <v>3004</v>
      </c>
      <c r="G1704" s="5" t="s">
        <v>2725</v>
      </c>
      <c r="H1704" s="5" t="s">
        <v>49</v>
      </c>
      <c r="I1704" s="5" t="s">
        <v>28</v>
      </c>
      <c r="J1704" s="5" t="s">
        <v>29</v>
      </c>
      <c r="K1704" s="5" t="s">
        <v>93</v>
      </c>
      <c r="L1704" s="5" t="s">
        <v>59</v>
      </c>
      <c r="M1704" s="5" t="s">
        <v>2726</v>
      </c>
      <c r="N1704" s="5">
        <v>0.36</v>
      </c>
      <c r="O1704" s="5" t="s">
        <v>33</v>
      </c>
      <c r="P1704" s="5" t="s">
        <v>34</v>
      </c>
      <c r="Q1704" s="5" t="s">
        <v>45</v>
      </c>
      <c r="R1704" s="5" t="s">
        <v>663</v>
      </c>
      <c r="S1704" s="5">
        <v>90049</v>
      </c>
      <c r="T1704" s="7">
        <v>42045</v>
      </c>
      <c r="U1704" s="7">
        <v>42050</v>
      </c>
      <c r="V1704" s="5">
        <v>-94.59</v>
      </c>
      <c r="W1704" s="5">
        <v>58</v>
      </c>
      <c r="X1704" s="5">
        <v>382.33</v>
      </c>
      <c r="Y1704" s="5">
        <v>54949</v>
      </c>
      <c r="Z1704" s="5">
        <f>DATEDIF(Table1[[#This Row],[Order Date]], Table1[[#This Row],[Ship Date]], "D")</f>
        <v>5</v>
      </c>
      <c r="AA1704" s="5">
        <f>IF(Table1[[#This Row],[Sales]]=0, 0, Table1[[#This Row],[Profit]] / Table1[[#This Row],[Sales]] * 100)</f>
        <v>-24.740407501373159</v>
      </c>
      <c r="AB1704" s="5">
        <f>Table1[[#This Row],[Sales]] / (1 - Table1[[#This Row],[Discount]])</f>
        <v>415.57608695652169</v>
      </c>
      <c r="AC1704" s="5">
        <f>Table1[[#This Row],[Sales Before Discount]] - Table1[[#This Row],[Sales]]</f>
        <v>33.246086956521708</v>
      </c>
      <c r="AD1704" s="5" t="str">
        <f>IF(Table1[[#This Row],[Discount Impact Factor]]=0, "No Discount", IF(Table1[[#This Row],[Discount Impact Factor]]&lt;=0.1, "Low Discount", IF(Table1[[#This Row],[Discount Impact Factor]]&lt;=0.2, "Medium Discount", "High Discount")))</f>
        <v>High Discount</v>
      </c>
      <c r="AE1704" s="5" t="str">
        <f>IF(Table1[[#This Row],[Discount]]=0,"0% (No Discount)",
 IF(Table1[[#This Row],[Discount]]&lt;=0.09,"10%",
 IF(Table1[[#This Row],[Discount]]&lt;=0.16,"15%",
 IF(Table1[[#This Row],[Discount]]&lt;=0.2,"20%",  IF(Table1[[#This Row],[Discount]]&lt;=0.25,"25%",
 "30%+")))))</f>
        <v>10%</v>
      </c>
      <c r="AF1704" s="5" t="str">
        <f>IF(Table1[[#This Row],[Discount]]=0, "Full Price", "Discounted")</f>
        <v>Discounted</v>
      </c>
      <c r="AG1704" s="46" t="str">
        <f>TEXT(Table1[[#This Row],[Order Date]],"mmm-yyyy")</f>
        <v>Feb-2015</v>
      </c>
    </row>
    <row r="1705" spans="1:33" ht="12.75" customHeight="1" x14ac:dyDescent="0.25">
      <c r="A1705" s="5">
        <v>7665</v>
      </c>
      <c r="B1705" s="5" t="s">
        <v>106</v>
      </c>
      <c r="C1705" s="5">
        <v>0.09</v>
      </c>
      <c r="D1705" s="5">
        <v>20.98</v>
      </c>
      <c r="E1705" s="5">
        <v>53.03</v>
      </c>
      <c r="F1705" s="5">
        <v>3004</v>
      </c>
      <c r="G1705" s="5" t="s">
        <v>2725</v>
      </c>
      <c r="H1705" s="5" t="s">
        <v>39</v>
      </c>
      <c r="I1705" s="5" t="s">
        <v>28</v>
      </c>
      <c r="J1705" s="5" t="s">
        <v>29</v>
      </c>
      <c r="K1705" s="5" t="s">
        <v>141</v>
      </c>
      <c r="L1705" s="5" t="s">
        <v>43</v>
      </c>
      <c r="M1705" s="5" t="s">
        <v>617</v>
      </c>
      <c r="N1705" s="5">
        <v>0.78</v>
      </c>
      <c r="O1705" s="5" t="s">
        <v>33</v>
      </c>
      <c r="P1705" s="5" t="s">
        <v>34</v>
      </c>
      <c r="Q1705" s="5" t="s">
        <v>45</v>
      </c>
      <c r="R1705" s="5" t="s">
        <v>663</v>
      </c>
      <c r="S1705" s="5">
        <v>90049</v>
      </c>
      <c r="T1705" s="7">
        <v>42045</v>
      </c>
      <c r="U1705" s="7">
        <v>42052</v>
      </c>
      <c r="V1705" s="5">
        <v>-293.74</v>
      </c>
      <c r="W1705" s="5">
        <v>13</v>
      </c>
      <c r="X1705" s="5">
        <v>356.61</v>
      </c>
      <c r="Y1705" s="5">
        <v>54949</v>
      </c>
      <c r="Z1705" s="5">
        <f>DATEDIF(Table1[[#This Row],[Order Date]], Table1[[#This Row],[Ship Date]], "D")</f>
        <v>7</v>
      </c>
      <c r="AA1705" s="5">
        <f>IF(Table1[[#This Row],[Sales]]=0, 0, Table1[[#This Row],[Profit]] / Table1[[#This Row],[Sales]] * 100)</f>
        <v>-82.370096183505794</v>
      </c>
      <c r="AB1705" s="5">
        <f>Table1[[#This Row],[Sales]] / (1 - Table1[[#This Row],[Discount]])</f>
        <v>391.87912087912088</v>
      </c>
      <c r="AC1705" s="5">
        <f>Table1[[#This Row],[Sales Before Discount]] - Table1[[#This Row],[Sales]]</f>
        <v>35.269120879120862</v>
      </c>
      <c r="AD1705" s="5" t="str">
        <f>IF(Table1[[#This Row],[Discount Impact Factor]]=0, "No Discount", IF(Table1[[#This Row],[Discount Impact Factor]]&lt;=0.1, "Low Discount", IF(Table1[[#This Row],[Discount Impact Factor]]&lt;=0.2, "Medium Discount", "High Discount")))</f>
        <v>High Discount</v>
      </c>
      <c r="AE1705" s="5" t="str">
        <f>IF(Table1[[#This Row],[Discount]]=0,"0% (No Discount)",
 IF(Table1[[#This Row],[Discount]]&lt;=0.09,"10%",
 IF(Table1[[#This Row],[Discount]]&lt;=0.16,"15%",
 IF(Table1[[#This Row],[Discount]]&lt;=0.2,"20%",  IF(Table1[[#This Row],[Discount]]&lt;=0.25,"25%",
 "30%+")))))</f>
        <v>10%</v>
      </c>
      <c r="AF1705" s="5" t="str">
        <f>IF(Table1[[#This Row],[Discount]]=0, "Full Price", "Discounted")</f>
        <v>Discounted</v>
      </c>
      <c r="AG1705" s="46" t="str">
        <f>TEXT(Table1[[#This Row],[Order Date]],"mmm-yyyy")</f>
        <v>Feb-2015</v>
      </c>
    </row>
    <row r="1706" spans="1:33" ht="12.75" hidden="1" customHeight="1" x14ac:dyDescent="0.25">
      <c r="A1706" s="5">
        <v>23295</v>
      </c>
      <c r="B1706" s="5" t="s">
        <v>47</v>
      </c>
      <c r="C1706" s="5">
        <v>0.05</v>
      </c>
      <c r="D1706" s="5">
        <v>122.99</v>
      </c>
      <c r="E1706" s="5">
        <v>19.989999999999998</v>
      </c>
      <c r="F1706" s="5">
        <v>3005</v>
      </c>
      <c r="G1706" s="5" t="s">
        <v>2727</v>
      </c>
      <c r="H1706" s="5" t="s">
        <v>27</v>
      </c>
      <c r="I1706" s="5" t="s">
        <v>28</v>
      </c>
      <c r="J1706" s="5" t="s">
        <v>29</v>
      </c>
      <c r="K1706" s="5" t="s">
        <v>109</v>
      </c>
      <c r="L1706" s="5" t="s">
        <v>59</v>
      </c>
      <c r="M1706" s="5" t="s">
        <v>2243</v>
      </c>
      <c r="N1706" s="5">
        <v>0.37</v>
      </c>
      <c r="O1706" s="5" t="s">
        <v>33</v>
      </c>
      <c r="P1706" s="5" t="s">
        <v>34</v>
      </c>
      <c r="Q1706" s="5" t="s">
        <v>1741</v>
      </c>
      <c r="R1706" s="5" t="s">
        <v>2724</v>
      </c>
      <c r="S1706" s="5">
        <v>83814</v>
      </c>
      <c r="T1706" s="7">
        <v>42163</v>
      </c>
      <c r="U1706" s="7">
        <v>42166</v>
      </c>
      <c r="V1706" s="5">
        <v>1039.7540999999999</v>
      </c>
      <c r="W1706" s="5">
        <v>12</v>
      </c>
      <c r="X1706" s="5">
        <v>1506.89</v>
      </c>
      <c r="Y1706" s="5">
        <v>91389</v>
      </c>
      <c r="Z1706" s="5">
        <f>DATEDIF(Table1[[#This Row],[Order Date]], Table1[[#This Row],[Ship Date]], "D")</f>
        <v>3</v>
      </c>
      <c r="AA1706" s="5">
        <f>IF(Table1[[#This Row],[Sales]]=0, 0, Table1[[#This Row],[Profit]] / Table1[[#This Row],[Sales]] * 100)</f>
        <v>68.999999999999986</v>
      </c>
      <c r="AB1706" s="5">
        <f>Table1[[#This Row],[Sales]] / (1 - Table1[[#This Row],[Discount]])</f>
        <v>1586.2000000000003</v>
      </c>
      <c r="AC1706" s="5">
        <f>Table1[[#This Row],[Sales Before Discount]] - Table1[[#This Row],[Sales]]</f>
        <v>79.310000000000173</v>
      </c>
      <c r="AD1706" s="5" t="str">
        <f>IF(Table1[[#This Row],[Discount Impact Factor]]=0, "No Discount", IF(Table1[[#This Row],[Discount Impact Factor]]&lt;=0.1, "Low Discount", IF(Table1[[#This Row],[Discount Impact Factor]]&lt;=0.2, "Medium Discount", "High Discount")))</f>
        <v>High Discount</v>
      </c>
      <c r="AE1706" s="5" t="str">
        <f>IF(Table1[[#This Row],[Discount]]=0,"0% (No Discount)",
 IF(Table1[[#This Row],[Discount]]&lt;=0.09,"10%",
 IF(Table1[[#This Row],[Discount]]&lt;=0.16,"15%",
 IF(Table1[[#This Row],[Discount]]&lt;=0.2,"20%",  IF(Table1[[#This Row],[Discount]]&lt;=0.25,"25%",
 "30%+")))))</f>
        <v>10%</v>
      </c>
      <c r="AF1706" s="5" t="str">
        <f>IF(Table1[[#This Row],[Discount]]=0, "Full Price", "Discounted")</f>
        <v>Discounted</v>
      </c>
      <c r="AG1706" s="46" t="str">
        <f>TEXT(Table1[[#This Row],[Order Date]],"mmm-yyyy")</f>
        <v>Jun-2015</v>
      </c>
    </row>
    <row r="1707" spans="1:33" ht="12.75" customHeight="1" x14ac:dyDescent="0.25">
      <c r="A1707" s="5">
        <v>25664</v>
      </c>
      <c r="B1707" s="5" t="s">
        <v>106</v>
      </c>
      <c r="C1707" s="5">
        <v>0.08</v>
      </c>
      <c r="D1707" s="5">
        <v>6.48</v>
      </c>
      <c r="E1707" s="5">
        <v>6.81</v>
      </c>
      <c r="F1707" s="5">
        <v>3006</v>
      </c>
      <c r="G1707" s="5" t="s">
        <v>2728</v>
      </c>
      <c r="H1707" s="5" t="s">
        <v>49</v>
      </c>
      <c r="I1707" s="5" t="s">
        <v>28</v>
      </c>
      <c r="J1707" s="5" t="s">
        <v>29</v>
      </c>
      <c r="K1707" s="5" t="s">
        <v>93</v>
      </c>
      <c r="L1707" s="5" t="s">
        <v>59</v>
      </c>
      <c r="M1707" s="5" t="s">
        <v>2726</v>
      </c>
      <c r="N1707" s="5">
        <v>0.36</v>
      </c>
      <c r="O1707" s="5" t="s">
        <v>33</v>
      </c>
      <c r="P1707" s="5" t="s">
        <v>34</v>
      </c>
      <c r="Q1707" s="5" t="s">
        <v>1741</v>
      </c>
      <c r="R1707" s="5" t="s">
        <v>2729</v>
      </c>
      <c r="S1707" s="5">
        <v>83402</v>
      </c>
      <c r="T1707" s="7">
        <v>42045</v>
      </c>
      <c r="U1707" s="7">
        <v>42050</v>
      </c>
      <c r="V1707" s="5">
        <v>-49.186800000000005</v>
      </c>
      <c r="W1707" s="5">
        <v>14</v>
      </c>
      <c r="X1707" s="5">
        <v>92.29</v>
      </c>
      <c r="Y1707" s="5">
        <v>91388</v>
      </c>
      <c r="Z1707" s="5">
        <f>DATEDIF(Table1[[#This Row],[Order Date]], Table1[[#This Row],[Ship Date]], "D")</f>
        <v>5</v>
      </c>
      <c r="AA1707" s="5">
        <f>IF(Table1[[#This Row],[Sales]]=0, 0, Table1[[#This Row],[Profit]] / Table1[[#This Row],[Sales]] * 100)</f>
        <v>-53.295915050384657</v>
      </c>
      <c r="AB1707" s="5">
        <f>Table1[[#This Row],[Sales]] / (1 - Table1[[#This Row],[Discount]])</f>
        <v>100.31521739130434</v>
      </c>
      <c r="AC1707" s="5">
        <f>Table1[[#This Row],[Sales Before Discount]] - Table1[[#This Row],[Sales]]</f>
        <v>8.0252173913043379</v>
      </c>
      <c r="AD1707" s="5" t="str">
        <f>IF(Table1[[#This Row],[Discount Impact Factor]]=0, "No Discount", IF(Table1[[#This Row],[Discount Impact Factor]]&lt;=0.1, "Low Discount", IF(Table1[[#This Row],[Discount Impact Factor]]&lt;=0.2, "Medium Discount", "High Discount")))</f>
        <v>High Discount</v>
      </c>
      <c r="AE1707" s="5" t="str">
        <f>IF(Table1[[#This Row],[Discount]]=0,"0% (No Discount)",
 IF(Table1[[#This Row],[Discount]]&lt;=0.09,"10%",
 IF(Table1[[#This Row],[Discount]]&lt;=0.16,"15%",
 IF(Table1[[#This Row],[Discount]]&lt;=0.2,"20%",  IF(Table1[[#This Row],[Discount]]&lt;=0.25,"25%",
 "30%+")))))</f>
        <v>10%</v>
      </c>
      <c r="AF1707" s="5" t="str">
        <f>IF(Table1[[#This Row],[Discount]]=0, "Full Price", "Discounted")</f>
        <v>Discounted</v>
      </c>
      <c r="AG1707" s="46" t="str">
        <f>TEXT(Table1[[#This Row],[Order Date]],"mmm-yyyy")</f>
        <v>Feb-2015</v>
      </c>
    </row>
    <row r="1708" spans="1:33" ht="12.75" customHeight="1" x14ac:dyDescent="0.25">
      <c r="A1708" s="5">
        <v>25665</v>
      </c>
      <c r="B1708" s="5" t="s">
        <v>106</v>
      </c>
      <c r="C1708" s="5">
        <v>0.09</v>
      </c>
      <c r="D1708" s="5">
        <v>20.98</v>
      </c>
      <c r="E1708" s="5">
        <v>53.03</v>
      </c>
      <c r="F1708" s="5">
        <v>3006</v>
      </c>
      <c r="G1708" s="5" t="s">
        <v>2728</v>
      </c>
      <c r="H1708" s="5" t="s">
        <v>39</v>
      </c>
      <c r="I1708" s="5" t="s">
        <v>28</v>
      </c>
      <c r="J1708" s="5" t="s">
        <v>29</v>
      </c>
      <c r="K1708" s="5" t="s">
        <v>141</v>
      </c>
      <c r="L1708" s="5" t="s">
        <v>43</v>
      </c>
      <c r="M1708" s="5" t="s">
        <v>617</v>
      </c>
      <c r="N1708" s="5">
        <v>0.78</v>
      </c>
      <c r="O1708" s="5" t="s">
        <v>33</v>
      </c>
      <c r="P1708" s="5" t="s">
        <v>34</v>
      </c>
      <c r="Q1708" s="5" t="s">
        <v>1741</v>
      </c>
      <c r="R1708" s="5" t="s">
        <v>2729</v>
      </c>
      <c r="S1708" s="5">
        <v>83402</v>
      </c>
      <c r="T1708" s="7">
        <v>42045</v>
      </c>
      <c r="U1708" s="7">
        <v>42052</v>
      </c>
      <c r="V1708" s="5">
        <v>-152.7448</v>
      </c>
      <c r="W1708" s="5">
        <v>3</v>
      </c>
      <c r="X1708" s="5">
        <v>82.29</v>
      </c>
      <c r="Y1708" s="5">
        <v>91388</v>
      </c>
      <c r="Z1708" s="5">
        <f>DATEDIF(Table1[[#This Row],[Order Date]], Table1[[#This Row],[Ship Date]], "D")</f>
        <v>7</v>
      </c>
      <c r="AA1708" s="5">
        <f>IF(Table1[[#This Row],[Sales]]=0, 0, Table1[[#This Row],[Profit]] / Table1[[#This Row],[Sales]] * 100)</f>
        <v>-185.61769352290679</v>
      </c>
      <c r="AB1708" s="5">
        <f>Table1[[#This Row],[Sales]] / (1 - Table1[[#This Row],[Discount]])</f>
        <v>90.428571428571431</v>
      </c>
      <c r="AC1708" s="5">
        <f>Table1[[#This Row],[Sales Before Discount]] - Table1[[#This Row],[Sales]]</f>
        <v>8.1385714285714243</v>
      </c>
      <c r="AD1708" s="5" t="str">
        <f>IF(Table1[[#This Row],[Discount Impact Factor]]=0, "No Discount", IF(Table1[[#This Row],[Discount Impact Factor]]&lt;=0.1, "Low Discount", IF(Table1[[#This Row],[Discount Impact Factor]]&lt;=0.2, "Medium Discount", "High Discount")))</f>
        <v>High Discount</v>
      </c>
      <c r="AE1708" s="5" t="str">
        <f>IF(Table1[[#This Row],[Discount]]=0,"0% (No Discount)",
 IF(Table1[[#This Row],[Discount]]&lt;=0.09,"10%",
 IF(Table1[[#This Row],[Discount]]&lt;=0.16,"15%",
 IF(Table1[[#This Row],[Discount]]&lt;=0.2,"20%",  IF(Table1[[#This Row],[Discount]]&lt;=0.25,"25%",
 "30%+")))))</f>
        <v>10%</v>
      </c>
      <c r="AF1708" s="5" t="str">
        <f>IF(Table1[[#This Row],[Discount]]=0, "Full Price", "Discounted")</f>
        <v>Discounted</v>
      </c>
      <c r="AG1708" s="46" t="str">
        <f>TEXT(Table1[[#This Row],[Order Date]],"mmm-yyyy")</f>
        <v>Feb-2015</v>
      </c>
    </row>
    <row r="1709" spans="1:33" ht="12.75" hidden="1" customHeight="1" x14ac:dyDescent="0.25">
      <c r="A1709" s="5">
        <v>23627</v>
      </c>
      <c r="B1709" s="5" t="s">
        <v>47</v>
      </c>
      <c r="C1709" s="5">
        <v>0.05</v>
      </c>
      <c r="D1709" s="5">
        <v>9.99</v>
      </c>
      <c r="E1709" s="5">
        <v>4.78</v>
      </c>
      <c r="F1709" s="5">
        <v>3008</v>
      </c>
      <c r="G1709" s="5" t="s">
        <v>2730</v>
      </c>
      <c r="H1709" s="5" t="s">
        <v>49</v>
      </c>
      <c r="I1709" s="5" t="s">
        <v>40</v>
      </c>
      <c r="J1709" s="5" t="s">
        <v>29</v>
      </c>
      <c r="K1709" s="5" t="s">
        <v>93</v>
      </c>
      <c r="L1709" s="5" t="s">
        <v>59</v>
      </c>
      <c r="M1709" s="5" t="s">
        <v>1811</v>
      </c>
      <c r="N1709" s="5">
        <v>0.4</v>
      </c>
      <c r="O1709" s="5" t="s">
        <v>33</v>
      </c>
      <c r="P1709" s="5" t="s">
        <v>61</v>
      </c>
      <c r="Q1709" s="5" t="s">
        <v>62</v>
      </c>
      <c r="R1709" s="5" t="s">
        <v>2731</v>
      </c>
      <c r="S1709" s="5">
        <v>55343</v>
      </c>
      <c r="T1709" s="7">
        <v>42069</v>
      </c>
      <c r="U1709" s="7">
        <v>42070</v>
      </c>
      <c r="V1709" s="5">
        <v>41.3</v>
      </c>
      <c r="W1709" s="5">
        <v>20</v>
      </c>
      <c r="X1709" s="5">
        <v>203.37</v>
      </c>
      <c r="Y1709" s="5">
        <v>89414</v>
      </c>
      <c r="Z1709" s="5">
        <f>DATEDIF(Table1[[#This Row],[Order Date]], Table1[[#This Row],[Ship Date]], "D")</f>
        <v>1</v>
      </c>
      <c r="AA1709" s="5">
        <f>IF(Table1[[#This Row],[Sales]]=0, 0, Table1[[#This Row],[Profit]] / Table1[[#This Row],[Sales]] * 100)</f>
        <v>20.30781334513448</v>
      </c>
      <c r="AB1709" s="5">
        <f>Table1[[#This Row],[Sales]] / (1 - Table1[[#This Row],[Discount]])</f>
        <v>214.07368421052632</v>
      </c>
      <c r="AC1709" s="5">
        <f>Table1[[#This Row],[Sales Before Discount]] - Table1[[#This Row],[Sales]]</f>
        <v>10.703684210526319</v>
      </c>
      <c r="AD1709" s="5" t="str">
        <f>IF(Table1[[#This Row],[Discount Impact Factor]]=0, "No Discount", IF(Table1[[#This Row],[Discount Impact Factor]]&lt;=0.1, "Low Discount", IF(Table1[[#This Row],[Discount Impact Factor]]&lt;=0.2, "Medium Discount", "High Discount")))</f>
        <v>High Discount</v>
      </c>
      <c r="AE1709" s="5" t="str">
        <f>IF(Table1[[#This Row],[Discount]]=0,"0% (No Discount)",
 IF(Table1[[#This Row],[Discount]]&lt;=0.09,"10%",
 IF(Table1[[#This Row],[Discount]]&lt;=0.16,"15%",
 IF(Table1[[#This Row],[Discount]]&lt;=0.2,"20%",  IF(Table1[[#This Row],[Discount]]&lt;=0.25,"25%",
 "30%+")))))</f>
        <v>10%</v>
      </c>
      <c r="AF1709" s="5" t="str">
        <f>IF(Table1[[#This Row],[Discount]]=0, "Full Price", "Discounted")</f>
        <v>Discounted</v>
      </c>
      <c r="AG1709" s="46" t="str">
        <f>TEXT(Table1[[#This Row],[Order Date]],"mmm-yyyy")</f>
        <v>Mar-2015</v>
      </c>
    </row>
    <row r="1710" spans="1:33" ht="12.75" hidden="1" customHeight="1" x14ac:dyDescent="0.25">
      <c r="A1710" s="5">
        <v>24908</v>
      </c>
      <c r="B1710" s="5" t="s">
        <v>25</v>
      </c>
      <c r="C1710" s="5">
        <v>0.01</v>
      </c>
      <c r="D1710" s="5">
        <v>12.28</v>
      </c>
      <c r="E1710" s="5">
        <v>6.47</v>
      </c>
      <c r="F1710" s="5">
        <v>3008</v>
      </c>
      <c r="G1710" s="5" t="s">
        <v>2730</v>
      </c>
      <c r="H1710" s="5" t="s">
        <v>49</v>
      </c>
      <c r="I1710" s="5" t="s">
        <v>40</v>
      </c>
      <c r="J1710" s="5" t="s">
        <v>29</v>
      </c>
      <c r="K1710" s="5" t="s">
        <v>93</v>
      </c>
      <c r="L1710" s="5" t="s">
        <v>59</v>
      </c>
      <c r="M1710" s="5" t="s">
        <v>2732</v>
      </c>
      <c r="N1710" s="5">
        <v>0.38</v>
      </c>
      <c r="O1710" s="5" t="s">
        <v>33</v>
      </c>
      <c r="P1710" s="5" t="s">
        <v>61</v>
      </c>
      <c r="Q1710" s="5" t="s">
        <v>62</v>
      </c>
      <c r="R1710" s="5" t="s">
        <v>2731</v>
      </c>
      <c r="S1710" s="5">
        <v>55343</v>
      </c>
      <c r="T1710" s="7">
        <v>42166</v>
      </c>
      <c r="U1710" s="7">
        <v>42167</v>
      </c>
      <c r="V1710" s="5">
        <v>47.61</v>
      </c>
      <c r="W1710" s="5">
        <v>12</v>
      </c>
      <c r="X1710" s="5">
        <v>160.66</v>
      </c>
      <c r="Y1710" s="5">
        <v>89415</v>
      </c>
      <c r="Z1710" s="5">
        <f>DATEDIF(Table1[[#This Row],[Order Date]], Table1[[#This Row],[Ship Date]], "D")</f>
        <v>1</v>
      </c>
      <c r="AA1710" s="5">
        <f>IF(Table1[[#This Row],[Sales]]=0, 0, Table1[[#This Row],[Profit]] / Table1[[#This Row],[Sales]] * 100)</f>
        <v>29.634009709946469</v>
      </c>
      <c r="AB1710" s="5">
        <f>Table1[[#This Row],[Sales]] / (1 - Table1[[#This Row],[Discount]])</f>
        <v>162.28282828282829</v>
      </c>
      <c r="AC1710" s="5">
        <f>Table1[[#This Row],[Sales Before Discount]] - Table1[[#This Row],[Sales]]</f>
        <v>1.6228282828282943</v>
      </c>
      <c r="AD1710" s="5" t="str">
        <f>IF(Table1[[#This Row],[Discount Impact Factor]]=0, "No Discount", IF(Table1[[#This Row],[Discount Impact Factor]]&lt;=0.1, "Low Discount", IF(Table1[[#This Row],[Discount Impact Factor]]&lt;=0.2, "Medium Discount", "High Discount")))</f>
        <v>High Discount</v>
      </c>
      <c r="AE1710" s="5" t="str">
        <f>IF(Table1[[#This Row],[Discount]]=0,"0% (No Discount)",
 IF(Table1[[#This Row],[Discount]]&lt;=0.09,"10%",
 IF(Table1[[#This Row],[Discount]]&lt;=0.16,"15%",
 IF(Table1[[#This Row],[Discount]]&lt;=0.2,"20%",  IF(Table1[[#This Row],[Discount]]&lt;=0.25,"25%",
 "30%+")))))</f>
        <v>10%</v>
      </c>
      <c r="AF1710" s="5" t="str">
        <f>IF(Table1[[#This Row],[Discount]]=0, "Full Price", "Discounted")</f>
        <v>Discounted</v>
      </c>
      <c r="AG1710" s="46" t="str">
        <f>TEXT(Table1[[#This Row],[Order Date]],"mmm-yyyy")</f>
        <v>Jun-2015</v>
      </c>
    </row>
    <row r="1711" spans="1:33" ht="12.75" customHeight="1" x14ac:dyDescent="0.25">
      <c r="A1711" s="5">
        <v>7898</v>
      </c>
      <c r="B1711" s="5" t="s">
        <v>47</v>
      </c>
      <c r="C1711" s="5">
        <v>0.03</v>
      </c>
      <c r="D1711" s="5">
        <v>5.98</v>
      </c>
      <c r="E1711" s="5">
        <v>5.35</v>
      </c>
      <c r="F1711" s="5">
        <v>3011</v>
      </c>
      <c r="G1711" s="5" t="s">
        <v>2733</v>
      </c>
      <c r="H1711" s="5" t="s">
        <v>49</v>
      </c>
      <c r="I1711" s="5" t="s">
        <v>28</v>
      </c>
      <c r="J1711" s="5" t="s">
        <v>29</v>
      </c>
      <c r="K1711" s="5" t="s">
        <v>93</v>
      </c>
      <c r="L1711" s="5" t="s">
        <v>59</v>
      </c>
      <c r="M1711" s="5" t="s">
        <v>1437</v>
      </c>
      <c r="N1711" s="5">
        <v>0.4</v>
      </c>
      <c r="O1711" s="5" t="s">
        <v>33</v>
      </c>
      <c r="P1711" s="5" t="s">
        <v>53</v>
      </c>
      <c r="Q1711" s="5" t="s">
        <v>193</v>
      </c>
      <c r="R1711" s="5" t="s">
        <v>194</v>
      </c>
      <c r="S1711" s="5">
        <v>2113</v>
      </c>
      <c r="T1711" s="7">
        <v>42152</v>
      </c>
      <c r="U1711" s="7">
        <v>42153</v>
      </c>
      <c r="V1711" s="5">
        <v>-23.5</v>
      </c>
      <c r="W1711" s="5">
        <v>16</v>
      </c>
      <c r="X1711" s="5">
        <v>107.08</v>
      </c>
      <c r="Y1711" s="5">
        <v>56486</v>
      </c>
      <c r="Z1711" s="5">
        <f>DATEDIF(Table1[[#This Row],[Order Date]], Table1[[#This Row],[Ship Date]], "D")</f>
        <v>1</v>
      </c>
      <c r="AA1711" s="5">
        <f>IF(Table1[[#This Row],[Sales]]=0, 0, Table1[[#This Row],[Profit]] / Table1[[#This Row],[Sales]] * 100)</f>
        <v>-21.946208442286142</v>
      </c>
      <c r="AB1711" s="5">
        <f>Table1[[#This Row],[Sales]] / (1 - Table1[[#This Row],[Discount]])</f>
        <v>110.39175257731959</v>
      </c>
      <c r="AC1711" s="5">
        <f>Table1[[#This Row],[Sales Before Discount]] - Table1[[#This Row],[Sales]]</f>
        <v>3.311752577319595</v>
      </c>
      <c r="AD1711" s="5" t="str">
        <f>IF(Table1[[#This Row],[Discount Impact Factor]]=0, "No Discount", IF(Table1[[#This Row],[Discount Impact Factor]]&lt;=0.1, "Low Discount", IF(Table1[[#This Row],[Discount Impact Factor]]&lt;=0.2, "Medium Discount", "High Discount")))</f>
        <v>High Discount</v>
      </c>
      <c r="AE1711" s="5" t="str">
        <f>IF(Table1[[#This Row],[Discount]]=0,"0% (No Discount)",
 IF(Table1[[#This Row],[Discount]]&lt;=0.09,"10%",
 IF(Table1[[#This Row],[Discount]]&lt;=0.16,"15%",
 IF(Table1[[#This Row],[Discount]]&lt;=0.2,"20%",  IF(Table1[[#This Row],[Discount]]&lt;=0.25,"25%",
 "30%+")))))</f>
        <v>10%</v>
      </c>
      <c r="AF1711" s="5" t="str">
        <f>IF(Table1[[#This Row],[Discount]]=0, "Full Price", "Discounted")</f>
        <v>Discounted</v>
      </c>
      <c r="AG1711" s="46" t="str">
        <f>TEXT(Table1[[#This Row],[Order Date]],"mmm-yyyy")</f>
        <v>May-2015</v>
      </c>
    </row>
    <row r="1712" spans="1:33" ht="12.75" hidden="1" customHeight="1" x14ac:dyDescent="0.25">
      <c r="A1712" s="5">
        <v>1041</v>
      </c>
      <c r="B1712" s="5" t="s">
        <v>47</v>
      </c>
      <c r="C1712" s="5">
        <v>0.03</v>
      </c>
      <c r="D1712" s="5">
        <v>300.64999999999998</v>
      </c>
      <c r="E1712" s="5">
        <v>24.49</v>
      </c>
      <c r="F1712" s="5">
        <v>3011</v>
      </c>
      <c r="G1712" s="5" t="s">
        <v>2733</v>
      </c>
      <c r="H1712" s="5" t="s">
        <v>49</v>
      </c>
      <c r="I1712" s="5" t="s">
        <v>28</v>
      </c>
      <c r="J1712" s="5" t="s">
        <v>29</v>
      </c>
      <c r="K1712" s="5" t="s">
        <v>257</v>
      </c>
      <c r="L1712" s="5" t="s">
        <v>236</v>
      </c>
      <c r="M1712" s="5" t="s">
        <v>2734</v>
      </c>
      <c r="N1712" s="5">
        <v>0.52</v>
      </c>
      <c r="O1712" s="5" t="s">
        <v>33</v>
      </c>
      <c r="P1712" s="5" t="s">
        <v>53</v>
      </c>
      <c r="Q1712" s="5" t="s">
        <v>193</v>
      </c>
      <c r="R1712" s="5" t="s">
        <v>194</v>
      </c>
      <c r="S1712" s="5">
        <v>2113</v>
      </c>
      <c r="T1712" s="7">
        <v>42122</v>
      </c>
      <c r="U1712" s="7">
        <v>42124</v>
      </c>
      <c r="V1712" s="5">
        <v>1282.4959999999999</v>
      </c>
      <c r="W1712" s="5">
        <v>32</v>
      </c>
      <c r="X1712" s="5">
        <v>9705.4599999999991</v>
      </c>
      <c r="Y1712" s="5">
        <v>7623</v>
      </c>
      <c r="Z1712" s="5">
        <f>DATEDIF(Table1[[#This Row],[Order Date]], Table1[[#This Row],[Ship Date]], "D")</f>
        <v>2</v>
      </c>
      <c r="AA1712" s="5">
        <f>IF(Table1[[#This Row],[Sales]]=0, 0, Table1[[#This Row],[Profit]] / Table1[[#This Row],[Sales]] * 100)</f>
        <v>13.214170168132163</v>
      </c>
      <c r="AB1712" s="5">
        <f>Table1[[#This Row],[Sales]] / (1 - Table1[[#This Row],[Discount]])</f>
        <v>10005.628865979381</v>
      </c>
      <c r="AC1712" s="5">
        <f>Table1[[#This Row],[Sales Before Discount]] - Table1[[#This Row],[Sales]]</f>
        <v>300.16886597938174</v>
      </c>
      <c r="AD1712" s="5" t="str">
        <f>IF(Table1[[#This Row],[Discount Impact Factor]]=0, "No Discount", IF(Table1[[#This Row],[Discount Impact Factor]]&lt;=0.1, "Low Discount", IF(Table1[[#This Row],[Discount Impact Factor]]&lt;=0.2, "Medium Discount", "High Discount")))</f>
        <v>High Discount</v>
      </c>
      <c r="AE1712" s="5" t="str">
        <f>IF(Table1[[#This Row],[Discount]]=0,"0% (No Discount)",
 IF(Table1[[#This Row],[Discount]]&lt;=0.09,"10%",
 IF(Table1[[#This Row],[Discount]]&lt;=0.16,"15%",
 IF(Table1[[#This Row],[Discount]]&lt;=0.2,"20%",  IF(Table1[[#This Row],[Discount]]&lt;=0.25,"25%",
 "30%+")))))</f>
        <v>10%</v>
      </c>
      <c r="AF1712" s="5" t="str">
        <f>IF(Table1[[#This Row],[Discount]]=0, "Full Price", "Discounted")</f>
        <v>Discounted</v>
      </c>
      <c r="AG1712" s="46" t="str">
        <f>TEXT(Table1[[#This Row],[Order Date]],"mmm-yyyy")</f>
        <v>Apr-2015</v>
      </c>
    </row>
    <row r="1713" spans="1:33" ht="12.75" hidden="1" customHeight="1" x14ac:dyDescent="0.25">
      <c r="A1713" s="5">
        <v>1042</v>
      </c>
      <c r="B1713" s="5" t="s">
        <v>47</v>
      </c>
      <c r="C1713" s="5">
        <v>0.06</v>
      </c>
      <c r="D1713" s="5">
        <v>49.99</v>
      </c>
      <c r="E1713" s="5">
        <v>19.989999999999998</v>
      </c>
      <c r="F1713" s="5">
        <v>3011</v>
      </c>
      <c r="G1713" s="5" t="s">
        <v>2733</v>
      </c>
      <c r="H1713" s="5" t="s">
        <v>49</v>
      </c>
      <c r="I1713" s="5" t="s">
        <v>28</v>
      </c>
      <c r="J1713" s="5" t="s">
        <v>77</v>
      </c>
      <c r="K1713" s="5" t="s">
        <v>180</v>
      </c>
      <c r="L1713" s="5" t="s">
        <v>59</v>
      </c>
      <c r="M1713" s="5" t="s">
        <v>1731</v>
      </c>
      <c r="N1713" s="5">
        <v>0.45</v>
      </c>
      <c r="O1713" s="5" t="s">
        <v>33</v>
      </c>
      <c r="P1713" s="5" t="s">
        <v>53</v>
      </c>
      <c r="Q1713" s="5" t="s">
        <v>193</v>
      </c>
      <c r="R1713" s="5" t="s">
        <v>194</v>
      </c>
      <c r="S1713" s="5">
        <v>2113</v>
      </c>
      <c r="T1713" s="7">
        <v>42122</v>
      </c>
      <c r="U1713" s="7">
        <v>42124</v>
      </c>
      <c r="V1713" s="5">
        <v>17.2</v>
      </c>
      <c r="W1713" s="5">
        <v>67</v>
      </c>
      <c r="X1713" s="5">
        <v>3247.54</v>
      </c>
      <c r="Y1713" s="5">
        <v>7623</v>
      </c>
      <c r="Z1713" s="5">
        <f>DATEDIF(Table1[[#This Row],[Order Date]], Table1[[#This Row],[Ship Date]], "D")</f>
        <v>2</v>
      </c>
      <c r="AA1713" s="5">
        <f>IF(Table1[[#This Row],[Sales]]=0, 0, Table1[[#This Row],[Profit]] / Table1[[#This Row],[Sales]] * 100)</f>
        <v>0.52963165965623205</v>
      </c>
      <c r="AB1713" s="5">
        <f>Table1[[#This Row],[Sales]] / (1 - Table1[[#This Row],[Discount]])</f>
        <v>3454.8297872340427</v>
      </c>
      <c r="AC1713" s="5">
        <f>Table1[[#This Row],[Sales Before Discount]] - Table1[[#This Row],[Sales]]</f>
        <v>207.28978723404271</v>
      </c>
      <c r="AD1713" s="5" t="str">
        <f>IF(Table1[[#This Row],[Discount Impact Factor]]=0, "No Discount", IF(Table1[[#This Row],[Discount Impact Factor]]&lt;=0.1, "Low Discount", IF(Table1[[#This Row],[Discount Impact Factor]]&lt;=0.2, "Medium Discount", "High Discount")))</f>
        <v>High Discount</v>
      </c>
      <c r="AE1713" s="5" t="str">
        <f>IF(Table1[[#This Row],[Discount]]=0,"0% (No Discount)",
 IF(Table1[[#This Row],[Discount]]&lt;=0.09,"10%",
 IF(Table1[[#This Row],[Discount]]&lt;=0.16,"15%",
 IF(Table1[[#This Row],[Discount]]&lt;=0.2,"20%",  IF(Table1[[#This Row],[Discount]]&lt;=0.25,"25%",
 "30%+")))))</f>
        <v>10%</v>
      </c>
      <c r="AF1713" s="5" t="str">
        <f>IF(Table1[[#This Row],[Discount]]=0, "Full Price", "Discounted")</f>
        <v>Discounted</v>
      </c>
      <c r="AG1713" s="46" t="str">
        <f>TEXT(Table1[[#This Row],[Order Date]],"mmm-yyyy")</f>
        <v>Apr-2015</v>
      </c>
    </row>
    <row r="1714" spans="1:33" ht="12.75" hidden="1" customHeight="1" x14ac:dyDescent="0.25">
      <c r="A1714" s="5">
        <v>1043</v>
      </c>
      <c r="B1714" s="5" t="s">
        <v>47</v>
      </c>
      <c r="C1714" s="5">
        <v>0.1</v>
      </c>
      <c r="D1714" s="5">
        <v>104.85</v>
      </c>
      <c r="E1714" s="5">
        <v>4.6500000000000004</v>
      </c>
      <c r="F1714" s="5">
        <v>3011</v>
      </c>
      <c r="G1714" s="5" t="s">
        <v>2733</v>
      </c>
      <c r="H1714" s="5" t="s">
        <v>49</v>
      </c>
      <c r="I1714" s="5" t="s">
        <v>28</v>
      </c>
      <c r="J1714" s="5" t="s">
        <v>29</v>
      </c>
      <c r="K1714" s="5" t="s">
        <v>93</v>
      </c>
      <c r="L1714" s="5" t="s">
        <v>59</v>
      </c>
      <c r="M1714" s="5" t="s">
        <v>2735</v>
      </c>
      <c r="N1714" s="5">
        <v>0.37</v>
      </c>
      <c r="O1714" s="5" t="s">
        <v>33</v>
      </c>
      <c r="P1714" s="5" t="s">
        <v>53</v>
      </c>
      <c r="Q1714" s="5" t="s">
        <v>193</v>
      </c>
      <c r="R1714" s="5" t="s">
        <v>194</v>
      </c>
      <c r="S1714" s="5">
        <v>2113</v>
      </c>
      <c r="T1714" s="7">
        <v>42122</v>
      </c>
      <c r="U1714" s="7">
        <v>42123</v>
      </c>
      <c r="V1714" s="5">
        <v>1184.1200000000001</v>
      </c>
      <c r="W1714" s="5">
        <v>58</v>
      </c>
      <c r="X1714" s="5">
        <v>5582.63</v>
      </c>
      <c r="Y1714" s="5">
        <v>7623</v>
      </c>
      <c r="Z1714" s="5">
        <f>DATEDIF(Table1[[#This Row],[Order Date]], Table1[[#This Row],[Ship Date]], "D")</f>
        <v>1</v>
      </c>
      <c r="AA1714" s="5">
        <f>IF(Table1[[#This Row],[Sales]]=0, 0, Table1[[#This Row],[Profit]] / Table1[[#This Row],[Sales]] * 100)</f>
        <v>21.210791329534647</v>
      </c>
      <c r="AB1714" s="5">
        <f>Table1[[#This Row],[Sales]] / (1 - Table1[[#This Row],[Discount]])</f>
        <v>6202.9222222222224</v>
      </c>
      <c r="AC1714" s="5">
        <f>Table1[[#This Row],[Sales Before Discount]] - Table1[[#This Row],[Sales]]</f>
        <v>620.29222222222234</v>
      </c>
      <c r="AD1714" s="5" t="str">
        <f>IF(Table1[[#This Row],[Discount Impact Factor]]=0, "No Discount", IF(Table1[[#This Row],[Discount Impact Factor]]&lt;=0.1, "Low Discount", IF(Table1[[#This Row],[Discount Impact Factor]]&lt;=0.2, "Medium Discount", "High Discount")))</f>
        <v>High Discount</v>
      </c>
      <c r="AE1714" s="5" t="str">
        <f>IF(Table1[[#This Row],[Discount]]=0,"0% (No Discount)",
 IF(Table1[[#This Row],[Discount]]&lt;=0.09,"10%",
 IF(Table1[[#This Row],[Discount]]&lt;=0.16,"15%",
 IF(Table1[[#This Row],[Discount]]&lt;=0.2,"20%",  IF(Table1[[#This Row],[Discount]]&lt;=0.25,"25%",
 "30%+")))))</f>
        <v>15%</v>
      </c>
      <c r="AF1714" s="5" t="str">
        <f>IF(Table1[[#This Row],[Discount]]=0, "Full Price", "Discounted")</f>
        <v>Discounted</v>
      </c>
      <c r="AG1714" s="46" t="str">
        <f>TEXT(Table1[[#This Row],[Order Date]],"mmm-yyyy")</f>
        <v>Apr-2015</v>
      </c>
    </row>
    <row r="1715" spans="1:33" ht="12.75" hidden="1" customHeight="1" x14ac:dyDescent="0.25">
      <c r="A1715" s="5">
        <v>19041</v>
      </c>
      <c r="B1715" s="5" t="s">
        <v>47</v>
      </c>
      <c r="C1715" s="5">
        <v>0.03</v>
      </c>
      <c r="D1715" s="5">
        <v>300.64999999999998</v>
      </c>
      <c r="E1715" s="5">
        <v>24.49</v>
      </c>
      <c r="F1715" s="5">
        <v>3012</v>
      </c>
      <c r="G1715" s="5" t="s">
        <v>2736</v>
      </c>
      <c r="H1715" s="5" t="s">
        <v>49</v>
      </c>
      <c r="I1715" s="5" t="s">
        <v>28</v>
      </c>
      <c r="J1715" s="5" t="s">
        <v>29</v>
      </c>
      <c r="K1715" s="5" t="s">
        <v>257</v>
      </c>
      <c r="L1715" s="5" t="s">
        <v>236</v>
      </c>
      <c r="M1715" s="5" t="s">
        <v>2734</v>
      </c>
      <c r="N1715" s="5">
        <v>0.52</v>
      </c>
      <c r="O1715" s="5" t="s">
        <v>33</v>
      </c>
      <c r="P1715" s="5" t="s">
        <v>53</v>
      </c>
      <c r="Q1715" s="5" t="s">
        <v>71</v>
      </c>
      <c r="R1715" s="5" t="s">
        <v>2737</v>
      </c>
      <c r="S1715" s="5">
        <v>14609</v>
      </c>
      <c r="T1715" s="7">
        <v>42122</v>
      </c>
      <c r="U1715" s="7">
        <v>42124</v>
      </c>
      <c r="V1715" s="5">
        <v>1474.8703999999998</v>
      </c>
      <c r="W1715" s="5">
        <v>8</v>
      </c>
      <c r="X1715" s="5">
        <v>2426.36</v>
      </c>
      <c r="Y1715" s="5">
        <v>86346</v>
      </c>
      <c r="Z1715" s="5">
        <f>DATEDIF(Table1[[#This Row],[Order Date]], Table1[[#This Row],[Ship Date]], "D")</f>
        <v>2</v>
      </c>
      <c r="AA1715" s="5">
        <f>IF(Table1[[#This Row],[Sales]]=0, 0, Table1[[#This Row],[Profit]] / Table1[[#This Row],[Sales]] * 100)</f>
        <v>60.785308033432784</v>
      </c>
      <c r="AB1715" s="5">
        <f>Table1[[#This Row],[Sales]] / (1 - Table1[[#This Row],[Discount]])</f>
        <v>2501.4020618556701</v>
      </c>
      <c r="AC1715" s="5">
        <f>Table1[[#This Row],[Sales Before Discount]] - Table1[[#This Row],[Sales]]</f>
        <v>75.042061855669999</v>
      </c>
      <c r="AD1715" s="5" t="str">
        <f>IF(Table1[[#This Row],[Discount Impact Factor]]=0, "No Discount", IF(Table1[[#This Row],[Discount Impact Factor]]&lt;=0.1, "Low Discount", IF(Table1[[#This Row],[Discount Impact Factor]]&lt;=0.2, "Medium Discount", "High Discount")))</f>
        <v>High Discount</v>
      </c>
      <c r="AE1715" s="5" t="str">
        <f>IF(Table1[[#This Row],[Discount]]=0,"0% (No Discount)",
 IF(Table1[[#This Row],[Discount]]&lt;=0.09,"10%",
 IF(Table1[[#This Row],[Discount]]&lt;=0.16,"15%",
 IF(Table1[[#This Row],[Discount]]&lt;=0.2,"20%",  IF(Table1[[#This Row],[Discount]]&lt;=0.25,"25%",
 "30%+")))))</f>
        <v>10%</v>
      </c>
      <c r="AF1715" s="5" t="str">
        <f>IF(Table1[[#This Row],[Discount]]=0, "Full Price", "Discounted")</f>
        <v>Discounted</v>
      </c>
      <c r="AG1715" s="46" t="str">
        <f>TEXT(Table1[[#This Row],[Order Date]],"mmm-yyyy")</f>
        <v>Apr-2015</v>
      </c>
    </row>
    <row r="1716" spans="1:33" ht="12.75" hidden="1" customHeight="1" x14ac:dyDescent="0.25">
      <c r="A1716" s="5">
        <v>19042</v>
      </c>
      <c r="B1716" s="5" t="s">
        <v>47</v>
      </c>
      <c r="C1716" s="5">
        <v>0.06</v>
      </c>
      <c r="D1716" s="5">
        <v>49.99</v>
      </c>
      <c r="E1716" s="5">
        <v>19.989999999999998</v>
      </c>
      <c r="F1716" s="5">
        <v>3012</v>
      </c>
      <c r="G1716" s="5" t="s">
        <v>2736</v>
      </c>
      <c r="H1716" s="5" t="s">
        <v>49</v>
      </c>
      <c r="I1716" s="5" t="s">
        <v>28</v>
      </c>
      <c r="J1716" s="5" t="s">
        <v>77</v>
      </c>
      <c r="K1716" s="5" t="s">
        <v>180</v>
      </c>
      <c r="L1716" s="5" t="s">
        <v>59</v>
      </c>
      <c r="M1716" s="5" t="s">
        <v>1731</v>
      </c>
      <c r="N1716" s="5">
        <v>0.45</v>
      </c>
      <c r="O1716" s="5" t="s">
        <v>33</v>
      </c>
      <c r="P1716" s="5" t="s">
        <v>53</v>
      </c>
      <c r="Q1716" s="5" t="s">
        <v>71</v>
      </c>
      <c r="R1716" s="5" t="s">
        <v>2737</v>
      </c>
      <c r="S1716" s="5">
        <v>14609</v>
      </c>
      <c r="T1716" s="7">
        <v>42122</v>
      </c>
      <c r="U1716" s="7">
        <v>42124</v>
      </c>
      <c r="V1716" s="5">
        <v>19.78</v>
      </c>
      <c r="W1716" s="5">
        <v>17</v>
      </c>
      <c r="X1716" s="5">
        <v>824</v>
      </c>
      <c r="Y1716" s="5">
        <v>86346</v>
      </c>
      <c r="Z1716" s="5">
        <f>DATEDIF(Table1[[#This Row],[Order Date]], Table1[[#This Row],[Ship Date]], "D")</f>
        <v>2</v>
      </c>
      <c r="AA1716" s="5">
        <f>IF(Table1[[#This Row],[Sales]]=0, 0, Table1[[#This Row],[Profit]] / Table1[[#This Row],[Sales]] * 100)</f>
        <v>2.400485436893204</v>
      </c>
      <c r="AB1716" s="5">
        <f>Table1[[#This Row],[Sales]] / (1 - Table1[[#This Row],[Discount]])</f>
        <v>876.59574468085111</v>
      </c>
      <c r="AC1716" s="5">
        <f>Table1[[#This Row],[Sales Before Discount]] - Table1[[#This Row],[Sales]]</f>
        <v>52.595744680851112</v>
      </c>
      <c r="AD1716" s="5" t="str">
        <f>IF(Table1[[#This Row],[Discount Impact Factor]]=0, "No Discount", IF(Table1[[#This Row],[Discount Impact Factor]]&lt;=0.1, "Low Discount", IF(Table1[[#This Row],[Discount Impact Factor]]&lt;=0.2, "Medium Discount", "High Discount")))</f>
        <v>High Discount</v>
      </c>
      <c r="AE1716" s="5" t="str">
        <f>IF(Table1[[#This Row],[Discount]]=0,"0% (No Discount)",
 IF(Table1[[#This Row],[Discount]]&lt;=0.09,"10%",
 IF(Table1[[#This Row],[Discount]]&lt;=0.16,"15%",
 IF(Table1[[#This Row],[Discount]]&lt;=0.2,"20%",  IF(Table1[[#This Row],[Discount]]&lt;=0.25,"25%",
 "30%+")))))</f>
        <v>10%</v>
      </c>
      <c r="AF1716" s="5" t="str">
        <f>IF(Table1[[#This Row],[Discount]]=0, "Full Price", "Discounted")</f>
        <v>Discounted</v>
      </c>
      <c r="AG1716" s="46" t="str">
        <f>TEXT(Table1[[#This Row],[Order Date]],"mmm-yyyy")</f>
        <v>Apr-2015</v>
      </c>
    </row>
    <row r="1717" spans="1:33" ht="12.75" hidden="1" customHeight="1" x14ac:dyDescent="0.25">
      <c r="A1717" s="5">
        <v>19043</v>
      </c>
      <c r="B1717" s="5" t="s">
        <v>47</v>
      </c>
      <c r="C1717" s="5">
        <v>0.1</v>
      </c>
      <c r="D1717" s="5">
        <v>104.85</v>
      </c>
      <c r="E1717" s="5">
        <v>4.6500000000000004</v>
      </c>
      <c r="F1717" s="5">
        <v>3012</v>
      </c>
      <c r="G1717" s="5" t="s">
        <v>2736</v>
      </c>
      <c r="H1717" s="5" t="s">
        <v>49</v>
      </c>
      <c r="I1717" s="5" t="s">
        <v>28</v>
      </c>
      <c r="J1717" s="5" t="s">
        <v>29</v>
      </c>
      <c r="K1717" s="5" t="s">
        <v>93</v>
      </c>
      <c r="L1717" s="5" t="s">
        <v>59</v>
      </c>
      <c r="M1717" s="5" t="s">
        <v>2735</v>
      </c>
      <c r="N1717" s="5">
        <v>0.37</v>
      </c>
      <c r="O1717" s="5" t="s">
        <v>33</v>
      </c>
      <c r="P1717" s="5" t="s">
        <v>53</v>
      </c>
      <c r="Q1717" s="5" t="s">
        <v>71</v>
      </c>
      <c r="R1717" s="5" t="s">
        <v>2737</v>
      </c>
      <c r="S1717" s="5">
        <v>14609</v>
      </c>
      <c r="T1717" s="7">
        <v>42122</v>
      </c>
      <c r="U1717" s="7">
        <v>42123</v>
      </c>
      <c r="V1717" s="5">
        <v>929.7956999999999</v>
      </c>
      <c r="W1717" s="5">
        <v>14</v>
      </c>
      <c r="X1717" s="5">
        <v>1347.53</v>
      </c>
      <c r="Y1717" s="5">
        <v>86346</v>
      </c>
      <c r="Z1717" s="5">
        <f>DATEDIF(Table1[[#This Row],[Order Date]], Table1[[#This Row],[Ship Date]], "D")</f>
        <v>1</v>
      </c>
      <c r="AA1717" s="5">
        <f>IF(Table1[[#This Row],[Sales]]=0, 0, Table1[[#This Row],[Profit]] / Table1[[#This Row],[Sales]] * 100)</f>
        <v>69</v>
      </c>
      <c r="AB1717" s="5">
        <f>Table1[[#This Row],[Sales]] / (1 - Table1[[#This Row],[Discount]])</f>
        <v>1497.2555555555555</v>
      </c>
      <c r="AC1717" s="5">
        <f>Table1[[#This Row],[Sales Before Discount]] - Table1[[#This Row],[Sales]]</f>
        <v>149.7255555555555</v>
      </c>
      <c r="AD1717" s="5" t="str">
        <f>IF(Table1[[#This Row],[Discount Impact Factor]]=0, "No Discount", IF(Table1[[#This Row],[Discount Impact Factor]]&lt;=0.1, "Low Discount", IF(Table1[[#This Row],[Discount Impact Factor]]&lt;=0.2, "Medium Discount", "High Discount")))</f>
        <v>High Discount</v>
      </c>
      <c r="AE1717" s="5" t="str">
        <f>IF(Table1[[#This Row],[Discount]]=0,"0% (No Discount)",
 IF(Table1[[#This Row],[Discount]]&lt;=0.09,"10%",
 IF(Table1[[#This Row],[Discount]]&lt;=0.16,"15%",
 IF(Table1[[#This Row],[Discount]]&lt;=0.2,"20%",  IF(Table1[[#This Row],[Discount]]&lt;=0.25,"25%",
 "30%+")))))</f>
        <v>15%</v>
      </c>
      <c r="AF1717" s="5" t="str">
        <f>IF(Table1[[#This Row],[Discount]]=0, "Full Price", "Discounted")</f>
        <v>Discounted</v>
      </c>
      <c r="AG1717" s="46" t="str">
        <f>TEXT(Table1[[#This Row],[Order Date]],"mmm-yyyy")</f>
        <v>Apr-2015</v>
      </c>
    </row>
    <row r="1718" spans="1:33" ht="12.75" customHeight="1" x14ac:dyDescent="0.25">
      <c r="A1718" s="5">
        <v>22064</v>
      </c>
      <c r="B1718" s="5" t="s">
        <v>47</v>
      </c>
      <c r="C1718" s="5">
        <v>0.01</v>
      </c>
      <c r="D1718" s="5">
        <v>5.58</v>
      </c>
      <c r="E1718" s="5">
        <v>5.3</v>
      </c>
      <c r="F1718" s="5">
        <v>3017</v>
      </c>
      <c r="G1718" s="5" t="s">
        <v>2738</v>
      </c>
      <c r="H1718" s="5" t="s">
        <v>49</v>
      </c>
      <c r="I1718" s="5" t="s">
        <v>28</v>
      </c>
      <c r="J1718" s="5" t="s">
        <v>29</v>
      </c>
      <c r="K1718" s="5" t="s">
        <v>69</v>
      </c>
      <c r="L1718" s="5" t="s">
        <v>59</v>
      </c>
      <c r="M1718" s="5" t="s">
        <v>377</v>
      </c>
      <c r="N1718" s="5">
        <v>0.35</v>
      </c>
      <c r="O1718" s="5" t="s">
        <v>33</v>
      </c>
      <c r="P1718" s="5" t="s">
        <v>34</v>
      </c>
      <c r="Q1718" s="5" t="s">
        <v>45</v>
      </c>
      <c r="R1718" s="5" t="s">
        <v>2739</v>
      </c>
      <c r="S1718" s="5">
        <v>92024</v>
      </c>
      <c r="T1718" s="7">
        <v>42013</v>
      </c>
      <c r="U1718" s="7">
        <v>42014</v>
      </c>
      <c r="V1718" s="5">
        <v>-7.25</v>
      </c>
      <c r="W1718" s="5">
        <v>1</v>
      </c>
      <c r="X1718" s="5">
        <v>11.16</v>
      </c>
      <c r="Y1718" s="5">
        <v>89071</v>
      </c>
      <c r="Z1718" s="5">
        <f>DATEDIF(Table1[[#This Row],[Order Date]], Table1[[#This Row],[Ship Date]], "D")</f>
        <v>1</v>
      </c>
      <c r="AA1718" s="5">
        <f>IF(Table1[[#This Row],[Sales]]=0, 0, Table1[[#This Row],[Profit]] / Table1[[#This Row],[Sales]] * 100)</f>
        <v>-64.964157706093189</v>
      </c>
      <c r="AB1718" s="5">
        <f>Table1[[#This Row],[Sales]] / (1 - Table1[[#This Row],[Discount]])</f>
        <v>11.272727272727273</v>
      </c>
      <c r="AC1718" s="5">
        <f>Table1[[#This Row],[Sales Before Discount]] - Table1[[#This Row],[Sales]]</f>
        <v>0.11272727272727323</v>
      </c>
      <c r="AD1718" s="5" t="str">
        <f>IF(Table1[[#This Row],[Discount Impact Factor]]=0, "No Discount", IF(Table1[[#This Row],[Discount Impact Factor]]&lt;=0.1, "Low Discount", IF(Table1[[#This Row],[Discount Impact Factor]]&lt;=0.2, "Medium Discount", "High Discount")))</f>
        <v>Medium Discount</v>
      </c>
      <c r="AE1718" s="5" t="str">
        <f>IF(Table1[[#This Row],[Discount]]=0,"0% (No Discount)",
 IF(Table1[[#This Row],[Discount]]&lt;=0.09,"10%",
 IF(Table1[[#This Row],[Discount]]&lt;=0.16,"15%",
 IF(Table1[[#This Row],[Discount]]&lt;=0.2,"20%",  IF(Table1[[#This Row],[Discount]]&lt;=0.25,"25%",
 "30%+")))))</f>
        <v>10%</v>
      </c>
      <c r="AF1718" s="5" t="str">
        <f>IF(Table1[[#This Row],[Discount]]=0, "Full Price", "Discounted")</f>
        <v>Discounted</v>
      </c>
      <c r="AG1718" s="46" t="str">
        <f>TEXT(Table1[[#This Row],[Order Date]],"mmm-yyyy")</f>
        <v>Jan-2015</v>
      </c>
    </row>
    <row r="1719" spans="1:33" ht="12.75" hidden="1" customHeight="1" x14ac:dyDescent="0.25">
      <c r="A1719" s="5">
        <v>22065</v>
      </c>
      <c r="B1719" s="5" t="s">
        <v>47</v>
      </c>
      <c r="C1719" s="5">
        <v>0.03</v>
      </c>
      <c r="D1719" s="5">
        <v>3.98</v>
      </c>
      <c r="E1719" s="5">
        <v>0.7</v>
      </c>
      <c r="F1719" s="5">
        <v>3017</v>
      </c>
      <c r="G1719" s="5" t="s">
        <v>2738</v>
      </c>
      <c r="H1719" s="5" t="s">
        <v>49</v>
      </c>
      <c r="I1719" s="5" t="s">
        <v>28</v>
      </c>
      <c r="J1719" s="5" t="s">
        <v>29</v>
      </c>
      <c r="K1719" s="5" t="s">
        <v>30</v>
      </c>
      <c r="L1719" s="5" t="s">
        <v>31</v>
      </c>
      <c r="M1719" s="5" t="s">
        <v>2740</v>
      </c>
      <c r="N1719" s="5">
        <v>0.52</v>
      </c>
      <c r="O1719" s="5" t="s">
        <v>33</v>
      </c>
      <c r="P1719" s="5" t="s">
        <v>34</v>
      </c>
      <c r="Q1719" s="5" t="s">
        <v>45</v>
      </c>
      <c r="R1719" s="5" t="s">
        <v>2739</v>
      </c>
      <c r="S1719" s="5">
        <v>92024</v>
      </c>
      <c r="T1719" s="7">
        <v>42013</v>
      </c>
      <c r="U1719" s="7">
        <v>42014</v>
      </c>
      <c r="V1719" s="5">
        <v>31.201799999999995</v>
      </c>
      <c r="W1719" s="5">
        <v>11</v>
      </c>
      <c r="X1719" s="5">
        <v>45.22</v>
      </c>
      <c r="Y1719" s="5">
        <v>89071</v>
      </c>
      <c r="Z1719" s="5">
        <f>DATEDIF(Table1[[#This Row],[Order Date]], Table1[[#This Row],[Ship Date]], "D")</f>
        <v>1</v>
      </c>
      <c r="AA1719" s="5">
        <f>IF(Table1[[#This Row],[Sales]]=0, 0, Table1[[#This Row],[Profit]] / Table1[[#This Row],[Sales]] * 100)</f>
        <v>69</v>
      </c>
      <c r="AB1719" s="5">
        <f>Table1[[#This Row],[Sales]] / (1 - Table1[[#This Row],[Discount]])</f>
        <v>46.618556701030926</v>
      </c>
      <c r="AC1719" s="5">
        <f>Table1[[#This Row],[Sales Before Discount]] - Table1[[#This Row],[Sales]]</f>
        <v>1.3985567010309268</v>
      </c>
      <c r="AD1719" s="5" t="str">
        <f>IF(Table1[[#This Row],[Discount Impact Factor]]=0, "No Discount", IF(Table1[[#This Row],[Discount Impact Factor]]&lt;=0.1, "Low Discount", IF(Table1[[#This Row],[Discount Impact Factor]]&lt;=0.2, "Medium Discount", "High Discount")))</f>
        <v>High Discount</v>
      </c>
      <c r="AE1719" s="5" t="str">
        <f>IF(Table1[[#This Row],[Discount]]=0,"0% (No Discount)",
 IF(Table1[[#This Row],[Discount]]&lt;=0.09,"10%",
 IF(Table1[[#This Row],[Discount]]&lt;=0.16,"15%",
 IF(Table1[[#This Row],[Discount]]&lt;=0.2,"20%",  IF(Table1[[#This Row],[Discount]]&lt;=0.25,"25%",
 "30%+")))))</f>
        <v>10%</v>
      </c>
      <c r="AF1719" s="5" t="str">
        <f>IF(Table1[[#This Row],[Discount]]=0, "Full Price", "Discounted")</f>
        <v>Discounted</v>
      </c>
      <c r="AG1719" s="46" t="str">
        <f>TEXT(Table1[[#This Row],[Order Date]],"mmm-yyyy")</f>
        <v>Jan-2015</v>
      </c>
    </row>
    <row r="1720" spans="1:33" ht="12.75" customHeight="1" x14ac:dyDescent="0.25">
      <c r="A1720" s="5">
        <v>18950</v>
      </c>
      <c r="B1720" s="5" t="s">
        <v>106</v>
      </c>
      <c r="C1720" s="5">
        <v>0.01</v>
      </c>
      <c r="D1720" s="5">
        <v>4.9800000000000004</v>
      </c>
      <c r="E1720" s="5">
        <v>4.75</v>
      </c>
      <c r="F1720" s="5">
        <v>3035</v>
      </c>
      <c r="G1720" s="5" t="s">
        <v>2741</v>
      </c>
      <c r="H1720" s="5" t="s">
        <v>49</v>
      </c>
      <c r="I1720" s="5" t="s">
        <v>40</v>
      </c>
      <c r="J1720" s="5" t="s">
        <v>29</v>
      </c>
      <c r="K1720" s="5" t="s">
        <v>93</v>
      </c>
      <c r="L1720" s="5" t="s">
        <v>59</v>
      </c>
      <c r="M1720" s="5" t="s">
        <v>2742</v>
      </c>
      <c r="N1720" s="5">
        <v>0.36</v>
      </c>
      <c r="O1720" s="5" t="s">
        <v>33</v>
      </c>
      <c r="P1720" s="5" t="s">
        <v>61</v>
      </c>
      <c r="Q1720" s="5" t="s">
        <v>178</v>
      </c>
      <c r="R1720" s="5" t="s">
        <v>2743</v>
      </c>
      <c r="S1720" s="5">
        <v>60148</v>
      </c>
      <c r="T1720" s="7">
        <v>42019</v>
      </c>
      <c r="U1720" s="7">
        <v>42024</v>
      </c>
      <c r="V1720" s="5">
        <v>-75.900400000000005</v>
      </c>
      <c r="W1720" s="5">
        <v>10</v>
      </c>
      <c r="X1720" s="5">
        <v>52.93</v>
      </c>
      <c r="Y1720" s="5">
        <v>89128</v>
      </c>
      <c r="Z1720" s="5">
        <f>DATEDIF(Table1[[#This Row],[Order Date]], Table1[[#This Row],[Ship Date]], "D")</f>
        <v>5</v>
      </c>
      <c r="AA1720" s="5">
        <f>IF(Table1[[#This Row],[Sales]]=0, 0, Table1[[#This Row],[Profit]] / Table1[[#This Row],[Sales]] * 100)</f>
        <v>-143.397695068959</v>
      </c>
      <c r="AB1720" s="5">
        <f>Table1[[#This Row],[Sales]] / (1 - Table1[[#This Row],[Discount]])</f>
        <v>53.464646464646464</v>
      </c>
      <c r="AC1720" s="5">
        <f>Table1[[#This Row],[Sales Before Discount]] - Table1[[#This Row],[Sales]]</f>
        <v>0.53464646464646393</v>
      </c>
      <c r="AD1720" s="5" t="str">
        <f>IF(Table1[[#This Row],[Discount Impact Factor]]=0, "No Discount", IF(Table1[[#This Row],[Discount Impact Factor]]&lt;=0.1, "Low Discount", IF(Table1[[#This Row],[Discount Impact Factor]]&lt;=0.2, "Medium Discount", "High Discount")))</f>
        <v>High Discount</v>
      </c>
      <c r="AE1720" s="5" t="str">
        <f>IF(Table1[[#This Row],[Discount]]=0,"0% (No Discount)",
 IF(Table1[[#This Row],[Discount]]&lt;=0.09,"10%",
 IF(Table1[[#This Row],[Discount]]&lt;=0.16,"15%",
 IF(Table1[[#This Row],[Discount]]&lt;=0.2,"20%",  IF(Table1[[#This Row],[Discount]]&lt;=0.25,"25%",
 "30%+")))))</f>
        <v>10%</v>
      </c>
      <c r="AF1720" s="5" t="str">
        <f>IF(Table1[[#This Row],[Discount]]=0, "Full Price", "Discounted")</f>
        <v>Discounted</v>
      </c>
      <c r="AG1720" s="46" t="str">
        <f>TEXT(Table1[[#This Row],[Order Date]],"mmm-yyyy")</f>
        <v>Jan-2015</v>
      </c>
    </row>
    <row r="1721" spans="1:33" ht="12.75" hidden="1" customHeight="1" x14ac:dyDescent="0.25">
      <c r="A1721" s="5">
        <v>18951</v>
      </c>
      <c r="B1721" s="5" t="s">
        <v>106</v>
      </c>
      <c r="C1721" s="5">
        <v>0.04</v>
      </c>
      <c r="D1721" s="5">
        <v>6.35</v>
      </c>
      <c r="E1721" s="5">
        <v>1.02</v>
      </c>
      <c r="F1721" s="5">
        <v>3035</v>
      </c>
      <c r="G1721" s="5" t="s">
        <v>2741</v>
      </c>
      <c r="H1721" s="5" t="s">
        <v>49</v>
      </c>
      <c r="I1721" s="5" t="s">
        <v>40</v>
      </c>
      <c r="J1721" s="5" t="s">
        <v>29</v>
      </c>
      <c r="K1721" s="5" t="s">
        <v>93</v>
      </c>
      <c r="L1721" s="5" t="s">
        <v>31</v>
      </c>
      <c r="M1721" s="5" t="s">
        <v>887</v>
      </c>
      <c r="N1721" s="5">
        <v>0.39</v>
      </c>
      <c r="O1721" s="5" t="s">
        <v>33</v>
      </c>
      <c r="P1721" s="5" t="s">
        <v>61</v>
      </c>
      <c r="Q1721" s="5" t="s">
        <v>178</v>
      </c>
      <c r="R1721" s="5" t="s">
        <v>2743</v>
      </c>
      <c r="S1721" s="5">
        <v>60148</v>
      </c>
      <c r="T1721" s="7">
        <v>42019</v>
      </c>
      <c r="U1721" s="7">
        <v>42024</v>
      </c>
      <c r="V1721" s="5">
        <v>52.170899999999996</v>
      </c>
      <c r="W1721" s="5">
        <v>12</v>
      </c>
      <c r="X1721" s="5">
        <v>75.61</v>
      </c>
      <c r="Y1721" s="5">
        <v>89128</v>
      </c>
      <c r="Z1721" s="5">
        <f>DATEDIF(Table1[[#This Row],[Order Date]], Table1[[#This Row],[Ship Date]], "D")</f>
        <v>5</v>
      </c>
      <c r="AA1721" s="5">
        <f>IF(Table1[[#This Row],[Sales]]=0, 0, Table1[[#This Row],[Profit]] / Table1[[#This Row],[Sales]] * 100)</f>
        <v>69</v>
      </c>
      <c r="AB1721" s="5">
        <f>Table1[[#This Row],[Sales]] / (1 - Table1[[#This Row],[Discount]])</f>
        <v>78.760416666666671</v>
      </c>
      <c r="AC1721" s="5">
        <f>Table1[[#This Row],[Sales Before Discount]] - Table1[[#This Row],[Sales]]</f>
        <v>3.150416666666672</v>
      </c>
      <c r="AD1721" s="5" t="str">
        <f>IF(Table1[[#This Row],[Discount Impact Factor]]=0, "No Discount", IF(Table1[[#This Row],[Discount Impact Factor]]&lt;=0.1, "Low Discount", IF(Table1[[#This Row],[Discount Impact Factor]]&lt;=0.2, "Medium Discount", "High Discount")))</f>
        <v>High Discount</v>
      </c>
      <c r="AE1721" s="5" t="str">
        <f>IF(Table1[[#This Row],[Discount]]=0,"0% (No Discount)",
 IF(Table1[[#This Row],[Discount]]&lt;=0.09,"10%",
 IF(Table1[[#This Row],[Discount]]&lt;=0.16,"15%",
 IF(Table1[[#This Row],[Discount]]&lt;=0.2,"20%",  IF(Table1[[#This Row],[Discount]]&lt;=0.25,"25%",
 "30%+")))))</f>
        <v>10%</v>
      </c>
      <c r="AF1721" s="5" t="str">
        <f>IF(Table1[[#This Row],[Discount]]=0, "Full Price", "Discounted")</f>
        <v>Discounted</v>
      </c>
      <c r="AG1721" s="46" t="str">
        <f>TEXT(Table1[[#This Row],[Order Date]],"mmm-yyyy")</f>
        <v>Jan-2015</v>
      </c>
    </row>
    <row r="1722" spans="1:33" ht="12.75" customHeight="1" x14ac:dyDescent="0.25">
      <c r="A1722" s="5">
        <v>19849</v>
      </c>
      <c r="B1722" s="5" t="s">
        <v>37</v>
      </c>
      <c r="C1722" s="5">
        <v>0.02</v>
      </c>
      <c r="D1722" s="5">
        <v>12.99</v>
      </c>
      <c r="E1722" s="5">
        <v>14.37</v>
      </c>
      <c r="F1722" s="5">
        <v>3036</v>
      </c>
      <c r="G1722" s="5" t="s">
        <v>2744</v>
      </c>
      <c r="H1722" s="5" t="s">
        <v>49</v>
      </c>
      <c r="I1722" s="5" t="s">
        <v>40</v>
      </c>
      <c r="J1722" s="5" t="s">
        <v>41</v>
      </c>
      <c r="K1722" s="5" t="s">
        <v>50</v>
      </c>
      <c r="L1722" s="5" t="s">
        <v>236</v>
      </c>
      <c r="M1722" s="5" t="s">
        <v>568</v>
      </c>
      <c r="N1722" s="5">
        <v>0.73</v>
      </c>
      <c r="O1722" s="5" t="s">
        <v>33</v>
      </c>
      <c r="P1722" s="5" t="s">
        <v>61</v>
      </c>
      <c r="Q1722" s="5" t="s">
        <v>2659</v>
      </c>
      <c r="R1722" s="5" t="s">
        <v>2745</v>
      </c>
      <c r="S1722" s="5">
        <v>58554</v>
      </c>
      <c r="T1722" s="7">
        <v>42020</v>
      </c>
      <c r="U1722" s="7">
        <v>42022</v>
      </c>
      <c r="V1722" s="5">
        <v>-159.86000000000001</v>
      </c>
      <c r="W1722" s="5">
        <v>5</v>
      </c>
      <c r="X1722" s="5">
        <v>67.64</v>
      </c>
      <c r="Y1722" s="5">
        <v>89129</v>
      </c>
      <c r="Z1722" s="5">
        <f>DATEDIF(Table1[[#This Row],[Order Date]], Table1[[#This Row],[Ship Date]], "D")</f>
        <v>2</v>
      </c>
      <c r="AA1722" s="5">
        <f>IF(Table1[[#This Row],[Sales]]=0, 0, Table1[[#This Row],[Profit]] / Table1[[#This Row],[Sales]] * 100)</f>
        <v>-236.33944411590778</v>
      </c>
      <c r="AB1722" s="5">
        <f>Table1[[#This Row],[Sales]] / (1 - Table1[[#This Row],[Discount]])</f>
        <v>69.020408163265301</v>
      </c>
      <c r="AC1722" s="5">
        <f>Table1[[#This Row],[Sales Before Discount]] - Table1[[#This Row],[Sales]]</f>
        <v>1.3804081632653009</v>
      </c>
      <c r="AD1722" s="5" t="str">
        <f>IF(Table1[[#This Row],[Discount Impact Factor]]=0, "No Discount", IF(Table1[[#This Row],[Discount Impact Factor]]&lt;=0.1, "Low Discount", IF(Table1[[#This Row],[Discount Impact Factor]]&lt;=0.2, "Medium Discount", "High Discount")))</f>
        <v>High Discount</v>
      </c>
      <c r="AE1722" s="5" t="str">
        <f>IF(Table1[[#This Row],[Discount]]=0,"0% (No Discount)",
 IF(Table1[[#This Row],[Discount]]&lt;=0.09,"10%",
 IF(Table1[[#This Row],[Discount]]&lt;=0.16,"15%",
 IF(Table1[[#This Row],[Discount]]&lt;=0.2,"20%",  IF(Table1[[#This Row],[Discount]]&lt;=0.25,"25%",
 "30%+")))))</f>
        <v>10%</v>
      </c>
      <c r="AF1722" s="5" t="str">
        <f>IF(Table1[[#This Row],[Discount]]=0, "Full Price", "Discounted")</f>
        <v>Discounted</v>
      </c>
      <c r="AG1722" s="46" t="str">
        <f>TEXT(Table1[[#This Row],[Order Date]],"mmm-yyyy")</f>
        <v>Jan-2015</v>
      </c>
    </row>
    <row r="1723" spans="1:33" ht="12.75" hidden="1" customHeight="1" x14ac:dyDescent="0.25">
      <c r="A1723" s="5">
        <v>19850</v>
      </c>
      <c r="B1723" s="5" t="s">
        <v>37</v>
      </c>
      <c r="C1723" s="5">
        <v>0.05</v>
      </c>
      <c r="D1723" s="5">
        <v>35.44</v>
      </c>
      <c r="E1723" s="5">
        <v>7.5</v>
      </c>
      <c r="F1723" s="5">
        <v>3036</v>
      </c>
      <c r="G1723" s="5" t="s">
        <v>2744</v>
      </c>
      <c r="H1723" s="5" t="s">
        <v>49</v>
      </c>
      <c r="I1723" s="5" t="s">
        <v>40</v>
      </c>
      <c r="J1723" s="5" t="s">
        <v>29</v>
      </c>
      <c r="K1723" s="5" t="s">
        <v>93</v>
      </c>
      <c r="L1723" s="5" t="s">
        <v>59</v>
      </c>
      <c r="M1723" s="5" t="s">
        <v>2746</v>
      </c>
      <c r="N1723" s="5">
        <v>0.38</v>
      </c>
      <c r="O1723" s="5" t="s">
        <v>33</v>
      </c>
      <c r="P1723" s="5" t="s">
        <v>61</v>
      </c>
      <c r="Q1723" s="5" t="s">
        <v>2659</v>
      </c>
      <c r="R1723" s="5" t="s">
        <v>2745</v>
      </c>
      <c r="S1723" s="5">
        <v>58554</v>
      </c>
      <c r="T1723" s="7">
        <v>42020</v>
      </c>
      <c r="U1723" s="7">
        <v>42022</v>
      </c>
      <c r="V1723" s="5">
        <v>165.88979999999998</v>
      </c>
      <c r="W1723" s="5">
        <v>7</v>
      </c>
      <c r="X1723" s="5">
        <v>240.42</v>
      </c>
      <c r="Y1723" s="5">
        <v>89129</v>
      </c>
      <c r="Z1723" s="5">
        <f>DATEDIF(Table1[[#This Row],[Order Date]], Table1[[#This Row],[Ship Date]], "D")</f>
        <v>2</v>
      </c>
      <c r="AA1723" s="5">
        <f>IF(Table1[[#This Row],[Sales]]=0, 0, Table1[[#This Row],[Profit]] / Table1[[#This Row],[Sales]] * 100)</f>
        <v>69</v>
      </c>
      <c r="AB1723" s="5">
        <f>Table1[[#This Row],[Sales]] / (1 - Table1[[#This Row],[Discount]])</f>
        <v>253.07368421052632</v>
      </c>
      <c r="AC1723" s="5">
        <f>Table1[[#This Row],[Sales Before Discount]] - Table1[[#This Row],[Sales]]</f>
        <v>12.653684210526336</v>
      </c>
      <c r="AD1723" s="5" t="str">
        <f>IF(Table1[[#This Row],[Discount Impact Factor]]=0, "No Discount", IF(Table1[[#This Row],[Discount Impact Factor]]&lt;=0.1, "Low Discount", IF(Table1[[#This Row],[Discount Impact Factor]]&lt;=0.2, "Medium Discount", "High Discount")))</f>
        <v>High Discount</v>
      </c>
      <c r="AE1723" s="5" t="str">
        <f>IF(Table1[[#This Row],[Discount]]=0,"0% (No Discount)",
 IF(Table1[[#This Row],[Discount]]&lt;=0.09,"10%",
 IF(Table1[[#This Row],[Discount]]&lt;=0.16,"15%",
 IF(Table1[[#This Row],[Discount]]&lt;=0.2,"20%",  IF(Table1[[#This Row],[Discount]]&lt;=0.25,"25%",
 "30%+")))))</f>
        <v>10%</v>
      </c>
      <c r="AF1723" s="5" t="str">
        <f>IF(Table1[[#This Row],[Discount]]=0, "Full Price", "Discounted")</f>
        <v>Discounted</v>
      </c>
      <c r="AG1723" s="46" t="str">
        <f>TEXT(Table1[[#This Row],[Order Date]],"mmm-yyyy")</f>
        <v>Jan-2015</v>
      </c>
    </row>
    <row r="1724" spans="1:33" ht="12.75" hidden="1" customHeight="1" x14ac:dyDescent="0.25">
      <c r="A1724" s="5">
        <v>19851</v>
      </c>
      <c r="B1724" s="5" t="s">
        <v>37</v>
      </c>
      <c r="C1724" s="5">
        <v>0.02</v>
      </c>
      <c r="D1724" s="5">
        <v>12.98</v>
      </c>
      <c r="E1724" s="5">
        <v>3.14</v>
      </c>
      <c r="F1724" s="5">
        <v>3036</v>
      </c>
      <c r="G1724" s="5" t="s">
        <v>2744</v>
      </c>
      <c r="H1724" s="5" t="s">
        <v>49</v>
      </c>
      <c r="I1724" s="5" t="s">
        <v>40</v>
      </c>
      <c r="J1724" s="5" t="s">
        <v>29</v>
      </c>
      <c r="K1724" s="5" t="s">
        <v>174</v>
      </c>
      <c r="L1724" s="5" t="s">
        <v>51</v>
      </c>
      <c r="M1724" s="5" t="s">
        <v>175</v>
      </c>
      <c r="N1724" s="5">
        <v>0.6</v>
      </c>
      <c r="O1724" s="5" t="s">
        <v>33</v>
      </c>
      <c r="P1724" s="5" t="s">
        <v>61</v>
      </c>
      <c r="Q1724" s="5" t="s">
        <v>2659</v>
      </c>
      <c r="R1724" s="5" t="s">
        <v>2745</v>
      </c>
      <c r="S1724" s="5">
        <v>58554</v>
      </c>
      <c r="T1724" s="7">
        <v>42020</v>
      </c>
      <c r="U1724" s="7">
        <v>42023</v>
      </c>
      <c r="V1724" s="5">
        <v>75.010000000000005</v>
      </c>
      <c r="W1724" s="5">
        <v>14</v>
      </c>
      <c r="X1724" s="5">
        <v>184.4</v>
      </c>
      <c r="Y1724" s="5">
        <v>89129</v>
      </c>
      <c r="Z1724" s="5">
        <f>DATEDIF(Table1[[#This Row],[Order Date]], Table1[[#This Row],[Ship Date]], "D")</f>
        <v>3</v>
      </c>
      <c r="AA1724" s="5">
        <f>IF(Table1[[#This Row],[Sales]]=0, 0, Table1[[#This Row],[Profit]] / Table1[[#This Row],[Sales]] * 100)</f>
        <v>40.67787418655098</v>
      </c>
      <c r="AB1724" s="5">
        <f>Table1[[#This Row],[Sales]] / (1 - Table1[[#This Row],[Discount]])</f>
        <v>188.16326530612247</v>
      </c>
      <c r="AC1724" s="5">
        <f>Table1[[#This Row],[Sales Before Discount]] - Table1[[#This Row],[Sales]]</f>
        <v>3.763265306122463</v>
      </c>
      <c r="AD1724" s="5" t="str">
        <f>IF(Table1[[#This Row],[Discount Impact Factor]]=0, "No Discount", IF(Table1[[#This Row],[Discount Impact Factor]]&lt;=0.1, "Low Discount", IF(Table1[[#This Row],[Discount Impact Factor]]&lt;=0.2, "Medium Discount", "High Discount")))</f>
        <v>High Discount</v>
      </c>
      <c r="AE1724" s="5" t="str">
        <f>IF(Table1[[#This Row],[Discount]]=0,"0% (No Discount)",
 IF(Table1[[#This Row],[Discount]]&lt;=0.09,"10%",
 IF(Table1[[#This Row],[Discount]]&lt;=0.16,"15%",
 IF(Table1[[#This Row],[Discount]]&lt;=0.2,"20%",  IF(Table1[[#This Row],[Discount]]&lt;=0.25,"25%",
 "30%+")))))</f>
        <v>10%</v>
      </c>
      <c r="AF1724" s="5" t="str">
        <f>IF(Table1[[#This Row],[Discount]]=0, "Full Price", "Discounted")</f>
        <v>Discounted</v>
      </c>
      <c r="AG1724" s="46" t="str">
        <f>TEXT(Table1[[#This Row],[Order Date]],"mmm-yyyy")</f>
        <v>Jan-2015</v>
      </c>
    </row>
    <row r="1725" spans="1:33" ht="12.75" hidden="1" customHeight="1" x14ac:dyDescent="0.25">
      <c r="A1725" s="5">
        <v>22201</v>
      </c>
      <c r="B1725" s="5" t="s">
        <v>47</v>
      </c>
      <c r="C1725" s="5">
        <v>0.08</v>
      </c>
      <c r="D1725" s="5">
        <v>178.47</v>
      </c>
      <c r="E1725" s="5">
        <v>19.989999999999998</v>
      </c>
      <c r="F1725" s="5">
        <v>3036</v>
      </c>
      <c r="G1725" s="5" t="s">
        <v>2744</v>
      </c>
      <c r="H1725" s="5" t="s">
        <v>49</v>
      </c>
      <c r="I1725" s="5" t="s">
        <v>40</v>
      </c>
      <c r="J1725" s="5" t="s">
        <v>29</v>
      </c>
      <c r="K1725" s="5" t="s">
        <v>141</v>
      </c>
      <c r="L1725" s="5" t="s">
        <v>59</v>
      </c>
      <c r="M1725" s="5" t="s">
        <v>528</v>
      </c>
      <c r="N1725" s="5">
        <v>0.55000000000000004</v>
      </c>
      <c r="O1725" s="5" t="s">
        <v>33</v>
      </c>
      <c r="P1725" s="5" t="s">
        <v>61</v>
      </c>
      <c r="Q1725" s="5" t="s">
        <v>2659</v>
      </c>
      <c r="R1725" s="5" t="s">
        <v>2745</v>
      </c>
      <c r="S1725" s="5">
        <v>58554</v>
      </c>
      <c r="T1725" s="7">
        <v>42076</v>
      </c>
      <c r="U1725" s="7">
        <v>42079</v>
      </c>
      <c r="V1725" s="5">
        <v>2267.2199999999998</v>
      </c>
      <c r="W1725" s="5">
        <v>22</v>
      </c>
      <c r="X1725" s="5">
        <v>3802.01</v>
      </c>
      <c r="Y1725" s="5">
        <v>89130</v>
      </c>
      <c r="Z1725" s="5">
        <f>DATEDIF(Table1[[#This Row],[Order Date]], Table1[[#This Row],[Ship Date]], "D")</f>
        <v>3</v>
      </c>
      <c r="AA1725" s="5">
        <f>IF(Table1[[#This Row],[Sales]]=0, 0, Table1[[#This Row],[Profit]] / Table1[[#This Row],[Sales]] * 100)</f>
        <v>59.632141945970673</v>
      </c>
      <c r="AB1725" s="5">
        <f>Table1[[#This Row],[Sales]] / (1 - Table1[[#This Row],[Discount]])</f>
        <v>4132.619565217391</v>
      </c>
      <c r="AC1725" s="5">
        <f>Table1[[#This Row],[Sales Before Discount]] - Table1[[#This Row],[Sales]]</f>
        <v>330.60956521739081</v>
      </c>
      <c r="AD1725" s="5" t="str">
        <f>IF(Table1[[#This Row],[Discount Impact Factor]]=0, "No Discount", IF(Table1[[#This Row],[Discount Impact Factor]]&lt;=0.1, "Low Discount", IF(Table1[[#This Row],[Discount Impact Factor]]&lt;=0.2, "Medium Discount", "High Discount")))</f>
        <v>High Discount</v>
      </c>
      <c r="AE1725" s="5" t="str">
        <f>IF(Table1[[#This Row],[Discount]]=0,"0% (No Discount)",
 IF(Table1[[#This Row],[Discount]]&lt;=0.09,"10%",
 IF(Table1[[#This Row],[Discount]]&lt;=0.16,"15%",
 IF(Table1[[#This Row],[Discount]]&lt;=0.2,"20%",  IF(Table1[[#This Row],[Discount]]&lt;=0.25,"25%",
 "30%+")))))</f>
        <v>10%</v>
      </c>
      <c r="AF1725" s="5" t="str">
        <f>IF(Table1[[#This Row],[Discount]]=0, "Full Price", "Discounted")</f>
        <v>Discounted</v>
      </c>
      <c r="AG1725" s="46" t="str">
        <f>TEXT(Table1[[#This Row],[Order Date]],"mmm-yyyy")</f>
        <v>Mar-2015</v>
      </c>
    </row>
    <row r="1726" spans="1:33" ht="12.75" hidden="1" customHeight="1" x14ac:dyDescent="0.25">
      <c r="A1726" s="5">
        <v>19381</v>
      </c>
      <c r="B1726" s="5" t="s">
        <v>37</v>
      </c>
      <c r="C1726" s="5">
        <v>0.08</v>
      </c>
      <c r="D1726" s="5">
        <v>73.98</v>
      </c>
      <c r="E1726" s="5">
        <v>4</v>
      </c>
      <c r="F1726" s="5">
        <v>3041</v>
      </c>
      <c r="G1726" s="5" t="s">
        <v>2747</v>
      </c>
      <c r="H1726" s="5" t="s">
        <v>49</v>
      </c>
      <c r="I1726" s="5" t="s">
        <v>28</v>
      </c>
      <c r="J1726" s="5" t="s">
        <v>77</v>
      </c>
      <c r="K1726" s="5" t="s">
        <v>180</v>
      </c>
      <c r="L1726" s="5" t="s">
        <v>59</v>
      </c>
      <c r="M1726" s="5" t="s">
        <v>372</v>
      </c>
      <c r="N1726" s="5">
        <v>0.77</v>
      </c>
      <c r="O1726" s="5" t="s">
        <v>33</v>
      </c>
      <c r="P1726" s="5" t="s">
        <v>61</v>
      </c>
      <c r="Q1726" s="5" t="s">
        <v>183</v>
      </c>
      <c r="R1726" s="5" t="s">
        <v>2001</v>
      </c>
      <c r="S1726" s="5">
        <v>67846</v>
      </c>
      <c r="T1726" s="7">
        <v>42139</v>
      </c>
      <c r="U1726" s="7">
        <v>42142</v>
      </c>
      <c r="V1726" s="5">
        <v>97.159999999999926</v>
      </c>
      <c r="W1726" s="5">
        <v>17</v>
      </c>
      <c r="X1726" s="5">
        <v>1181.67</v>
      </c>
      <c r="Y1726" s="5">
        <v>86102</v>
      </c>
      <c r="Z1726" s="5">
        <f>DATEDIF(Table1[[#This Row],[Order Date]], Table1[[#This Row],[Ship Date]], "D")</f>
        <v>3</v>
      </c>
      <c r="AA1726" s="5">
        <f>IF(Table1[[#This Row],[Sales]]=0, 0, Table1[[#This Row],[Profit]] / Table1[[#This Row],[Sales]] * 100)</f>
        <v>8.222261714353408</v>
      </c>
      <c r="AB1726" s="5">
        <f>Table1[[#This Row],[Sales]] / (1 - Table1[[#This Row],[Discount]])</f>
        <v>1284.4239130434783</v>
      </c>
      <c r="AC1726" s="5">
        <f>Table1[[#This Row],[Sales Before Discount]] - Table1[[#This Row],[Sales]]</f>
        <v>102.75391304347818</v>
      </c>
      <c r="AD1726" s="5" t="str">
        <f>IF(Table1[[#This Row],[Discount Impact Factor]]=0, "No Discount", IF(Table1[[#This Row],[Discount Impact Factor]]&lt;=0.1, "Low Discount", IF(Table1[[#This Row],[Discount Impact Factor]]&lt;=0.2, "Medium Discount", "High Discount")))</f>
        <v>High Discount</v>
      </c>
      <c r="AE1726" s="5" t="str">
        <f>IF(Table1[[#This Row],[Discount]]=0,"0% (No Discount)",
 IF(Table1[[#This Row],[Discount]]&lt;=0.09,"10%",
 IF(Table1[[#This Row],[Discount]]&lt;=0.16,"15%",
 IF(Table1[[#This Row],[Discount]]&lt;=0.2,"20%",  IF(Table1[[#This Row],[Discount]]&lt;=0.25,"25%",
 "30%+")))))</f>
        <v>10%</v>
      </c>
      <c r="AF1726" s="5" t="str">
        <f>IF(Table1[[#This Row],[Discount]]=0, "Full Price", "Discounted")</f>
        <v>Discounted</v>
      </c>
      <c r="AG1726" s="46" t="str">
        <f>TEXT(Table1[[#This Row],[Order Date]],"mmm-yyyy")</f>
        <v>May-2015</v>
      </c>
    </row>
    <row r="1727" spans="1:33" ht="12.75" customHeight="1" x14ac:dyDescent="0.25">
      <c r="A1727" s="5">
        <v>19382</v>
      </c>
      <c r="B1727" s="5" t="s">
        <v>37</v>
      </c>
      <c r="C1727" s="5">
        <v>0.02</v>
      </c>
      <c r="D1727" s="5">
        <v>3.68</v>
      </c>
      <c r="E1727" s="5">
        <v>1.32</v>
      </c>
      <c r="F1727" s="5">
        <v>3041</v>
      </c>
      <c r="G1727" s="5" t="s">
        <v>2747</v>
      </c>
      <c r="H1727" s="5" t="s">
        <v>49</v>
      </c>
      <c r="I1727" s="5" t="s">
        <v>28</v>
      </c>
      <c r="J1727" s="5" t="s">
        <v>29</v>
      </c>
      <c r="K1727" s="5" t="s">
        <v>174</v>
      </c>
      <c r="L1727" s="5" t="s">
        <v>31</v>
      </c>
      <c r="M1727" s="5" t="s">
        <v>839</v>
      </c>
      <c r="N1727" s="5">
        <v>0.83</v>
      </c>
      <c r="O1727" s="5" t="s">
        <v>33</v>
      </c>
      <c r="P1727" s="5" t="s">
        <v>61</v>
      </c>
      <c r="Q1727" s="5" t="s">
        <v>183</v>
      </c>
      <c r="R1727" s="5" t="s">
        <v>2001</v>
      </c>
      <c r="S1727" s="5">
        <v>67846</v>
      </c>
      <c r="T1727" s="7">
        <v>42139</v>
      </c>
      <c r="U1727" s="7">
        <v>42141</v>
      </c>
      <c r="V1727" s="5">
        <v>-20.65</v>
      </c>
      <c r="W1727" s="5">
        <v>8</v>
      </c>
      <c r="X1727" s="5">
        <v>29.93</v>
      </c>
      <c r="Y1727" s="5">
        <v>86102</v>
      </c>
      <c r="Z1727" s="5">
        <f>DATEDIF(Table1[[#This Row],[Order Date]], Table1[[#This Row],[Ship Date]], "D")</f>
        <v>2</v>
      </c>
      <c r="AA1727" s="5">
        <f>IF(Table1[[#This Row],[Sales]]=0, 0, Table1[[#This Row],[Profit]] / Table1[[#This Row],[Sales]] * 100)</f>
        <v>-68.994320080187094</v>
      </c>
      <c r="AB1727" s="5">
        <f>Table1[[#This Row],[Sales]] / (1 - Table1[[#This Row],[Discount]])</f>
        <v>30.540816326530614</v>
      </c>
      <c r="AC1727" s="5">
        <f>Table1[[#This Row],[Sales Before Discount]] - Table1[[#This Row],[Sales]]</f>
        <v>0.61081632653061391</v>
      </c>
      <c r="AD1727" s="5" t="str">
        <f>IF(Table1[[#This Row],[Discount Impact Factor]]=0, "No Discount", IF(Table1[[#This Row],[Discount Impact Factor]]&lt;=0.1, "Low Discount", IF(Table1[[#This Row],[Discount Impact Factor]]&lt;=0.2, "Medium Discount", "High Discount")))</f>
        <v>High Discount</v>
      </c>
      <c r="AE1727" s="5" t="str">
        <f>IF(Table1[[#This Row],[Discount]]=0,"0% (No Discount)",
 IF(Table1[[#This Row],[Discount]]&lt;=0.09,"10%",
 IF(Table1[[#This Row],[Discount]]&lt;=0.16,"15%",
 IF(Table1[[#This Row],[Discount]]&lt;=0.2,"20%",  IF(Table1[[#This Row],[Discount]]&lt;=0.25,"25%",
 "30%+")))))</f>
        <v>10%</v>
      </c>
      <c r="AF1727" s="5" t="str">
        <f>IF(Table1[[#This Row],[Discount]]=0, "Full Price", "Discounted")</f>
        <v>Discounted</v>
      </c>
      <c r="AG1727" s="46" t="str">
        <f>TEXT(Table1[[#This Row],[Order Date]],"mmm-yyyy")</f>
        <v>May-2015</v>
      </c>
    </row>
    <row r="1728" spans="1:33" ht="12.75" hidden="1" customHeight="1" x14ac:dyDescent="0.25">
      <c r="A1728" s="5">
        <v>20049</v>
      </c>
      <c r="B1728" s="5" t="s">
        <v>56</v>
      </c>
      <c r="C1728" s="5">
        <v>7.0000000000000007E-2</v>
      </c>
      <c r="D1728" s="5">
        <v>14.48</v>
      </c>
      <c r="E1728" s="5">
        <v>6.46</v>
      </c>
      <c r="F1728" s="5">
        <v>3042</v>
      </c>
      <c r="G1728" s="5" t="s">
        <v>2748</v>
      </c>
      <c r="H1728" s="5" t="s">
        <v>49</v>
      </c>
      <c r="I1728" s="5" t="s">
        <v>58</v>
      </c>
      <c r="J1728" s="5" t="s">
        <v>29</v>
      </c>
      <c r="K1728" s="5" t="s">
        <v>109</v>
      </c>
      <c r="L1728" s="5" t="s">
        <v>59</v>
      </c>
      <c r="M1728" s="5" t="s">
        <v>2749</v>
      </c>
      <c r="N1728" s="5">
        <v>0.38</v>
      </c>
      <c r="O1728" s="5" t="s">
        <v>33</v>
      </c>
      <c r="P1728" s="5" t="s">
        <v>61</v>
      </c>
      <c r="Q1728" s="5" t="s">
        <v>183</v>
      </c>
      <c r="R1728" s="5" t="s">
        <v>2750</v>
      </c>
      <c r="S1728" s="5">
        <v>67501</v>
      </c>
      <c r="T1728" s="7">
        <v>42039</v>
      </c>
      <c r="U1728" s="7">
        <v>42040</v>
      </c>
      <c r="V1728" s="5">
        <v>67.864000000000004</v>
      </c>
      <c r="W1728" s="5">
        <v>12</v>
      </c>
      <c r="X1728" s="5">
        <v>171.33</v>
      </c>
      <c r="Y1728" s="5">
        <v>86101</v>
      </c>
      <c r="Z1728" s="5">
        <f>DATEDIF(Table1[[#This Row],[Order Date]], Table1[[#This Row],[Ship Date]], "D")</f>
        <v>1</v>
      </c>
      <c r="AA1728" s="5">
        <f>IF(Table1[[#This Row],[Sales]]=0, 0, Table1[[#This Row],[Profit]] / Table1[[#This Row],[Sales]] * 100)</f>
        <v>39.610109146092334</v>
      </c>
      <c r="AB1728" s="5">
        <f>Table1[[#This Row],[Sales]] / (1 - Table1[[#This Row],[Discount]])</f>
        <v>184.22580645161293</v>
      </c>
      <c r="AC1728" s="5">
        <f>Table1[[#This Row],[Sales Before Discount]] - Table1[[#This Row],[Sales]]</f>
        <v>12.895806451612913</v>
      </c>
      <c r="AD1728" s="5" t="str">
        <f>IF(Table1[[#This Row],[Discount Impact Factor]]=0, "No Discount", IF(Table1[[#This Row],[Discount Impact Factor]]&lt;=0.1, "Low Discount", IF(Table1[[#This Row],[Discount Impact Factor]]&lt;=0.2, "Medium Discount", "High Discount")))</f>
        <v>High Discount</v>
      </c>
      <c r="AE1728" s="5" t="str">
        <f>IF(Table1[[#This Row],[Discount]]=0,"0% (No Discount)",
 IF(Table1[[#This Row],[Discount]]&lt;=0.09,"10%",
 IF(Table1[[#This Row],[Discount]]&lt;=0.16,"15%",
 IF(Table1[[#This Row],[Discount]]&lt;=0.2,"20%",  IF(Table1[[#This Row],[Discount]]&lt;=0.25,"25%",
 "30%+")))))</f>
        <v>10%</v>
      </c>
      <c r="AF1728" s="5" t="str">
        <f>IF(Table1[[#This Row],[Discount]]=0, "Full Price", "Discounted")</f>
        <v>Discounted</v>
      </c>
      <c r="AG1728" s="46" t="str">
        <f>TEXT(Table1[[#This Row],[Order Date]],"mmm-yyyy")</f>
        <v>Feb-2015</v>
      </c>
    </row>
    <row r="1729" spans="1:33" ht="12.75" customHeight="1" x14ac:dyDescent="0.25">
      <c r="A1729" s="5">
        <v>21475</v>
      </c>
      <c r="B1729" s="5" t="s">
        <v>25</v>
      </c>
      <c r="C1729" s="5">
        <v>0</v>
      </c>
      <c r="D1729" s="5">
        <v>6.48</v>
      </c>
      <c r="E1729" s="5">
        <v>5.19</v>
      </c>
      <c r="F1729" s="5">
        <v>3045</v>
      </c>
      <c r="G1729" s="5" t="s">
        <v>2751</v>
      </c>
      <c r="H1729" s="5" t="s">
        <v>49</v>
      </c>
      <c r="I1729" s="5" t="s">
        <v>58</v>
      </c>
      <c r="J1729" s="5" t="s">
        <v>29</v>
      </c>
      <c r="K1729" s="5" t="s">
        <v>93</v>
      </c>
      <c r="L1729" s="5" t="s">
        <v>59</v>
      </c>
      <c r="M1729" s="5" t="s">
        <v>2752</v>
      </c>
      <c r="N1729" s="5">
        <v>0.37</v>
      </c>
      <c r="O1729" s="5" t="s">
        <v>33</v>
      </c>
      <c r="P1729" s="5" t="s">
        <v>61</v>
      </c>
      <c r="Q1729" s="5" t="s">
        <v>183</v>
      </c>
      <c r="R1729" s="5" t="s">
        <v>2753</v>
      </c>
      <c r="S1729" s="5">
        <v>66048</v>
      </c>
      <c r="T1729" s="7">
        <v>42161</v>
      </c>
      <c r="U1729" s="7">
        <v>42162</v>
      </c>
      <c r="V1729" s="5">
        <v>-14.074999999999999</v>
      </c>
      <c r="W1729" s="5">
        <v>12</v>
      </c>
      <c r="X1729" s="5">
        <v>84.04</v>
      </c>
      <c r="Y1729" s="5">
        <v>86104</v>
      </c>
      <c r="Z1729" s="5">
        <f>DATEDIF(Table1[[#This Row],[Order Date]], Table1[[#This Row],[Ship Date]], "D")</f>
        <v>1</v>
      </c>
      <c r="AA1729" s="5">
        <f>IF(Table1[[#This Row],[Sales]]=0, 0, Table1[[#This Row],[Profit]] / Table1[[#This Row],[Sales]] * 100)</f>
        <v>-16.747977153736311</v>
      </c>
      <c r="AB1729" s="5">
        <f>Table1[[#This Row],[Sales]] / (1 - Table1[[#This Row],[Discount]])</f>
        <v>84.04</v>
      </c>
      <c r="AC1729" s="5">
        <f>Table1[[#This Row],[Sales Before Discount]] - Table1[[#This Row],[Sales]]</f>
        <v>0</v>
      </c>
      <c r="AD1729" s="5" t="str">
        <f>IF(Table1[[#This Row],[Discount Impact Factor]]=0, "No Discount", IF(Table1[[#This Row],[Discount Impact Factor]]&lt;=0.1, "Low Discount", IF(Table1[[#This Row],[Discount Impact Factor]]&lt;=0.2, "Medium Discount", "High Discount")))</f>
        <v>No Discount</v>
      </c>
      <c r="AE1729" s="5" t="str">
        <f>IF(Table1[[#This Row],[Discount]]=0,"0% (No Discount)",
 IF(Table1[[#This Row],[Discount]]&lt;=0.09,"10%",
 IF(Table1[[#This Row],[Discount]]&lt;=0.16,"15%",
 IF(Table1[[#This Row],[Discount]]&lt;=0.2,"20%",  IF(Table1[[#This Row],[Discount]]&lt;=0.25,"25%",
 "30%+")))))</f>
        <v>0% (No Discount)</v>
      </c>
      <c r="AF1729" s="5" t="str">
        <f>IF(Table1[[#This Row],[Discount]]=0, "Full Price", "Discounted")</f>
        <v>Full Price</v>
      </c>
      <c r="AG1729" s="46" t="str">
        <f>TEXT(Table1[[#This Row],[Order Date]],"mmm-yyyy")</f>
        <v>Jun-2015</v>
      </c>
    </row>
    <row r="1730" spans="1:33" ht="12.75" customHeight="1" x14ac:dyDescent="0.25">
      <c r="A1730" s="5">
        <v>24415</v>
      </c>
      <c r="B1730" s="5" t="s">
        <v>25</v>
      </c>
      <c r="C1730" s="5">
        <v>0.05</v>
      </c>
      <c r="D1730" s="5">
        <v>120.98</v>
      </c>
      <c r="E1730" s="5">
        <v>30</v>
      </c>
      <c r="F1730" s="5">
        <v>3046</v>
      </c>
      <c r="G1730" s="5" t="s">
        <v>2754</v>
      </c>
      <c r="H1730" s="5" t="s">
        <v>39</v>
      </c>
      <c r="I1730" s="5" t="s">
        <v>58</v>
      </c>
      <c r="J1730" s="5" t="s">
        <v>41</v>
      </c>
      <c r="K1730" s="5" t="s">
        <v>42</v>
      </c>
      <c r="L1730" s="5" t="s">
        <v>43</v>
      </c>
      <c r="M1730" s="5" t="s">
        <v>1342</v>
      </c>
      <c r="N1730" s="5">
        <v>0.64</v>
      </c>
      <c r="O1730" s="5" t="s">
        <v>33</v>
      </c>
      <c r="P1730" s="5" t="s">
        <v>61</v>
      </c>
      <c r="Q1730" s="5" t="s">
        <v>183</v>
      </c>
      <c r="R1730" s="5" t="s">
        <v>2755</v>
      </c>
      <c r="S1730" s="5">
        <v>66209</v>
      </c>
      <c r="T1730" s="7">
        <v>42047</v>
      </c>
      <c r="U1730" s="7">
        <v>42049</v>
      </c>
      <c r="V1730" s="5">
        <v>-78.759200000000007</v>
      </c>
      <c r="W1730" s="5">
        <v>2</v>
      </c>
      <c r="X1730" s="5">
        <v>251.06</v>
      </c>
      <c r="Y1730" s="5">
        <v>86103</v>
      </c>
      <c r="Z1730" s="5">
        <f>DATEDIF(Table1[[#This Row],[Order Date]], Table1[[#This Row],[Ship Date]], "D")</f>
        <v>2</v>
      </c>
      <c r="AA1730" s="5">
        <f>IF(Table1[[#This Row],[Sales]]=0, 0, Table1[[#This Row],[Profit]] / Table1[[#This Row],[Sales]] * 100)</f>
        <v>-31.370668366127617</v>
      </c>
      <c r="AB1730" s="5">
        <f>Table1[[#This Row],[Sales]] / (1 - Table1[[#This Row],[Discount]])</f>
        <v>264.27368421052631</v>
      </c>
      <c r="AC1730" s="5">
        <f>Table1[[#This Row],[Sales Before Discount]] - Table1[[#This Row],[Sales]]</f>
        <v>13.21368421052631</v>
      </c>
      <c r="AD1730" s="5" t="str">
        <f>IF(Table1[[#This Row],[Discount Impact Factor]]=0, "No Discount", IF(Table1[[#This Row],[Discount Impact Factor]]&lt;=0.1, "Low Discount", IF(Table1[[#This Row],[Discount Impact Factor]]&lt;=0.2, "Medium Discount", "High Discount")))</f>
        <v>High Discount</v>
      </c>
      <c r="AE1730" s="5" t="str">
        <f>IF(Table1[[#This Row],[Discount]]=0,"0% (No Discount)",
 IF(Table1[[#This Row],[Discount]]&lt;=0.09,"10%",
 IF(Table1[[#This Row],[Discount]]&lt;=0.16,"15%",
 IF(Table1[[#This Row],[Discount]]&lt;=0.2,"20%",  IF(Table1[[#This Row],[Discount]]&lt;=0.25,"25%",
 "30%+")))))</f>
        <v>10%</v>
      </c>
      <c r="AF1730" s="5" t="str">
        <f>IF(Table1[[#This Row],[Discount]]=0, "Full Price", "Discounted")</f>
        <v>Discounted</v>
      </c>
      <c r="AG1730" s="46" t="str">
        <f>TEXT(Table1[[#This Row],[Order Date]],"mmm-yyyy")</f>
        <v>Feb-2015</v>
      </c>
    </row>
    <row r="1731" spans="1:33" ht="12.75" hidden="1" customHeight="1" x14ac:dyDescent="0.25">
      <c r="A1731" s="5">
        <v>23188</v>
      </c>
      <c r="B1731" s="5" t="s">
        <v>25</v>
      </c>
      <c r="C1731" s="5">
        <v>0.06</v>
      </c>
      <c r="D1731" s="5">
        <v>276.2</v>
      </c>
      <c r="E1731" s="5">
        <v>24.49</v>
      </c>
      <c r="F1731" s="5">
        <v>3048</v>
      </c>
      <c r="G1731" s="5" t="s">
        <v>2756</v>
      </c>
      <c r="H1731" s="5" t="s">
        <v>27</v>
      </c>
      <c r="I1731" s="5" t="s">
        <v>28</v>
      </c>
      <c r="J1731" s="5" t="s">
        <v>41</v>
      </c>
      <c r="K1731" s="5" t="s">
        <v>42</v>
      </c>
      <c r="L1731" s="5" t="s">
        <v>236</v>
      </c>
      <c r="M1731" s="5" t="s">
        <v>438</v>
      </c>
      <c r="N1731" s="5">
        <v>0.52</v>
      </c>
      <c r="O1731" s="5" t="s">
        <v>33</v>
      </c>
      <c r="P1731" s="5" t="s">
        <v>34</v>
      </c>
      <c r="Q1731" s="5" t="s">
        <v>45</v>
      </c>
      <c r="R1731" s="5" t="s">
        <v>2757</v>
      </c>
      <c r="S1731" s="5">
        <v>94704</v>
      </c>
      <c r="T1731" s="7">
        <v>42068</v>
      </c>
      <c r="U1731" s="7">
        <v>42070</v>
      </c>
      <c r="V1731" s="5">
        <v>1167.3800000000001</v>
      </c>
      <c r="W1731" s="5">
        <v>10</v>
      </c>
      <c r="X1731" s="5">
        <v>2610.56</v>
      </c>
      <c r="Y1731" s="5">
        <v>89789</v>
      </c>
      <c r="Z1731" s="5">
        <f>DATEDIF(Table1[[#This Row],[Order Date]], Table1[[#This Row],[Ship Date]], "D")</f>
        <v>2</v>
      </c>
      <c r="AA1731" s="5">
        <f>IF(Table1[[#This Row],[Sales]]=0, 0, Table1[[#This Row],[Profit]] / Table1[[#This Row],[Sales]] * 100)</f>
        <v>44.717608482471199</v>
      </c>
      <c r="AB1731" s="5">
        <f>Table1[[#This Row],[Sales]] / (1 - Table1[[#This Row],[Discount]])</f>
        <v>2777.1914893617022</v>
      </c>
      <c r="AC1731" s="5">
        <f>Table1[[#This Row],[Sales Before Discount]] - Table1[[#This Row],[Sales]]</f>
        <v>166.63148936170228</v>
      </c>
      <c r="AD1731" s="5" t="str">
        <f>IF(Table1[[#This Row],[Discount Impact Factor]]=0, "No Discount", IF(Table1[[#This Row],[Discount Impact Factor]]&lt;=0.1, "Low Discount", IF(Table1[[#This Row],[Discount Impact Factor]]&lt;=0.2, "Medium Discount", "High Discount")))</f>
        <v>High Discount</v>
      </c>
      <c r="AE1731" s="5" t="str">
        <f>IF(Table1[[#This Row],[Discount]]=0,"0% (No Discount)",
 IF(Table1[[#This Row],[Discount]]&lt;=0.09,"10%",
 IF(Table1[[#This Row],[Discount]]&lt;=0.16,"15%",
 IF(Table1[[#This Row],[Discount]]&lt;=0.2,"20%",  IF(Table1[[#This Row],[Discount]]&lt;=0.25,"25%",
 "30%+")))))</f>
        <v>10%</v>
      </c>
      <c r="AF1731" s="5" t="str">
        <f>IF(Table1[[#This Row],[Discount]]=0, "Full Price", "Discounted")</f>
        <v>Discounted</v>
      </c>
      <c r="AG1731" s="46" t="str">
        <f>TEXT(Table1[[#This Row],[Order Date]],"mmm-yyyy")</f>
        <v>Mar-2015</v>
      </c>
    </row>
    <row r="1732" spans="1:33" ht="12.75" hidden="1" customHeight="1" x14ac:dyDescent="0.25">
      <c r="A1732" s="5">
        <v>25904</v>
      </c>
      <c r="B1732" s="5" t="s">
        <v>56</v>
      </c>
      <c r="C1732" s="5">
        <v>0.06</v>
      </c>
      <c r="D1732" s="5">
        <v>125.99</v>
      </c>
      <c r="E1732" s="5">
        <v>2.5</v>
      </c>
      <c r="F1732" s="5">
        <v>3053</v>
      </c>
      <c r="G1732" s="5" t="s">
        <v>2758</v>
      </c>
      <c r="H1732" s="5" t="s">
        <v>49</v>
      </c>
      <c r="I1732" s="5" t="s">
        <v>28</v>
      </c>
      <c r="J1732" s="5" t="s">
        <v>77</v>
      </c>
      <c r="K1732" s="5" t="s">
        <v>78</v>
      </c>
      <c r="L1732" s="5" t="s">
        <v>59</v>
      </c>
      <c r="M1732" s="5" t="s">
        <v>1148</v>
      </c>
      <c r="N1732" s="5">
        <v>0.6</v>
      </c>
      <c r="O1732" s="5" t="s">
        <v>33</v>
      </c>
      <c r="P1732" s="5" t="s">
        <v>136</v>
      </c>
      <c r="Q1732" s="5" t="s">
        <v>613</v>
      </c>
      <c r="R1732" s="5" t="s">
        <v>319</v>
      </c>
      <c r="S1732" s="5">
        <v>42071</v>
      </c>
      <c r="T1732" s="7">
        <v>42038</v>
      </c>
      <c r="U1732" s="7">
        <v>42040</v>
      </c>
      <c r="V1732" s="5">
        <v>402.06599999999997</v>
      </c>
      <c r="W1732" s="5">
        <v>11</v>
      </c>
      <c r="X1732" s="5">
        <v>1173.76</v>
      </c>
      <c r="Y1732" s="5">
        <v>86662</v>
      </c>
      <c r="Z1732" s="5">
        <f>DATEDIF(Table1[[#This Row],[Order Date]], Table1[[#This Row],[Ship Date]], "D")</f>
        <v>2</v>
      </c>
      <c r="AA1732" s="5">
        <f>IF(Table1[[#This Row],[Sales]]=0, 0, Table1[[#This Row],[Profit]] / Table1[[#This Row],[Sales]] * 100)</f>
        <v>34.254532442748094</v>
      </c>
      <c r="AB1732" s="5">
        <f>Table1[[#This Row],[Sales]] / (1 - Table1[[#This Row],[Discount]])</f>
        <v>1248.6808510638298</v>
      </c>
      <c r="AC1732" s="5">
        <f>Table1[[#This Row],[Sales Before Discount]] - Table1[[#This Row],[Sales]]</f>
        <v>74.920851063829787</v>
      </c>
      <c r="AD1732" s="5" t="str">
        <f>IF(Table1[[#This Row],[Discount Impact Factor]]=0, "No Discount", IF(Table1[[#This Row],[Discount Impact Factor]]&lt;=0.1, "Low Discount", IF(Table1[[#This Row],[Discount Impact Factor]]&lt;=0.2, "Medium Discount", "High Discount")))</f>
        <v>High Discount</v>
      </c>
      <c r="AE1732" s="5" t="str">
        <f>IF(Table1[[#This Row],[Discount]]=0,"0% (No Discount)",
 IF(Table1[[#This Row],[Discount]]&lt;=0.09,"10%",
 IF(Table1[[#This Row],[Discount]]&lt;=0.16,"15%",
 IF(Table1[[#This Row],[Discount]]&lt;=0.2,"20%",  IF(Table1[[#This Row],[Discount]]&lt;=0.25,"25%",
 "30%+")))))</f>
        <v>10%</v>
      </c>
      <c r="AF1732" s="5" t="str">
        <f>IF(Table1[[#This Row],[Discount]]=0, "Full Price", "Discounted")</f>
        <v>Discounted</v>
      </c>
      <c r="AG1732" s="46" t="str">
        <f>TEXT(Table1[[#This Row],[Order Date]],"mmm-yyyy")</f>
        <v>Feb-2015</v>
      </c>
    </row>
    <row r="1733" spans="1:33" ht="12.75" hidden="1" customHeight="1" x14ac:dyDescent="0.25">
      <c r="A1733" s="5">
        <v>20516</v>
      </c>
      <c r="B1733" s="5" t="s">
        <v>56</v>
      </c>
      <c r="C1733" s="5">
        <v>7.0000000000000007E-2</v>
      </c>
      <c r="D1733" s="5">
        <v>8.33</v>
      </c>
      <c r="E1733" s="5">
        <v>1.99</v>
      </c>
      <c r="F1733" s="5">
        <v>3063</v>
      </c>
      <c r="G1733" s="5" t="s">
        <v>2759</v>
      </c>
      <c r="H1733" s="5" t="s">
        <v>49</v>
      </c>
      <c r="I1733" s="5" t="s">
        <v>114</v>
      </c>
      <c r="J1733" s="5" t="s">
        <v>77</v>
      </c>
      <c r="K1733" s="5" t="s">
        <v>180</v>
      </c>
      <c r="L1733" s="5" t="s">
        <v>51</v>
      </c>
      <c r="M1733" s="5" t="s">
        <v>414</v>
      </c>
      <c r="N1733" s="5">
        <v>0.52</v>
      </c>
      <c r="O1733" s="5" t="s">
        <v>33</v>
      </c>
      <c r="P1733" s="5" t="s">
        <v>34</v>
      </c>
      <c r="Q1733" s="5" t="s">
        <v>35</v>
      </c>
      <c r="R1733" s="5" t="s">
        <v>2760</v>
      </c>
      <c r="S1733" s="5">
        <v>98034</v>
      </c>
      <c r="T1733" s="7">
        <v>42061</v>
      </c>
      <c r="U1733" s="7">
        <v>42063</v>
      </c>
      <c r="V1733" s="5">
        <v>11.95</v>
      </c>
      <c r="W1733" s="5">
        <v>6</v>
      </c>
      <c r="X1733" s="5">
        <v>50.28</v>
      </c>
      <c r="Y1733" s="5">
        <v>88447</v>
      </c>
      <c r="Z1733" s="5">
        <f>DATEDIF(Table1[[#This Row],[Order Date]], Table1[[#This Row],[Ship Date]], "D")</f>
        <v>2</v>
      </c>
      <c r="AA1733" s="5">
        <f>IF(Table1[[#This Row],[Sales]]=0, 0, Table1[[#This Row],[Profit]] / Table1[[#This Row],[Sales]] * 100)</f>
        <v>23.766905330151154</v>
      </c>
      <c r="AB1733" s="5">
        <f>Table1[[#This Row],[Sales]] / (1 - Table1[[#This Row],[Discount]])</f>
        <v>54.064516129032263</v>
      </c>
      <c r="AC1733" s="5">
        <f>Table1[[#This Row],[Sales Before Discount]] - Table1[[#This Row],[Sales]]</f>
        <v>3.7845161290322622</v>
      </c>
      <c r="AD1733" s="5" t="str">
        <f>IF(Table1[[#This Row],[Discount Impact Factor]]=0, "No Discount", IF(Table1[[#This Row],[Discount Impact Factor]]&lt;=0.1, "Low Discount", IF(Table1[[#This Row],[Discount Impact Factor]]&lt;=0.2, "Medium Discount", "High Discount")))</f>
        <v>High Discount</v>
      </c>
      <c r="AE1733" s="5" t="str">
        <f>IF(Table1[[#This Row],[Discount]]=0,"0% (No Discount)",
 IF(Table1[[#This Row],[Discount]]&lt;=0.09,"10%",
 IF(Table1[[#This Row],[Discount]]&lt;=0.16,"15%",
 IF(Table1[[#This Row],[Discount]]&lt;=0.2,"20%",  IF(Table1[[#This Row],[Discount]]&lt;=0.25,"25%",
 "30%+")))))</f>
        <v>10%</v>
      </c>
      <c r="AF1733" s="5" t="str">
        <f>IF(Table1[[#This Row],[Discount]]=0, "Full Price", "Discounted")</f>
        <v>Discounted</v>
      </c>
      <c r="AG1733" s="46" t="str">
        <f>TEXT(Table1[[#This Row],[Order Date]],"mmm-yyyy")</f>
        <v>Feb-2015</v>
      </c>
    </row>
    <row r="1734" spans="1:33" ht="12.75" hidden="1" customHeight="1" x14ac:dyDescent="0.25">
      <c r="A1734" s="5">
        <v>20517</v>
      </c>
      <c r="B1734" s="5" t="s">
        <v>56</v>
      </c>
      <c r="C1734" s="5">
        <v>0.03</v>
      </c>
      <c r="D1734" s="5">
        <v>499.99</v>
      </c>
      <c r="E1734" s="5">
        <v>24.49</v>
      </c>
      <c r="F1734" s="5">
        <v>3063</v>
      </c>
      <c r="G1734" s="5" t="s">
        <v>2759</v>
      </c>
      <c r="H1734" s="5" t="s">
        <v>49</v>
      </c>
      <c r="I1734" s="5" t="s">
        <v>114</v>
      </c>
      <c r="J1734" s="5" t="s">
        <v>77</v>
      </c>
      <c r="K1734" s="5" t="s">
        <v>587</v>
      </c>
      <c r="L1734" s="5" t="s">
        <v>236</v>
      </c>
      <c r="M1734" s="5" t="s">
        <v>2761</v>
      </c>
      <c r="N1734" s="5">
        <v>0.36</v>
      </c>
      <c r="O1734" s="5" t="s">
        <v>33</v>
      </c>
      <c r="P1734" s="5" t="s">
        <v>34</v>
      </c>
      <c r="Q1734" s="5" t="s">
        <v>35</v>
      </c>
      <c r="R1734" s="5" t="s">
        <v>2760</v>
      </c>
      <c r="S1734" s="5">
        <v>98034</v>
      </c>
      <c r="T1734" s="7">
        <v>42061</v>
      </c>
      <c r="U1734" s="7">
        <v>42062</v>
      </c>
      <c r="V1734" s="5">
        <v>1773.6104999999998</v>
      </c>
      <c r="W1734" s="5">
        <v>5</v>
      </c>
      <c r="X1734" s="5">
        <v>2570.4499999999998</v>
      </c>
      <c r="Y1734" s="5">
        <v>88447</v>
      </c>
      <c r="Z1734" s="5">
        <f>DATEDIF(Table1[[#This Row],[Order Date]], Table1[[#This Row],[Ship Date]], "D")</f>
        <v>1</v>
      </c>
      <c r="AA1734" s="5">
        <f>IF(Table1[[#This Row],[Sales]]=0, 0, Table1[[#This Row],[Profit]] / Table1[[#This Row],[Sales]] * 100)</f>
        <v>69</v>
      </c>
      <c r="AB1734" s="5">
        <f>Table1[[#This Row],[Sales]] / (1 - Table1[[#This Row],[Discount]])</f>
        <v>2649.9484536082473</v>
      </c>
      <c r="AC1734" s="5">
        <f>Table1[[#This Row],[Sales Before Discount]] - Table1[[#This Row],[Sales]]</f>
        <v>79.498453608247473</v>
      </c>
      <c r="AD1734" s="5" t="str">
        <f>IF(Table1[[#This Row],[Discount Impact Factor]]=0, "No Discount", IF(Table1[[#This Row],[Discount Impact Factor]]&lt;=0.1, "Low Discount", IF(Table1[[#This Row],[Discount Impact Factor]]&lt;=0.2, "Medium Discount", "High Discount")))</f>
        <v>High Discount</v>
      </c>
      <c r="AE1734" s="5" t="str">
        <f>IF(Table1[[#This Row],[Discount]]=0,"0% (No Discount)",
 IF(Table1[[#This Row],[Discount]]&lt;=0.09,"10%",
 IF(Table1[[#This Row],[Discount]]&lt;=0.16,"15%",
 IF(Table1[[#This Row],[Discount]]&lt;=0.2,"20%",  IF(Table1[[#This Row],[Discount]]&lt;=0.25,"25%",
 "30%+")))))</f>
        <v>10%</v>
      </c>
      <c r="AF1734" s="5" t="str">
        <f>IF(Table1[[#This Row],[Discount]]=0, "Full Price", "Discounted")</f>
        <v>Discounted</v>
      </c>
      <c r="AG1734" s="46" t="str">
        <f>TEXT(Table1[[#This Row],[Order Date]],"mmm-yyyy")</f>
        <v>Feb-2015</v>
      </c>
    </row>
    <row r="1735" spans="1:33" ht="12.75" hidden="1" customHeight="1" x14ac:dyDescent="0.25">
      <c r="A1735" s="5">
        <v>19652</v>
      </c>
      <c r="B1735" s="5" t="s">
        <v>37</v>
      </c>
      <c r="C1735" s="5">
        <v>0.03</v>
      </c>
      <c r="D1735" s="5">
        <v>20.99</v>
      </c>
      <c r="E1735" s="5">
        <v>0.99</v>
      </c>
      <c r="F1735" s="5">
        <v>3063</v>
      </c>
      <c r="G1735" s="5" t="s">
        <v>2759</v>
      </c>
      <c r="H1735" s="5" t="s">
        <v>49</v>
      </c>
      <c r="I1735" s="5" t="s">
        <v>114</v>
      </c>
      <c r="J1735" s="5" t="s">
        <v>77</v>
      </c>
      <c r="K1735" s="5" t="s">
        <v>78</v>
      </c>
      <c r="L1735" s="5" t="s">
        <v>31</v>
      </c>
      <c r="M1735" s="5" t="s">
        <v>596</v>
      </c>
      <c r="N1735" s="5">
        <v>0.56999999999999995</v>
      </c>
      <c r="O1735" s="5" t="s">
        <v>33</v>
      </c>
      <c r="P1735" s="5" t="s">
        <v>34</v>
      </c>
      <c r="Q1735" s="5" t="s">
        <v>35</v>
      </c>
      <c r="R1735" s="5" t="s">
        <v>2760</v>
      </c>
      <c r="S1735" s="5">
        <v>98034</v>
      </c>
      <c r="T1735" s="7">
        <v>42148</v>
      </c>
      <c r="U1735" s="7">
        <v>42150</v>
      </c>
      <c r="V1735" s="5">
        <v>4.1822000000000052</v>
      </c>
      <c r="W1735" s="5">
        <v>9</v>
      </c>
      <c r="X1735" s="5">
        <v>158.87</v>
      </c>
      <c r="Y1735" s="5">
        <v>88449</v>
      </c>
      <c r="Z1735" s="5">
        <f>DATEDIF(Table1[[#This Row],[Order Date]], Table1[[#This Row],[Ship Date]], "D")</f>
        <v>2</v>
      </c>
      <c r="AA1735" s="5">
        <f>IF(Table1[[#This Row],[Sales]]=0, 0, Table1[[#This Row],[Profit]] / Table1[[#This Row],[Sales]] * 100)</f>
        <v>2.6324667967520647</v>
      </c>
      <c r="AB1735" s="5">
        <f>Table1[[#This Row],[Sales]] / (1 - Table1[[#This Row],[Discount]])</f>
        <v>163.78350515463919</v>
      </c>
      <c r="AC1735" s="5">
        <f>Table1[[#This Row],[Sales Before Discount]] - Table1[[#This Row],[Sales]]</f>
        <v>4.9135051546391821</v>
      </c>
      <c r="AD1735" s="5" t="str">
        <f>IF(Table1[[#This Row],[Discount Impact Factor]]=0, "No Discount", IF(Table1[[#This Row],[Discount Impact Factor]]&lt;=0.1, "Low Discount", IF(Table1[[#This Row],[Discount Impact Factor]]&lt;=0.2, "Medium Discount", "High Discount")))</f>
        <v>High Discount</v>
      </c>
      <c r="AE1735" s="5" t="str">
        <f>IF(Table1[[#This Row],[Discount]]=0,"0% (No Discount)",
 IF(Table1[[#This Row],[Discount]]&lt;=0.09,"10%",
 IF(Table1[[#This Row],[Discount]]&lt;=0.16,"15%",
 IF(Table1[[#This Row],[Discount]]&lt;=0.2,"20%",  IF(Table1[[#This Row],[Discount]]&lt;=0.25,"25%",
 "30%+")))))</f>
        <v>10%</v>
      </c>
      <c r="AF1735" s="5" t="str">
        <f>IF(Table1[[#This Row],[Discount]]=0, "Full Price", "Discounted")</f>
        <v>Discounted</v>
      </c>
      <c r="AG1735" s="46" t="str">
        <f>TEXT(Table1[[#This Row],[Order Date]],"mmm-yyyy")</f>
        <v>May-2015</v>
      </c>
    </row>
    <row r="1736" spans="1:33" ht="12.75" hidden="1" customHeight="1" x14ac:dyDescent="0.25">
      <c r="A1736" s="5">
        <v>23811</v>
      </c>
      <c r="B1736" s="5" t="s">
        <v>106</v>
      </c>
      <c r="C1736" s="5">
        <v>0.03</v>
      </c>
      <c r="D1736" s="5">
        <v>6.45</v>
      </c>
      <c r="E1736" s="5">
        <v>1.34</v>
      </c>
      <c r="F1736" s="5">
        <v>3064</v>
      </c>
      <c r="G1736" s="5" t="s">
        <v>2762</v>
      </c>
      <c r="H1736" s="5" t="s">
        <v>49</v>
      </c>
      <c r="I1736" s="5" t="s">
        <v>114</v>
      </c>
      <c r="J1736" s="5" t="s">
        <v>29</v>
      </c>
      <c r="K1736" s="5" t="s">
        <v>93</v>
      </c>
      <c r="L1736" s="5" t="s">
        <v>31</v>
      </c>
      <c r="M1736" s="5" t="s">
        <v>2763</v>
      </c>
      <c r="N1736" s="5">
        <v>0.36</v>
      </c>
      <c r="O1736" s="5" t="s">
        <v>33</v>
      </c>
      <c r="P1736" s="5" t="s">
        <v>34</v>
      </c>
      <c r="Q1736" s="5" t="s">
        <v>35</v>
      </c>
      <c r="R1736" s="5" t="s">
        <v>2764</v>
      </c>
      <c r="S1736" s="5">
        <v>98503</v>
      </c>
      <c r="T1736" s="7">
        <v>42018</v>
      </c>
      <c r="U1736" s="7">
        <v>42023</v>
      </c>
      <c r="V1736" s="5">
        <v>39.129899999999999</v>
      </c>
      <c r="W1736" s="5">
        <v>9</v>
      </c>
      <c r="X1736" s="5">
        <v>56.71</v>
      </c>
      <c r="Y1736" s="5">
        <v>88448</v>
      </c>
      <c r="Z1736" s="5">
        <f>DATEDIF(Table1[[#This Row],[Order Date]], Table1[[#This Row],[Ship Date]], "D")</f>
        <v>5</v>
      </c>
      <c r="AA1736" s="5">
        <f>IF(Table1[[#This Row],[Sales]]=0, 0, Table1[[#This Row],[Profit]] / Table1[[#This Row],[Sales]] * 100)</f>
        <v>69</v>
      </c>
      <c r="AB1736" s="5">
        <f>Table1[[#This Row],[Sales]] / (1 - Table1[[#This Row],[Discount]])</f>
        <v>58.463917525773198</v>
      </c>
      <c r="AC1736" s="5">
        <f>Table1[[#This Row],[Sales Before Discount]] - Table1[[#This Row],[Sales]]</f>
        <v>1.7539175257731969</v>
      </c>
      <c r="AD1736" s="5" t="str">
        <f>IF(Table1[[#This Row],[Discount Impact Factor]]=0, "No Discount", IF(Table1[[#This Row],[Discount Impact Factor]]&lt;=0.1, "Low Discount", IF(Table1[[#This Row],[Discount Impact Factor]]&lt;=0.2, "Medium Discount", "High Discount")))</f>
        <v>High Discount</v>
      </c>
      <c r="AE1736" s="5" t="str">
        <f>IF(Table1[[#This Row],[Discount]]=0,"0% (No Discount)",
 IF(Table1[[#This Row],[Discount]]&lt;=0.09,"10%",
 IF(Table1[[#This Row],[Discount]]&lt;=0.16,"15%",
 IF(Table1[[#This Row],[Discount]]&lt;=0.2,"20%",  IF(Table1[[#This Row],[Discount]]&lt;=0.25,"25%",
 "30%+")))))</f>
        <v>10%</v>
      </c>
      <c r="AF1736" s="5" t="str">
        <f>IF(Table1[[#This Row],[Discount]]=0, "Full Price", "Discounted")</f>
        <v>Discounted</v>
      </c>
      <c r="AG1736" s="46" t="str">
        <f>TEXT(Table1[[#This Row],[Order Date]],"mmm-yyyy")</f>
        <v>Jan-2015</v>
      </c>
    </row>
    <row r="1737" spans="1:33" ht="12.75" hidden="1" customHeight="1" x14ac:dyDescent="0.25">
      <c r="A1737" s="5">
        <v>25239</v>
      </c>
      <c r="B1737" s="5" t="s">
        <v>37</v>
      </c>
      <c r="C1737" s="5">
        <v>0.06</v>
      </c>
      <c r="D1737" s="5">
        <v>355.98</v>
      </c>
      <c r="E1737" s="5">
        <v>58.92</v>
      </c>
      <c r="F1737" s="5">
        <v>3067</v>
      </c>
      <c r="G1737" s="5" t="s">
        <v>2765</v>
      </c>
      <c r="H1737" s="5" t="s">
        <v>39</v>
      </c>
      <c r="I1737" s="5" t="s">
        <v>114</v>
      </c>
      <c r="J1737" s="5" t="s">
        <v>41</v>
      </c>
      <c r="K1737" s="5" t="s">
        <v>42</v>
      </c>
      <c r="L1737" s="5" t="s">
        <v>43</v>
      </c>
      <c r="M1737" s="5" t="s">
        <v>1294</v>
      </c>
      <c r="N1737" s="5">
        <v>0.64</v>
      </c>
      <c r="O1737" s="5" t="s">
        <v>33</v>
      </c>
      <c r="P1737" s="5" t="s">
        <v>53</v>
      </c>
      <c r="Q1737" s="5" t="s">
        <v>154</v>
      </c>
      <c r="R1737" s="5" t="s">
        <v>2766</v>
      </c>
      <c r="S1737" s="5">
        <v>44515</v>
      </c>
      <c r="T1737" s="7">
        <v>42065</v>
      </c>
      <c r="U1737" s="7">
        <v>42066</v>
      </c>
      <c r="V1737" s="5">
        <v>1660.92</v>
      </c>
      <c r="W1737" s="5">
        <v>14</v>
      </c>
      <c r="X1737" s="5">
        <v>5086.08</v>
      </c>
      <c r="Y1737" s="5">
        <v>91376</v>
      </c>
      <c r="Z1737" s="5">
        <f>DATEDIF(Table1[[#This Row],[Order Date]], Table1[[#This Row],[Ship Date]], "D")</f>
        <v>1</v>
      </c>
      <c r="AA1737" s="5">
        <f>IF(Table1[[#This Row],[Sales]]=0, 0, Table1[[#This Row],[Profit]] / Table1[[#This Row],[Sales]] * 100)</f>
        <v>32.656191015477546</v>
      </c>
      <c r="AB1737" s="5">
        <f>Table1[[#This Row],[Sales]] / (1 - Table1[[#This Row],[Discount]])</f>
        <v>5410.7234042553191</v>
      </c>
      <c r="AC1737" s="5">
        <f>Table1[[#This Row],[Sales Before Discount]] - Table1[[#This Row],[Sales]]</f>
        <v>324.64340425531918</v>
      </c>
      <c r="AD1737" s="5" t="str">
        <f>IF(Table1[[#This Row],[Discount Impact Factor]]=0, "No Discount", IF(Table1[[#This Row],[Discount Impact Factor]]&lt;=0.1, "Low Discount", IF(Table1[[#This Row],[Discount Impact Factor]]&lt;=0.2, "Medium Discount", "High Discount")))</f>
        <v>High Discount</v>
      </c>
      <c r="AE1737" s="5" t="str">
        <f>IF(Table1[[#This Row],[Discount]]=0,"0% (No Discount)",
 IF(Table1[[#This Row],[Discount]]&lt;=0.09,"10%",
 IF(Table1[[#This Row],[Discount]]&lt;=0.16,"15%",
 IF(Table1[[#This Row],[Discount]]&lt;=0.2,"20%",  IF(Table1[[#This Row],[Discount]]&lt;=0.25,"25%",
 "30%+")))))</f>
        <v>10%</v>
      </c>
      <c r="AF1737" s="5" t="str">
        <f>IF(Table1[[#This Row],[Discount]]=0, "Full Price", "Discounted")</f>
        <v>Discounted</v>
      </c>
      <c r="AG1737" s="46" t="str">
        <f>TEXT(Table1[[#This Row],[Order Date]],"mmm-yyyy")</f>
        <v>Mar-2015</v>
      </c>
    </row>
    <row r="1738" spans="1:33" ht="12.75" hidden="1" customHeight="1" x14ac:dyDescent="0.25">
      <c r="A1738" s="5">
        <v>21027</v>
      </c>
      <c r="B1738" s="5" t="s">
        <v>25</v>
      </c>
      <c r="C1738" s="5">
        <v>0.03</v>
      </c>
      <c r="D1738" s="5">
        <v>120.98</v>
      </c>
      <c r="E1738" s="5">
        <v>30</v>
      </c>
      <c r="F1738" s="5">
        <v>3069</v>
      </c>
      <c r="G1738" s="5" t="s">
        <v>2767</v>
      </c>
      <c r="H1738" s="5" t="s">
        <v>39</v>
      </c>
      <c r="I1738" s="5" t="s">
        <v>114</v>
      </c>
      <c r="J1738" s="5" t="s">
        <v>41</v>
      </c>
      <c r="K1738" s="5" t="s">
        <v>42</v>
      </c>
      <c r="L1738" s="5" t="s">
        <v>43</v>
      </c>
      <c r="M1738" s="5" t="s">
        <v>1342</v>
      </c>
      <c r="N1738" s="5">
        <v>0.64</v>
      </c>
      <c r="O1738" s="5" t="s">
        <v>33</v>
      </c>
      <c r="P1738" s="5" t="s">
        <v>61</v>
      </c>
      <c r="Q1738" s="5" t="s">
        <v>62</v>
      </c>
      <c r="R1738" s="5" t="s">
        <v>2768</v>
      </c>
      <c r="S1738" s="5">
        <v>55128</v>
      </c>
      <c r="T1738" s="7">
        <v>42156</v>
      </c>
      <c r="U1738" s="7">
        <v>42158</v>
      </c>
      <c r="V1738" s="5">
        <v>638.02800000000002</v>
      </c>
      <c r="W1738" s="5">
        <v>15</v>
      </c>
      <c r="X1738" s="5">
        <v>1894.45</v>
      </c>
      <c r="Y1738" s="5">
        <v>88191</v>
      </c>
      <c r="Z1738" s="5">
        <f>DATEDIF(Table1[[#This Row],[Order Date]], Table1[[#This Row],[Ship Date]], "D")</f>
        <v>2</v>
      </c>
      <c r="AA1738" s="5">
        <f>IF(Table1[[#This Row],[Sales]]=0, 0, Table1[[#This Row],[Profit]] / Table1[[#This Row],[Sales]] * 100)</f>
        <v>33.678798595898549</v>
      </c>
      <c r="AB1738" s="5">
        <f>Table1[[#This Row],[Sales]] / (1 - Table1[[#This Row],[Discount]])</f>
        <v>1953.0412371134021</v>
      </c>
      <c r="AC1738" s="5">
        <f>Table1[[#This Row],[Sales Before Discount]] - Table1[[#This Row],[Sales]]</f>
        <v>58.59123711340203</v>
      </c>
      <c r="AD1738" s="5" t="str">
        <f>IF(Table1[[#This Row],[Discount Impact Factor]]=0, "No Discount", IF(Table1[[#This Row],[Discount Impact Factor]]&lt;=0.1, "Low Discount", IF(Table1[[#This Row],[Discount Impact Factor]]&lt;=0.2, "Medium Discount", "High Discount")))</f>
        <v>High Discount</v>
      </c>
      <c r="AE1738" s="5" t="str">
        <f>IF(Table1[[#This Row],[Discount]]=0,"0% (No Discount)",
 IF(Table1[[#This Row],[Discount]]&lt;=0.09,"10%",
 IF(Table1[[#This Row],[Discount]]&lt;=0.16,"15%",
 IF(Table1[[#This Row],[Discount]]&lt;=0.2,"20%",  IF(Table1[[#This Row],[Discount]]&lt;=0.25,"25%",
 "30%+")))))</f>
        <v>10%</v>
      </c>
      <c r="AF1738" s="5" t="str">
        <f>IF(Table1[[#This Row],[Discount]]=0, "Full Price", "Discounted")</f>
        <v>Discounted</v>
      </c>
      <c r="AG1738" s="46" t="str">
        <f>TEXT(Table1[[#This Row],[Order Date]],"mmm-yyyy")</f>
        <v>Jun-2015</v>
      </c>
    </row>
    <row r="1739" spans="1:33" ht="12.75" hidden="1" customHeight="1" x14ac:dyDescent="0.25">
      <c r="A1739" s="5">
        <v>21028</v>
      </c>
      <c r="B1739" s="5" t="s">
        <v>25</v>
      </c>
      <c r="C1739" s="5">
        <v>0.01</v>
      </c>
      <c r="D1739" s="5">
        <v>15.68</v>
      </c>
      <c r="E1739" s="5">
        <v>3.73</v>
      </c>
      <c r="F1739" s="5">
        <v>3069</v>
      </c>
      <c r="G1739" s="5" t="s">
        <v>2767</v>
      </c>
      <c r="H1739" s="5" t="s">
        <v>49</v>
      </c>
      <c r="I1739" s="5" t="s">
        <v>114</v>
      </c>
      <c r="J1739" s="5" t="s">
        <v>41</v>
      </c>
      <c r="K1739" s="5" t="s">
        <v>50</v>
      </c>
      <c r="L1739" s="5" t="s">
        <v>51</v>
      </c>
      <c r="M1739" s="5" t="s">
        <v>2380</v>
      </c>
      <c r="N1739" s="5">
        <v>0.46</v>
      </c>
      <c r="O1739" s="5" t="s">
        <v>33</v>
      </c>
      <c r="P1739" s="5" t="s">
        <v>61</v>
      </c>
      <c r="Q1739" s="5" t="s">
        <v>62</v>
      </c>
      <c r="R1739" s="5" t="s">
        <v>2768</v>
      </c>
      <c r="S1739" s="5">
        <v>55128</v>
      </c>
      <c r="T1739" s="7">
        <v>42156</v>
      </c>
      <c r="U1739" s="7">
        <v>42158</v>
      </c>
      <c r="V1739" s="5">
        <v>138.49679999999998</v>
      </c>
      <c r="W1739" s="5">
        <v>12</v>
      </c>
      <c r="X1739" s="5">
        <v>200.72</v>
      </c>
      <c r="Y1739" s="5">
        <v>88191</v>
      </c>
      <c r="Z1739" s="5">
        <f>DATEDIF(Table1[[#This Row],[Order Date]], Table1[[#This Row],[Ship Date]], "D")</f>
        <v>2</v>
      </c>
      <c r="AA1739" s="5">
        <f>IF(Table1[[#This Row],[Sales]]=0, 0, Table1[[#This Row],[Profit]] / Table1[[#This Row],[Sales]] * 100)</f>
        <v>69</v>
      </c>
      <c r="AB1739" s="5">
        <f>Table1[[#This Row],[Sales]] / (1 - Table1[[#This Row],[Discount]])</f>
        <v>202.74747474747474</v>
      </c>
      <c r="AC1739" s="5">
        <f>Table1[[#This Row],[Sales Before Discount]] - Table1[[#This Row],[Sales]]</f>
        <v>2.0274747474747414</v>
      </c>
      <c r="AD1739" s="5" t="str">
        <f>IF(Table1[[#This Row],[Discount Impact Factor]]=0, "No Discount", IF(Table1[[#This Row],[Discount Impact Factor]]&lt;=0.1, "Low Discount", IF(Table1[[#This Row],[Discount Impact Factor]]&lt;=0.2, "Medium Discount", "High Discount")))</f>
        <v>High Discount</v>
      </c>
      <c r="AE1739" s="5" t="str">
        <f>IF(Table1[[#This Row],[Discount]]=0,"0% (No Discount)",
 IF(Table1[[#This Row],[Discount]]&lt;=0.09,"10%",
 IF(Table1[[#This Row],[Discount]]&lt;=0.16,"15%",
 IF(Table1[[#This Row],[Discount]]&lt;=0.2,"20%",  IF(Table1[[#This Row],[Discount]]&lt;=0.25,"25%",
 "30%+")))))</f>
        <v>10%</v>
      </c>
      <c r="AF1739" s="5" t="str">
        <f>IF(Table1[[#This Row],[Discount]]=0, "Full Price", "Discounted")</f>
        <v>Discounted</v>
      </c>
      <c r="AG1739" s="46" t="str">
        <f>TEXT(Table1[[#This Row],[Order Date]],"mmm-yyyy")</f>
        <v>Jun-2015</v>
      </c>
    </row>
    <row r="1740" spans="1:33" ht="12.75" customHeight="1" x14ac:dyDescent="0.25">
      <c r="A1740" s="5">
        <v>22213</v>
      </c>
      <c r="B1740" s="5" t="s">
        <v>47</v>
      </c>
      <c r="C1740" s="5">
        <v>0.09</v>
      </c>
      <c r="D1740" s="5">
        <v>1.82</v>
      </c>
      <c r="E1740" s="5">
        <v>0.83</v>
      </c>
      <c r="F1740" s="5">
        <v>3069</v>
      </c>
      <c r="G1740" s="5" t="s">
        <v>2767</v>
      </c>
      <c r="H1740" s="5" t="s">
        <v>49</v>
      </c>
      <c r="I1740" s="5" t="s">
        <v>114</v>
      </c>
      <c r="J1740" s="5" t="s">
        <v>29</v>
      </c>
      <c r="K1740" s="5" t="s">
        <v>30</v>
      </c>
      <c r="L1740" s="5" t="s">
        <v>31</v>
      </c>
      <c r="M1740" s="5" t="s">
        <v>2769</v>
      </c>
      <c r="N1740" s="5">
        <v>0.56999999999999995</v>
      </c>
      <c r="O1740" s="5" t="s">
        <v>33</v>
      </c>
      <c r="P1740" s="5" t="s">
        <v>61</v>
      </c>
      <c r="Q1740" s="5" t="s">
        <v>62</v>
      </c>
      <c r="R1740" s="5" t="s">
        <v>2768</v>
      </c>
      <c r="S1740" s="5">
        <v>55128</v>
      </c>
      <c r="T1740" s="7">
        <v>42049</v>
      </c>
      <c r="U1740" s="7">
        <v>42050</v>
      </c>
      <c r="V1740" s="5">
        <v>-6.734</v>
      </c>
      <c r="W1740" s="5">
        <v>22</v>
      </c>
      <c r="X1740" s="5">
        <v>36.82</v>
      </c>
      <c r="Y1740" s="5">
        <v>88192</v>
      </c>
      <c r="Z1740" s="5">
        <f>DATEDIF(Table1[[#This Row],[Order Date]], Table1[[#This Row],[Ship Date]], "D")</f>
        <v>1</v>
      </c>
      <c r="AA1740" s="5">
        <f>IF(Table1[[#This Row],[Sales]]=0, 0, Table1[[#This Row],[Profit]] / Table1[[#This Row],[Sales]] * 100)</f>
        <v>-18.28897338403042</v>
      </c>
      <c r="AB1740" s="5">
        <f>Table1[[#This Row],[Sales]] / (1 - Table1[[#This Row],[Discount]])</f>
        <v>40.46153846153846</v>
      </c>
      <c r="AC1740" s="5">
        <f>Table1[[#This Row],[Sales Before Discount]] - Table1[[#This Row],[Sales]]</f>
        <v>3.6415384615384596</v>
      </c>
      <c r="AD1740" s="5" t="str">
        <f>IF(Table1[[#This Row],[Discount Impact Factor]]=0, "No Discount", IF(Table1[[#This Row],[Discount Impact Factor]]&lt;=0.1, "Low Discount", IF(Table1[[#This Row],[Discount Impact Factor]]&lt;=0.2, "Medium Discount", "High Discount")))</f>
        <v>High Discount</v>
      </c>
      <c r="AE1740" s="5" t="str">
        <f>IF(Table1[[#This Row],[Discount]]=0,"0% (No Discount)",
 IF(Table1[[#This Row],[Discount]]&lt;=0.09,"10%",
 IF(Table1[[#This Row],[Discount]]&lt;=0.16,"15%",
 IF(Table1[[#This Row],[Discount]]&lt;=0.2,"20%",  IF(Table1[[#This Row],[Discount]]&lt;=0.25,"25%",
 "30%+")))))</f>
        <v>10%</v>
      </c>
      <c r="AF1740" s="5" t="str">
        <f>IF(Table1[[#This Row],[Discount]]=0, "Full Price", "Discounted")</f>
        <v>Discounted</v>
      </c>
      <c r="AG1740" s="46" t="str">
        <f>TEXT(Table1[[#This Row],[Order Date]],"mmm-yyyy")</f>
        <v>Feb-2015</v>
      </c>
    </row>
    <row r="1741" spans="1:33" ht="12.75" customHeight="1" x14ac:dyDescent="0.25">
      <c r="A1741" s="5">
        <v>2063</v>
      </c>
      <c r="B1741" s="5" t="s">
        <v>106</v>
      </c>
      <c r="C1741" s="5">
        <v>0.06</v>
      </c>
      <c r="D1741" s="5">
        <v>19.23</v>
      </c>
      <c r="E1741" s="5">
        <v>6.15</v>
      </c>
      <c r="F1741" s="5">
        <v>3075</v>
      </c>
      <c r="G1741" s="5" t="s">
        <v>2770</v>
      </c>
      <c r="H1741" s="5" t="s">
        <v>49</v>
      </c>
      <c r="I1741" s="5" t="s">
        <v>28</v>
      </c>
      <c r="J1741" s="5" t="s">
        <v>41</v>
      </c>
      <c r="K1741" s="5" t="s">
        <v>50</v>
      </c>
      <c r="L1741" s="5" t="s">
        <v>51</v>
      </c>
      <c r="M1741" s="5" t="s">
        <v>472</v>
      </c>
      <c r="N1741" s="5">
        <v>0.44</v>
      </c>
      <c r="O1741" s="5" t="s">
        <v>33</v>
      </c>
      <c r="P1741" s="5" t="s">
        <v>34</v>
      </c>
      <c r="Q1741" s="5" t="s">
        <v>45</v>
      </c>
      <c r="R1741" s="5" t="s">
        <v>663</v>
      </c>
      <c r="S1741" s="5">
        <v>90061</v>
      </c>
      <c r="T1741" s="7">
        <v>42063</v>
      </c>
      <c r="U1741" s="7">
        <v>42063</v>
      </c>
      <c r="V1741" s="5">
        <v>-25.38</v>
      </c>
      <c r="W1741" s="5">
        <v>4</v>
      </c>
      <c r="X1741" s="5">
        <v>84.6</v>
      </c>
      <c r="Y1741" s="5">
        <v>14756</v>
      </c>
      <c r="Z1741" s="5">
        <f>DATEDIF(Table1[[#This Row],[Order Date]], Table1[[#This Row],[Ship Date]], "D")</f>
        <v>0</v>
      </c>
      <c r="AA1741" s="5">
        <f>IF(Table1[[#This Row],[Sales]]=0, 0, Table1[[#This Row],[Profit]] / Table1[[#This Row],[Sales]] * 100)</f>
        <v>-30</v>
      </c>
      <c r="AB1741" s="5">
        <f>Table1[[#This Row],[Sales]] / (1 - Table1[[#This Row],[Discount]])</f>
        <v>90</v>
      </c>
      <c r="AC1741" s="5">
        <f>Table1[[#This Row],[Sales Before Discount]] - Table1[[#This Row],[Sales]]</f>
        <v>5.4000000000000057</v>
      </c>
      <c r="AD1741" s="5" t="str">
        <f>IF(Table1[[#This Row],[Discount Impact Factor]]=0, "No Discount", IF(Table1[[#This Row],[Discount Impact Factor]]&lt;=0.1, "Low Discount", IF(Table1[[#This Row],[Discount Impact Factor]]&lt;=0.2, "Medium Discount", "High Discount")))</f>
        <v>High Discount</v>
      </c>
      <c r="AE1741" s="5" t="str">
        <f>IF(Table1[[#This Row],[Discount]]=0,"0% (No Discount)",
 IF(Table1[[#This Row],[Discount]]&lt;=0.09,"10%",
 IF(Table1[[#This Row],[Discount]]&lt;=0.16,"15%",
 IF(Table1[[#This Row],[Discount]]&lt;=0.2,"20%",  IF(Table1[[#This Row],[Discount]]&lt;=0.25,"25%",
 "30%+")))))</f>
        <v>10%</v>
      </c>
      <c r="AF1741" s="5" t="str">
        <f>IF(Table1[[#This Row],[Discount]]=0, "Full Price", "Discounted")</f>
        <v>Discounted</v>
      </c>
      <c r="AG1741" s="46" t="str">
        <f>TEXT(Table1[[#This Row],[Order Date]],"mmm-yyyy")</f>
        <v>Feb-2015</v>
      </c>
    </row>
    <row r="1742" spans="1:33" ht="12.75" customHeight="1" x14ac:dyDescent="0.25">
      <c r="A1742" s="5">
        <v>19739</v>
      </c>
      <c r="B1742" s="5" t="s">
        <v>56</v>
      </c>
      <c r="C1742" s="5">
        <v>0</v>
      </c>
      <c r="D1742" s="5">
        <v>137.47999999999999</v>
      </c>
      <c r="E1742" s="5">
        <v>32.18</v>
      </c>
      <c r="F1742" s="5">
        <v>3076</v>
      </c>
      <c r="G1742" s="5" t="s">
        <v>2771</v>
      </c>
      <c r="H1742" s="5" t="s">
        <v>39</v>
      </c>
      <c r="I1742" s="5" t="s">
        <v>58</v>
      </c>
      <c r="J1742" s="5" t="s">
        <v>41</v>
      </c>
      <c r="K1742" s="5" t="s">
        <v>191</v>
      </c>
      <c r="L1742" s="5" t="s">
        <v>121</v>
      </c>
      <c r="M1742" s="5" t="s">
        <v>2772</v>
      </c>
      <c r="N1742" s="5">
        <v>0.78</v>
      </c>
      <c r="O1742" s="5" t="s">
        <v>33</v>
      </c>
      <c r="P1742" s="5" t="s">
        <v>53</v>
      </c>
      <c r="Q1742" s="5" t="s">
        <v>154</v>
      </c>
      <c r="R1742" s="5" t="s">
        <v>2773</v>
      </c>
      <c r="S1742" s="5">
        <v>44224</v>
      </c>
      <c r="T1742" s="7">
        <v>42011</v>
      </c>
      <c r="U1742" s="7">
        <v>42012</v>
      </c>
      <c r="V1742" s="5">
        <v>-203.27</v>
      </c>
      <c r="W1742" s="5">
        <v>2</v>
      </c>
      <c r="X1742" s="5">
        <v>296.75</v>
      </c>
      <c r="Y1742" s="5">
        <v>88241</v>
      </c>
      <c r="Z1742" s="5">
        <f>DATEDIF(Table1[[#This Row],[Order Date]], Table1[[#This Row],[Ship Date]], "D")</f>
        <v>1</v>
      </c>
      <c r="AA1742" s="5">
        <f>IF(Table1[[#This Row],[Sales]]=0, 0, Table1[[#This Row],[Profit]] / Table1[[#This Row],[Sales]] * 100)</f>
        <v>-68.498736310025279</v>
      </c>
      <c r="AB1742" s="5">
        <f>Table1[[#This Row],[Sales]] / (1 - Table1[[#This Row],[Discount]])</f>
        <v>296.75</v>
      </c>
      <c r="AC1742" s="5">
        <f>Table1[[#This Row],[Sales Before Discount]] - Table1[[#This Row],[Sales]]</f>
        <v>0</v>
      </c>
      <c r="AD1742" s="5" t="str">
        <f>IF(Table1[[#This Row],[Discount Impact Factor]]=0, "No Discount", IF(Table1[[#This Row],[Discount Impact Factor]]&lt;=0.1, "Low Discount", IF(Table1[[#This Row],[Discount Impact Factor]]&lt;=0.2, "Medium Discount", "High Discount")))</f>
        <v>No Discount</v>
      </c>
      <c r="AE1742" s="5" t="str">
        <f>IF(Table1[[#This Row],[Discount]]=0,"0% (No Discount)",
 IF(Table1[[#This Row],[Discount]]&lt;=0.09,"10%",
 IF(Table1[[#This Row],[Discount]]&lt;=0.16,"15%",
 IF(Table1[[#This Row],[Discount]]&lt;=0.2,"20%",  IF(Table1[[#This Row],[Discount]]&lt;=0.25,"25%",
 "30%+")))))</f>
        <v>0% (No Discount)</v>
      </c>
      <c r="AF1742" s="5" t="str">
        <f>IF(Table1[[#This Row],[Discount]]=0, "Full Price", "Discounted")</f>
        <v>Full Price</v>
      </c>
      <c r="AG1742" s="46" t="str">
        <f>TEXT(Table1[[#This Row],[Order Date]],"mmm-yyyy")</f>
        <v>Jan-2015</v>
      </c>
    </row>
    <row r="1743" spans="1:33" ht="12.75" customHeight="1" x14ac:dyDescent="0.25">
      <c r="A1743" s="5">
        <v>23816</v>
      </c>
      <c r="B1743" s="5" t="s">
        <v>56</v>
      </c>
      <c r="C1743" s="5">
        <v>7.0000000000000007E-2</v>
      </c>
      <c r="D1743" s="5">
        <v>300.97000000000003</v>
      </c>
      <c r="E1743" s="5">
        <v>7.18</v>
      </c>
      <c r="F1743" s="5">
        <v>3077</v>
      </c>
      <c r="G1743" s="5" t="s">
        <v>2774</v>
      </c>
      <c r="H1743" s="5" t="s">
        <v>49</v>
      </c>
      <c r="I1743" s="5" t="s">
        <v>58</v>
      </c>
      <c r="J1743" s="5" t="s">
        <v>77</v>
      </c>
      <c r="K1743" s="5" t="s">
        <v>180</v>
      </c>
      <c r="L1743" s="5" t="s">
        <v>59</v>
      </c>
      <c r="M1743" s="5" t="s">
        <v>1089</v>
      </c>
      <c r="N1743" s="5">
        <v>0.48</v>
      </c>
      <c r="O1743" s="5" t="s">
        <v>33</v>
      </c>
      <c r="P1743" s="5" t="s">
        <v>53</v>
      </c>
      <c r="Q1743" s="5" t="s">
        <v>154</v>
      </c>
      <c r="R1743" s="5" t="s">
        <v>2775</v>
      </c>
      <c r="S1743" s="5">
        <v>44136</v>
      </c>
      <c r="T1743" s="7">
        <v>42131</v>
      </c>
      <c r="U1743" s="7">
        <v>42133</v>
      </c>
      <c r="V1743" s="5">
        <v>-807.59</v>
      </c>
      <c r="W1743" s="5">
        <v>2</v>
      </c>
      <c r="X1743" s="5">
        <v>582.20000000000005</v>
      </c>
      <c r="Y1743" s="5">
        <v>88239</v>
      </c>
      <c r="Z1743" s="5">
        <f>DATEDIF(Table1[[#This Row],[Order Date]], Table1[[#This Row],[Ship Date]], "D")</f>
        <v>2</v>
      </c>
      <c r="AA1743" s="5">
        <f>IF(Table1[[#This Row],[Sales]]=0, 0, Table1[[#This Row],[Profit]] / Table1[[#This Row],[Sales]] * 100)</f>
        <v>-138.71350051528682</v>
      </c>
      <c r="AB1743" s="5">
        <f>Table1[[#This Row],[Sales]] / (1 - Table1[[#This Row],[Discount]])</f>
        <v>626.02150537634418</v>
      </c>
      <c r="AC1743" s="5">
        <f>Table1[[#This Row],[Sales Before Discount]] - Table1[[#This Row],[Sales]]</f>
        <v>43.821505376344135</v>
      </c>
      <c r="AD1743" s="5" t="str">
        <f>IF(Table1[[#This Row],[Discount Impact Factor]]=0, "No Discount", IF(Table1[[#This Row],[Discount Impact Factor]]&lt;=0.1, "Low Discount", IF(Table1[[#This Row],[Discount Impact Factor]]&lt;=0.2, "Medium Discount", "High Discount")))</f>
        <v>High Discount</v>
      </c>
      <c r="AE1743" s="5" t="str">
        <f>IF(Table1[[#This Row],[Discount]]=0,"0% (No Discount)",
 IF(Table1[[#This Row],[Discount]]&lt;=0.09,"10%",
 IF(Table1[[#This Row],[Discount]]&lt;=0.16,"15%",
 IF(Table1[[#This Row],[Discount]]&lt;=0.2,"20%",  IF(Table1[[#This Row],[Discount]]&lt;=0.25,"25%",
 "30%+")))))</f>
        <v>10%</v>
      </c>
      <c r="AF1743" s="5" t="str">
        <f>IF(Table1[[#This Row],[Discount]]=0, "Full Price", "Discounted")</f>
        <v>Discounted</v>
      </c>
      <c r="AG1743" s="46" t="str">
        <f>TEXT(Table1[[#This Row],[Order Date]],"mmm-yyyy")</f>
        <v>May-2015</v>
      </c>
    </row>
    <row r="1744" spans="1:33" ht="12.75" hidden="1" customHeight="1" x14ac:dyDescent="0.25">
      <c r="A1744" s="5">
        <v>25489</v>
      </c>
      <c r="B1744" s="5" t="s">
        <v>37</v>
      </c>
      <c r="C1744" s="5">
        <v>0.04</v>
      </c>
      <c r="D1744" s="5">
        <v>35.44</v>
      </c>
      <c r="E1744" s="5">
        <v>5.09</v>
      </c>
      <c r="F1744" s="5">
        <v>3078</v>
      </c>
      <c r="G1744" s="5" t="s">
        <v>2776</v>
      </c>
      <c r="H1744" s="5" t="s">
        <v>49</v>
      </c>
      <c r="I1744" s="5" t="s">
        <v>58</v>
      </c>
      <c r="J1744" s="5" t="s">
        <v>29</v>
      </c>
      <c r="K1744" s="5" t="s">
        <v>93</v>
      </c>
      <c r="L1744" s="5" t="s">
        <v>59</v>
      </c>
      <c r="M1744" s="5" t="s">
        <v>2777</v>
      </c>
      <c r="N1744" s="5">
        <v>0.38</v>
      </c>
      <c r="O1744" s="5" t="s">
        <v>33</v>
      </c>
      <c r="P1744" s="5" t="s">
        <v>53</v>
      </c>
      <c r="Q1744" s="5" t="s">
        <v>154</v>
      </c>
      <c r="R1744" s="5" t="s">
        <v>2778</v>
      </c>
      <c r="S1744" s="5">
        <v>43615</v>
      </c>
      <c r="T1744" s="7">
        <v>42166</v>
      </c>
      <c r="U1744" s="7">
        <v>42166</v>
      </c>
      <c r="V1744" s="5">
        <v>118.6317</v>
      </c>
      <c r="W1744" s="5">
        <v>5</v>
      </c>
      <c r="X1744" s="5">
        <v>171.93</v>
      </c>
      <c r="Y1744" s="5">
        <v>88240</v>
      </c>
      <c r="Z1744" s="5">
        <f>DATEDIF(Table1[[#This Row],[Order Date]], Table1[[#This Row],[Ship Date]], "D")</f>
        <v>0</v>
      </c>
      <c r="AA1744" s="5">
        <f>IF(Table1[[#This Row],[Sales]]=0, 0, Table1[[#This Row],[Profit]] / Table1[[#This Row],[Sales]] * 100)</f>
        <v>69</v>
      </c>
      <c r="AB1744" s="5">
        <f>Table1[[#This Row],[Sales]] / (1 - Table1[[#This Row],[Discount]])</f>
        <v>179.09375</v>
      </c>
      <c r="AC1744" s="5">
        <f>Table1[[#This Row],[Sales Before Discount]] - Table1[[#This Row],[Sales]]</f>
        <v>7.1637499999999932</v>
      </c>
      <c r="AD1744" s="5" t="str">
        <f>IF(Table1[[#This Row],[Discount Impact Factor]]=0, "No Discount", IF(Table1[[#This Row],[Discount Impact Factor]]&lt;=0.1, "Low Discount", IF(Table1[[#This Row],[Discount Impact Factor]]&lt;=0.2, "Medium Discount", "High Discount")))</f>
        <v>High Discount</v>
      </c>
      <c r="AE1744" s="5" t="str">
        <f>IF(Table1[[#This Row],[Discount]]=0,"0% (No Discount)",
 IF(Table1[[#This Row],[Discount]]&lt;=0.09,"10%",
 IF(Table1[[#This Row],[Discount]]&lt;=0.16,"15%",
 IF(Table1[[#This Row],[Discount]]&lt;=0.2,"20%",  IF(Table1[[#This Row],[Discount]]&lt;=0.25,"25%",
 "30%+")))))</f>
        <v>10%</v>
      </c>
      <c r="AF1744" s="5" t="str">
        <f>IF(Table1[[#This Row],[Discount]]=0, "Full Price", "Discounted")</f>
        <v>Discounted</v>
      </c>
      <c r="AG1744" s="46" t="str">
        <f>TEXT(Table1[[#This Row],[Order Date]],"mmm-yyyy")</f>
        <v>Jun-2015</v>
      </c>
    </row>
    <row r="1745" spans="1:33" ht="12.75" hidden="1" customHeight="1" x14ac:dyDescent="0.25">
      <c r="A1745" s="5">
        <v>25490</v>
      </c>
      <c r="B1745" s="5" t="s">
        <v>37</v>
      </c>
      <c r="C1745" s="5">
        <v>0.08</v>
      </c>
      <c r="D1745" s="5">
        <v>3.98</v>
      </c>
      <c r="E1745" s="5">
        <v>0.7</v>
      </c>
      <c r="F1745" s="5">
        <v>3078</v>
      </c>
      <c r="G1745" s="5" t="s">
        <v>2776</v>
      </c>
      <c r="H1745" s="5" t="s">
        <v>49</v>
      </c>
      <c r="I1745" s="5" t="s">
        <v>58</v>
      </c>
      <c r="J1745" s="5" t="s">
        <v>29</v>
      </c>
      <c r="K1745" s="5" t="s">
        <v>30</v>
      </c>
      <c r="L1745" s="5" t="s">
        <v>31</v>
      </c>
      <c r="M1745" s="5" t="s">
        <v>2740</v>
      </c>
      <c r="N1745" s="5">
        <v>0.52</v>
      </c>
      <c r="O1745" s="5" t="s">
        <v>33</v>
      </c>
      <c r="P1745" s="5" t="s">
        <v>53</v>
      </c>
      <c r="Q1745" s="5" t="s">
        <v>154</v>
      </c>
      <c r="R1745" s="5" t="s">
        <v>2778</v>
      </c>
      <c r="S1745" s="5">
        <v>43615</v>
      </c>
      <c r="T1745" s="7">
        <v>42166</v>
      </c>
      <c r="U1745" s="7">
        <v>42169</v>
      </c>
      <c r="V1745" s="5">
        <v>23.304000000000002</v>
      </c>
      <c r="W1745" s="5">
        <v>9</v>
      </c>
      <c r="X1745" s="5">
        <v>35.19</v>
      </c>
      <c r="Y1745" s="5">
        <v>88240</v>
      </c>
      <c r="Z1745" s="5">
        <f>DATEDIF(Table1[[#This Row],[Order Date]], Table1[[#This Row],[Ship Date]], "D")</f>
        <v>3</v>
      </c>
      <c r="AA1745" s="5">
        <f>IF(Table1[[#This Row],[Sales]]=0, 0, Table1[[#This Row],[Profit]] / Table1[[#This Row],[Sales]] * 100)</f>
        <v>66.223358908780909</v>
      </c>
      <c r="AB1745" s="5">
        <f>Table1[[#This Row],[Sales]] / (1 - Table1[[#This Row],[Discount]])</f>
        <v>38.249999999999993</v>
      </c>
      <c r="AC1745" s="5">
        <f>Table1[[#This Row],[Sales Before Discount]] - Table1[[#This Row],[Sales]]</f>
        <v>3.0599999999999952</v>
      </c>
      <c r="AD1745" s="5" t="str">
        <f>IF(Table1[[#This Row],[Discount Impact Factor]]=0, "No Discount", IF(Table1[[#This Row],[Discount Impact Factor]]&lt;=0.1, "Low Discount", IF(Table1[[#This Row],[Discount Impact Factor]]&lt;=0.2, "Medium Discount", "High Discount")))</f>
        <v>High Discount</v>
      </c>
      <c r="AE1745" s="5" t="str">
        <f>IF(Table1[[#This Row],[Discount]]=0,"0% (No Discount)",
 IF(Table1[[#This Row],[Discount]]&lt;=0.09,"10%",
 IF(Table1[[#This Row],[Discount]]&lt;=0.16,"15%",
 IF(Table1[[#This Row],[Discount]]&lt;=0.2,"20%",  IF(Table1[[#This Row],[Discount]]&lt;=0.25,"25%",
 "30%+")))))</f>
        <v>10%</v>
      </c>
      <c r="AF1745" s="5" t="str">
        <f>IF(Table1[[#This Row],[Discount]]=0, "Full Price", "Discounted")</f>
        <v>Discounted</v>
      </c>
      <c r="AG1745" s="46" t="str">
        <f>TEXT(Table1[[#This Row],[Order Date]],"mmm-yyyy")</f>
        <v>Jun-2015</v>
      </c>
    </row>
    <row r="1746" spans="1:33" ht="12.75" customHeight="1" x14ac:dyDescent="0.25">
      <c r="A1746" s="5">
        <v>5816</v>
      </c>
      <c r="B1746" s="5" t="s">
        <v>56</v>
      </c>
      <c r="C1746" s="5">
        <v>7.0000000000000007E-2</v>
      </c>
      <c r="D1746" s="5">
        <v>300.97000000000003</v>
      </c>
      <c r="E1746" s="5">
        <v>7.18</v>
      </c>
      <c r="F1746" s="5">
        <v>3079</v>
      </c>
      <c r="G1746" s="5" t="s">
        <v>2779</v>
      </c>
      <c r="H1746" s="5" t="s">
        <v>49</v>
      </c>
      <c r="I1746" s="5" t="s">
        <v>58</v>
      </c>
      <c r="J1746" s="5" t="s">
        <v>77</v>
      </c>
      <c r="K1746" s="5" t="s">
        <v>180</v>
      </c>
      <c r="L1746" s="5" t="s">
        <v>59</v>
      </c>
      <c r="M1746" s="5" t="s">
        <v>1089</v>
      </c>
      <c r="N1746" s="5">
        <v>0.48</v>
      </c>
      <c r="O1746" s="5" t="s">
        <v>33</v>
      </c>
      <c r="P1746" s="5" t="s">
        <v>53</v>
      </c>
      <c r="Q1746" s="5" t="s">
        <v>234</v>
      </c>
      <c r="R1746" s="5" t="s">
        <v>1319</v>
      </c>
      <c r="S1746" s="5">
        <v>19112</v>
      </c>
      <c r="T1746" s="7">
        <v>42131</v>
      </c>
      <c r="U1746" s="7">
        <v>42133</v>
      </c>
      <c r="V1746" s="5">
        <v>-807.59</v>
      </c>
      <c r="W1746" s="5">
        <v>7</v>
      </c>
      <c r="X1746" s="5">
        <v>2037.69</v>
      </c>
      <c r="Y1746" s="5">
        <v>41253</v>
      </c>
      <c r="Z1746" s="5">
        <f>DATEDIF(Table1[[#This Row],[Order Date]], Table1[[#This Row],[Ship Date]], "D")</f>
        <v>2</v>
      </c>
      <c r="AA1746" s="5">
        <f>IF(Table1[[#This Row],[Sales]]=0, 0, Table1[[#This Row],[Profit]] / Table1[[#This Row],[Sales]] * 100)</f>
        <v>-39.632623215503834</v>
      </c>
      <c r="AB1746" s="5">
        <f>Table1[[#This Row],[Sales]] / (1 - Table1[[#This Row],[Discount]])</f>
        <v>2191.0645161290327</v>
      </c>
      <c r="AC1746" s="5">
        <f>Table1[[#This Row],[Sales Before Discount]] - Table1[[#This Row],[Sales]]</f>
        <v>153.3745161290326</v>
      </c>
      <c r="AD1746" s="5" t="str">
        <f>IF(Table1[[#This Row],[Discount Impact Factor]]=0, "No Discount", IF(Table1[[#This Row],[Discount Impact Factor]]&lt;=0.1, "Low Discount", IF(Table1[[#This Row],[Discount Impact Factor]]&lt;=0.2, "Medium Discount", "High Discount")))</f>
        <v>High Discount</v>
      </c>
      <c r="AE1746" s="5" t="str">
        <f>IF(Table1[[#This Row],[Discount]]=0,"0% (No Discount)",
 IF(Table1[[#This Row],[Discount]]&lt;=0.09,"10%",
 IF(Table1[[#This Row],[Discount]]&lt;=0.16,"15%",
 IF(Table1[[#This Row],[Discount]]&lt;=0.2,"20%",  IF(Table1[[#This Row],[Discount]]&lt;=0.25,"25%",
 "30%+")))))</f>
        <v>10%</v>
      </c>
      <c r="AF1746" s="5" t="str">
        <f>IF(Table1[[#This Row],[Discount]]=0, "Full Price", "Discounted")</f>
        <v>Discounted</v>
      </c>
      <c r="AG1746" s="46" t="str">
        <f>TEXT(Table1[[#This Row],[Order Date]],"mmm-yyyy")</f>
        <v>May-2015</v>
      </c>
    </row>
    <row r="1747" spans="1:33" ht="12.75" hidden="1" customHeight="1" x14ac:dyDescent="0.25">
      <c r="A1747" s="5">
        <v>7489</v>
      </c>
      <c r="B1747" s="5" t="s">
        <v>37</v>
      </c>
      <c r="C1747" s="5">
        <v>0.04</v>
      </c>
      <c r="D1747" s="5">
        <v>35.44</v>
      </c>
      <c r="E1747" s="5">
        <v>5.09</v>
      </c>
      <c r="F1747" s="5">
        <v>3079</v>
      </c>
      <c r="G1747" s="5" t="s">
        <v>2779</v>
      </c>
      <c r="H1747" s="5" t="s">
        <v>49</v>
      </c>
      <c r="I1747" s="5" t="s">
        <v>58</v>
      </c>
      <c r="J1747" s="5" t="s">
        <v>29</v>
      </c>
      <c r="K1747" s="5" t="s">
        <v>93</v>
      </c>
      <c r="L1747" s="5" t="s">
        <v>59</v>
      </c>
      <c r="M1747" s="5" t="s">
        <v>2777</v>
      </c>
      <c r="N1747" s="5">
        <v>0.38</v>
      </c>
      <c r="O1747" s="5" t="s">
        <v>33</v>
      </c>
      <c r="P1747" s="5" t="s">
        <v>53</v>
      </c>
      <c r="Q1747" s="5" t="s">
        <v>234</v>
      </c>
      <c r="R1747" s="5" t="s">
        <v>1319</v>
      </c>
      <c r="S1747" s="5">
        <v>19112</v>
      </c>
      <c r="T1747" s="7">
        <v>42166</v>
      </c>
      <c r="U1747" s="7">
        <v>42166</v>
      </c>
      <c r="V1747" s="5">
        <v>150.72</v>
      </c>
      <c r="W1747" s="5">
        <v>21</v>
      </c>
      <c r="X1747" s="5">
        <v>722.1</v>
      </c>
      <c r="Y1747" s="5">
        <v>53476</v>
      </c>
      <c r="Z1747" s="5">
        <f>DATEDIF(Table1[[#This Row],[Order Date]], Table1[[#This Row],[Ship Date]], "D")</f>
        <v>0</v>
      </c>
      <c r="AA1747" s="5">
        <f>IF(Table1[[#This Row],[Sales]]=0, 0, Table1[[#This Row],[Profit]] / Table1[[#This Row],[Sales]] * 100)</f>
        <v>20.87245533859576</v>
      </c>
      <c r="AB1747" s="5">
        <f>Table1[[#This Row],[Sales]] / (1 - Table1[[#This Row],[Discount]])</f>
        <v>752.1875</v>
      </c>
      <c r="AC1747" s="5">
        <f>Table1[[#This Row],[Sales Before Discount]] - Table1[[#This Row],[Sales]]</f>
        <v>30.087499999999977</v>
      </c>
      <c r="AD1747" s="5" t="str">
        <f>IF(Table1[[#This Row],[Discount Impact Factor]]=0, "No Discount", IF(Table1[[#This Row],[Discount Impact Factor]]&lt;=0.1, "Low Discount", IF(Table1[[#This Row],[Discount Impact Factor]]&lt;=0.2, "Medium Discount", "High Discount")))</f>
        <v>High Discount</v>
      </c>
      <c r="AE1747" s="5" t="str">
        <f>IF(Table1[[#This Row],[Discount]]=0,"0% (No Discount)",
 IF(Table1[[#This Row],[Discount]]&lt;=0.09,"10%",
 IF(Table1[[#This Row],[Discount]]&lt;=0.16,"15%",
 IF(Table1[[#This Row],[Discount]]&lt;=0.2,"20%",  IF(Table1[[#This Row],[Discount]]&lt;=0.25,"25%",
 "30%+")))))</f>
        <v>10%</v>
      </c>
      <c r="AF1747" s="5" t="str">
        <f>IF(Table1[[#This Row],[Discount]]=0, "Full Price", "Discounted")</f>
        <v>Discounted</v>
      </c>
      <c r="AG1747" s="46" t="str">
        <f>TEXT(Table1[[#This Row],[Order Date]],"mmm-yyyy")</f>
        <v>Jun-2015</v>
      </c>
    </row>
    <row r="1748" spans="1:33" ht="12.75" hidden="1" customHeight="1" x14ac:dyDescent="0.25">
      <c r="A1748" s="5">
        <v>7490</v>
      </c>
      <c r="B1748" s="5" t="s">
        <v>37</v>
      </c>
      <c r="C1748" s="5">
        <v>0.08</v>
      </c>
      <c r="D1748" s="5">
        <v>3.98</v>
      </c>
      <c r="E1748" s="5">
        <v>0.7</v>
      </c>
      <c r="F1748" s="5">
        <v>3079</v>
      </c>
      <c r="G1748" s="5" t="s">
        <v>2779</v>
      </c>
      <c r="H1748" s="5" t="s">
        <v>49</v>
      </c>
      <c r="I1748" s="5" t="s">
        <v>58</v>
      </c>
      <c r="J1748" s="5" t="s">
        <v>29</v>
      </c>
      <c r="K1748" s="5" t="s">
        <v>30</v>
      </c>
      <c r="L1748" s="5" t="s">
        <v>31</v>
      </c>
      <c r="M1748" s="5" t="s">
        <v>2740</v>
      </c>
      <c r="N1748" s="5">
        <v>0.52</v>
      </c>
      <c r="O1748" s="5" t="s">
        <v>33</v>
      </c>
      <c r="P1748" s="5" t="s">
        <v>53</v>
      </c>
      <c r="Q1748" s="5" t="s">
        <v>234</v>
      </c>
      <c r="R1748" s="5" t="s">
        <v>1319</v>
      </c>
      <c r="S1748" s="5">
        <v>19112</v>
      </c>
      <c r="T1748" s="7">
        <v>42166</v>
      </c>
      <c r="U1748" s="7">
        <v>42169</v>
      </c>
      <c r="V1748" s="5">
        <v>19.420000000000002</v>
      </c>
      <c r="W1748" s="5">
        <v>36</v>
      </c>
      <c r="X1748" s="5">
        <v>140.78</v>
      </c>
      <c r="Y1748" s="5">
        <v>53476</v>
      </c>
      <c r="Z1748" s="5">
        <f>DATEDIF(Table1[[#This Row],[Order Date]], Table1[[#This Row],[Ship Date]], "D")</f>
        <v>3</v>
      </c>
      <c r="AA1748" s="5">
        <f>IF(Table1[[#This Row],[Sales]]=0, 0, Table1[[#This Row],[Profit]] / Table1[[#This Row],[Sales]] * 100)</f>
        <v>13.794573092768861</v>
      </c>
      <c r="AB1748" s="5">
        <f>Table1[[#This Row],[Sales]] / (1 - Table1[[#This Row],[Discount]])</f>
        <v>153.02173913043478</v>
      </c>
      <c r="AC1748" s="5">
        <f>Table1[[#This Row],[Sales Before Discount]] - Table1[[#This Row],[Sales]]</f>
        <v>12.24173913043478</v>
      </c>
      <c r="AD1748" s="5" t="str">
        <f>IF(Table1[[#This Row],[Discount Impact Factor]]=0, "No Discount", IF(Table1[[#This Row],[Discount Impact Factor]]&lt;=0.1, "Low Discount", IF(Table1[[#This Row],[Discount Impact Factor]]&lt;=0.2, "Medium Discount", "High Discount")))</f>
        <v>High Discount</v>
      </c>
      <c r="AE1748" s="5" t="str">
        <f>IF(Table1[[#This Row],[Discount]]=0,"0% (No Discount)",
 IF(Table1[[#This Row],[Discount]]&lt;=0.09,"10%",
 IF(Table1[[#This Row],[Discount]]&lt;=0.16,"15%",
 IF(Table1[[#This Row],[Discount]]&lt;=0.2,"20%",  IF(Table1[[#This Row],[Discount]]&lt;=0.25,"25%",
 "30%+")))))</f>
        <v>10%</v>
      </c>
      <c r="AF1748" s="5" t="str">
        <f>IF(Table1[[#This Row],[Discount]]=0, "Full Price", "Discounted")</f>
        <v>Discounted</v>
      </c>
      <c r="AG1748" s="46" t="str">
        <f>TEXT(Table1[[#This Row],[Order Date]],"mmm-yyyy")</f>
        <v>Jun-2015</v>
      </c>
    </row>
    <row r="1749" spans="1:33" ht="12.75" hidden="1" customHeight="1" x14ac:dyDescent="0.25">
      <c r="A1749" s="5">
        <v>7491</v>
      </c>
      <c r="B1749" s="5" t="s">
        <v>37</v>
      </c>
      <c r="C1749" s="5">
        <v>0.01</v>
      </c>
      <c r="D1749" s="5">
        <v>1.76</v>
      </c>
      <c r="E1749" s="5">
        <v>0.7</v>
      </c>
      <c r="F1749" s="5">
        <v>3079</v>
      </c>
      <c r="G1749" s="5" t="s">
        <v>2779</v>
      </c>
      <c r="H1749" s="5" t="s">
        <v>49</v>
      </c>
      <c r="I1749" s="5" t="s">
        <v>58</v>
      </c>
      <c r="J1749" s="5" t="s">
        <v>29</v>
      </c>
      <c r="K1749" s="5" t="s">
        <v>30</v>
      </c>
      <c r="L1749" s="5" t="s">
        <v>31</v>
      </c>
      <c r="M1749" s="5" t="s">
        <v>127</v>
      </c>
      <c r="N1749" s="5">
        <v>0.56000000000000005</v>
      </c>
      <c r="O1749" s="5" t="s">
        <v>33</v>
      </c>
      <c r="P1749" s="5" t="s">
        <v>53</v>
      </c>
      <c r="Q1749" s="5" t="s">
        <v>234</v>
      </c>
      <c r="R1749" s="5" t="s">
        <v>1319</v>
      </c>
      <c r="S1749" s="5">
        <v>19112</v>
      </c>
      <c r="T1749" s="7">
        <v>42166</v>
      </c>
      <c r="U1749" s="7">
        <v>42167</v>
      </c>
      <c r="V1749" s="5">
        <v>3.13</v>
      </c>
      <c r="W1749" s="5">
        <v>71</v>
      </c>
      <c r="X1749" s="5">
        <v>129.72</v>
      </c>
      <c r="Y1749" s="5">
        <v>53476</v>
      </c>
      <c r="Z1749" s="5">
        <f>DATEDIF(Table1[[#This Row],[Order Date]], Table1[[#This Row],[Ship Date]], "D")</f>
        <v>1</v>
      </c>
      <c r="AA1749" s="5">
        <f>IF(Table1[[#This Row],[Sales]]=0, 0, Table1[[#This Row],[Profit]] / Table1[[#This Row],[Sales]] * 100)</f>
        <v>2.4128893000308356</v>
      </c>
      <c r="AB1749" s="5">
        <f>Table1[[#This Row],[Sales]] / (1 - Table1[[#This Row],[Discount]])</f>
        <v>131.03030303030303</v>
      </c>
      <c r="AC1749" s="5">
        <f>Table1[[#This Row],[Sales Before Discount]] - Table1[[#This Row],[Sales]]</f>
        <v>1.3103030303030323</v>
      </c>
      <c r="AD1749" s="5" t="str">
        <f>IF(Table1[[#This Row],[Discount Impact Factor]]=0, "No Discount", IF(Table1[[#This Row],[Discount Impact Factor]]&lt;=0.1, "Low Discount", IF(Table1[[#This Row],[Discount Impact Factor]]&lt;=0.2, "Medium Discount", "High Discount")))</f>
        <v>High Discount</v>
      </c>
      <c r="AE1749" s="5" t="str">
        <f>IF(Table1[[#This Row],[Discount]]=0,"0% (No Discount)",
 IF(Table1[[#This Row],[Discount]]&lt;=0.09,"10%",
 IF(Table1[[#This Row],[Discount]]&lt;=0.16,"15%",
 IF(Table1[[#This Row],[Discount]]&lt;=0.2,"20%",  IF(Table1[[#This Row],[Discount]]&lt;=0.25,"25%",
 "30%+")))))</f>
        <v>10%</v>
      </c>
      <c r="AF1749" s="5" t="str">
        <f>IF(Table1[[#This Row],[Discount]]=0, "Full Price", "Discounted")</f>
        <v>Discounted</v>
      </c>
      <c r="AG1749" s="46" t="str">
        <f>TEXT(Table1[[#This Row],[Order Date]],"mmm-yyyy")</f>
        <v>Jun-2015</v>
      </c>
    </row>
    <row r="1750" spans="1:33" ht="12.75" hidden="1" customHeight="1" x14ac:dyDescent="0.25">
      <c r="A1750" s="5">
        <v>7492</v>
      </c>
      <c r="B1750" s="5" t="s">
        <v>37</v>
      </c>
      <c r="C1750" s="5">
        <v>0.01</v>
      </c>
      <c r="D1750" s="5">
        <v>193.17</v>
      </c>
      <c r="E1750" s="5">
        <v>19.989999999999998</v>
      </c>
      <c r="F1750" s="5">
        <v>3079</v>
      </c>
      <c r="G1750" s="5" t="s">
        <v>2779</v>
      </c>
      <c r="H1750" s="5" t="s">
        <v>27</v>
      </c>
      <c r="I1750" s="5" t="s">
        <v>58</v>
      </c>
      <c r="J1750" s="5" t="s">
        <v>29</v>
      </c>
      <c r="K1750" s="5" t="s">
        <v>141</v>
      </c>
      <c r="L1750" s="5" t="s">
        <v>59</v>
      </c>
      <c r="M1750" s="5" t="s">
        <v>1523</v>
      </c>
      <c r="N1750" s="5">
        <v>0.71</v>
      </c>
      <c r="O1750" s="5" t="s">
        <v>33</v>
      </c>
      <c r="P1750" s="5" t="s">
        <v>53</v>
      </c>
      <c r="Q1750" s="5" t="s">
        <v>234</v>
      </c>
      <c r="R1750" s="5" t="s">
        <v>1319</v>
      </c>
      <c r="S1750" s="5">
        <v>19112</v>
      </c>
      <c r="T1750" s="7">
        <v>42166</v>
      </c>
      <c r="U1750" s="7">
        <v>42166</v>
      </c>
      <c r="V1750" s="5">
        <v>1141.07</v>
      </c>
      <c r="W1750" s="5">
        <v>63</v>
      </c>
      <c r="X1750" s="5">
        <v>12190.98</v>
      </c>
      <c r="Y1750" s="5">
        <v>53476</v>
      </c>
      <c r="Z1750" s="5">
        <f>DATEDIF(Table1[[#This Row],[Order Date]], Table1[[#This Row],[Ship Date]], "D")</f>
        <v>0</v>
      </c>
      <c r="AA1750" s="5">
        <f>IF(Table1[[#This Row],[Sales]]=0, 0, Table1[[#This Row],[Profit]] / Table1[[#This Row],[Sales]] * 100)</f>
        <v>9.3599530144418246</v>
      </c>
      <c r="AB1750" s="5">
        <f>Table1[[#This Row],[Sales]] / (1 - Table1[[#This Row],[Discount]])</f>
        <v>12314.121212121212</v>
      </c>
      <c r="AC1750" s="5">
        <f>Table1[[#This Row],[Sales Before Discount]] - Table1[[#This Row],[Sales]]</f>
        <v>123.14121212121245</v>
      </c>
      <c r="AD1750" s="5" t="str">
        <f>IF(Table1[[#This Row],[Discount Impact Factor]]=0, "No Discount", IF(Table1[[#This Row],[Discount Impact Factor]]&lt;=0.1, "Low Discount", IF(Table1[[#This Row],[Discount Impact Factor]]&lt;=0.2, "Medium Discount", "High Discount")))</f>
        <v>High Discount</v>
      </c>
      <c r="AE1750" s="5" t="str">
        <f>IF(Table1[[#This Row],[Discount]]=0,"0% (No Discount)",
 IF(Table1[[#This Row],[Discount]]&lt;=0.09,"10%",
 IF(Table1[[#This Row],[Discount]]&lt;=0.16,"15%",
 IF(Table1[[#This Row],[Discount]]&lt;=0.2,"20%",  IF(Table1[[#This Row],[Discount]]&lt;=0.25,"25%",
 "30%+")))))</f>
        <v>10%</v>
      </c>
      <c r="AF1750" s="5" t="str">
        <f>IF(Table1[[#This Row],[Discount]]=0, "Full Price", "Discounted")</f>
        <v>Discounted</v>
      </c>
      <c r="AG1750" s="46" t="str">
        <f>TEXT(Table1[[#This Row],[Order Date]],"mmm-yyyy")</f>
        <v>Jun-2015</v>
      </c>
    </row>
    <row r="1751" spans="1:33" ht="12.75" customHeight="1" x14ac:dyDescent="0.25">
      <c r="A1751" s="5">
        <v>1739</v>
      </c>
      <c r="B1751" s="5" t="s">
        <v>56</v>
      </c>
      <c r="C1751" s="5">
        <v>0</v>
      </c>
      <c r="D1751" s="5">
        <v>137.47999999999999</v>
      </c>
      <c r="E1751" s="5">
        <v>32.18</v>
      </c>
      <c r="F1751" s="5">
        <v>3079</v>
      </c>
      <c r="G1751" s="5" t="s">
        <v>2779</v>
      </c>
      <c r="H1751" s="5" t="s">
        <v>39</v>
      </c>
      <c r="I1751" s="5" t="s">
        <v>58</v>
      </c>
      <c r="J1751" s="5" t="s">
        <v>41</v>
      </c>
      <c r="K1751" s="5" t="s">
        <v>191</v>
      </c>
      <c r="L1751" s="5" t="s">
        <v>121</v>
      </c>
      <c r="M1751" s="5" t="s">
        <v>2772</v>
      </c>
      <c r="N1751" s="5">
        <v>0.78</v>
      </c>
      <c r="O1751" s="5" t="s">
        <v>33</v>
      </c>
      <c r="P1751" s="5" t="s">
        <v>53</v>
      </c>
      <c r="Q1751" s="5" t="s">
        <v>234</v>
      </c>
      <c r="R1751" s="5" t="s">
        <v>1319</v>
      </c>
      <c r="S1751" s="5">
        <v>19112</v>
      </c>
      <c r="T1751" s="7">
        <v>42011</v>
      </c>
      <c r="U1751" s="7">
        <v>42012</v>
      </c>
      <c r="V1751" s="5">
        <v>-203.27</v>
      </c>
      <c r="W1751" s="5">
        <v>10</v>
      </c>
      <c r="X1751" s="5">
        <v>1483.76</v>
      </c>
      <c r="Y1751" s="5">
        <v>12480</v>
      </c>
      <c r="Z1751" s="5">
        <f>DATEDIF(Table1[[#This Row],[Order Date]], Table1[[#This Row],[Ship Date]], "D")</f>
        <v>1</v>
      </c>
      <c r="AA1751" s="5">
        <f>IF(Table1[[#This Row],[Sales]]=0, 0, Table1[[#This Row],[Profit]] / Table1[[#This Row],[Sales]] * 100)</f>
        <v>-13.699654930716559</v>
      </c>
      <c r="AB1751" s="5">
        <f>Table1[[#This Row],[Sales]] / (1 - Table1[[#This Row],[Discount]])</f>
        <v>1483.76</v>
      </c>
      <c r="AC1751" s="5">
        <f>Table1[[#This Row],[Sales Before Discount]] - Table1[[#This Row],[Sales]]</f>
        <v>0</v>
      </c>
      <c r="AD1751" s="5" t="str">
        <f>IF(Table1[[#This Row],[Discount Impact Factor]]=0, "No Discount", IF(Table1[[#This Row],[Discount Impact Factor]]&lt;=0.1, "Low Discount", IF(Table1[[#This Row],[Discount Impact Factor]]&lt;=0.2, "Medium Discount", "High Discount")))</f>
        <v>No Discount</v>
      </c>
      <c r="AE1751" s="5" t="str">
        <f>IF(Table1[[#This Row],[Discount]]=0,"0% (No Discount)",
 IF(Table1[[#This Row],[Discount]]&lt;=0.09,"10%",
 IF(Table1[[#This Row],[Discount]]&lt;=0.16,"15%",
 IF(Table1[[#This Row],[Discount]]&lt;=0.2,"20%",  IF(Table1[[#This Row],[Discount]]&lt;=0.25,"25%",
 "30%+")))))</f>
        <v>0% (No Discount)</v>
      </c>
      <c r="AF1751" s="5" t="str">
        <f>IF(Table1[[#This Row],[Discount]]=0, "Full Price", "Discounted")</f>
        <v>Full Price</v>
      </c>
      <c r="AG1751" s="46" t="str">
        <f>TEXT(Table1[[#This Row],[Order Date]],"mmm-yyyy")</f>
        <v>Jan-2015</v>
      </c>
    </row>
    <row r="1752" spans="1:33" ht="12.75" hidden="1" customHeight="1" x14ac:dyDescent="0.25">
      <c r="A1752" s="5">
        <v>6807</v>
      </c>
      <c r="B1752" s="5" t="s">
        <v>47</v>
      </c>
      <c r="C1752" s="5">
        <v>0</v>
      </c>
      <c r="D1752" s="5">
        <v>2.21</v>
      </c>
      <c r="E1752" s="5">
        <v>1</v>
      </c>
      <c r="F1752" s="5">
        <v>3079</v>
      </c>
      <c r="G1752" s="5" t="s">
        <v>2779</v>
      </c>
      <c r="H1752" s="5" t="s">
        <v>27</v>
      </c>
      <c r="I1752" s="5" t="s">
        <v>58</v>
      </c>
      <c r="J1752" s="5" t="s">
        <v>29</v>
      </c>
      <c r="K1752" s="5" t="s">
        <v>30</v>
      </c>
      <c r="L1752" s="5" t="s">
        <v>31</v>
      </c>
      <c r="M1752" s="5" t="s">
        <v>2780</v>
      </c>
      <c r="N1752" s="5">
        <v>0.38</v>
      </c>
      <c r="O1752" s="5" t="s">
        <v>33</v>
      </c>
      <c r="P1752" s="5" t="s">
        <v>53</v>
      </c>
      <c r="Q1752" s="5" t="s">
        <v>234</v>
      </c>
      <c r="R1752" s="5" t="s">
        <v>1319</v>
      </c>
      <c r="S1752" s="5">
        <v>19112</v>
      </c>
      <c r="T1752" s="7">
        <v>42165</v>
      </c>
      <c r="U1752" s="7">
        <v>42166</v>
      </c>
      <c r="V1752" s="5">
        <v>10.01</v>
      </c>
      <c r="W1752" s="5">
        <v>33</v>
      </c>
      <c r="X1752" s="5">
        <v>87.18</v>
      </c>
      <c r="Y1752" s="5">
        <v>48483</v>
      </c>
      <c r="Z1752" s="5">
        <f>DATEDIF(Table1[[#This Row],[Order Date]], Table1[[#This Row],[Ship Date]], "D")</f>
        <v>1</v>
      </c>
      <c r="AA1752" s="5">
        <f>IF(Table1[[#This Row],[Sales]]=0, 0, Table1[[#This Row],[Profit]] / Table1[[#This Row],[Sales]] * 100)</f>
        <v>11.48199128240422</v>
      </c>
      <c r="AB1752" s="5">
        <f>Table1[[#This Row],[Sales]] / (1 - Table1[[#This Row],[Discount]])</f>
        <v>87.18</v>
      </c>
      <c r="AC1752" s="5">
        <f>Table1[[#This Row],[Sales Before Discount]] - Table1[[#This Row],[Sales]]</f>
        <v>0</v>
      </c>
      <c r="AD1752" s="5" t="str">
        <f>IF(Table1[[#This Row],[Discount Impact Factor]]=0, "No Discount", IF(Table1[[#This Row],[Discount Impact Factor]]&lt;=0.1, "Low Discount", IF(Table1[[#This Row],[Discount Impact Factor]]&lt;=0.2, "Medium Discount", "High Discount")))</f>
        <v>No Discount</v>
      </c>
      <c r="AE1752" s="5" t="str">
        <f>IF(Table1[[#This Row],[Discount]]=0,"0% (No Discount)",
 IF(Table1[[#This Row],[Discount]]&lt;=0.09,"10%",
 IF(Table1[[#This Row],[Discount]]&lt;=0.16,"15%",
 IF(Table1[[#This Row],[Discount]]&lt;=0.2,"20%",  IF(Table1[[#This Row],[Discount]]&lt;=0.25,"25%",
 "30%+")))))</f>
        <v>0% (No Discount)</v>
      </c>
      <c r="AF1752" s="5" t="str">
        <f>IF(Table1[[#This Row],[Discount]]=0, "Full Price", "Discounted")</f>
        <v>Full Price</v>
      </c>
      <c r="AG1752" s="46" t="str">
        <f>TEXT(Table1[[#This Row],[Order Date]],"mmm-yyyy")</f>
        <v>Jun-2015</v>
      </c>
    </row>
    <row r="1753" spans="1:33" ht="12.75" hidden="1" customHeight="1" x14ac:dyDescent="0.25">
      <c r="A1753" s="5">
        <v>19756</v>
      </c>
      <c r="B1753" s="5" t="s">
        <v>25</v>
      </c>
      <c r="C1753" s="5">
        <v>0</v>
      </c>
      <c r="D1753" s="5">
        <v>65.989999999999995</v>
      </c>
      <c r="E1753" s="5">
        <v>5.99</v>
      </c>
      <c r="F1753" s="5">
        <v>3084</v>
      </c>
      <c r="G1753" s="5" t="s">
        <v>2781</v>
      </c>
      <c r="H1753" s="5" t="s">
        <v>27</v>
      </c>
      <c r="I1753" s="5" t="s">
        <v>58</v>
      </c>
      <c r="J1753" s="5" t="s">
        <v>77</v>
      </c>
      <c r="K1753" s="5" t="s">
        <v>78</v>
      </c>
      <c r="L1753" s="5" t="s">
        <v>59</v>
      </c>
      <c r="M1753" s="5" t="s">
        <v>2452</v>
      </c>
      <c r="N1753" s="5">
        <v>0.57999999999999996</v>
      </c>
      <c r="O1753" s="5" t="s">
        <v>33</v>
      </c>
      <c r="P1753" s="5" t="s">
        <v>34</v>
      </c>
      <c r="Q1753" s="5" t="s">
        <v>35</v>
      </c>
      <c r="R1753" s="5" t="s">
        <v>2764</v>
      </c>
      <c r="S1753" s="5">
        <v>98503</v>
      </c>
      <c r="T1753" s="7">
        <v>42114</v>
      </c>
      <c r="U1753" s="7">
        <v>42116</v>
      </c>
      <c r="V1753" s="5">
        <v>313.81200000000001</v>
      </c>
      <c r="W1753" s="5">
        <v>14</v>
      </c>
      <c r="X1753" s="5">
        <v>798.89</v>
      </c>
      <c r="Y1753" s="5">
        <v>89879</v>
      </c>
      <c r="Z1753" s="5">
        <f>DATEDIF(Table1[[#This Row],[Order Date]], Table1[[#This Row],[Ship Date]], "D")</f>
        <v>2</v>
      </c>
      <c r="AA1753" s="5">
        <f>IF(Table1[[#This Row],[Sales]]=0, 0, Table1[[#This Row],[Profit]] / Table1[[#This Row],[Sales]] * 100)</f>
        <v>39.281002390817257</v>
      </c>
      <c r="AB1753" s="5">
        <f>Table1[[#This Row],[Sales]] / (1 - Table1[[#This Row],[Discount]])</f>
        <v>798.89</v>
      </c>
      <c r="AC1753" s="5">
        <f>Table1[[#This Row],[Sales Before Discount]] - Table1[[#This Row],[Sales]]</f>
        <v>0</v>
      </c>
      <c r="AD1753" s="5" t="str">
        <f>IF(Table1[[#This Row],[Discount Impact Factor]]=0, "No Discount", IF(Table1[[#This Row],[Discount Impact Factor]]&lt;=0.1, "Low Discount", IF(Table1[[#This Row],[Discount Impact Factor]]&lt;=0.2, "Medium Discount", "High Discount")))</f>
        <v>No Discount</v>
      </c>
      <c r="AE1753" s="5" t="str">
        <f>IF(Table1[[#This Row],[Discount]]=0,"0% (No Discount)",
 IF(Table1[[#This Row],[Discount]]&lt;=0.09,"10%",
 IF(Table1[[#This Row],[Discount]]&lt;=0.16,"15%",
 IF(Table1[[#This Row],[Discount]]&lt;=0.2,"20%",  IF(Table1[[#This Row],[Discount]]&lt;=0.25,"25%",
 "30%+")))))</f>
        <v>0% (No Discount)</v>
      </c>
      <c r="AF1753" s="5" t="str">
        <f>IF(Table1[[#This Row],[Discount]]=0, "Full Price", "Discounted")</f>
        <v>Full Price</v>
      </c>
      <c r="AG1753" s="46" t="str">
        <f>TEXT(Table1[[#This Row],[Order Date]],"mmm-yyyy")</f>
        <v>Apr-2015</v>
      </c>
    </row>
    <row r="1754" spans="1:33" ht="12.75" customHeight="1" x14ac:dyDescent="0.25">
      <c r="A1754" s="5">
        <v>20589</v>
      </c>
      <c r="B1754" s="5" t="s">
        <v>37</v>
      </c>
      <c r="C1754" s="5">
        <v>0.01</v>
      </c>
      <c r="D1754" s="5">
        <v>7.1</v>
      </c>
      <c r="E1754" s="5">
        <v>6.05</v>
      </c>
      <c r="F1754" s="5">
        <v>3084</v>
      </c>
      <c r="G1754" s="5" t="s">
        <v>2781</v>
      </c>
      <c r="H1754" s="5" t="s">
        <v>49</v>
      </c>
      <c r="I1754" s="5" t="s">
        <v>58</v>
      </c>
      <c r="J1754" s="5" t="s">
        <v>29</v>
      </c>
      <c r="K1754" s="5" t="s">
        <v>109</v>
      </c>
      <c r="L1754" s="5" t="s">
        <v>59</v>
      </c>
      <c r="M1754" s="5" t="s">
        <v>651</v>
      </c>
      <c r="N1754" s="5">
        <v>0.39</v>
      </c>
      <c r="O1754" s="5" t="s">
        <v>33</v>
      </c>
      <c r="P1754" s="5" t="s">
        <v>34</v>
      </c>
      <c r="Q1754" s="5" t="s">
        <v>35</v>
      </c>
      <c r="R1754" s="5" t="s">
        <v>2764</v>
      </c>
      <c r="S1754" s="5">
        <v>98503</v>
      </c>
      <c r="T1754" s="7">
        <v>42179</v>
      </c>
      <c r="U1754" s="7">
        <v>42180</v>
      </c>
      <c r="V1754" s="5">
        <v>-39.186250000000001</v>
      </c>
      <c r="W1754" s="5">
        <v>18</v>
      </c>
      <c r="X1754" s="5">
        <v>133.19</v>
      </c>
      <c r="Y1754" s="5">
        <v>89880</v>
      </c>
      <c r="Z1754" s="5">
        <f>DATEDIF(Table1[[#This Row],[Order Date]], Table1[[#This Row],[Ship Date]], "D")</f>
        <v>1</v>
      </c>
      <c r="AA1754" s="5">
        <f>IF(Table1[[#This Row],[Sales]]=0, 0, Table1[[#This Row],[Profit]] / Table1[[#This Row],[Sales]] * 100)</f>
        <v>-29.421315414070126</v>
      </c>
      <c r="AB1754" s="5">
        <f>Table1[[#This Row],[Sales]] / (1 - Table1[[#This Row],[Discount]])</f>
        <v>134.53535353535352</v>
      </c>
      <c r="AC1754" s="5">
        <f>Table1[[#This Row],[Sales Before Discount]] - Table1[[#This Row],[Sales]]</f>
        <v>1.3453535353535244</v>
      </c>
      <c r="AD1754" s="5" t="str">
        <f>IF(Table1[[#This Row],[Discount Impact Factor]]=0, "No Discount", IF(Table1[[#This Row],[Discount Impact Factor]]&lt;=0.1, "Low Discount", IF(Table1[[#This Row],[Discount Impact Factor]]&lt;=0.2, "Medium Discount", "High Discount")))</f>
        <v>High Discount</v>
      </c>
      <c r="AE1754" s="5" t="str">
        <f>IF(Table1[[#This Row],[Discount]]=0,"0% (No Discount)",
 IF(Table1[[#This Row],[Discount]]&lt;=0.09,"10%",
 IF(Table1[[#This Row],[Discount]]&lt;=0.16,"15%",
 IF(Table1[[#This Row],[Discount]]&lt;=0.2,"20%",  IF(Table1[[#This Row],[Discount]]&lt;=0.25,"25%",
 "30%+")))))</f>
        <v>10%</v>
      </c>
      <c r="AF1754" s="5" t="str">
        <f>IF(Table1[[#This Row],[Discount]]=0, "Full Price", "Discounted")</f>
        <v>Discounted</v>
      </c>
      <c r="AG1754" s="46" t="str">
        <f>TEXT(Table1[[#This Row],[Order Date]],"mmm-yyyy")</f>
        <v>Jun-2015</v>
      </c>
    </row>
    <row r="1755" spans="1:33" ht="12.75" customHeight="1" x14ac:dyDescent="0.25">
      <c r="A1755" s="5">
        <v>20590</v>
      </c>
      <c r="B1755" s="5" t="s">
        <v>37</v>
      </c>
      <c r="C1755" s="5">
        <v>0.05</v>
      </c>
      <c r="D1755" s="5">
        <v>18.97</v>
      </c>
      <c r="E1755" s="5">
        <v>9.0299999999999994</v>
      </c>
      <c r="F1755" s="5">
        <v>3084</v>
      </c>
      <c r="G1755" s="5" t="s">
        <v>2781</v>
      </c>
      <c r="H1755" s="5" t="s">
        <v>49</v>
      </c>
      <c r="I1755" s="5" t="s">
        <v>58</v>
      </c>
      <c r="J1755" s="5" t="s">
        <v>29</v>
      </c>
      <c r="K1755" s="5" t="s">
        <v>93</v>
      </c>
      <c r="L1755" s="5" t="s">
        <v>59</v>
      </c>
      <c r="M1755" s="5" t="s">
        <v>775</v>
      </c>
      <c r="N1755" s="5">
        <v>0.37</v>
      </c>
      <c r="O1755" s="5" t="s">
        <v>33</v>
      </c>
      <c r="P1755" s="5" t="s">
        <v>34</v>
      </c>
      <c r="Q1755" s="5" t="s">
        <v>35</v>
      </c>
      <c r="R1755" s="5" t="s">
        <v>2764</v>
      </c>
      <c r="S1755" s="5">
        <v>98503</v>
      </c>
      <c r="T1755" s="7">
        <v>42179</v>
      </c>
      <c r="U1755" s="7">
        <v>42180</v>
      </c>
      <c r="V1755" s="5">
        <v>-1.89</v>
      </c>
      <c r="W1755" s="5">
        <v>5</v>
      </c>
      <c r="X1755" s="5">
        <v>97.33</v>
      </c>
      <c r="Y1755" s="5">
        <v>89880</v>
      </c>
      <c r="Z1755" s="5">
        <f>DATEDIF(Table1[[#This Row],[Order Date]], Table1[[#This Row],[Ship Date]], "D")</f>
        <v>1</v>
      </c>
      <c r="AA1755" s="5">
        <f>IF(Table1[[#This Row],[Sales]]=0, 0, Table1[[#This Row],[Profit]] / Table1[[#This Row],[Sales]] * 100)</f>
        <v>-1.9418473235384772</v>
      </c>
      <c r="AB1755" s="5">
        <f>Table1[[#This Row],[Sales]] / (1 - Table1[[#This Row],[Discount]])</f>
        <v>102.45263157894738</v>
      </c>
      <c r="AC1755" s="5">
        <f>Table1[[#This Row],[Sales Before Discount]] - Table1[[#This Row],[Sales]]</f>
        <v>5.1226315789473773</v>
      </c>
      <c r="AD1755" s="5" t="str">
        <f>IF(Table1[[#This Row],[Discount Impact Factor]]=0, "No Discount", IF(Table1[[#This Row],[Discount Impact Factor]]&lt;=0.1, "Low Discount", IF(Table1[[#This Row],[Discount Impact Factor]]&lt;=0.2, "Medium Discount", "High Discount")))</f>
        <v>High Discount</v>
      </c>
      <c r="AE1755" s="5" t="str">
        <f>IF(Table1[[#This Row],[Discount]]=0,"0% (No Discount)",
 IF(Table1[[#This Row],[Discount]]&lt;=0.09,"10%",
 IF(Table1[[#This Row],[Discount]]&lt;=0.16,"15%",
 IF(Table1[[#This Row],[Discount]]&lt;=0.2,"20%",  IF(Table1[[#This Row],[Discount]]&lt;=0.25,"25%",
 "30%+")))))</f>
        <v>10%</v>
      </c>
      <c r="AF1755" s="5" t="str">
        <f>IF(Table1[[#This Row],[Discount]]=0, "Full Price", "Discounted")</f>
        <v>Discounted</v>
      </c>
      <c r="AG1755" s="46" t="str">
        <f>TEXT(Table1[[#This Row],[Order Date]],"mmm-yyyy")</f>
        <v>Jun-2015</v>
      </c>
    </row>
    <row r="1756" spans="1:33" ht="12.75" hidden="1" customHeight="1" x14ac:dyDescent="0.25">
      <c r="A1756" s="5">
        <v>20008</v>
      </c>
      <c r="B1756" s="5" t="s">
        <v>25</v>
      </c>
      <c r="C1756" s="5">
        <v>0.05</v>
      </c>
      <c r="D1756" s="5">
        <v>39.99</v>
      </c>
      <c r="E1756" s="5">
        <v>10.25</v>
      </c>
      <c r="F1756" s="5">
        <v>3086</v>
      </c>
      <c r="G1756" s="5" t="s">
        <v>2782</v>
      </c>
      <c r="H1756" s="5" t="s">
        <v>27</v>
      </c>
      <c r="I1756" s="5" t="s">
        <v>114</v>
      </c>
      <c r="J1756" s="5" t="s">
        <v>77</v>
      </c>
      <c r="K1756" s="5" t="s">
        <v>180</v>
      </c>
      <c r="L1756" s="5" t="s">
        <v>59</v>
      </c>
      <c r="M1756" s="5" t="s">
        <v>2783</v>
      </c>
      <c r="N1756" s="5">
        <v>0.55000000000000004</v>
      </c>
      <c r="O1756" s="5" t="s">
        <v>33</v>
      </c>
      <c r="P1756" s="5" t="s">
        <v>136</v>
      </c>
      <c r="Q1756" s="5" t="s">
        <v>362</v>
      </c>
      <c r="R1756" s="5" t="s">
        <v>2784</v>
      </c>
      <c r="S1756" s="5">
        <v>34287</v>
      </c>
      <c r="T1756" s="7">
        <v>42142</v>
      </c>
      <c r="U1756" s="7">
        <v>42143</v>
      </c>
      <c r="V1756" s="5">
        <v>4.29</v>
      </c>
      <c r="W1756" s="5">
        <v>3</v>
      </c>
      <c r="X1756" s="5">
        <v>130.91</v>
      </c>
      <c r="Y1756" s="5">
        <v>88380</v>
      </c>
      <c r="Z1756" s="5">
        <f>DATEDIF(Table1[[#This Row],[Order Date]], Table1[[#This Row],[Ship Date]], "D")</f>
        <v>1</v>
      </c>
      <c r="AA1756" s="5">
        <f>IF(Table1[[#This Row],[Sales]]=0, 0, Table1[[#This Row],[Profit]] / Table1[[#This Row],[Sales]] * 100)</f>
        <v>3.277060575968223</v>
      </c>
      <c r="AB1756" s="5">
        <f>Table1[[#This Row],[Sales]] / (1 - Table1[[#This Row],[Discount]])</f>
        <v>137.80000000000001</v>
      </c>
      <c r="AC1756" s="5">
        <f>Table1[[#This Row],[Sales Before Discount]] - Table1[[#This Row],[Sales]]</f>
        <v>6.8900000000000148</v>
      </c>
      <c r="AD1756" s="5" t="str">
        <f>IF(Table1[[#This Row],[Discount Impact Factor]]=0, "No Discount", IF(Table1[[#This Row],[Discount Impact Factor]]&lt;=0.1, "Low Discount", IF(Table1[[#This Row],[Discount Impact Factor]]&lt;=0.2, "Medium Discount", "High Discount")))</f>
        <v>High Discount</v>
      </c>
      <c r="AE1756" s="5" t="str">
        <f>IF(Table1[[#This Row],[Discount]]=0,"0% (No Discount)",
 IF(Table1[[#This Row],[Discount]]&lt;=0.09,"10%",
 IF(Table1[[#This Row],[Discount]]&lt;=0.16,"15%",
 IF(Table1[[#This Row],[Discount]]&lt;=0.2,"20%",  IF(Table1[[#This Row],[Discount]]&lt;=0.25,"25%",
 "30%+")))))</f>
        <v>10%</v>
      </c>
      <c r="AF1756" s="5" t="str">
        <f>IF(Table1[[#This Row],[Discount]]=0, "Full Price", "Discounted")</f>
        <v>Discounted</v>
      </c>
      <c r="AG1756" s="46" t="str">
        <f>TEXT(Table1[[#This Row],[Order Date]],"mmm-yyyy")</f>
        <v>May-2015</v>
      </c>
    </row>
    <row r="1757" spans="1:33" ht="12.75" customHeight="1" x14ac:dyDescent="0.25">
      <c r="A1757" s="5">
        <v>21085</v>
      </c>
      <c r="B1757" s="5" t="s">
        <v>106</v>
      </c>
      <c r="C1757" s="5">
        <v>7.0000000000000007E-2</v>
      </c>
      <c r="D1757" s="5">
        <v>49.43</v>
      </c>
      <c r="E1757" s="5">
        <v>19.989999999999998</v>
      </c>
      <c r="F1757" s="5">
        <v>3089</v>
      </c>
      <c r="G1757" s="5" t="s">
        <v>2785</v>
      </c>
      <c r="H1757" s="5" t="s">
        <v>49</v>
      </c>
      <c r="I1757" s="5" t="s">
        <v>28</v>
      </c>
      <c r="J1757" s="5" t="s">
        <v>29</v>
      </c>
      <c r="K1757" s="5" t="s">
        <v>257</v>
      </c>
      <c r="L1757" s="5" t="s">
        <v>59</v>
      </c>
      <c r="M1757" s="5" t="s">
        <v>2786</v>
      </c>
      <c r="N1757" s="5">
        <v>0.56999999999999995</v>
      </c>
      <c r="O1757" s="5" t="s">
        <v>33</v>
      </c>
      <c r="P1757" s="5" t="s">
        <v>61</v>
      </c>
      <c r="Q1757" s="5" t="s">
        <v>183</v>
      </c>
      <c r="R1757" s="5" t="s">
        <v>2755</v>
      </c>
      <c r="S1757" s="5">
        <v>66209</v>
      </c>
      <c r="T1757" s="7">
        <v>42028</v>
      </c>
      <c r="U1757" s="7">
        <v>42033</v>
      </c>
      <c r="V1757" s="5">
        <v>-122.77</v>
      </c>
      <c r="W1757" s="5">
        <v>6</v>
      </c>
      <c r="X1757" s="5">
        <v>281.82</v>
      </c>
      <c r="Y1757" s="5">
        <v>91219</v>
      </c>
      <c r="Z1757" s="5">
        <f>DATEDIF(Table1[[#This Row],[Order Date]], Table1[[#This Row],[Ship Date]], "D")</f>
        <v>5</v>
      </c>
      <c r="AA1757" s="5">
        <f>IF(Table1[[#This Row],[Sales]]=0, 0, Table1[[#This Row],[Profit]] / Table1[[#This Row],[Sales]] * 100)</f>
        <v>-43.563267333759136</v>
      </c>
      <c r="AB1757" s="5">
        <f>Table1[[#This Row],[Sales]] / (1 - Table1[[#This Row],[Discount]])</f>
        <v>303.03225806451616</v>
      </c>
      <c r="AC1757" s="5">
        <f>Table1[[#This Row],[Sales Before Discount]] - Table1[[#This Row],[Sales]]</f>
        <v>21.212258064516163</v>
      </c>
      <c r="AD1757" s="5" t="str">
        <f>IF(Table1[[#This Row],[Discount Impact Factor]]=0, "No Discount", IF(Table1[[#This Row],[Discount Impact Factor]]&lt;=0.1, "Low Discount", IF(Table1[[#This Row],[Discount Impact Factor]]&lt;=0.2, "Medium Discount", "High Discount")))</f>
        <v>High Discount</v>
      </c>
      <c r="AE1757" s="5" t="str">
        <f>IF(Table1[[#This Row],[Discount]]=0,"0% (No Discount)",
 IF(Table1[[#This Row],[Discount]]&lt;=0.09,"10%",
 IF(Table1[[#This Row],[Discount]]&lt;=0.16,"15%",
 IF(Table1[[#This Row],[Discount]]&lt;=0.2,"20%",  IF(Table1[[#This Row],[Discount]]&lt;=0.25,"25%",
 "30%+")))))</f>
        <v>10%</v>
      </c>
      <c r="AF1757" s="5" t="str">
        <f>IF(Table1[[#This Row],[Discount]]=0, "Full Price", "Discounted")</f>
        <v>Discounted</v>
      </c>
      <c r="AG1757" s="46" t="str">
        <f>TEXT(Table1[[#This Row],[Order Date]],"mmm-yyyy")</f>
        <v>Jan-2015</v>
      </c>
    </row>
    <row r="1758" spans="1:33" ht="12.75" hidden="1" customHeight="1" x14ac:dyDescent="0.25">
      <c r="A1758" s="5">
        <v>20357</v>
      </c>
      <c r="B1758" s="5" t="s">
        <v>47</v>
      </c>
      <c r="C1758" s="5">
        <v>0.09</v>
      </c>
      <c r="D1758" s="5">
        <v>207.48</v>
      </c>
      <c r="E1758" s="5">
        <v>0.99</v>
      </c>
      <c r="F1758" s="5">
        <v>3095</v>
      </c>
      <c r="G1758" s="5" t="s">
        <v>2787</v>
      </c>
      <c r="H1758" s="5" t="s">
        <v>49</v>
      </c>
      <c r="I1758" s="5" t="s">
        <v>114</v>
      </c>
      <c r="J1758" s="5" t="s">
        <v>29</v>
      </c>
      <c r="K1758" s="5" t="s">
        <v>257</v>
      </c>
      <c r="L1758" s="5" t="s">
        <v>59</v>
      </c>
      <c r="M1758" s="5" t="s">
        <v>2143</v>
      </c>
      <c r="N1758" s="5">
        <v>0.55000000000000004</v>
      </c>
      <c r="O1758" s="5" t="s">
        <v>33</v>
      </c>
      <c r="P1758" s="5" t="s">
        <v>53</v>
      </c>
      <c r="Q1758" s="5" t="s">
        <v>154</v>
      </c>
      <c r="R1758" s="5" t="s">
        <v>2788</v>
      </c>
      <c r="S1758" s="5">
        <v>45011</v>
      </c>
      <c r="T1758" s="7">
        <v>42023</v>
      </c>
      <c r="U1758" s="7">
        <v>42025</v>
      </c>
      <c r="V1758" s="5">
        <v>683.9556</v>
      </c>
      <c r="W1758" s="5">
        <v>5</v>
      </c>
      <c r="X1758" s="5">
        <v>991.24</v>
      </c>
      <c r="Y1758" s="5">
        <v>86220</v>
      </c>
      <c r="Z1758" s="5">
        <f>DATEDIF(Table1[[#This Row],[Order Date]], Table1[[#This Row],[Ship Date]], "D")</f>
        <v>2</v>
      </c>
      <c r="AA1758" s="5">
        <f>IF(Table1[[#This Row],[Sales]]=0, 0, Table1[[#This Row],[Profit]] / Table1[[#This Row],[Sales]] * 100)</f>
        <v>69</v>
      </c>
      <c r="AB1758" s="5">
        <f>Table1[[#This Row],[Sales]] / (1 - Table1[[#This Row],[Discount]])</f>
        <v>1089.2747252747251</v>
      </c>
      <c r="AC1758" s="5">
        <f>Table1[[#This Row],[Sales Before Discount]] - Table1[[#This Row],[Sales]]</f>
        <v>98.034725274725133</v>
      </c>
      <c r="AD1758" s="5" t="str">
        <f>IF(Table1[[#This Row],[Discount Impact Factor]]=0, "No Discount", IF(Table1[[#This Row],[Discount Impact Factor]]&lt;=0.1, "Low Discount", IF(Table1[[#This Row],[Discount Impact Factor]]&lt;=0.2, "Medium Discount", "High Discount")))</f>
        <v>High Discount</v>
      </c>
      <c r="AE1758" s="5" t="str">
        <f>IF(Table1[[#This Row],[Discount]]=0,"0% (No Discount)",
 IF(Table1[[#This Row],[Discount]]&lt;=0.09,"10%",
 IF(Table1[[#This Row],[Discount]]&lt;=0.16,"15%",
 IF(Table1[[#This Row],[Discount]]&lt;=0.2,"20%",  IF(Table1[[#This Row],[Discount]]&lt;=0.25,"25%",
 "30%+")))))</f>
        <v>10%</v>
      </c>
      <c r="AF1758" s="5" t="str">
        <f>IF(Table1[[#This Row],[Discount]]=0, "Full Price", "Discounted")</f>
        <v>Discounted</v>
      </c>
      <c r="AG1758" s="46" t="str">
        <f>TEXT(Table1[[#This Row],[Order Date]],"mmm-yyyy")</f>
        <v>Jan-2015</v>
      </c>
    </row>
    <row r="1759" spans="1:33" ht="12.75" customHeight="1" x14ac:dyDescent="0.25">
      <c r="A1759" s="5">
        <v>21235</v>
      </c>
      <c r="B1759" s="5" t="s">
        <v>25</v>
      </c>
      <c r="C1759" s="5">
        <v>0.08</v>
      </c>
      <c r="D1759" s="5">
        <v>40.98</v>
      </c>
      <c r="E1759" s="5">
        <v>7.2</v>
      </c>
      <c r="F1759" s="5">
        <v>3096</v>
      </c>
      <c r="G1759" s="5" t="s">
        <v>2789</v>
      </c>
      <c r="H1759" s="5" t="s">
        <v>27</v>
      </c>
      <c r="I1759" s="5" t="s">
        <v>114</v>
      </c>
      <c r="J1759" s="5" t="s">
        <v>29</v>
      </c>
      <c r="K1759" s="5" t="s">
        <v>257</v>
      </c>
      <c r="L1759" s="5" t="s">
        <v>59</v>
      </c>
      <c r="M1759" s="5" t="s">
        <v>2790</v>
      </c>
      <c r="N1759" s="5">
        <v>0.6</v>
      </c>
      <c r="O1759" s="5" t="s">
        <v>33</v>
      </c>
      <c r="P1759" s="5" t="s">
        <v>53</v>
      </c>
      <c r="Q1759" s="5" t="s">
        <v>154</v>
      </c>
      <c r="R1759" s="5" t="s">
        <v>1734</v>
      </c>
      <c r="S1759" s="5">
        <v>43026</v>
      </c>
      <c r="T1759" s="7">
        <v>42148</v>
      </c>
      <c r="U1759" s="7">
        <v>42149</v>
      </c>
      <c r="V1759" s="5">
        <v>-16.64</v>
      </c>
      <c r="W1759" s="5">
        <v>3</v>
      </c>
      <c r="X1759" s="5">
        <v>119.86</v>
      </c>
      <c r="Y1759" s="5">
        <v>86221</v>
      </c>
      <c r="Z1759" s="5">
        <f>DATEDIF(Table1[[#This Row],[Order Date]], Table1[[#This Row],[Ship Date]], "D")</f>
        <v>1</v>
      </c>
      <c r="AA1759" s="5">
        <f>IF(Table1[[#This Row],[Sales]]=0, 0, Table1[[#This Row],[Profit]] / Table1[[#This Row],[Sales]] * 100)</f>
        <v>-13.882863340563992</v>
      </c>
      <c r="AB1759" s="5">
        <f>Table1[[#This Row],[Sales]] / (1 - Table1[[#This Row],[Discount]])</f>
        <v>130.28260869565216</v>
      </c>
      <c r="AC1759" s="5">
        <f>Table1[[#This Row],[Sales Before Discount]] - Table1[[#This Row],[Sales]]</f>
        <v>10.422608695652158</v>
      </c>
      <c r="AD1759" s="5" t="str">
        <f>IF(Table1[[#This Row],[Discount Impact Factor]]=0, "No Discount", IF(Table1[[#This Row],[Discount Impact Factor]]&lt;=0.1, "Low Discount", IF(Table1[[#This Row],[Discount Impact Factor]]&lt;=0.2, "Medium Discount", "High Discount")))</f>
        <v>High Discount</v>
      </c>
      <c r="AE1759" s="5" t="str">
        <f>IF(Table1[[#This Row],[Discount]]=0,"0% (No Discount)",
 IF(Table1[[#This Row],[Discount]]&lt;=0.09,"10%",
 IF(Table1[[#This Row],[Discount]]&lt;=0.16,"15%",
 IF(Table1[[#This Row],[Discount]]&lt;=0.2,"20%",  IF(Table1[[#This Row],[Discount]]&lt;=0.25,"25%",
 "30%+")))))</f>
        <v>10%</v>
      </c>
      <c r="AF1759" s="5" t="str">
        <f>IF(Table1[[#This Row],[Discount]]=0, "Full Price", "Discounted")</f>
        <v>Discounted</v>
      </c>
      <c r="AG1759" s="46" t="str">
        <f>TEXT(Table1[[#This Row],[Order Date]],"mmm-yyyy")</f>
        <v>May-2015</v>
      </c>
    </row>
    <row r="1760" spans="1:33" ht="12.75" customHeight="1" x14ac:dyDescent="0.25">
      <c r="A1760" s="5">
        <v>21236</v>
      </c>
      <c r="B1760" s="5" t="s">
        <v>25</v>
      </c>
      <c r="C1760" s="5">
        <v>0.08</v>
      </c>
      <c r="D1760" s="5">
        <v>8.1199999999999992</v>
      </c>
      <c r="E1760" s="5">
        <v>2.83</v>
      </c>
      <c r="F1760" s="5">
        <v>3096</v>
      </c>
      <c r="G1760" s="5" t="s">
        <v>2789</v>
      </c>
      <c r="H1760" s="5" t="s">
        <v>27</v>
      </c>
      <c r="I1760" s="5" t="s">
        <v>114</v>
      </c>
      <c r="J1760" s="5" t="s">
        <v>77</v>
      </c>
      <c r="K1760" s="5" t="s">
        <v>180</v>
      </c>
      <c r="L1760" s="5" t="s">
        <v>51</v>
      </c>
      <c r="M1760" s="5" t="s">
        <v>827</v>
      </c>
      <c r="N1760" s="5">
        <v>0.77</v>
      </c>
      <c r="O1760" s="5" t="s">
        <v>33</v>
      </c>
      <c r="P1760" s="5" t="s">
        <v>53</v>
      </c>
      <c r="Q1760" s="5" t="s">
        <v>154</v>
      </c>
      <c r="R1760" s="5" t="s">
        <v>1734</v>
      </c>
      <c r="S1760" s="5">
        <v>43026</v>
      </c>
      <c r="T1760" s="7">
        <v>42148</v>
      </c>
      <c r="U1760" s="7">
        <v>42149</v>
      </c>
      <c r="V1760" s="5">
        <v>-59.73</v>
      </c>
      <c r="W1760" s="5">
        <v>12</v>
      </c>
      <c r="X1760" s="5">
        <v>98.77</v>
      </c>
      <c r="Y1760" s="5">
        <v>86221</v>
      </c>
      <c r="Z1760" s="5">
        <f>DATEDIF(Table1[[#This Row],[Order Date]], Table1[[#This Row],[Ship Date]], "D")</f>
        <v>1</v>
      </c>
      <c r="AA1760" s="5">
        <f>IF(Table1[[#This Row],[Sales]]=0, 0, Table1[[#This Row],[Profit]] / Table1[[#This Row],[Sales]] * 100)</f>
        <v>-60.473828085451039</v>
      </c>
      <c r="AB1760" s="5">
        <f>Table1[[#This Row],[Sales]] / (1 - Table1[[#This Row],[Discount]])</f>
        <v>107.35869565217391</v>
      </c>
      <c r="AC1760" s="5">
        <f>Table1[[#This Row],[Sales Before Discount]] - Table1[[#This Row],[Sales]]</f>
        <v>8.5886956521739108</v>
      </c>
      <c r="AD1760" s="5" t="str">
        <f>IF(Table1[[#This Row],[Discount Impact Factor]]=0, "No Discount", IF(Table1[[#This Row],[Discount Impact Factor]]&lt;=0.1, "Low Discount", IF(Table1[[#This Row],[Discount Impact Factor]]&lt;=0.2, "Medium Discount", "High Discount")))</f>
        <v>High Discount</v>
      </c>
      <c r="AE1760" s="5" t="str">
        <f>IF(Table1[[#This Row],[Discount]]=0,"0% (No Discount)",
 IF(Table1[[#This Row],[Discount]]&lt;=0.09,"10%",
 IF(Table1[[#This Row],[Discount]]&lt;=0.16,"15%",
 IF(Table1[[#This Row],[Discount]]&lt;=0.2,"20%",  IF(Table1[[#This Row],[Discount]]&lt;=0.25,"25%",
 "30%+")))))</f>
        <v>10%</v>
      </c>
      <c r="AF1760" s="5" t="str">
        <f>IF(Table1[[#This Row],[Discount]]=0, "Full Price", "Discounted")</f>
        <v>Discounted</v>
      </c>
      <c r="AG1760" s="46" t="str">
        <f>TEXT(Table1[[#This Row],[Order Date]],"mmm-yyyy")</f>
        <v>May-2015</v>
      </c>
    </row>
    <row r="1761" spans="1:33" ht="12.75" customHeight="1" x14ac:dyDescent="0.25">
      <c r="A1761" s="5">
        <v>21237</v>
      </c>
      <c r="B1761" s="5" t="s">
        <v>25</v>
      </c>
      <c r="C1761" s="5">
        <v>0.02</v>
      </c>
      <c r="D1761" s="5">
        <v>262.11</v>
      </c>
      <c r="E1761" s="5">
        <v>62.74</v>
      </c>
      <c r="F1761" s="5">
        <v>3096</v>
      </c>
      <c r="G1761" s="5" t="s">
        <v>2789</v>
      </c>
      <c r="H1761" s="5" t="s">
        <v>39</v>
      </c>
      <c r="I1761" s="5" t="s">
        <v>114</v>
      </c>
      <c r="J1761" s="5" t="s">
        <v>41</v>
      </c>
      <c r="K1761" s="5" t="s">
        <v>152</v>
      </c>
      <c r="L1761" s="5" t="s">
        <v>121</v>
      </c>
      <c r="M1761" s="5" t="s">
        <v>2791</v>
      </c>
      <c r="N1761" s="5">
        <v>0.75</v>
      </c>
      <c r="O1761" s="5" t="s">
        <v>33</v>
      </c>
      <c r="P1761" s="5" t="s">
        <v>53</v>
      </c>
      <c r="Q1761" s="5" t="s">
        <v>154</v>
      </c>
      <c r="R1761" s="5" t="s">
        <v>1734</v>
      </c>
      <c r="S1761" s="5">
        <v>43026</v>
      </c>
      <c r="T1761" s="7">
        <v>42148</v>
      </c>
      <c r="U1761" s="7">
        <v>42149</v>
      </c>
      <c r="V1761" s="5">
        <v>-633.44123700000023</v>
      </c>
      <c r="W1761" s="5">
        <v>9</v>
      </c>
      <c r="X1761" s="5">
        <v>2495.35</v>
      </c>
      <c r="Y1761" s="5">
        <v>86221</v>
      </c>
      <c r="Z1761" s="5">
        <f>DATEDIF(Table1[[#This Row],[Order Date]], Table1[[#This Row],[Ship Date]], "D")</f>
        <v>1</v>
      </c>
      <c r="AA1761" s="5">
        <f>IF(Table1[[#This Row],[Sales]]=0, 0, Table1[[#This Row],[Profit]] / Table1[[#This Row],[Sales]] * 100)</f>
        <v>-25.384865329512905</v>
      </c>
      <c r="AB1761" s="5">
        <f>Table1[[#This Row],[Sales]] / (1 - Table1[[#This Row],[Discount]])</f>
        <v>2546.2755102040815</v>
      </c>
      <c r="AC1761" s="5">
        <f>Table1[[#This Row],[Sales Before Discount]] - Table1[[#This Row],[Sales]]</f>
        <v>50.925510204081547</v>
      </c>
      <c r="AD1761" s="5" t="str">
        <f>IF(Table1[[#This Row],[Discount Impact Factor]]=0, "No Discount", IF(Table1[[#This Row],[Discount Impact Factor]]&lt;=0.1, "Low Discount", IF(Table1[[#This Row],[Discount Impact Factor]]&lt;=0.2, "Medium Discount", "High Discount")))</f>
        <v>High Discount</v>
      </c>
      <c r="AE1761" s="5" t="str">
        <f>IF(Table1[[#This Row],[Discount]]=0,"0% (No Discount)",
 IF(Table1[[#This Row],[Discount]]&lt;=0.09,"10%",
 IF(Table1[[#This Row],[Discount]]&lt;=0.16,"15%",
 IF(Table1[[#This Row],[Discount]]&lt;=0.2,"20%",  IF(Table1[[#This Row],[Discount]]&lt;=0.25,"25%",
 "30%+")))))</f>
        <v>10%</v>
      </c>
      <c r="AF1761" s="5" t="str">
        <f>IF(Table1[[#This Row],[Discount]]=0, "Full Price", "Discounted")</f>
        <v>Discounted</v>
      </c>
      <c r="AG1761" s="46" t="str">
        <f>TEXT(Table1[[#This Row],[Order Date]],"mmm-yyyy")</f>
        <v>May-2015</v>
      </c>
    </row>
    <row r="1762" spans="1:33" ht="12.75" hidden="1" customHeight="1" x14ac:dyDescent="0.25">
      <c r="A1762" s="5">
        <v>25999</v>
      </c>
      <c r="B1762" s="5" t="s">
        <v>47</v>
      </c>
      <c r="C1762" s="5">
        <v>0.04</v>
      </c>
      <c r="D1762" s="5">
        <v>33.89</v>
      </c>
      <c r="E1762" s="5">
        <v>5.0999999999999996</v>
      </c>
      <c r="F1762" s="5">
        <v>3096</v>
      </c>
      <c r="G1762" s="5" t="s">
        <v>2789</v>
      </c>
      <c r="H1762" s="5" t="s">
        <v>27</v>
      </c>
      <c r="I1762" s="5" t="s">
        <v>114</v>
      </c>
      <c r="J1762" s="5" t="s">
        <v>29</v>
      </c>
      <c r="K1762" s="5" t="s">
        <v>141</v>
      </c>
      <c r="L1762" s="5" t="s">
        <v>59</v>
      </c>
      <c r="M1762" s="5" t="s">
        <v>2792</v>
      </c>
      <c r="N1762" s="5">
        <v>0.6</v>
      </c>
      <c r="O1762" s="5" t="s">
        <v>33</v>
      </c>
      <c r="P1762" s="5" t="s">
        <v>53</v>
      </c>
      <c r="Q1762" s="5" t="s">
        <v>154</v>
      </c>
      <c r="R1762" s="5" t="s">
        <v>1734</v>
      </c>
      <c r="S1762" s="5">
        <v>43026</v>
      </c>
      <c r="T1762" s="7">
        <v>42172</v>
      </c>
      <c r="U1762" s="7">
        <v>42173</v>
      </c>
      <c r="V1762" s="5">
        <v>72.984000000000009</v>
      </c>
      <c r="W1762" s="5">
        <v>6</v>
      </c>
      <c r="X1762" s="5">
        <v>200.83</v>
      </c>
      <c r="Y1762" s="5">
        <v>86222</v>
      </c>
      <c r="Z1762" s="5">
        <f>DATEDIF(Table1[[#This Row],[Order Date]], Table1[[#This Row],[Ship Date]], "D")</f>
        <v>1</v>
      </c>
      <c r="AA1762" s="5">
        <f>IF(Table1[[#This Row],[Sales]]=0, 0, Table1[[#This Row],[Profit]] / Table1[[#This Row],[Sales]] * 100)</f>
        <v>36.341184086042922</v>
      </c>
      <c r="AB1762" s="5">
        <f>Table1[[#This Row],[Sales]] / (1 - Table1[[#This Row],[Discount]])</f>
        <v>209.19791666666669</v>
      </c>
      <c r="AC1762" s="5">
        <f>Table1[[#This Row],[Sales Before Discount]] - Table1[[#This Row],[Sales]]</f>
        <v>8.3679166666666731</v>
      </c>
      <c r="AD1762" s="5" t="str">
        <f>IF(Table1[[#This Row],[Discount Impact Factor]]=0, "No Discount", IF(Table1[[#This Row],[Discount Impact Factor]]&lt;=0.1, "Low Discount", IF(Table1[[#This Row],[Discount Impact Factor]]&lt;=0.2, "Medium Discount", "High Discount")))</f>
        <v>High Discount</v>
      </c>
      <c r="AE1762" s="5" t="str">
        <f>IF(Table1[[#This Row],[Discount]]=0,"0% (No Discount)",
 IF(Table1[[#This Row],[Discount]]&lt;=0.09,"10%",
 IF(Table1[[#This Row],[Discount]]&lt;=0.16,"15%",
 IF(Table1[[#This Row],[Discount]]&lt;=0.2,"20%",  IF(Table1[[#This Row],[Discount]]&lt;=0.25,"25%",
 "30%+")))))</f>
        <v>10%</v>
      </c>
      <c r="AF1762" s="5" t="str">
        <f>IF(Table1[[#This Row],[Discount]]=0, "Full Price", "Discounted")</f>
        <v>Discounted</v>
      </c>
      <c r="AG1762" s="46" t="str">
        <f>TEXT(Table1[[#This Row],[Order Date]],"mmm-yyyy")</f>
        <v>Jun-2015</v>
      </c>
    </row>
    <row r="1763" spans="1:33" ht="12.75" hidden="1" customHeight="1" x14ac:dyDescent="0.25">
      <c r="A1763" s="5">
        <v>19816</v>
      </c>
      <c r="B1763" s="5" t="s">
        <v>47</v>
      </c>
      <c r="C1763" s="5">
        <v>0.05</v>
      </c>
      <c r="D1763" s="5">
        <v>35.44</v>
      </c>
      <c r="E1763" s="5">
        <v>5.09</v>
      </c>
      <c r="F1763" s="5">
        <v>3098</v>
      </c>
      <c r="G1763" s="5" t="s">
        <v>2793</v>
      </c>
      <c r="H1763" s="5" t="s">
        <v>49</v>
      </c>
      <c r="I1763" s="5" t="s">
        <v>114</v>
      </c>
      <c r="J1763" s="5" t="s">
        <v>29</v>
      </c>
      <c r="K1763" s="5" t="s">
        <v>93</v>
      </c>
      <c r="L1763" s="5" t="s">
        <v>59</v>
      </c>
      <c r="M1763" s="5" t="s">
        <v>2777</v>
      </c>
      <c r="N1763" s="5">
        <v>0.38</v>
      </c>
      <c r="O1763" s="5" t="s">
        <v>33</v>
      </c>
      <c r="P1763" s="5" t="s">
        <v>53</v>
      </c>
      <c r="Q1763" s="5" t="s">
        <v>71</v>
      </c>
      <c r="R1763" s="5" t="s">
        <v>2794</v>
      </c>
      <c r="S1763" s="5">
        <v>11967</v>
      </c>
      <c r="T1763" s="7">
        <v>42102</v>
      </c>
      <c r="U1763" s="7">
        <v>42103</v>
      </c>
      <c r="V1763" s="5">
        <v>240.17519999999996</v>
      </c>
      <c r="W1763" s="5">
        <v>10</v>
      </c>
      <c r="X1763" s="5">
        <v>348.08</v>
      </c>
      <c r="Y1763" s="5">
        <v>89314</v>
      </c>
      <c r="Z1763" s="5">
        <f>DATEDIF(Table1[[#This Row],[Order Date]], Table1[[#This Row],[Ship Date]], "D")</f>
        <v>1</v>
      </c>
      <c r="AA1763" s="5">
        <f>IF(Table1[[#This Row],[Sales]]=0, 0, Table1[[#This Row],[Profit]] / Table1[[#This Row],[Sales]] * 100)</f>
        <v>69</v>
      </c>
      <c r="AB1763" s="5">
        <f>Table1[[#This Row],[Sales]] / (1 - Table1[[#This Row],[Discount]])</f>
        <v>366.4</v>
      </c>
      <c r="AC1763" s="5">
        <f>Table1[[#This Row],[Sales Before Discount]] - Table1[[#This Row],[Sales]]</f>
        <v>18.319999999999993</v>
      </c>
      <c r="AD1763" s="5" t="str">
        <f>IF(Table1[[#This Row],[Discount Impact Factor]]=0, "No Discount", IF(Table1[[#This Row],[Discount Impact Factor]]&lt;=0.1, "Low Discount", IF(Table1[[#This Row],[Discount Impact Factor]]&lt;=0.2, "Medium Discount", "High Discount")))</f>
        <v>High Discount</v>
      </c>
      <c r="AE1763" s="5" t="str">
        <f>IF(Table1[[#This Row],[Discount]]=0,"0% (No Discount)",
 IF(Table1[[#This Row],[Discount]]&lt;=0.09,"10%",
 IF(Table1[[#This Row],[Discount]]&lt;=0.16,"15%",
 IF(Table1[[#This Row],[Discount]]&lt;=0.2,"20%",  IF(Table1[[#This Row],[Discount]]&lt;=0.25,"25%",
 "30%+")))))</f>
        <v>10%</v>
      </c>
      <c r="AF1763" s="5" t="str">
        <f>IF(Table1[[#This Row],[Discount]]=0, "Full Price", "Discounted")</f>
        <v>Discounted</v>
      </c>
      <c r="AG1763" s="46" t="str">
        <f>TEXT(Table1[[#This Row],[Order Date]],"mmm-yyyy")</f>
        <v>Apr-2015</v>
      </c>
    </row>
    <row r="1764" spans="1:33" ht="12.75" customHeight="1" x14ac:dyDescent="0.25">
      <c r="A1764" s="5">
        <v>22503</v>
      </c>
      <c r="B1764" s="5" t="s">
        <v>106</v>
      </c>
      <c r="C1764" s="5">
        <v>0</v>
      </c>
      <c r="D1764" s="5">
        <v>11.7</v>
      </c>
      <c r="E1764" s="5">
        <v>6.96</v>
      </c>
      <c r="F1764" s="5">
        <v>3098</v>
      </c>
      <c r="G1764" s="5" t="s">
        <v>2793</v>
      </c>
      <c r="H1764" s="5" t="s">
        <v>27</v>
      </c>
      <c r="I1764" s="5" t="s">
        <v>114</v>
      </c>
      <c r="J1764" s="5" t="s">
        <v>29</v>
      </c>
      <c r="K1764" s="5" t="s">
        <v>257</v>
      </c>
      <c r="L1764" s="5" t="s">
        <v>86</v>
      </c>
      <c r="M1764" s="5" t="s">
        <v>1280</v>
      </c>
      <c r="N1764" s="5">
        <v>0.5</v>
      </c>
      <c r="O1764" s="5" t="s">
        <v>33</v>
      </c>
      <c r="P1764" s="5" t="s">
        <v>53</v>
      </c>
      <c r="Q1764" s="5" t="s">
        <v>71</v>
      </c>
      <c r="R1764" s="5" t="s">
        <v>2794</v>
      </c>
      <c r="S1764" s="5">
        <v>11967</v>
      </c>
      <c r="T1764" s="7">
        <v>42172</v>
      </c>
      <c r="U1764" s="7">
        <v>42174</v>
      </c>
      <c r="V1764" s="5">
        <v>-11.248000000000001</v>
      </c>
      <c r="W1764" s="5">
        <v>10</v>
      </c>
      <c r="X1764" s="5">
        <v>131.69</v>
      </c>
      <c r="Y1764" s="5">
        <v>89315</v>
      </c>
      <c r="Z1764" s="5">
        <f>DATEDIF(Table1[[#This Row],[Order Date]], Table1[[#This Row],[Ship Date]], "D")</f>
        <v>2</v>
      </c>
      <c r="AA1764" s="5">
        <f>IF(Table1[[#This Row],[Sales]]=0, 0, Table1[[#This Row],[Profit]] / Table1[[#This Row],[Sales]] * 100)</f>
        <v>-8.5412711671349388</v>
      </c>
      <c r="AB1764" s="5">
        <f>Table1[[#This Row],[Sales]] / (1 - Table1[[#This Row],[Discount]])</f>
        <v>131.69</v>
      </c>
      <c r="AC1764" s="5">
        <f>Table1[[#This Row],[Sales Before Discount]] - Table1[[#This Row],[Sales]]</f>
        <v>0</v>
      </c>
      <c r="AD1764" s="5" t="str">
        <f>IF(Table1[[#This Row],[Discount Impact Factor]]=0, "No Discount", IF(Table1[[#This Row],[Discount Impact Factor]]&lt;=0.1, "Low Discount", IF(Table1[[#This Row],[Discount Impact Factor]]&lt;=0.2, "Medium Discount", "High Discount")))</f>
        <v>No Discount</v>
      </c>
      <c r="AE1764" s="5" t="str">
        <f>IF(Table1[[#This Row],[Discount]]=0,"0% (No Discount)",
 IF(Table1[[#This Row],[Discount]]&lt;=0.09,"10%",
 IF(Table1[[#This Row],[Discount]]&lt;=0.16,"15%",
 IF(Table1[[#This Row],[Discount]]&lt;=0.2,"20%",  IF(Table1[[#This Row],[Discount]]&lt;=0.25,"25%",
 "30%+")))))</f>
        <v>0% (No Discount)</v>
      </c>
      <c r="AF1764" s="5" t="str">
        <f>IF(Table1[[#This Row],[Discount]]=0, "Full Price", "Discounted")</f>
        <v>Full Price</v>
      </c>
      <c r="AG1764" s="46" t="str">
        <f>TEXT(Table1[[#This Row],[Order Date]],"mmm-yyyy")</f>
        <v>Jun-2015</v>
      </c>
    </row>
    <row r="1765" spans="1:33" ht="12.75" hidden="1" customHeight="1" x14ac:dyDescent="0.25">
      <c r="A1765" s="5">
        <v>18930</v>
      </c>
      <c r="B1765" s="5" t="s">
        <v>106</v>
      </c>
      <c r="C1765" s="5">
        <v>0.06</v>
      </c>
      <c r="D1765" s="5">
        <v>2.89</v>
      </c>
      <c r="E1765" s="5">
        <v>0.5</v>
      </c>
      <c r="F1765" s="5">
        <v>3098</v>
      </c>
      <c r="G1765" s="5" t="s">
        <v>2793</v>
      </c>
      <c r="H1765" s="5" t="s">
        <v>49</v>
      </c>
      <c r="I1765" s="5" t="s">
        <v>114</v>
      </c>
      <c r="J1765" s="5" t="s">
        <v>29</v>
      </c>
      <c r="K1765" s="5" t="s">
        <v>134</v>
      </c>
      <c r="L1765" s="5" t="s">
        <v>59</v>
      </c>
      <c r="M1765" s="5" t="s">
        <v>789</v>
      </c>
      <c r="N1765" s="5">
        <v>0.38</v>
      </c>
      <c r="O1765" s="5" t="s">
        <v>33</v>
      </c>
      <c r="P1765" s="5" t="s">
        <v>53</v>
      </c>
      <c r="Q1765" s="5" t="s">
        <v>71</v>
      </c>
      <c r="R1765" s="5" t="s">
        <v>2794</v>
      </c>
      <c r="S1765" s="5">
        <v>11967</v>
      </c>
      <c r="T1765" s="7">
        <v>42063</v>
      </c>
      <c r="U1765" s="7">
        <v>42063</v>
      </c>
      <c r="V1765" s="5">
        <v>9.611699999999999</v>
      </c>
      <c r="W1765" s="5">
        <v>5</v>
      </c>
      <c r="X1765" s="5">
        <v>13.93</v>
      </c>
      <c r="Y1765" s="5">
        <v>89316</v>
      </c>
      <c r="Z1765" s="5">
        <f>DATEDIF(Table1[[#This Row],[Order Date]], Table1[[#This Row],[Ship Date]], "D")</f>
        <v>0</v>
      </c>
      <c r="AA1765" s="5">
        <f>IF(Table1[[#This Row],[Sales]]=0, 0, Table1[[#This Row],[Profit]] / Table1[[#This Row],[Sales]] * 100)</f>
        <v>69</v>
      </c>
      <c r="AB1765" s="5">
        <f>Table1[[#This Row],[Sales]] / (1 - Table1[[#This Row],[Discount]])</f>
        <v>14.819148936170214</v>
      </c>
      <c r="AC1765" s="5">
        <f>Table1[[#This Row],[Sales Before Discount]] - Table1[[#This Row],[Sales]]</f>
        <v>0.88914893617021384</v>
      </c>
      <c r="AD1765" s="5" t="str">
        <f>IF(Table1[[#This Row],[Discount Impact Factor]]=0, "No Discount", IF(Table1[[#This Row],[Discount Impact Factor]]&lt;=0.1, "Low Discount", IF(Table1[[#This Row],[Discount Impact Factor]]&lt;=0.2, "Medium Discount", "High Discount")))</f>
        <v>High Discount</v>
      </c>
      <c r="AE1765" s="5" t="str">
        <f>IF(Table1[[#This Row],[Discount]]=0,"0% (No Discount)",
 IF(Table1[[#This Row],[Discount]]&lt;=0.09,"10%",
 IF(Table1[[#This Row],[Discount]]&lt;=0.16,"15%",
 IF(Table1[[#This Row],[Discount]]&lt;=0.2,"20%",  IF(Table1[[#This Row],[Discount]]&lt;=0.25,"25%",
 "30%+")))))</f>
        <v>10%</v>
      </c>
      <c r="AF1765" s="5" t="str">
        <f>IF(Table1[[#This Row],[Discount]]=0, "Full Price", "Discounted")</f>
        <v>Discounted</v>
      </c>
      <c r="AG1765" s="46" t="str">
        <f>TEXT(Table1[[#This Row],[Order Date]],"mmm-yyyy")</f>
        <v>Feb-2015</v>
      </c>
    </row>
    <row r="1766" spans="1:33" ht="12.75" customHeight="1" x14ac:dyDescent="0.25">
      <c r="A1766" s="5">
        <v>19805</v>
      </c>
      <c r="B1766" s="5" t="s">
        <v>47</v>
      </c>
      <c r="C1766" s="5">
        <v>7.0000000000000007E-2</v>
      </c>
      <c r="D1766" s="5">
        <v>35.99</v>
      </c>
      <c r="E1766" s="5">
        <v>5</v>
      </c>
      <c r="F1766" s="5">
        <v>3100</v>
      </c>
      <c r="G1766" s="5" t="s">
        <v>2795</v>
      </c>
      <c r="H1766" s="5" t="s">
        <v>49</v>
      </c>
      <c r="I1766" s="5" t="s">
        <v>114</v>
      </c>
      <c r="J1766" s="5" t="s">
        <v>77</v>
      </c>
      <c r="K1766" s="5" t="s">
        <v>78</v>
      </c>
      <c r="L1766" s="5" t="s">
        <v>31</v>
      </c>
      <c r="M1766" s="5" t="s">
        <v>1762</v>
      </c>
      <c r="N1766" s="5">
        <v>0.82</v>
      </c>
      <c r="O1766" s="5" t="s">
        <v>33</v>
      </c>
      <c r="P1766" s="5" t="s">
        <v>136</v>
      </c>
      <c r="Q1766" s="5" t="s">
        <v>362</v>
      </c>
      <c r="R1766" s="5" t="s">
        <v>2796</v>
      </c>
      <c r="S1766" s="5">
        <v>33334</v>
      </c>
      <c r="T1766" s="7">
        <v>42088</v>
      </c>
      <c r="U1766" s="7">
        <v>42090</v>
      </c>
      <c r="V1766" s="5">
        <v>-299.81420000000003</v>
      </c>
      <c r="W1766" s="5">
        <v>1</v>
      </c>
      <c r="X1766" s="5">
        <v>31.71</v>
      </c>
      <c r="Y1766" s="5">
        <v>89988</v>
      </c>
      <c r="Z1766" s="5">
        <f>DATEDIF(Table1[[#This Row],[Order Date]], Table1[[#This Row],[Ship Date]], "D")</f>
        <v>2</v>
      </c>
      <c r="AA1766" s="5">
        <f>IF(Table1[[#This Row],[Sales]]=0, 0, Table1[[#This Row],[Profit]] / Table1[[#This Row],[Sales]] * 100)</f>
        <v>-945.48785871964685</v>
      </c>
      <c r="AB1766" s="5">
        <f>Table1[[#This Row],[Sales]] / (1 - Table1[[#This Row],[Discount]])</f>
        <v>34.096774193548391</v>
      </c>
      <c r="AC1766" s="5">
        <f>Table1[[#This Row],[Sales Before Discount]] - Table1[[#This Row],[Sales]]</f>
        <v>2.3867741935483906</v>
      </c>
      <c r="AD1766" s="5" t="str">
        <f>IF(Table1[[#This Row],[Discount Impact Factor]]=0, "No Discount", IF(Table1[[#This Row],[Discount Impact Factor]]&lt;=0.1, "Low Discount", IF(Table1[[#This Row],[Discount Impact Factor]]&lt;=0.2, "Medium Discount", "High Discount")))</f>
        <v>High Discount</v>
      </c>
      <c r="AE1766" s="5" t="str">
        <f>IF(Table1[[#This Row],[Discount]]=0,"0% (No Discount)",
 IF(Table1[[#This Row],[Discount]]&lt;=0.09,"10%",
 IF(Table1[[#This Row],[Discount]]&lt;=0.16,"15%",
 IF(Table1[[#This Row],[Discount]]&lt;=0.2,"20%",  IF(Table1[[#This Row],[Discount]]&lt;=0.25,"25%",
 "30%+")))))</f>
        <v>10%</v>
      </c>
      <c r="AF1766" s="5" t="str">
        <f>IF(Table1[[#This Row],[Discount]]=0, "Full Price", "Discounted")</f>
        <v>Discounted</v>
      </c>
      <c r="AG1766" s="46" t="str">
        <f>TEXT(Table1[[#This Row],[Order Date]],"mmm-yyyy")</f>
        <v>Mar-2015</v>
      </c>
    </row>
    <row r="1767" spans="1:33" ht="12.75" hidden="1" customHeight="1" x14ac:dyDescent="0.25">
      <c r="A1767" s="5">
        <v>18087</v>
      </c>
      <c r="B1767" s="5" t="s">
        <v>47</v>
      </c>
      <c r="C1767" s="5">
        <v>0.04</v>
      </c>
      <c r="D1767" s="5">
        <v>3.08</v>
      </c>
      <c r="E1767" s="5">
        <v>0.99</v>
      </c>
      <c r="F1767" s="5">
        <v>3105</v>
      </c>
      <c r="G1767" s="5" t="s">
        <v>2797</v>
      </c>
      <c r="H1767" s="5" t="s">
        <v>49</v>
      </c>
      <c r="I1767" s="5" t="s">
        <v>40</v>
      </c>
      <c r="J1767" s="5" t="s">
        <v>29</v>
      </c>
      <c r="K1767" s="5" t="s">
        <v>134</v>
      </c>
      <c r="L1767" s="5" t="s">
        <v>59</v>
      </c>
      <c r="M1767" s="5" t="s">
        <v>1994</v>
      </c>
      <c r="N1767" s="5">
        <v>0.37</v>
      </c>
      <c r="O1767" s="5" t="s">
        <v>33</v>
      </c>
      <c r="P1767" s="5" t="s">
        <v>136</v>
      </c>
      <c r="Q1767" s="5" t="s">
        <v>613</v>
      </c>
      <c r="R1767" s="5" t="s">
        <v>319</v>
      </c>
      <c r="S1767" s="5">
        <v>42071</v>
      </c>
      <c r="T1767" s="7">
        <v>42083</v>
      </c>
      <c r="U1767" s="7">
        <v>42084</v>
      </c>
      <c r="V1767" s="5">
        <v>13.799999999999999</v>
      </c>
      <c r="W1767" s="5">
        <v>19</v>
      </c>
      <c r="X1767" s="5">
        <v>60.01</v>
      </c>
      <c r="Y1767" s="5">
        <v>86327</v>
      </c>
      <c r="Z1767" s="5">
        <f>DATEDIF(Table1[[#This Row],[Order Date]], Table1[[#This Row],[Ship Date]], "D")</f>
        <v>1</v>
      </c>
      <c r="AA1767" s="5">
        <f>IF(Table1[[#This Row],[Sales]]=0, 0, Table1[[#This Row],[Profit]] / Table1[[#This Row],[Sales]] * 100)</f>
        <v>22.996167305449092</v>
      </c>
      <c r="AB1767" s="5">
        <f>Table1[[#This Row],[Sales]] / (1 - Table1[[#This Row],[Discount]])</f>
        <v>62.510416666666664</v>
      </c>
      <c r="AC1767" s="5">
        <f>Table1[[#This Row],[Sales Before Discount]] - Table1[[#This Row],[Sales]]</f>
        <v>2.5004166666666663</v>
      </c>
      <c r="AD1767" s="5" t="str">
        <f>IF(Table1[[#This Row],[Discount Impact Factor]]=0, "No Discount", IF(Table1[[#This Row],[Discount Impact Factor]]&lt;=0.1, "Low Discount", IF(Table1[[#This Row],[Discount Impact Factor]]&lt;=0.2, "Medium Discount", "High Discount")))</f>
        <v>High Discount</v>
      </c>
      <c r="AE1767" s="5" t="str">
        <f>IF(Table1[[#This Row],[Discount]]=0,"0% (No Discount)",
 IF(Table1[[#This Row],[Discount]]&lt;=0.09,"10%",
 IF(Table1[[#This Row],[Discount]]&lt;=0.16,"15%",
 IF(Table1[[#This Row],[Discount]]&lt;=0.2,"20%",  IF(Table1[[#This Row],[Discount]]&lt;=0.25,"25%",
 "30%+")))))</f>
        <v>10%</v>
      </c>
      <c r="AF1767" s="5" t="str">
        <f>IF(Table1[[#This Row],[Discount]]=0, "Full Price", "Discounted")</f>
        <v>Discounted</v>
      </c>
      <c r="AG1767" s="46" t="str">
        <f>TEXT(Table1[[#This Row],[Order Date]],"mmm-yyyy")</f>
        <v>Mar-2015</v>
      </c>
    </row>
    <row r="1768" spans="1:33" ht="12.75" hidden="1" customHeight="1" x14ac:dyDescent="0.25">
      <c r="A1768" s="5">
        <v>18088</v>
      </c>
      <c r="B1768" s="5" t="s">
        <v>47</v>
      </c>
      <c r="C1768" s="5">
        <v>0.02</v>
      </c>
      <c r="D1768" s="5">
        <v>6.48</v>
      </c>
      <c r="E1768" s="5">
        <v>5.9</v>
      </c>
      <c r="F1768" s="5">
        <v>3105</v>
      </c>
      <c r="G1768" s="5" t="s">
        <v>2797</v>
      </c>
      <c r="H1768" s="5" t="s">
        <v>49</v>
      </c>
      <c r="I1768" s="5" t="s">
        <v>40</v>
      </c>
      <c r="J1768" s="5" t="s">
        <v>29</v>
      </c>
      <c r="K1768" s="5" t="s">
        <v>93</v>
      </c>
      <c r="L1768" s="5" t="s">
        <v>59</v>
      </c>
      <c r="M1768" s="5" t="s">
        <v>712</v>
      </c>
      <c r="N1768" s="5">
        <v>0.37</v>
      </c>
      <c r="O1768" s="5" t="s">
        <v>33</v>
      </c>
      <c r="P1768" s="5" t="s">
        <v>136</v>
      </c>
      <c r="Q1768" s="5" t="s">
        <v>613</v>
      </c>
      <c r="R1768" s="5" t="s">
        <v>319</v>
      </c>
      <c r="S1768" s="5">
        <v>42071</v>
      </c>
      <c r="T1768" s="7">
        <v>42083</v>
      </c>
      <c r="U1768" s="7">
        <v>42084</v>
      </c>
      <c r="V1768" s="5">
        <v>4.3919999999999995</v>
      </c>
      <c r="W1768" s="5">
        <v>13</v>
      </c>
      <c r="X1768" s="5">
        <v>90.98</v>
      </c>
      <c r="Y1768" s="5">
        <v>86327</v>
      </c>
      <c r="Z1768" s="5">
        <f>DATEDIF(Table1[[#This Row],[Order Date]], Table1[[#This Row],[Ship Date]], "D")</f>
        <v>1</v>
      </c>
      <c r="AA1768" s="5">
        <f>IF(Table1[[#This Row],[Sales]]=0, 0, Table1[[#This Row],[Profit]] / Table1[[#This Row],[Sales]] * 100)</f>
        <v>4.8274346010112099</v>
      </c>
      <c r="AB1768" s="5">
        <f>Table1[[#This Row],[Sales]] / (1 - Table1[[#This Row],[Discount]])</f>
        <v>92.83673469387756</v>
      </c>
      <c r="AC1768" s="5">
        <f>Table1[[#This Row],[Sales Before Discount]] - Table1[[#This Row],[Sales]]</f>
        <v>1.8567346938775557</v>
      </c>
      <c r="AD1768" s="5" t="str">
        <f>IF(Table1[[#This Row],[Discount Impact Factor]]=0, "No Discount", IF(Table1[[#This Row],[Discount Impact Factor]]&lt;=0.1, "Low Discount", IF(Table1[[#This Row],[Discount Impact Factor]]&lt;=0.2, "Medium Discount", "High Discount")))</f>
        <v>High Discount</v>
      </c>
      <c r="AE1768" s="5" t="str">
        <f>IF(Table1[[#This Row],[Discount]]=0,"0% (No Discount)",
 IF(Table1[[#This Row],[Discount]]&lt;=0.09,"10%",
 IF(Table1[[#This Row],[Discount]]&lt;=0.16,"15%",
 IF(Table1[[#This Row],[Discount]]&lt;=0.2,"20%",  IF(Table1[[#This Row],[Discount]]&lt;=0.25,"25%",
 "30%+")))))</f>
        <v>10%</v>
      </c>
      <c r="AF1768" s="5" t="str">
        <f>IF(Table1[[#This Row],[Discount]]=0, "Full Price", "Discounted")</f>
        <v>Discounted</v>
      </c>
      <c r="AG1768" s="46" t="str">
        <f>TEXT(Table1[[#This Row],[Order Date]],"mmm-yyyy")</f>
        <v>Mar-2015</v>
      </c>
    </row>
    <row r="1769" spans="1:33" ht="12.75" customHeight="1" x14ac:dyDescent="0.25">
      <c r="A1769" s="5">
        <v>18089</v>
      </c>
      <c r="B1769" s="5" t="s">
        <v>47</v>
      </c>
      <c r="C1769" s="5">
        <v>0.04</v>
      </c>
      <c r="D1769" s="5">
        <v>125.99</v>
      </c>
      <c r="E1769" s="5">
        <v>4.2</v>
      </c>
      <c r="F1769" s="5">
        <v>3105</v>
      </c>
      <c r="G1769" s="5" t="s">
        <v>2797</v>
      </c>
      <c r="H1769" s="5" t="s">
        <v>49</v>
      </c>
      <c r="I1769" s="5" t="s">
        <v>40</v>
      </c>
      <c r="J1769" s="5" t="s">
        <v>77</v>
      </c>
      <c r="K1769" s="5" t="s">
        <v>78</v>
      </c>
      <c r="L1769" s="5" t="s">
        <v>59</v>
      </c>
      <c r="M1769" s="5" t="s">
        <v>2798</v>
      </c>
      <c r="N1769" s="5">
        <v>0.59</v>
      </c>
      <c r="O1769" s="5" t="s">
        <v>33</v>
      </c>
      <c r="P1769" s="5" t="s">
        <v>136</v>
      </c>
      <c r="Q1769" s="5" t="s">
        <v>613</v>
      </c>
      <c r="R1769" s="5" t="s">
        <v>319</v>
      </c>
      <c r="S1769" s="5">
        <v>42071</v>
      </c>
      <c r="T1769" s="7">
        <v>42083</v>
      </c>
      <c r="U1769" s="7">
        <v>42085</v>
      </c>
      <c r="V1769" s="5">
        <v>-236.25</v>
      </c>
      <c r="W1769" s="5">
        <v>12</v>
      </c>
      <c r="X1769" s="5">
        <v>1270.7</v>
      </c>
      <c r="Y1769" s="5">
        <v>86327</v>
      </c>
      <c r="Z1769" s="5">
        <f>DATEDIF(Table1[[#This Row],[Order Date]], Table1[[#This Row],[Ship Date]], "D")</f>
        <v>2</v>
      </c>
      <c r="AA1769" s="5">
        <f>IF(Table1[[#This Row],[Sales]]=0, 0, Table1[[#This Row],[Profit]] / Table1[[#This Row],[Sales]] * 100)</f>
        <v>-18.592114582513574</v>
      </c>
      <c r="AB1769" s="5">
        <f>Table1[[#This Row],[Sales]] / (1 - Table1[[#This Row],[Discount]])</f>
        <v>1323.6458333333335</v>
      </c>
      <c r="AC1769" s="5">
        <f>Table1[[#This Row],[Sales Before Discount]] - Table1[[#This Row],[Sales]]</f>
        <v>52.945833333333439</v>
      </c>
      <c r="AD1769" s="5" t="str">
        <f>IF(Table1[[#This Row],[Discount Impact Factor]]=0, "No Discount", IF(Table1[[#This Row],[Discount Impact Factor]]&lt;=0.1, "Low Discount", IF(Table1[[#This Row],[Discount Impact Factor]]&lt;=0.2, "Medium Discount", "High Discount")))</f>
        <v>High Discount</v>
      </c>
      <c r="AE1769" s="5" t="str">
        <f>IF(Table1[[#This Row],[Discount]]=0,"0% (No Discount)",
 IF(Table1[[#This Row],[Discount]]&lt;=0.09,"10%",
 IF(Table1[[#This Row],[Discount]]&lt;=0.16,"15%",
 IF(Table1[[#This Row],[Discount]]&lt;=0.2,"20%",  IF(Table1[[#This Row],[Discount]]&lt;=0.25,"25%",
 "30%+")))))</f>
        <v>10%</v>
      </c>
      <c r="AF1769" s="5" t="str">
        <f>IF(Table1[[#This Row],[Discount]]=0, "Full Price", "Discounted")</f>
        <v>Discounted</v>
      </c>
      <c r="AG1769" s="46" t="str">
        <f>TEXT(Table1[[#This Row],[Order Date]],"mmm-yyyy")</f>
        <v>Mar-2015</v>
      </c>
    </row>
    <row r="1770" spans="1:33" ht="12.75" hidden="1" customHeight="1" x14ac:dyDescent="0.25">
      <c r="A1770" s="5">
        <v>87</v>
      </c>
      <c r="B1770" s="5" t="s">
        <v>47</v>
      </c>
      <c r="C1770" s="5">
        <v>0.04</v>
      </c>
      <c r="D1770" s="5">
        <v>3.08</v>
      </c>
      <c r="E1770" s="5">
        <v>0.99</v>
      </c>
      <c r="F1770" s="5">
        <v>3106</v>
      </c>
      <c r="G1770" s="5" t="s">
        <v>2799</v>
      </c>
      <c r="H1770" s="5" t="s">
        <v>49</v>
      </c>
      <c r="I1770" s="5" t="s">
        <v>40</v>
      </c>
      <c r="J1770" s="5" t="s">
        <v>29</v>
      </c>
      <c r="K1770" s="5" t="s">
        <v>134</v>
      </c>
      <c r="L1770" s="5" t="s">
        <v>59</v>
      </c>
      <c r="M1770" s="5" t="s">
        <v>1994</v>
      </c>
      <c r="N1770" s="5">
        <v>0.37</v>
      </c>
      <c r="O1770" s="5" t="s">
        <v>33</v>
      </c>
      <c r="P1770" s="5" t="s">
        <v>61</v>
      </c>
      <c r="Q1770" s="5" t="s">
        <v>130</v>
      </c>
      <c r="R1770" s="5" t="s">
        <v>2164</v>
      </c>
      <c r="S1770" s="5">
        <v>77041</v>
      </c>
      <c r="T1770" s="7">
        <v>42083</v>
      </c>
      <c r="U1770" s="7">
        <v>42084</v>
      </c>
      <c r="V1770" s="5">
        <v>36.020000000000003</v>
      </c>
      <c r="W1770" s="5">
        <v>75</v>
      </c>
      <c r="X1770" s="5">
        <v>236.87</v>
      </c>
      <c r="Y1770" s="5">
        <v>548</v>
      </c>
      <c r="Z1770" s="5">
        <f>DATEDIF(Table1[[#This Row],[Order Date]], Table1[[#This Row],[Ship Date]], "D")</f>
        <v>1</v>
      </c>
      <c r="AA1770" s="5">
        <f>IF(Table1[[#This Row],[Sales]]=0, 0, Table1[[#This Row],[Profit]] / Table1[[#This Row],[Sales]] * 100)</f>
        <v>15.20665343859501</v>
      </c>
      <c r="AB1770" s="5">
        <f>Table1[[#This Row],[Sales]] / (1 - Table1[[#This Row],[Discount]])</f>
        <v>246.73958333333334</v>
      </c>
      <c r="AC1770" s="5">
        <f>Table1[[#This Row],[Sales Before Discount]] - Table1[[#This Row],[Sales]]</f>
        <v>9.8695833333333383</v>
      </c>
      <c r="AD1770" s="5" t="str">
        <f>IF(Table1[[#This Row],[Discount Impact Factor]]=0, "No Discount", IF(Table1[[#This Row],[Discount Impact Factor]]&lt;=0.1, "Low Discount", IF(Table1[[#This Row],[Discount Impact Factor]]&lt;=0.2, "Medium Discount", "High Discount")))</f>
        <v>High Discount</v>
      </c>
      <c r="AE1770" s="5" t="str">
        <f>IF(Table1[[#This Row],[Discount]]=0,"0% (No Discount)",
 IF(Table1[[#This Row],[Discount]]&lt;=0.09,"10%",
 IF(Table1[[#This Row],[Discount]]&lt;=0.16,"15%",
 IF(Table1[[#This Row],[Discount]]&lt;=0.2,"20%",  IF(Table1[[#This Row],[Discount]]&lt;=0.25,"25%",
 "30%+")))))</f>
        <v>10%</v>
      </c>
      <c r="AF1770" s="5" t="str">
        <f>IF(Table1[[#This Row],[Discount]]=0, "Full Price", "Discounted")</f>
        <v>Discounted</v>
      </c>
      <c r="AG1770" s="46" t="str">
        <f>TEXT(Table1[[#This Row],[Order Date]],"mmm-yyyy")</f>
        <v>Mar-2015</v>
      </c>
    </row>
    <row r="1771" spans="1:33" ht="12.75" customHeight="1" x14ac:dyDescent="0.25">
      <c r="A1771" s="5">
        <v>88</v>
      </c>
      <c r="B1771" s="5" t="s">
        <v>47</v>
      </c>
      <c r="C1771" s="5">
        <v>0.02</v>
      </c>
      <c r="D1771" s="5">
        <v>6.48</v>
      </c>
      <c r="E1771" s="5">
        <v>5.9</v>
      </c>
      <c r="F1771" s="5">
        <v>3106</v>
      </c>
      <c r="G1771" s="5" t="s">
        <v>2799</v>
      </c>
      <c r="H1771" s="5" t="s">
        <v>49</v>
      </c>
      <c r="I1771" s="5" t="s">
        <v>40</v>
      </c>
      <c r="J1771" s="5" t="s">
        <v>29</v>
      </c>
      <c r="K1771" s="5" t="s">
        <v>93</v>
      </c>
      <c r="L1771" s="5" t="s">
        <v>59</v>
      </c>
      <c r="M1771" s="5" t="s">
        <v>712</v>
      </c>
      <c r="N1771" s="5">
        <v>0.37</v>
      </c>
      <c r="O1771" s="5" t="s">
        <v>33</v>
      </c>
      <c r="P1771" s="5" t="s">
        <v>61</v>
      </c>
      <c r="Q1771" s="5" t="s">
        <v>130</v>
      </c>
      <c r="R1771" s="5" t="s">
        <v>2164</v>
      </c>
      <c r="S1771" s="5">
        <v>77041</v>
      </c>
      <c r="T1771" s="7">
        <v>42083</v>
      </c>
      <c r="U1771" s="7">
        <v>42084</v>
      </c>
      <c r="V1771" s="5">
        <v>-50.64</v>
      </c>
      <c r="W1771" s="5">
        <v>53</v>
      </c>
      <c r="X1771" s="5">
        <v>370.91</v>
      </c>
      <c r="Y1771" s="5">
        <v>548</v>
      </c>
      <c r="Z1771" s="5">
        <f>DATEDIF(Table1[[#This Row],[Order Date]], Table1[[#This Row],[Ship Date]], "D")</f>
        <v>1</v>
      </c>
      <c r="AA1771" s="5">
        <f>IF(Table1[[#This Row],[Sales]]=0, 0, Table1[[#This Row],[Profit]] / Table1[[#This Row],[Sales]] * 100)</f>
        <v>-13.652907713461484</v>
      </c>
      <c r="AB1771" s="5">
        <f>Table1[[#This Row],[Sales]] / (1 - Table1[[#This Row],[Discount]])</f>
        <v>378.4795918367347</v>
      </c>
      <c r="AC1771" s="5">
        <f>Table1[[#This Row],[Sales Before Discount]] - Table1[[#This Row],[Sales]]</f>
        <v>7.5695918367346735</v>
      </c>
      <c r="AD1771" s="5" t="str">
        <f>IF(Table1[[#This Row],[Discount Impact Factor]]=0, "No Discount", IF(Table1[[#This Row],[Discount Impact Factor]]&lt;=0.1, "Low Discount", IF(Table1[[#This Row],[Discount Impact Factor]]&lt;=0.2, "Medium Discount", "High Discount")))</f>
        <v>High Discount</v>
      </c>
      <c r="AE1771" s="5" t="str">
        <f>IF(Table1[[#This Row],[Discount]]=0,"0% (No Discount)",
 IF(Table1[[#This Row],[Discount]]&lt;=0.09,"10%",
 IF(Table1[[#This Row],[Discount]]&lt;=0.16,"15%",
 IF(Table1[[#This Row],[Discount]]&lt;=0.2,"20%",  IF(Table1[[#This Row],[Discount]]&lt;=0.25,"25%",
 "30%+")))))</f>
        <v>10%</v>
      </c>
      <c r="AF1771" s="5" t="str">
        <f>IF(Table1[[#This Row],[Discount]]=0, "Full Price", "Discounted")</f>
        <v>Discounted</v>
      </c>
      <c r="AG1771" s="46" t="str">
        <f>TEXT(Table1[[#This Row],[Order Date]],"mmm-yyyy")</f>
        <v>Mar-2015</v>
      </c>
    </row>
    <row r="1772" spans="1:33" ht="12.75" hidden="1" customHeight="1" x14ac:dyDescent="0.25">
      <c r="A1772" s="5">
        <v>89</v>
      </c>
      <c r="B1772" s="5" t="s">
        <v>47</v>
      </c>
      <c r="C1772" s="5">
        <v>0.04</v>
      </c>
      <c r="D1772" s="5">
        <v>125.99</v>
      </c>
      <c r="E1772" s="5">
        <v>4.2</v>
      </c>
      <c r="F1772" s="5">
        <v>3106</v>
      </c>
      <c r="G1772" s="5" t="s">
        <v>2799</v>
      </c>
      <c r="H1772" s="5" t="s">
        <v>49</v>
      </c>
      <c r="I1772" s="5" t="s">
        <v>40</v>
      </c>
      <c r="J1772" s="5" t="s">
        <v>77</v>
      </c>
      <c r="K1772" s="5" t="s">
        <v>78</v>
      </c>
      <c r="L1772" s="5" t="s">
        <v>59</v>
      </c>
      <c r="M1772" s="5" t="s">
        <v>2798</v>
      </c>
      <c r="N1772" s="5">
        <v>0.59</v>
      </c>
      <c r="O1772" s="5" t="s">
        <v>33</v>
      </c>
      <c r="P1772" s="5" t="s">
        <v>61</v>
      </c>
      <c r="Q1772" s="5" t="s">
        <v>130</v>
      </c>
      <c r="R1772" s="5" t="s">
        <v>2164</v>
      </c>
      <c r="S1772" s="5">
        <v>77041</v>
      </c>
      <c r="T1772" s="7">
        <v>42083</v>
      </c>
      <c r="U1772" s="7">
        <v>42085</v>
      </c>
      <c r="V1772" s="5">
        <v>510.48900000000003</v>
      </c>
      <c r="W1772" s="5">
        <v>47</v>
      </c>
      <c r="X1772" s="5">
        <v>4976.92</v>
      </c>
      <c r="Y1772" s="5">
        <v>548</v>
      </c>
      <c r="Z1772" s="5">
        <f>DATEDIF(Table1[[#This Row],[Order Date]], Table1[[#This Row],[Ship Date]], "D")</f>
        <v>2</v>
      </c>
      <c r="AA1772" s="5">
        <f>IF(Table1[[#This Row],[Sales]]=0, 0, Table1[[#This Row],[Profit]] / Table1[[#This Row],[Sales]] * 100)</f>
        <v>10.25712689776006</v>
      </c>
      <c r="AB1772" s="5">
        <f>Table1[[#This Row],[Sales]] / (1 - Table1[[#This Row],[Discount]])</f>
        <v>5184.291666666667</v>
      </c>
      <c r="AC1772" s="5">
        <f>Table1[[#This Row],[Sales Before Discount]] - Table1[[#This Row],[Sales]]</f>
        <v>207.3716666666669</v>
      </c>
      <c r="AD1772" s="5" t="str">
        <f>IF(Table1[[#This Row],[Discount Impact Factor]]=0, "No Discount", IF(Table1[[#This Row],[Discount Impact Factor]]&lt;=0.1, "Low Discount", IF(Table1[[#This Row],[Discount Impact Factor]]&lt;=0.2, "Medium Discount", "High Discount")))</f>
        <v>High Discount</v>
      </c>
      <c r="AE1772" s="5" t="str">
        <f>IF(Table1[[#This Row],[Discount]]=0,"0% (No Discount)",
 IF(Table1[[#This Row],[Discount]]&lt;=0.09,"10%",
 IF(Table1[[#This Row],[Discount]]&lt;=0.16,"15%",
 IF(Table1[[#This Row],[Discount]]&lt;=0.2,"20%",  IF(Table1[[#This Row],[Discount]]&lt;=0.25,"25%",
 "30%+")))))</f>
        <v>10%</v>
      </c>
      <c r="AF1772" s="5" t="str">
        <f>IF(Table1[[#This Row],[Discount]]=0, "Full Price", "Discounted")</f>
        <v>Discounted</v>
      </c>
      <c r="AG1772" s="46" t="str">
        <f>TEXT(Table1[[#This Row],[Order Date]],"mmm-yyyy")</f>
        <v>Mar-2015</v>
      </c>
    </row>
    <row r="1773" spans="1:33" ht="12.75" customHeight="1" x14ac:dyDescent="0.25">
      <c r="A1773" s="5">
        <v>21120</v>
      </c>
      <c r="B1773" s="5" t="s">
        <v>37</v>
      </c>
      <c r="C1773" s="5">
        <v>7.0000000000000007E-2</v>
      </c>
      <c r="D1773" s="5">
        <v>34.54</v>
      </c>
      <c r="E1773" s="5">
        <v>14.72</v>
      </c>
      <c r="F1773" s="5">
        <v>3113</v>
      </c>
      <c r="G1773" s="5" t="s">
        <v>2800</v>
      </c>
      <c r="H1773" s="5" t="s">
        <v>49</v>
      </c>
      <c r="I1773" s="5" t="s">
        <v>28</v>
      </c>
      <c r="J1773" s="5" t="s">
        <v>29</v>
      </c>
      <c r="K1773" s="5" t="s">
        <v>109</v>
      </c>
      <c r="L1773" s="5" t="s">
        <v>59</v>
      </c>
      <c r="M1773" s="5" t="s">
        <v>2801</v>
      </c>
      <c r="N1773" s="5">
        <v>0.37</v>
      </c>
      <c r="O1773" s="5" t="s">
        <v>33</v>
      </c>
      <c r="P1773" s="5" t="s">
        <v>136</v>
      </c>
      <c r="Q1773" s="5" t="s">
        <v>171</v>
      </c>
      <c r="R1773" s="5" t="s">
        <v>2802</v>
      </c>
      <c r="S1773" s="5">
        <v>70560</v>
      </c>
      <c r="T1773" s="7">
        <v>42141</v>
      </c>
      <c r="U1773" s="7">
        <v>42142</v>
      </c>
      <c r="V1773" s="5">
        <v>-20.182259999999999</v>
      </c>
      <c r="W1773" s="5">
        <v>17</v>
      </c>
      <c r="X1773" s="5">
        <v>574.97</v>
      </c>
      <c r="Y1773" s="5">
        <v>86860</v>
      </c>
      <c r="Z1773" s="5">
        <f>DATEDIF(Table1[[#This Row],[Order Date]], Table1[[#This Row],[Ship Date]], "D")</f>
        <v>1</v>
      </c>
      <c r="AA1773" s="5">
        <f>IF(Table1[[#This Row],[Sales]]=0, 0, Table1[[#This Row],[Profit]] / Table1[[#This Row],[Sales]] * 100)</f>
        <v>-3.5101413986816703</v>
      </c>
      <c r="AB1773" s="5">
        <f>Table1[[#This Row],[Sales]] / (1 - Table1[[#This Row],[Discount]])</f>
        <v>618.24731182795711</v>
      </c>
      <c r="AC1773" s="5">
        <f>Table1[[#This Row],[Sales Before Discount]] - Table1[[#This Row],[Sales]]</f>
        <v>43.277311827957078</v>
      </c>
      <c r="AD1773" s="5" t="str">
        <f>IF(Table1[[#This Row],[Discount Impact Factor]]=0, "No Discount", IF(Table1[[#This Row],[Discount Impact Factor]]&lt;=0.1, "Low Discount", IF(Table1[[#This Row],[Discount Impact Factor]]&lt;=0.2, "Medium Discount", "High Discount")))</f>
        <v>High Discount</v>
      </c>
      <c r="AE1773" s="5" t="str">
        <f>IF(Table1[[#This Row],[Discount]]=0,"0% (No Discount)",
 IF(Table1[[#This Row],[Discount]]&lt;=0.09,"10%",
 IF(Table1[[#This Row],[Discount]]&lt;=0.16,"15%",
 IF(Table1[[#This Row],[Discount]]&lt;=0.2,"20%",  IF(Table1[[#This Row],[Discount]]&lt;=0.25,"25%",
 "30%+")))))</f>
        <v>10%</v>
      </c>
      <c r="AF1773" s="5" t="str">
        <f>IF(Table1[[#This Row],[Discount]]=0, "Full Price", "Discounted")</f>
        <v>Discounted</v>
      </c>
      <c r="AG1773" s="46" t="str">
        <f>TEXT(Table1[[#This Row],[Order Date]],"mmm-yyyy")</f>
        <v>May-2015</v>
      </c>
    </row>
    <row r="1774" spans="1:33" ht="12.75" customHeight="1" x14ac:dyDescent="0.25">
      <c r="A1774" s="5">
        <v>21121</v>
      </c>
      <c r="B1774" s="5" t="s">
        <v>37</v>
      </c>
      <c r="C1774" s="5">
        <v>0.02</v>
      </c>
      <c r="D1774" s="5">
        <v>12.28</v>
      </c>
      <c r="E1774" s="5">
        <v>6.47</v>
      </c>
      <c r="F1774" s="5">
        <v>3113</v>
      </c>
      <c r="G1774" s="5" t="s">
        <v>2800</v>
      </c>
      <c r="H1774" s="5" t="s">
        <v>49</v>
      </c>
      <c r="I1774" s="5" t="s">
        <v>28</v>
      </c>
      <c r="J1774" s="5" t="s">
        <v>29</v>
      </c>
      <c r="K1774" s="5" t="s">
        <v>93</v>
      </c>
      <c r="L1774" s="5" t="s">
        <v>59</v>
      </c>
      <c r="M1774" s="5" t="s">
        <v>2732</v>
      </c>
      <c r="N1774" s="5">
        <v>0.38</v>
      </c>
      <c r="O1774" s="5" t="s">
        <v>33</v>
      </c>
      <c r="P1774" s="5" t="s">
        <v>136</v>
      </c>
      <c r="Q1774" s="5" t="s">
        <v>171</v>
      </c>
      <c r="R1774" s="5" t="s">
        <v>2802</v>
      </c>
      <c r="S1774" s="5">
        <v>70560</v>
      </c>
      <c r="T1774" s="7">
        <v>42141</v>
      </c>
      <c r="U1774" s="7">
        <v>42141</v>
      </c>
      <c r="V1774" s="5">
        <v>-156.97220000000002</v>
      </c>
      <c r="W1774" s="5">
        <v>9</v>
      </c>
      <c r="X1774" s="5">
        <v>115.22</v>
      </c>
      <c r="Y1774" s="5">
        <v>86860</v>
      </c>
      <c r="Z1774" s="5">
        <f>DATEDIF(Table1[[#This Row],[Order Date]], Table1[[#This Row],[Ship Date]], "D")</f>
        <v>0</v>
      </c>
      <c r="AA1774" s="5">
        <f>IF(Table1[[#This Row],[Sales]]=0, 0, Table1[[#This Row],[Profit]] / Table1[[#This Row],[Sales]] * 100)</f>
        <v>-136.23693803159176</v>
      </c>
      <c r="AB1774" s="5">
        <f>Table1[[#This Row],[Sales]] / (1 - Table1[[#This Row],[Discount]])</f>
        <v>117.57142857142857</v>
      </c>
      <c r="AC1774" s="5">
        <f>Table1[[#This Row],[Sales Before Discount]] - Table1[[#This Row],[Sales]]</f>
        <v>2.3514285714285705</v>
      </c>
      <c r="AD1774" s="5" t="str">
        <f>IF(Table1[[#This Row],[Discount Impact Factor]]=0, "No Discount", IF(Table1[[#This Row],[Discount Impact Factor]]&lt;=0.1, "Low Discount", IF(Table1[[#This Row],[Discount Impact Factor]]&lt;=0.2, "Medium Discount", "High Discount")))</f>
        <v>High Discount</v>
      </c>
      <c r="AE1774" s="5" t="str">
        <f>IF(Table1[[#This Row],[Discount]]=0,"0% (No Discount)",
 IF(Table1[[#This Row],[Discount]]&lt;=0.09,"10%",
 IF(Table1[[#This Row],[Discount]]&lt;=0.16,"15%",
 IF(Table1[[#This Row],[Discount]]&lt;=0.2,"20%",  IF(Table1[[#This Row],[Discount]]&lt;=0.25,"25%",
 "30%+")))))</f>
        <v>10%</v>
      </c>
      <c r="AF1774" s="5" t="str">
        <f>IF(Table1[[#This Row],[Discount]]=0, "Full Price", "Discounted")</f>
        <v>Discounted</v>
      </c>
      <c r="AG1774" s="46" t="str">
        <f>TEXT(Table1[[#This Row],[Order Date]],"mmm-yyyy")</f>
        <v>May-2015</v>
      </c>
    </row>
    <row r="1775" spans="1:33" ht="12.75" hidden="1" customHeight="1" x14ac:dyDescent="0.25">
      <c r="A1775" s="5">
        <v>21122</v>
      </c>
      <c r="B1775" s="5" t="s">
        <v>37</v>
      </c>
      <c r="C1775" s="5">
        <v>0.06</v>
      </c>
      <c r="D1775" s="5">
        <v>34.58</v>
      </c>
      <c r="E1775" s="5">
        <v>8.99</v>
      </c>
      <c r="F1775" s="5">
        <v>3113</v>
      </c>
      <c r="G1775" s="5" t="s">
        <v>2800</v>
      </c>
      <c r="H1775" s="5" t="s">
        <v>27</v>
      </c>
      <c r="I1775" s="5" t="s">
        <v>28</v>
      </c>
      <c r="J1775" s="5" t="s">
        <v>29</v>
      </c>
      <c r="K1775" s="5" t="s">
        <v>30</v>
      </c>
      <c r="L1775" s="5" t="s">
        <v>51</v>
      </c>
      <c r="M1775" s="5" t="s">
        <v>2803</v>
      </c>
      <c r="N1775" s="5">
        <v>0.56000000000000005</v>
      </c>
      <c r="O1775" s="5" t="s">
        <v>33</v>
      </c>
      <c r="P1775" s="5" t="s">
        <v>136</v>
      </c>
      <c r="Q1775" s="5" t="s">
        <v>171</v>
      </c>
      <c r="R1775" s="5" t="s">
        <v>2802</v>
      </c>
      <c r="S1775" s="5">
        <v>70560</v>
      </c>
      <c r="T1775" s="7">
        <v>42141</v>
      </c>
      <c r="U1775" s="7">
        <v>42143</v>
      </c>
      <c r="V1775" s="5">
        <v>384.5043</v>
      </c>
      <c r="W1775" s="5">
        <v>13</v>
      </c>
      <c r="X1775" s="5">
        <v>456.58</v>
      </c>
      <c r="Y1775" s="5">
        <v>86860</v>
      </c>
      <c r="Z1775" s="5">
        <f>DATEDIF(Table1[[#This Row],[Order Date]], Table1[[#This Row],[Ship Date]], "D")</f>
        <v>2</v>
      </c>
      <c r="AA1775" s="5">
        <f>IF(Table1[[#This Row],[Sales]]=0, 0, Table1[[#This Row],[Profit]] / Table1[[#This Row],[Sales]] * 100)</f>
        <v>84.214004117569758</v>
      </c>
      <c r="AB1775" s="5">
        <f>Table1[[#This Row],[Sales]] / (1 - Table1[[#This Row],[Discount]])</f>
        <v>485.72340425531917</v>
      </c>
      <c r="AC1775" s="5">
        <f>Table1[[#This Row],[Sales Before Discount]] - Table1[[#This Row],[Sales]]</f>
        <v>29.143404255319183</v>
      </c>
      <c r="AD1775" s="5" t="str">
        <f>IF(Table1[[#This Row],[Discount Impact Factor]]=0, "No Discount", IF(Table1[[#This Row],[Discount Impact Factor]]&lt;=0.1, "Low Discount", IF(Table1[[#This Row],[Discount Impact Factor]]&lt;=0.2, "Medium Discount", "High Discount")))</f>
        <v>High Discount</v>
      </c>
      <c r="AE1775" s="5" t="str">
        <f>IF(Table1[[#This Row],[Discount]]=0,"0% (No Discount)",
 IF(Table1[[#This Row],[Discount]]&lt;=0.09,"10%",
 IF(Table1[[#This Row],[Discount]]&lt;=0.16,"15%",
 IF(Table1[[#This Row],[Discount]]&lt;=0.2,"20%",  IF(Table1[[#This Row],[Discount]]&lt;=0.25,"25%",
 "30%+")))))</f>
        <v>10%</v>
      </c>
      <c r="AF1775" s="5" t="str">
        <f>IF(Table1[[#This Row],[Discount]]=0, "Full Price", "Discounted")</f>
        <v>Discounted</v>
      </c>
      <c r="AG1775" s="46" t="str">
        <f>TEXT(Table1[[#This Row],[Order Date]],"mmm-yyyy")</f>
        <v>May-2015</v>
      </c>
    </row>
    <row r="1776" spans="1:33" ht="12.75" hidden="1" customHeight="1" x14ac:dyDescent="0.25">
      <c r="A1776" s="5">
        <v>20795</v>
      </c>
      <c r="B1776" s="5" t="s">
        <v>47</v>
      </c>
      <c r="C1776" s="5">
        <v>0.08</v>
      </c>
      <c r="D1776" s="5">
        <v>349.45</v>
      </c>
      <c r="E1776" s="5">
        <v>60</v>
      </c>
      <c r="F1776" s="5">
        <v>3119</v>
      </c>
      <c r="G1776" s="5" t="s">
        <v>2804</v>
      </c>
      <c r="H1776" s="5" t="s">
        <v>39</v>
      </c>
      <c r="I1776" s="5" t="s">
        <v>28</v>
      </c>
      <c r="J1776" s="5" t="s">
        <v>41</v>
      </c>
      <c r="K1776" s="5" t="s">
        <v>152</v>
      </c>
      <c r="L1776" s="5" t="s">
        <v>43</v>
      </c>
      <c r="M1776" s="5" t="s">
        <v>989</v>
      </c>
      <c r="N1776" s="5">
        <v>0.52</v>
      </c>
      <c r="O1776" s="5" t="s">
        <v>33</v>
      </c>
      <c r="P1776" s="5" t="s">
        <v>136</v>
      </c>
      <c r="Q1776" s="5" t="s">
        <v>362</v>
      </c>
      <c r="R1776" s="5" t="s">
        <v>2805</v>
      </c>
      <c r="S1776" s="5">
        <v>32839</v>
      </c>
      <c r="T1776" s="7">
        <v>42185</v>
      </c>
      <c r="U1776" s="7">
        <v>42187</v>
      </c>
      <c r="V1776" s="5">
        <v>513.08399999999995</v>
      </c>
      <c r="W1776" s="5">
        <v>11</v>
      </c>
      <c r="X1776" s="5">
        <v>3772.19</v>
      </c>
      <c r="Y1776" s="5">
        <v>86432</v>
      </c>
      <c r="Z1776" s="5">
        <f>DATEDIF(Table1[[#This Row],[Order Date]], Table1[[#This Row],[Ship Date]], "D")</f>
        <v>2</v>
      </c>
      <c r="AA1776" s="5">
        <f>IF(Table1[[#This Row],[Sales]]=0, 0, Table1[[#This Row],[Profit]] / Table1[[#This Row],[Sales]] * 100)</f>
        <v>13.601753888324819</v>
      </c>
      <c r="AB1776" s="5">
        <f>Table1[[#This Row],[Sales]] / (1 - Table1[[#This Row],[Discount]])</f>
        <v>4100.20652173913</v>
      </c>
      <c r="AC1776" s="5">
        <f>Table1[[#This Row],[Sales Before Discount]] - Table1[[#This Row],[Sales]]</f>
        <v>328.01652173912998</v>
      </c>
      <c r="AD1776" s="5" t="str">
        <f>IF(Table1[[#This Row],[Discount Impact Factor]]=0, "No Discount", IF(Table1[[#This Row],[Discount Impact Factor]]&lt;=0.1, "Low Discount", IF(Table1[[#This Row],[Discount Impact Factor]]&lt;=0.2, "Medium Discount", "High Discount")))</f>
        <v>High Discount</v>
      </c>
      <c r="AE1776" s="5" t="str">
        <f>IF(Table1[[#This Row],[Discount]]=0,"0% (No Discount)",
 IF(Table1[[#This Row],[Discount]]&lt;=0.09,"10%",
 IF(Table1[[#This Row],[Discount]]&lt;=0.16,"15%",
 IF(Table1[[#This Row],[Discount]]&lt;=0.2,"20%",  IF(Table1[[#This Row],[Discount]]&lt;=0.25,"25%",
 "30%+")))))</f>
        <v>10%</v>
      </c>
      <c r="AF1776" s="5" t="str">
        <f>IF(Table1[[#This Row],[Discount]]=0, "Full Price", "Discounted")</f>
        <v>Discounted</v>
      </c>
      <c r="AG1776" s="46" t="str">
        <f>TEXT(Table1[[#This Row],[Order Date]],"mmm-yyyy")</f>
        <v>Jun-2015</v>
      </c>
    </row>
    <row r="1777" spans="1:33" ht="12.75" hidden="1" customHeight="1" x14ac:dyDescent="0.25">
      <c r="A1777" s="5">
        <v>25473</v>
      </c>
      <c r="B1777" s="5" t="s">
        <v>37</v>
      </c>
      <c r="C1777" s="5">
        <v>0.08</v>
      </c>
      <c r="D1777" s="5">
        <v>315.98</v>
      </c>
      <c r="E1777" s="5">
        <v>19.989999999999998</v>
      </c>
      <c r="F1777" s="5">
        <v>3120</v>
      </c>
      <c r="G1777" s="5" t="s">
        <v>2806</v>
      </c>
      <c r="H1777" s="5" t="s">
        <v>49</v>
      </c>
      <c r="I1777" s="5" t="s">
        <v>40</v>
      </c>
      <c r="J1777" s="5" t="s">
        <v>29</v>
      </c>
      <c r="K1777" s="5" t="s">
        <v>109</v>
      </c>
      <c r="L1777" s="5" t="s">
        <v>59</v>
      </c>
      <c r="M1777" s="5" t="s">
        <v>2807</v>
      </c>
      <c r="N1777" s="5">
        <v>0.38</v>
      </c>
      <c r="O1777" s="5" t="s">
        <v>33</v>
      </c>
      <c r="P1777" s="5" t="s">
        <v>136</v>
      </c>
      <c r="Q1777" s="5" t="s">
        <v>171</v>
      </c>
      <c r="R1777" s="5" t="s">
        <v>2808</v>
      </c>
      <c r="S1777" s="5">
        <v>70117</v>
      </c>
      <c r="T1777" s="7">
        <v>42169</v>
      </c>
      <c r="U1777" s="7">
        <v>42169</v>
      </c>
      <c r="V1777" s="5">
        <v>44.519999999999996</v>
      </c>
      <c r="W1777" s="5">
        <v>9</v>
      </c>
      <c r="X1777" s="5">
        <v>2642.48</v>
      </c>
      <c r="Y1777" s="5">
        <v>90160</v>
      </c>
      <c r="Z1777" s="5">
        <f>DATEDIF(Table1[[#This Row],[Order Date]], Table1[[#This Row],[Ship Date]], "D")</f>
        <v>0</v>
      </c>
      <c r="AA1777" s="5">
        <f>IF(Table1[[#This Row],[Sales]]=0, 0, Table1[[#This Row],[Profit]] / Table1[[#This Row],[Sales]] * 100)</f>
        <v>1.6847809633374708</v>
      </c>
      <c r="AB1777" s="5">
        <f>Table1[[#This Row],[Sales]] / (1 - Table1[[#This Row],[Discount]])</f>
        <v>2872.2608695652175</v>
      </c>
      <c r="AC1777" s="5">
        <f>Table1[[#This Row],[Sales Before Discount]] - Table1[[#This Row],[Sales]]</f>
        <v>229.78086956521747</v>
      </c>
      <c r="AD1777" s="5" t="str">
        <f>IF(Table1[[#This Row],[Discount Impact Factor]]=0, "No Discount", IF(Table1[[#This Row],[Discount Impact Factor]]&lt;=0.1, "Low Discount", IF(Table1[[#This Row],[Discount Impact Factor]]&lt;=0.2, "Medium Discount", "High Discount")))</f>
        <v>High Discount</v>
      </c>
      <c r="AE1777" s="5" t="str">
        <f>IF(Table1[[#This Row],[Discount]]=0,"0% (No Discount)",
 IF(Table1[[#This Row],[Discount]]&lt;=0.09,"10%",
 IF(Table1[[#This Row],[Discount]]&lt;=0.16,"15%",
 IF(Table1[[#This Row],[Discount]]&lt;=0.2,"20%",  IF(Table1[[#This Row],[Discount]]&lt;=0.25,"25%",
 "30%+")))))</f>
        <v>10%</v>
      </c>
      <c r="AF1777" s="5" t="str">
        <f>IF(Table1[[#This Row],[Discount]]=0, "Full Price", "Discounted")</f>
        <v>Discounted</v>
      </c>
      <c r="AG1777" s="46" t="str">
        <f>TEXT(Table1[[#This Row],[Order Date]],"mmm-yyyy")</f>
        <v>Jun-2015</v>
      </c>
    </row>
    <row r="1778" spans="1:33" ht="12.75" customHeight="1" x14ac:dyDescent="0.25">
      <c r="A1778" s="5">
        <v>23764</v>
      </c>
      <c r="B1778" s="5" t="s">
        <v>106</v>
      </c>
      <c r="C1778" s="5">
        <v>0.02</v>
      </c>
      <c r="D1778" s="5">
        <v>7.1</v>
      </c>
      <c r="E1778" s="5">
        <v>6.05</v>
      </c>
      <c r="F1778" s="5">
        <v>3123</v>
      </c>
      <c r="G1778" s="5" t="s">
        <v>2809</v>
      </c>
      <c r="H1778" s="5" t="s">
        <v>49</v>
      </c>
      <c r="I1778" s="5" t="s">
        <v>40</v>
      </c>
      <c r="J1778" s="5" t="s">
        <v>29</v>
      </c>
      <c r="K1778" s="5" t="s">
        <v>109</v>
      </c>
      <c r="L1778" s="5" t="s">
        <v>59</v>
      </c>
      <c r="M1778" s="5" t="s">
        <v>651</v>
      </c>
      <c r="N1778" s="5">
        <v>0.39</v>
      </c>
      <c r="O1778" s="5" t="s">
        <v>33</v>
      </c>
      <c r="P1778" s="5" t="s">
        <v>61</v>
      </c>
      <c r="Q1778" s="5" t="s">
        <v>178</v>
      </c>
      <c r="R1778" s="5" t="s">
        <v>2810</v>
      </c>
      <c r="S1778" s="5">
        <v>60160</v>
      </c>
      <c r="T1778" s="7">
        <v>42011</v>
      </c>
      <c r="U1778" s="7">
        <v>42013</v>
      </c>
      <c r="V1778" s="5">
        <v>-48.875</v>
      </c>
      <c r="W1778" s="5">
        <v>8</v>
      </c>
      <c r="X1778" s="5">
        <v>61.5</v>
      </c>
      <c r="Y1778" s="5">
        <v>87287</v>
      </c>
      <c r="Z1778" s="5">
        <f>DATEDIF(Table1[[#This Row],[Order Date]], Table1[[#This Row],[Ship Date]], "D")</f>
        <v>2</v>
      </c>
      <c r="AA1778" s="5">
        <f>IF(Table1[[#This Row],[Sales]]=0, 0, Table1[[#This Row],[Profit]] / Table1[[#This Row],[Sales]] * 100)</f>
        <v>-79.471544715447152</v>
      </c>
      <c r="AB1778" s="5">
        <f>Table1[[#This Row],[Sales]] / (1 - Table1[[#This Row],[Discount]])</f>
        <v>62.755102040816325</v>
      </c>
      <c r="AC1778" s="5">
        <f>Table1[[#This Row],[Sales Before Discount]] - Table1[[#This Row],[Sales]]</f>
        <v>1.2551020408163254</v>
      </c>
      <c r="AD1778" s="5" t="str">
        <f>IF(Table1[[#This Row],[Discount Impact Factor]]=0, "No Discount", IF(Table1[[#This Row],[Discount Impact Factor]]&lt;=0.1, "Low Discount", IF(Table1[[#This Row],[Discount Impact Factor]]&lt;=0.2, "Medium Discount", "High Discount")))</f>
        <v>High Discount</v>
      </c>
      <c r="AE1778" s="5" t="str">
        <f>IF(Table1[[#This Row],[Discount]]=0,"0% (No Discount)",
 IF(Table1[[#This Row],[Discount]]&lt;=0.09,"10%",
 IF(Table1[[#This Row],[Discount]]&lt;=0.16,"15%",
 IF(Table1[[#This Row],[Discount]]&lt;=0.2,"20%",  IF(Table1[[#This Row],[Discount]]&lt;=0.25,"25%",
 "30%+")))))</f>
        <v>10%</v>
      </c>
      <c r="AF1778" s="5" t="str">
        <f>IF(Table1[[#This Row],[Discount]]=0, "Full Price", "Discounted")</f>
        <v>Discounted</v>
      </c>
      <c r="AG1778" s="46" t="str">
        <f>TEXT(Table1[[#This Row],[Order Date]],"mmm-yyyy")</f>
        <v>Jan-2015</v>
      </c>
    </row>
    <row r="1779" spans="1:33" ht="12.75" hidden="1" customHeight="1" x14ac:dyDescent="0.25">
      <c r="A1779" s="5">
        <v>25060</v>
      </c>
      <c r="B1779" s="5" t="s">
        <v>37</v>
      </c>
      <c r="C1779" s="5">
        <v>0.05</v>
      </c>
      <c r="D1779" s="5">
        <v>120.98</v>
      </c>
      <c r="E1779" s="5">
        <v>9.07</v>
      </c>
      <c r="F1779" s="5">
        <v>3124</v>
      </c>
      <c r="G1779" s="5" t="s">
        <v>2811</v>
      </c>
      <c r="H1779" s="5" t="s">
        <v>49</v>
      </c>
      <c r="I1779" s="5" t="s">
        <v>40</v>
      </c>
      <c r="J1779" s="5" t="s">
        <v>29</v>
      </c>
      <c r="K1779" s="5" t="s">
        <v>109</v>
      </c>
      <c r="L1779" s="5" t="s">
        <v>59</v>
      </c>
      <c r="M1779" s="5" t="s">
        <v>1323</v>
      </c>
      <c r="N1779" s="5">
        <v>0.35</v>
      </c>
      <c r="O1779" s="5" t="s">
        <v>33</v>
      </c>
      <c r="P1779" s="5" t="s">
        <v>61</v>
      </c>
      <c r="Q1779" s="5" t="s">
        <v>178</v>
      </c>
      <c r="R1779" s="5" t="s">
        <v>2812</v>
      </c>
      <c r="S1779" s="5">
        <v>61265</v>
      </c>
      <c r="T1779" s="7">
        <v>42154</v>
      </c>
      <c r="U1779" s="7">
        <v>42155</v>
      </c>
      <c r="V1779" s="5">
        <v>881.04719999999998</v>
      </c>
      <c r="W1779" s="5">
        <v>11</v>
      </c>
      <c r="X1779" s="5">
        <v>1276.8800000000001</v>
      </c>
      <c r="Y1779" s="5">
        <v>87286</v>
      </c>
      <c r="Z1779" s="5">
        <f>DATEDIF(Table1[[#This Row],[Order Date]], Table1[[#This Row],[Ship Date]], "D")</f>
        <v>1</v>
      </c>
      <c r="AA1779" s="5">
        <f>IF(Table1[[#This Row],[Sales]]=0, 0, Table1[[#This Row],[Profit]] / Table1[[#This Row],[Sales]] * 100)</f>
        <v>69</v>
      </c>
      <c r="AB1779" s="5">
        <f>Table1[[#This Row],[Sales]] / (1 - Table1[[#This Row],[Discount]])</f>
        <v>1344.0842105263159</v>
      </c>
      <c r="AC1779" s="5">
        <f>Table1[[#This Row],[Sales Before Discount]] - Table1[[#This Row],[Sales]]</f>
        <v>67.204210526315819</v>
      </c>
      <c r="AD1779" s="5" t="str">
        <f>IF(Table1[[#This Row],[Discount Impact Factor]]=0, "No Discount", IF(Table1[[#This Row],[Discount Impact Factor]]&lt;=0.1, "Low Discount", IF(Table1[[#This Row],[Discount Impact Factor]]&lt;=0.2, "Medium Discount", "High Discount")))</f>
        <v>High Discount</v>
      </c>
      <c r="AE1779" s="5" t="str">
        <f>IF(Table1[[#This Row],[Discount]]=0,"0% (No Discount)",
 IF(Table1[[#This Row],[Discount]]&lt;=0.09,"10%",
 IF(Table1[[#This Row],[Discount]]&lt;=0.16,"15%",
 IF(Table1[[#This Row],[Discount]]&lt;=0.2,"20%",  IF(Table1[[#This Row],[Discount]]&lt;=0.25,"25%",
 "30%+")))))</f>
        <v>10%</v>
      </c>
      <c r="AF1779" s="5" t="str">
        <f>IF(Table1[[#This Row],[Discount]]=0, "Full Price", "Discounted")</f>
        <v>Discounted</v>
      </c>
      <c r="AG1779" s="46" t="str">
        <f>TEXT(Table1[[#This Row],[Order Date]],"mmm-yyyy")</f>
        <v>May-2015</v>
      </c>
    </row>
    <row r="1780" spans="1:33" ht="12.75" customHeight="1" x14ac:dyDescent="0.25">
      <c r="A1780" s="5">
        <v>25352</v>
      </c>
      <c r="B1780" s="5" t="s">
        <v>25</v>
      </c>
      <c r="C1780" s="5">
        <v>0.08</v>
      </c>
      <c r="D1780" s="5">
        <v>120.97</v>
      </c>
      <c r="E1780" s="5">
        <v>26.3</v>
      </c>
      <c r="F1780" s="5">
        <v>3125</v>
      </c>
      <c r="G1780" s="5" t="s">
        <v>2813</v>
      </c>
      <c r="H1780" s="5" t="s">
        <v>39</v>
      </c>
      <c r="I1780" s="5" t="s">
        <v>40</v>
      </c>
      <c r="J1780" s="5" t="s">
        <v>77</v>
      </c>
      <c r="K1780" s="5" t="s">
        <v>85</v>
      </c>
      <c r="L1780" s="5" t="s">
        <v>43</v>
      </c>
      <c r="M1780" s="5" t="s">
        <v>2814</v>
      </c>
      <c r="N1780" s="5">
        <v>0.38</v>
      </c>
      <c r="O1780" s="5" t="s">
        <v>33</v>
      </c>
      <c r="P1780" s="5" t="s">
        <v>61</v>
      </c>
      <c r="Q1780" s="5" t="s">
        <v>178</v>
      </c>
      <c r="R1780" s="5" t="s">
        <v>2815</v>
      </c>
      <c r="S1780" s="5">
        <v>60056</v>
      </c>
      <c r="T1780" s="7">
        <v>42009</v>
      </c>
      <c r="U1780" s="7">
        <v>42011</v>
      </c>
      <c r="V1780" s="5">
        <v>-233.840688</v>
      </c>
      <c r="W1780" s="5">
        <v>2</v>
      </c>
      <c r="X1780" s="5">
        <v>233.58</v>
      </c>
      <c r="Y1780" s="5">
        <v>87285</v>
      </c>
      <c r="Z1780" s="5">
        <f>DATEDIF(Table1[[#This Row],[Order Date]], Table1[[#This Row],[Ship Date]], "D")</f>
        <v>2</v>
      </c>
      <c r="AA1780" s="5">
        <f>IF(Table1[[#This Row],[Sales]]=0, 0, Table1[[#This Row],[Profit]] / Table1[[#This Row],[Sales]] * 100)</f>
        <v>-100.1116054456717</v>
      </c>
      <c r="AB1780" s="5">
        <f>Table1[[#This Row],[Sales]] / (1 - Table1[[#This Row],[Discount]])</f>
        <v>253.89130434782609</v>
      </c>
      <c r="AC1780" s="5">
        <f>Table1[[#This Row],[Sales Before Discount]] - Table1[[#This Row],[Sales]]</f>
        <v>20.311304347826081</v>
      </c>
      <c r="AD1780" s="5" t="str">
        <f>IF(Table1[[#This Row],[Discount Impact Factor]]=0, "No Discount", IF(Table1[[#This Row],[Discount Impact Factor]]&lt;=0.1, "Low Discount", IF(Table1[[#This Row],[Discount Impact Factor]]&lt;=0.2, "Medium Discount", "High Discount")))</f>
        <v>High Discount</v>
      </c>
      <c r="AE1780" s="5" t="str">
        <f>IF(Table1[[#This Row],[Discount]]=0,"0% (No Discount)",
 IF(Table1[[#This Row],[Discount]]&lt;=0.09,"10%",
 IF(Table1[[#This Row],[Discount]]&lt;=0.16,"15%",
 IF(Table1[[#This Row],[Discount]]&lt;=0.2,"20%",  IF(Table1[[#This Row],[Discount]]&lt;=0.25,"25%",
 "30%+")))))</f>
        <v>10%</v>
      </c>
      <c r="AF1780" s="5" t="str">
        <f>IF(Table1[[#This Row],[Discount]]=0, "Full Price", "Discounted")</f>
        <v>Discounted</v>
      </c>
      <c r="AG1780" s="46" t="str">
        <f>TEXT(Table1[[#This Row],[Order Date]],"mmm-yyyy")</f>
        <v>Jan-2015</v>
      </c>
    </row>
    <row r="1781" spans="1:33" ht="12.75" customHeight="1" x14ac:dyDescent="0.25">
      <c r="A1781" s="5">
        <v>24457</v>
      </c>
      <c r="B1781" s="5" t="s">
        <v>106</v>
      </c>
      <c r="C1781" s="5">
        <v>0.08</v>
      </c>
      <c r="D1781" s="5">
        <v>3.69</v>
      </c>
      <c r="E1781" s="5">
        <v>2.5</v>
      </c>
      <c r="F1781" s="5">
        <v>3128</v>
      </c>
      <c r="G1781" s="5" t="s">
        <v>2816</v>
      </c>
      <c r="H1781" s="5" t="s">
        <v>49</v>
      </c>
      <c r="I1781" s="5" t="s">
        <v>58</v>
      </c>
      <c r="J1781" s="5" t="s">
        <v>29</v>
      </c>
      <c r="K1781" s="5" t="s">
        <v>69</v>
      </c>
      <c r="L1781" s="5" t="s">
        <v>59</v>
      </c>
      <c r="M1781" s="5" t="s">
        <v>1358</v>
      </c>
      <c r="N1781" s="5">
        <v>0.39</v>
      </c>
      <c r="O1781" s="5" t="s">
        <v>33</v>
      </c>
      <c r="P1781" s="5" t="s">
        <v>136</v>
      </c>
      <c r="Q1781" s="5" t="s">
        <v>171</v>
      </c>
      <c r="R1781" s="5" t="s">
        <v>2817</v>
      </c>
      <c r="S1781" s="5">
        <v>71109</v>
      </c>
      <c r="T1781" s="7">
        <v>42180</v>
      </c>
      <c r="U1781" s="7">
        <v>42185</v>
      </c>
      <c r="V1781" s="5">
        <v>-139.07600000000002</v>
      </c>
      <c r="W1781" s="5">
        <v>9</v>
      </c>
      <c r="X1781" s="5">
        <v>31.98</v>
      </c>
      <c r="Y1781" s="5">
        <v>89810</v>
      </c>
      <c r="Z1781" s="5">
        <f>DATEDIF(Table1[[#This Row],[Order Date]], Table1[[#This Row],[Ship Date]], "D")</f>
        <v>5</v>
      </c>
      <c r="AA1781" s="5">
        <f>IF(Table1[[#This Row],[Sales]]=0, 0, Table1[[#This Row],[Profit]] / Table1[[#This Row],[Sales]] * 100)</f>
        <v>-434.88430268918086</v>
      </c>
      <c r="AB1781" s="5">
        <f>Table1[[#This Row],[Sales]] / (1 - Table1[[#This Row],[Discount]])</f>
        <v>34.760869565217391</v>
      </c>
      <c r="AC1781" s="5">
        <f>Table1[[#This Row],[Sales Before Discount]] - Table1[[#This Row],[Sales]]</f>
        <v>2.7808695652173903</v>
      </c>
      <c r="AD1781" s="5" t="str">
        <f>IF(Table1[[#This Row],[Discount Impact Factor]]=0, "No Discount", IF(Table1[[#This Row],[Discount Impact Factor]]&lt;=0.1, "Low Discount", IF(Table1[[#This Row],[Discount Impact Factor]]&lt;=0.2, "Medium Discount", "High Discount")))</f>
        <v>High Discount</v>
      </c>
      <c r="AE1781" s="5" t="str">
        <f>IF(Table1[[#This Row],[Discount]]=0,"0% (No Discount)",
 IF(Table1[[#This Row],[Discount]]&lt;=0.09,"10%",
 IF(Table1[[#This Row],[Discount]]&lt;=0.16,"15%",
 IF(Table1[[#This Row],[Discount]]&lt;=0.2,"20%",  IF(Table1[[#This Row],[Discount]]&lt;=0.25,"25%",
 "30%+")))))</f>
        <v>10%</v>
      </c>
      <c r="AF1781" s="5" t="str">
        <f>IF(Table1[[#This Row],[Discount]]=0, "Full Price", "Discounted")</f>
        <v>Discounted</v>
      </c>
      <c r="AG1781" s="46" t="str">
        <f>TEXT(Table1[[#This Row],[Order Date]],"mmm-yyyy")</f>
        <v>Jun-2015</v>
      </c>
    </row>
    <row r="1782" spans="1:33" ht="12.75" customHeight="1" x14ac:dyDescent="0.25">
      <c r="A1782" s="5">
        <v>20483</v>
      </c>
      <c r="B1782" s="5" t="s">
        <v>25</v>
      </c>
      <c r="C1782" s="5">
        <v>0.1</v>
      </c>
      <c r="D1782" s="5">
        <v>180.98</v>
      </c>
      <c r="E1782" s="5">
        <v>26.2</v>
      </c>
      <c r="F1782" s="5">
        <v>3132</v>
      </c>
      <c r="G1782" s="5" t="s">
        <v>2818</v>
      </c>
      <c r="H1782" s="5" t="s">
        <v>39</v>
      </c>
      <c r="I1782" s="5" t="s">
        <v>28</v>
      </c>
      <c r="J1782" s="5" t="s">
        <v>41</v>
      </c>
      <c r="K1782" s="5" t="s">
        <v>42</v>
      </c>
      <c r="L1782" s="5" t="s">
        <v>43</v>
      </c>
      <c r="M1782" s="5" t="s">
        <v>241</v>
      </c>
      <c r="N1782" s="5">
        <v>0.59</v>
      </c>
      <c r="O1782" s="5" t="s">
        <v>33</v>
      </c>
      <c r="P1782" s="5" t="s">
        <v>61</v>
      </c>
      <c r="Q1782" s="5" t="s">
        <v>178</v>
      </c>
      <c r="R1782" s="5" t="s">
        <v>2819</v>
      </c>
      <c r="S1782" s="5">
        <v>60060</v>
      </c>
      <c r="T1782" s="7">
        <v>42177</v>
      </c>
      <c r="U1782" s="7">
        <v>42178</v>
      </c>
      <c r="V1782" s="5">
        <v>-64.664000000000001</v>
      </c>
      <c r="W1782" s="5">
        <v>3</v>
      </c>
      <c r="X1782" s="5">
        <v>519.41999999999996</v>
      </c>
      <c r="Y1782" s="5">
        <v>86790</v>
      </c>
      <c r="Z1782" s="5">
        <f>DATEDIF(Table1[[#This Row],[Order Date]], Table1[[#This Row],[Ship Date]], "D")</f>
        <v>1</v>
      </c>
      <c r="AA1782" s="5">
        <f>IF(Table1[[#This Row],[Sales]]=0, 0, Table1[[#This Row],[Profit]] / Table1[[#This Row],[Sales]] * 100)</f>
        <v>-12.449270339994611</v>
      </c>
      <c r="AB1782" s="5">
        <f>Table1[[#This Row],[Sales]] / (1 - Table1[[#This Row],[Discount]])</f>
        <v>577.13333333333333</v>
      </c>
      <c r="AC1782" s="5">
        <f>Table1[[#This Row],[Sales Before Discount]] - Table1[[#This Row],[Sales]]</f>
        <v>57.713333333333367</v>
      </c>
      <c r="AD1782" s="5" t="str">
        <f>IF(Table1[[#This Row],[Discount Impact Factor]]=0, "No Discount", IF(Table1[[#This Row],[Discount Impact Factor]]&lt;=0.1, "Low Discount", IF(Table1[[#This Row],[Discount Impact Factor]]&lt;=0.2, "Medium Discount", "High Discount")))</f>
        <v>High Discount</v>
      </c>
      <c r="AE1782" s="5" t="str">
        <f>IF(Table1[[#This Row],[Discount]]=0,"0% (No Discount)",
 IF(Table1[[#This Row],[Discount]]&lt;=0.09,"10%",
 IF(Table1[[#This Row],[Discount]]&lt;=0.16,"15%",
 IF(Table1[[#This Row],[Discount]]&lt;=0.2,"20%",  IF(Table1[[#This Row],[Discount]]&lt;=0.25,"25%",
 "30%+")))))</f>
        <v>15%</v>
      </c>
      <c r="AF1782" s="5" t="str">
        <f>IF(Table1[[#This Row],[Discount]]=0, "Full Price", "Discounted")</f>
        <v>Discounted</v>
      </c>
      <c r="AG1782" s="46" t="str">
        <f>TEXT(Table1[[#This Row],[Order Date]],"mmm-yyyy")</f>
        <v>Jun-2015</v>
      </c>
    </row>
    <row r="1783" spans="1:33" ht="12.75" hidden="1" customHeight="1" x14ac:dyDescent="0.25">
      <c r="A1783" s="5">
        <v>19258</v>
      </c>
      <c r="B1783" s="5" t="s">
        <v>56</v>
      </c>
      <c r="C1783" s="5">
        <v>0.04</v>
      </c>
      <c r="D1783" s="5">
        <v>62.05</v>
      </c>
      <c r="E1783" s="5">
        <v>3.99</v>
      </c>
      <c r="F1783" s="5">
        <v>3132</v>
      </c>
      <c r="G1783" s="5" t="s">
        <v>2818</v>
      </c>
      <c r="H1783" s="5" t="s">
        <v>49</v>
      </c>
      <c r="I1783" s="5" t="s">
        <v>28</v>
      </c>
      <c r="J1783" s="5" t="s">
        <v>29</v>
      </c>
      <c r="K1783" s="5" t="s">
        <v>257</v>
      </c>
      <c r="L1783" s="5" t="s">
        <v>59</v>
      </c>
      <c r="M1783" s="5" t="s">
        <v>2820</v>
      </c>
      <c r="N1783" s="5">
        <v>0.55000000000000004</v>
      </c>
      <c r="O1783" s="5" t="s">
        <v>33</v>
      </c>
      <c r="P1783" s="5" t="s">
        <v>61</v>
      </c>
      <c r="Q1783" s="5" t="s">
        <v>178</v>
      </c>
      <c r="R1783" s="5" t="s">
        <v>2819</v>
      </c>
      <c r="S1783" s="5">
        <v>60060</v>
      </c>
      <c r="T1783" s="7">
        <v>42141</v>
      </c>
      <c r="U1783" s="7">
        <v>42142</v>
      </c>
      <c r="V1783" s="5">
        <v>1644.0767999999998</v>
      </c>
      <c r="W1783" s="5">
        <v>40</v>
      </c>
      <c r="X1783" s="5">
        <v>2382.7199999999998</v>
      </c>
      <c r="Y1783" s="5">
        <v>86794</v>
      </c>
      <c r="Z1783" s="5">
        <f>DATEDIF(Table1[[#This Row],[Order Date]], Table1[[#This Row],[Ship Date]], "D")</f>
        <v>1</v>
      </c>
      <c r="AA1783" s="5">
        <f>IF(Table1[[#This Row],[Sales]]=0, 0, Table1[[#This Row],[Profit]] / Table1[[#This Row],[Sales]] * 100)</f>
        <v>69</v>
      </c>
      <c r="AB1783" s="5">
        <f>Table1[[#This Row],[Sales]] / (1 - Table1[[#This Row],[Discount]])</f>
        <v>2482</v>
      </c>
      <c r="AC1783" s="5">
        <f>Table1[[#This Row],[Sales Before Discount]] - Table1[[#This Row],[Sales]]</f>
        <v>99.2800000000002</v>
      </c>
      <c r="AD1783" s="5" t="str">
        <f>IF(Table1[[#This Row],[Discount Impact Factor]]=0, "No Discount", IF(Table1[[#This Row],[Discount Impact Factor]]&lt;=0.1, "Low Discount", IF(Table1[[#This Row],[Discount Impact Factor]]&lt;=0.2, "Medium Discount", "High Discount")))</f>
        <v>High Discount</v>
      </c>
      <c r="AE1783" s="5" t="str">
        <f>IF(Table1[[#This Row],[Discount]]=0,"0% (No Discount)",
 IF(Table1[[#This Row],[Discount]]&lt;=0.09,"10%",
 IF(Table1[[#This Row],[Discount]]&lt;=0.16,"15%",
 IF(Table1[[#This Row],[Discount]]&lt;=0.2,"20%",  IF(Table1[[#This Row],[Discount]]&lt;=0.25,"25%",
 "30%+")))))</f>
        <v>10%</v>
      </c>
      <c r="AF1783" s="5" t="str">
        <f>IF(Table1[[#This Row],[Discount]]=0, "Full Price", "Discounted")</f>
        <v>Discounted</v>
      </c>
      <c r="AG1783" s="46" t="str">
        <f>TEXT(Table1[[#This Row],[Order Date]],"mmm-yyyy")</f>
        <v>May-2015</v>
      </c>
    </row>
    <row r="1784" spans="1:33" ht="12.75" customHeight="1" x14ac:dyDescent="0.25">
      <c r="A1784" s="5">
        <v>22459</v>
      </c>
      <c r="B1784" s="5" t="s">
        <v>56</v>
      </c>
      <c r="C1784" s="5">
        <v>0.1</v>
      </c>
      <c r="D1784" s="5">
        <v>5.81</v>
      </c>
      <c r="E1784" s="5">
        <v>8.49</v>
      </c>
      <c r="F1784" s="5">
        <v>3133</v>
      </c>
      <c r="G1784" s="5" t="s">
        <v>2821</v>
      </c>
      <c r="H1784" s="5" t="s">
        <v>49</v>
      </c>
      <c r="I1784" s="5" t="s">
        <v>28</v>
      </c>
      <c r="J1784" s="5" t="s">
        <v>29</v>
      </c>
      <c r="K1784" s="5" t="s">
        <v>109</v>
      </c>
      <c r="L1784" s="5" t="s">
        <v>59</v>
      </c>
      <c r="M1784" s="5" t="s">
        <v>325</v>
      </c>
      <c r="N1784" s="5">
        <v>0.39</v>
      </c>
      <c r="O1784" s="5" t="s">
        <v>33</v>
      </c>
      <c r="P1784" s="5" t="s">
        <v>61</v>
      </c>
      <c r="Q1784" s="5" t="s">
        <v>178</v>
      </c>
      <c r="R1784" s="5" t="s">
        <v>2822</v>
      </c>
      <c r="S1784" s="5">
        <v>60540</v>
      </c>
      <c r="T1784" s="7">
        <v>42020</v>
      </c>
      <c r="U1784" s="7">
        <v>42021</v>
      </c>
      <c r="V1784" s="5">
        <v>-350.43950000000001</v>
      </c>
      <c r="W1784" s="5">
        <v>12</v>
      </c>
      <c r="X1784" s="5">
        <v>64.959999999999994</v>
      </c>
      <c r="Y1784" s="5">
        <v>86789</v>
      </c>
      <c r="Z1784" s="5">
        <f>DATEDIF(Table1[[#This Row],[Order Date]], Table1[[#This Row],[Ship Date]], "D")</f>
        <v>1</v>
      </c>
      <c r="AA1784" s="5">
        <f>IF(Table1[[#This Row],[Sales]]=0, 0, Table1[[#This Row],[Profit]] / Table1[[#This Row],[Sales]] * 100)</f>
        <v>-539.46967364532031</v>
      </c>
      <c r="AB1784" s="5">
        <f>Table1[[#This Row],[Sales]] / (1 - Table1[[#This Row],[Discount]])</f>
        <v>72.177777777777763</v>
      </c>
      <c r="AC1784" s="5">
        <f>Table1[[#This Row],[Sales Before Discount]] - Table1[[#This Row],[Sales]]</f>
        <v>7.2177777777777692</v>
      </c>
      <c r="AD1784" s="5" t="str">
        <f>IF(Table1[[#This Row],[Discount Impact Factor]]=0, "No Discount", IF(Table1[[#This Row],[Discount Impact Factor]]&lt;=0.1, "Low Discount", IF(Table1[[#This Row],[Discount Impact Factor]]&lt;=0.2, "Medium Discount", "High Discount")))</f>
        <v>High Discount</v>
      </c>
      <c r="AE1784" s="5" t="str">
        <f>IF(Table1[[#This Row],[Discount]]=0,"0% (No Discount)",
 IF(Table1[[#This Row],[Discount]]&lt;=0.09,"10%",
 IF(Table1[[#This Row],[Discount]]&lt;=0.16,"15%",
 IF(Table1[[#This Row],[Discount]]&lt;=0.2,"20%",  IF(Table1[[#This Row],[Discount]]&lt;=0.25,"25%",
 "30%+")))))</f>
        <v>15%</v>
      </c>
      <c r="AF1784" s="5" t="str">
        <f>IF(Table1[[#This Row],[Discount]]=0, "Full Price", "Discounted")</f>
        <v>Discounted</v>
      </c>
      <c r="AG1784" s="46" t="str">
        <f>TEXT(Table1[[#This Row],[Order Date]],"mmm-yyyy")</f>
        <v>Jan-2015</v>
      </c>
    </row>
    <row r="1785" spans="1:33" ht="12.75" hidden="1" customHeight="1" x14ac:dyDescent="0.25">
      <c r="A1785" s="5">
        <v>22460</v>
      </c>
      <c r="B1785" s="5" t="s">
        <v>56</v>
      </c>
      <c r="C1785" s="5">
        <v>0.03</v>
      </c>
      <c r="D1785" s="5">
        <v>1.81</v>
      </c>
      <c r="E1785" s="5">
        <v>0.75</v>
      </c>
      <c r="F1785" s="5">
        <v>3133</v>
      </c>
      <c r="G1785" s="5" t="s">
        <v>2821</v>
      </c>
      <c r="H1785" s="5" t="s">
        <v>49</v>
      </c>
      <c r="I1785" s="5" t="s">
        <v>28</v>
      </c>
      <c r="J1785" s="5" t="s">
        <v>29</v>
      </c>
      <c r="K1785" s="5" t="s">
        <v>66</v>
      </c>
      <c r="L1785" s="5" t="s">
        <v>31</v>
      </c>
      <c r="M1785" s="5" t="s">
        <v>2823</v>
      </c>
      <c r="N1785" s="5">
        <v>0.52</v>
      </c>
      <c r="O1785" s="5" t="s">
        <v>33</v>
      </c>
      <c r="P1785" s="5" t="s">
        <v>61</v>
      </c>
      <c r="Q1785" s="5" t="s">
        <v>178</v>
      </c>
      <c r="R1785" s="5" t="s">
        <v>2822</v>
      </c>
      <c r="S1785" s="5">
        <v>60540</v>
      </c>
      <c r="T1785" s="7">
        <v>42020</v>
      </c>
      <c r="U1785" s="7">
        <v>42021</v>
      </c>
      <c r="V1785" s="5">
        <v>4.2027999999999999</v>
      </c>
      <c r="W1785" s="5">
        <v>10</v>
      </c>
      <c r="X1785" s="5">
        <v>19.14</v>
      </c>
      <c r="Y1785" s="5">
        <v>86789</v>
      </c>
      <c r="Z1785" s="5">
        <f>DATEDIF(Table1[[#This Row],[Order Date]], Table1[[#This Row],[Ship Date]], "D")</f>
        <v>1</v>
      </c>
      <c r="AA1785" s="5">
        <f>IF(Table1[[#This Row],[Sales]]=0, 0, Table1[[#This Row],[Profit]] / Table1[[#This Row],[Sales]] * 100)</f>
        <v>21.958202716823404</v>
      </c>
      <c r="AB1785" s="5">
        <f>Table1[[#This Row],[Sales]] / (1 - Table1[[#This Row],[Discount]])</f>
        <v>19.731958762886599</v>
      </c>
      <c r="AC1785" s="5">
        <f>Table1[[#This Row],[Sales Before Discount]] - Table1[[#This Row],[Sales]]</f>
        <v>0.59195876288659832</v>
      </c>
      <c r="AD1785" s="5" t="str">
        <f>IF(Table1[[#This Row],[Discount Impact Factor]]=0, "No Discount", IF(Table1[[#This Row],[Discount Impact Factor]]&lt;=0.1, "Low Discount", IF(Table1[[#This Row],[Discount Impact Factor]]&lt;=0.2, "Medium Discount", "High Discount")))</f>
        <v>High Discount</v>
      </c>
      <c r="AE1785" s="5" t="str">
        <f>IF(Table1[[#This Row],[Discount]]=0,"0% (No Discount)",
 IF(Table1[[#This Row],[Discount]]&lt;=0.09,"10%",
 IF(Table1[[#This Row],[Discount]]&lt;=0.16,"15%",
 IF(Table1[[#This Row],[Discount]]&lt;=0.2,"20%",  IF(Table1[[#This Row],[Discount]]&lt;=0.25,"25%",
 "30%+")))))</f>
        <v>10%</v>
      </c>
      <c r="AF1785" s="5" t="str">
        <f>IF(Table1[[#This Row],[Discount]]=0, "Full Price", "Discounted")</f>
        <v>Discounted</v>
      </c>
      <c r="AG1785" s="46" t="str">
        <f>TEXT(Table1[[#This Row],[Order Date]],"mmm-yyyy")</f>
        <v>Jan-2015</v>
      </c>
    </row>
    <row r="1786" spans="1:33" ht="12.75" customHeight="1" x14ac:dyDescent="0.25">
      <c r="A1786" s="5">
        <v>21719</v>
      </c>
      <c r="B1786" s="5" t="s">
        <v>47</v>
      </c>
      <c r="C1786" s="5">
        <v>0.08</v>
      </c>
      <c r="D1786" s="5">
        <v>5.4</v>
      </c>
      <c r="E1786" s="5">
        <v>7.78</v>
      </c>
      <c r="F1786" s="5">
        <v>3133</v>
      </c>
      <c r="G1786" s="5" t="s">
        <v>2821</v>
      </c>
      <c r="H1786" s="5" t="s">
        <v>49</v>
      </c>
      <c r="I1786" s="5" t="s">
        <v>28</v>
      </c>
      <c r="J1786" s="5" t="s">
        <v>29</v>
      </c>
      <c r="K1786" s="5" t="s">
        <v>109</v>
      </c>
      <c r="L1786" s="5" t="s">
        <v>59</v>
      </c>
      <c r="M1786" s="5" t="s">
        <v>310</v>
      </c>
      <c r="N1786" s="5">
        <v>0.37</v>
      </c>
      <c r="O1786" s="5" t="s">
        <v>33</v>
      </c>
      <c r="P1786" s="5" t="s">
        <v>61</v>
      </c>
      <c r="Q1786" s="5" t="s">
        <v>178</v>
      </c>
      <c r="R1786" s="5" t="s">
        <v>2822</v>
      </c>
      <c r="S1786" s="5">
        <v>60540</v>
      </c>
      <c r="T1786" s="7">
        <v>42067</v>
      </c>
      <c r="U1786" s="7">
        <v>42067</v>
      </c>
      <c r="V1786" s="5">
        <v>-44.067999999999998</v>
      </c>
      <c r="W1786" s="5">
        <v>4</v>
      </c>
      <c r="X1786" s="5">
        <v>25.35</v>
      </c>
      <c r="Y1786" s="5">
        <v>86792</v>
      </c>
      <c r="Z1786" s="5">
        <f>DATEDIF(Table1[[#This Row],[Order Date]], Table1[[#This Row],[Ship Date]], "D")</f>
        <v>0</v>
      </c>
      <c r="AA1786" s="5">
        <f>IF(Table1[[#This Row],[Sales]]=0, 0, Table1[[#This Row],[Profit]] / Table1[[#This Row],[Sales]] * 100)</f>
        <v>-173.83826429980274</v>
      </c>
      <c r="AB1786" s="5">
        <f>Table1[[#This Row],[Sales]] / (1 - Table1[[#This Row],[Discount]])</f>
        <v>27.554347826086957</v>
      </c>
      <c r="AC1786" s="5">
        <f>Table1[[#This Row],[Sales Before Discount]] - Table1[[#This Row],[Sales]]</f>
        <v>2.2043478260869556</v>
      </c>
      <c r="AD1786" s="5" t="str">
        <f>IF(Table1[[#This Row],[Discount Impact Factor]]=0, "No Discount", IF(Table1[[#This Row],[Discount Impact Factor]]&lt;=0.1, "Low Discount", IF(Table1[[#This Row],[Discount Impact Factor]]&lt;=0.2, "Medium Discount", "High Discount")))</f>
        <v>High Discount</v>
      </c>
      <c r="AE1786" s="5" t="str">
        <f>IF(Table1[[#This Row],[Discount]]=0,"0% (No Discount)",
 IF(Table1[[#This Row],[Discount]]&lt;=0.09,"10%",
 IF(Table1[[#This Row],[Discount]]&lt;=0.16,"15%",
 IF(Table1[[#This Row],[Discount]]&lt;=0.2,"20%",  IF(Table1[[#This Row],[Discount]]&lt;=0.25,"25%",
 "30%+")))))</f>
        <v>10%</v>
      </c>
      <c r="AF1786" s="5" t="str">
        <f>IF(Table1[[#This Row],[Discount]]=0, "Full Price", "Discounted")</f>
        <v>Discounted</v>
      </c>
      <c r="AG1786" s="46" t="str">
        <f>TEXT(Table1[[#This Row],[Order Date]],"mmm-yyyy")</f>
        <v>Mar-2015</v>
      </c>
    </row>
    <row r="1787" spans="1:33" ht="12.75" customHeight="1" x14ac:dyDescent="0.25">
      <c r="A1787" s="5">
        <v>21720</v>
      </c>
      <c r="B1787" s="5" t="s">
        <v>47</v>
      </c>
      <c r="C1787" s="5">
        <v>0.09</v>
      </c>
      <c r="D1787" s="5">
        <v>8.4600000000000009</v>
      </c>
      <c r="E1787" s="5">
        <v>8.99</v>
      </c>
      <c r="F1787" s="5">
        <v>3133</v>
      </c>
      <c r="G1787" s="5" t="s">
        <v>2821</v>
      </c>
      <c r="H1787" s="5" t="s">
        <v>27</v>
      </c>
      <c r="I1787" s="5" t="s">
        <v>28</v>
      </c>
      <c r="J1787" s="5" t="s">
        <v>77</v>
      </c>
      <c r="K1787" s="5" t="s">
        <v>180</v>
      </c>
      <c r="L1787" s="5" t="s">
        <v>51</v>
      </c>
      <c r="M1787" s="5" t="s">
        <v>2824</v>
      </c>
      <c r="N1787" s="5">
        <v>0.79</v>
      </c>
      <c r="O1787" s="5" t="s">
        <v>33</v>
      </c>
      <c r="P1787" s="5" t="s">
        <v>61</v>
      </c>
      <c r="Q1787" s="5" t="s">
        <v>178</v>
      </c>
      <c r="R1787" s="5" t="s">
        <v>2822</v>
      </c>
      <c r="S1787" s="5">
        <v>60540</v>
      </c>
      <c r="T1787" s="7">
        <v>42067</v>
      </c>
      <c r="U1787" s="7">
        <v>42070</v>
      </c>
      <c r="V1787" s="5">
        <v>-100.51</v>
      </c>
      <c r="W1787" s="5">
        <v>5</v>
      </c>
      <c r="X1787" s="5">
        <v>45.03</v>
      </c>
      <c r="Y1787" s="5">
        <v>86792</v>
      </c>
      <c r="Z1787" s="5">
        <f>DATEDIF(Table1[[#This Row],[Order Date]], Table1[[#This Row],[Ship Date]], "D")</f>
        <v>3</v>
      </c>
      <c r="AA1787" s="5">
        <f>IF(Table1[[#This Row],[Sales]]=0, 0, Table1[[#This Row],[Profit]] / Table1[[#This Row],[Sales]] * 100)</f>
        <v>-223.20675105485233</v>
      </c>
      <c r="AB1787" s="5">
        <f>Table1[[#This Row],[Sales]] / (1 - Table1[[#This Row],[Discount]])</f>
        <v>49.483516483516482</v>
      </c>
      <c r="AC1787" s="5">
        <f>Table1[[#This Row],[Sales Before Discount]] - Table1[[#This Row],[Sales]]</f>
        <v>4.4535164835164807</v>
      </c>
      <c r="AD1787" s="5" t="str">
        <f>IF(Table1[[#This Row],[Discount Impact Factor]]=0, "No Discount", IF(Table1[[#This Row],[Discount Impact Factor]]&lt;=0.1, "Low Discount", IF(Table1[[#This Row],[Discount Impact Factor]]&lt;=0.2, "Medium Discount", "High Discount")))</f>
        <v>High Discount</v>
      </c>
      <c r="AE1787" s="5" t="str">
        <f>IF(Table1[[#This Row],[Discount]]=0,"0% (No Discount)",
 IF(Table1[[#This Row],[Discount]]&lt;=0.09,"10%",
 IF(Table1[[#This Row],[Discount]]&lt;=0.16,"15%",
 IF(Table1[[#This Row],[Discount]]&lt;=0.2,"20%",  IF(Table1[[#This Row],[Discount]]&lt;=0.25,"25%",
 "30%+")))))</f>
        <v>10%</v>
      </c>
      <c r="AF1787" s="5" t="str">
        <f>IF(Table1[[#This Row],[Discount]]=0, "Full Price", "Discounted")</f>
        <v>Discounted</v>
      </c>
      <c r="AG1787" s="46" t="str">
        <f>TEXT(Table1[[#This Row],[Order Date]],"mmm-yyyy")</f>
        <v>Mar-2015</v>
      </c>
    </row>
    <row r="1788" spans="1:33" ht="12.75" customHeight="1" x14ac:dyDescent="0.25">
      <c r="A1788" s="5">
        <v>21721</v>
      </c>
      <c r="B1788" s="5" t="s">
        <v>47</v>
      </c>
      <c r="C1788" s="5">
        <v>0.21</v>
      </c>
      <c r="D1788" s="5">
        <v>14.98</v>
      </c>
      <c r="E1788" s="5">
        <v>8.99</v>
      </c>
      <c r="F1788" s="5">
        <v>3133</v>
      </c>
      <c r="G1788" s="5" t="s">
        <v>2821</v>
      </c>
      <c r="H1788" s="5" t="s">
        <v>49</v>
      </c>
      <c r="I1788" s="5" t="s">
        <v>28</v>
      </c>
      <c r="J1788" s="5" t="s">
        <v>41</v>
      </c>
      <c r="K1788" s="5" t="s">
        <v>50</v>
      </c>
      <c r="L1788" s="5" t="s">
        <v>51</v>
      </c>
      <c r="M1788" s="5" t="s">
        <v>2598</v>
      </c>
      <c r="N1788" s="5">
        <v>0.39</v>
      </c>
      <c r="O1788" s="5" t="s">
        <v>33</v>
      </c>
      <c r="P1788" s="5" t="s">
        <v>61</v>
      </c>
      <c r="Q1788" s="5" t="s">
        <v>178</v>
      </c>
      <c r="R1788" s="5" t="s">
        <v>2822</v>
      </c>
      <c r="S1788" s="5">
        <v>60540</v>
      </c>
      <c r="T1788" s="7">
        <v>42067</v>
      </c>
      <c r="U1788" s="7">
        <v>42068</v>
      </c>
      <c r="V1788" s="5">
        <v>-17.75</v>
      </c>
      <c r="W1788" s="5">
        <v>10</v>
      </c>
      <c r="X1788" s="5">
        <v>153.87</v>
      </c>
      <c r="Y1788" s="5">
        <v>86792</v>
      </c>
      <c r="Z1788" s="5">
        <f>DATEDIF(Table1[[#This Row],[Order Date]], Table1[[#This Row],[Ship Date]], "D")</f>
        <v>1</v>
      </c>
      <c r="AA1788" s="5">
        <f>IF(Table1[[#This Row],[Sales]]=0, 0, Table1[[#This Row],[Profit]] / Table1[[#This Row],[Sales]] * 100)</f>
        <v>-11.535711964645481</v>
      </c>
      <c r="AB1788" s="5">
        <f>Table1[[#This Row],[Sales]] / (1 - Table1[[#This Row],[Discount]])</f>
        <v>194.77215189873417</v>
      </c>
      <c r="AC1788" s="5">
        <f>Table1[[#This Row],[Sales Before Discount]] - Table1[[#This Row],[Sales]]</f>
        <v>40.902151898734161</v>
      </c>
      <c r="AD1788" s="5" t="str">
        <f>IF(Table1[[#This Row],[Discount Impact Factor]]=0, "No Discount", IF(Table1[[#This Row],[Discount Impact Factor]]&lt;=0.1, "Low Discount", IF(Table1[[#This Row],[Discount Impact Factor]]&lt;=0.2, "Medium Discount", "High Discount")))</f>
        <v>High Discount</v>
      </c>
      <c r="AE1788" s="5" t="str">
        <f>IF(Table1[[#This Row],[Discount]]=0,"0% (No Discount)",
 IF(Table1[[#This Row],[Discount]]&lt;=0.09,"10%",
 IF(Table1[[#This Row],[Discount]]&lt;=0.16,"15%",
 IF(Table1[[#This Row],[Discount]]&lt;=0.2,"20%",  IF(Table1[[#This Row],[Discount]]&lt;=0.25,"25%",
 "30%+")))))</f>
        <v>25%</v>
      </c>
      <c r="AF1788" s="5" t="str">
        <f>IF(Table1[[#This Row],[Discount]]=0, "Full Price", "Discounted")</f>
        <v>Discounted</v>
      </c>
      <c r="AG1788" s="46" t="str">
        <f>TEXT(Table1[[#This Row],[Order Date]],"mmm-yyyy")</f>
        <v>Mar-2015</v>
      </c>
    </row>
    <row r="1789" spans="1:33" ht="12.75" hidden="1" customHeight="1" x14ac:dyDescent="0.25">
      <c r="A1789" s="5">
        <v>21722</v>
      </c>
      <c r="B1789" s="5" t="s">
        <v>47</v>
      </c>
      <c r="C1789" s="5">
        <v>0.04</v>
      </c>
      <c r="D1789" s="5">
        <v>155.99</v>
      </c>
      <c r="E1789" s="5">
        <v>8.08</v>
      </c>
      <c r="F1789" s="5">
        <v>3133</v>
      </c>
      <c r="G1789" s="5" t="s">
        <v>2821</v>
      </c>
      <c r="H1789" s="5" t="s">
        <v>49</v>
      </c>
      <c r="I1789" s="5" t="s">
        <v>28</v>
      </c>
      <c r="J1789" s="5" t="s">
        <v>77</v>
      </c>
      <c r="K1789" s="5" t="s">
        <v>78</v>
      </c>
      <c r="L1789" s="5" t="s">
        <v>59</v>
      </c>
      <c r="M1789" s="5" t="s">
        <v>2825</v>
      </c>
      <c r="N1789" s="5">
        <v>0.6</v>
      </c>
      <c r="O1789" s="5" t="s">
        <v>33</v>
      </c>
      <c r="P1789" s="5" t="s">
        <v>61</v>
      </c>
      <c r="Q1789" s="5" t="s">
        <v>178</v>
      </c>
      <c r="R1789" s="5" t="s">
        <v>2822</v>
      </c>
      <c r="S1789" s="5">
        <v>60540</v>
      </c>
      <c r="T1789" s="7">
        <v>42067</v>
      </c>
      <c r="U1789" s="7">
        <v>42068</v>
      </c>
      <c r="V1789" s="5">
        <v>1374.9480000000001</v>
      </c>
      <c r="W1789" s="5">
        <v>22</v>
      </c>
      <c r="X1789" s="5">
        <v>2800.33</v>
      </c>
      <c r="Y1789" s="5">
        <v>86792</v>
      </c>
      <c r="Z1789" s="5">
        <f>DATEDIF(Table1[[#This Row],[Order Date]], Table1[[#This Row],[Ship Date]], "D")</f>
        <v>1</v>
      </c>
      <c r="AA1789" s="5">
        <f>IF(Table1[[#This Row],[Sales]]=0, 0, Table1[[#This Row],[Profit]] / Table1[[#This Row],[Sales]] * 100)</f>
        <v>49.09949898761932</v>
      </c>
      <c r="AB1789" s="5">
        <f>Table1[[#This Row],[Sales]] / (1 - Table1[[#This Row],[Discount]])</f>
        <v>2917.0104166666665</v>
      </c>
      <c r="AC1789" s="5">
        <f>Table1[[#This Row],[Sales Before Discount]] - Table1[[#This Row],[Sales]]</f>
        <v>116.68041666666659</v>
      </c>
      <c r="AD1789" s="5" t="str">
        <f>IF(Table1[[#This Row],[Discount Impact Factor]]=0, "No Discount", IF(Table1[[#This Row],[Discount Impact Factor]]&lt;=0.1, "Low Discount", IF(Table1[[#This Row],[Discount Impact Factor]]&lt;=0.2, "Medium Discount", "High Discount")))</f>
        <v>High Discount</v>
      </c>
      <c r="AE1789" s="5" t="str">
        <f>IF(Table1[[#This Row],[Discount]]=0,"0% (No Discount)",
 IF(Table1[[#This Row],[Discount]]&lt;=0.09,"10%",
 IF(Table1[[#This Row],[Discount]]&lt;=0.16,"15%",
 IF(Table1[[#This Row],[Discount]]&lt;=0.2,"20%",  IF(Table1[[#This Row],[Discount]]&lt;=0.25,"25%",
 "30%+")))))</f>
        <v>10%</v>
      </c>
      <c r="AF1789" s="5" t="str">
        <f>IF(Table1[[#This Row],[Discount]]=0, "Full Price", "Discounted")</f>
        <v>Discounted</v>
      </c>
      <c r="AG1789" s="46" t="str">
        <f>TEXT(Table1[[#This Row],[Order Date]],"mmm-yyyy")</f>
        <v>Mar-2015</v>
      </c>
    </row>
    <row r="1790" spans="1:33" ht="12.75" customHeight="1" x14ac:dyDescent="0.25">
      <c r="A1790" s="5">
        <v>23898</v>
      </c>
      <c r="B1790" s="5" t="s">
        <v>47</v>
      </c>
      <c r="C1790" s="5">
        <v>0.03</v>
      </c>
      <c r="D1790" s="5">
        <v>150.88999999999999</v>
      </c>
      <c r="E1790" s="5">
        <v>60.2</v>
      </c>
      <c r="F1790" s="5">
        <v>3136</v>
      </c>
      <c r="G1790" s="5" t="s">
        <v>2826</v>
      </c>
      <c r="H1790" s="5" t="s">
        <v>39</v>
      </c>
      <c r="I1790" s="5" t="s">
        <v>114</v>
      </c>
      <c r="J1790" s="5" t="s">
        <v>41</v>
      </c>
      <c r="K1790" s="5" t="s">
        <v>42</v>
      </c>
      <c r="L1790" s="5" t="s">
        <v>43</v>
      </c>
      <c r="M1790" s="5" t="s">
        <v>1186</v>
      </c>
      <c r="N1790" s="5">
        <v>0.77</v>
      </c>
      <c r="O1790" s="5" t="s">
        <v>33</v>
      </c>
      <c r="P1790" s="5" t="s">
        <v>53</v>
      </c>
      <c r="Q1790" s="5" t="s">
        <v>188</v>
      </c>
      <c r="R1790" s="5" t="s">
        <v>433</v>
      </c>
      <c r="S1790" s="5">
        <v>4073</v>
      </c>
      <c r="T1790" s="7">
        <v>42057</v>
      </c>
      <c r="U1790" s="7">
        <v>42057</v>
      </c>
      <c r="V1790" s="5">
        <v>-677.87199999999996</v>
      </c>
      <c r="W1790" s="5">
        <v>23</v>
      </c>
      <c r="X1790" s="5">
        <v>3596.03</v>
      </c>
      <c r="Y1790" s="5">
        <v>86791</v>
      </c>
      <c r="Z1790" s="5">
        <f>DATEDIF(Table1[[#This Row],[Order Date]], Table1[[#This Row],[Ship Date]], "D")</f>
        <v>0</v>
      </c>
      <c r="AA1790" s="5">
        <f>IF(Table1[[#This Row],[Sales]]=0, 0, Table1[[#This Row],[Profit]] / Table1[[#This Row],[Sales]] * 100)</f>
        <v>-18.85056576279953</v>
      </c>
      <c r="AB1790" s="5">
        <f>Table1[[#This Row],[Sales]] / (1 - Table1[[#This Row],[Discount]])</f>
        <v>3707.2474226804125</v>
      </c>
      <c r="AC1790" s="5">
        <f>Table1[[#This Row],[Sales Before Discount]] - Table1[[#This Row],[Sales]]</f>
        <v>111.21742268041226</v>
      </c>
      <c r="AD1790" s="5" t="str">
        <f>IF(Table1[[#This Row],[Discount Impact Factor]]=0, "No Discount", IF(Table1[[#This Row],[Discount Impact Factor]]&lt;=0.1, "Low Discount", IF(Table1[[#This Row],[Discount Impact Factor]]&lt;=0.2, "Medium Discount", "High Discount")))</f>
        <v>High Discount</v>
      </c>
      <c r="AE1790" s="5" t="str">
        <f>IF(Table1[[#This Row],[Discount]]=0,"0% (No Discount)",
 IF(Table1[[#This Row],[Discount]]&lt;=0.09,"10%",
 IF(Table1[[#This Row],[Discount]]&lt;=0.16,"15%",
 IF(Table1[[#This Row],[Discount]]&lt;=0.2,"20%",  IF(Table1[[#This Row],[Discount]]&lt;=0.25,"25%",
 "30%+")))))</f>
        <v>10%</v>
      </c>
      <c r="AF1790" s="5" t="str">
        <f>IF(Table1[[#This Row],[Discount]]=0, "Full Price", "Discounted")</f>
        <v>Discounted</v>
      </c>
      <c r="AG1790" s="46" t="str">
        <f>TEXT(Table1[[#This Row],[Order Date]],"mmm-yyyy")</f>
        <v>Feb-2015</v>
      </c>
    </row>
    <row r="1791" spans="1:33" ht="12.75" hidden="1" customHeight="1" x14ac:dyDescent="0.25">
      <c r="A1791" s="5">
        <v>24691</v>
      </c>
      <c r="B1791" s="5" t="s">
        <v>37</v>
      </c>
      <c r="C1791" s="5">
        <v>0.09</v>
      </c>
      <c r="D1791" s="5">
        <v>304.99</v>
      </c>
      <c r="E1791" s="5">
        <v>19.989999999999998</v>
      </c>
      <c r="F1791" s="5">
        <v>3137</v>
      </c>
      <c r="G1791" s="5" t="s">
        <v>2827</v>
      </c>
      <c r="H1791" s="5" t="s">
        <v>49</v>
      </c>
      <c r="I1791" s="5" t="s">
        <v>28</v>
      </c>
      <c r="J1791" s="5" t="s">
        <v>29</v>
      </c>
      <c r="K1791" s="5" t="s">
        <v>109</v>
      </c>
      <c r="L1791" s="5" t="s">
        <v>59</v>
      </c>
      <c r="M1791" s="5" t="s">
        <v>2625</v>
      </c>
      <c r="N1791" s="5">
        <v>0.4</v>
      </c>
      <c r="O1791" s="5" t="s">
        <v>33</v>
      </c>
      <c r="P1791" s="5" t="s">
        <v>53</v>
      </c>
      <c r="Q1791" s="5" t="s">
        <v>197</v>
      </c>
      <c r="R1791" s="5" t="s">
        <v>2828</v>
      </c>
      <c r="S1791" s="5">
        <v>3246</v>
      </c>
      <c r="T1791" s="7">
        <v>42163</v>
      </c>
      <c r="U1791" s="7">
        <v>42164</v>
      </c>
      <c r="V1791" s="5">
        <v>1623.9494999999999</v>
      </c>
      <c r="W1791" s="5">
        <v>8</v>
      </c>
      <c r="X1791" s="5">
        <v>2353.5500000000002</v>
      </c>
      <c r="Y1791" s="5">
        <v>86795</v>
      </c>
      <c r="Z1791" s="5">
        <f>DATEDIF(Table1[[#This Row],[Order Date]], Table1[[#This Row],[Ship Date]], "D")</f>
        <v>1</v>
      </c>
      <c r="AA1791" s="5">
        <f>IF(Table1[[#This Row],[Sales]]=0, 0, Table1[[#This Row],[Profit]] / Table1[[#This Row],[Sales]] * 100)</f>
        <v>69</v>
      </c>
      <c r="AB1791" s="5">
        <f>Table1[[#This Row],[Sales]] / (1 - Table1[[#This Row],[Discount]])</f>
        <v>2586.3186813186812</v>
      </c>
      <c r="AC1791" s="5">
        <f>Table1[[#This Row],[Sales Before Discount]] - Table1[[#This Row],[Sales]]</f>
        <v>232.76868131868105</v>
      </c>
      <c r="AD1791" s="5" t="str">
        <f>IF(Table1[[#This Row],[Discount Impact Factor]]=0, "No Discount", IF(Table1[[#This Row],[Discount Impact Factor]]&lt;=0.1, "Low Discount", IF(Table1[[#This Row],[Discount Impact Factor]]&lt;=0.2, "Medium Discount", "High Discount")))</f>
        <v>High Discount</v>
      </c>
      <c r="AE1791" s="5" t="str">
        <f>IF(Table1[[#This Row],[Discount]]=0,"0% (No Discount)",
 IF(Table1[[#This Row],[Discount]]&lt;=0.09,"10%",
 IF(Table1[[#This Row],[Discount]]&lt;=0.16,"15%",
 IF(Table1[[#This Row],[Discount]]&lt;=0.2,"20%",  IF(Table1[[#This Row],[Discount]]&lt;=0.25,"25%",
 "30%+")))))</f>
        <v>10%</v>
      </c>
      <c r="AF1791" s="5" t="str">
        <f>IF(Table1[[#This Row],[Discount]]=0, "Full Price", "Discounted")</f>
        <v>Discounted</v>
      </c>
      <c r="AG1791" s="46" t="str">
        <f>TEXT(Table1[[#This Row],[Order Date]],"mmm-yyyy")</f>
        <v>Jun-2015</v>
      </c>
    </row>
    <row r="1792" spans="1:33" ht="12.75" customHeight="1" x14ac:dyDescent="0.25">
      <c r="A1792" s="5">
        <v>23706</v>
      </c>
      <c r="B1792" s="5" t="s">
        <v>37</v>
      </c>
      <c r="C1792" s="5">
        <v>0.05</v>
      </c>
      <c r="D1792" s="5">
        <v>4.0599999999999996</v>
      </c>
      <c r="E1792" s="5">
        <v>6.89</v>
      </c>
      <c r="F1792" s="5">
        <v>3138</v>
      </c>
      <c r="G1792" s="5" t="s">
        <v>2829</v>
      </c>
      <c r="H1792" s="5" t="s">
        <v>27</v>
      </c>
      <c r="I1792" s="5" t="s">
        <v>28</v>
      </c>
      <c r="J1792" s="5" t="s">
        <v>29</v>
      </c>
      <c r="K1792" s="5" t="s">
        <v>257</v>
      </c>
      <c r="L1792" s="5" t="s">
        <v>59</v>
      </c>
      <c r="M1792" s="5" t="s">
        <v>910</v>
      </c>
      <c r="N1792" s="5">
        <v>0.6</v>
      </c>
      <c r="O1792" s="5" t="s">
        <v>33</v>
      </c>
      <c r="P1792" s="5" t="s">
        <v>53</v>
      </c>
      <c r="Q1792" s="5" t="s">
        <v>197</v>
      </c>
      <c r="R1792" s="5" t="s">
        <v>2830</v>
      </c>
      <c r="S1792" s="5">
        <v>3053</v>
      </c>
      <c r="T1792" s="7">
        <v>42174</v>
      </c>
      <c r="U1792" s="7">
        <v>42176</v>
      </c>
      <c r="V1792" s="5">
        <v>-122.83499999999999</v>
      </c>
      <c r="W1792" s="5">
        <v>22</v>
      </c>
      <c r="X1792" s="5">
        <v>92.57</v>
      </c>
      <c r="Y1792" s="5">
        <v>86796</v>
      </c>
      <c r="Z1792" s="5">
        <f>DATEDIF(Table1[[#This Row],[Order Date]], Table1[[#This Row],[Ship Date]], "D")</f>
        <v>2</v>
      </c>
      <c r="AA1792" s="5">
        <f>IF(Table1[[#This Row],[Sales]]=0, 0, Table1[[#This Row],[Profit]] / Table1[[#This Row],[Sales]] * 100)</f>
        <v>-132.69417737928055</v>
      </c>
      <c r="AB1792" s="5">
        <f>Table1[[#This Row],[Sales]] / (1 - Table1[[#This Row],[Discount]])</f>
        <v>97.442105263157899</v>
      </c>
      <c r="AC1792" s="5">
        <f>Table1[[#This Row],[Sales Before Discount]] - Table1[[#This Row],[Sales]]</f>
        <v>4.8721052631579056</v>
      </c>
      <c r="AD1792" s="5" t="str">
        <f>IF(Table1[[#This Row],[Discount Impact Factor]]=0, "No Discount", IF(Table1[[#This Row],[Discount Impact Factor]]&lt;=0.1, "Low Discount", IF(Table1[[#This Row],[Discount Impact Factor]]&lt;=0.2, "Medium Discount", "High Discount")))</f>
        <v>High Discount</v>
      </c>
      <c r="AE1792" s="5" t="str">
        <f>IF(Table1[[#This Row],[Discount]]=0,"0% (No Discount)",
 IF(Table1[[#This Row],[Discount]]&lt;=0.09,"10%",
 IF(Table1[[#This Row],[Discount]]&lt;=0.16,"15%",
 IF(Table1[[#This Row],[Discount]]&lt;=0.2,"20%",  IF(Table1[[#This Row],[Discount]]&lt;=0.25,"25%",
 "30%+")))))</f>
        <v>10%</v>
      </c>
      <c r="AF1792" s="5" t="str">
        <f>IF(Table1[[#This Row],[Discount]]=0, "Full Price", "Discounted")</f>
        <v>Discounted</v>
      </c>
      <c r="AG1792" s="46" t="str">
        <f>TEXT(Table1[[#This Row],[Order Date]],"mmm-yyyy")</f>
        <v>Jun-2015</v>
      </c>
    </row>
    <row r="1793" spans="1:33" ht="12.75" hidden="1" customHeight="1" x14ac:dyDescent="0.25">
      <c r="A1793" s="5">
        <v>23427</v>
      </c>
      <c r="B1793" s="5" t="s">
        <v>47</v>
      </c>
      <c r="C1793" s="5">
        <v>0.09</v>
      </c>
      <c r="D1793" s="5">
        <v>280.98</v>
      </c>
      <c r="E1793" s="5">
        <v>57</v>
      </c>
      <c r="F1793" s="5">
        <v>3139</v>
      </c>
      <c r="G1793" s="5" t="s">
        <v>2831</v>
      </c>
      <c r="H1793" s="5" t="s">
        <v>39</v>
      </c>
      <c r="I1793" s="5" t="s">
        <v>40</v>
      </c>
      <c r="J1793" s="5" t="s">
        <v>41</v>
      </c>
      <c r="K1793" s="5" t="s">
        <v>42</v>
      </c>
      <c r="L1793" s="5" t="s">
        <v>43</v>
      </c>
      <c r="M1793" s="5" t="s">
        <v>670</v>
      </c>
      <c r="N1793" s="5">
        <v>0.78</v>
      </c>
      <c r="O1793" s="5" t="s">
        <v>33</v>
      </c>
      <c r="P1793" s="5" t="s">
        <v>53</v>
      </c>
      <c r="Q1793" s="5" t="s">
        <v>54</v>
      </c>
      <c r="R1793" s="5" t="s">
        <v>868</v>
      </c>
      <c r="S1793" s="5">
        <v>7016</v>
      </c>
      <c r="T1793" s="7">
        <v>42126</v>
      </c>
      <c r="U1793" s="7">
        <v>42129</v>
      </c>
      <c r="V1793" s="5">
        <v>252.48800000000028</v>
      </c>
      <c r="W1793" s="5">
        <v>31</v>
      </c>
      <c r="X1793" s="5">
        <v>7974.21</v>
      </c>
      <c r="Y1793" s="5">
        <v>86793</v>
      </c>
      <c r="Z1793" s="5">
        <f>DATEDIF(Table1[[#This Row],[Order Date]], Table1[[#This Row],[Ship Date]], "D")</f>
        <v>3</v>
      </c>
      <c r="AA1793" s="5">
        <f>IF(Table1[[#This Row],[Sales]]=0, 0, Table1[[#This Row],[Profit]] / Table1[[#This Row],[Sales]] * 100)</f>
        <v>3.1663073834273274</v>
      </c>
      <c r="AB1793" s="5">
        <f>Table1[[#This Row],[Sales]] / (1 - Table1[[#This Row],[Discount]])</f>
        <v>8762.868131868132</v>
      </c>
      <c r="AC1793" s="5">
        <f>Table1[[#This Row],[Sales Before Discount]] - Table1[[#This Row],[Sales]]</f>
        <v>788.65813186813193</v>
      </c>
      <c r="AD1793" s="5" t="str">
        <f>IF(Table1[[#This Row],[Discount Impact Factor]]=0, "No Discount", IF(Table1[[#This Row],[Discount Impact Factor]]&lt;=0.1, "Low Discount", IF(Table1[[#This Row],[Discount Impact Factor]]&lt;=0.2, "Medium Discount", "High Discount")))</f>
        <v>High Discount</v>
      </c>
      <c r="AE1793" s="5" t="str">
        <f>IF(Table1[[#This Row],[Discount]]=0,"0% (No Discount)",
 IF(Table1[[#This Row],[Discount]]&lt;=0.09,"10%",
 IF(Table1[[#This Row],[Discount]]&lt;=0.16,"15%",
 IF(Table1[[#This Row],[Discount]]&lt;=0.2,"20%",  IF(Table1[[#This Row],[Discount]]&lt;=0.25,"25%",
 "30%+")))))</f>
        <v>10%</v>
      </c>
      <c r="AF1793" s="5" t="str">
        <f>IF(Table1[[#This Row],[Discount]]=0, "Full Price", "Discounted")</f>
        <v>Discounted</v>
      </c>
      <c r="AG1793" s="46" t="str">
        <f>TEXT(Table1[[#This Row],[Order Date]],"mmm-yyyy")</f>
        <v>May-2015</v>
      </c>
    </row>
    <row r="1794" spans="1:33" ht="12.75" customHeight="1" x14ac:dyDescent="0.25">
      <c r="A1794" s="5">
        <v>18917</v>
      </c>
      <c r="B1794" s="5" t="s">
        <v>106</v>
      </c>
      <c r="C1794" s="5">
        <v>0.09</v>
      </c>
      <c r="D1794" s="5">
        <v>6.84</v>
      </c>
      <c r="E1794" s="5">
        <v>8.3699999999999992</v>
      </c>
      <c r="F1794" s="5">
        <v>3141</v>
      </c>
      <c r="G1794" s="5" t="s">
        <v>2832</v>
      </c>
      <c r="H1794" s="5" t="s">
        <v>49</v>
      </c>
      <c r="I1794" s="5" t="s">
        <v>114</v>
      </c>
      <c r="J1794" s="5" t="s">
        <v>29</v>
      </c>
      <c r="K1794" s="5" t="s">
        <v>174</v>
      </c>
      <c r="L1794" s="5" t="s">
        <v>51</v>
      </c>
      <c r="M1794" s="5" t="s">
        <v>1697</v>
      </c>
      <c r="N1794" s="5">
        <v>0.57999999999999996</v>
      </c>
      <c r="O1794" s="5" t="s">
        <v>33</v>
      </c>
      <c r="P1794" s="5" t="s">
        <v>61</v>
      </c>
      <c r="Q1794" s="5" t="s">
        <v>130</v>
      </c>
      <c r="R1794" s="5" t="s">
        <v>2073</v>
      </c>
      <c r="S1794" s="5">
        <v>77506</v>
      </c>
      <c r="T1794" s="7">
        <v>42156</v>
      </c>
      <c r="U1794" s="7">
        <v>42163</v>
      </c>
      <c r="V1794" s="5">
        <v>-88.584999999999994</v>
      </c>
      <c r="W1794" s="5">
        <v>13</v>
      </c>
      <c r="X1794" s="5">
        <v>87.1</v>
      </c>
      <c r="Y1794" s="5">
        <v>86369</v>
      </c>
      <c r="Z1794" s="5">
        <f>DATEDIF(Table1[[#This Row],[Order Date]], Table1[[#This Row],[Ship Date]], "D")</f>
        <v>7</v>
      </c>
      <c r="AA1794" s="5">
        <f>IF(Table1[[#This Row],[Sales]]=0, 0, Table1[[#This Row],[Profit]] / Table1[[#This Row],[Sales]] * 100)</f>
        <v>-101.70493685419058</v>
      </c>
      <c r="AB1794" s="5">
        <f>Table1[[#This Row],[Sales]] / (1 - Table1[[#This Row],[Discount]])</f>
        <v>95.714285714285708</v>
      </c>
      <c r="AC1794" s="5">
        <f>Table1[[#This Row],[Sales Before Discount]] - Table1[[#This Row],[Sales]]</f>
        <v>8.6142857142857139</v>
      </c>
      <c r="AD1794" s="5" t="str">
        <f>IF(Table1[[#This Row],[Discount Impact Factor]]=0, "No Discount", IF(Table1[[#This Row],[Discount Impact Factor]]&lt;=0.1, "Low Discount", IF(Table1[[#This Row],[Discount Impact Factor]]&lt;=0.2, "Medium Discount", "High Discount")))</f>
        <v>High Discount</v>
      </c>
      <c r="AE1794" s="5" t="str">
        <f>IF(Table1[[#This Row],[Discount]]=0,"0% (No Discount)",
 IF(Table1[[#This Row],[Discount]]&lt;=0.09,"10%",
 IF(Table1[[#This Row],[Discount]]&lt;=0.16,"15%",
 IF(Table1[[#This Row],[Discount]]&lt;=0.2,"20%",  IF(Table1[[#This Row],[Discount]]&lt;=0.25,"25%",
 "30%+")))))</f>
        <v>10%</v>
      </c>
      <c r="AF1794" s="5" t="str">
        <f>IF(Table1[[#This Row],[Discount]]=0, "Full Price", "Discounted")</f>
        <v>Discounted</v>
      </c>
      <c r="AG1794" s="46" t="str">
        <f>TEXT(Table1[[#This Row],[Order Date]],"mmm-yyyy")</f>
        <v>Jun-2015</v>
      </c>
    </row>
    <row r="1795" spans="1:33" ht="12.75" customHeight="1" x14ac:dyDescent="0.25">
      <c r="A1795" s="5">
        <v>18918</v>
      </c>
      <c r="B1795" s="5" t="s">
        <v>106</v>
      </c>
      <c r="C1795" s="5">
        <v>7.0000000000000007E-2</v>
      </c>
      <c r="D1795" s="5">
        <v>48.91</v>
      </c>
      <c r="E1795" s="5">
        <v>35</v>
      </c>
      <c r="F1795" s="5">
        <v>3141</v>
      </c>
      <c r="G1795" s="5" t="s">
        <v>2832</v>
      </c>
      <c r="H1795" s="5" t="s">
        <v>27</v>
      </c>
      <c r="I1795" s="5" t="s">
        <v>114</v>
      </c>
      <c r="J1795" s="5" t="s">
        <v>29</v>
      </c>
      <c r="K1795" s="5" t="s">
        <v>141</v>
      </c>
      <c r="L1795" s="5" t="s">
        <v>236</v>
      </c>
      <c r="M1795" s="5" t="s">
        <v>1692</v>
      </c>
      <c r="N1795" s="5">
        <v>0.83</v>
      </c>
      <c r="O1795" s="5" t="s">
        <v>33</v>
      </c>
      <c r="P1795" s="5" t="s">
        <v>61</v>
      </c>
      <c r="Q1795" s="5" t="s">
        <v>130</v>
      </c>
      <c r="R1795" s="5" t="s">
        <v>2073</v>
      </c>
      <c r="S1795" s="5">
        <v>77506</v>
      </c>
      <c r="T1795" s="7">
        <v>42156</v>
      </c>
      <c r="U1795" s="7">
        <v>42158</v>
      </c>
      <c r="V1795" s="5">
        <v>-485.68</v>
      </c>
      <c r="W1795" s="5">
        <v>15</v>
      </c>
      <c r="X1795" s="5">
        <v>736.86</v>
      </c>
      <c r="Y1795" s="5">
        <v>86369</v>
      </c>
      <c r="Z1795" s="5">
        <f>DATEDIF(Table1[[#This Row],[Order Date]], Table1[[#This Row],[Ship Date]], "D")</f>
        <v>2</v>
      </c>
      <c r="AA1795" s="5">
        <f>IF(Table1[[#This Row],[Sales]]=0, 0, Table1[[#This Row],[Profit]] / Table1[[#This Row],[Sales]] * 100)</f>
        <v>-65.912113562956335</v>
      </c>
      <c r="AB1795" s="5">
        <f>Table1[[#This Row],[Sales]] / (1 - Table1[[#This Row],[Discount]])</f>
        <v>792.32258064516134</v>
      </c>
      <c r="AC1795" s="5">
        <f>Table1[[#This Row],[Sales Before Discount]] - Table1[[#This Row],[Sales]]</f>
        <v>55.462580645161324</v>
      </c>
      <c r="AD1795" s="5" t="str">
        <f>IF(Table1[[#This Row],[Discount Impact Factor]]=0, "No Discount", IF(Table1[[#This Row],[Discount Impact Factor]]&lt;=0.1, "Low Discount", IF(Table1[[#This Row],[Discount Impact Factor]]&lt;=0.2, "Medium Discount", "High Discount")))</f>
        <v>High Discount</v>
      </c>
      <c r="AE1795" s="5" t="str">
        <f>IF(Table1[[#This Row],[Discount]]=0,"0% (No Discount)",
 IF(Table1[[#This Row],[Discount]]&lt;=0.09,"10%",
 IF(Table1[[#This Row],[Discount]]&lt;=0.16,"15%",
 IF(Table1[[#This Row],[Discount]]&lt;=0.2,"20%",  IF(Table1[[#This Row],[Discount]]&lt;=0.25,"25%",
 "30%+")))))</f>
        <v>10%</v>
      </c>
      <c r="AF1795" s="5" t="str">
        <f>IF(Table1[[#This Row],[Discount]]=0, "Full Price", "Discounted")</f>
        <v>Discounted</v>
      </c>
      <c r="AG1795" s="46" t="str">
        <f>TEXT(Table1[[#This Row],[Order Date]],"mmm-yyyy")</f>
        <v>Jun-2015</v>
      </c>
    </row>
    <row r="1796" spans="1:33" ht="12.75" customHeight="1" x14ac:dyDescent="0.25">
      <c r="A1796" s="5">
        <v>26039</v>
      </c>
      <c r="B1796" s="5" t="s">
        <v>56</v>
      </c>
      <c r="C1796" s="5">
        <v>0.02</v>
      </c>
      <c r="D1796" s="5">
        <v>15.42</v>
      </c>
      <c r="E1796" s="5">
        <v>5.41</v>
      </c>
      <c r="F1796" s="5">
        <v>3143</v>
      </c>
      <c r="G1796" s="5" t="s">
        <v>2833</v>
      </c>
      <c r="H1796" s="5" t="s">
        <v>49</v>
      </c>
      <c r="I1796" s="5" t="s">
        <v>114</v>
      </c>
      <c r="J1796" s="5" t="s">
        <v>29</v>
      </c>
      <c r="K1796" s="5" t="s">
        <v>141</v>
      </c>
      <c r="L1796" s="5" t="s">
        <v>59</v>
      </c>
      <c r="M1796" s="5" t="s">
        <v>2834</v>
      </c>
      <c r="N1796" s="5">
        <v>0.59</v>
      </c>
      <c r="O1796" s="5" t="s">
        <v>33</v>
      </c>
      <c r="P1796" s="5" t="s">
        <v>61</v>
      </c>
      <c r="Q1796" s="5" t="s">
        <v>130</v>
      </c>
      <c r="R1796" s="5" t="s">
        <v>2835</v>
      </c>
      <c r="S1796" s="5">
        <v>78660</v>
      </c>
      <c r="T1796" s="7">
        <v>42087</v>
      </c>
      <c r="U1796" s="7">
        <v>42088</v>
      </c>
      <c r="V1796" s="5">
        <v>-16.37</v>
      </c>
      <c r="W1796" s="5">
        <v>2</v>
      </c>
      <c r="X1796" s="5">
        <v>33.840000000000003</v>
      </c>
      <c r="Y1796" s="5">
        <v>86368</v>
      </c>
      <c r="Z1796" s="5">
        <f>DATEDIF(Table1[[#This Row],[Order Date]], Table1[[#This Row],[Ship Date]], "D")</f>
        <v>1</v>
      </c>
      <c r="AA1796" s="5">
        <f>IF(Table1[[#This Row],[Sales]]=0, 0, Table1[[#This Row],[Profit]] / Table1[[#This Row],[Sales]] * 100)</f>
        <v>-48.374704491725765</v>
      </c>
      <c r="AB1796" s="5">
        <f>Table1[[#This Row],[Sales]] / (1 - Table1[[#This Row],[Discount]])</f>
        <v>34.530612244897966</v>
      </c>
      <c r="AC1796" s="5">
        <f>Table1[[#This Row],[Sales Before Discount]] - Table1[[#This Row],[Sales]]</f>
        <v>0.69061224489796302</v>
      </c>
      <c r="AD1796" s="5" t="str">
        <f>IF(Table1[[#This Row],[Discount Impact Factor]]=0, "No Discount", IF(Table1[[#This Row],[Discount Impact Factor]]&lt;=0.1, "Low Discount", IF(Table1[[#This Row],[Discount Impact Factor]]&lt;=0.2, "Medium Discount", "High Discount")))</f>
        <v>High Discount</v>
      </c>
      <c r="AE1796" s="5" t="str">
        <f>IF(Table1[[#This Row],[Discount]]=0,"0% (No Discount)",
 IF(Table1[[#This Row],[Discount]]&lt;=0.09,"10%",
 IF(Table1[[#This Row],[Discount]]&lt;=0.16,"15%",
 IF(Table1[[#This Row],[Discount]]&lt;=0.2,"20%",  IF(Table1[[#This Row],[Discount]]&lt;=0.25,"25%",
 "30%+")))))</f>
        <v>10%</v>
      </c>
      <c r="AF1796" s="5" t="str">
        <f>IF(Table1[[#This Row],[Discount]]=0, "Full Price", "Discounted")</f>
        <v>Discounted</v>
      </c>
      <c r="AG1796" s="46" t="str">
        <f>TEXT(Table1[[#This Row],[Order Date]],"mmm-yyyy")</f>
        <v>Mar-2015</v>
      </c>
    </row>
    <row r="1797" spans="1:33" ht="12.75" customHeight="1" x14ac:dyDescent="0.25">
      <c r="A1797" s="5">
        <v>19193</v>
      </c>
      <c r="B1797" s="5" t="s">
        <v>47</v>
      </c>
      <c r="C1797" s="5">
        <v>0.03</v>
      </c>
      <c r="D1797" s="5">
        <v>3.36</v>
      </c>
      <c r="E1797" s="5">
        <v>6.27</v>
      </c>
      <c r="F1797" s="5">
        <v>3146</v>
      </c>
      <c r="G1797" s="5" t="s">
        <v>2836</v>
      </c>
      <c r="H1797" s="5" t="s">
        <v>49</v>
      </c>
      <c r="I1797" s="5" t="s">
        <v>28</v>
      </c>
      <c r="J1797" s="5" t="s">
        <v>29</v>
      </c>
      <c r="K1797" s="5" t="s">
        <v>109</v>
      </c>
      <c r="L1797" s="5" t="s">
        <v>59</v>
      </c>
      <c r="M1797" s="5" t="s">
        <v>586</v>
      </c>
      <c r="N1797" s="5">
        <v>0.4</v>
      </c>
      <c r="O1797" s="5" t="s">
        <v>33</v>
      </c>
      <c r="P1797" s="5" t="s">
        <v>61</v>
      </c>
      <c r="Q1797" s="5" t="s">
        <v>130</v>
      </c>
      <c r="R1797" s="5" t="s">
        <v>2837</v>
      </c>
      <c r="S1797" s="5">
        <v>78577</v>
      </c>
      <c r="T1797" s="7">
        <v>42008</v>
      </c>
      <c r="U1797" s="7">
        <v>42009</v>
      </c>
      <c r="V1797" s="5">
        <v>-94.258600000000001</v>
      </c>
      <c r="W1797" s="5">
        <v>4</v>
      </c>
      <c r="X1797" s="5">
        <v>14.9</v>
      </c>
      <c r="Y1797" s="5">
        <v>85850</v>
      </c>
      <c r="Z1797" s="5">
        <f>DATEDIF(Table1[[#This Row],[Order Date]], Table1[[#This Row],[Ship Date]], "D")</f>
        <v>1</v>
      </c>
      <c r="AA1797" s="5">
        <f>IF(Table1[[#This Row],[Sales]]=0, 0, Table1[[#This Row],[Profit]] / Table1[[#This Row],[Sales]] * 100)</f>
        <v>-632.60805369127513</v>
      </c>
      <c r="AB1797" s="5">
        <f>Table1[[#This Row],[Sales]] / (1 - Table1[[#This Row],[Discount]])</f>
        <v>15.360824742268042</v>
      </c>
      <c r="AC1797" s="5">
        <f>Table1[[#This Row],[Sales Before Discount]] - Table1[[#This Row],[Sales]]</f>
        <v>0.46082474226804138</v>
      </c>
      <c r="AD1797" s="5" t="str">
        <f>IF(Table1[[#This Row],[Discount Impact Factor]]=0, "No Discount", IF(Table1[[#This Row],[Discount Impact Factor]]&lt;=0.1, "Low Discount", IF(Table1[[#This Row],[Discount Impact Factor]]&lt;=0.2, "Medium Discount", "High Discount")))</f>
        <v>High Discount</v>
      </c>
      <c r="AE1797" s="5" t="str">
        <f>IF(Table1[[#This Row],[Discount]]=0,"0% (No Discount)",
 IF(Table1[[#This Row],[Discount]]&lt;=0.09,"10%",
 IF(Table1[[#This Row],[Discount]]&lt;=0.16,"15%",
 IF(Table1[[#This Row],[Discount]]&lt;=0.2,"20%",  IF(Table1[[#This Row],[Discount]]&lt;=0.25,"25%",
 "30%+")))))</f>
        <v>10%</v>
      </c>
      <c r="AF1797" s="5" t="str">
        <f>IF(Table1[[#This Row],[Discount]]=0, "Full Price", "Discounted")</f>
        <v>Discounted</v>
      </c>
      <c r="AG1797" s="46" t="str">
        <f>TEXT(Table1[[#This Row],[Order Date]],"mmm-yyyy")</f>
        <v>Jan-2015</v>
      </c>
    </row>
    <row r="1798" spans="1:33" ht="12.75" hidden="1" customHeight="1" x14ac:dyDescent="0.25">
      <c r="A1798" s="5">
        <v>19194</v>
      </c>
      <c r="B1798" s="5" t="s">
        <v>47</v>
      </c>
      <c r="C1798" s="5">
        <v>7.0000000000000007E-2</v>
      </c>
      <c r="D1798" s="5">
        <v>3.71</v>
      </c>
      <c r="E1798" s="5">
        <v>1.93</v>
      </c>
      <c r="F1798" s="5">
        <v>3146</v>
      </c>
      <c r="G1798" s="5" t="s">
        <v>2836</v>
      </c>
      <c r="H1798" s="5" t="s">
        <v>27</v>
      </c>
      <c r="I1798" s="5" t="s">
        <v>28</v>
      </c>
      <c r="J1798" s="5" t="s">
        <v>29</v>
      </c>
      <c r="K1798" s="5" t="s">
        <v>93</v>
      </c>
      <c r="L1798" s="5" t="s">
        <v>31</v>
      </c>
      <c r="M1798" s="5" t="s">
        <v>2838</v>
      </c>
      <c r="N1798" s="5">
        <v>0.35</v>
      </c>
      <c r="O1798" s="5" t="s">
        <v>33</v>
      </c>
      <c r="P1798" s="5" t="s">
        <v>61</v>
      </c>
      <c r="Q1798" s="5" t="s">
        <v>130</v>
      </c>
      <c r="R1798" s="5" t="s">
        <v>2837</v>
      </c>
      <c r="S1798" s="5">
        <v>78577</v>
      </c>
      <c r="T1798" s="7">
        <v>42008</v>
      </c>
      <c r="U1798" s="7">
        <v>42010</v>
      </c>
      <c r="V1798" s="5">
        <v>6.3308</v>
      </c>
      <c r="W1798" s="5">
        <v>11</v>
      </c>
      <c r="X1798" s="5">
        <v>39.64</v>
      </c>
      <c r="Y1798" s="5">
        <v>85850</v>
      </c>
      <c r="Z1798" s="5">
        <f>DATEDIF(Table1[[#This Row],[Order Date]], Table1[[#This Row],[Ship Date]], "D")</f>
        <v>2</v>
      </c>
      <c r="AA1798" s="5">
        <f>IF(Table1[[#This Row],[Sales]]=0, 0, Table1[[#This Row],[Profit]] / Table1[[#This Row],[Sales]] * 100)</f>
        <v>15.970736629667003</v>
      </c>
      <c r="AB1798" s="5">
        <f>Table1[[#This Row],[Sales]] / (1 - Table1[[#This Row],[Discount]])</f>
        <v>42.623655913978496</v>
      </c>
      <c r="AC1798" s="5">
        <f>Table1[[#This Row],[Sales Before Discount]] - Table1[[#This Row],[Sales]]</f>
        <v>2.9836559139784953</v>
      </c>
      <c r="AD1798" s="5" t="str">
        <f>IF(Table1[[#This Row],[Discount Impact Factor]]=0, "No Discount", IF(Table1[[#This Row],[Discount Impact Factor]]&lt;=0.1, "Low Discount", IF(Table1[[#This Row],[Discount Impact Factor]]&lt;=0.2, "Medium Discount", "High Discount")))</f>
        <v>High Discount</v>
      </c>
      <c r="AE1798" s="5" t="str">
        <f>IF(Table1[[#This Row],[Discount]]=0,"0% (No Discount)",
 IF(Table1[[#This Row],[Discount]]&lt;=0.09,"10%",
 IF(Table1[[#This Row],[Discount]]&lt;=0.16,"15%",
 IF(Table1[[#This Row],[Discount]]&lt;=0.2,"20%",  IF(Table1[[#This Row],[Discount]]&lt;=0.25,"25%",
 "30%+")))))</f>
        <v>10%</v>
      </c>
      <c r="AF1798" s="5" t="str">
        <f>IF(Table1[[#This Row],[Discount]]=0, "Full Price", "Discounted")</f>
        <v>Discounted</v>
      </c>
      <c r="AG1798" s="46" t="str">
        <f>TEXT(Table1[[#This Row],[Order Date]],"mmm-yyyy")</f>
        <v>Jan-2015</v>
      </c>
    </row>
    <row r="1799" spans="1:33" ht="12.75" customHeight="1" x14ac:dyDescent="0.25">
      <c r="A1799" s="5">
        <v>24200</v>
      </c>
      <c r="B1799" s="5" t="s">
        <v>56</v>
      </c>
      <c r="C1799" s="5">
        <v>0.06</v>
      </c>
      <c r="D1799" s="5">
        <v>19.989999999999998</v>
      </c>
      <c r="E1799" s="5">
        <v>11.17</v>
      </c>
      <c r="F1799" s="5">
        <v>3148</v>
      </c>
      <c r="G1799" s="5" t="s">
        <v>2839</v>
      </c>
      <c r="H1799" s="5" t="s">
        <v>49</v>
      </c>
      <c r="I1799" s="5" t="s">
        <v>28</v>
      </c>
      <c r="J1799" s="5" t="s">
        <v>41</v>
      </c>
      <c r="K1799" s="5" t="s">
        <v>50</v>
      </c>
      <c r="L1799" s="5" t="s">
        <v>236</v>
      </c>
      <c r="M1799" s="5" t="s">
        <v>508</v>
      </c>
      <c r="N1799" s="5">
        <v>0.6</v>
      </c>
      <c r="O1799" s="5" t="s">
        <v>33</v>
      </c>
      <c r="P1799" s="5" t="s">
        <v>34</v>
      </c>
      <c r="Q1799" s="5" t="s">
        <v>1741</v>
      </c>
      <c r="R1799" s="5" t="s">
        <v>2840</v>
      </c>
      <c r="S1799" s="5">
        <v>83854</v>
      </c>
      <c r="T1799" s="7">
        <v>42018</v>
      </c>
      <c r="U1799" s="7">
        <v>42018</v>
      </c>
      <c r="V1799" s="5">
        <v>-66.823599999999999</v>
      </c>
      <c r="W1799" s="5">
        <v>7</v>
      </c>
      <c r="X1799" s="5">
        <v>139.49</v>
      </c>
      <c r="Y1799" s="5">
        <v>89716</v>
      </c>
      <c r="Z1799" s="5">
        <f>DATEDIF(Table1[[#This Row],[Order Date]], Table1[[#This Row],[Ship Date]], "D")</f>
        <v>0</v>
      </c>
      <c r="AA1799" s="5">
        <f>IF(Table1[[#This Row],[Sales]]=0, 0, Table1[[#This Row],[Profit]] / Table1[[#This Row],[Sales]] * 100)</f>
        <v>-47.90565631944942</v>
      </c>
      <c r="AB1799" s="5">
        <f>Table1[[#This Row],[Sales]] / (1 - Table1[[#This Row],[Discount]])</f>
        <v>148.39361702127661</v>
      </c>
      <c r="AC1799" s="5">
        <f>Table1[[#This Row],[Sales Before Discount]] - Table1[[#This Row],[Sales]]</f>
        <v>8.9036170212766024</v>
      </c>
      <c r="AD1799" s="5" t="str">
        <f>IF(Table1[[#This Row],[Discount Impact Factor]]=0, "No Discount", IF(Table1[[#This Row],[Discount Impact Factor]]&lt;=0.1, "Low Discount", IF(Table1[[#This Row],[Discount Impact Factor]]&lt;=0.2, "Medium Discount", "High Discount")))</f>
        <v>High Discount</v>
      </c>
      <c r="AE1799" s="5" t="str">
        <f>IF(Table1[[#This Row],[Discount]]=0,"0% (No Discount)",
 IF(Table1[[#This Row],[Discount]]&lt;=0.09,"10%",
 IF(Table1[[#This Row],[Discount]]&lt;=0.16,"15%",
 IF(Table1[[#This Row],[Discount]]&lt;=0.2,"20%",  IF(Table1[[#This Row],[Discount]]&lt;=0.25,"25%",
 "30%+")))))</f>
        <v>10%</v>
      </c>
      <c r="AF1799" s="5" t="str">
        <f>IF(Table1[[#This Row],[Discount]]=0, "Full Price", "Discounted")</f>
        <v>Discounted</v>
      </c>
      <c r="AG1799" s="46" t="str">
        <f>TEXT(Table1[[#This Row],[Order Date]],"mmm-yyyy")</f>
        <v>Jan-2015</v>
      </c>
    </row>
    <row r="1800" spans="1:33" ht="12.75" hidden="1" customHeight="1" x14ac:dyDescent="0.25">
      <c r="A1800" s="5">
        <v>24202</v>
      </c>
      <c r="B1800" s="5" t="s">
        <v>56</v>
      </c>
      <c r="C1800" s="5">
        <v>0.06</v>
      </c>
      <c r="D1800" s="5">
        <v>320.98</v>
      </c>
      <c r="E1800" s="5">
        <v>58.95</v>
      </c>
      <c r="F1800" s="5">
        <v>3149</v>
      </c>
      <c r="G1800" s="5" t="s">
        <v>2841</v>
      </c>
      <c r="H1800" s="5" t="s">
        <v>39</v>
      </c>
      <c r="I1800" s="5" t="s">
        <v>28</v>
      </c>
      <c r="J1800" s="5" t="s">
        <v>41</v>
      </c>
      <c r="K1800" s="5" t="s">
        <v>42</v>
      </c>
      <c r="L1800" s="5" t="s">
        <v>43</v>
      </c>
      <c r="M1800" s="5" t="s">
        <v>2842</v>
      </c>
      <c r="N1800" s="5">
        <v>0.56999999999999995</v>
      </c>
      <c r="O1800" s="5" t="s">
        <v>33</v>
      </c>
      <c r="P1800" s="5" t="s">
        <v>34</v>
      </c>
      <c r="Q1800" s="5" t="s">
        <v>1741</v>
      </c>
      <c r="R1800" s="5" t="s">
        <v>2843</v>
      </c>
      <c r="S1800" s="5">
        <v>83440</v>
      </c>
      <c r="T1800" s="7">
        <v>42018</v>
      </c>
      <c r="U1800" s="7">
        <v>42020</v>
      </c>
      <c r="V1800" s="5">
        <v>971.62200000000007</v>
      </c>
      <c r="W1800" s="5">
        <v>6</v>
      </c>
      <c r="X1800" s="5">
        <v>1952.43</v>
      </c>
      <c r="Y1800" s="5">
        <v>89716</v>
      </c>
      <c r="Z1800" s="5">
        <f>DATEDIF(Table1[[#This Row],[Order Date]], Table1[[#This Row],[Ship Date]], "D")</f>
        <v>2</v>
      </c>
      <c r="AA1800" s="5">
        <f>IF(Table1[[#This Row],[Sales]]=0, 0, Table1[[#This Row],[Profit]] / Table1[[#This Row],[Sales]] * 100)</f>
        <v>49.764754690309005</v>
      </c>
      <c r="AB1800" s="5">
        <f>Table1[[#This Row],[Sales]] / (1 - Table1[[#This Row],[Discount]])</f>
        <v>2077.0531914893618</v>
      </c>
      <c r="AC1800" s="5">
        <f>Table1[[#This Row],[Sales Before Discount]] - Table1[[#This Row],[Sales]]</f>
        <v>124.62319148936172</v>
      </c>
      <c r="AD1800" s="5" t="str">
        <f>IF(Table1[[#This Row],[Discount Impact Factor]]=0, "No Discount", IF(Table1[[#This Row],[Discount Impact Factor]]&lt;=0.1, "Low Discount", IF(Table1[[#This Row],[Discount Impact Factor]]&lt;=0.2, "Medium Discount", "High Discount")))</f>
        <v>High Discount</v>
      </c>
      <c r="AE1800" s="5" t="str">
        <f>IF(Table1[[#This Row],[Discount]]=0,"0% (No Discount)",
 IF(Table1[[#This Row],[Discount]]&lt;=0.09,"10%",
 IF(Table1[[#This Row],[Discount]]&lt;=0.16,"15%",
 IF(Table1[[#This Row],[Discount]]&lt;=0.2,"20%",  IF(Table1[[#This Row],[Discount]]&lt;=0.25,"25%",
 "30%+")))))</f>
        <v>10%</v>
      </c>
      <c r="AF1800" s="5" t="str">
        <f>IF(Table1[[#This Row],[Discount]]=0, "Full Price", "Discounted")</f>
        <v>Discounted</v>
      </c>
      <c r="AG1800" s="46" t="str">
        <f>TEXT(Table1[[#This Row],[Order Date]],"mmm-yyyy")</f>
        <v>Jan-2015</v>
      </c>
    </row>
    <row r="1801" spans="1:33" ht="12.75" customHeight="1" x14ac:dyDescent="0.25">
      <c r="A1801" s="5">
        <v>19625</v>
      </c>
      <c r="B1801" s="5" t="s">
        <v>37</v>
      </c>
      <c r="C1801" s="5">
        <v>0.01</v>
      </c>
      <c r="D1801" s="5">
        <v>145.97999999999999</v>
      </c>
      <c r="E1801" s="5">
        <v>46.2</v>
      </c>
      <c r="F1801" s="5">
        <v>3151</v>
      </c>
      <c r="G1801" s="5" t="s">
        <v>2844</v>
      </c>
      <c r="H1801" s="5" t="s">
        <v>39</v>
      </c>
      <c r="I1801" s="5" t="s">
        <v>28</v>
      </c>
      <c r="J1801" s="5" t="s">
        <v>41</v>
      </c>
      <c r="K1801" s="5" t="s">
        <v>152</v>
      </c>
      <c r="L1801" s="5" t="s">
        <v>121</v>
      </c>
      <c r="M1801" s="5" t="s">
        <v>2845</v>
      </c>
      <c r="N1801" s="5">
        <v>0.69</v>
      </c>
      <c r="O1801" s="5" t="s">
        <v>33</v>
      </c>
      <c r="P1801" s="5" t="s">
        <v>34</v>
      </c>
      <c r="Q1801" s="5" t="s">
        <v>45</v>
      </c>
      <c r="R1801" s="5" t="s">
        <v>2846</v>
      </c>
      <c r="S1801" s="5">
        <v>92277</v>
      </c>
      <c r="T1801" s="7">
        <v>42158</v>
      </c>
      <c r="U1801" s="7">
        <v>42158</v>
      </c>
      <c r="V1801" s="5">
        <v>-134.512</v>
      </c>
      <c r="W1801" s="5">
        <v>9</v>
      </c>
      <c r="X1801" s="5">
        <v>1370.79</v>
      </c>
      <c r="Y1801" s="5">
        <v>88543</v>
      </c>
      <c r="Z1801" s="5">
        <f>DATEDIF(Table1[[#This Row],[Order Date]], Table1[[#This Row],[Ship Date]], "D")</f>
        <v>0</v>
      </c>
      <c r="AA1801" s="5">
        <f>IF(Table1[[#This Row],[Sales]]=0, 0, Table1[[#This Row],[Profit]] / Table1[[#This Row],[Sales]] * 100)</f>
        <v>-9.8127357217371003</v>
      </c>
      <c r="AB1801" s="5">
        <f>Table1[[#This Row],[Sales]] / (1 - Table1[[#This Row],[Discount]])</f>
        <v>1384.6363636363635</v>
      </c>
      <c r="AC1801" s="5">
        <f>Table1[[#This Row],[Sales Before Discount]] - Table1[[#This Row],[Sales]]</f>
        <v>13.846363636363549</v>
      </c>
      <c r="AD1801" s="5" t="str">
        <f>IF(Table1[[#This Row],[Discount Impact Factor]]=0, "No Discount", IF(Table1[[#This Row],[Discount Impact Factor]]&lt;=0.1, "Low Discount", IF(Table1[[#This Row],[Discount Impact Factor]]&lt;=0.2, "Medium Discount", "High Discount")))</f>
        <v>High Discount</v>
      </c>
      <c r="AE1801" s="5" t="str">
        <f>IF(Table1[[#This Row],[Discount]]=0,"0% (No Discount)",
 IF(Table1[[#This Row],[Discount]]&lt;=0.09,"10%",
 IF(Table1[[#This Row],[Discount]]&lt;=0.16,"15%",
 IF(Table1[[#This Row],[Discount]]&lt;=0.2,"20%",  IF(Table1[[#This Row],[Discount]]&lt;=0.25,"25%",
 "30%+")))))</f>
        <v>10%</v>
      </c>
      <c r="AF1801" s="5" t="str">
        <f>IF(Table1[[#This Row],[Discount]]=0, "Full Price", "Discounted")</f>
        <v>Discounted</v>
      </c>
      <c r="AG1801" s="46" t="str">
        <f>TEXT(Table1[[#This Row],[Order Date]],"mmm-yyyy")</f>
        <v>Jun-2015</v>
      </c>
    </row>
    <row r="1802" spans="1:33" ht="12.75" customHeight="1" x14ac:dyDescent="0.25">
      <c r="A1802" s="5">
        <v>19618</v>
      </c>
      <c r="B1802" s="5" t="s">
        <v>47</v>
      </c>
      <c r="C1802" s="5">
        <v>0.01</v>
      </c>
      <c r="D1802" s="5">
        <v>3502.14</v>
      </c>
      <c r="E1802" s="5">
        <v>8.73</v>
      </c>
      <c r="F1802" s="5">
        <v>3151</v>
      </c>
      <c r="G1802" s="5" t="s">
        <v>2844</v>
      </c>
      <c r="H1802" s="5" t="s">
        <v>39</v>
      </c>
      <c r="I1802" s="5" t="s">
        <v>28</v>
      </c>
      <c r="J1802" s="5" t="s">
        <v>77</v>
      </c>
      <c r="K1802" s="5" t="s">
        <v>85</v>
      </c>
      <c r="L1802" s="5" t="s">
        <v>121</v>
      </c>
      <c r="M1802" s="5" t="s">
        <v>122</v>
      </c>
      <c r="N1802" s="5">
        <v>0.56999999999999995</v>
      </c>
      <c r="O1802" s="5" t="s">
        <v>33</v>
      </c>
      <c r="P1802" s="5" t="s">
        <v>34</v>
      </c>
      <c r="Q1802" s="5" t="s">
        <v>45</v>
      </c>
      <c r="R1802" s="5" t="s">
        <v>2846</v>
      </c>
      <c r="S1802" s="5">
        <v>92277</v>
      </c>
      <c r="T1802" s="7">
        <v>42039</v>
      </c>
      <c r="U1802" s="7">
        <v>42040</v>
      </c>
      <c r="V1802" s="5">
        <v>-4075.9339920000002</v>
      </c>
      <c r="W1802" s="5">
        <v>1</v>
      </c>
      <c r="X1802" s="5">
        <v>3501.79</v>
      </c>
      <c r="Y1802" s="5">
        <v>88544</v>
      </c>
      <c r="Z1802" s="5">
        <f>DATEDIF(Table1[[#This Row],[Order Date]], Table1[[#This Row],[Ship Date]], "D")</f>
        <v>1</v>
      </c>
      <c r="AA1802" s="5">
        <f>IF(Table1[[#This Row],[Sales]]=0, 0, Table1[[#This Row],[Profit]] / Table1[[#This Row],[Sales]] * 100)</f>
        <v>-116.3957288129785</v>
      </c>
      <c r="AB1802" s="5">
        <f>Table1[[#This Row],[Sales]] / (1 - Table1[[#This Row],[Discount]])</f>
        <v>3537.1616161616162</v>
      </c>
      <c r="AC1802" s="5">
        <f>Table1[[#This Row],[Sales Before Discount]] - Table1[[#This Row],[Sales]]</f>
        <v>35.371616161616203</v>
      </c>
      <c r="AD1802" s="5" t="str">
        <f>IF(Table1[[#This Row],[Discount Impact Factor]]=0, "No Discount", IF(Table1[[#This Row],[Discount Impact Factor]]&lt;=0.1, "Low Discount", IF(Table1[[#This Row],[Discount Impact Factor]]&lt;=0.2, "Medium Discount", "High Discount")))</f>
        <v>High Discount</v>
      </c>
      <c r="AE1802" s="5" t="str">
        <f>IF(Table1[[#This Row],[Discount]]=0,"0% (No Discount)",
 IF(Table1[[#This Row],[Discount]]&lt;=0.09,"10%",
 IF(Table1[[#This Row],[Discount]]&lt;=0.16,"15%",
 IF(Table1[[#This Row],[Discount]]&lt;=0.2,"20%",  IF(Table1[[#This Row],[Discount]]&lt;=0.25,"25%",
 "30%+")))))</f>
        <v>10%</v>
      </c>
      <c r="AF1802" s="5" t="str">
        <f>IF(Table1[[#This Row],[Discount]]=0, "Full Price", "Discounted")</f>
        <v>Discounted</v>
      </c>
      <c r="AG1802" s="46" t="str">
        <f>TEXT(Table1[[#This Row],[Order Date]],"mmm-yyyy")</f>
        <v>Feb-2015</v>
      </c>
    </row>
    <row r="1803" spans="1:33" ht="12.75" customHeight="1" x14ac:dyDescent="0.25">
      <c r="A1803" s="5">
        <v>19619</v>
      </c>
      <c r="B1803" s="5" t="s">
        <v>47</v>
      </c>
      <c r="C1803" s="5">
        <v>0.06</v>
      </c>
      <c r="D1803" s="5">
        <v>15.73</v>
      </c>
      <c r="E1803" s="5">
        <v>7.42</v>
      </c>
      <c r="F1803" s="5">
        <v>3151</v>
      </c>
      <c r="G1803" s="5" t="s">
        <v>2844</v>
      </c>
      <c r="H1803" s="5" t="s">
        <v>49</v>
      </c>
      <c r="I1803" s="5" t="s">
        <v>28</v>
      </c>
      <c r="J1803" s="5" t="s">
        <v>29</v>
      </c>
      <c r="K1803" s="5" t="s">
        <v>174</v>
      </c>
      <c r="L1803" s="5" t="s">
        <v>51</v>
      </c>
      <c r="M1803" s="5" t="s">
        <v>2157</v>
      </c>
      <c r="N1803" s="5">
        <v>0.56000000000000005</v>
      </c>
      <c r="O1803" s="5" t="s">
        <v>33</v>
      </c>
      <c r="P1803" s="5" t="s">
        <v>34</v>
      </c>
      <c r="Q1803" s="5" t="s">
        <v>45</v>
      </c>
      <c r="R1803" s="5" t="s">
        <v>2846</v>
      </c>
      <c r="S1803" s="5">
        <v>92277</v>
      </c>
      <c r="T1803" s="7">
        <v>42039</v>
      </c>
      <c r="U1803" s="7">
        <v>42040</v>
      </c>
      <c r="V1803" s="5">
        <v>-18.558799999999998</v>
      </c>
      <c r="W1803" s="5">
        <v>4</v>
      </c>
      <c r="X1803" s="5">
        <v>63.04</v>
      </c>
      <c r="Y1803" s="5">
        <v>88544</v>
      </c>
      <c r="Z1803" s="5">
        <f>DATEDIF(Table1[[#This Row],[Order Date]], Table1[[#This Row],[Ship Date]], "D")</f>
        <v>1</v>
      </c>
      <c r="AA1803" s="5">
        <f>IF(Table1[[#This Row],[Sales]]=0, 0, Table1[[#This Row],[Profit]] / Table1[[#This Row],[Sales]] * 100)</f>
        <v>-29.439720812182742</v>
      </c>
      <c r="AB1803" s="5">
        <f>Table1[[#This Row],[Sales]] / (1 - Table1[[#This Row],[Discount]])</f>
        <v>67.063829787234042</v>
      </c>
      <c r="AC1803" s="5">
        <f>Table1[[#This Row],[Sales Before Discount]] - Table1[[#This Row],[Sales]]</f>
        <v>4.0238297872340425</v>
      </c>
      <c r="AD1803" s="5" t="str">
        <f>IF(Table1[[#This Row],[Discount Impact Factor]]=0, "No Discount", IF(Table1[[#This Row],[Discount Impact Factor]]&lt;=0.1, "Low Discount", IF(Table1[[#This Row],[Discount Impact Factor]]&lt;=0.2, "Medium Discount", "High Discount")))</f>
        <v>High Discount</v>
      </c>
      <c r="AE1803" s="5" t="str">
        <f>IF(Table1[[#This Row],[Discount]]=0,"0% (No Discount)",
 IF(Table1[[#This Row],[Discount]]&lt;=0.09,"10%",
 IF(Table1[[#This Row],[Discount]]&lt;=0.16,"15%",
 IF(Table1[[#This Row],[Discount]]&lt;=0.2,"20%",  IF(Table1[[#This Row],[Discount]]&lt;=0.25,"25%",
 "30%+")))))</f>
        <v>10%</v>
      </c>
      <c r="AF1803" s="5" t="str">
        <f>IF(Table1[[#This Row],[Discount]]=0, "Full Price", "Discounted")</f>
        <v>Discounted</v>
      </c>
      <c r="AG1803" s="46" t="str">
        <f>TEXT(Table1[[#This Row],[Order Date]],"mmm-yyyy")</f>
        <v>Feb-2015</v>
      </c>
    </row>
    <row r="1804" spans="1:33" ht="12.75" hidden="1" customHeight="1" x14ac:dyDescent="0.25">
      <c r="A1804" s="5">
        <v>23322</v>
      </c>
      <c r="B1804" s="5" t="s">
        <v>37</v>
      </c>
      <c r="C1804" s="5">
        <v>0.05</v>
      </c>
      <c r="D1804" s="5">
        <v>25.99</v>
      </c>
      <c r="E1804" s="5">
        <v>5.37</v>
      </c>
      <c r="F1804" s="5">
        <v>3151</v>
      </c>
      <c r="G1804" s="5" t="s">
        <v>2844</v>
      </c>
      <c r="H1804" s="5" t="s">
        <v>27</v>
      </c>
      <c r="I1804" s="5" t="s">
        <v>28</v>
      </c>
      <c r="J1804" s="5" t="s">
        <v>29</v>
      </c>
      <c r="K1804" s="5" t="s">
        <v>30</v>
      </c>
      <c r="L1804" s="5" t="s">
        <v>59</v>
      </c>
      <c r="M1804" s="5" t="s">
        <v>1639</v>
      </c>
      <c r="N1804" s="5">
        <v>0.56000000000000005</v>
      </c>
      <c r="O1804" s="5" t="s">
        <v>33</v>
      </c>
      <c r="P1804" s="5" t="s">
        <v>34</v>
      </c>
      <c r="Q1804" s="5" t="s">
        <v>45</v>
      </c>
      <c r="R1804" s="5" t="s">
        <v>2846</v>
      </c>
      <c r="S1804" s="5">
        <v>92277</v>
      </c>
      <c r="T1804" s="7">
        <v>42051</v>
      </c>
      <c r="U1804" s="7">
        <v>42053</v>
      </c>
      <c r="V1804" s="5">
        <v>220.35719999999998</v>
      </c>
      <c r="W1804" s="5">
        <v>18</v>
      </c>
      <c r="X1804" s="5">
        <v>451.35</v>
      </c>
      <c r="Y1804" s="5">
        <v>88545</v>
      </c>
      <c r="Z1804" s="5">
        <f>DATEDIF(Table1[[#This Row],[Order Date]], Table1[[#This Row],[Ship Date]], "D")</f>
        <v>2</v>
      </c>
      <c r="AA1804" s="5">
        <f>IF(Table1[[#This Row],[Sales]]=0, 0, Table1[[#This Row],[Profit]] / Table1[[#This Row],[Sales]] * 100)</f>
        <v>48.821801262878026</v>
      </c>
      <c r="AB1804" s="5">
        <f>Table1[[#This Row],[Sales]] / (1 - Table1[[#This Row],[Discount]])</f>
        <v>475.1052631578948</v>
      </c>
      <c r="AC1804" s="5">
        <f>Table1[[#This Row],[Sales Before Discount]] - Table1[[#This Row],[Sales]]</f>
        <v>23.755263157894774</v>
      </c>
      <c r="AD1804" s="5" t="str">
        <f>IF(Table1[[#This Row],[Discount Impact Factor]]=0, "No Discount", IF(Table1[[#This Row],[Discount Impact Factor]]&lt;=0.1, "Low Discount", IF(Table1[[#This Row],[Discount Impact Factor]]&lt;=0.2, "Medium Discount", "High Discount")))</f>
        <v>High Discount</v>
      </c>
      <c r="AE1804" s="5" t="str">
        <f>IF(Table1[[#This Row],[Discount]]=0,"0% (No Discount)",
 IF(Table1[[#This Row],[Discount]]&lt;=0.09,"10%",
 IF(Table1[[#This Row],[Discount]]&lt;=0.16,"15%",
 IF(Table1[[#This Row],[Discount]]&lt;=0.2,"20%",  IF(Table1[[#This Row],[Discount]]&lt;=0.25,"25%",
 "30%+")))))</f>
        <v>10%</v>
      </c>
      <c r="AF1804" s="5" t="str">
        <f>IF(Table1[[#This Row],[Discount]]=0, "Full Price", "Discounted")</f>
        <v>Discounted</v>
      </c>
      <c r="AG1804" s="46" t="str">
        <f>TEXT(Table1[[#This Row],[Order Date]],"mmm-yyyy")</f>
        <v>Feb-2015</v>
      </c>
    </row>
    <row r="1805" spans="1:33" ht="12.75" hidden="1" customHeight="1" x14ac:dyDescent="0.25">
      <c r="A1805" s="5">
        <v>24723</v>
      </c>
      <c r="B1805" s="5" t="s">
        <v>56</v>
      </c>
      <c r="C1805" s="5">
        <v>0.04</v>
      </c>
      <c r="D1805" s="5">
        <v>17.239999999999998</v>
      </c>
      <c r="E1805" s="5">
        <v>3.26</v>
      </c>
      <c r="F1805" s="5">
        <v>3151</v>
      </c>
      <c r="G1805" s="5" t="s">
        <v>2844</v>
      </c>
      <c r="H1805" s="5" t="s">
        <v>49</v>
      </c>
      <c r="I1805" s="5" t="s">
        <v>40</v>
      </c>
      <c r="J1805" s="5" t="s">
        <v>29</v>
      </c>
      <c r="K1805" s="5" t="s">
        <v>174</v>
      </c>
      <c r="L1805" s="5" t="s">
        <v>51</v>
      </c>
      <c r="M1805" s="5" t="s">
        <v>2847</v>
      </c>
      <c r="N1805" s="5">
        <v>0.56000000000000005</v>
      </c>
      <c r="O1805" s="5" t="s">
        <v>33</v>
      </c>
      <c r="P1805" s="5" t="s">
        <v>34</v>
      </c>
      <c r="Q1805" s="5" t="s">
        <v>45</v>
      </c>
      <c r="R1805" s="5" t="s">
        <v>2846</v>
      </c>
      <c r="S1805" s="5">
        <v>92277</v>
      </c>
      <c r="T1805" s="7">
        <v>42063</v>
      </c>
      <c r="U1805" s="7">
        <v>42063</v>
      </c>
      <c r="V1805" s="5">
        <v>47.73</v>
      </c>
      <c r="W1805" s="5">
        <v>7</v>
      </c>
      <c r="X1805" s="5">
        <v>119.6</v>
      </c>
      <c r="Y1805" s="5">
        <v>88546</v>
      </c>
      <c r="Z1805" s="5">
        <f>DATEDIF(Table1[[#This Row],[Order Date]], Table1[[#This Row],[Ship Date]], "D")</f>
        <v>0</v>
      </c>
      <c r="AA1805" s="5">
        <f>IF(Table1[[#This Row],[Sales]]=0, 0, Table1[[#This Row],[Profit]] / Table1[[#This Row],[Sales]] * 100)</f>
        <v>39.908026755852845</v>
      </c>
      <c r="AB1805" s="5">
        <f>Table1[[#This Row],[Sales]] / (1 - Table1[[#This Row],[Discount]])</f>
        <v>124.58333333333333</v>
      </c>
      <c r="AC1805" s="5">
        <f>Table1[[#This Row],[Sales Before Discount]] - Table1[[#This Row],[Sales]]</f>
        <v>4.9833333333333343</v>
      </c>
      <c r="AD1805" s="5" t="str">
        <f>IF(Table1[[#This Row],[Discount Impact Factor]]=0, "No Discount", IF(Table1[[#This Row],[Discount Impact Factor]]&lt;=0.1, "Low Discount", IF(Table1[[#This Row],[Discount Impact Factor]]&lt;=0.2, "Medium Discount", "High Discount")))</f>
        <v>High Discount</v>
      </c>
      <c r="AE1805" s="5" t="str">
        <f>IF(Table1[[#This Row],[Discount]]=0,"0% (No Discount)",
 IF(Table1[[#This Row],[Discount]]&lt;=0.09,"10%",
 IF(Table1[[#This Row],[Discount]]&lt;=0.16,"15%",
 IF(Table1[[#This Row],[Discount]]&lt;=0.2,"20%",  IF(Table1[[#This Row],[Discount]]&lt;=0.25,"25%",
 "30%+")))))</f>
        <v>10%</v>
      </c>
      <c r="AF1805" s="5" t="str">
        <f>IF(Table1[[#This Row],[Discount]]=0, "Full Price", "Discounted")</f>
        <v>Discounted</v>
      </c>
      <c r="AG1805" s="46" t="str">
        <f>TEXT(Table1[[#This Row],[Order Date]],"mmm-yyyy")</f>
        <v>Feb-2015</v>
      </c>
    </row>
    <row r="1806" spans="1:33" ht="12.75" hidden="1" customHeight="1" x14ac:dyDescent="0.25">
      <c r="A1806" s="5">
        <v>24329</v>
      </c>
      <c r="B1806" s="5" t="s">
        <v>56</v>
      </c>
      <c r="C1806" s="5">
        <v>0.02</v>
      </c>
      <c r="D1806" s="5">
        <v>5.98</v>
      </c>
      <c r="E1806" s="5">
        <v>1.49</v>
      </c>
      <c r="F1806" s="5">
        <v>3151</v>
      </c>
      <c r="G1806" s="5" t="s">
        <v>2844</v>
      </c>
      <c r="H1806" s="5" t="s">
        <v>49</v>
      </c>
      <c r="I1806" s="5" t="s">
        <v>28</v>
      </c>
      <c r="J1806" s="5" t="s">
        <v>29</v>
      </c>
      <c r="K1806" s="5" t="s">
        <v>109</v>
      </c>
      <c r="L1806" s="5" t="s">
        <v>59</v>
      </c>
      <c r="M1806" s="5" t="s">
        <v>1020</v>
      </c>
      <c r="N1806" s="5">
        <v>0.39</v>
      </c>
      <c r="O1806" s="5" t="s">
        <v>33</v>
      </c>
      <c r="P1806" s="5" t="s">
        <v>34</v>
      </c>
      <c r="Q1806" s="5" t="s">
        <v>45</v>
      </c>
      <c r="R1806" s="5" t="s">
        <v>2846</v>
      </c>
      <c r="S1806" s="5">
        <v>92277</v>
      </c>
      <c r="T1806" s="7">
        <v>42074</v>
      </c>
      <c r="U1806" s="7">
        <v>42075</v>
      </c>
      <c r="V1806" s="5">
        <v>28.526000000000003</v>
      </c>
      <c r="W1806" s="5">
        <v>10</v>
      </c>
      <c r="X1806" s="5">
        <v>59.9</v>
      </c>
      <c r="Y1806" s="5">
        <v>88547</v>
      </c>
      <c r="Z1806" s="5">
        <f>DATEDIF(Table1[[#This Row],[Order Date]], Table1[[#This Row],[Ship Date]], "D")</f>
        <v>1</v>
      </c>
      <c r="AA1806" s="5">
        <f>IF(Table1[[#This Row],[Sales]]=0, 0, Table1[[#This Row],[Profit]] / Table1[[#This Row],[Sales]] * 100)</f>
        <v>47.622704507512523</v>
      </c>
      <c r="AB1806" s="5">
        <f>Table1[[#This Row],[Sales]] / (1 - Table1[[#This Row],[Discount]])</f>
        <v>61.122448979591837</v>
      </c>
      <c r="AC1806" s="5">
        <f>Table1[[#This Row],[Sales Before Discount]] - Table1[[#This Row],[Sales]]</f>
        <v>1.2224489795918387</v>
      </c>
      <c r="AD1806" s="5" t="str">
        <f>IF(Table1[[#This Row],[Discount Impact Factor]]=0, "No Discount", IF(Table1[[#This Row],[Discount Impact Factor]]&lt;=0.1, "Low Discount", IF(Table1[[#This Row],[Discount Impact Factor]]&lt;=0.2, "Medium Discount", "High Discount")))</f>
        <v>High Discount</v>
      </c>
      <c r="AE1806" s="5" t="str">
        <f>IF(Table1[[#This Row],[Discount]]=0,"0% (No Discount)",
 IF(Table1[[#This Row],[Discount]]&lt;=0.09,"10%",
 IF(Table1[[#This Row],[Discount]]&lt;=0.16,"15%",
 IF(Table1[[#This Row],[Discount]]&lt;=0.2,"20%",  IF(Table1[[#This Row],[Discount]]&lt;=0.25,"25%",
 "30%+")))))</f>
        <v>10%</v>
      </c>
      <c r="AF1806" s="5" t="str">
        <f>IF(Table1[[#This Row],[Discount]]=0, "Full Price", "Discounted")</f>
        <v>Discounted</v>
      </c>
      <c r="AG1806" s="46" t="str">
        <f>TEXT(Table1[[#This Row],[Order Date]],"mmm-yyyy")</f>
        <v>Mar-2015</v>
      </c>
    </row>
    <row r="1807" spans="1:33" ht="12.75" customHeight="1" x14ac:dyDescent="0.25">
      <c r="A1807" s="5">
        <v>21734</v>
      </c>
      <c r="B1807" s="5" t="s">
        <v>25</v>
      </c>
      <c r="C1807" s="5">
        <v>0.01</v>
      </c>
      <c r="D1807" s="5">
        <v>99.23</v>
      </c>
      <c r="E1807" s="5">
        <v>8.99</v>
      </c>
      <c r="F1807" s="5">
        <v>3151</v>
      </c>
      <c r="G1807" s="5" t="s">
        <v>2844</v>
      </c>
      <c r="H1807" s="5" t="s">
        <v>49</v>
      </c>
      <c r="I1807" s="5" t="s">
        <v>28</v>
      </c>
      <c r="J1807" s="5" t="s">
        <v>41</v>
      </c>
      <c r="K1807" s="5" t="s">
        <v>50</v>
      </c>
      <c r="L1807" s="5" t="s">
        <v>51</v>
      </c>
      <c r="M1807" s="5" t="s">
        <v>454</v>
      </c>
      <c r="N1807" s="5">
        <v>0.35</v>
      </c>
      <c r="O1807" s="5" t="s">
        <v>33</v>
      </c>
      <c r="P1807" s="5" t="s">
        <v>34</v>
      </c>
      <c r="Q1807" s="5" t="s">
        <v>45</v>
      </c>
      <c r="R1807" s="5" t="s">
        <v>2846</v>
      </c>
      <c r="S1807" s="5">
        <v>92277</v>
      </c>
      <c r="T1807" s="7">
        <v>42092</v>
      </c>
      <c r="U1807" s="7">
        <v>42096</v>
      </c>
      <c r="V1807" s="5">
        <v>-87.46</v>
      </c>
      <c r="W1807" s="5">
        <v>1</v>
      </c>
      <c r="X1807" s="5">
        <v>99.22</v>
      </c>
      <c r="Y1807" s="5">
        <v>88548</v>
      </c>
      <c r="Z1807" s="5">
        <f>DATEDIF(Table1[[#This Row],[Order Date]], Table1[[#This Row],[Ship Date]], "D")</f>
        <v>4</v>
      </c>
      <c r="AA1807" s="5">
        <f>IF(Table1[[#This Row],[Sales]]=0, 0, Table1[[#This Row],[Profit]] / Table1[[#This Row],[Sales]] * 100)</f>
        <v>-88.147550896996563</v>
      </c>
      <c r="AB1807" s="5">
        <f>Table1[[#This Row],[Sales]] / (1 - Table1[[#This Row],[Discount]])</f>
        <v>100.22222222222223</v>
      </c>
      <c r="AC1807" s="5">
        <f>Table1[[#This Row],[Sales Before Discount]] - Table1[[#This Row],[Sales]]</f>
        <v>1.0022222222222297</v>
      </c>
      <c r="AD1807" s="5" t="str">
        <f>IF(Table1[[#This Row],[Discount Impact Factor]]=0, "No Discount", IF(Table1[[#This Row],[Discount Impact Factor]]&lt;=0.1, "Low Discount", IF(Table1[[#This Row],[Discount Impact Factor]]&lt;=0.2, "Medium Discount", "High Discount")))</f>
        <v>High Discount</v>
      </c>
      <c r="AE1807" s="5" t="str">
        <f>IF(Table1[[#This Row],[Discount]]=0,"0% (No Discount)",
 IF(Table1[[#This Row],[Discount]]&lt;=0.09,"10%",
 IF(Table1[[#This Row],[Discount]]&lt;=0.16,"15%",
 IF(Table1[[#This Row],[Discount]]&lt;=0.2,"20%",  IF(Table1[[#This Row],[Discount]]&lt;=0.25,"25%",
 "30%+")))))</f>
        <v>10%</v>
      </c>
      <c r="AF1807" s="5" t="str">
        <f>IF(Table1[[#This Row],[Discount]]=0, "Full Price", "Discounted")</f>
        <v>Discounted</v>
      </c>
      <c r="AG1807" s="46" t="str">
        <f>TEXT(Table1[[#This Row],[Order Date]],"mmm-yyyy")</f>
        <v>Mar-2015</v>
      </c>
    </row>
    <row r="1808" spans="1:33" ht="12.75" customHeight="1" x14ac:dyDescent="0.25">
      <c r="A1808" s="5">
        <v>21436</v>
      </c>
      <c r="B1808" s="5" t="s">
        <v>25</v>
      </c>
      <c r="C1808" s="5">
        <v>0.08</v>
      </c>
      <c r="D1808" s="5">
        <v>150.97999999999999</v>
      </c>
      <c r="E1808" s="5">
        <v>13.99</v>
      </c>
      <c r="F1808" s="5">
        <v>3154</v>
      </c>
      <c r="G1808" s="5" t="s">
        <v>2848</v>
      </c>
      <c r="H1808" s="5" t="s">
        <v>27</v>
      </c>
      <c r="I1808" s="5" t="s">
        <v>28</v>
      </c>
      <c r="J1808" s="5" t="s">
        <v>77</v>
      </c>
      <c r="K1808" s="5" t="s">
        <v>85</v>
      </c>
      <c r="L1808" s="5" t="s">
        <v>86</v>
      </c>
      <c r="M1808" s="5" t="s">
        <v>627</v>
      </c>
      <c r="N1808" s="5">
        <v>0.38</v>
      </c>
      <c r="O1808" s="5" t="s">
        <v>33</v>
      </c>
      <c r="P1808" s="5" t="s">
        <v>136</v>
      </c>
      <c r="Q1808" s="5" t="s">
        <v>362</v>
      </c>
      <c r="R1808" s="5" t="s">
        <v>2849</v>
      </c>
      <c r="S1808" s="5">
        <v>33710</v>
      </c>
      <c r="T1808" s="7">
        <v>42030</v>
      </c>
      <c r="U1808" s="7">
        <v>42031</v>
      </c>
      <c r="V1808" s="5">
        <v>-3.9479999999999995</v>
      </c>
      <c r="W1808" s="5">
        <v>8</v>
      </c>
      <c r="X1808" s="5">
        <v>1183.82</v>
      </c>
      <c r="Y1808" s="5">
        <v>86899</v>
      </c>
      <c r="Z1808" s="5">
        <f>DATEDIF(Table1[[#This Row],[Order Date]], Table1[[#This Row],[Ship Date]], "D")</f>
        <v>1</v>
      </c>
      <c r="AA1808" s="5">
        <f>IF(Table1[[#This Row],[Sales]]=0, 0, Table1[[#This Row],[Profit]] / Table1[[#This Row],[Sales]] * 100)</f>
        <v>-0.33349664644962912</v>
      </c>
      <c r="AB1808" s="5">
        <f>Table1[[#This Row],[Sales]] / (1 - Table1[[#This Row],[Discount]])</f>
        <v>1286.7608695652173</v>
      </c>
      <c r="AC1808" s="5">
        <f>Table1[[#This Row],[Sales Before Discount]] - Table1[[#This Row],[Sales]]</f>
        <v>102.94086956521733</v>
      </c>
      <c r="AD1808" s="5" t="str">
        <f>IF(Table1[[#This Row],[Discount Impact Factor]]=0, "No Discount", IF(Table1[[#This Row],[Discount Impact Factor]]&lt;=0.1, "Low Discount", IF(Table1[[#This Row],[Discount Impact Factor]]&lt;=0.2, "Medium Discount", "High Discount")))</f>
        <v>High Discount</v>
      </c>
      <c r="AE1808" s="5" t="str">
        <f>IF(Table1[[#This Row],[Discount]]=0,"0% (No Discount)",
 IF(Table1[[#This Row],[Discount]]&lt;=0.09,"10%",
 IF(Table1[[#This Row],[Discount]]&lt;=0.16,"15%",
 IF(Table1[[#This Row],[Discount]]&lt;=0.2,"20%",  IF(Table1[[#This Row],[Discount]]&lt;=0.25,"25%",
 "30%+")))))</f>
        <v>10%</v>
      </c>
      <c r="AF1808" s="5" t="str">
        <f>IF(Table1[[#This Row],[Discount]]=0, "Full Price", "Discounted")</f>
        <v>Discounted</v>
      </c>
      <c r="AG1808" s="46" t="str">
        <f>TEXT(Table1[[#This Row],[Order Date]],"mmm-yyyy")</f>
        <v>Jan-2015</v>
      </c>
    </row>
    <row r="1809" spans="1:33" ht="12.75" hidden="1" customHeight="1" x14ac:dyDescent="0.25">
      <c r="A1809" s="5">
        <v>20253</v>
      </c>
      <c r="B1809" s="5" t="s">
        <v>47</v>
      </c>
      <c r="C1809" s="5">
        <v>0.03</v>
      </c>
      <c r="D1809" s="5">
        <v>17.7</v>
      </c>
      <c r="E1809" s="5">
        <v>9.4700000000000006</v>
      </c>
      <c r="F1809" s="5">
        <v>3154</v>
      </c>
      <c r="G1809" s="5" t="s">
        <v>2848</v>
      </c>
      <c r="H1809" s="5" t="s">
        <v>49</v>
      </c>
      <c r="I1809" s="5" t="s">
        <v>114</v>
      </c>
      <c r="J1809" s="5" t="s">
        <v>29</v>
      </c>
      <c r="K1809" s="5" t="s">
        <v>141</v>
      </c>
      <c r="L1809" s="5" t="s">
        <v>59</v>
      </c>
      <c r="M1809" s="5" t="s">
        <v>1569</v>
      </c>
      <c r="N1809" s="5">
        <v>0.59</v>
      </c>
      <c r="O1809" s="5" t="s">
        <v>33</v>
      </c>
      <c r="P1809" s="5" t="s">
        <v>136</v>
      </c>
      <c r="Q1809" s="5" t="s">
        <v>362</v>
      </c>
      <c r="R1809" s="5" t="s">
        <v>2849</v>
      </c>
      <c r="S1809" s="5">
        <v>33710</v>
      </c>
      <c r="T1809" s="7">
        <v>42152</v>
      </c>
      <c r="U1809" s="7">
        <v>42154</v>
      </c>
      <c r="V1809" s="5">
        <v>28.182599999999997</v>
      </c>
      <c r="W1809" s="5">
        <v>11</v>
      </c>
      <c r="X1809" s="5">
        <v>201.77</v>
      </c>
      <c r="Y1809" s="5">
        <v>86900</v>
      </c>
      <c r="Z1809" s="5">
        <f>DATEDIF(Table1[[#This Row],[Order Date]], Table1[[#This Row],[Ship Date]], "D")</f>
        <v>2</v>
      </c>
      <c r="AA1809" s="5">
        <f>IF(Table1[[#This Row],[Sales]]=0, 0, Table1[[#This Row],[Profit]] / Table1[[#This Row],[Sales]] * 100)</f>
        <v>13.967685979085095</v>
      </c>
      <c r="AB1809" s="5">
        <f>Table1[[#This Row],[Sales]] / (1 - Table1[[#This Row],[Discount]])</f>
        <v>208.01030927835052</v>
      </c>
      <c r="AC1809" s="5">
        <f>Table1[[#This Row],[Sales Before Discount]] - Table1[[#This Row],[Sales]]</f>
        <v>6.2403092783505087</v>
      </c>
      <c r="AD1809" s="5" t="str">
        <f>IF(Table1[[#This Row],[Discount Impact Factor]]=0, "No Discount", IF(Table1[[#This Row],[Discount Impact Factor]]&lt;=0.1, "Low Discount", IF(Table1[[#This Row],[Discount Impact Factor]]&lt;=0.2, "Medium Discount", "High Discount")))</f>
        <v>High Discount</v>
      </c>
      <c r="AE1809" s="5" t="str">
        <f>IF(Table1[[#This Row],[Discount]]=0,"0% (No Discount)",
 IF(Table1[[#This Row],[Discount]]&lt;=0.09,"10%",
 IF(Table1[[#This Row],[Discount]]&lt;=0.16,"15%",
 IF(Table1[[#This Row],[Discount]]&lt;=0.2,"20%",  IF(Table1[[#This Row],[Discount]]&lt;=0.25,"25%",
 "30%+")))))</f>
        <v>10%</v>
      </c>
      <c r="AF1809" s="5" t="str">
        <f>IF(Table1[[#This Row],[Discount]]=0, "Full Price", "Discounted")</f>
        <v>Discounted</v>
      </c>
      <c r="AG1809" s="46" t="str">
        <f>TEXT(Table1[[#This Row],[Order Date]],"mmm-yyyy")</f>
        <v>May-2015</v>
      </c>
    </row>
    <row r="1810" spans="1:33" ht="12.75" customHeight="1" x14ac:dyDescent="0.25">
      <c r="A1810" s="5">
        <v>18635</v>
      </c>
      <c r="B1810" s="5" t="s">
        <v>47</v>
      </c>
      <c r="C1810" s="5">
        <v>0.04</v>
      </c>
      <c r="D1810" s="5">
        <v>21.38</v>
      </c>
      <c r="E1810" s="5">
        <v>8.99</v>
      </c>
      <c r="F1810" s="5">
        <v>3154</v>
      </c>
      <c r="G1810" s="5" t="s">
        <v>2848</v>
      </c>
      <c r="H1810" s="5" t="s">
        <v>49</v>
      </c>
      <c r="I1810" s="5" t="s">
        <v>28</v>
      </c>
      <c r="J1810" s="5" t="s">
        <v>29</v>
      </c>
      <c r="K1810" s="5" t="s">
        <v>30</v>
      </c>
      <c r="L1810" s="5" t="s">
        <v>51</v>
      </c>
      <c r="M1810" s="5" t="s">
        <v>2199</v>
      </c>
      <c r="N1810" s="5">
        <v>0.59</v>
      </c>
      <c r="O1810" s="5" t="s">
        <v>33</v>
      </c>
      <c r="P1810" s="5" t="s">
        <v>136</v>
      </c>
      <c r="Q1810" s="5" t="s">
        <v>362</v>
      </c>
      <c r="R1810" s="5" t="s">
        <v>2849</v>
      </c>
      <c r="S1810" s="5">
        <v>33710</v>
      </c>
      <c r="T1810" s="7">
        <v>42093</v>
      </c>
      <c r="U1810" s="7">
        <v>42093</v>
      </c>
      <c r="V1810" s="5">
        <v>-51.66</v>
      </c>
      <c r="W1810" s="5">
        <v>21</v>
      </c>
      <c r="X1810" s="5">
        <v>443.66</v>
      </c>
      <c r="Y1810" s="5">
        <v>86901</v>
      </c>
      <c r="Z1810" s="5">
        <f>DATEDIF(Table1[[#This Row],[Order Date]], Table1[[#This Row],[Ship Date]], "D")</f>
        <v>0</v>
      </c>
      <c r="AA1810" s="5">
        <f>IF(Table1[[#This Row],[Sales]]=0, 0, Table1[[#This Row],[Profit]] / Table1[[#This Row],[Sales]] * 100)</f>
        <v>-11.644051751341115</v>
      </c>
      <c r="AB1810" s="5">
        <f>Table1[[#This Row],[Sales]] / (1 - Table1[[#This Row],[Discount]])</f>
        <v>462.14583333333337</v>
      </c>
      <c r="AC1810" s="5">
        <f>Table1[[#This Row],[Sales Before Discount]] - Table1[[#This Row],[Sales]]</f>
        <v>18.485833333333346</v>
      </c>
      <c r="AD1810" s="5" t="str">
        <f>IF(Table1[[#This Row],[Discount Impact Factor]]=0, "No Discount", IF(Table1[[#This Row],[Discount Impact Factor]]&lt;=0.1, "Low Discount", IF(Table1[[#This Row],[Discount Impact Factor]]&lt;=0.2, "Medium Discount", "High Discount")))</f>
        <v>High Discount</v>
      </c>
      <c r="AE1810" s="5" t="str">
        <f>IF(Table1[[#This Row],[Discount]]=0,"0% (No Discount)",
 IF(Table1[[#This Row],[Discount]]&lt;=0.09,"10%",
 IF(Table1[[#This Row],[Discount]]&lt;=0.16,"15%",
 IF(Table1[[#This Row],[Discount]]&lt;=0.2,"20%",  IF(Table1[[#This Row],[Discount]]&lt;=0.25,"25%",
 "30%+")))))</f>
        <v>10%</v>
      </c>
      <c r="AF1810" s="5" t="str">
        <f>IF(Table1[[#This Row],[Discount]]=0, "Full Price", "Discounted")</f>
        <v>Discounted</v>
      </c>
      <c r="AG1810" s="46" t="str">
        <f>TEXT(Table1[[#This Row],[Order Date]],"mmm-yyyy")</f>
        <v>Mar-2015</v>
      </c>
    </row>
    <row r="1811" spans="1:33" ht="12.75" customHeight="1" x14ac:dyDescent="0.25">
      <c r="A1811" s="5">
        <v>23392</v>
      </c>
      <c r="B1811" s="5" t="s">
        <v>47</v>
      </c>
      <c r="C1811" s="5">
        <v>0.02</v>
      </c>
      <c r="D1811" s="5">
        <v>60.22</v>
      </c>
      <c r="E1811" s="5">
        <v>3.5</v>
      </c>
      <c r="F1811" s="5">
        <v>3155</v>
      </c>
      <c r="G1811" s="5" t="s">
        <v>2850</v>
      </c>
      <c r="H1811" s="5" t="s">
        <v>49</v>
      </c>
      <c r="I1811" s="5" t="s">
        <v>28</v>
      </c>
      <c r="J1811" s="5" t="s">
        <v>29</v>
      </c>
      <c r="K1811" s="5" t="s">
        <v>257</v>
      </c>
      <c r="L1811" s="5" t="s">
        <v>59</v>
      </c>
      <c r="M1811" s="5" t="s">
        <v>2851</v>
      </c>
      <c r="N1811" s="5">
        <v>0.56999999999999995</v>
      </c>
      <c r="O1811" s="5" t="s">
        <v>33</v>
      </c>
      <c r="P1811" s="5" t="s">
        <v>136</v>
      </c>
      <c r="Q1811" s="5" t="s">
        <v>362</v>
      </c>
      <c r="R1811" s="5" t="s">
        <v>433</v>
      </c>
      <c r="S1811" s="5">
        <v>32771</v>
      </c>
      <c r="T1811" s="7">
        <v>42024</v>
      </c>
      <c r="U1811" s="7">
        <v>42025</v>
      </c>
      <c r="V1811" s="5">
        <v>-193.91399999999999</v>
      </c>
      <c r="W1811" s="5">
        <v>9</v>
      </c>
      <c r="X1811" s="5">
        <v>541.76</v>
      </c>
      <c r="Y1811" s="5">
        <v>86898</v>
      </c>
      <c r="Z1811" s="5">
        <f>DATEDIF(Table1[[#This Row],[Order Date]], Table1[[#This Row],[Ship Date]], "D")</f>
        <v>1</v>
      </c>
      <c r="AA1811" s="5">
        <f>IF(Table1[[#This Row],[Sales]]=0, 0, Table1[[#This Row],[Profit]] / Table1[[#This Row],[Sales]] * 100)</f>
        <v>-35.79334022445363</v>
      </c>
      <c r="AB1811" s="5">
        <f>Table1[[#This Row],[Sales]] / (1 - Table1[[#This Row],[Discount]])</f>
        <v>552.81632653061229</v>
      </c>
      <c r="AC1811" s="5">
        <f>Table1[[#This Row],[Sales Before Discount]] - Table1[[#This Row],[Sales]]</f>
        <v>11.056326530612296</v>
      </c>
      <c r="AD1811" s="5" t="str">
        <f>IF(Table1[[#This Row],[Discount Impact Factor]]=0, "No Discount", IF(Table1[[#This Row],[Discount Impact Factor]]&lt;=0.1, "Low Discount", IF(Table1[[#This Row],[Discount Impact Factor]]&lt;=0.2, "Medium Discount", "High Discount")))</f>
        <v>High Discount</v>
      </c>
      <c r="AE1811" s="5" t="str">
        <f>IF(Table1[[#This Row],[Discount]]=0,"0% (No Discount)",
 IF(Table1[[#This Row],[Discount]]&lt;=0.09,"10%",
 IF(Table1[[#This Row],[Discount]]&lt;=0.16,"15%",
 IF(Table1[[#This Row],[Discount]]&lt;=0.2,"20%",  IF(Table1[[#This Row],[Discount]]&lt;=0.25,"25%",
 "30%+")))))</f>
        <v>10%</v>
      </c>
      <c r="AF1811" s="5" t="str">
        <f>IF(Table1[[#This Row],[Discount]]=0, "Full Price", "Discounted")</f>
        <v>Discounted</v>
      </c>
      <c r="AG1811" s="46" t="str">
        <f>TEXT(Table1[[#This Row],[Order Date]],"mmm-yyyy")</f>
        <v>Jan-2015</v>
      </c>
    </row>
    <row r="1812" spans="1:33" ht="12.75" hidden="1" customHeight="1" x14ac:dyDescent="0.25">
      <c r="A1812" s="5">
        <v>21437</v>
      </c>
      <c r="B1812" s="5" t="s">
        <v>25</v>
      </c>
      <c r="C1812" s="5">
        <v>0.03</v>
      </c>
      <c r="D1812" s="5">
        <v>25.98</v>
      </c>
      <c r="E1812" s="5">
        <v>14.36</v>
      </c>
      <c r="F1812" s="5">
        <v>3155</v>
      </c>
      <c r="G1812" s="5" t="s">
        <v>2850</v>
      </c>
      <c r="H1812" s="5" t="s">
        <v>39</v>
      </c>
      <c r="I1812" s="5" t="s">
        <v>28</v>
      </c>
      <c r="J1812" s="5" t="s">
        <v>41</v>
      </c>
      <c r="K1812" s="5" t="s">
        <v>42</v>
      </c>
      <c r="L1812" s="5" t="s">
        <v>43</v>
      </c>
      <c r="M1812" s="5" t="s">
        <v>1001</v>
      </c>
      <c r="N1812" s="5">
        <v>0.6</v>
      </c>
      <c r="O1812" s="5" t="s">
        <v>33</v>
      </c>
      <c r="P1812" s="5" t="s">
        <v>136</v>
      </c>
      <c r="Q1812" s="5" t="s">
        <v>362</v>
      </c>
      <c r="R1812" s="5" t="s">
        <v>433</v>
      </c>
      <c r="S1812" s="5">
        <v>32771</v>
      </c>
      <c r="T1812" s="7">
        <v>42030</v>
      </c>
      <c r="U1812" s="7">
        <v>42031</v>
      </c>
      <c r="V1812" s="5">
        <v>57.545999999999999</v>
      </c>
      <c r="W1812" s="5">
        <v>4</v>
      </c>
      <c r="X1812" s="5">
        <v>107.66</v>
      </c>
      <c r="Y1812" s="5">
        <v>86899</v>
      </c>
      <c r="Z1812" s="5">
        <f>DATEDIF(Table1[[#This Row],[Order Date]], Table1[[#This Row],[Ship Date]], "D")</f>
        <v>1</v>
      </c>
      <c r="AA1812" s="5">
        <f>IF(Table1[[#This Row],[Sales]]=0, 0, Table1[[#This Row],[Profit]] / Table1[[#This Row],[Sales]] * 100)</f>
        <v>53.451606910644621</v>
      </c>
      <c r="AB1812" s="5">
        <f>Table1[[#This Row],[Sales]] / (1 - Table1[[#This Row],[Discount]])</f>
        <v>110.98969072164948</v>
      </c>
      <c r="AC1812" s="5">
        <f>Table1[[#This Row],[Sales Before Discount]] - Table1[[#This Row],[Sales]]</f>
        <v>3.3296907216494844</v>
      </c>
      <c r="AD1812" s="5" t="str">
        <f>IF(Table1[[#This Row],[Discount Impact Factor]]=0, "No Discount", IF(Table1[[#This Row],[Discount Impact Factor]]&lt;=0.1, "Low Discount", IF(Table1[[#This Row],[Discount Impact Factor]]&lt;=0.2, "Medium Discount", "High Discount")))</f>
        <v>High Discount</v>
      </c>
      <c r="AE1812" s="5" t="str">
        <f>IF(Table1[[#This Row],[Discount]]=0,"0% (No Discount)",
 IF(Table1[[#This Row],[Discount]]&lt;=0.09,"10%",
 IF(Table1[[#This Row],[Discount]]&lt;=0.16,"15%",
 IF(Table1[[#This Row],[Discount]]&lt;=0.2,"20%",  IF(Table1[[#This Row],[Discount]]&lt;=0.25,"25%",
 "30%+")))))</f>
        <v>10%</v>
      </c>
      <c r="AF1812" s="5" t="str">
        <f>IF(Table1[[#This Row],[Discount]]=0, "Full Price", "Discounted")</f>
        <v>Discounted</v>
      </c>
      <c r="AG1812" s="46" t="str">
        <f>TEXT(Table1[[#This Row],[Order Date]],"mmm-yyyy")</f>
        <v>Jan-2015</v>
      </c>
    </row>
    <row r="1813" spans="1:33" ht="12.75" customHeight="1" x14ac:dyDescent="0.25">
      <c r="A1813" s="5">
        <v>21438</v>
      </c>
      <c r="B1813" s="5" t="s">
        <v>25</v>
      </c>
      <c r="C1813" s="5">
        <v>0.1</v>
      </c>
      <c r="D1813" s="5">
        <v>32.479999999999997</v>
      </c>
      <c r="E1813" s="5">
        <v>35</v>
      </c>
      <c r="F1813" s="5">
        <v>3155</v>
      </c>
      <c r="G1813" s="5" t="s">
        <v>2850</v>
      </c>
      <c r="H1813" s="5" t="s">
        <v>49</v>
      </c>
      <c r="I1813" s="5" t="s">
        <v>28</v>
      </c>
      <c r="J1813" s="5" t="s">
        <v>29</v>
      </c>
      <c r="K1813" s="5" t="s">
        <v>141</v>
      </c>
      <c r="L1813" s="5" t="s">
        <v>236</v>
      </c>
      <c r="M1813" s="5" t="s">
        <v>668</v>
      </c>
      <c r="N1813" s="5">
        <v>0.81</v>
      </c>
      <c r="O1813" s="5" t="s">
        <v>33</v>
      </c>
      <c r="P1813" s="5" t="s">
        <v>136</v>
      </c>
      <c r="Q1813" s="5" t="s">
        <v>362</v>
      </c>
      <c r="R1813" s="5" t="s">
        <v>433</v>
      </c>
      <c r="S1813" s="5">
        <v>32771</v>
      </c>
      <c r="T1813" s="7">
        <v>42030</v>
      </c>
      <c r="U1813" s="7">
        <v>42031</v>
      </c>
      <c r="V1813" s="5">
        <v>-333.42540000000002</v>
      </c>
      <c r="W1813" s="5">
        <v>10</v>
      </c>
      <c r="X1813" s="5">
        <v>318.83</v>
      </c>
      <c r="Y1813" s="5">
        <v>86899</v>
      </c>
      <c r="Z1813" s="5">
        <f>DATEDIF(Table1[[#This Row],[Order Date]], Table1[[#This Row],[Ship Date]], "D")</f>
        <v>1</v>
      </c>
      <c r="AA1813" s="5">
        <f>IF(Table1[[#This Row],[Sales]]=0, 0, Table1[[#This Row],[Profit]] / Table1[[#This Row],[Sales]] * 100)</f>
        <v>-104.57780008154818</v>
      </c>
      <c r="AB1813" s="5">
        <f>Table1[[#This Row],[Sales]] / (1 - Table1[[#This Row],[Discount]])</f>
        <v>354.25555555555553</v>
      </c>
      <c r="AC1813" s="5">
        <f>Table1[[#This Row],[Sales Before Discount]] - Table1[[#This Row],[Sales]]</f>
        <v>35.425555555555547</v>
      </c>
      <c r="AD1813" s="5" t="str">
        <f>IF(Table1[[#This Row],[Discount Impact Factor]]=0, "No Discount", IF(Table1[[#This Row],[Discount Impact Factor]]&lt;=0.1, "Low Discount", IF(Table1[[#This Row],[Discount Impact Factor]]&lt;=0.2, "Medium Discount", "High Discount")))</f>
        <v>High Discount</v>
      </c>
      <c r="AE1813" s="5" t="str">
        <f>IF(Table1[[#This Row],[Discount]]=0,"0% (No Discount)",
 IF(Table1[[#This Row],[Discount]]&lt;=0.09,"10%",
 IF(Table1[[#This Row],[Discount]]&lt;=0.16,"15%",
 IF(Table1[[#This Row],[Discount]]&lt;=0.2,"20%",  IF(Table1[[#This Row],[Discount]]&lt;=0.25,"25%",
 "30%+")))))</f>
        <v>15%</v>
      </c>
      <c r="AF1813" s="5" t="str">
        <f>IF(Table1[[#This Row],[Discount]]=0, "Full Price", "Discounted")</f>
        <v>Discounted</v>
      </c>
      <c r="AG1813" s="46" t="str">
        <f>TEXT(Table1[[#This Row],[Order Date]],"mmm-yyyy")</f>
        <v>Jan-2015</v>
      </c>
    </row>
    <row r="1814" spans="1:33" ht="12.75" hidden="1" customHeight="1" x14ac:dyDescent="0.25">
      <c r="A1814" s="5">
        <v>22015</v>
      </c>
      <c r="B1814" s="5" t="s">
        <v>47</v>
      </c>
      <c r="C1814" s="5">
        <v>0.05</v>
      </c>
      <c r="D1814" s="5">
        <v>159.99</v>
      </c>
      <c r="E1814" s="5">
        <v>5.5</v>
      </c>
      <c r="F1814" s="5">
        <v>3155</v>
      </c>
      <c r="G1814" s="5" t="s">
        <v>2850</v>
      </c>
      <c r="H1814" s="5" t="s">
        <v>49</v>
      </c>
      <c r="I1814" s="5" t="s">
        <v>114</v>
      </c>
      <c r="J1814" s="5" t="s">
        <v>77</v>
      </c>
      <c r="K1814" s="5" t="s">
        <v>180</v>
      </c>
      <c r="L1814" s="5" t="s">
        <v>59</v>
      </c>
      <c r="M1814" s="5" t="s">
        <v>2852</v>
      </c>
      <c r="N1814" s="5">
        <v>0.49</v>
      </c>
      <c r="O1814" s="5" t="s">
        <v>33</v>
      </c>
      <c r="P1814" s="5" t="s">
        <v>136</v>
      </c>
      <c r="Q1814" s="5" t="s">
        <v>362</v>
      </c>
      <c r="R1814" s="5" t="s">
        <v>433</v>
      </c>
      <c r="S1814" s="5">
        <v>32771</v>
      </c>
      <c r="T1814" s="7">
        <v>42113</v>
      </c>
      <c r="U1814" s="7">
        <v>42115</v>
      </c>
      <c r="V1814" s="5">
        <v>12.264000000000001</v>
      </c>
      <c r="W1814" s="5">
        <v>23</v>
      </c>
      <c r="X1814" s="5">
        <v>3600.65</v>
      </c>
      <c r="Y1814" s="5">
        <v>86902</v>
      </c>
      <c r="Z1814" s="5">
        <f>DATEDIF(Table1[[#This Row],[Order Date]], Table1[[#This Row],[Ship Date]], "D")</f>
        <v>2</v>
      </c>
      <c r="AA1814" s="5">
        <f>IF(Table1[[#This Row],[Sales]]=0, 0, Table1[[#This Row],[Profit]] / Table1[[#This Row],[Sales]] * 100)</f>
        <v>0.34060516851124106</v>
      </c>
      <c r="AB1814" s="5">
        <f>Table1[[#This Row],[Sales]] / (1 - Table1[[#This Row],[Discount]])</f>
        <v>3790.1578947368425</v>
      </c>
      <c r="AC1814" s="5">
        <f>Table1[[#This Row],[Sales Before Discount]] - Table1[[#This Row],[Sales]]</f>
        <v>189.50789473684245</v>
      </c>
      <c r="AD1814" s="5" t="str">
        <f>IF(Table1[[#This Row],[Discount Impact Factor]]=0, "No Discount", IF(Table1[[#This Row],[Discount Impact Factor]]&lt;=0.1, "Low Discount", IF(Table1[[#This Row],[Discount Impact Factor]]&lt;=0.2, "Medium Discount", "High Discount")))</f>
        <v>High Discount</v>
      </c>
      <c r="AE1814" s="5" t="str">
        <f>IF(Table1[[#This Row],[Discount]]=0,"0% (No Discount)",
 IF(Table1[[#This Row],[Discount]]&lt;=0.09,"10%",
 IF(Table1[[#This Row],[Discount]]&lt;=0.16,"15%",
 IF(Table1[[#This Row],[Discount]]&lt;=0.2,"20%",  IF(Table1[[#This Row],[Discount]]&lt;=0.25,"25%",
 "30%+")))))</f>
        <v>10%</v>
      </c>
      <c r="AF1814" s="5" t="str">
        <f>IF(Table1[[#This Row],[Discount]]=0, "Full Price", "Discounted")</f>
        <v>Discounted</v>
      </c>
      <c r="AG1814" s="46" t="str">
        <f>TEXT(Table1[[#This Row],[Order Date]],"mmm-yyyy")</f>
        <v>Apr-2015</v>
      </c>
    </row>
    <row r="1815" spans="1:33" ht="12.75" customHeight="1" x14ac:dyDescent="0.25">
      <c r="A1815" s="5">
        <v>19374</v>
      </c>
      <c r="B1815" s="5" t="s">
        <v>37</v>
      </c>
      <c r="C1815" s="5">
        <v>7.0000000000000007E-2</v>
      </c>
      <c r="D1815" s="5">
        <v>280.98</v>
      </c>
      <c r="E1815" s="5">
        <v>57</v>
      </c>
      <c r="F1815" s="5">
        <v>3167</v>
      </c>
      <c r="G1815" s="5" t="s">
        <v>2853</v>
      </c>
      <c r="H1815" s="5" t="s">
        <v>39</v>
      </c>
      <c r="I1815" s="5" t="s">
        <v>28</v>
      </c>
      <c r="J1815" s="5" t="s">
        <v>41</v>
      </c>
      <c r="K1815" s="5" t="s">
        <v>42</v>
      </c>
      <c r="L1815" s="5" t="s">
        <v>43</v>
      </c>
      <c r="M1815" s="5" t="s">
        <v>670</v>
      </c>
      <c r="N1815" s="5">
        <v>0.78</v>
      </c>
      <c r="O1815" s="5" t="s">
        <v>33</v>
      </c>
      <c r="P1815" s="5" t="s">
        <v>136</v>
      </c>
      <c r="Q1815" s="5" t="s">
        <v>362</v>
      </c>
      <c r="R1815" s="5" t="s">
        <v>2854</v>
      </c>
      <c r="S1815" s="5">
        <v>32004</v>
      </c>
      <c r="T1815" s="7">
        <v>42174</v>
      </c>
      <c r="U1815" s="7">
        <v>42175</v>
      </c>
      <c r="V1815" s="5">
        <v>-283.9914</v>
      </c>
      <c r="W1815" s="5">
        <v>14</v>
      </c>
      <c r="X1815" s="5">
        <v>3936.61</v>
      </c>
      <c r="Y1815" s="5">
        <v>86491</v>
      </c>
      <c r="Z1815" s="5">
        <f>DATEDIF(Table1[[#This Row],[Order Date]], Table1[[#This Row],[Ship Date]], "D")</f>
        <v>1</v>
      </c>
      <c r="AA1815" s="5">
        <f>IF(Table1[[#This Row],[Sales]]=0, 0, Table1[[#This Row],[Profit]] / Table1[[#This Row],[Sales]] * 100)</f>
        <v>-7.2141106180190571</v>
      </c>
      <c r="AB1815" s="5">
        <f>Table1[[#This Row],[Sales]] / (1 - Table1[[#This Row],[Discount]])</f>
        <v>4232.9139784946237</v>
      </c>
      <c r="AC1815" s="5">
        <f>Table1[[#This Row],[Sales Before Discount]] - Table1[[#This Row],[Sales]]</f>
        <v>296.30397849462361</v>
      </c>
      <c r="AD1815" s="5" t="str">
        <f>IF(Table1[[#This Row],[Discount Impact Factor]]=0, "No Discount", IF(Table1[[#This Row],[Discount Impact Factor]]&lt;=0.1, "Low Discount", IF(Table1[[#This Row],[Discount Impact Factor]]&lt;=0.2, "Medium Discount", "High Discount")))</f>
        <v>High Discount</v>
      </c>
      <c r="AE1815" s="5" t="str">
        <f>IF(Table1[[#This Row],[Discount]]=0,"0% (No Discount)",
 IF(Table1[[#This Row],[Discount]]&lt;=0.09,"10%",
 IF(Table1[[#This Row],[Discount]]&lt;=0.16,"15%",
 IF(Table1[[#This Row],[Discount]]&lt;=0.2,"20%",  IF(Table1[[#This Row],[Discount]]&lt;=0.25,"25%",
 "30%+")))))</f>
        <v>10%</v>
      </c>
      <c r="AF1815" s="5" t="str">
        <f>IF(Table1[[#This Row],[Discount]]=0, "Full Price", "Discounted")</f>
        <v>Discounted</v>
      </c>
      <c r="AG1815" s="46" t="str">
        <f>TEXT(Table1[[#This Row],[Order Date]],"mmm-yyyy")</f>
        <v>Jun-2015</v>
      </c>
    </row>
    <row r="1816" spans="1:33" ht="12.75" customHeight="1" x14ac:dyDescent="0.25">
      <c r="A1816" s="5">
        <v>19375</v>
      </c>
      <c r="B1816" s="5" t="s">
        <v>37</v>
      </c>
      <c r="C1816" s="5">
        <v>0</v>
      </c>
      <c r="D1816" s="5">
        <v>4.9800000000000004</v>
      </c>
      <c r="E1816" s="5">
        <v>7.44</v>
      </c>
      <c r="F1816" s="5">
        <v>3167</v>
      </c>
      <c r="G1816" s="5" t="s">
        <v>2853</v>
      </c>
      <c r="H1816" s="5" t="s">
        <v>49</v>
      </c>
      <c r="I1816" s="5" t="s">
        <v>28</v>
      </c>
      <c r="J1816" s="5" t="s">
        <v>29</v>
      </c>
      <c r="K1816" s="5" t="s">
        <v>93</v>
      </c>
      <c r="L1816" s="5" t="s">
        <v>59</v>
      </c>
      <c r="M1816" s="5" t="s">
        <v>384</v>
      </c>
      <c r="N1816" s="5">
        <v>0.36</v>
      </c>
      <c r="O1816" s="5" t="s">
        <v>33</v>
      </c>
      <c r="P1816" s="5" t="s">
        <v>136</v>
      </c>
      <c r="Q1816" s="5" t="s">
        <v>362</v>
      </c>
      <c r="R1816" s="5" t="s">
        <v>2854</v>
      </c>
      <c r="S1816" s="5">
        <v>32004</v>
      </c>
      <c r="T1816" s="7">
        <v>42174</v>
      </c>
      <c r="U1816" s="7">
        <v>42176</v>
      </c>
      <c r="V1816" s="5">
        <v>-195.34200000000001</v>
      </c>
      <c r="W1816" s="5">
        <v>15</v>
      </c>
      <c r="X1816" s="5">
        <v>78.31</v>
      </c>
      <c r="Y1816" s="5">
        <v>86491</v>
      </c>
      <c r="Z1816" s="5">
        <f>DATEDIF(Table1[[#This Row],[Order Date]], Table1[[#This Row],[Ship Date]], "D")</f>
        <v>2</v>
      </c>
      <c r="AA1816" s="5">
        <f>IF(Table1[[#This Row],[Sales]]=0, 0, Table1[[#This Row],[Profit]] / Table1[[#This Row],[Sales]] * 100)</f>
        <v>-249.44706933980333</v>
      </c>
      <c r="AB1816" s="5">
        <f>Table1[[#This Row],[Sales]] / (1 - Table1[[#This Row],[Discount]])</f>
        <v>78.31</v>
      </c>
      <c r="AC1816" s="5">
        <f>Table1[[#This Row],[Sales Before Discount]] - Table1[[#This Row],[Sales]]</f>
        <v>0</v>
      </c>
      <c r="AD1816" s="5" t="str">
        <f>IF(Table1[[#This Row],[Discount Impact Factor]]=0, "No Discount", IF(Table1[[#This Row],[Discount Impact Factor]]&lt;=0.1, "Low Discount", IF(Table1[[#This Row],[Discount Impact Factor]]&lt;=0.2, "Medium Discount", "High Discount")))</f>
        <v>No Discount</v>
      </c>
      <c r="AE1816" s="5" t="str">
        <f>IF(Table1[[#This Row],[Discount]]=0,"0% (No Discount)",
 IF(Table1[[#This Row],[Discount]]&lt;=0.09,"10%",
 IF(Table1[[#This Row],[Discount]]&lt;=0.16,"15%",
 IF(Table1[[#This Row],[Discount]]&lt;=0.2,"20%",  IF(Table1[[#This Row],[Discount]]&lt;=0.25,"25%",
 "30%+")))))</f>
        <v>0% (No Discount)</v>
      </c>
      <c r="AF1816" s="5" t="str">
        <f>IF(Table1[[#This Row],[Discount]]=0, "Full Price", "Discounted")</f>
        <v>Full Price</v>
      </c>
      <c r="AG1816" s="46" t="str">
        <f>TEXT(Table1[[#This Row],[Order Date]],"mmm-yyyy")</f>
        <v>Jun-2015</v>
      </c>
    </row>
    <row r="1817" spans="1:33" ht="12.75" customHeight="1" x14ac:dyDescent="0.25">
      <c r="A1817" s="5">
        <v>19376</v>
      </c>
      <c r="B1817" s="5" t="s">
        <v>37</v>
      </c>
      <c r="C1817" s="5">
        <v>0.1</v>
      </c>
      <c r="D1817" s="5">
        <v>3.98</v>
      </c>
      <c r="E1817" s="5">
        <v>0.83</v>
      </c>
      <c r="F1817" s="5">
        <v>3167</v>
      </c>
      <c r="G1817" s="5" t="s">
        <v>2853</v>
      </c>
      <c r="H1817" s="5" t="s">
        <v>49</v>
      </c>
      <c r="I1817" s="5" t="s">
        <v>28</v>
      </c>
      <c r="J1817" s="5" t="s">
        <v>29</v>
      </c>
      <c r="K1817" s="5" t="s">
        <v>30</v>
      </c>
      <c r="L1817" s="5" t="s">
        <v>31</v>
      </c>
      <c r="M1817" s="5" t="s">
        <v>1404</v>
      </c>
      <c r="N1817" s="5">
        <v>0.51</v>
      </c>
      <c r="O1817" s="5" t="s">
        <v>33</v>
      </c>
      <c r="P1817" s="5" t="s">
        <v>136</v>
      </c>
      <c r="Q1817" s="5" t="s">
        <v>362</v>
      </c>
      <c r="R1817" s="5" t="s">
        <v>2854</v>
      </c>
      <c r="S1817" s="5">
        <v>32004</v>
      </c>
      <c r="T1817" s="7">
        <v>42174</v>
      </c>
      <c r="U1817" s="7">
        <v>42176</v>
      </c>
      <c r="V1817" s="5">
        <v>-89.70920000000001</v>
      </c>
      <c r="W1817" s="5">
        <v>11</v>
      </c>
      <c r="X1817" s="5">
        <v>42.46</v>
      </c>
      <c r="Y1817" s="5">
        <v>86491</v>
      </c>
      <c r="Z1817" s="5">
        <f>DATEDIF(Table1[[#This Row],[Order Date]], Table1[[#This Row],[Ship Date]], "D")</f>
        <v>2</v>
      </c>
      <c r="AA1817" s="5">
        <f>IF(Table1[[#This Row],[Sales]]=0, 0, Table1[[#This Row],[Profit]] / Table1[[#This Row],[Sales]] * 100)</f>
        <v>-211.2793217145549</v>
      </c>
      <c r="AB1817" s="5">
        <f>Table1[[#This Row],[Sales]] / (1 - Table1[[#This Row],[Discount]])</f>
        <v>47.177777777777777</v>
      </c>
      <c r="AC1817" s="5">
        <f>Table1[[#This Row],[Sales Before Discount]] - Table1[[#This Row],[Sales]]</f>
        <v>4.7177777777777763</v>
      </c>
      <c r="AD1817" s="5" t="str">
        <f>IF(Table1[[#This Row],[Discount Impact Factor]]=0, "No Discount", IF(Table1[[#This Row],[Discount Impact Factor]]&lt;=0.1, "Low Discount", IF(Table1[[#This Row],[Discount Impact Factor]]&lt;=0.2, "Medium Discount", "High Discount")))</f>
        <v>High Discount</v>
      </c>
      <c r="AE1817" s="5" t="str">
        <f>IF(Table1[[#This Row],[Discount]]=0,"0% (No Discount)",
 IF(Table1[[#This Row],[Discount]]&lt;=0.09,"10%",
 IF(Table1[[#This Row],[Discount]]&lt;=0.16,"15%",
 IF(Table1[[#This Row],[Discount]]&lt;=0.2,"20%",  IF(Table1[[#This Row],[Discount]]&lt;=0.25,"25%",
 "30%+")))))</f>
        <v>15%</v>
      </c>
      <c r="AF1817" s="5" t="str">
        <f>IF(Table1[[#This Row],[Discount]]=0, "Full Price", "Discounted")</f>
        <v>Discounted</v>
      </c>
      <c r="AG1817" s="46" t="str">
        <f>TEXT(Table1[[#This Row],[Order Date]],"mmm-yyyy")</f>
        <v>Jun-2015</v>
      </c>
    </row>
    <row r="1818" spans="1:33" ht="12.75" customHeight="1" x14ac:dyDescent="0.25">
      <c r="A1818" s="5">
        <v>25683</v>
      </c>
      <c r="B1818" s="5" t="s">
        <v>47</v>
      </c>
      <c r="C1818" s="5">
        <v>0.08</v>
      </c>
      <c r="D1818" s="5">
        <v>7.28</v>
      </c>
      <c r="E1818" s="5">
        <v>11.15</v>
      </c>
      <c r="F1818" s="5">
        <v>3169</v>
      </c>
      <c r="G1818" s="5" t="s">
        <v>2855</v>
      </c>
      <c r="H1818" s="5" t="s">
        <v>27</v>
      </c>
      <c r="I1818" s="5" t="s">
        <v>58</v>
      </c>
      <c r="J1818" s="5" t="s">
        <v>29</v>
      </c>
      <c r="K1818" s="5" t="s">
        <v>93</v>
      </c>
      <c r="L1818" s="5" t="s">
        <v>59</v>
      </c>
      <c r="M1818" s="5" t="s">
        <v>854</v>
      </c>
      <c r="N1818" s="5">
        <v>0.37</v>
      </c>
      <c r="O1818" s="5" t="s">
        <v>33</v>
      </c>
      <c r="P1818" s="5" t="s">
        <v>136</v>
      </c>
      <c r="Q1818" s="5" t="s">
        <v>362</v>
      </c>
      <c r="R1818" s="5" t="s">
        <v>2856</v>
      </c>
      <c r="S1818" s="5">
        <v>32127</v>
      </c>
      <c r="T1818" s="7">
        <v>42107</v>
      </c>
      <c r="U1818" s="7">
        <v>42108</v>
      </c>
      <c r="V1818" s="5">
        <v>-44.415000000000006</v>
      </c>
      <c r="W1818" s="5">
        <v>1</v>
      </c>
      <c r="X1818" s="5">
        <v>14.66</v>
      </c>
      <c r="Y1818" s="5">
        <v>86490</v>
      </c>
      <c r="Z1818" s="5">
        <f>DATEDIF(Table1[[#This Row],[Order Date]], Table1[[#This Row],[Ship Date]], "D")</f>
        <v>1</v>
      </c>
      <c r="AA1818" s="5">
        <f>IF(Table1[[#This Row],[Sales]]=0, 0, Table1[[#This Row],[Profit]] / Table1[[#This Row],[Sales]] * 100)</f>
        <v>-302.96725784447477</v>
      </c>
      <c r="AB1818" s="5">
        <f>Table1[[#This Row],[Sales]] / (1 - Table1[[#This Row],[Discount]])</f>
        <v>15.934782608695652</v>
      </c>
      <c r="AC1818" s="5">
        <f>Table1[[#This Row],[Sales Before Discount]] - Table1[[#This Row],[Sales]]</f>
        <v>1.2747826086956522</v>
      </c>
      <c r="AD1818" s="5" t="str">
        <f>IF(Table1[[#This Row],[Discount Impact Factor]]=0, "No Discount", IF(Table1[[#This Row],[Discount Impact Factor]]&lt;=0.1, "Low Discount", IF(Table1[[#This Row],[Discount Impact Factor]]&lt;=0.2, "Medium Discount", "High Discount")))</f>
        <v>High Discount</v>
      </c>
      <c r="AE1818" s="5" t="str">
        <f>IF(Table1[[#This Row],[Discount]]=0,"0% (No Discount)",
 IF(Table1[[#This Row],[Discount]]&lt;=0.09,"10%",
 IF(Table1[[#This Row],[Discount]]&lt;=0.16,"15%",
 IF(Table1[[#This Row],[Discount]]&lt;=0.2,"20%",  IF(Table1[[#This Row],[Discount]]&lt;=0.25,"25%",
 "30%+")))))</f>
        <v>10%</v>
      </c>
      <c r="AF1818" s="5" t="str">
        <f>IF(Table1[[#This Row],[Discount]]=0, "Full Price", "Discounted")</f>
        <v>Discounted</v>
      </c>
      <c r="AG1818" s="46" t="str">
        <f>TEXT(Table1[[#This Row],[Order Date]],"mmm-yyyy")</f>
        <v>Apr-2015</v>
      </c>
    </row>
    <row r="1819" spans="1:33" ht="12.75" hidden="1" customHeight="1" x14ac:dyDescent="0.25">
      <c r="A1819" s="5">
        <v>26055</v>
      </c>
      <c r="B1819" s="5" t="s">
        <v>56</v>
      </c>
      <c r="C1819" s="5">
        <v>0.1</v>
      </c>
      <c r="D1819" s="5">
        <v>7.28</v>
      </c>
      <c r="E1819" s="5">
        <v>5.47</v>
      </c>
      <c r="F1819" s="5">
        <v>3170</v>
      </c>
      <c r="G1819" s="5" t="s">
        <v>2857</v>
      </c>
      <c r="H1819" s="5" t="s">
        <v>49</v>
      </c>
      <c r="I1819" s="5" t="s">
        <v>28</v>
      </c>
      <c r="J1819" s="5" t="s">
        <v>29</v>
      </c>
      <c r="K1819" s="5" t="s">
        <v>93</v>
      </c>
      <c r="L1819" s="5" t="s">
        <v>59</v>
      </c>
      <c r="M1819" s="5" t="s">
        <v>2858</v>
      </c>
      <c r="N1819" s="5">
        <v>0.35</v>
      </c>
      <c r="O1819" s="5" t="s">
        <v>33</v>
      </c>
      <c r="P1819" s="5" t="s">
        <v>136</v>
      </c>
      <c r="Q1819" s="5" t="s">
        <v>362</v>
      </c>
      <c r="R1819" s="5" t="s">
        <v>2859</v>
      </c>
      <c r="S1819" s="5">
        <v>34952</v>
      </c>
      <c r="T1819" s="7">
        <v>42048</v>
      </c>
      <c r="U1819" s="7">
        <v>42048</v>
      </c>
      <c r="V1819" s="5">
        <v>167.334</v>
      </c>
      <c r="W1819" s="5">
        <v>12</v>
      </c>
      <c r="X1819" s="5">
        <v>83.14</v>
      </c>
      <c r="Y1819" s="5">
        <v>86489</v>
      </c>
      <c r="Z1819" s="5">
        <f>DATEDIF(Table1[[#This Row],[Order Date]], Table1[[#This Row],[Ship Date]], "D")</f>
        <v>0</v>
      </c>
      <c r="AA1819" s="5">
        <f>IF(Table1[[#This Row],[Sales]]=0, 0, Table1[[#This Row],[Profit]] / Table1[[#This Row],[Sales]] * 100)</f>
        <v>201.26774115948999</v>
      </c>
      <c r="AB1819" s="5">
        <f>Table1[[#This Row],[Sales]] / (1 - Table1[[#This Row],[Discount]])</f>
        <v>92.37777777777778</v>
      </c>
      <c r="AC1819" s="5">
        <f>Table1[[#This Row],[Sales Before Discount]] - Table1[[#This Row],[Sales]]</f>
        <v>9.2377777777777794</v>
      </c>
      <c r="AD1819" s="5" t="str">
        <f>IF(Table1[[#This Row],[Discount Impact Factor]]=0, "No Discount", IF(Table1[[#This Row],[Discount Impact Factor]]&lt;=0.1, "Low Discount", IF(Table1[[#This Row],[Discount Impact Factor]]&lt;=0.2, "Medium Discount", "High Discount")))</f>
        <v>High Discount</v>
      </c>
      <c r="AE1819" s="5" t="str">
        <f>IF(Table1[[#This Row],[Discount]]=0,"0% (No Discount)",
 IF(Table1[[#This Row],[Discount]]&lt;=0.09,"10%",
 IF(Table1[[#This Row],[Discount]]&lt;=0.16,"15%",
 IF(Table1[[#This Row],[Discount]]&lt;=0.2,"20%",  IF(Table1[[#This Row],[Discount]]&lt;=0.25,"25%",
 "30%+")))))</f>
        <v>15%</v>
      </c>
      <c r="AF1819" s="5" t="str">
        <f>IF(Table1[[#This Row],[Discount]]=0, "Full Price", "Discounted")</f>
        <v>Discounted</v>
      </c>
      <c r="AG1819" s="46" t="str">
        <f>TEXT(Table1[[#This Row],[Order Date]],"mmm-yyyy")</f>
        <v>Feb-2015</v>
      </c>
    </row>
    <row r="1820" spans="1:33" ht="12.75" hidden="1" customHeight="1" x14ac:dyDescent="0.25">
      <c r="A1820" s="5">
        <v>21961</v>
      </c>
      <c r="B1820" s="5" t="s">
        <v>25</v>
      </c>
      <c r="C1820" s="5">
        <v>0.06</v>
      </c>
      <c r="D1820" s="5">
        <v>10.97</v>
      </c>
      <c r="E1820" s="5">
        <v>6.5</v>
      </c>
      <c r="F1820" s="5">
        <v>3176</v>
      </c>
      <c r="G1820" s="5" t="s">
        <v>2860</v>
      </c>
      <c r="H1820" s="5" t="s">
        <v>49</v>
      </c>
      <c r="I1820" s="5" t="s">
        <v>114</v>
      </c>
      <c r="J1820" s="5" t="s">
        <v>77</v>
      </c>
      <c r="K1820" s="5" t="s">
        <v>180</v>
      </c>
      <c r="L1820" s="5" t="s">
        <v>59</v>
      </c>
      <c r="M1820" s="5" t="s">
        <v>2861</v>
      </c>
      <c r="N1820" s="5">
        <v>0.64</v>
      </c>
      <c r="O1820" s="5" t="s">
        <v>33</v>
      </c>
      <c r="P1820" s="5" t="s">
        <v>136</v>
      </c>
      <c r="Q1820" s="5" t="s">
        <v>362</v>
      </c>
      <c r="R1820" s="5" t="s">
        <v>2862</v>
      </c>
      <c r="S1820" s="5">
        <v>32216</v>
      </c>
      <c r="T1820" s="7">
        <v>42128</v>
      </c>
      <c r="U1820" s="7">
        <v>42130</v>
      </c>
      <c r="V1820" s="5">
        <v>65.597999999999999</v>
      </c>
      <c r="W1820" s="5">
        <v>19</v>
      </c>
      <c r="X1820" s="5">
        <v>215.25</v>
      </c>
      <c r="Y1820" s="5">
        <v>90820</v>
      </c>
      <c r="Z1820" s="5">
        <f>DATEDIF(Table1[[#This Row],[Order Date]], Table1[[#This Row],[Ship Date]], "D")</f>
        <v>2</v>
      </c>
      <c r="AA1820" s="5">
        <f>IF(Table1[[#This Row],[Sales]]=0, 0, Table1[[#This Row],[Profit]] / Table1[[#This Row],[Sales]] * 100)</f>
        <v>30.475261324041814</v>
      </c>
      <c r="AB1820" s="5">
        <f>Table1[[#This Row],[Sales]] / (1 - Table1[[#This Row],[Discount]])</f>
        <v>228.98936170212767</v>
      </c>
      <c r="AC1820" s="5">
        <f>Table1[[#This Row],[Sales Before Discount]] - Table1[[#This Row],[Sales]]</f>
        <v>13.739361702127667</v>
      </c>
      <c r="AD1820" s="5" t="str">
        <f>IF(Table1[[#This Row],[Discount Impact Factor]]=0, "No Discount", IF(Table1[[#This Row],[Discount Impact Factor]]&lt;=0.1, "Low Discount", IF(Table1[[#This Row],[Discount Impact Factor]]&lt;=0.2, "Medium Discount", "High Discount")))</f>
        <v>High Discount</v>
      </c>
      <c r="AE1820" s="5" t="str">
        <f>IF(Table1[[#This Row],[Discount]]=0,"0% (No Discount)",
 IF(Table1[[#This Row],[Discount]]&lt;=0.09,"10%",
 IF(Table1[[#This Row],[Discount]]&lt;=0.16,"15%",
 IF(Table1[[#This Row],[Discount]]&lt;=0.2,"20%",  IF(Table1[[#This Row],[Discount]]&lt;=0.25,"25%",
 "30%+")))))</f>
        <v>10%</v>
      </c>
      <c r="AF1820" s="5" t="str">
        <f>IF(Table1[[#This Row],[Discount]]=0, "Full Price", "Discounted")</f>
        <v>Discounted</v>
      </c>
      <c r="AG1820" s="46" t="str">
        <f>TEXT(Table1[[#This Row],[Order Date]],"mmm-yyyy")</f>
        <v>May-2015</v>
      </c>
    </row>
    <row r="1821" spans="1:33" ht="12.75" hidden="1" customHeight="1" x14ac:dyDescent="0.25">
      <c r="A1821" s="5">
        <v>20964</v>
      </c>
      <c r="B1821" s="5" t="s">
        <v>106</v>
      </c>
      <c r="C1821" s="5">
        <v>0.02</v>
      </c>
      <c r="D1821" s="5">
        <v>58.14</v>
      </c>
      <c r="E1821" s="5">
        <v>36.61</v>
      </c>
      <c r="F1821" s="5">
        <v>3176</v>
      </c>
      <c r="G1821" s="5" t="s">
        <v>2860</v>
      </c>
      <c r="H1821" s="5" t="s">
        <v>39</v>
      </c>
      <c r="I1821" s="5" t="s">
        <v>114</v>
      </c>
      <c r="J1821" s="5" t="s">
        <v>41</v>
      </c>
      <c r="K1821" s="5" t="s">
        <v>191</v>
      </c>
      <c r="L1821" s="5" t="s">
        <v>121</v>
      </c>
      <c r="M1821" s="5" t="s">
        <v>1035</v>
      </c>
      <c r="N1821" s="5">
        <v>0.61</v>
      </c>
      <c r="O1821" s="5" t="s">
        <v>33</v>
      </c>
      <c r="P1821" s="5" t="s">
        <v>136</v>
      </c>
      <c r="Q1821" s="5" t="s">
        <v>362</v>
      </c>
      <c r="R1821" s="5" t="s">
        <v>2862</v>
      </c>
      <c r="S1821" s="5">
        <v>32216</v>
      </c>
      <c r="T1821" s="7">
        <v>42180</v>
      </c>
      <c r="U1821" s="7">
        <v>42186</v>
      </c>
      <c r="V1821" s="5">
        <v>0.25800000000000001</v>
      </c>
      <c r="W1821" s="5">
        <v>22</v>
      </c>
      <c r="X1821" s="5">
        <v>1358.02</v>
      </c>
      <c r="Y1821" s="5">
        <v>90821</v>
      </c>
      <c r="Z1821" s="5">
        <f>DATEDIF(Table1[[#This Row],[Order Date]], Table1[[#This Row],[Ship Date]], "D")</f>
        <v>6</v>
      </c>
      <c r="AA1821" s="5">
        <f>IF(Table1[[#This Row],[Sales]]=0, 0, Table1[[#This Row],[Profit]] / Table1[[#This Row],[Sales]] * 100)</f>
        <v>1.8998247448491185E-2</v>
      </c>
      <c r="AB1821" s="5">
        <f>Table1[[#This Row],[Sales]] / (1 - Table1[[#This Row],[Discount]])</f>
        <v>1385.7346938775511</v>
      </c>
      <c r="AC1821" s="5">
        <f>Table1[[#This Row],[Sales Before Discount]] - Table1[[#This Row],[Sales]]</f>
        <v>27.714693877551099</v>
      </c>
      <c r="AD1821" s="5" t="str">
        <f>IF(Table1[[#This Row],[Discount Impact Factor]]=0, "No Discount", IF(Table1[[#This Row],[Discount Impact Factor]]&lt;=0.1, "Low Discount", IF(Table1[[#This Row],[Discount Impact Factor]]&lt;=0.2, "Medium Discount", "High Discount")))</f>
        <v>High Discount</v>
      </c>
      <c r="AE1821" s="5" t="str">
        <f>IF(Table1[[#This Row],[Discount]]=0,"0% (No Discount)",
 IF(Table1[[#This Row],[Discount]]&lt;=0.09,"10%",
 IF(Table1[[#This Row],[Discount]]&lt;=0.16,"15%",
 IF(Table1[[#This Row],[Discount]]&lt;=0.2,"20%",  IF(Table1[[#This Row],[Discount]]&lt;=0.25,"25%",
 "30%+")))))</f>
        <v>10%</v>
      </c>
      <c r="AF1821" s="5" t="str">
        <f>IF(Table1[[#This Row],[Discount]]=0, "Full Price", "Discounted")</f>
        <v>Discounted</v>
      </c>
      <c r="AG1821" s="46" t="str">
        <f>TEXT(Table1[[#This Row],[Order Date]],"mmm-yyyy")</f>
        <v>Jun-2015</v>
      </c>
    </row>
    <row r="1822" spans="1:33" ht="12.75" hidden="1" customHeight="1" x14ac:dyDescent="0.25">
      <c r="A1822" s="5">
        <v>20965</v>
      </c>
      <c r="B1822" s="5" t="s">
        <v>106</v>
      </c>
      <c r="C1822" s="5">
        <v>0.03</v>
      </c>
      <c r="D1822" s="5">
        <v>15.57</v>
      </c>
      <c r="E1822" s="5">
        <v>1.39</v>
      </c>
      <c r="F1822" s="5">
        <v>3176</v>
      </c>
      <c r="G1822" s="5" t="s">
        <v>2860</v>
      </c>
      <c r="H1822" s="5" t="s">
        <v>49</v>
      </c>
      <c r="I1822" s="5" t="s">
        <v>114</v>
      </c>
      <c r="J1822" s="5" t="s">
        <v>29</v>
      </c>
      <c r="K1822" s="5" t="s">
        <v>69</v>
      </c>
      <c r="L1822" s="5" t="s">
        <v>59</v>
      </c>
      <c r="M1822" s="5" t="s">
        <v>723</v>
      </c>
      <c r="N1822" s="5">
        <v>0.38</v>
      </c>
      <c r="O1822" s="5" t="s">
        <v>33</v>
      </c>
      <c r="P1822" s="5" t="s">
        <v>136</v>
      </c>
      <c r="Q1822" s="5" t="s">
        <v>362</v>
      </c>
      <c r="R1822" s="5" t="s">
        <v>2862</v>
      </c>
      <c r="S1822" s="5">
        <v>32216</v>
      </c>
      <c r="T1822" s="7">
        <v>42180</v>
      </c>
      <c r="U1822" s="7">
        <v>42186</v>
      </c>
      <c r="V1822" s="5">
        <v>63.222000000000001</v>
      </c>
      <c r="W1822" s="5">
        <v>22</v>
      </c>
      <c r="X1822" s="5">
        <v>358.84</v>
      </c>
      <c r="Y1822" s="5">
        <v>90821</v>
      </c>
      <c r="Z1822" s="5">
        <f>DATEDIF(Table1[[#This Row],[Order Date]], Table1[[#This Row],[Ship Date]], "D")</f>
        <v>6</v>
      </c>
      <c r="AA1822" s="5">
        <f>IF(Table1[[#This Row],[Sales]]=0, 0, Table1[[#This Row],[Profit]] / Table1[[#This Row],[Sales]] * 100)</f>
        <v>17.618437186489803</v>
      </c>
      <c r="AB1822" s="5">
        <f>Table1[[#This Row],[Sales]] / (1 - Table1[[#This Row],[Discount]])</f>
        <v>369.93814432989689</v>
      </c>
      <c r="AC1822" s="5">
        <f>Table1[[#This Row],[Sales Before Discount]] - Table1[[#This Row],[Sales]]</f>
        <v>11.098144329896911</v>
      </c>
      <c r="AD1822" s="5" t="str">
        <f>IF(Table1[[#This Row],[Discount Impact Factor]]=0, "No Discount", IF(Table1[[#This Row],[Discount Impact Factor]]&lt;=0.1, "Low Discount", IF(Table1[[#This Row],[Discount Impact Factor]]&lt;=0.2, "Medium Discount", "High Discount")))</f>
        <v>High Discount</v>
      </c>
      <c r="AE1822" s="5" t="str">
        <f>IF(Table1[[#This Row],[Discount]]=0,"0% (No Discount)",
 IF(Table1[[#This Row],[Discount]]&lt;=0.09,"10%",
 IF(Table1[[#This Row],[Discount]]&lt;=0.16,"15%",
 IF(Table1[[#This Row],[Discount]]&lt;=0.2,"20%",  IF(Table1[[#This Row],[Discount]]&lt;=0.25,"25%",
 "30%+")))))</f>
        <v>10%</v>
      </c>
      <c r="AF1822" s="5" t="str">
        <f>IF(Table1[[#This Row],[Discount]]=0, "Full Price", "Discounted")</f>
        <v>Discounted</v>
      </c>
      <c r="AG1822" s="46" t="str">
        <f>TEXT(Table1[[#This Row],[Order Date]],"mmm-yyyy")</f>
        <v>Jun-2015</v>
      </c>
    </row>
    <row r="1823" spans="1:33" ht="12.75" customHeight="1" x14ac:dyDescent="0.25">
      <c r="A1823" s="5">
        <v>24493</v>
      </c>
      <c r="B1823" s="5" t="s">
        <v>37</v>
      </c>
      <c r="C1823" s="5">
        <v>0.1</v>
      </c>
      <c r="D1823" s="5">
        <v>62.18</v>
      </c>
      <c r="E1823" s="5">
        <v>10.84</v>
      </c>
      <c r="F1823" s="5">
        <v>3177</v>
      </c>
      <c r="G1823" s="5" t="s">
        <v>2863</v>
      </c>
      <c r="H1823" s="5" t="s">
        <v>49</v>
      </c>
      <c r="I1823" s="5" t="s">
        <v>114</v>
      </c>
      <c r="J1823" s="5" t="s">
        <v>41</v>
      </c>
      <c r="K1823" s="5" t="s">
        <v>50</v>
      </c>
      <c r="L1823" s="5" t="s">
        <v>86</v>
      </c>
      <c r="M1823" s="5" t="s">
        <v>1390</v>
      </c>
      <c r="N1823" s="5">
        <v>0.63</v>
      </c>
      <c r="O1823" s="5" t="s">
        <v>33</v>
      </c>
      <c r="P1823" s="5" t="s">
        <v>136</v>
      </c>
      <c r="Q1823" s="5" t="s">
        <v>362</v>
      </c>
      <c r="R1823" s="5" t="s">
        <v>2864</v>
      </c>
      <c r="S1823" s="5">
        <v>33458</v>
      </c>
      <c r="T1823" s="7">
        <v>42077</v>
      </c>
      <c r="U1823" s="7">
        <v>42079</v>
      </c>
      <c r="V1823" s="5">
        <v>-29.666000000000004</v>
      </c>
      <c r="W1823" s="5">
        <v>9</v>
      </c>
      <c r="X1823" s="5">
        <v>511.57</v>
      </c>
      <c r="Y1823" s="5">
        <v>90818</v>
      </c>
      <c r="Z1823" s="5">
        <f>DATEDIF(Table1[[#This Row],[Order Date]], Table1[[#This Row],[Ship Date]], "D")</f>
        <v>2</v>
      </c>
      <c r="AA1823" s="5">
        <f>IF(Table1[[#This Row],[Sales]]=0, 0, Table1[[#This Row],[Profit]] / Table1[[#This Row],[Sales]] * 100)</f>
        <v>-5.7990108880505122</v>
      </c>
      <c r="AB1823" s="5">
        <f>Table1[[#This Row],[Sales]] / (1 - Table1[[#This Row],[Discount]])</f>
        <v>568.41111111111104</v>
      </c>
      <c r="AC1823" s="5">
        <f>Table1[[#This Row],[Sales Before Discount]] - Table1[[#This Row],[Sales]]</f>
        <v>56.841111111111047</v>
      </c>
      <c r="AD1823" s="5" t="str">
        <f>IF(Table1[[#This Row],[Discount Impact Factor]]=0, "No Discount", IF(Table1[[#This Row],[Discount Impact Factor]]&lt;=0.1, "Low Discount", IF(Table1[[#This Row],[Discount Impact Factor]]&lt;=0.2, "Medium Discount", "High Discount")))</f>
        <v>High Discount</v>
      </c>
      <c r="AE1823" s="5" t="str">
        <f>IF(Table1[[#This Row],[Discount]]=0,"0% (No Discount)",
 IF(Table1[[#This Row],[Discount]]&lt;=0.09,"10%",
 IF(Table1[[#This Row],[Discount]]&lt;=0.16,"15%",
 IF(Table1[[#This Row],[Discount]]&lt;=0.2,"20%",  IF(Table1[[#This Row],[Discount]]&lt;=0.25,"25%",
 "30%+")))))</f>
        <v>15%</v>
      </c>
      <c r="AF1823" s="5" t="str">
        <f>IF(Table1[[#This Row],[Discount]]=0, "Full Price", "Discounted")</f>
        <v>Discounted</v>
      </c>
      <c r="AG1823" s="46" t="str">
        <f>TEXT(Table1[[#This Row],[Order Date]],"mmm-yyyy")</f>
        <v>Mar-2015</v>
      </c>
    </row>
    <row r="1824" spans="1:33" ht="12.75" customHeight="1" x14ac:dyDescent="0.25">
      <c r="A1824" s="5">
        <v>22086</v>
      </c>
      <c r="B1824" s="5" t="s">
        <v>47</v>
      </c>
      <c r="C1824" s="5">
        <v>0.06</v>
      </c>
      <c r="D1824" s="5">
        <v>1.68</v>
      </c>
      <c r="E1824" s="5">
        <v>1</v>
      </c>
      <c r="F1824" s="5">
        <v>3177</v>
      </c>
      <c r="G1824" s="5" t="s">
        <v>2863</v>
      </c>
      <c r="H1824" s="5" t="s">
        <v>49</v>
      </c>
      <c r="I1824" s="5" t="s">
        <v>114</v>
      </c>
      <c r="J1824" s="5" t="s">
        <v>29</v>
      </c>
      <c r="K1824" s="5" t="s">
        <v>30</v>
      </c>
      <c r="L1824" s="5" t="s">
        <v>31</v>
      </c>
      <c r="M1824" s="5" t="s">
        <v>2548</v>
      </c>
      <c r="N1824" s="5">
        <v>0.35</v>
      </c>
      <c r="O1824" s="5" t="s">
        <v>33</v>
      </c>
      <c r="P1824" s="5" t="s">
        <v>136</v>
      </c>
      <c r="Q1824" s="5" t="s">
        <v>362</v>
      </c>
      <c r="R1824" s="5" t="s">
        <v>2864</v>
      </c>
      <c r="S1824" s="5">
        <v>33458</v>
      </c>
      <c r="T1824" s="7">
        <v>42094</v>
      </c>
      <c r="U1824" s="7">
        <v>42096</v>
      </c>
      <c r="V1824" s="5">
        <v>-1319.5</v>
      </c>
      <c r="W1824" s="5">
        <v>5</v>
      </c>
      <c r="X1824" s="5">
        <v>8.65</v>
      </c>
      <c r="Y1824" s="5">
        <v>90819</v>
      </c>
      <c r="Z1824" s="5">
        <f>DATEDIF(Table1[[#This Row],[Order Date]], Table1[[#This Row],[Ship Date]], "D")</f>
        <v>2</v>
      </c>
      <c r="AA1824" s="5">
        <f>IF(Table1[[#This Row],[Sales]]=0, 0, Table1[[#This Row],[Profit]] / Table1[[#This Row],[Sales]] * 100)</f>
        <v>-15254.335260115608</v>
      </c>
      <c r="AB1824" s="5">
        <f>Table1[[#This Row],[Sales]] / (1 - Table1[[#This Row],[Discount]])</f>
        <v>9.2021276595744688</v>
      </c>
      <c r="AC1824" s="5">
        <f>Table1[[#This Row],[Sales Before Discount]] - Table1[[#This Row],[Sales]]</f>
        <v>0.55212765957446841</v>
      </c>
      <c r="AD1824" s="5" t="str">
        <f>IF(Table1[[#This Row],[Discount Impact Factor]]=0, "No Discount", IF(Table1[[#This Row],[Discount Impact Factor]]&lt;=0.1, "Low Discount", IF(Table1[[#This Row],[Discount Impact Factor]]&lt;=0.2, "Medium Discount", "High Discount")))</f>
        <v>High Discount</v>
      </c>
      <c r="AE1824" s="5" t="str">
        <f>IF(Table1[[#This Row],[Discount]]=0,"0% (No Discount)",
 IF(Table1[[#This Row],[Discount]]&lt;=0.09,"10%",
 IF(Table1[[#This Row],[Discount]]&lt;=0.16,"15%",
 IF(Table1[[#This Row],[Discount]]&lt;=0.2,"20%",  IF(Table1[[#This Row],[Discount]]&lt;=0.25,"25%",
 "30%+")))))</f>
        <v>10%</v>
      </c>
      <c r="AF1824" s="5" t="str">
        <f>IF(Table1[[#This Row],[Discount]]=0, "Full Price", "Discounted")</f>
        <v>Discounted</v>
      </c>
      <c r="AG1824" s="46" t="str">
        <f>TEXT(Table1[[#This Row],[Order Date]],"mmm-yyyy")</f>
        <v>Mar-2015</v>
      </c>
    </row>
    <row r="1825" spans="1:33" ht="12.75" hidden="1" customHeight="1" x14ac:dyDescent="0.25">
      <c r="A1825" s="5">
        <v>21554</v>
      </c>
      <c r="B1825" s="5" t="s">
        <v>106</v>
      </c>
      <c r="C1825" s="5">
        <v>7.0000000000000007E-2</v>
      </c>
      <c r="D1825" s="5">
        <v>35.44</v>
      </c>
      <c r="E1825" s="5">
        <v>7.5</v>
      </c>
      <c r="F1825" s="5">
        <v>3179</v>
      </c>
      <c r="G1825" s="5" t="s">
        <v>2865</v>
      </c>
      <c r="H1825" s="5" t="s">
        <v>49</v>
      </c>
      <c r="I1825" s="5" t="s">
        <v>28</v>
      </c>
      <c r="J1825" s="5" t="s">
        <v>29</v>
      </c>
      <c r="K1825" s="5" t="s">
        <v>93</v>
      </c>
      <c r="L1825" s="5" t="s">
        <v>59</v>
      </c>
      <c r="M1825" s="5" t="s">
        <v>2746</v>
      </c>
      <c r="N1825" s="5">
        <v>0.38</v>
      </c>
      <c r="O1825" s="5" t="s">
        <v>33</v>
      </c>
      <c r="P1825" s="5" t="s">
        <v>61</v>
      </c>
      <c r="Q1825" s="5" t="s">
        <v>62</v>
      </c>
      <c r="R1825" s="5" t="s">
        <v>2866</v>
      </c>
      <c r="S1825" s="5">
        <v>55060</v>
      </c>
      <c r="T1825" s="7">
        <v>42167</v>
      </c>
      <c r="U1825" s="7">
        <v>42174</v>
      </c>
      <c r="V1825" s="5">
        <v>262.2</v>
      </c>
      <c r="W1825" s="5">
        <v>11</v>
      </c>
      <c r="X1825" s="5">
        <v>380</v>
      </c>
      <c r="Y1825" s="5">
        <v>86989</v>
      </c>
      <c r="Z1825" s="5">
        <f>DATEDIF(Table1[[#This Row],[Order Date]], Table1[[#This Row],[Ship Date]], "D")</f>
        <v>7</v>
      </c>
      <c r="AA1825" s="5">
        <f>IF(Table1[[#This Row],[Sales]]=0, 0, Table1[[#This Row],[Profit]] / Table1[[#This Row],[Sales]] * 100)</f>
        <v>69</v>
      </c>
      <c r="AB1825" s="5">
        <f>Table1[[#This Row],[Sales]] / (1 - Table1[[#This Row],[Discount]])</f>
        <v>408.60215053763443</v>
      </c>
      <c r="AC1825" s="5">
        <f>Table1[[#This Row],[Sales Before Discount]] - Table1[[#This Row],[Sales]]</f>
        <v>28.602150537634429</v>
      </c>
      <c r="AD1825" s="5" t="str">
        <f>IF(Table1[[#This Row],[Discount Impact Factor]]=0, "No Discount", IF(Table1[[#This Row],[Discount Impact Factor]]&lt;=0.1, "Low Discount", IF(Table1[[#This Row],[Discount Impact Factor]]&lt;=0.2, "Medium Discount", "High Discount")))</f>
        <v>High Discount</v>
      </c>
      <c r="AE1825" s="5" t="str">
        <f>IF(Table1[[#This Row],[Discount]]=0,"0% (No Discount)",
 IF(Table1[[#This Row],[Discount]]&lt;=0.09,"10%",
 IF(Table1[[#This Row],[Discount]]&lt;=0.16,"15%",
 IF(Table1[[#This Row],[Discount]]&lt;=0.2,"20%",  IF(Table1[[#This Row],[Discount]]&lt;=0.25,"25%",
 "30%+")))))</f>
        <v>10%</v>
      </c>
      <c r="AF1825" s="5" t="str">
        <f>IF(Table1[[#This Row],[Discount]]=0, "Full Price", "Discounted")</f>
        <v>Discounted</v>
      </c>
      <c r="AG1825" s="46" t="str">
        <f>TEXT(Table1[[#This Row],[Order Date]],"mmm-yyyy")</f>
        <v>Jun-2015</v>
      </c>
    </row>
    <row r="1826" spans="1:33" ht="12.75" customHeight="1" x14ac:dyDescent="0.25">
      <c r="A1826" s="5">
        <v>24464</v>
      </c>
      <c r="B1826" s="5" t="s">
        <v>25</v>
      </c>
      <c r="C1826" s="5">
        <v>0.08</v>
      </c>
      <c r="D1826" s="5">
        <v>170.98</v>
      </c>
      <c r="E1826" s="5">
        <v>35.89</v>
      </c>
      <c r="F1826" s="5">
        <v>3187</v>
      </c>
      <c r="G1826" s="5" t="s">
        <v>2867</v>
      </c>
      <c r="H1826" s="5" t="s">
        <v>39</v>
      </c>
      <c r="I1826" s="5" t="s">
        <v>58</v>
      </c>
      <c r="J1826" s="5" t="s">
        <v>41</v>
      </c>
      <c r="K1826" s="5" t="s">
        <v>191</v>
      </c>
      <c r="L1826" s="5" t="s">
        <v>121</v>
      </c>
      <c r="M1826" s="5" t="s">
        <v>1047</v>
      </c>
      <c r="N1826" s="5">
        <v>0.66</v>
      </c>
      <c r="O1826" s="5" t="s">
        <v>33</v>
      </c>
      <c r="P1826" s="5" t="s">
        <v>136</v>
      </c>
      <c r="Q1826" s="5" t="s">
        <v>362</v>
      </c>
      <c r="R1826" s="5" t="s">
        <v>2868</v>
      </c>
      <c r="S1826" s="5">
        <v>33569</v>
      </c>
      <c r="T1826" s="7">
        <v>42065</v>
      </c>
      <c r="U1826" s="7">
        <v>42067</v>
      </c>
      <c r="V1826" s="5">
        <v>-119.812</v>
      </c>
      <c r="W1826" s="5">
        <v>1</v>
      </c>
      <c r="X1826" s="5">
        <v>199.48</v>
      </c>
      <c r="Y1826" s="5">
        <v>89025</v>
      </c>
      <c r="Z1826" s="5">
        <f>DATEDIF(Table1[[#This Row],[Order Date]], Table1[[#This Row],[Ship Date]], "D")</f>
        <v>2</v>
      </c>
      <c r="AA1826" s="5">
        <f>IF(Table1[[#This Row],[Sales]]=0, 0, Table1[[#This Row],[Profit]] / Table1[[#This Row],[Sales]] * 100)</f>
        <v>-60.062161620212549</v>
      </c>
      <c r="AB1826" s="5">
        <f>Table1[[#This Row],[Sales]] / (1 - Table1[[#This Row],[Discount]])</f>
        <v>216.82608695652172</v>
      </c>
      <c r="AC1826" s="5">
        <f>Table1[[#This Row],[Sales Before Discount]] - Table1[[#This Row],[Sales]]</f>
        <v>17.346086956521731</v>
      </c>
      <c r="AD1826" s="5" t="str">
        <f>IF(Table1[[#This Row],[Discount Impact Factor]]=0, "No Discount", IF(Table1[[#This Row],[Discount Impact Factor]]&lt;=0.1, "Low Discount", IF(Table1[[#This Row],[Discount Impact Factor]]&lt;=0.2, "Medium Discount", "High Discount")))</f>
        <v>High Discount</v>
      </c>
      <c r="AE1826" s="5" t="str">
        <f>IF(Table1[[#This Row],[Discount]]=0,"0% (No Discount)",
 IF(Table1[[#This Row],[Discount]]&lt;=0.09,"10%",
 IF(Table1[[#This Row],[Discount]]&lt;=0.16,"15%",
 IF(Table1[[#This Row],[Discount]]&lt;=0.2,"20%",  IF(Table1[[#This Row],[Discount]]&lt;=0.25,"25%",
 "30%+")))))</f>
        <v>10%</v>
      </c>
      <c r="AF1826" s="5" t="str">
        <f>IF(Table1[[#This Row],[Discount]]=0, "Full Price", "Discounted")</f>
        <v>Discounted</v>
      </c>
      <c r="AG1826" s="46" t="str">
        <f>TEXT(Table1[[#This Row],[Order Date]],"mmm-yyyy")</f>
        <v>Mar-2015</v>
      </c>
    </row>
    <row r="1827" spans="1:33" ht="12.75" customHeight="1" x14ac:dyDescent="0.25">
      <c r="A1827" s="5">
        <v>20127</v>
      </c>
      <c r="B1827" s="5" t="s">
        <v>47</v>
      </c>
      <c r="C1827" s="5">
        <v>0.01</v>
      </c>
      <c r="D1827" s="5">
        <v>20.99</v>
      </c>
      <c r="E1827" s="5">
        <v>4.8099999999999996</v>
      </c>
      <c r="F1827" s="5">
        <v>3191</v>
      </c>
      <c r="G1827" s="5" t="s">
        <v>2869</v>
      </c>
      <c r="H1827" s="5" t="s">
        <v>49</v>
      </c>
      <c r="I1827" s="5" t="s">
        <v>28</v>
      </c>
      <c r="J1827" s="5" t="s">
        <v>77</v>
      </c>
      <c r="K1827" s="5" t="s">
        <v>78</v>
      </c>
      <c r="L1827" s="5" t="s">
        <v>86</v>
      </c>
      <c r="M1827" s="5" t="s">
        <v>475</v>
      </c>
      <c r="N1827" s="5">
        <v>0.57999999999999996</v>
      </c>
      <c r="O1827" s="5" t="s">
        <v>33</v>
      </c>
      <c r="P1827" s="5" t="s">
        <v>61</v>
      </c>
      <c r="Q1827" s="5" t="s">
        <v>1858</v>
      </c>
      <c r="R1827" s="5" t="s">
        <v>2870</v>
      </c>
      <c r="S1827" s="5">
        <v>54481</v>
      </c>
      <c r="T1827" s="7">
        <v>42081</v>
      </c>
      <c r="U1827" s="7">
        <v>42081</v>
      </c>
      <c r="V1827" s="5">
        <v>-9.1079999999999988</v>
      </c>
      <c r="W1827" s="5">
        <v>5</v>
      </c>
      <c r="X1827" s="5">
        <v>93.81</v>
      </c>
      <c r="Y1827" s="5">
        <v>86447</v>
      </c>
      <c r="Z1827" s="5">
        <f>DATEDIF(Table1[[#This Row],[Order Date]], Table1[[#This Row],[Ship Date]], "D")</f>
        <v>0</v>
      </c>
      <c r="AA1827" s="5">
        <f>IF(Table1[[#This Row],[Sales]]=0, 0, Table1[[#This Row],[Profit]] / Table1[[#This Row],[Sales]] * 100)</f>
        <v>-9.7089862488007661</v>
      </c>
      <c r="AB1827" s="5">
        <f>Table1[[#This Row],[Sales]] / (1 - Table1[[#This Row],[Discount]])</f>
        <v>94.757575757575765</v>
      </c>
      <c r="AC1827" s="5">
        <f>Table1[[#This Row],[Sales Before Discount]] - Table1[[#This Row],[Sales]]</f>
        <v>0.94757575757576262</v>
      </c>
      <c r="AD1827" s="5" t="str">
        <f>IF(Table1[[#This Row],[Discount Impact Factor]]=0, "No Discount", IF(Table1[[#This Row],[Discount Impact Factor]]&lt;=0.1, "Low Discount", IF(Table1[[#This Row],[Discount Impact Factor]]&lt;=0.2, "Medium Discount", "High Discount")))</f>
        <v>High Discount</v>
      </c>
      <c r="AE1827" s="5" t="str">
        <f>IF(Table1[[#This Row],[Discount]]=0,"0% (No Discount)",
 IF(Table1[[#This Row],[Discount]]&lt;=0.09,"10%",
 IF(Table1[[#This Row],[Discount]]&lt;=0.16,"15%",
 IF(Table1[[#This Row],[Discount]]&lt;=0.2,"20%",  IF(Table1[[#This Row],[Discount]]&lt;=0.25,"25%",
 "30%+")))))</f>
        <v>10%</v>
      </c>
      <c r="AF1827" s="5" t="str">
        <f>IF(Table1[[#This Row],[Discount]]=0, "Full Price", "Discounted")</f>
        <v>Discounted</v>
      </c>
      <c r="AG1827" s="46" t="str">
        <f>TEXT(Table1[[#This Row],[Order Date]],"mmm-yyyy")</f>
        <v>Mar-2015</v>
      </c>
    </row>
    <row r="1828" spans="1:33" ht="12.75" hidden="1" customHeight="1" x14ac:dyDescent="0.25">
      <c r="A1828" s="5">
        <v>20303</v>
      </c>
      <c r="B1828" s="5" t="s">
        <v>25</v>
      </c>
      <c r="C1828" s="5">
        <v>0.09</v>
      </c>
      <c r="D1828" s="5">
        <v>35.94</v>
      </c>
      <c r="E1828" s="5">
        <v>6.66</v>
      </c>
      <c r="F1828" s="5">
        <v>3191</v>
      </c>
      <c r="G1828" s="5" t="s">
        <v>2869</v>
      </c>
      <c r="H1828" s="5" t="s">
        <v>49</v>
      </c>
      <c r="I1828" s="5" t="s">
        <v>28</v>
      </c>
      <c r="J1828" s="5" t="s">
        <v>29</v>
      </c>
      <c r="K1828" s="5" t="s">
        <v>69</v>
      </c>
      <c r="L1828" s="5" t="s">
        <v>59</v>
      </c>
      <c r="M1828" s="5" t="s">
        <v>73</v>
      </c>
      <c r="N1828" s="5">
        <v>0.4</v>
      </c>
      <c r="O1828" s="5" t="s">
        <v>33</v>
      </c>
      <c r="P1828" s="5" t="s">
        <v>61</v>
      </c>
      <c r="Q1828" s="5" t="s">
        <v>1858</v>
      </c>
      <c r="R1828" s="5" t="s">
        <v>2870</v>
      </c>
      <c r="S1828" s="5">
        <v>54481</v>
      </c>
      <c r="T1828" s="7">
        <v>42104</v>
      </c>
      <c r="U1828" s="7">
        <v>42106</v>
      </c>
      <c r="V1828" s="5">
        <v>172.56439999999998</v>
      </c>
      <c r="W1828" s="5">
        <v>9</v>
      </c>
      <c r="X1828" s="5">
        <v>312.22000000000003</v>
      </c>
      <c r="Y1828" s="5">
        <v>86448</v>
      </c>
      <c r="Z1828" s="5">
        <f>DATEDIF(Table1[[#This Row],[Order Date]], Table1[[#This Row],[Ship Date]], "D")</f>
        <v>2</v>
      </c>
      <c r="AA1828" s="5">
        <f>IF(Table1[[#This Row],[Sales]]=0, 0, Table1[[#This Row],[Profit]] / Table1[[#This Row],[Sales]] * 100)</f>
        <v>55.270130036512697</v>
      </c>
      <c r="AB1828" s="5">
        <f>Table1[[#This Row],[Sales]] / (1 - Table1[[#This Row],[Discount]])</f>
        <v>343.09890109890114</v>
      </c>
      <c r="AC1828" s="5">
        <f>Table1[[#This Row],[Sales Before Discount]] - Table1[[#This Row],[Sales]]</f>
        <v>30.87890109890111</v>
      </c>
      <c r="AD1828" s="5" t="str">
        <f>IF(Table1[[#This Row],[Discount Impact Factor]]=0, "No Discount", IF(Table1[[#This Row],[Discount Impact Factor]]&lt;=0.1, "Low Discount", IF(Table1[[#This Row],[Discount Impact Factor]]&lt;=0.2, "Medium Discount", "High Discount")))</f>
        <v>High Discount</v>
      </c>
      <c r="AE1828" s="5" t="str">
        <f>IF(Table1[[#This Row],[Discount]]=0,"0% (No Discount)",
 IF(Table1[[#This Row],[Discount]]&lt;=0.09,"10%",
 IF(Table1[[#This Row],[Discount]]&lt;=0.16,"15%",
 IF(Table1[[#This Row],[Discount]]&lt;=0.2,"20%",  IF(Table1[[#This Row],[Discount]]&lt;=0.25,"25%",
 "30%+")))))</f>
        <v>10%</v>
      </c>
      <c r="AF1828" s="5" t="str">
        <f>IF(Table1[[#This Row],[Discount]]=0, "Full Price", "Discounted")</f>
        <v>Discounted</v>
      </c>
      <c r="AG1828" s="46" t="str">
        <f>TEXT(Table1[[#This Row],[Order Date]],"mmm-yyyy")</f>
        <v>Apr-2015</v>
      </c>
    </row>
    <row r="1829" spans="1:33" ht="12.75" hidden="1" customHeight="1" x14ac:dyDescent="0.25">
      <c r="A1829" s="5">
        <v>22846</v>
      </c>
      <c r="B1829" s="5" t="s">
        <v>56</v>
      </c>
      <c r="C1829" s="5">
        <v>0.1</v>
      </c>
      <c r="D1829" s="5">
        <v>4.9800000000000004</v>
      </c>
      <c r="E1829" s="5">
        <v>7.54</v>
      </c>
      <c r="F1829" s="5">
        <v>3194</v>
      </c>
      <c r="G1829" s="5" t="s">
        <v>2871</v>
      </c>
      <c r="H1829" s="5" t="s">
        <v>49</v>
      </c>
      <c r="I1829" s="5" t="s">
        <v>114</v>
      </c>
      <c r="J1829" s="5" t="s">
        <v>29</v>
      </c>
      <c r="K1829" s="5" t="s">
        <v>93</v>
      </c>
      <c r="L1829" s="5" t="s">
        <v>59</v>
      </c>
      <c r="M1829" s="5" t="s">
        <v>2872</v>
      </c>
      <c r="N1829" s="5">
        <v>0.38</v>
      </c>
      <c r="O1829" s="5" t="s">
        <v>33</v>
      </c>
      <c r="P1829" s="5" t="s">
        <v>136</v>
      </c>
      <c r="Q1829" s="5" t="s">
        <v>362</v>
      </c>
      <c r="R1829" s="5" t="s">
        <v>951</v>
      </c>
      <c r="S1829" s="5">
        <v>34609</v>
      </c>
      <c r="T1829" s="7">
        <v>42073</v>
      </c>
      <c r="U1829" s="7">
        <v>42074</v>
      </c>
      <c r="V1829" s="5">
        <v>45.077999999999996</v>
      </c>
      <c r="W1829" s="5">
        <v>9</v>
      </c>
      <c r="X1829" s="5">
        <v>43.84</v>
      </c>
      <c r="Y1829" s="5">
        <v>89805</v>
      </c>
      <c r="Z1829" s="5">
        <f>DATEDIF(Table1[[#This Row],[Order Date]], Table1[[#This Row],[Ship Date]], "D")</f>
        <v>1</v>
      </c>
      <c r="AA1829" s="5">
        <f>IF(Table1[[#This Row],[Sales]]=0, 0, Table1[[#This Row],[Profit]] / Table1[[#This Row],[Sales]] * 100)</f>
        <v>102.82390510948905</v>
      </c>
      <c r="AB1829" s="5">
        <f>Table1[[#This Row],[Sales]] / (1 - Table1[[#This Row],[Discount]])</f>
        <v>48.711111111111116</v>
      </c>
      <c r="AC1829" s="5">
        <f>Table1[[#This Row],[Sales Before Discount]] - Table1[[#This Row],[Sales]]</f>
        <v>4.8711111111111123</v>
      </c>
      <c r="AD1829" s="5" t="str">
        <f>IF(Table1[[#This Row],[Discount Impact Factor]]=0, "No Discount", IF(Table1[[#This Row],[Discount Impact Factor]]&lt;=0.1, "Low Discount", IF(Table1[[#This Row],[Discount Impact Factor]]&lt;=0.2, "Medium Discount", "High Discount")))</f>
        <v>High Discount</v>
      </c>
      <c r="AE1829" s="5" t="str">
        <f>IF(Table1[[#This Row],[Discount]]=0,"0% (No Discount)",
 IF(Table1[[#This Row],[Discount]]&lt;=0.09,"10%",
 IF(Table1[[#This Row],[Discount]]&lt;=0.16,"15%",
 IF(Table1[[#This Row],[Discount]]&lt;=0.2,"20%",  IF(Table1[[#This Row],[Discount]]&lt;=0.25,"25%",
 "30%+")))))</f>
        <v>15%</v>
      </c>
      <c r="AF1829" s="5" t="str">
        <f>IF(Table1[[#This Row],[Discount]]=0, "Full Price", "Discounted")</f>
        <v>Discounted</v>
      </c>
      <c r="AG1829" s="46" t="str">
        <f>TEXT(Table1[[#This Row],[Order Date]],"mmm-yyyy")</f>
        <v>Mar-2015</v>
      </c>
    </row>
    <row r="1830" spans="1:33" ht="12.75" customHeight="1" x14ac:dyDescent="0.25">
      <c r="A1830" s="5">
        <v>22847</v>
      </c>
      <c r="B1830" s="5" t="s">
        <v>56</v>
      </c>
      <c r="C1830" s="5">
        <v>0</v>
      </c>
      <c r="D1830" s="5">
        <v>22.84</v>
      </c>
      <c r="E1830" s="5">
        <v>8.18</v>
      </c>
      <c r="F1830" s="5">
        <v>3194</v>
      </c>
      <c r="G1830" s="5" t="s">
        <v>2871</v>
      </c>
      <c r="H1830" s="5" t="s">
        <v>49</v>
      </c>
      <c r="I1830" s="5" t="s">
        <v>114</v>
      </c>
      <c r="J1830" s="5" t="s">
        <v>29</v>
      </c>
      <c r="K1830" s="5" t="s">
        <v>93</v>
      </c>
      <c r="L1830" s="5" t="s">
        <v>59</v>
      </c>
      <c r="M1830" s="5" t="s">
        <v>1842</v>
      </c>
      <c r="N1830" s="5">
        <v>0.39</v>
      </c>
      <c r="O1830" s="5" t="s">
        <v>33</v>
      </c>
      <c r="P1830" s="5" t="s">
        <v>136</v>
      </c>
      <c r="Q1830" s="5" t="s">
        <v>362</v>
      </c>
      <c r="R1830" s="5" t="s">
        <v>951</v>
      </c>
      <c r="S1830" s="5">
        <v>34609</v>
      </c>
      <c r="T1830" s="7">
        <v>42073</v>
      </c>
      <c r="U1830" s="7">
        <v>42075</v>
      </c>
      <c r="V1830" s="5">
        <v>-110.376</v>
      </c>
      <c r="W1830" s="5">
        <v>6</v>
      </c>
      <c r="X1830" s="5">
        <v>141.74</v>
      </c>
      <c r="Y1830" s="5">
        <v>89805</v>
      </c>
      <c r="Z1830" s="5">
        <f>DATEDIF(Table1[[#This Row],[Order Date]], Table1[[#This Row],[Ship Date]], "D")</f>
        <v>2</v>
      </c>
      <c r="AA1830" s="5">
        <f>IF(Table1[[#This Row],[Sales]]=0, 0, Table1[[#This Row],[Profit]] / Table1[[#This Row],[Sales]] * 100)</f>
        <v>-77.872160293495128</v>
      </c>
      <c r="AB1830" s="5">
        <f>Table1[[#This Row],[Sales]] / (1 - Table1[[#This Row],[Discount]])</f>
        <v>141.74</v>
      </c>
      <c r="AC1830" s="5">
        <f>Table1[[#This Row],[Sales Before Discount]] - Table1[[#This Row],[Sales]]</f>
        <v>0</v>
      </c>
      <c r="AD1830" s="5" t="str">
        <f>IF(Table1[[#This Row],[Discount Impact Factor]]=0, "No Discount", IF(Table1[[#This Row],[Discount Impact Factor]]&lt;=0.1, "Low Discount", IF(Table1[[#This Row],[Discount Impact Factor]]&lt;=0.2, "Medium Discount", "High Discount")))</f>
        <v>No Discount</v>
      </c>
      <c r="AE1830" s="5" t="str">
        <f>IF(Table1[[#This Row],[Discount]]=0,"0% (No Discount)",
 IF(Table1[[#This Row],[Discount]]&lt;=0.09,"10%",
 IF(Table1[[#This Row],[Discount]]&lt;=0.16,"15%",
 IF(Table1[[#This Row],[Discount]]&lt;=0.2,"20%",  IF(Table1[[#This Row],[Discount]]&lt;=0.25,"25%",
 "30%+")))))</f>
        <v>0% (No Discount)</v>
      </c>
      <c r="AF1830" s="5" t="str">
        <f>IF(Table1[[#This Row],[Discount]]=0, "Full Price", "Discounted")</f>
        <v>Full Price</v>
      </c>
      <c r="AG1830" s="46" t="str">
        <f>TEXT(Table1[[#This Row],[Order Date]],"mmm-yyyy")</f>
        <v>Mar-2015</v>
      </c>
    </row>
    <row r="1831" spans="1:33" ht="12.75" hidden="1" customHeight="1" x14ac:dyDescent="0.25">
      <c r="A1831" s="5">
        <v>3406</v>
      </c>
      <c r="B1831" s="5" t="s">
        <v>37</v>
      </c>
      <c r="C1831" s="5">
        <v>0.03</v>
      </c>
      <c r="D1831" s="5">
        <v>200.97</v>
      </c>
      <c r="E1831" s="5">
        <v>15.59</v>
      </c>
      <c r="F1831" s="5">
        <v>3196</v>
      </c>
      <c r="G1831" s="5" t="s">
        <v>2873</v>
      </c>
      <c r="H1831" s="5" t="s">
        <v>39</v>
      </c>
      <c r="I1831" s="5" t="s">
        <v>40</v>
      </c>
      <c r="J1831" s="5" t="s">
        <v>77</v>
      </c>
      <c r="K1831" s="5" t="s">
        <v>85</v>
      </c>
      <c r="L1831" s="5" t="s">
        <v>43</v>
      </c>
      <c r="M1831" s="5" t="s">
        <v>1333</v>
      </c>
      <c r="N1831" s="5">
        <v>0.36</v>
      </c>
      <c r="O1831" s="5" t="s">
        <v>33</v>
      </c>
      <c r="P1831" s="5" t="s">
        <v>34</v>
      </c>
      <c r="Q1831" s="5" t="s">
        <v>45</v>
      </c>
      <c r="R1831" s="5" t="s">
        <v>276</v>
      </c>
      <c r="S1831" s="5">
        <v>94109</v>
      </c>
      <c r="T1831" s="7">
        <v>42037</v>
      </c>
      <c r="U1831" s="7">
        <v>42038</v>
      </c>
      <c r="V1831" s="5">
        <v>1951.3</v>
      </c>
      <c r="W1831" s="5">
        <v>43</v>
      </c>
      <c r="X1831" s="5">
        <v>8717.75</v>
      </c>
      <c r="Y1831" s="5">
        <v>24294</v>
      </c>
      <c r="Z1831" s="5">
        <f>DATEDIF(Table1[[#This Row],[Order Date]], Table1[[#This Row],[Ship Date]], "D")</f>
        <v>1</v>
      </c>
      <c r="AA1831" s="5">
        <f>IF(Table1[[#This Row],[Sales]]=0, 0, Table1[[#This Row],[Profit]] / Table1[[#This Row],[Sales]] * 100)</f>
        <v>22.383069025838086</v>
      </c>
      <c r="AB1831" s="5">
        <f>Table1[[#This Row],[Sales]] / (1 - Table1[[#This Row],[Discount]])</f>
        <v>8987.3711340206191</v>
      </c>
      <c r="AC1831" s="5">
        <f>Table1[[#This Row],[Sales Before Discount]] - Table1[[#This Row],[Sales]]</f>
        <v>269.62113402061914</v>
      </c>
      <c r="AD1831" s="5" t="str">
        <f>IF(Table1[[#This Row],[Discount Impact Factor]]=0, "No Discount", IF(Table1[[#This Row],[Discount Impact Factor]]&lt;=0.1, "Low Discount", IF(Table1[[#This Row],[Discount Impact Factor]]&lt;=0.2, "Medium Discount", "High Discount")))</f>
        <v>High Discount</v>
      </c>
      <c r="AE1831" s="5" t="str">
        <f>IF(Table1[[#This Row],[Discount]]=0,"0% (No Discount)",
 IF(Table1[[#This Row],[Discount]]&lt;=0.09,"10%",
 IF(Table1[[#This Row],[Discount]]&lt;=0.16,"15%",
 IF(Table1[[#This Row],[Discount]]&lt;=0.2,"20%",  IF(Table1[[#This Row],[Discount]]&lt;=0.25,"25%",
 "30%+")))))</f>
        <v>10%</v>
      </c>
      <c r="AF1831" s="5" t="str">
        <f>IF(Table1[[#This Row],[Discount]]=0, "Full Price", "Discounted")</f>
        <v>Discounted</v>
      </c>
      <c r="AG1831" s="46" t="str">
        <f>TEXT(Table1[[#This Row],[Order Date]],"mmm-yyyy")</f>
        <v>Feb-2015</v>
      </c>
    </row>
    <row r="1832" spans="1:33" ht="12.75" hidden="1" customHeight="1" x14ac:dyDescent="0.25">
      <c r="A1832" s="5">
        <v>21406</v>
      </c>
      <c r="B1832" s="5" t="s">
        <v>37</v>
      </c>
      <c r="C1832" s="5">
        <v>0.03</v>
      </c>
      <c r="D1832" s="5">
        <v>200.97</v>
      </c>
      <c r="E1832" s="5">
        <v>15.59</v>
      </c>
      <c r="F1832" s="5">
        <v>3197</v>
      </c>
      <c r="G1832" s="5" t="s">
        <v>2874</v>
      </c>
      <c r="H1832" s="5" t="s">
        <v>39</v>
      </c>
      <c r="I1832" s="5" t="s">
        <v>40</v>
      </c>
      <c r="J1832" s="5" t="s">
        <v>77</v>
      </c>
      <c r="K1832" s="5" t="s">
        <v>85</v>
      </c>
      <c r="L1832" s="5" t="s">
        <v>43</v>
      </c>
      <c r="M1832" s="5" t="s">
        <v>1333</v>
      </c>
      <c r="N1832" s="5">
        <v>0.36</v>
      </c>
      <c r="O1832" s="5" t="s">
        <v>33</v>
      </c>
      <c r="P1832" s="5" t="s">
        <v>61</v>
      </c>
      <c r="Q1832" s="5" t="s">
        <v>178</v>
      </c>
      <c r="R1832" s="5" t="s">
        <v>2875</v>
      </c>
      <c r="S1832" s="5">
        <v>60062</v>
      </c>
      <c r="T1832" s="7">
        <v>42037</v>
      </c>
      <c r="U1832" s="7">
        <v>42038</v>
      </c>
      <c r="V1832" s="5">
        <v>1538.7827999999997</v>
      </c>
      <c r="W1832" s="5">
        <v>11</v>
      </c>
      <c r="X1832" s="5">
        <v>2230.12</v>
      </c>
      <c r="Y1832" s="5">
        <v>90850</v>
      </c>
      <c r="Z1832" s="5">
        <f>DATEDIF(Table1[[#This Row],[Order Date]], Table1[[#This Row],[Ship Date]], "D")</f>
        <v>1</v>
      </c>
      <c r="AA1832" s="5">
        <f>IF(Table1[[#This Row],[Sales]]=0, 0, Table1[[#This Row],[Profit]] / Table1[[#This Row],[Sales]] * 100)</f>
        <v>69</v>
      </c>
      <c r="AB1832" s="5">
        <f>Table1[[#This Row],[Sales]] / (1 - Table1[[#This Row],[Discount]])</f>
        <v>2299.0927835051548</v>
      </c>
      <c r="AC1832" s="5">
        <f>Table1[[#This Row],[Sales Before Discount]] - Table1[[#This Row],[Sales]]</f>
        <v>68.972783505154894</v>
      </c>
      <c r="AD1832" s="5" t="str">
        <f>IF(Table1[[#This Row],[Discount Impact Factor]]=0, "No Discount", IF(Table1[[#This Row],[Discount Impact Factor]]&lt;=0.1, "Low Discount", IF(Table1[[#This Row],[Discount Impact Factor]]&lt;=0.2, "Medium Discount", "High Discount")))</f>
        <v>High Discount</v>
      </c>
      <c r="AE1832" s="5" t="str">
        <f>IF(Table1[[#This Row],[Discount]]=0,"0% (No Discount)",
 IF(Table1[[#This Row],[Discount]]&lt;=0.09,"10%",
 IF(Table1[[#This Row],[Discount]]&lt;=0.16,"15%",
 IF(Table1[[#This Row],[Discount]]&lt;=0.2,"20%",  IF(Table1[[#This Row],[Discount]]&lt;=0.25,"25%",
 "30%+")))))</f>
        <v>10%</v>
      </c>
      <c r="AF1832" s="5" t="str">
        <f>IF(Table1[[#This Row],[Discount]]=0, "Full Price", "Discounted")</f>
        <v>Discounted</v>
      </c>
      <c r="AG1832" s="46" t="str">
        <f>TEXT(Table1[[#This Row],[Order Date]],"mmm-yyyy")</f>
        <v>Feb-2015</v>
      </c>
    </row>
    <row r="1833" spans="1:33" ht="12.75" hidden="1" customHeight="1" x14ac:dyDescent="0.25">
      <c r="A1833" s="5">
        <v>18437</v>
      </c>
      <c r="B1833" s="5" t="s">
        <v>106</v>
      </c>
      <c r="C1833" s="5">
        <v>7.0000000000000007E-2</v>
      </c>
      <c r="D1833" s="5">
        <v>5.98</v>
      </c>
      <c r="E1833" s="5">
        <v>0.96</v>
      </c>
      <c r="F1833" s="5">
        <v>3205</v>
      </c>
      <c r="G1833" s="5" t="s">
        <v>2876</v>
      </c>
      <c r="H1833" s="5" t="s">
        <v>49</v>
      </c>
      <c r="I1833" s="5" t="s">
        <v>114</v>
      </c>
      <c r="J1833" s="5" t="s">
        <v>29</v>
      </c>
      <c r="K1833" s="5" t="s">
        <v>30</v>
      </c>
      <c r="L1833" s="5" t="s">
        <v>31</v>
      </c>
      <c r="M1833" s="5" t="s">
        <v>1819</v>
      </c>
      <c r="N1833" s="5">
        <v>0.6</v>
      </c>
      <c r="O1833" s="5" t="s">
        <v>33</v>
      </c>
      <c r="P1833" s="5" t="s">
        <v>34</v>
      </c>
      <c r="Q1833" s="5" t="s">
        <v>1741</v>
      </c>
      <c r="R1833" s="5" t="s">
        <v>2843</v>
      </c>
      <c r="S1833" s="5">
        <v>83440</v>
      </c>
      <c r="T1833" s="7">
        <v>42093</v>
      </c>
      <c r="U1833" s="7">
        <v>42097</v>
      </c>
      <c r="V1833" s="5">
        <v>32.83</v>
      </c>
      <c r="W1833" s="5">
        <v>10</v>
      </c>
      <c r="X1833" s="5">
        <v>56.4</v>
      </c>
      <c r="Y1833" s="5">
        <v>87933</v>
      </c>
      <c r="Z1833" s="5">
        <f>DATEDIF(Table1[[#This Row],[Order Date]], Table1[[#This Row],[Ship Date]], "D")</f>
        <v>4</v>
      </c>
      <c r="AA1833" s="5">
        <f>IF(Table1[[#This Row],[Sales]]=0, 0, Table1[[#This Row],[Profit]] / Table1[[#This Row],[Sales]] * 100)</f>
        <v>58.209219858156025</v>
      </c>
      <c r="AB1833" s="5">
        <f>Table1[[#This Row],[Sales]] / (1 - Table1[[#This Row],[Discount]])</f>
        <v>60.645161290322584</v>
      </c>
      <c r="AC1833" s="5">
        <f>Table1[[#This Row],[Sales Before Discount]] - Table1[[#This Row],[Sales]]</f>
        <v>4.245161290322585</v>
      </c>
      <c r="AD1833" s="5" t="str">
        <f>IF(Table1[[#This Row],[Discount Impact Factor]]=0, "No Discount", IF(Table1[[#This Row],[Discount Impact Factor]]&lt;=0.1, "Low Discount", IF(Table1[[#This Row],[Discount Impact Factor]]&lt;=0.2, "Medium Discount", "High Discount")))</f>
        <v>High Discount</v>
      </c>
      <c r="AE1833" s="5" t="str">
        <f>IF(Table1[[#This Row],[Discount]]=0,"0% (No Discount)",
 IF(Table1[[#This Row],[Discount]]&lt;=0.09,"10%",
 IF(Table1[[#This Row],[Discount]]&lt;=0.16,"15%",
 IF(Table1[[#This Row],[Discount]]&lt;=0.2,"20%",  IF(Table1[[#This Row],[Discount]]&lt;=0.25,"25%",
 "30%+")))))</f>
        <v>10%</v>
      </c>
      <c r="AF1833" s="5" t="str">
        <f>IF(Table1[[#This Row],[Discount]]=0, "Full Price", "Discounted")</f>
        <v>Discounted</v>
      </c>
      <c r="AG1833" s="46" t="str">
        <f>TEXT(Table1[[#This Row],[Order Date]],"mmm-yyyy")</f>
        <v>Mar-2015</v>
      </c>
    </row>
    <row r="1834" spans="1:33" ht="12.75" hidden="1" customHeight="1" x14ac:dyDescent="0.25">
      <c r="A1834" s="5">
        <v>18438</v>
      </c>
      <c r="B1834" s="5" t="s">
        <v>106</v>
      </c>
      <c r="C1834" s="5">
        <v>0.01</v>
      </c>
      <c r="D1834" s="5">
        <v>39.979999999999997</v>
      </c>
      <c r="E1834" s="5">
        <v>4</v>
      </c>
      <c r="F1834" s="5">
        <v>3206</v>
      </c>
      <c r="G1834" s="5" t="s">
        <v>2877</v>
      </c>
      <c r="H1834" s="5" t="s">
        <v>49</v>
      </c>
      <c r="I1834" s="5" t="s">
        <v>114</v>
      </c>
      <c r="J1834" s="5" t="s">
        <v>77</v>
      </c>
      <c r="K1834" s="5" t="s">
        <v>180</v>
      </c>
      <c r="L1834" s="5" t="s">
        <v>59</v>
      </c>
      <c r="M1834" s="5" t="s">
        <v>252</v>
      </c>
      <c r="N1834" s="5">
        <v>0.7</v>
      </c>
      <c r="O1834" s="5" t="s">
        <v>33</v>
      </c>
      <c r="P1834" s="5" t="s">
        <v>34</v>
      </c>
      <c r="Q1834" s="5" t="s">
        <v>1741</v>
      </c>
      <c r="R1834" s="5" t="s">
        <v>2878</v>
      </c>
      <c r="S1834" s="5">
        <v>83301</v>
      </c>
      <c r="T1834" s="7">
        <v>42093</v>
      </c>
      <c r="U1834" s="7">
        <v>42098</v>
      </c>
      <c r="V1834" s="5">
        <v>51.590000000000053</v>
      </c>
      <c r="W1834" s="5">
        <v>6</v>
      </c>
      <c r="X1834" s="5">
        <v>257.52</v>
      </c>
      <c r="Y1834" s="5">
        <v>87933</v>
      </c>
      <c r="Z1834" s="5">
        <f>DATEDIF(Table1[[#This Row],[Order Date]], Table1[[#This Row],[Ship Date]], "D")</f>
        <v>5</v>
      </c>
      <c r="AA1834" s="5">
        <f>IF(Table1[[#This Row],[Sales]]=0, 0, Table1[[#This Row],[Profit]] / Table1[[#This Row],[Sales]] * 100)</f>
        <v>20.033395464429972</v>
      </c>
      <c r="AB1834" s="5">
        <f>Table1[[#This Row],[Sales]] / (1 - Table1[[#This Row],[Discount]])</f>
        <v>260.12121212121212</v>
      </c>
      <c r="AC1834" s="5">
        <f>Table1[[#This Row],[Sales Before Discount]] - Table1[[#This Row],[Sales]]</f>
        <v>2.6012121212121428</v>
      </c>
      <c r="AD1834" s="5" t="str">
        <f>IF(Table1[[#This Row],[Discount Impact Factor]]=0, "No Discount", IF(Table1[[#This Row],[Discount Impact Factor]]&lt;=0.1, "Low Discount", IF(Table1[[#This Row],[Discount Impact Factor]]&lt;=0.2, "Medium Discount", "High Discount")))</f>
        <v>High Discount</v>
      </c>
      <c r="AE1834" s="5" t="str">
        <f>IF(Table1[[#This Row],[Discount]]=0,"0% (No Discount)",
 IF(Table1[[#This Row],[Discount]]&lt;=0.09,"10%",
 IF(Table1[[#This Row],[Discount]]&lt;=0.16,"15%",
 IF(Table1[[#This Row],[Discount]]&lt;=0.2,"20%",  IF(Table1[[#This Row],[Discount]]&lt;=0.25,"25%",
 "30%+")))))</f>
        <v>10%</v>
      </c>
      <c r="AF1834" s="5" t="str">
        <f>IF(Table1[[#This Row],[Discount]]=0, "Full Price", "Discounted")</f>
        <v>Discounted</v>
      </c>
      <c r="AG1834" s="46" t="str">
        <f>TEXT(Table1[[#This Row],[Order Date]],"mmm-yyyy")</f>
        <v>Mar-2015</v>
      </c>
    </row>
    <row r="1835" spans="1:33" ht="12.75" hidden="1" customHeight="1" x14ac:dyDescent="0.25">
      <c r="A1835" s="5">
        <v>21229</v>
      </c>
      <c r="B1835" s="5" t="s">
        <v>37</v>
      </c>
      <c r="C1835" s="5">
        <v>0.06</v>
      </c>
      <c r="D1835" s="5">
        <v>218.08</v>
      </c>
      <c r="E1835" s="5">
        <v>18.059999999999999</v>
      </c>
      <c r="F1835" s="5">
        <v>3206</v>
      </c>
      <c r="G1835" s="5" t="s">
        <v>2877</v>
      </c>
      <c r="H1835" s="5" t="s">
        <v>27</v>
      </c>
      <c r="I1835" s="5" t="s">
        <v>114</v>
      </c>
      <c r="J1835" s="5" t="s">
        <v>41</v>
      </c>
      <c r="K1835" s="5" t="s">
        <v>42</v>
      </c>
      <c r="L1835" s="5" t="s">
        <v>236</v>
      </c>
      <c r="M1835" s="5" t="s">
        <v>1499</v>
      </c>
      <c r="N1835" s="5">
        <v>0.56999999999999995</v>
      </c>
      <c r="O1835" s="5" t="s">
        <v>33</v>
      </c>
      <c r="P1835" s="5" t="s">
        <v>34</v>
      </c>
      <c r="Q1835" s="5" t="s">
        <v>1741</v>
      </c>
      <c r="R1835" s="5" t="s">
        <v>2878</v>
      </c>
      <c r="S1835" s="5">
        <v>83301</v>
      </c>
      <c r="T1835" s="7">
        <v>42145</v>
      </c>
      <c r="U1835" s="7">
        <v>42147</v>
      </c>
      <c r="V1835" s="5">
        <v>969.42</v>
      </c>
      <c r="W1835" s="5">
        <v>7</v>
      </c>
      <c r="X1835" s="5">
        <v>1488.51</v>
      </c>
      <c r="Y1835" s="5">
        <v>87934</v>
      </c>
      <c r="Z1835" s="5">
        <f>DATEDIF(Table1[[#This Row],[Order Date]], Table1[[#This Row],[Ship Date]], "D")</f>
        <v>2</v>
      </c>
      <c r="AA1835" s="5">
        <f>IF(Table1[[#This Row],[Sales]]=0, 0, Table1[[#This Row],[Profit]] / Table1[[#This Row],[Sales]] * 100)</f>
        <v>65.126871838281232</v>
      </c>
      <c r="AB1835" s="5">
        <f>Table1[[#This Row],[Sales]] / (1 - Table1[[#This Row],[Discount]])</f>
        <v>1583.5212765957447</v>
      </c>
      <c r="AC1835" s="5">
        <f>Table1[[#This Row],[Sales Before Discount]] - Table1[[#This Row],[Sales]]</f>
        <v>95.011276595744675</v>
      </c>
      <c r="AD1835" s="5" t="str">
        <f>IF(Table1[[#This Row],[Discount Impact Factor]]=0, "No Discount", IF(Table1[[#This Row],[Discount Impact Factor]]&lt;=0.1, "Low Discount", IF(Table1[[#This Row],[Discount Impact Factor]]&lt;=0.2, "Medium Discount", "High Discount")))</f>
        <v>High Discount</v>
      </c>
      <c r="AE1835" s="5" t="str">
        <f>IF(Table1[[#This Row],[Discount]]=0,"0% (No Discount)",
 IF(Table1[[#This Row],[Discount]]&lt;=0.09,"10%",
 IF(Table1[[#This Row],[Discount]]&lt;=0.16,"15%",
 IF(Table1[[#This Row],[Discount]]&lt;=0.2,"20%",  IF(Table1[[#This Row],[Discount]]&lt;=0.25,"25%",
 "30%+")))))</f>
        <v>10%</v>
      </c>
      <c r="AF1835" s="5" t="str">
        <f>IF(Table1[[#This Row],[Discount]]=0, "Full Price", "Discounted")</f>
        <v>Discounted</v>
      </c>
      <c r="AG1835" s="46" t="str">
        <f>TEXT(Table1[[#This Row],[Order Date]],"mmm-yyyy")</f>
        <v>May-2015</v>
      </c>
    </row>
    <row r="1836" spans="1:33" ht="12.75" hidden="1" customHeight="1" x14ac:dyDescent="0.25">
      <c r="A1836" s="5">
        <v>20156</v>
      </c>
      <c r="B1836" s="5" t="s">
        <v>37</v>
      </c>
      <c r="C1836" s="5">
        <v>0.05</v>
      </c>
      <c r="D1836" s="5">
        <v>35.44</v>
      </c>
      <c r="E1836" s="5">
        <v>5.09</v>
      </c>
      <c r="F1836" s="5">
        <v>3206</v>
      </c>
      <c r="G1836" s="5" t="s">
        <v>2877</v>
      </c>
      <c r="H1836" s="5" t="s">
        <v>49</v>
      </c>
      <c r="I1836" s="5" t="s">
        <v>114</v>
      </c>
      <c r="J1836" s="5" t="s">
        <v>29</v>
      </c>
      <c r="K1836" s="5" t="s">
        <v>93</v>
      </c>
      <c r="L1836" s="5" t="s">
        <v>59</v>
      </c>
      <c r="M1836" s="5" t="s">
        <v>2777</v>
      </c>
      <c r="N1836" s="5">
        <v>0.38</v>
      </c>
      <c r="O1836" s="5" t="s">
        <v>33</v>
      </c>
      <c r="P1836" s="5" t="s">
        <v>34</v>
      </c>
      <c r="Q1836" s="5" t="s">
        <v>1741</v>
      </c>
      <c r="R1836" s="5" t="s">
        <v>2878</v>
      </c>
      <c r="S1836" s="5">
        <v>83301</v>
      </c>
      <c r="T1836" s="7">
        <v>42152</v>
      </c>
      <c r="U1836" s="7">
        <v>42153</v>
      </c>
      <c r="V1836" s="5">
        <v>553.33169999999996</v>
      </c>
      <c r="W1836" s="5">
        <v>23</v>
      </c>
      <c r="X1836" s="5">
        <v>801.93</v>
      </c>
      <c r="Y1836" s="5">
        <v>87935</v>
      </c>
      <c r="Z1836" s="5">
        <f>DATEDIF(Table1[[#This Row],[Order Date]], Table1[[#This Row],[Ship Date]], "D")</f>
        <v>1</v>
      </c>
      <c r="AA1836" s="5">
        <f>IF(Table1[[#This Row],[Sales]]=0, 0, Table1[[#This Row],[Profit]] / Table1[[#This Row],[Sales]] * 100)</f>
        <v>69</v>
      </c>
      <c r="AB1836" s="5">
        <f>Table1[[#This Row],[Sales]] / (1 - Table1[[#This Row],[Discount]])</f>
        <v>844.1368421052631</v>
      </c>
      <c r="AC1836" s="5">
        <f>Table1[[#This Row],[Sales Before Discount]] - Table1[[#This Row],[Sales]]</f>
        <v>42.206842105263149</v>
      </c>
      <c r="AD1836" s="5" t="str">
        <f>IF(Table1[[#This Row],[Discount Impact Factor]]=0, "No Discount", IF(Table1[[#This Row],[Discount Impact Factor]]&lt;=0.1, "Low Discount", IF(Table1[[#This Row],[Discount Impact Factor]]&lt;=0.2, "Medium Discount", "High Discount")))</f>
        <v>High Discount</v>
      </c>
      <c r="AE1836" s="5" t="str">
        <f>IF(Table1[[#This Row],[Discount]]=0,"0% (No Discount)",
 IF(Table1[[#This Row],[Discount]]&lt;=0.09,"10%",
 IF(Table1[[#This Row],[Discount]]&lt;=0.16,"15%",
 IF(Table1[[#This Row],[Discount]]&lt;=0.2,"20%",  IF(Table1[[#This Row],[Discount]]&lt;=0.25,"25%",
 "30%+")))))</f>
        <v>10%</v>
      </c>
      <c r="AF1836" s="5" t="str">
        <f>IF(Table1[[#This Row],[Discount]]=0, "Full Price", "Discounted")</f>
        <v>Discounted</v>
      </c>
      <c r="AG1836" s="46" t="str">
        <f>TEXT(Table1[[#This Row],[Order Date]],"mmm-yyyy")</f>
        <v>May-2015</v>
      </c>
    </row>
    <row r="1837" spans="1:33" ht="12.75" customHeight="1" x14ac:dyDescent="0.25">
      <c r="A1837" s="5">
        <v>24637</v>
      </c>
      <c r="B1837" s="5" t="s">
        <v>47</v>
      </c>
      <c r="C1837" s="5">
        <v>0.03</v>
      </c>
      <c r="D1837" s="5">
        <v>4.9800000000000004</v>
      </c>
      <c r="E1837" s="5">
        <v>4.62</v>
      </c>
      <c r="F1837" s="5">
        <v>3209</v>
      </c>
      <c r="G1837" s="5" t="s">
        <v>2879</v>
      </c>
      <c r="H1837" s="5" t="s">
        <v>27</v>
      </c>
      <c r="I1837" s="5" t="s">
        <v>28</v>
      </c>
      <c r="J1837" s="5" t="s">
        <v>77</v>
      </c>
      <c r="K1837" s="5" t="s">
        <v>180</v>
      </c>
      <c r="L1837" s="5" t="s">
        <v>51</v>
      </c>
      <c r="M1837" s="5" t="s">
        <v>411</v>
      </c>
      <c r="N1837" s="5">
        <v>0.64</v>
      </c>
      <c r="O1837" s="5" t="s">
        <v>33</v>
      </c>
      <c r="P1837" s="5" t="s">
        <v>34</v>
      </c>
      <c r="Q1837" s="5" t="s">
        <v>45</v>
      </c>
      <c r="R1837" s="5" t="s">
        <v>2880</v>
      </c>
      <c r="S1837" s="5">
        <v>90210</v>
      </c>
      <c r="T1837" s="7">
        <v>42183</v>
      </c>
      <c r="U1837" s="7">
        <v>42184</v>
      </c>
      <c r="V1837" s="5">
        <v>-30.45</v>
      </c>
      <c r="W1837" s="5">
        <v>8</v>
      </c>
      <c r="X1837" s="5">
        <v>44.24</v>
      </c>
      <c r="Y1837" s="5">
        <v>90739</v>
      </c>
      <c r="Z1837" s="5">
        <f>DATEDIF(Table1[[#This Row],[Order Date]], Table1[[#This Row],[Ship Date]], "D")</f>
        <v>1</v>
      </c>
      <c r="AA1837" s="5">
        <f>IF(Table1[[#This Row],[Sales]]=0, 0, Table1[[#This Row],[Profit]] / Table1[[#This Row],[Sales]] * 100)</f>
        <v>-68.829113924050631</v>
      </c>
      <c r="AB1837" s="5">
        <f>Table1[[#This Row],[Sales]] / (1 - Table1[[#This Row],[Discount]])</f>
        <v>45.608247422680414</v>
      </c>
      <c r="AC1837" s="5">
        <f>Table1[[#This Row],[Sales Before Discount]] - Table1[[#This Row],[Sales]]</f>
        <v>1.3682474226804118</v>
      </c>
      <c r="AD1837" s="5" t="str">
        <f>IF(Table1[[#This Row],[Discount Impact Factor]]=0, "No Discount", IF(Table1[[#This Row],[Discount Impact Factor]]&lt;=0.1, "Low Discount", IF(Table1[[#This Row],[Discount Impact Factor]]&lt;=0.2, "Medium Discount", "High Discount")))</f>
        <v>High Discount</v>
      </c>
      <c r="AE1837" s="5" t="str">
        <f>IF(Table1[[#This Row],[Discount]]=0,"0% (No Discount)",
 IF(Table1[[#This Row],[Discount]]&lt;=0.09,"10%",
 IF(Table1[[#This Row],[Discount]]&lt;=0.16,"15%",
 IF(Table1[[#This Row],[Discount]]&lt;=0.2,"20%",  IF(Table1[[#This Row],[Discount]]&lt;=0.25,"25%",
 "30%+")))))</f>
        <v>10%</v>
      </c>
      <c r="AF1837" s="5" t="str">
        <f>IF(Table1[[#This Row],[Discount]]=0, "Full Price", "Discounted")</f>
        <v>Discounted</v>
      </c>
      <c r="AG1837" s="46" t="str">
        <f>TEXT(Table1[[#This Row],[Order Date]],"mmm-yyyy")</f>
        <v>Jun-2015</v>
      </c>
    </row>
    <row r="1838" spans="1:33" ht="12.75" hidden="1" customHeight="1" x14ac:dyDescent="0.25">
      <c r="A1838" s="5">
        <v>22804</v>
      </c>
      <c r="B1838" s="5" t="s">
        <v>25</v>
      </c>
      <c r="C1838" s="5">
        <v>0.1</v>
      </c>
      <c r="D1838" s="5">
        <v>7.31</v>
      </c>
      <c r="E1838" s="5">
        <v>0.49</v>
      </c>
      <c r="F1838" s="5">
        <v>3211</v>
      </c>
      <c r="G1838" s="5" t="s">
        <v>2881</v>
      </c>
      <c r="H1838" s="5" t="s">
        <v>49</v>
      </c>
      <c r="I1838" s="5" t="s">
        <v>28</v>
      </c>
      <c r="J1838" s="5" t="s">
        <v>29</v>
      </c>
      <c r="K1838" s="5" t="s">
        <v>134</v>
      </c>
      <c r="L1838" s="5" t="s">
        <v>59</v>
      </c>
      <c r="M1838" s="5" t="s">
        <v>1071</v>
      </c>
      <c r="N1838" s="5">
        <v>0.38</v>
      </c>
      <c r="O1838" s="5" t="s">
        <v>33</v>
      </c>
      <c r="P1838" s="5" t="s">
        <v>61</v>
      </c>
      <c r="Q1838" s="5" t="s">
        <v>178</v>
      </c>
      <c r="R1838" s="5" t="s">
        <v>2882</v>
      </c>
      <c r="S1838" s="5">
        <v>60101</v>
      </c>
      <c r="T1838" s="7">
        <v>42050</v>
      </c>
      <c r="U1838" s="7">
        <v>42051</v>
      </c>
      <c r="V1838" s="5">
        <v>55.020599999999995</v>
      </c>
      <c r="W1838" s="5">
        <v>12</v>
      </c>
      <c r="X1838" s="5">
        <v>79.739999999999995</v>
      </c>
      <c r="Y1838" s="5">
        <v>91522</v>
      </c>
      <c r="Z1838" s="5">
        <f>DATEDIF(Table1[[#This Row],[Order Date]], Table1[[#This Row],[Ship Date]], "D")</f>
        <v>1</v>
      </c>
      <c r="AA1838" s="5">
        <f>IF(Table1[[#This Row],[Sales]]=0, 0, Table1[[#This Row],[Profit]] / Table1[[#This Row],[Sales]] * 100)</f>
        <v>69</v>
      </c>
      <c r="AB1838" s="5">
        <f>Table1[[#This Row],[Sales]] / (1 - Table1[[#This Row],[Discount]])</f>
        <v>88.6</v>
      </c>
      <c r="AC1838" s="5">
        <f>Table1[[#This Row],[Sales Before Discount]] - Table1[[#This Row],[Sales]]</f>
        <v>8.86</v>
      </c>
      <c r="AD1838" s="5" t="str">
        <f>IF(Table1[[#This Row],[Discount Impact Factor]]=0, "No Discount", IF(Table1[[#This Row],[Discount Impact Factor]]&lt;=0.1, "Low Discount", IF(Table1[[#This Row],[Discount Impact Factor]]&lt;=0.2, "Medium Discount", "High Discount")))</f>
        <v>High Discount</v>
      </c>
      <c r="AE1838" s="5" t="str">
        <f>IF(Table1[[#This Row],[Discount]]=0,"0% (No Discount)",
 IF(Table1[[#This Row],[Discount]]&lt;=0.09,"10%",
 IF(Table1[[#This Row],[Discount]]&lt;=0.16,"15%",
 IF(Table1[[#This Row],[Discount]]&lt;=0.2,"20%",  IF(Table1[[#This Row],[Discount]]&lt;=0.25,"25%",
 "30%+")))))</f>
        <v>15%</v>
      </c>
      <c r="AF1838" s="5" t="str">
        <f>IF(Table1[[#This Row],[Discount]]=0, "Full Price", "Discounted")</f>
        <v>Discounted</v>
      </c>
      <c r="AG1838" s="46" t="str">
        <f>TEXT(Table1[[#This Row],[Order Date]],"mmm-yyyy")</f>
        <v>Feb-2015</v>
      </c>
    </row>
    <row r="1839" spans="1:33" ht="12.75" customHeight="1" x14ac:dyDescent="0.25">
      <c r="A1839" s="5">
        <v>22805</v>
      </c>
      <c r="B1839" s="5" t="s">
        <v>25</v>
      </c>
      <c r="C1839" s="5">
        <v>0.1</v>
      </c>
      <c r="D1839" s="5">
        <v>20.99</v>
      </c>
      <c r="E1839" s="5">
        <v>2.5</v>
      </c>
      <c r="F1839" s="5">
        <v>3211</v>
      </c>
      <c r="G1839" s="5" t="s">
        <v>2881</v>
      </c>
      <c r="H1839" s="5" t="s">
        <v>49</v>
      </c>
      <c r="I1839" s="5" t="s">
        <v>28</v>
      </c>
      <c r="J1839" s="5" t="s">
        <v>77</v>
      </c>
      <c r="K1839" s="5" t="s">
        <v>78</v>
      </c>
      <c r="L1839" s="5" t="s">
        <v>31</v>
      </c>
      <c r="M1839" s="5" t="s">
        <v>1170</v>
      </c>
      <c r="N1839" s="5">
        <v>0.81</v>
      </c>
      <c r="O1839" s="5" t="s">
        <v>33</v>
      </c>
      <c r="P1839" s="5" t="s">
        <v>61</v>
      </c>
      <c r="Q1839" s="5" t="s">
        <v>178</v>
      </c>
      <c r="R1839" s="5" t="s">
        <v>2882</v>
      </c>
      <c r="S1839" s="5">
        <v>60101</v>
      </c>
      <c r="T1839" s="7">
        <v>42050</v>
      </c>
      <c r="U1839" s="7">
        <v>42051</v>
      </c>
      <c r="V1839" s="5">
        <v>-43.65504</v>
      </c>
      <c r="W1839" s="5">
        <v>23</v>
      </c>
      <c r="X1839" s="5">
        <v>392.45</v>
      </c>
      <c r="Y1839" s="5">
        <v>91522</v>
      </c>
      <c r="Z1839" s="5">
        <f>DATEDIF(Table1[[#This Row],[Order Date]], Table1[[#This Row],[Ship Date]], "D")</f>
        <v>1</v>
      </c>
      <c r="AA1839" s="5">
        <f>IF(Table1[[#This Row],[Sales]]=0, 0, Table1[[#This Row],[Profit]] / Table1[[#This Row],[Sales]] * 100)</f>
        <v>-11.123720219136196</v>
      </c>
      <c r="AB1839" s="5">
        <f>Table1[[#This Row],[Sales]] / (1 - Table1[[#This Row],[Discount]])</f>
        <v>436.05555555555554</v>
      </c>
      <c r="AC1839" s="5">
        <f>Table1[[#This Row],[Sales Before Discount]] - Table1[[#This Row],[Sales]]</f>
        <v>43.605555555555554</v>
      </c>
      <c r="AD1839" s="5" t="str">
        <f>IF(Table1[[#This Row],[Discount Impact Factor]]=0, "No Discount", IF(Table1[[#This Row],[Discount Impact Factor]]&lt;=0.1, "Low Discount", IF(Table1[[#This Row],[Discount Impact Factor]]&lt;=0.2, "Medium Discount", "High Discount")))</f>
        <v>High Discount</v>
      </c>
      <c r="AE1839" s="5" t="str">
        <f>IF(Table1[[#This Row],[Discount]]=0,"0% (No Discount)",
 IF(Table1[[#This Row],[Discount]]&lt;=0.09,"10%",
 IF(Table1[[#This Row],[Discount]]&lt;=0.16,"15%",
 IF(Table1[[#This Row],[Discount]]&lt;=0.2,"20%",  IF(Table1[[#This Row],[Discount]]&lt;=0.25,"25%",
 "30%+")))))</f>
        <v>15%</v>
      </c>
      <c r="AF1839" s="5" t="str">
        <f>IF(Table1[[#This Row],[Discount]]=0, "Full Price", "Discounted")</f>
        <v>Discounted</v>
      </c>
      <c r="AG1839" s="46" t="str">
        <f>TEXT(Table1[[#This Row],[Order Date]],"mmm-yyyy")</f>
        <v>Feb-2015</v>
      </c>
    </row>
    <row r="1840" spans="1:33" ht="12.75" customHeight="1" x14ac:dyDescent="0.25">
      <c r="A1840" s="5">
        <v>23736</v>
      </c>
      <c r="B1840" s="5" t="s">
        <v>37</v>
      </c>
      <c r="C1840" s="5">
        <v>0.03</v>
      </c>
      <c r="D1840" s="5">
        <v>6.68</v>
      </c>
      <c r="E1840" s="5">
        <v>1.5</v>
      </c>
      <c r="F1840" s="5">
        <v>3221</v>
      </c>
      <c r="G1840" s="5" t="s">
        <v>2883</v>
      </c>
      <c r="H1840" s="5" t="s">
        <v>49</v>
      </c>
      <c r="I1840" s="5" t="s">
        <v>28</v>
      </c>
      <c r="J1840" s="5" t="s">
        <v>29</v>
      </c>
      <c r="K1840" s="5" t="s">
        <v>30</v>
      </c>
      <c r="L1840" s="5" t="s">
        <v>31</v>
      </c>
      <c r="M1840" s="5" t="s">
        <v>2023</v>
      </c>
      <c r="N1840" s="5">
        <v>0.48</v>
      </c>
      <c r="O1840" s="5" t="s">
        <v>33</v>
      </c>
      <c r="P1840" s="5" t="s">
        <v>136</v>
      </c>
      <c r="Q1840" s="5" t="s">
        <v>362</v>
      </c>
      <c r="R1840" s="5" t="s">
        <v>2884</v>
      </c>
      <c r="S1840" s="5">
        <v>33322</v>
      </c>
      <c r="T1840" s="7">
        <v>42106</v>
      </c>
      <c r="U1840" s="7">
        <v>42107</v>
      </c>
      <c r="V1840" s="5">
        <v>-577.30400000000009</v>
      </c>
      <c r="W1840" s="5">
        <v>7</v>
      </c>
      <c r="X1840" s="5">
        <v>48.32</v>
      </c>
      <c r="Y1840" s="5">
        <v>90815</v>
      </c>
      <c r="Z1840" s="5">
        <f>DATEDIF(Table1[[#This Row],[Order Date]], Table1[[#This Row],[Ship Date]], "D")</f>
        <v>1</v>
      </c>
      <c r="AA1840" s="5">
        <f>IF(Table1[[#This Row],[Sales]]=0, 0, Table1[[#This Row],[Profit]] / Table1[[#This Row],[Sales]] * 100)</f>
        <v>-1194.7516556291391</v>
      </c>
      <c r="AB1840" s="5">
        <f>Table1[[#This Row],[Sales]] / (1 - Table1[[#This Row],[Discount]])</f>
        <v>49.814432989690722</v>
      </c>
      <c r="AC1840" s="5">
        <f>Table1[[#This Row],[Sales Before Discount]] - Table1[[#This Row],[Sales]]</f>
        <v>1.494432989690722</v>
      </c>
      <c r="AD1840" s="5" t="str">
        <f>IF(Table1[[#This Row],[Discount Impact Factor]]=0, "No Discount", IF(Table1[[#This Row],[Discount Impact Factor]]&lt;=0.1, "Low Discount", IF(Table1[[#This Row],[Discount Impact Factor]]&lt;=0.2, "Medium Discount", "High Discount")))</f>
        <v>High Discount</v>
      </c>
      <c r="AE1840" s="5" t="str">
        <f>IF(Table1[[#This Row],[Discount]]=0,"0% (No Discount)",
 IF(Table1[[#This Row],[Discount]]&lt;=0.09,"10%",
 IF(Table1[[#This Row],[Discount]]&lt;=0.16,"15%",
 IF(Table1[[#This Row],[Discount]]&lt;=0.2,"20%",  IF(Table1[[#This Row],[Discount]]&lt;=0.25,"25%",
 "30%+")))))</f>
        <v>10%</v>
      </c>
      <c r="AF1840" s="5" t="str">
        <f>IF(Table1[[#This Row],[Discount]]=0, "Full Price", "Discounted")</f>
        <v>Discounted</v>
      </c>
      <c r="AG1840" s="46" t="str">
        <f>TEXT(Table1[[#This Row],[Order Date]],"mmm-yyyy")</f>
        <v>Apr-2015</v>
      </c>
    </row>
    <row r="1841" spans="1:33" ht="12.75" customHeight="1" x14ac:dyDescent="0.25">
      <c r="A1841" s="5">
        <v>25605</v>
      </c>
      <c r="B1841" s="5" t="s">
        <v>25</v>
      </c>
      <c r="C1841" s="5">
        <v>0.04</v>
      </c>
      <c r="D1841" s="5">
        <v>39.479999999999997</v>
      </c>
      <c r="E1841" s="5">
        <v>1.99</v>
      </c>
      <c r="F1841" s="5">
        <v>3222</v>
      </c>
      <c r="G1841" s="5" t="s">
        <v>2885</v>
      </c>
      <c r="H1841" s="5" t="s">
        <v>27</v>
      </c>
      <c r="I1841" s="5" t="s">
        <v>28</v>
      </c>
      <c r="J1841" s="5" t="s">
        <v>77</v>
      </c>
      <c r="K1841" s="5" t="s">
        <v>180</v>
      </c>
      <c r="L1841" s="5" t="s">
        <v>51</v>
      </c>
      <c r="M1841" s="5" t="s">
        <v>705</v>
      </c>
      <c r="N1841" s="5">
        <v>0.54</v>
      </c>
      <c r="O1841" s="5" t="s">
        <v>33</v>
      </c>
      <c r="P1841" s="5" t="s">
        <v>136</v>
      </c>
      <c r="Q1841" s="5" t="s">
        <v>362</v>
      </c>
      <c r="R1841" s="5" t="s">
        <v>2886</v>
      </c>
      <c r="S1841" s="5">
        <v>32303</v>
      </c>
      <c r="T1841" s="7">
        <v>42082</v>
      </c>
      <c r="U1841" s="7">
        <v>42082</v>
      </c>
      <c r="V1841" s="5">
        <v>-1535.4864000000002</v>
      </c>
      <c r="W1841" s="5">
        <v>8</v>
      </c>
      <c r="X1841" s="5">
        <v>332.16</v>
      </c>
      <c r="Y1841" s="5">
        <v>90814</v>
      </c>
      <c r="Z1841" s="5">
        <f>DATEDIF(Table1[[#This Row],[Order Date]], Table1[[#This Row],[Ship Date]], "D")</f>
        <v>0</v>
      </c>
      <c r="AA1841" s="5">
        <f>IF(Table1[[#This Row],[Sales]]=0, 0, Table1[[#This Row],[Profit]] / Table1[[#This Row],[Sales]] * 100)</f>
        <v>-462.27312138728331</v>
      </c>
      <c r="AB1841" s="5">
        <f>Table1[[#This Row],[Sales]] / (1 - Table1[[#This Row],[Discount]])</f>
        <v>346.00000000000006</v>
      </c>
      <c r="AC1841" s="5">
        <f>Table1[[#This Row],[Sales Before Discount]] - Table1[[#This Row],[Sales]]</f>
        <v>13.840000000000032</v>
      </c>
      <c r="AD1841" s="5" t="str">
        <f>IF(Table1[[#This Row],[Discount Impact Factor]]=0, "No Discount", IF(Table1[[#This Row],[Discount Impact Factor]]&lt;=0.1, "Low Discount", IF(Table1[[#This Row],[Discount Impact Factor]]&lt;=0.2, "Medium Discount", "High Discount")))</f>
        <v>High Discount</v>
      </c>
      <c r="AE1841" s="5" t="str">
        <f>IF(Table1[[#This Row],[Discount]]=0,"0% (No Discount)",
 IF(Table1[[#This Row],[Discount]]&lt;=0.09,"10%",
 IF(Table1[[#This Row],[Discount]]&lt;=0.16,"15%",
 IF(Table1[[#This Row],[Discount]]&lt;=0.2,"20%",  IF(Table1[[#This Row],[Discount]]&lt;=0.25,"25%",
 "30%+")))))</f>
        <v>10%</v>
      </c>
      <c r="AF1841" s="5" t="str">
        <f>IF(Table1[[#This Row],[Discount]]=0, "Full Price", "Discounted")</f>
        <v>Discounted</v>
      </c>
      <c r="AG1841" s="46" t="str">
        <f>TEXT(Table1[[#This Row],[Order Date]],"mmm-yyyy")</f>
        <v>Mar-2015</v>
      </c>
    </row>
    <row r="1842" spans="1:33" ht="12.75" customHeight="1" x14ac:dyDescent="0.25">
      <c r="A1842" s="5">
        <v>25606</v>
      </c>
      <c r="B1842" s="5" t="s">
        <v>25</v>
      </c>
      <c r="C1842" s="5">
        <v>0</v>
      </c>
      <c r="D1842" s="5">
        <v>8.1199999999999992</v>
      </c>
      <c r="E1842" s="5">
        <v>2.83</v>
      </c>
      <c r="F1842" s="5">
        <v>3222</v>
      </c>
      <c r="G1842" s="5" t="s">
        <v>2885</v>
      </c>
      <c r="H1842" s="5" t="s">
        <v>49</v>
      </c>
      <c r="I1842" s="5" t="s">
        <v>28</v>
      </c>
      <c r="J1842" s="5" t="s">
        <v>77</v>
      </c>
      <c r="K1842" s="5" t="s">
        <v>180</v>
      </c>
      <c r="L1842" s="5" t="s">
        <v>51</v>
      </c>
      <c r="M1842" s="5" t="s">
        <v>827</v>
      </c>
      <c r="N1842" s="5">
        <v>0.77</v>
      </c>
      <c r="O1842" s="5" t="s">
        <v>33</v>
      </c>
      <c r="P1842" s="5" t="s">
        <v>136</v>
      </c>
      <c r="Q1842" s="5" t="s">
        <v>362</v>
      </c>
      <c r="R1842" s="5" t="s">
        <v>2886</v>
      </c>
      <c r="S1842" s="5">
        <v>32303</v>
      </c>
      <c r="T1842" s="7">
        <v>42082</v>
      </c>
      <c r="U1842" s="7">
        <v>42083</v>
      </c>
      <c r="V1842" s="5">
        <v>-159.32</v>
      </c>
      <c r="W1842" s="5">
        <v>17</v>
      </c>
      <c r="X1842" s="5">
        <v>147.62</v>
      </c>
      <c r="Y1842" s="5">
        <v>90814</v>
      </c>
      <c r="Z1842" s="5">
        <f>DATEDIF(Table1[[#This Row],[Order Date]], Table1[[#This Row],[Ship Date]], "D")</f>
        <v>1</v>
      </c>
      <c r="AA1842" s="5">
        <f>IF(Table1[[#This Row],[Sales]]=0, 0, Table1[[#This Row],[Profit]] / Table1[[#This Row],[Sales]] * 100)</f>
        <v>-107.92575531770763</v>
      </c>
      <c r="AB1842" s="5">
        <f>Table1[[#This Row],[Sales]] / (1 - Table1[[#This Row],[Discount]])</f>
        <v>147.62</v>
      </c>
      <c r="AC1842" s="5">
        <f>Table1[[#This Row],[Sales Before Discount]] - Table1[[#This Row],[Sales]]</f>
        <v>0</v>
      </c>
      <c r="AD1842" s="5" t="str">
        <f>IF(Table1[[#This Row],[Discount Impact Factor]]=0, "No Discount", IF(Table1[[#This Row],[Discount Impact Factor]]&lt;=0.1, "Low Discount", IF(Table1[[#This Row],[Discount Impact Factor]]&lt;=0.2, "Medium Discount", "High Discount")))</f>
        <v>No Discount</v>
      </c>
      <c r="AE1842" s="5" t="str">
        <f>IF(Table1[[#This Row],[Discount]]=0,"0% (No Discount)",
 IF(Table1[[#This Row],[Discount]]&lt;=0.09,"10%",
 IF(Table1[[#This Row],[Discount]]&lt;=0.16,"15%",
 IF(Table1[[#This Row],[Discount]]&lt;=0.2,"20%",  IF(Table1[[#This Row],[Discount]]&lt;=0.25,"25%",
 "30%+")))))</f>
        <v>0% (No Discount)</v>
      </c>
      <c r="AF1842" s="5" t="str">
        <f>IF(Table1[[#This Row],[Discount]]=0, "Full Price", "Discounted")</f>
        <v>Full Price</v>
      </c>
      <c r="AG1842" s="46" t="str">
        <f>TEXT(Table1[[#This Row],[Order Date]],"mmm-yyyy")</f>
        <v>Mar-2015</v>
      </c>
    </row>
    <row r="1843" spans="1:33" ht="12.75" customHeight="1" x14ac:dyDescent="0.25">
      <c r="A1843" s="5">
        <v>19517</v>
      </c>
      <c r="B1843" s="5" t="s">
        <v>47</v>
      </c>
      <c r="C1843" s="5">
        <v>0.06</v>
      </c>
      <c r="D1843" s="5">
        <v>60.98</v>
      </c>
      <c r="E1843" s="5">
        <v>30</v>
      </c>
      <c r="F1843" s="5">
        <v>3224</v>
      </c>
      <c r="G1843" s="5" t="s">
        <v>2887</v>
      </c>
      <c r="H1843" s="5" t="s">
        <v>39</v>
      </c>
      <c r="I1843" s="5" t="s">
        <v>58</v>
      </c>
      <c r="J1843" s="5" t="s">
        <v>41</v>
      </c>
      <c r="K1843" s="5" t="s">
        <v>42</v>
      </c>
      <c r="L1843" s="5" t="s">
        <v>43</v>
      </c>
      <c r="M1843" s="5" t="s">
        <v>2888</v>
      </c>
      <c r="N1843" s="5">
        <v>0.7</v>
      </c>
      <c r="O1843" s="5" t="s">
        <v>33</v>
      </c>
      <c r="P1843" s="5" t="s">
        <v>136</v>
      </c>
      <c r="Q1843" s="5" t="s">
        <v>244</v>
      </c>
      <c r="R1843" s="5" t="s">
        <v>2889</v>
      </c>
      <c r="S1843" s="5">
        <v>37066</v>
      </c>
      <c r="T1843" s="7">
        <v>42095</v>
      </c>
      <c r="U1843" s="7">
        <v>42096</v>
      </c>
      <c r="V1843" s="5">
        <v>-74.088000000000008</v>
      </c>
      <c r="W1843" s="5">
        <v>2</v>
      </c>
      <c r="X1843" s="5">
        <v>125.9</v>
      </c>
      <c r="Y1843" s="5">
        <v>86508</v>
      </c>
      <c r="Z1843" s="5">
        <f>DATEDIF(Table1[[#This Row],[Order Date]], Table1[[#This Row],[Ship Date]], "D")</f>
        <v>1</v>
      </c>
      <c r="AA1843" s="5">
        <f>IF(Table1[[#This Row],[Sales]]=0, 0, Table1[[#This Row],[Profit]] / Table1[[#This Row],[Sales]] * 100)</f>
        <v>-58.846703733121529</v>
      </c>
      <c r="AB1843" s="5">
        <f>Table1[[#This Row],[Sales]] / (1 - Table1[[#This Row],[Discount]])</f>
        <v>133.93617021276597</v>
      </c>
      <c r="AC1843" s="5">
        <f>Table1[[#This Row],[Sales Before Discount]] - Table1[[#This Row],[Sales]]</f>
        <v>8.0361702127659669</v>
      </c>
      <c r="AD1843" s="5" t="str">
        <f>IF(Table1[[#This Row],[Discount Impact Factor]]=0, "No Discount", IF(Table1[[#This Row],[Discount Impact Factor]]&lt;=0.1, "Low Discount", IF(Table1[[#This Row],[Discount Impact Factor]]&lt;=0.2, "Medium Discount", "High Discount")))</f>
        <v>High Discount</v>
      </c>
      <c r="AE1843" s="5" t="str">
        <f>IF(Table1[[#This Row],[Discount]]=0,"0% (No Discount)",
 IF(Table1[[#This Row],[Discount]]&lt;=0.09,"10%",
 IF(Table1[[#This Row],[Discount]]&lt;=0.16,"15%",
 IF(Table1[[#This Row],[Discount]]&lt;=0.2,"20%",  IF(Table1[[#This Row],[Discount]]&lt;=0.25,"25%",
 "30%+")))))</f>
        <v>10%</v>
      </c>
      <c r="AF1843" s="5" t="str">
        <f>IF(Table1[[#This Row],[Discount]]=0, "Full Price", "Discounted")</f>
        <v>Discounted</v>
      </c>
      <c r="AG1843" s="46" t="str">
        <f>TEXT(Table1[[#This Row],[Order Date]],"mmm-yyyy")</f>
        <v>Apr-2015</v>
      </c>
    </row>
    <row r="1844" spans="1:33" ht="12.75" customHeight="1" x14ac:dyDescent="0.25">
      <c r="A1844" s="5">
        <v>22291</v>
      </c>
      <c r="B1844" s="5" t="s">
        <v>37</v>
      </c>
      <c r="C1844" s="5">
        <v>0.1</v>
      </c>
      <c r="D1844" s="5">
        <v>208.16</v>
      </c>
      <c r="E1844" s="5">
        <v>68.02</v>
      </c>
      <c r="F1844" s="5">
        <v>3225</v>
      </c>
      <c r="G1844" s="5" t="s">
        <v>2890</v>
      </c>
      <c r="H1844" s="5" t="s">
        <v>39</v>
      </c>
      <c r="I1844" s="5" t="s">
        <v>58</v>
      </c>
      <c r="J1844" s="5" t="s">
        <v>29</v>
      </c>
      <c r="K1844" s="5" t="s">
        <v>257</v>
      </c>
      <c r="L1844" s="5" t="s">
        <v>43</v>
      </c>
      <c r="M1844" s="5" t="s">
        <v>2891</v>
      </c>
      <c r="N1844" s="5">
        <v>0.57999999999999996</v>
      </c>
      <c r="O1844" s="5" t="s">
        <v>33</v>
      </c>
      <c r="P1844" s="5" t="s">
        <v>136</v>
      </c>
      <c r="Q1844" s="5" t="s">
        <v>244</v>
      </c>
      <c r="R1844" s="5" t="s">
        <v>2892</v>
      </c>
      <c r="S1844" s="5">
        <v>38138</v>
      </c>
      <c r="T1844" s="7">
        <v>42018</v>
      </c>
      <c r="U1844" s="7">
        <v>42018</v>
      </c>
      <c r="V1844" s="5">
        <v>-137.52199999999999</v>
      </c>
      <c r="W1844" s="5">
        <v>4</v>
      </c>
      <c r="X1844" s="5">
        <v>768.81</v>
      </c>
      <c r="Y1844" s="5">
        <v>86507</v>
      </c>
      <c r="Z1844" s="5">
        <f>DATEDIF(Table1[[#This Row],[Order Date]], Table1[[#This Row],[Ship Date]], "D")</f>
        <v>0</v>
      </c>
      <c r="AA1844" s="5">
        <f>IF(Table1[[#This Row],[Sales]]=0, 0, Table1[[#This Row],[Profit]] / Table1[[#This Row],[Sales]] * 100)</f>
        <v>-17.887644541564235</v>
      </c>
      <c r="AB1844" s="5">
        <f>Table1[[#This Row],[Sales]] / (1 - Table1[[#This Row],[Discount]])</f>
        <v>854.23333333333323</v>
      </c>
      <c r="AC1844" s="5">
        <f>Table1[[#This Row],[Sales Before Discount]] - Table1[[#This Row],[Sales]]</f>
        <v>85.423333333333289</v>
      </c>
      <c r="AD1844" s="5" t="str">
        <f>IF(Table1[[#This Row],[Discount Impact Factor]]=0, "No Discount", IF(Table1[[#This Row],[Discount Impact Factor]]&lt;=0.1, "Low Discount", IF(Table1[[#This Row],[Discount Impact Factor]]&lt;=0.2, "Medium Discount", "High Discount")))</f>
        <v>High Discount</v>
      </c>
      <c r="AE1844" s="5" t="str">
        <f>IF(Table1[[#This Row],[Discount]]=0,"0% (No Discount)",
 IF(Table1[[#This Row],[Discount]]&lt;=0.09,"10%",
 IF(Table1[[#This Row],[Discount]]&lt;=0.16,"15%",
 IF(Table1[[#This Row],[Discount]]&lt;=0.2,"20%",  IF(Table1[[#This Row],[Discount]]&lt;=0.25,"25%",
 "30%+")))))</f>
        <v>15%</v>
      </c>
      <c r="AF1844" s="5" t="str">
        <f>IF(Table1[[#This Row],[Discount]]=0, "Full Price", "Discounted")</f>
        <v>Discounted</v>
      </c>
      <c r="AG1844" s="46" t="str">
        <f>TEXT(Table1[[#This Row],[Order Date]],"mmm-yyyy")</f>
        <v>Jan-2015</v>
      </c>
    </row>
    <row r="1845" spans="1:33" ht="12.75" customHeight="1" x14ac:dyDescent="0.25">
      <c r="A1845" s="5">
        <v>22292</v>
      </c>
      <c r="B1845" s="5" t="s">
        <v>37</v>
      </c>
      <c r="C1845" s="5">
        <v>7.0000000000000007E-2</v>
      </c>
      <c r="D1845" s="5">
        <v>90.48</v>
      </c>
      <c r="E1845" s="5">
        <v>19.989999999999998</v>
      </c>
      <c r="F1845" s="5">
        <v>3226</v>
      </c>
      <c r="G1845" s="5" t="s">
        <v>2893</v>
      </c>
      <c r="H1845" s="5" t="s">
        <v>49</v>
      </c>
      <c r="I1845" s="5" t="s">
        <v>58</v>
      </c>
      <c r="J1845" s="5" t="s">
        <v>29</v>
      </c>
      <c r="K1845" s="5" t="s">
        <v>69</v>
      </c>
      <c r="L1845" s="5" t="s">
        <v>59</v>
      </c>
      <c r="M1845" s="5" t="s">
        <v>1840</v>
      </c>
      <c r="N1845" s="5">
        <v>0.4</v>
      </c>
      <c r="O1845" s="5" t="s">
        <v>33</v>
      </c>
      <c r="P1845" s="5" t="s">
        <v>136</v>
      </c>
      <c r="Q1845" s="5" t="s">
        <v>244</v>
      </c>
      <c r="R1845" s="5" t="s">
        <v>2894</v>
      </c>
      <c r="S1845" s="5">
        <v>37075</v>
      </c>
      <c r="T1845" s="7">
        <v>42018</v>
      </c>
      <c r="U1845" s="7">
        <v>42019</v>
      </c>
      <c r="V1845" s="5">
        <v>-11.815999999999999</v>
      </c>
      <c r="W1845" s="5">
        <v>2</v>
      </c>
      <c r="X1845" s="5">
        <v>183.39</v>
      </c>
      <c r="Y1845" s="5">
        <v>86507</v>
      </c>
      <c r="Z1845" s="5">
        <f>DATEDIF(Table1[[#This Row],[Order Date]], Table1[[#This Row],[Ship Date]], "D")</f>
        <v>1</v>
      </c>
      <c r="AA1845" s="5">
        <f>IF(Table1[[#This Row],[Sales]]=0, 0, Table1[[#This Row],[Profit]] / Table1[[#This Row],[Sales]] * 100)</f>
        <v>-6.4430994056382573</v>
      </c>
      <c r="AB1845" s="5">
        <f>Table1[[#This Row],[Sales]] / (1 - Table1[[#This Row],[Discount]])</f>
        <v>197.19354838709677</v>
      </c>
      <c r="AC1845" s="5">
        <f>Table1[[#This Row],[Sales Before Discount]] - Table1[[#This Row],[Sales]]</f>
        <v>13.803548387096782</v>
      </c>
      <c r="AD1845" s="5" t="str">
        <f>IF(Table1[[#This Row],[Discount Impact Factor]]=0, "No Discount", IF(Table1[[#This Row],[Discount Impact Factor]]&lt;=0.1, "Low Discount", IF(Table1[[#This Row],[Discount Impact Factor]]&lt;=0.2, "Medium Discount", "High Discount")))</f>
        <v>High Discount</v>
      </c>
      <c r="AE1845" s="5" t="str">
        <f>IF(Table1[[#This Row],[Discount]]=0,"0% (No Discount)",
 IF(Table1[[#This Row],[Discount]]&lt;=0.09,"10%",
 IF(Table1[[#This Row],[Discount]]&lt;=0.16,"15%",
 IF(Table1[[#This Row],[Discount]]&lt;=0.2,"20%",  IF(Table1[[#This Row],[Discount]]&lt;=0.25,"25%",
 "30%+")))))</f>
        <v>10%</v>
      </c>
      <c r="AF1845" s="5" t="str">
        <f>IF(Table1[[#This Row],[Discount]]=0, "Full Price", "Discounted")</f>
        <v>Discounted</v>
      </c>
      <c r="AG1845" s="46" t="str">
        <f>TEXT(Table1[[#This Row],[Order Date]],"mmm-yyyy")</f>
        <v>Jan-2015</v>
      </c>
    </row>
    <row r="1846" spans="1:33" ht="12.75" hidden="1" customHeight="1" x14ac:dyDescent="0.25">
      <c r="A1846" s="5">
        <v>22293</v>
      </c>
      <c r="B1846" s="5" t="s">
        <v>37</v>
      </c>
      <c r="C1846" s="5">
        <v>0.01</v>
      </c>
      <c r="D1846" s="5">
        <v>9.48</v>
      </c>
      <c r="E1846" s="5">
        <v>7.29</v>
      </c>
      <c r="F1846" s="5">
        <v>3226</v>
      </c>
      <c r="G1846" s="5" t="s">
        <v>2893</v>
      </c>
      <c r="H1846" s="5" t="s">
        <v>27</v>
      </c>
      <c r="I1846" s="5" t="s">
        <v>58</v>
      </c>
      <c r="J1846" s="5" t="s">
        <v>41</v>
      </c>
      <c r="K1846" s="5" t="s">
        <v>50</v>
      </c>
      <c r="L1846" s="5" t="s">
        <v>51</v>
      </c>
      <c r="M1846" s="5" t="s">
        <v>52</v>
      </c>
      <c r="N1846" s="5">
        <v>0.45</v>
      </c>
      <c r="O1846" s="5" t="s">
        <v>33</v>
      </c>
      <c r="P1846" s="5" t="s">
        <v>136</v>
      </c>
      <c r="Q1846" s="5" t="s">
        <v>244</v>
      </c>
      <c r="R1846" s="5" t="s">
        <v>2894</v>
      </c>
      <c r="S1846" s="5">
        <v>37075</v>
      </c>
      <c r="T1846" s="7">
        <v>42018</v>
      </c>
      <c r="U1846" s="7">
        <v>42020</v>
      </c>
      <c r="V1846" s="5">
        <v>238.93379999999999</v>
      </c>
      <c r="W1846" s="5">
        <v>1</v>
      </c>
      <c r="X1846" s="5">
        <v>12.9</v>
      </c>
      <c r="Y1846" s="5">
        <v>86507</v>
      </c>
      <c r="Z1846" s="5">
        <f>DATEDIF(Table1[[#This Row],[Order Date]], Table1[[#This Row],[Ship Date]], "D")</f>
        <v>2</v>
      </c>
      <c r="AA1846" s="5">
        <f>IF(Table1[[#This Row],[Sales]]=0, 0, Table1[[#This Row],[Profit]] / Table1[[#This Row],[Sales]] * 100)</f>
        <v>1852.1999999999998</v>
      </c>
      <c r="AB1846" s="5">
        <f>Table1[[#This Row],[Sales]] / (1 - Table1[[#This Row],[Discount]])</f>
        <v>13.030303030303031</v>
      </c>
      <c r="AC1846" s="5">
        <f>Table1[[#This Row],[Sales Before Discount]] - Table1[[#This Row],[Sales]]</f>
        <v>0.13030303030303081</v>
      </c>
      <c r="AD1846" s="5" t="str">
        <f>IF(Table1[[#This Row],[Discount Impact Factor]]=0, "No Discount", IF(Table1[[#This Row],[Discount Impact Factor]]&lt;=0.1, "Low Discount", IF(Table1[[#This Row],[Discount Impact Factor]]&lt;=0.2, "Medium Discount", "High Discount")))</f>
        <v>Medium Discount</v>
      </c>
      <c r="AE1846" s="5" t="str">
        <f>IF(Table1[[#This Row],[Discount]]=0,"0% (No Discount)",
 IF(Table1[[#This Row],[Discount]]&lt;=0.09,"10%",
 IF(Table1[[#This Row],[Discount]]&lt;=0.16,"15%",
 IF(Table1[[#This Row],[Discount]]&lt;=0.2,"20%",  IF(Table1[[#This Row],[Discount]]&lt;=0.25,"25%",
 "30%+")))))</f>
        <v>10%</v>
      </c>
      <c r="AF1846" s="5" t="str">
        <f>IF(Table1[[#This Row],[Discount]]=0, "Full Price", "Discounted")</f>
        <v>Discounted</v>
      </c>
      <c r="AG1846" s="46" t="str">
        <f>TEXT(Table1[[#This Row],[Order Date]],"mmm-yyyy")</f>
        <v>Jan-2015</v>
      </c>
    </row>
    <row r="1847" spans="1:33" ht="12.75" customHeight="1" x14ac:dyDescent="0.25">
      <c r="A1847" s="5">
        <v>22294</v>
      </c>
      <c r="B1847" s="5" t="s">
        <v>37</v>
      </c>
      <c r="C1847" s="5">
        <v>0.02</v>
      </c>
      <c r="D1847" s="5">
        <v>4.28</v>
      </c>
      <c r="E1847" s="5">
        <v>0.94</v>
      </c>
      <c r="F1847" s="5">
        <v>3226</v>
      </c>
      <c r="G1847" s="5" t="s">
        <v>2893</v>
      </c>
      <c r="H1847" s="5" t="s">
        <v>49</v>
      </c>
      <c r="I1847" s="5" t="s">
        <v>58</v>
      </c>
      <c r="J1847" s="5" t="s">
        <v>29</v>
      </c>
      <c r="K1847" s="5" t="s">
        <v>30</v>
      </c>
      <c r="L1847" s="5" t="s">
        <v>31</v>
      </c>
      <c r="M1847" s="5" t="s">
        <v>1647</v>
      </c>
      <c r="N1847" s="5">
        <v>0.56000000000000005</v>
      </c>
      <c r="O1847" s="5" t="s">
        <v>33</v>
      </c>
      <c r="P1847" s="5" t="s">
        <v>136</v>
      </c>
      <c r="Q1847" s="5" t="s">
        <v>244</v>
      </c>
      <c r="R1847" s="5" t="s">
        <v>2894</v>
      </c>
      <c r="S1847" s="5">
        <v>37075</v>
      </c>
      <c r="T1847" s="7">
        <v>42018</v>
      </c>
      <c r="U1847" s="7">
        <v>42019</v>
      </c>
      <c r="V1847" s="5">
        <v>-105.126</v>
      </c>
      <c r="W1847" s="5">
        <v>4</v>
      </c>
      <c r="X1847" s="5">
        <v>17.89</v>
      </c>
      <c r="Y1847" s="5">
        <v>86507</v>
      </c>
      <c r="Z1847" s="5">
        <f>DATEDIF(Table1[[#This Row],[Order Date]], Table1[[#This Row],[Ship Date]], "D")</f>
        <v>1</v>
      </c>
      <c r="AA1847" s="5">
        <f>IF(Table1[[#This Row],[Sales]]=0, 0, Table1[[#This Row],[Profit]] / Table1[[#This Row],[Sales]] * 100)</f>
        <v>-587.62437115707098</v>
      </c>
      <c r="AB1847" s="5">
        <f>Table1[[#This Row],[Sales]] / (1 - Table1[[#This Row],[Discount]])</f>
        <v>18.255102040816329</v>
      </c>
      <c r="AC1847" s="5">
        <f>Table1[[#This Row],[Sales Before Discount]] - Table1[[#This Row],[Sales]]</f>
        <v>0.36510204081632835</v>
      </c>
      <c r="AD1847" s="5" t="str">
        <f>IF(Table1[[#This Row],[Discount Impact Factor]]=0, "No Discount", IF(Table1[[#This Row],[Discount Impact Factor]]&lt;=0.1, "Low Discount", IF(Table1[[#This Row],[Discount Impact Factor]]&lt;=0.2, "Medium Discount", "High Discount")))</f>
        <v>High Discount</v>
      </c>
      <c r="AE1847" s="5" t="str">
        <f>IF(Table1[[#This Row],[Discount]]=0,"0% (No Discount)",
 IF(Table1[[#This Row],[Discount]]&lt;=0.09,"10%",
 IF(Table1[[#This Row],[Discount]]&lt;=0.16,"15%",
 IF(Table1[[#This Row],[Discount]]&lt;=0.2,"20%",  IF(Table1[[#This Row],[Discount]]&lt;=0.25,"25%",
 "30%+")))))</f>
        <v>10%</v>
      </c>
      <c r="AF1847" s="5" t="str">
        <f>IF(Table1[[#This Row],[Discount]]=0, "Full Price", "Discounted")</f>
        <v>Discounted</v>
      </c>
      <c r="AG1847" s="46" t="str">
        <f>TEXT(Table1[[#This Row],[Order Date]],"mmm-yyyy")</f>
        <v>Jan-2015</v>
      </c>
    </row>
    <row r="1848" spans="1:33" ht="12.75" hidden="1" customHeight="1" x14ac:dyDescent="0.25">
      <c r="A1848" s="5">
        <v>24343</v>
      </c>
      <c r="B1848" s="5" t="s">
        <v>56</v>
      </c>
      <c r="C1848" s="5">
        <v>0.06</v>
      </c>
      <c r="D1848" s="5">
        <v>22.24</v>
      </c>
      <c r="E1848" s="5">
        <v>1.99</v>
      </c>
      <c r="F1848" s="5">
        <v>3226</v>
      </c>
      <c r="G1848" s="5" t="s">
        <v>2893</v>
      </c>
      <c r="H1848" s="5" t="s">
        <v>49</v>
      </c>
      <c r="I1848" s="5" t="s">
        <v>58</v>
      </c>
      <c r="J1848" s="5" t="s">
        <v>77</v>
      </c>
      <c r="K1848" s="5" t="s">
        <v>180</v>
      </c>
      <c r="L1848" s="5" t="s">
        <v>51</v>
      </c>
      <c r="M1848" s="5" t="s">
        <v>2895</v>
      </c>
      <c r="N1848" s="5">
        <v>0.43</v>
      </c>
      <c r="O1848" s="5" t="s">
        <v>33</v>
      </c>
      <c r="P1848" s="5" t="s">
        <v>136</v>
      </c>
      <c r="Q1848" s="5" t="s">
        <v>244</v>
      </c>
      <c r="R1848" s="5" t="s">
        <v>2894</v>
      </c>
      <c r="S1848" s="5">
        <v>37075</v>
      </c>
      <c r="T1848" s="7">
        <v>42183</v>
      </c>
      <c r="U1848" s="7">
        <v>42185</v>
      </c>
      <c r="V1848" s="5">
        <v>95.387999999999991</v>
      </c>
      <c r="W1848" s="5">
        <v>12</v>
      </c>
      <c r="X1848" s="5">
        <v>255.88</v>
      </c>
      <c r="Y1848" s="5">
        <v>86509</v>
      </c>
      <c r="Z1848" s="5">
        <f>DATEDIF(Table1[[#This Row],[Order Date]], Table1[[#This Row],[Ship Date]], "D")</f>
        <v>2</v>
      </c>
      <c r="AA1848" s="5">
        <f>IF(Table1[[#This Row],[Sales]]=0, 0, Table1[[#This Row],[Profit]] / Table1[[#This Row],[Sales]] * 100)</f>
        <v>37.27841175551039</v>
      </c>
      <c r="AB1848" s="5">
        <f>Table1[[#This Row],[Sales]] / (1 - Table1[[#This Row],[Discount]])</f>
        <v>272.21276595744683</v>
      </c>
      <c r="AC1848" s="5">
        <f>Table1[[#This Row],[Sales Before Discount]] - Table1[[#This Row],[Sales]]</f>
        <v>16.332765957446838</v>
      </c>
      <c r="AD1848" s="5" t="str">
        <f>IF(Table1[[#This Row],[Discount Impact Factor]]=0, "No Discount", IF(Table1[[#This Row],[Discount Impact Factor]]&lt;=0.1, "Low Discount", IF(Table1[[#This Row],[Discount Impact Factor]]&lt;=0.2, "Medium Discount", "High Discount")))</f>
        <v>High Discount</v>
      </c>
      <c r="AE1848" s="5" t="str">
        <f>IF(Table1[[#This Row],[Discount]]=0,"0% (No Discount)",
 IF(Table1[[#This Row],[Discount]]&lt;=0.09,"10%",
 IF(Table1[[#This Row],[Discount]]&lt;=0.16,"15%",
 IF(Table1[[#This Row],[Discount]]&lt;=0.2,"20%",  IF(Table1[[#This Row],[Discount]]&lt;=0.25,"25%",
 "30%+")))))</f>
        <v>10%</v>
      </c>
      <c r="AF1848" s="5" t="str">
        <f>IF(Table1[[#This Row],[Discount]]=0, "Full Price", "Discounted")</f>
        <v>Discounted</v>
      </c>
      <c r="AG1848" s="46" t="str">
        <f>TEXT(Table1[[#This Row],[Order Date]],"mmm-yyyy")</f>
        <v>Jun-2015</v>
      </c>
    </row>
    <row r="1849" spans="1:33" ht="12.75" hidden="1" customHeight="1" x14ac:dyDescent="0.25">
      <c r="A1849" s="5">
        <v>18940</v>
      </c>
      <c r="B1849" s="5" t="s">
        <v>37</v>
      </c>
      <c r="C1849" s="5">
        <v>0.01</v>
      </c>
      <c r="D1849" s="5">
        <v>24.95</v>
      </c>
      <c r="E1849" s="5">
        <v>2.99</v>
      </c>
      <c r="F1849" s="5">
        <v>3229</v>
      </c>
      <c r="G1849" s="5" t="s">
        <v>2896</v>
      </c>
      <c r="H1849" s="5" t="s">
        <v>49</v>
      </c>
      <c r="I1849" s="5" t="s">
        <v>58</v>
      </c>
      <c r="J1849" s="5" t="s">
        <v>29</v>
      </c>
      <c r="K1849" s="5" t="s">
        <v>109</v>
      </c>
      <c r="L1849" s="5" t="s">
        <v>59</v>
      </c>
      <c r="M1849" s="5" t="s">
        <v>2897</v>
      </c>
      <c r="N1849" s="5">
        <v>0.39</v>
      </c>
      <c r="O1849" s="5" t="s">
        <v>33</v>
      </c>
      <c r="P1849" s="5" t="s">
        <v>61</v>
      </c>
      <c r="Q1849" s="5" t="s">
        <v>1858</v>
      </c>
      <c r="R1849" s="5" t="s">
        <v>2898</v>
      </c>
      <c r="S1849" s="5">
        <v>54880</v>
      </c>
      <c r="T1849" s="7">
        <v>42025</v>
      </c>
      <c r="U1849" s="7">
        <v>42026</v>
      </c>
      <c r="V1849" s="5">
        <v>261.38579999999996</v>
      </c>
      <c r="W1849" s="5">
        <v>15</v>
      </c>
      <c r="X1849" s="5">
        <v>378.82</v>
      </c>
      <c r="Y1849" s="5">
        <v>87435</v>
      </c>
      <c r="Z1849" s="5">
        <f>DATEDIF(Table1[[#This Row],[Order Date]], Table1[[#This Row],[Ship Date]], "D")</f>
        <v>1</v>
      </c>
      <c r="AA1849" s="5">
        <f>IF(Table1[[#This Row],[Sales]]=0, 0, Table1[[#This Row],[Profit]] / Table1[[#This Row],[Sales]] * 100)</f>
        <v>69</v>
      </c>
      <c r="AB1849" s="5">
        <f>Table1[[#This Row],[Sales]] / (1 - Table1[[#This Row],[Discount]])</f>
        <v>382.64646464646466</v>
      </c>
      <c r="AC1849" s="5">
        <f>Table1[[#This Row],[Sales Before Discount]] - Table1[[#This Row],[Sales]]</f>
        <v>3.8264646464646717</v>
      </c>
      <c r="AD1849" s="5" t="str">
        <f>IF(Table1[[#This Row],[Discount Impact Factor]]=0, "No Discount", IF(Table1[[#This Row],[Discount Impact Factor]]&lt;=0.1, "Low Discount", IF(Table1[[#This Row],[Discount Impact Factor]]&lt;=0.2, "Medium Discount", "High Discount")))</f>
        <v>High Discount</v>
      </c>
      <c r="AE1849" s="5" t="str">
        <f>IF(Table1[[#This Row],[Discount]]=0,"0% (No Discount)",
 IF(Table1[[#This Row],[Discount]]&lt;=0.09,"10%",
 IF(Table1[[#This Row],[Discount]]&lt;=0.16,"15%",
 IF(Table1[[#This Row],[Discount]]&lt;=0.2,"20%",  IF(Table1[[#This Row],[Discount]]&lt;=0.25,"25%",
 "30%+")))))</f>
        <v>10%</v>
      </c>
      <c r="AF1849" s="5" t="str">
        <f>IF(Table1[[#This Row],[Discount]]=0, "Full Price", "Discounted")</f>
        <v>Discounted</v>
      </c>
      <c r="AG1849" s="46" t="str">
        <f>TEXT(Table1[[#This Row],[Order Date]],"mmm-yyyy")</f>
        <v>Jan-2015</v>
      </c>
    </row>
    <row r="1850" spans="1:33" ht="12.75" customHeight="1" x14ac:dyDescent="0.25">
      <c r="A1850" s="5">
        <v>18941</v>
      </c>
      <c r="B1850" s="5" t="s">
        <v>37</v>
      </c>
      <c r="C1850" s="5">
        <v>0</v>
      </c>
      <c r="D1850" s="5">
        <v>15.98</v>
      </c>
      <c r="E1850" s="5">
        <v>8.99</v>
      </c>
      <c r="F1850" s="5">
        <v>3230</v>
      </c>
      <c r="G1850" s="5" t="s">
        <v>2899</v>
      </c>
      <c r="H1850" s="5" t="s">
        <v>49</v>
      </c>
      <c r="I1850" s="5" t="s">
        <v>58</v>
      </c>
      <c r="J1850" s="5" t="s">
        <v>77</v>
      </c>
      <c r="K1850" s="5" t="s">
        <v>180</v>
      </c>
      <c r="L1850" s="5" t="s">
        <v>51</v>
      </c>
      <c r="M1850" s="5" t="s">
        <v>2900</v>
      </c>
      <c r="N1850" s="5">
        <v>0.64</v>
      </c>
      <c r="O1850" s="5" t="s">
        <v>33</v>
      </c>
      <c r="P1850" s="5" t="s">
        <v>61</v>
      </c>
      <c r="Q1850" s="5" t="s">
        <v>1858</v>
      </c>
      <c r="R1850" s="5" t="s">
        <v>2901</v>
      </c>
      <c r="S1850" s="5">
        <v>53186</v>
      </c>
      <c r="T1850" s="7">
        <v>42025</v>
      </c>
      <c r="U1850" s="7">
        <v>42027</v>
      </c>
      <c r="V1850" s="5">
        <v>-135.46</v>
      </c>
      <c r="W1850" s="5">
        <v>9</v>
      </c>
      <c r="X1850" s="5">
        <v>152.18</v>
      </c>
      <c r="Y1850" s="5">
        <v>87435</v>
      </c>
      <c r="Z1850" s="5">
        <f>DATEDIF(Table1[[#This Row],[Order Date]], Table1[[#This Row],[Ship Date]], "D")</f>
        <v>2</v>
      </c>
      <c r="AA1850" s="5">
        <f>IF(Table1[[#This Row],[Sales]]=0, 0, Table1[[#This Row],[Profit]] / Table1[[#This Row],[Sales]] * 100)</f>
        <v>-89.013010908135101</v>
      </c>
      <c r="AB1850" s="5">
        <f>Table1[[#This Row],[Sales]] / (1 - Table1[[#This Row],[Discount]])</f>
        <v>152.18</v>
      </c>
      <c r="AC1850" s="5">
        <f>Table1[[#This Row],[Sales Before Discount]] - Table1[[#This Row],[Sales]]</f>
        <v>0</v>
      </c>
      <c r="AD1850" s="5" t="str">
        <f>IF(Table1[[#This Row],[Discount Impact Factor]]=0, "No Discount", IF(Table1[[#This Row],[Discount Impact Factor]]&lt;=0.1, "Low Discount", IF(Table1[[#This Row],[Discount Impact Factor]]&lt;=0.2, "Medium Discount", "High Discount")))</f>
        <v>No Discount</v>
      </c>
      <c r="AE1850" s="5" t="str">
        <f>IF(Table1[[#This Row],[Discount]]=0,"0% (No Discount)",
 IF(Table1[[#This Row],[Discount]]&lt;=0.09,"10%",
 IF(Table1[[#This Row],[Discount]]&lt;=0.16,"15%",
 IF(Table1[[#This Row],[Discount]]&lt;=0.2,"20%",  IF(Table1[[#This Row],[Discount]]&lt;=0.25,"25%",
 "30%+")))))</f>
        <v>0% (No Discount)</v>
      </c>
      <c r="AF1850" s="5" t="str">
        <f>IF(Table1[[#This Row],[Discount]]=0, "Full Price", "Discounted")</f>
        <v>Full Price</v>
      </c>
      <c r="AG1850" s="46" t="str">
        <f>TEXT(Table1[[#This Row],[Order Date]],"mmm-yyyy")</f>
        <v>Jan-2015</v>
      </c>
    </row>
    <row r="1851" spans="1:33" ht="12.75" customHeight="1" x14ac:dyDescent="0.25">
      <c r="A1851" s="5">
        <v>19062</v>
      </c>
      <c r="B1851" s="5" t="s">
        <v>47</v>
      </c>
      <c r="C1851" s="5">
        <v>0.06</v>
      </c>
      <c r="D1851" s="5">
        <v>4.91</v>
      </c>
      <c r="E1851" s="5">
        <v>5.68</v>
      </c>
      <c r="F1851" s="5">
        <v>3230</v>
      </c>
      <c r="G1851" s="5" t="s">
        <v>2899</v>
      </c>
      <c r="H1851" s="5" t="s">
        <v>27</v>
      </c>
      <c r="I1851" s="5" t="s">
        <v>58</v>
      </c>
      <c r="J1851" s="5" t="s">
        <v>29</v>
      </c>
      <c r="K1851" s="5" t="s">
        <v>109</v>
      </c>
      <c r="L1851" s="5" t="s">
        <v>59</v>
      </c>
      <c r="M1851" s="5" t="s">
        <v>1396</v>
      </c>
      <c r="N1851" s="5">
        <v>0.36</v>
      </c>
      <c r="O1851" s="5" t="s">
        <v>33</v>
      </c>
      <c r="P1851" s="5" t="s">
        <v>61</v>
      </c>
      <c r="Q1851" s="5" t="s">
        <v>1858</v>
      </c>
      <c r="R1851" s="5" t="s">
        <v>2901</v>
      </c>
      <c r="S1851" s="5">
        <v>53186</v>
      </c>
      <c r="T1851" s="7">
        <v>42168</v>
      </c>
      <c r="U1851" s="7">
        <v>42168</v>
      </c>
      <c r="V1851" s="5">
        <v>-31.68825</v>
      </c>
      <c r="W1851" s="5">
        <v>10</v>
      </c>
      <c r="X1851" s="5">
        <v>53.89</v>
      </c>
      <c r="Y1851" s="5">
        <v>87436</v>
      </c>
      <c r="Z1851" s="5">
        <f>DATEDIF(Table1[[#This Row],[Order Date]], Table1[[#This Row],[Ship Date]], "D")</f>
        <v>0</v>
      </c>
      <c r="AA1851" s="5">
        <f>IF(Table1[[#This Row],[Sales]]=0, 0, Table1[[#This Row],[Profit]] / Table1[[#This Row],[Sales]] * 100)</f>
        <v>-58.801725737613651</v>
      </c>
      <c r="AB1851" s="5">
        <f>Table1[[#This Row],[Sales]] / (1 - Table1[[#This Row],[Discount]])</f>
        <v>57.329787234042556</v>
      </c>
      <c r="AC1851" s="5">
        <f>Table1[[#This Row],[Sales Before Discount]] - Table1[[#This Row],[Sales]]</f>
        <v>3.439787234042555</v>
      </c>
      <c r="AD1851" s="5" t="str">
        <f>IF(Table1[[#This Row],[Discount Impact Factor]]=0, "No Discount", IF(Table1[[#This Row],[Discount Impact Factor]]&lt;=0.1, "Low Discount", IF(Table1[[#This Row],[Discount Impact Factor]]&lt;=0.2, "Medium Discount", "High Discount")))</f>
        <v>High Discount</v>
      </c>
      <c r="AE1851" s="5" t="str">
        <f>IF(Table1[[#This Row],[Discount]]=0,"0% (No Discount)",
 IF(Table1[[#This Row],[Discount]]&lt;=0.09,"10%",
 IF(Table1[[#This Row],[Discount]]&lt;=0.16,"15%",
 IF(Table1[[#This Row],[Discount]]&lt;=0.2,"20%",  IF(Table1[[#This Row],[Discount]]&lt;=0.25,"25%",
 "30%+")))))</f>
        <v>10%</v>
      </c>
      <c r="AF1851" s="5" t="str">
        <f>IF(Table1[[#This Row],[Discount]]=0, "Full Price", "Discounted")</f>
        <v>Discounted</v>
      </c>
      <c r="AG1851" s="46" t="str">
        <f>TEXT(Table1[[#This Row],[Order Date]],"mmm-yyyy")</f>
        <v>Jun-2015</v>
      </c>
    </row>
    <row r="1852" spans="1:33" ht="12.75" hidden="1" customHeight="1" x14ac:dyDescent="0.25">
      <c r="A1852" s="5">
        <v>19063</v>
      </c>
      <c r="B1852" s="5" t="s">
        <v>47</v>
      </c>
      <c r="C1852" s="5">
        <v>7.0000000000000007E-2</v>
      </c>
      <c r="D1852" s="5">
        <v>48.94</v>
      </c>
      <c r="E1852" s="5">
        <v>5.86</v>
      </c>
      <c r="F1852" s="5">
        <v>3230</v>
      </c>
      <c r="G1852" s="5" t="s">
        <v>2899</v>
      </c>
      <c r="H1852" s="5" t="s">
        <v>27</v>
      </c>
      <c r="I1852" s="5" t="s">
        <v>58</v>
      </c>
      <c r="J1852" s="5" t="s">
        <v>29</v>
      </c>
      <c r="K1852" s="5" t="s">
        <v>93</v>
      </c>
      <c r="L1852" s="5" t="s">
        <v>59</v>
      </c>
      <c r="M1852" s="5" t="s">
        <v>2902</v>
      </c>
      <c r="N1852" s="5">
        <v>0.35</v>
      </c>
      <c r="O1852" s="5" t="s">
        <v>33</v>
      </c>
      <c r="P1852" s="5" t="s">
        <v>61</v>
      </c>
      <c r="Q1852" s="5" t="s">
        <v>1858</v>
      </c>
      <c r="R1852" s="5" t="s">
        <v>2901</v>
      </c>
      <c r="S1852" s="5">
        <v>53186</v>
      </c>
      <c r="T1852" s="7">
        <v>42168</v>
      </c>
      <c r="U1852" s="7">
        <v>42169</v>
      </c>
      <c r="V1852" s="5">
        <v>690.70379999999989</v>
      </c>
      <c r="W1852" s="5">
        <v>21</v>
      </c>
      <c r="X1852" s="5">
        <v>1001.02</v>
      </c>
      <c r="Y1852" s="5">
        <v>87436</v>
      </c>
      <c r="Z1852" s="5">
        <f>DATEDIF(Table1[[#This Row],[Order Date]], Table1[[#This Row],[Ship Date]], "D")</f>
        <v>1</v>
      </c>
      <c r="AA1852" s="5">
        <f>IF(Table1[[#This Row],[Sales]]=0, 0, Table1[[#This Row],[Profit]] / Table1[[#This Row],[Sales]] * 100)</f>
        <v>69</v>
      </c>
      <c r="AB1852" s="5">
        <f>Table1[[#This Row],[Sales]] / (1 - Table1[[#This Row],[Discount]])</f>
        <v>1076.3655913978496</v>
      </c>
      <c r="AC1852" s="5">
        <f>Table1[[#This Row],[Sales Before Discount]] - Table1[[#This Row],[Sales]]</f>
        <v>75.345591397849603</v>
      </c>
      <c r="AD1852" s="5" t="str">
        <f>IF(Table1[[#This Row],[Discount Impact Factor]]=0, "No Discount", IF(Table1[[#This Row],[Discount Impact Factor]]&lt;=0.1, "Low Discount", IF(Table1[[#This Row],[Discount Impact Factor]]&lt;=0.2, "Medium Discount", "High Discount")))</f>
        <v>High Discount</v>
      </c>
      <c r="AE1852" s="5" t="str">
        <f>IF(Table1[[#This Row],[Discount]]=0,"0% (No Discount)",
 IF(Table1[[#This Row],[Discount]]&lt;=0.09,"10%",
 IF(Table1[[#This Row],[Discount]]&lt;=0.16,"15%",
 IF(Table1[[#This Row],[Discount]]&lt;=0.2,"20%",  IF(Table1[[#This Row],[Discount]]&lt;=0.25,"25%",
 "30%+")))))</f>
        <v>10%</v>
      </c>
      <c r="AF1852" s="5" t="str">
        <f>IF(Table1[[#This Row],[Discount]]=0, "Full Price", "Discounted")</f>
        <v>Discounted</v>
      </c>
      <c r="AG1852" s="46" t="str">
        <f>TEXT(Table1[[#This Row],[Order Date]],"mmm-yyyy")</f>
        <v>Jun-2015</v>
      </c>
    </row>
    <row r="1853" spans="1:33" ht="12.75" customHeight="1" x14ac:dyDescent="0.25">
      <c r="A1853" s="5">
        <v>19179</v>
      </c>
      <c r="B1853" s="5" t="s">
        <v>106</v>
      </c>
      <c r="C1853" s="5">
        <v>0.06</v>
      </c>
      <c r="D1853" s="5">
        <v>115.99</v>
      </c>
      <c r="E1853" s="5">
        <v>5.92</v>
      </c>
      <c r="F1853" s="5">
        <v>3238</v>
      </c>
      <c r="G1853" s="5" t="s">
        <v>2903</v>
      </c>
      <c r="H1853" s="5" t="s">
        <v>49</v>
      </c>
      <c r="I1853" s="5" t="s">
        <v>28</v>
      </c>
      <c r="J1853" s="5" t="s">
        <v>77</v>
      </c>
      <c r="K1853" s="5" t="s">
        <v>78</v>
      </c>
      <c r="L1853" s="5" t="s">
        <v>59</v>
      </c>
      <c r="M1853" s="5" t="s">
        <v>1772</v>
      </c>
      <c r="N1853" s="5">
        <v>0.57999999999999996</v>
      </c>
      <c r="O1853" s="5" t="s">
        <v>33</v>
      </c>
      <c r="P1853" s="5" t="s">
        <v>34</v>
      </c>
      <c r="Q1853" s="5" t="s">
        <v>102</v>
      </c>
      <c r="R1853" s="5" t="s">
        <v>2904</v>
      </c>
      <c r="S1853" s="5">
        <v>97330</v>
      </c>
      <c r="T1853" s="7">
        <v>42159</v>
      </c>
      <c r="U1853" s="7">
        <v>42161</v>
      </c>
      <c r="V1853" s="5">
        <v>-13.068000000000001</v>
      </c>
      <c r="W1853" s="5">
        <v>5</v>
      </c>
      <c r="X1853" s="5">
        <v>495.82</v>
      </c>
      <c r="Y1853" s="5">
        <v>89564</v>
      </c>
      <c r="Z1853" s="5">
        <f>DATEDIF(Table1[[#This Row],[Order Date]], Table1[[#This Row],[Ship Date]], "D")</f>
        <v>2</v>
      </c>
      <c r="AA1853" s="5">
        <f>IF(Table1[[#This Row],[Sales]]=0, 0, Table1[[#This Row],[Profit]] / Table1[[#This Row],[Sales]] * 100)</f>
        <v>-2.6356338993989761</v>
      </c>
      <c r="AB1853" s="5">
        <f>Table1[[#This Row],[Sales]] / (1 - Table1[[#This Row],[Discount]])</f>
        <v>527.468085106383</v>
      </c>
      <c r="AC1853" s="5">
        <f>Table1[[#This Row],[Sales Before Discount]] - Table1[[#This Row],[Sales]]</f>
        <v>31.648085106383007</v>
      </c>
      <c r="AD1853" s="5" t="str">
        <f>IF(Table1[[#This Row],[Discount Impact Factor]]=0, "No Discount", IF(Table1[[#This Row],[Discount Impact Factor]]&lt;=0.1, "Low Discount", IF(Table1[[#This Row],[Discount Impact Factor]]&lt;=0.2, "Medium Discount", "High Discount")))</f>
        <v>High Discount</v>
      </c>
      <c r="AE1853" s="5" t="str">
        <f>IF(Table1[[#This Row],[Discount]]=0,"0% (No Discount)",
 IF(Table1[[#This Row],[Discount]]&lt;=0.09,"10%",
 IF(Table1[[#This Row],[Discount]]&lt;=0.16,"15%",
 IF(Table1[[#This Row],[Discount]]&lt;=0.2,"20%",  IF(Table1[[#This Row],[Discount]]&lt;=0.25,"25%",
 "30%+")))))</f>
        <v>10%</v>
      </c>
      <c r="AF1853" s="5" t="str">
        <f>IF(Table1[[#This Row],[Discount]]=0, "Full Price", "Discounted")</f>
        <v>Discounted</v>
      </c>
      <c r="AG1853" s="46" t="str">
        <f>TEXT(Table1[[#This Row],[Order Date]],"mmm-yyyy")</f>
        <v>Jun-2015</v>
      </c>
    </row>
    <row r="1854" spans="1:33" ht="12.75" customHeight="1" x14ac:dyDescent="0.25">
      <c r="A1854" s="5">
        <v>23084</v>
      </c>
      <c r="B1854" s="5" t="s">
        <v>25</v>
      </c>
      <c r="C1854" s="5">
        <v>0</v>
      </c>
      <c r="D1854" s="5">
        <v>7.28</v>
      </c>
      <c r="E1854" s="5">
        <v>3.52</v>
      </c>
      <c r="F1854" s="5">
        <v>3243</v>
      </c>
      <c r="G1854" s="5" t="s">
        <v>2905</v>
      </c>
      <c r="H1854" s="5" t="s">
        <v>49</v>
      </c>
      <c r="I1854" s="5" t="s">
        <v>58</v>
      </c>
      <c r="J1854" s="5" t="s">
        <v>77</v>
      </c>
      <c r="K1854" s="5" t="s">
        <v>180</v>
      </c>
      <c r="L1854" s="5" t="s">
        <v>51</v>
      </c>
      <c r="M1854" s="5" t="s">
        <v>2906</v>
      </c>
      <c r="N1854" s="5">
        <v>0.68</v>
      </c>
      <c r="O1854" s="5" t="s">
        <v>33</v>
      </c>
      <c r="P1854" s="5" t="s">
        <v>53</v>
      </c>
      <c r="Q1854" s="5" t="s">
        <v>228</v>
      </c>
      <c r="R1854" s="5" t="s">
        <v>916</v>
      </c>
      <c r="S1854" s="5">
        <v>6010</v>
      </c>
      <c r="T1854" s="7">
        <v>42165</v>
      </c>
      <c r="U1854" s="7">
        <v>42165</v>
      </c>
      <c r="V1854" s="5">
        <v>-25.103999999999999</v>
      </c>
      <c r="W1854" s="5">
        <v>3</v>
      </c>
      <c r="X1854" s="5">
        <v>24.44</v>
      </c>
      <c r="Y1854" s="5">
        <v>88329</v>
      </c>
      <c r="Z1854" s="5">
        <f>DATEDIF(Table1[[#This Row],[Order Date]], Table1[[#This Row],[Ship Date]], "D")</f>
        <v>0</v>
      </c>
      <c r="AA1854" s="5">
        <f>IF(Table1[[#This Row],[Sales]]=0, 0, Table1[[#This Row],[Profit]] / Table1[[#This Row],[Sales]] * 100)</f>
        <v>-102.71685761047462</v>
      </c>
      <c r="AB1854" s="5">
        <f>Table1[[#This Row],[Sales]] / (1 - Table1[[#This Row],[Discount]])</f>
        <v>24.44</v>
      </c>
      <c r="AC1854" s="5">
        <f>Table1[[#This Row],[Sales Before Discount]] - Table1[[#This Row],[Sales]]</f>
        <v>0</v>
      </c>
      <c r="AD1854" s="5" t="str">
        <f>IF(Table1[[#This Row],[Discount Impact Factor]]=0, "No Discount", IF(Table1[[#This Row],[Discount Impact Factor]]&lt;=0.1, "Low Discount", IF(Table1[[#This Row],[Discount Impact Factor]]&lt;=0.2, "Medium Discount", "High Discount")))</f>
        <v>No Discount</v>
      </c>
      <c r="AE1854" s="5" t="str">
        <f>IF(Table1[[#This Row],[Discount]]=0,"0% (No Discount)",
 IF(Table1[[#This Row],[Discount]]&lt;=0.09,"10%",
 IF(Table1[[#This Row],[Discount]]&lt;=0.16,"15%",
 IF(Table1[[#This Row],[Discount]]&lt;=0.2,"20%",  IF(Table1[[#This Row],[Discount]]&lt;=0.25,"25%",
 "30%+")))))</f>
        <v>0% (No Discount)</v>
      </c>
      <c r="AF1854" s="5" t="str">
        <f>IF(Table1[[#This Row],[Discount]]=0, "Full Price", "Discounted")</f>
        <v>Full Price</v>
      </c>
      <c r="AG1854" s="46" t="str">
        <f>TEXT(Table1[[#This Row],[Order Date]],"mmm-yyyy")</f>
        <v>Jun-2015</v>
      </c>
    </row>
    <row r="1855" spans="1:33" ht="12.75" hidden="1" customHeight="1" x14ac:dyDescent="0.25">
      <c r="A1855" s="5">
        <v>23267</v>
      </c>
      <c r="B1855" s="5" t="s">
        <v>106</v>
      </c>
      <c r="C1855" s="5">
        <v>0.06</v>
      </c>
      <c r="D1855" s="5">
        <v>5.18</v>
      </c>
      <c r="E1855" s="5">
        <v>2.04</v>
      </c>
      <c r="F1855" s="5">
        <v>3246</v>
      </c>
      <c r="G1855" s="5" t="s">
        <v>2907</v>
      </c>
      <c r="H1855" s="5" t="s">
        <v>49</v>
      </c>
      <c r="I1855" s="5" t="s">
        <v>58</v>
      </c>
      <c r="J1855" s="5" t="s">
        <v>29</v>
      </c>
      <c r="K1855" s="5" t="s">
        <v>93</v>
      </c>
      <c r="L1855" s="5" t="s">
        <v>31</v>
      </c>
      <c r="M1855" s="5" t="s">
        <v>167</v>
      </c>
      <c r="N1855" s="5">
        <v>0.36</v>
      </c>
      <c r="O1855" s="5" t="s">
        <v>33</v>
      </c>
      <c r="P1855" s="5" t="s">
        <v>53</v>
      </c>
      <c r="Q1855" s="5" t="s">
        <v>197</v>
      </c>
      <c r="R1855" s="5" t="s">
        <v>2908</v>
      </c>
      <c r="S1855" s="5">
        <v>3051</v>
      </c>
      <c r="T1855" s="7">
        <v>42095</v>
      </c>
      <c r="U1855" s="7">
        <v>42095</v>
      </c>
      <c r="V1855" s="5">
        <v>1.9504000000000001</v>
      </c>
      <c r="W1855" s="5">
        <v>4</v>
      </c>
      <c r="X1855" s="5">
        <v>21.86</v>
      </c>
      <c r="Y1855" s="5">
        <v>88330</v>
      </c>
      <c r="Z1855" s="5">
        <f>DATEDIF(Table1[[#This Row],[Order Date]], Table1[[#This Row],[Ship Date]], "D")</f>
        <v>0</v>
      </c>
      <c r="AA1855" s="5">
        <f>IF(Table1[[#This Row],[Sales]]=0, 0, Table1[[#This Row],[Profit]] / Table1[[#This Row],[Sales]] * 100)</f>
        <v>8.9222323879231489</v>
      </c>
      <c r="AB1855" s="5">
        <f>Table1[[#This Row],[Sales]] / (1 - Table1[[#This Row],[Discount]])</f>
        <v>23.25531914893617</v>
      </c>
      <c r="AC1855" s="5">
        <f>Table1[[#This Row],[Sales Before Discount]] - Table1[[#This Row],[Sales]]</f>
        <v>1.3953191489361707</v>
      </c>
      <c r="AD1855" s="5" t="str">
        <f>IF(Table1[[#This Row],[Discount Impact Factor]]=0, "No Discount", IF(Table1[[#This Row],[Discount Impact Factor]]&lt;=0.1, "Low Discount", IF(Table1[[#This Row],[Discount Impact Factor]]&lt;=0.2, "Medium Discount", "High Discount")))</f>
        <v>High Discount</v>
      </c>
      <c r="AE1855" s="5" t="str">
        <f>IF(Table1[[#This Row],[Discount]]=0,"0% (No Discount)",
 IF(Table1[[#This Row],[Discount]]&lt;=0.09,"10%",
 IF(Table1[[#This Row],[Discount]]&lt;=0.16,"15%",
 IF(Table1[[#This Row],[Discount]]&lt;=0.2,"20%",  IF(Table1[[#This Row],[Discount]]&lt;=0.25,"25%",
 "30%+")))))</f>
        <v>10%</v>
      </c>
      <c r="AF1855" s="5" t="str">
        <f>IF(Table1[[#This Row],[Discount]]=0, "Full Price", "Discounted")</f>
        <v>Discounted</v>
      </c>
      <c r="AG1855" s="46" t="str">
        <f>TEXT(Table1[[#This Row],[Order Date]],"mmm-yyyy")</f>
        <v>Apr-2015</v>
      </c>
    </row>
    <row r="1856" spans="1:33" ht="12.75" customHeight="1" x14ac:dyDescent="0.25">
      <c r="A1856" s="5">
        <v>18265</v>
      </c>
      <c r="B1856" s="5" t="s">
        <v>25</v>
      </c>
      <c r="C1856" s="5">
        <v>7.0000000000000007E-2</v>
      </c>
      <c r="D1856" s="5">
        <v>2.78</v>
      </c>
      <c r="E1856" s="5">
        <v>1.49</v>
      </c>
      <c r="F1856" s="5">
        <v>3248</v>
      </c>
      <c r="G1856" s="5" t="s">
        <v>2909</v>
      </c>
      <c r="H1856" s="5" t="s">
        <v>49</v>
      </c>
      <c r="I1856" s="5" t="s">
        <v>58</v>
      </c>
      <c r="J1856" s="5" t="s">
        <v>29</v>
      </c>
      <c r="K1856" s="5" t="s">
        <v>109</v>
      </c>
      <c r="L1856" s="5" t="s">
        <v>59</v>
      </c>
      <c r="M1856" s="5" t="s">
        <v>772</v>
      </c>
      <c r="N1856" s="5">
        <v>0.36</v>
      </c>
      <c r="O1856" s="5" t="s">
        <v>33</v>
      </c>
      <c r="P1856" s="5" t="s">
        <v>136</v>
      </c>
      <c r="Q1856" s="5" t="s">
        <v>171</v>
      </c>
      <c r="R1856" s="5" t="s">
        <v>2910</v>
      </c>
      <c r="S1856" s="5">
        <v>70458</v>
      </c>
      <c r="T1856" s="7">
        <v>42131</v>
      </c>
      <c r="U1856" s="7">
        <v>42132</v>
      </c>
      <c r="V1856" s="5">
        <v>-340.53109999999998</v>
      </c>
      <c r="W1856" s="5">
        <v>17</v>
      </c>
      <c r="X1856" s="5">
        <v>47.12</v>
      </c>
      <c r="Y1856" s="5">
        <v>87297</v>
      </c>
      <c r="Z1856" s="5">
        <f>DATEDIF(Table1[[#This Row],[Order Date]], Table1[[#This Row],[Ship Date]], "D")</f>
        <v>1</v>
      </c>
      <c r="AA1856" s="5">
        <f>IF(Table1[[#This Row],[Sales]]=0, 0, Table1[[#This Row],[Profit]] / Table1[[#This Row],[Sales]] * 100)</f>
        <v>-722.68909168081495</v>
      </c>
      <c r="AB1856" s="5">
        <f>Table1[[#This Row],[Sales]] / (1 - Table1[[#This Row],[Discount]])</f>
        <v>50.666666666666664</v>
      </c>
      <c r="AC1856" s="5">
        <f>Table1[[#This Row],[Sales Before Discount]] - Table1[[#This Row],[Sales]]</f>
        <v>3.5466666666666669</v>
      </c>
      <c r="AD1856" s="5" t="str">
        <f>IF(Table1[[#This Row],[Discount Impact Factor]]=0, "No Discount", IF(Table1[[#This Row],[Discount Impact Factor]]&lt;=0.1, "Low Discount", IF(Table1[[#This Row],[Discount Impact Factor]]&lt;=0.2, "Medium Discount", "High Discount")))</f>
        <v>High Discount</v>
      </c>
      <c r="AE1856" s="5" t="str">
        <f>IF(Table1[[#This Row],[Discount]]=0,"0% (No Discount)",
 IF(Table1[[#This Row],[Discount]]&lt;=0.09,"10%",
 IF(Table1[[#This Row],[Discount]]&lt;=0.16,"15%",
 IF(Table1[[#This Row],[Discount]]&lt;=0.2,"20%",  IF(Table1[[#This Row],[Discount]]&lt;=0.25,"25%",
 "30%+")))))</f>
        <v>10%</v>
      </c>
      <c r="AF1856" s="5" t="str">
        <f>IF(Table1[[#This Row],[Discount]]=0, "Full Price", "Discounted")</f>
        <v>Discounted</v>
      </c>
      <c r="AG1856" s="46" t="str">
        <f>TEXT(Table1[[#This Row],[Order Date]],"mmm-yyyy")</f>
        <v>May-2015</v>
      </c>
    </row>
    <row r="1857" spans="1:33" ht="12.75" hidden="1" customHeight="1" x14ac:dyDescent="0.25">
      <c r="A1857" s="5">
        <v>25820</v>
      </c>
      <c r="B1857" s="5" t="s">
        <v>25</v>
      </c>
      <c r="C1857" s="5">
        <v>0.03</v>
      </c>
      <c r="D1857" s="5">
        <v>42.8</v>
      </c>
      <c r="E1857" s="5">
        <v>2.99</v>
      </c>
      <c r="F1857" s="5">
        <v>3249</v>
      </c>
      <c r="G1857" s="5" t="s">
        <v>2911</v>
      </c>
      <c r="H1857" s="5" t="s">
        <v>49</v>
      </c>
      <c r="I1857" s="5" t="s">
        <v>28</v>
      </c>
      <c r="J1857" s="5" t="s">
        <v>29</v>
      </c>
      <c r="K1857" s="5" t="s">
        <v>109</v>
      </c>
      <c r="L1857" s="5" t="s">
        <v>59</v>
      </c>
      <c r="M1857" s="5" t="s">
        <v>2912</v>
      </c>
      <c r="N1857" s="5">
        <v>0.36</v>
      </c>
      <c r="O1857" s="5" t="s">
        <v>33</v>
      </c>
      <c r="P1857" s="5" t="s">
        <v>53</v>
      </c>
      <c r="Q1857" s="5" t="s">
        <v>415</v>
      </c>
      <c r="R1857" s="5" t="s">
        <v>2913</v>
      </c>
      <c r="S1857" s="5">
        <v>21403</v>
      </c>
      <c r="T1857" s="7">
        <v>42147</v>
      </c>
      <c r="U1857" s="7">
        <v>42148</v>
      </c>
      <c r="V1857" s="5">
        <v>462.92099999999994</v>
      </c>
      <c r="W1857" s="5">
        <v>16</v>
      </c>
      <c r="X1857" s="5">
        <v>670.9</v>
      </c>
      <c r="Y1857" s="5">
        <v>87298</v>
      </c>
      <c r="Z1857" s="5">
        <f>DATEDIF(Table1[[#This Row],[Order Date]], Table1[[#This Row],[Ship Date]], "D")</f>
        <v>1</v>
      </c>
      <c r="AA1857" s="5">
        <f>IF(Table1[[#This Row],[Sales]]=0, 0, Table1[[#This Row],[Profit]] / Table1[[#This Row],[Sales]] * 100)</f>
        <v>69</v>
      </c>
      <c r="AB1857" s="5">
        <f>Table1[[#This Row],[Sales]] / (1 - Table1[[#This Row],[Discount]])</f>
        <v>691.64948453608247</v>
      </c>
      <c r="AC1857" s="5">
        <f>Table1[[#This Row],[Sales Before Discount]] - Table1[[#This Row],[Sales]]</f>
        <v>20.749484536082491</v>
      </c>
      <c r="AD1857" s="5" t="str">
        <f>IF(Table1[[#This Row],[Discount Impact Factor]]=0, "No Discount", IF(Table1[[#This Row],[Discount Impact Factor]]&lt;=0.1, "Low Discount", IF(Table1[[#This Row],[Discount Impact Factor]]&lt;=0.2, "Medium Discount", "High Discount")))</f>
        <v>High Discount</v>
      </c>
      <c r="AE1857" s="5" t="str">
        <f>IF(Table1[[#This Row],[Discount]]=0,"0% (No Discount)",
 IF(Table1[[#This Row],[Discount]]&lt;=0.09,"10%",
 IF(Table1[[#This Row],[Discount]]&lt;=0.16,"15%",
 IF(Table1[[#This Row],[Discount]]&lt;=0.2,"20%",  IF(Table1[[#This Row],[Discount]]&lt;=0.25,"25%",
 "30%+")))))</f>
        <v>10%</v>
      </c>
      <c r="AF1857" s="5" t="str">
        <f>IF(Table1[[#This Row],[Discount]]=0, "Full Price", "Discounted")</f>
        <v>Discounted</v>
      </c>
      <c r="AG1857" s="46" t="str">
        <f>TEXT(Table1[[#This Row],[Order Date]],"mmm-yyyy")</f>
        <v>May-2015</v>
      </c>
    </row>
    <row r="1858" spans="1:33" ht="12.75" customHeight="1" x14ac:dyDescent="0.25">
      <c r="A1858" s="5">
        <v>5511</v>
      </c>
      <c r="B1858" s="5" t="s">
        <v>47</v>
      </c>
      <c r="C1858" s="5">
        <v>0.02</v>
      </c>
      <c r="D1858" s="5">
        <v>5.28</v>
      </c>
      <c r="E1858" s="5">
        <v>6.26</v>
      </c>
      <c r="F1858" s="5">
        <v>3251</v>
      </c>
      <c r="G1858" s="5" t="s">
        <v>2914</v>
      </c>
      <c r="H1858" s="5" t="s">
        <v>49</v>
      </c>
      <c r="I1858" s="5" t="s">
        <v>28</v>
      </c>
      <c r="J1858" s="5" t="s">
        <v>29</v>
      </c>
      <c r="K1858" s="5" t="s">
        <v>93</v>
      </c>
      <c r="L1858" s="5" t="s">
        <v>59</v>
      </c>
      <c r="M1858" s="5" t="s">
        <v>1363</v>
      </c>
      <c r="N1858" s="5">
        <v>0.4</v>
      </c>
      <c r="O1858" s="5" t="s">
        <v>33</v>
      </c>
      <c r="P1858" s="5" t="s">
        <v>53</v>
      </c>
      <c r="Q1858" s="5" t="s">
        <v>71</v>
      </c>
      <c r="R1858" s="5" t="s">
        <v>90</v>
      </c>
      <c r="S1858" s="5">
        <v>10112</v>
      </c>
      <c r="T1858" s="7">
        <v>42166</v>
      </c>
      <c r="U1858" s="7">
        <v>42167</v>
      </c>
      <c r="V1858" s="5">
        <v>-131.16</v>
      </c>
      <c r="W1858" s="5">
        <v>76</v>
      </c>
      <c r="X1858" s="5">
        <v>412.72</v>
      </c>
      <c r="Y1858" s="5">
        <v>39076</v>
      </c>
      <c r="Z1858" s="5">
        <f>DATEDIF(Table1[[#This Row],[Order Date]], Table1[[#This Row],[Ship Date]], "D")</f>
        <v>1</v>
      </c>
      <c r="AA1858" s="5">
        <f>IF(Table1[[#This Row],[Sales]]=0, 0, Table1[[#This Row],[Profit]] / Table1[[#This Row],[Sales]] * 100)</f>
        <v>-31.779414615235506</v>
      </c>
      <c r="AB1858" s="5">
        <f>Table1[[#This Row],[Sales]] / (1 - Table1[[#This Row],[Discount]])</f>
        <v>421.14285714285717</v>
      </c>
      <c r="AC1858" s="5">
        <f>Table1[[#This Row],[Sales Before Discount]] - Table1[[#This Row],[Sales]]</f>
        <v>8.4228571428571399</v>
      </c>
      <c r="AD1858" s="5" t="str">
        <f>IF(Table1[[#This Row],[Discount Impact Factor]]=0, "No Discount", IF(Table1[[#This Row],[Discount Impact Factor]]&lt;=0.1, "Low Discount", IF(Table1[[#This Row],[Discount Impact Factor]]&lt;=0.2, "Medium Discount", "High Discount")))</f>
        <v>High Discount</v>
      </c>
      <c r="AE1858" s="5" t="str">
        <f>IF(Table1[[#This Row],[Discount]]=0,"0% (No Discount)",
 IF(Table1[[#This Row],[Discount]]&lt;=0.09,"10%",
 IF(Table1[[#This Row],[Discount]]&lt;=0.16,"15%",
 IF(Table1[[#This Row],[Discount]]&lt;=0.2,"20%",  IF(Table1[[#This Row],[Discount]]&lt;=0.25,"25%",
 "30%+")))))</f>
        <v>10%</v>
      </c>
      <c r="AF1858" s="5" t="str">
        <f>IF(Table1[[#This Row],[Discount]]=0, "Full Price", "Discounted")</f>
        <v>Discounted</v>
      </c>
      <c r="AG1858" s="46" t="str">
        <f>TEXT(Table1[[#This Row],[Order Date]],"mmm-yyyy")</f>
        <v>Jun-2015</v>
      </c>
    </row>
    <row r="1859" spans="1:33" ht="12.75" customHeight="1" x14ac:dyDescent="0.25">
      <c r="A1859" s="5">
        <v>23324</v>
      </c>
      <c r="B1859" s="5" t="s">
        <v>47</v>
      </c>
      <c r="C1859" s="5">
        <v>0.01</v>
      </c>
      <c r="D1859" s="5">
        <v>11.34</v>
      </c>
      <c r="E1859" s="5">
        <v>5.01</v>
      </c>
      <c r="F1859" s="5">
        <v>3252</v>
      </c>
      <c r="G1859" s="5" t="s">
        <v>2915</v>
      </c>
      <c r="H1859" s="5" t="s">
        <v>49</v>
      </c>
      <c r="I1859" s="5" t="s">
        <v>58</v>
      </c>
      <c r="J1859" s="5" t="s">
        <v>29</v>
      </c>
      <c r="K1859" s="5" t="s">
        <v>93</v>
      </c>
      <c r="L1859" s="5" t="s">
        <v>59</v>
      </c>
      <c r="M1859" s="5" t="s">
        <v>576</v>
      </c>
      <c r="N1859" s="5">
        <v>0.36</v>
      </c>
      <c r="O1859" s="5" t="s">
        <v>33</v>
      </c>
      <c r="P1859" s="5" t="s">
        <v>53</v>
      </c>
      <c r="Q1859" s="5" t="s">
        <v>71</v>
      </c>
      <c r="R1859" s="5" t="s">
        <v>2916</v>
      </c>
      <c r="S1859" s="5">
        <v>12306</v>
      </c>
      <c r="T1859" s="7">
        <v>42093</v>
      </c>
      <c r="U1859" s="7">
        <v>42095</v>
      </c>
      <c r="V1859" s="5">
        <v>-11.83</v>
      </c>
      <c r="W1859" s="5">
        <v>1</v>
      </c>
      <c r="X1859" s="5">
        <v>14.52</v>
      </c>
      <c r="Y1859" s="5">
        <v>87296</v>
      </c>
      <c r="Z1859" s="5">
        <f>DATEDIF(Table1[[#This Row],[Order Date]], Table1[[#This Row],[Ship Date]], "D")</f>
        <v>2</v>
      </c>
      <c r="AA1859" s="5">
        <f>IF(Table1[[#This Row],[Sales]]=0, 0, Table1[[#This Row],[Profit]] / Table1[[#This Row],[Sales]] * 100)</f>
        <v>-81.473829201101935</v>
      </c>
      <c r="AB1859" s="5">
        <f>Table1[[#This Row],[Sales]] / (1 - Table1[[#This Row],[Discount]])</f>
        <v>14.666666666666666</v>
      </c>
      <c r="AC1859" s="5">
        <f>Table1[[#This Row],[Sales Before Discount]] - Table1[[#This Row],[Sales]]</f>
        <v>0.1466666666666665</v>
      </c>
      <c r="AD1859" s="5" t="str">
        <f>IF(Table1[[#This Row],[Discount Impact Factor]]=0, "No Discount", IF(Table1[[#This Row],[Discount Impact Factor]]&lt;=0.1, "Low Discount", IF(Table1[[#This Row],[Discount Impact Factor]]&lt;=0.2, "Medium Discount", "High Discount")))</f>
        <v>Medium Discount</v>
      </c>
      <c r="AE1859" s="5" t="str">
        <f>IF(Table1[[#This Row],[Discount]]=0,"0% (No Discount)",
 IF(Table1[[#This Row],[Discount]]&lt;=0.09,"10%",
 IF(Table1[[#This Row],[Discount]]&lt;=0.16,"15%",
 IF(Table1[[#This Row],[Discount]]&lt;=0.2,"20%",  IF(Table1[[#This Row],[Discount]]&lt;=0.25,"25%",
 "30%+")))))</f>
        <v>10%</v>
      </c>
      <c r="AF1859" s="5" t="str">
        <f>IF(Table1[[#This Row],[Discount]]=0, "Full Price", "Discounted")</f>
        <v>Discounted</v>
      </c>
      <c r="AG1859" s="46" t="str">
        <f>TEXT(Table1[[#This Row],[Order Date]],"mmm-yyyy")</f>
        <v>Mar-2015</v>
      </c>
    </row>
    <row r="1860" spans="1:33" ht="12.75" customHeight="1" x14ac:dyDescent="0.25">
      <c r="A1860" s="5">
        <v>23511</v>
      </c>
      <c r="B1860" s="5" t="s">
        <v>47</v>
      </c>
      <c r="C1860" s="5">
        <v>0.02</v>
      </c>
      <c r="D1860" s="5">
        <v>5.28</v>
      </c>
      <c r="E1860" s="5">
        <v>6.26</v>
      </c>
      <c r="F1860" s="5">
        <v>3252</v>
      </c>
      <c r="G1860" s="5" t="s">
        <v>2915</v>
      </c>
      <c r="H1860" s="5" t="s">
        <v>49</v>
      </c>
      <c r="I1860" s="5" t="s">
        <v>28</v>
      </c>
      <c r="J1860" s="5" t="s">
        <v>29</v>
      </c>
      <c r="K1860" s="5" t="s">
        <v>93</v>
      </c>
      <c r="L1860" s="5" t="s">
        <v>59</v>
      </c>
      <c r="M1860" s="5" t="s">
        <v>1363</v>
      </c>
      <c r="N1860" s="5">
        <v>0.4</v>
      </c>
      <c r="O1860" s="5" t="s">
        <v>33</v>
      </c>
      <c r="P1860" s="5" t="s">
        <v>53</v>
      </c>
      <c r="Q1860" s="5" t="s">
        <v>71</v>
      </c>
      <c r="R1860" s="5" t="s">
        <v>2916</v>
      </c>
      <c r="S1860" s="5">
        <v>12306</v>
      </c>
      <c r="T1860" s="7">
        <v>42166</v>
      </c>
      <c r="U1860" s="7">
        <v>42167</v>
      </c>
      <c r="V1860" s="5">
        <v>-65.58</v>
      </c>
      <c r="W1860" s="5">
        <v>19</v>
      </c>
      <c r="X1860" s="5">
        <v>103.18</v>
      </c>
      <c r="Y1860" s="5">
        <v>87299</v>
      </c>
      <c r="Z1860" s="5">
        <f>DATEDIF(Table1[[#This Row],[Order Date]], Table1[[#This Row],[Ship Date]], "D")</f>
        <v>1</v>
      </c>
      <c r="AA1860" s="5">
        <f>IF(Table1[[#This Row],[Sales]]=0, 0, Table1[[#This Row],[Profit]] / Table1[[#This Row],[Sales]] * 100)</f>
        <v>-63.558829230471012</v>
      </c>
      <c r="AB1860" s="5">
        <f>Table1[[#This Row],[Sales]] / (1 - Table1[[#This Row],[Discount]])</f>
        <v>105.28571428571429</v>
      </c>
      <c r="AC1860" s="5">
        <f>Table1[[#This Row],[Sales Before Discount]] - Table1[[#This Row],[Sales]]</f>
        <v>2.105714285714285</v>
      </c>
      <c r="AD1860" s="5" t="str">
        <f>IF(Table1[[#This Row],[Discount Impact Factor]]=0, "No Discount", IF(Table1[[#This Row],[Discount Impact Factor]]&lt;=0.1, "Low Discount", IF(Table1[[#This Row],[Discount Impact Factor]]&lt;=0.2, "Medium Discount", "High Discount")))</f>
        <v>High Discount</v>
      </c>
      <c r="AE1860" s="5" t="str">
        <f>IF(Table1[[#This Row],[Discount]]=0,"0% (No Discount)",
 IF(Table1[[#This Row],[Discount]]&lt;=0.09,"10%",
 IF(Table1[[#This Row],[Discount]]&lt;=0.16,"15%",
 IF(Table1[[#This Row],[Discount]]&lt;=0.2,"20%",  IF(Table1[[#This Row],[Discount]]&lt;=0.25,"25%",
 "30%+")))))</f>
        <v>10%</v>
      </c>
      <c r="AF1860" s="5" t="str">
        <f>IF(Table1[[#This Row],[Discount]]=0, "Full Price", "Discounted")</f>
        <v>Discounted</v>
      </c>
      <c r="AG1860" s="46" t="str">
        <f>TEXT(Table1[[#This Row],[Order Date]],"mmm-yyyy")</f>
        <v>Jun-2015</v>
      </c>
    </row>
    <row r="1861" spans="1:33" ht="12.75" hidden="1" customHeight="1" x14ac:dyDescent="0.25">
      <c r="A1861" s="5">
        <v>21046</v>
      </c>
      <c r="B1861" s="5" t="s">
        <v>47</v>
      </c>
      <c r="C1861" s="5">
        <v>0.06</v>
      </c>
      <c r="D1861" s="5">
        <v>47.98</v>
      </c>
      <c r="E1861" s="5">
        <v>3.61</v>
      </c>
      <c r="F1861" s="5">
        <v>3255</v>
      </c>
      <c r="G1861" s="5" t="s">
        <v>2917</v>
      </c>
      <c r="H1861" s="5" t="s">
        <v>49</v>
      </c>
      <c r="I1861" s="5" t="s">
        <v>40</v>
      </c>
      <c r="J1861" s="5" t="s">
        <v>77</v>
      </c>
      <c r="K1861" s="5" t="s">
        <v>180</v>
      </c>
      <c r="L1861" s="5" t="s">
        <v>51</v>
      </c>
      <c r="M1861" s="5" t="s">
        <v>1013</v>
      </c>
      <c r="N1861" s="5">
        <v>0.71</v>
      </c>
      <c r="O1861" s="5" t="s">
        <v>33</v>
      </c>
      <c r="P1861" s="5" t="s">
        <v>136</v>
      </c>
      <c r="Q1861" s="5" t="s">
        <v>362</v>
      </c>
      <c r="R1861" s="5" t="s">
        <v>2918</v>
      </c>
      <c r="S1861" s="5">
        <v>33319</v>
      </c>
      <c r="T1861" s="7">
        <v>42053</v>
      </c>
      <c r="U1861" s="7">
        <v>42055</v>
      </c>
      <c r="V1861" s="5">
        <v>596.80799999999999</v>
      </c>
      <c r="W1861" s="5">
        <v>2</v>
      </c>
      <c r="X1861" s="5">
        <v>97.96</v>
      </c>
      <c r="Y1861" s="5">
        <v>90488</v>
      </c>
      <c r="Z1861" s="5">
        <f>DATEDIF(Table1[[#This Row],[Order Date]], Table1[[#This Row],[Ship Date]], "D")</f>
        <v>2</v>
      </c>
      <c r="AA1861" s="5">
        <f>IF(Table1[[#This Row],[Sales]]=0, 0, Table1[[#This Row],[Profit]] / Table1[[#This Row],[Sales]] * 100)</f>
        <v>609.23642302980807</v>
      </c>
      <c r="AB1861" s="5">
        <f>Table1[[#This Row],[Sales]] / (1 - Table1[[#This Row],[Discount]])</f>
        <v>104.21276595744681</v>
      </c>
      <c r="AC1861" s="5">
        <f>Table1[[#This Row],[Sales Before Discount]] - Table1[[#This Row],[Sales]]</f>
        <v>6.2527659574468117</v>
      </c>
      <c r="AD1861" s="5" t="str">
        <f>IF(Table1[[#This Row],[Discount Impact Factor]]=0, "No Discount", IF(Table1[[#This Row],[Discount Impact Factor]]&lt;=0.1, "Low Discount", IF(Table1[[#This Row],[Discount Impact Factor]]&lt;=0.2, "Medium Discount", "High Discount")))</f>
        <v>High Discount</v>
      </c>
      <c r="AE1861" s="5" t="str">
        <f>IF(Table1[[#This Row],[Discount]]=0,"0% (No Discount)",
 IF(Table1[[#This Row],[Discount]]&lt;=0.09,"10%",
 IF(Table1[[#This Row],[Discount]]&lt;=0.16,"15%",
 IF(Table1[[#This Row],[Discount]]&lt;=0.2,"20%",  IF(Table1[[#This Row],[Discount]]&lt;=0.25,"25%",
 "30%+")))))</f>
        <v>10%</v>
      </c>
      <c r="AF1861" s="5" t="str">
        <f>IF(Table1[[#This Row],[Discount]]=0, "Full Price", "Discounted")</f>
        <v>Discounted</v>
      </c>
      <c r="AG1861" s="46" t="str">
        <f>TEXT(Table1[[#This Row],[Order Date]],"mmm-yyyy")</f>
        <v>Feb-2015</v>
      </c>
    </row>
    <row r="1862" spans="1:33" ht="12.75" hidden="1" customHeight="1" x14ac:dyDescent="0.25">
      <c r="A1862" s="5">
        <v>18728</v>
      </c>
      <c r="B1862" s="5" t="s">
        <v>37</v>
      </c>
      <c r="C1862" s="5">
        <v>0.01</v>
      </c>
      <c r="D1862" s="5">
        <v>349.45</v>
      </c>
      <c r="E1862" s="5">
        <v>60</v>
      </c>
      <c r="F1862" s="5">
        <v>3257</v>
      </c>
      <c r="G1862" s="5" t="s">
        <v>2919</v>
      </c>
      <c r="H1862" s="5" t="s">
        <v>39</v>
      </c>
      <c r="I1862" s="5" t="s">
        <v>114</v>
      </c>
      <c r="J1862" s="5" t="s">
        <v>41</v>
      </c>
      <c r="K1862" s="5" t="s">
        <v>152</v>
      </c>
      <c r="L1862" s="5" t="s">
        <v>43</v>
      </c>
      <c r="M1862" s="5" t="s">
        <v>989</v>
      </c>
      <c r="N1862" s="5">
        <v>0.52</v>
      </c>
      <c r="O1862" s="5" t="s">
        <v>33</v>
      </c>
      <c r="P1862" s="5" t="s">
        <v>34</v>
      </c>
      <c r="Q1862" s="5" t="s">
        <v>35</v>
      </c>
      <c r="R1862" s="5" t="s">
        <v>2920</v>
      </c>
      <c r="S1862" s="5">
        <v>98632</v>
      </c>
      <c r="T1862" s="7">
        <v>42150</v>
      </c>
      <c r="U1862" s="7">
        <v>42151</v>
      </c>
      <c r="V1862" s="5">
        <v>3739.3928999999998</v>
      </c>
      <c r="W1862" s="5">
        <v>15</v>
      </c>
      <c r="X1862" s="5">
        <v>5419.41</v>
      </c>
      <c r="Y1862" s="5">
        <v>88825</v>
      </c>
      <c r="Z1862" s="5">
        <f>DATEDIF(Table1[[#This Row],[Order Date]], Table1[[#This Row],[Ship Date]], "D")</f>
        <v>1</v>
      </c>
      <c r="AA1862" s="5">
        <f>IF(Table1[[#This Row],[Sales]]=0, 0, Table1[[#This Row],[Profit]] / Table1[[#This Row],[Sales]] * 100)</f>
        <v>69</v>
      </c>
      <c r="AB1862" s="5">
        <f>Table1[[#This Row],[Sales]] / (1 - Table1[[#This Row],[Discount]])</f>
        <v>5474.151515151515</v>
      </c>
      <c r="AC1862" s="5">
        <f>Table1[[#This Row],[Sales Before Discount]] - Table1[[#This Row],[Sales]]</f>
        <v>54.741515151515159</v>
      </c>
      <c r="AD1862" s="5" t="str">
        <f>IF(Table1[[#This Row],[Discount Impact Factor]]=0, "No Discount", IF(Table1[[#This Row],[Discount Impact Factor]]&lt;=0.1, "Low Discount", IF(Table1[[#This Row],[Discount Impact Factor]]&lt;=0.2, "Medium Discount", "High Discount")))</f>
        <v>High Discount</v>
      </c>
      <c r="AE1862" s="5" t="str">
        <f>IF(Table1[[#This Row],[Discount]]=0,"0% (No Discount)",
 IF(Table1[[#This Row],[Discount]]&lt;=0.09,"10%",
 IF(Table1[[#This Row],[Discount]]&lt;=0.16,"15%",
 IF(Table1[[#This Row],[Discount]]&lt;=0.2,"20%",  IF(Table1[[#This Row],[Discount]]&lt;=0.25,"25%",
 "30%+")))))</f>
        <v>10%</v>
      </c>
      <c r="AF1862" s="5" t="str">
        <f>IF(Table1[[#This Row],[Discount]]=0, "Full Price", "Discounted")</f>
        <v>Discounted</v>
      </c>
      <c r="AG1862" s="46" t="str">
        <f>TEXT(Table1[[#This Row],[Order Date]],"mmm-yyyy")</f>
        <v>May-2015</v>
      </c>
    </row>
    <row r="1863" spans="1:33" ht="12.75" hidden="1" customHeight="1" x14ac:dyDescent="0.25">
      <c r="A1863" s="5">
        <v>21852</v>
      </c>
      <c r="B1863" s="5" t="s">
        <v>56</v>
      </c>
      <c r="C1863" s="5">
        <v>0</v>
      </c>
      <c r="D1863" s="5">
        <v>25.38</v>
      </c>
      <c r="E1863" s="5">
        <v>8.99</v>
      </c>
      <c r="F1863" s="5">
        <v>3257</v>
      </c>
      <c r="G1863" s="5" t="s">
        <v>2919</v>
      </c>
      <c r="H1863" s="5" t="s">
        <v>49</v>
      </c>
      <c r="I1863" s="5" t="s">
        <v>114</v>
      </c>
      <c r="J1863" s="5" t="s">
        <v>41</v>
      </c>
      <c r="K1863" s="5" t="s">
        <v>50</v>
      </c>
      <c r="L1863" s="5" t="s">
        <v>51</v>
      </c>
      <c r="M1863" s="5" t="s">
        <v>762</v>
      </c>
      <c r="N1863" s="5">
        <v>0.5</v>
      </c>
      <c r="O1863" s="5" t="s">
        <v>33</v>
      </c>
      <c r="P1863" s="5" t="s">
        <v>34</v>
      </c>
      <c r="Q1863" s="5" t="s">
        <v>35</v>
      </c>
      <c r="R1863" s="5" t="s">
        <v>2920</v>
      </c>
      <c r="S1863" s="5">
        <v>98632</v>
      </c>
      <c r="T1863" s="7">
        <v>42137</v>
      </c>
      <c r="U1863" s="7">
        <v>42139</v>
      </c>
      <c r="V1863" s="5">
        <v>470.33799999999997</v>
      </c>
      <c r="W1863" s="5">
        <v>26</v>
      </c>
      <c r="X1863" s="5">
        <v>700.41</v>
      </c>
      <c r="Y1863" s="5">
        <v>88826</v>
      </c>
      <c r="Z1863" s="5">
        <f>DATEDIF(Table1[[#This Row],[Order Date]], Table1[[#This Row],[Ship Date]], "D")</f>
        <v>2</v>
      </c>
      <c r="AA1863" s="5">
        <f>IF(Table1[[#This Row],[Sales]]=0, 0, Table1[[#This Row],[Profit]] / Table1[[#This Row],[Sales]] * 100)</f>
        <v>67.151811082080499</v>
      </c>
      <c r="AB1863" s="5">
        <f>Table1[[#This Row],[Sales]] / (1 - Table1[[#This Row],[Discount]])</f>
        <v>700.41</v>
      </c>
      <c r="AC1863" s="5">
        <f>Table1[[#This Row],[Sales Before Discount]] - Table1[[#This Row],[Sales]]</f>
        <v>0</v>
      </c>
      <c r="AD1863" s="5" t="str">
        <f>IF(Table1[[#This Row],[Discount Impact Factor]]=0, "No Discount", IF(Table1[[#This Row],[Discount Impact Factor]]&lt;=0.1, "Low Discount", IF(Table1[[#This Row],[Discount Impact Factor]]&lt;=0.2, "Medium Discount", "High Discount")))</f>
        <v>No Discount</v>
      </c>
      <c r="AE1863" s="5" t="str">
        <f>IF(Table1[[#This Row],[Discount]]=0,"0% (No Discount)",
 IF(Table1[[#This Row],[Discount]]&lt;=0.09,"10%",
 IF(Table1[[#This Row],[Discount]]&lt;=0.16,"15%",
 IF(Table1[[#This Row],[Discount]]&lt;=0.2,"20%",  IF(Table1[[#This Row],[Discount]]&lt;=0.25,"25%",
 "30%+")))))</f>
        <v>0% (No Discount)</v>
      </c>
      <c r="AF1863" s="5" t="str">
        <f>IF(Table1[[#This Row],[Discount]]=0, "Full Price", "Discounted")</f>
        <v>Full Price</v>
      </c>
      <c r="AG1863" s="46" t="str">
        <f>TEXT(Table1[[#This Row],[Order Date]],"mmm-yyyy")</f>
        <v>May-2015</v>
      </c>
    </row>
    <row r="1864" spans="1:33" ht="12.75" hidden="1" customHeight="1" x14ac:dyDescent="0.25">
      <c r="A1864" s="5">
        <v>23010</v>
      </c>
      <c r="B1864" s="5" t="s">
        <v>37</v>
      </c>
      <c r="C1864" s="5">
        <v>0.02</v>
      </c>
      <c r="D1864" s="5">
        <v>55.94</v>
      </c>
      <c r="E1864" s="5">
        <v>6.55</v>
      </c>
      <c r="F1864" s="5">
        <v>3258</v>
      </c>
      <c r="G1864" s="5" t="s">
        <v>2921</v>
      </c>
      <c r="H1864" s="5" t="s">
        <v>49</v>
      </c>
      <c r="I1864" s="5" t="s">
        <v>114</v>
      </c>
      <c r="J1864" s="5" t="s">
        <v>77</v>
      </c>
      <c r="K1864" s="5" t="s">
        <v>180</v>
      </c>
      <c r="L1864" s="5" t="s">
        <v>59</v>
      </c>
      <c r="M1864" s="5" t="s">
        <v>1156</v>
      </c>
      <c r="N1864" s="5">
        <v>0.68</v>
      </c>
      <c r="O1864" s="5" t="s">
        <v>33</v>
      </c>
      <c r="P1864" s="5" t="s">
        <v>34</v>
      </c>
      <c r="Q1864" s="5" t="s">
        <v>35</v>
      </c>
      <c r="R1864" s="5" t="s">
        <v>2922</v>
      </c>
      <c r="S1864" s="5">
        <v>98037</v>
      </c>
      <c r="T1864" s="7">
        <v>42084</v>
      </c>
      <c r="U1864" s="7">
        <v>42086</v>
      </c>
      <c r="V1864" s="5">
        <v>401.85</v>
      </c>
      <c r="W1864" s="5">
        <v>11</v>
      </c>
      <c r="X1864" s="5">
        <v>646.88</v>
      </c>
      <c r="Y1864" s="5">
        <v>88824</v>
      </c>
      <c r="Z1864" s="5">
        <f>DATEDIF(Table1[[#This Row],[Order Date]], Table1[[#This Row],[Ship Date]], "D")</f>
        <v>2</v>
      </c>
      <c r="AA1864" s="5">
        <f>IF(Table1[[#This Row],[Sales]]=0, 0, Table1[[#This Row],[Profit]] / Table1[[#This Row],[Sales]] * 100)</f>
        <v>62.121258966114276</v>
      </c>
      <c r="AB1864" s="5">
        <f>Table1[[#This Row],[Sales]] / (1 - Table1[[#This Row],[Discount]])</f>
        <v>660.08163265306121</v>
      </c>
      <c r="AC1864" s="5">
        <f>Table1[[#This Row],[Sales Before Discount]] - Table1[[#This Row],[Sales]]</f>
        <v>13.20163265306121</v>
      </c>
      <c r="AD1864" s="5" t="str">
        <f>IF(Table1[[#This Row],[Discount Impact Factor]]=0, "No Discount", IF(Table1[[#This Row],[Discount Impact Factor]]&lt;=0.1, "Low Discount", IF(Table1[[#This Row],[Discount Impact Factor]]&lt;=0.2, "Medium Discount", "High Discount")))</f>
        <v>High Discount</v>
      </c>
      <c r="AE1864" s="5" t="str">
        <f>IF(Table1[[#This Row],[Discount]]=0,"0% (No Discount)",
 IF(Table1[[#This Row],[Discount]]&lt;=0.09,"10%",
 IF(Table1[[#This Row],[Discount]]&lt;=0.16,"15%",
 IF(Table1[[#This Row],[Discount]]&lt;=0.2,"20%",  IF(Table1[[#This Row],[Discount]]&lt;=0.25,"25%",
 "30%+")))))</f>
        <v>10%</v>
      </c>
      <c r="AF1864" s="5" t="str">
        <f>IF(Table1[[#This Row],[Discount]]=0, "Full Price", "Discounted")</f>
        <v>Discounted</v>
      </c>
      <c r="AG1864" s="46" t="str">
        <f>TEXT(Table1[[#This Row],[Order Date]],"mmm-yyyy")</f>
        <v>Mar-2015</v>
      </c>
    </row>
    <row r="1865" spans="1:33" ht="12.75" hidden="1" customHeight="1" x14ac:dyDescent="0.25">
      <c r="A1865" s="5">
        <v>22576</v>
      </c>
      <c r="B1865" s="5" t="s">
        <v>37</v>
      </c>
      <c r="C1865" s="5">
        <v>7.0000000000000007E-2</v>
      </c>
      <c r="D1865" s="5">
        <v>105.34</v>
      </c>
      <c r="E1865" s="5">
        <v>24.49</v>
      </c>
      <c r="F1865" s="5">
        <v>3261</v>
      </c>
      <c r="G1865" s="5" t="s">
        <v>2923</v>
      </c>
      <c r="H1865" s="5" t="s">
        <v>27</v>
      </c>
      <c r="I1865" s="5" t="s">
        <v>114</v>
      </c>
      <c r="J1865" s="5" t="s">
        <v>41</v>
      </c>
      <c r="K1865" s="5" t="s">
        <v>50</v>
      </c>
      <c r="L1865" s="5" t="s">
        <v>236</v>
      </c>
      <c r="M1865" s="5" t="s">
        <v>2608</v>
      </c>
      <c r="N1865" s="5">
        <v>0.61</v>
      </c>
      <c r="O1865" s="5" t="s">
        <v>33</v>
      </c>
      <c r="P1865" s="5" t="s">
        <v>61</v>
      </c>
      <c r="Q1865" s="5" t="s">
        <v>300</v>
      </c>
      <c r="R1865" s="5" t="s">
        <v>2924</v>
      </c>
      <c r="S1865" s="5">
        <v>49221</v>
      </c>
      <c r="T1865" s="7">
        <v>42180</v>
      </c>
      <c r="U1865" s="7">
        <v>42181</v>
      </c>
      <c r="V1865" s="5">
        <v>710.67239999999993</v>
      </c>
      <c r="W1865" s="5">
        <v>10</v>
      </c>
      <c r="X1865" s="5">
        <v>1029.96</v>
      </c>
      <c r="Y1865" s="5">
        <v>90296</v>
      </c>
      <c r="Z1865" s="5">
        <f>DATEDIF(Table1[[#This Row],[Order Date]], Table1[[#This Row],[Ship Date]], "D")</f>
        <v>1</v>
      </c>
      <c r="AA1865" s="5">
        <f>IF(Table1[[#This Row],[Sales]]=0, 0, Table1[[#This Row],[Profit]] / Table1[[#This Row],[Sales]] * 100)</f>
        <v>69</v>
      </c>
      <c r="AB1865" s="5">
        <f>Table1[[#This Row],[Sales]] / (1 - Table1[[#This Row],[Discount]])</f>
        <v>1107.483870967742</v>
      </c>
      <c r="AC1865" s="5">
        <f>Table1[[#This Row],[Sales Before Discount]] - Table1[[#This Row],[Sales]]</f>
        <v>77.523870967741914</v>
      </c>
      <c r="AD1865" s="5" t="str">
        <f>IF(Table1[[#This Row],[Discount Impact Factor]]=0, "No Discount", IF(Table1[[#This Row],[Discount Impact Factor]]&lt;=0.1, "Low Discount", IF(Table1[[#This Row],[Discount Impact Factor]]&lt;=0.2, "Medium Discount", "High Discount")))</f>
        <v>High Discount</v>
      </c>
      <c r="AE1865" s="5" t="str">
        <f>IF(Table1[[#This Row],[Discount]]=0,"0% (No Discount)",
 IF(Table1[[#This Row],[Discount]]&lt;=0.09,"10%",
 IF(Table1[[#This Row],[Discount]]&lt;=0.16,"15%",
 IF(Table1[[#This Row],[Discount]]&lt;=0.2,"20%",  IF(Table1[[#This Row],[Discount]]&lt;=0.25,"25%",
 "30%+")))))</f>
        <v>10%</v>
      </c>
      <c r="AF1865" s="5" t="str">
        <f>IF(Table1[[#This Row],[Discount]]=0, "Full Price", "Discounted")</f>
        <v>Discounted</v>
      </c>
      <c r="AG1865" s="46" t="str">
        <f>TEXT(Table1[[#This Row],[Order Date]],"mmm-yyyy")</f>
        <v>Jun-2015</v>
      </c>
    </row>
    <row r="1866" spans="1:33" ht="12.75" customHeight="1" x14ac:dyDescent="0.25">
      <c r="A1866" s="5">
        <v>19214</v>
      </c>
      <c r="B1866" s="5" t="s">
        <v>56</v>
      </c>
      <c r="C1866" s="5">
        <v>0.04</v>
      </c>
      <c r="D1866" s="5">
        <v>9.99</v>
      </c>
      <c r="E1866" s="5">
        <v>11.59</v>
      </c>
      <c r="F1866" s="5">
        <v>3264</v>
      </c>
      <c r="G1866" s="5" t="s">
        <v>2925</v>
      </c>
      <c r="H1866" s="5" t="s">
        <v>49</v>
      </c>
      <c r="I1866" s="5" t="s">
        <v>28</v>
      </c>
      <c r="J1866" s="5" t="s">
        <v>29</v>
      </c>
      <c r="K1866" s="5" t="s">
        <v>93</v>
      </c>
      <c r="L1866" s="5" t="s">
        <v>59</v>
      </c>
      <c r="M1866" s="5" t="s">
        <v>1911</v>
      </c>
      <c r="N1866" s="5">
        <v>0.4</v>
      </c>
      <c r="O1866" s="5" t="s">
        <v>33</v>
      </c>
      <c r="P1866" s="5" t="s">
        <v>34</v>
      </c>
      <c r="Q1866" s="5" t="s">
        <v>45</v>
      </c>
      <c r="R1866" s="5" t="s">
        <v>2926</v>
      </c>
      <c r="S1866" s="5">
        <v>95501</v>
      </c>
      <c r="T1866" s="7">
        <v>42143</v>
      </c>
      <c r="U1866" s="7">
        <v>42145</v>
      </c>
      <c r="V1866" s="5">
        <v>-92.32</v>
      </c>
      <c r="W1866" s="5">
        <v>5</v>
      </c>
      <c r="X1866" s="5">
        <v>52.09</v>
      </c>
      <c r="Y1866" s="5">
        <v>89835</v>
      </c>
      <c r="Z1866" s="5">
        <f>DATEDIF(Table1[[#This Row],[Order Date]], Table1[[#This Row],[Ship Date]], "D")</f>
        <v>2</v>
      </c>
      <c r="AA1866" s="5">
        <f>IF(Table1[[#This Row],[Sales]]=0, 0, Table1[[#This Row],[Profit]] / Table1[[#This Row],[Sales]] * 100)</f>
        <v>-177.23171434056437</v>
      </c>
      <c r="AB1866" s="5">
        <f>Table1[[#This Row],[Sales]] / (1 - Table1[[#This Row],[Discount]])</f>
        <v>54.260416666666671</v>
      </c>
      <c r="AC1866" s="5">
        <f>Table1[[#This Row],[Sales Before Discount]] - Table1[[#This Row],[Sales]]</f>
        <v>2.170416666666668</v>
      </c>
      <c r="AD1866" s="5" t="str">
        <f>IF(Table1[[#This Row],[Discount Impact Factor]]=0, "No Discount", IF(Table1[[#This Row],[Discount Impact Factor]]&lt;=0.1, "Low Discount", IF(Table1[[#This Row],[Discount Impact Factor]]&lt;=0.2, "Medium Discount", "High Discount")))</f>
        <v>High Discount</v>
      </c>
      <c r="AE1866" s="5" t="str">
        <f>IF(Table1[[#This Row],[Discount]]=0,"0% (No Discount)",
 IF(Table1[[#This Row],[Discount]]&lt;=0.09,"10%",
 IF(Table1[[#This Row],[Discount]]&lt;=0.16,"15%",
 IF(Table1[[#This Row],[Discount]]&lt;=0.2,"20%",  IF(Table1[[#This Row],[Discount]]&lt;=0.25,"25%",
 "30%+")))))</f>
        <v>10%</v>
      </c>
      <c r="AF1866" s="5" t="str">
        <f>IF(Table1[[#This Row],[Discount]]=0, "Full Price", "Discounted")</f>
        <v>Discounted</v>
      </c>
      <c r="AG1866" s="46" t="str">
        <f>TEXT(Table1[[#This Row],[Order Date]],"mmm-yyyy")</f>
        <v>May-2015</v>
      </c>
    </row>
    <row r="1867" spans="1:33" ht="12.75" customHeight="1" x14ac:dyDescent="0.25">
      <c r="A1867" s="5">
        <v>21459</v>
      </c>
      <c r="B1867" s="5" t="s">
        <v>47</v>
      </c>
      <c r="C1867" s="5">
        <v>0</v>
      </c>
      <c r="D1867" s="5">
        <v>122.99</v>
      </c>
      <c r="E1867" s="5">
        <v>70.2</v>
      </c>
      <c r="F1867" s="5">
        <v>3266</v>
      </c>
      <c r="G1867" s="5" t="s">
        <v>2927</v>
      </c>
      <c r="H1867" s="5" t="s">
        <v>39</v>
      </c>
      <c r="I1867" s="5" t="s">
        <v>28</v>
      </c>
      <c r="J1867" s="5" t="s">
        <v>41</v>
      </c>
      <c r="K1867" s="5" t="s">
        <v>42</v>
      </c>
      <c r="L1867" s="5" t="s">
        <v>43</v>
      </c>
      <c r="M1867" s="5" t="s">
        <v>147</v>
      </c>
      <c r="N1867" s="5">
        <v>0.74</v>
      </c>
      <c r="O1867" s="5" t="s">
        <v>33</v>
      </c>
      <c r="P1867" s="5" t="s">
        <v>53</v>
      </c>
      <c r="Q1867" s="5" t="s">
        <v>188</v>
      </c>
      <c r="R1867" s="5" t="s">
        <v>433</v>
      </c>
      <c r="S1867" s="5">
        <v>4073</v>
      </c>
      <c r="T1867" s="7">
        <v>42032</v>
      </c>
      <c r="U1867" s="7">
        <v>42033</v>
      </c>
      <c r="V1867" s="5">
        <v>-1764.29</v>
      </c>
      <c r="W1867" s="5">
        <v>14</v>
      </c>
      <c r="X1867" s="5">
        <v>1794.88</v>
      </c>
      <c r="Y1867" s="5">
        <v>89836</v>
      </c>
      <c r="Z1867" s="5">
        <f>DATEDIF(Table1[[#This Row],[Order Date]], Table1[[#This Row],[Ship Date]], "D")</f>
        <v>1</v>
      </c>
      <c r="AA1867" s="5">
        <f>IF(Table1[[#This Row],[Sales]]=0, 0, Table1[[#This Row],[Profit]] / Table1[[#This Row],[Sales]] * 100)</f>
        <v>-98.295707791050091</v>
      </c>
      <c r="AB1867" s="5">
        <f>Table1[[#This Row],[Sales]] / (1 - Table1[[#This Row],[Discount]])</f>
        <v>1794.88</v>
      </c>
      <c r="AC1867" s="5">
        <f>Table1[[#This Row],[Sales Before Discount]] - Table1[[#This Row],[Sales]]</f>
        <v>0</v>
      </c>
      <c r="AD1867" s="5" t="str">
        <f>IF(Table1[[#This Row],[Discount Impact Factor]]=0, "No Discount", IF(Table1[[#This Row],[Discount Impact Factor]]&lt;=0.1, "Low Discount", IF(Table1[[#This Row],[Discount Impact Factor]]&lt;=0.2, "Medium Discount", "High Discount")))</f>
        <v>No Discount</v>
      </c>
      <c r="AE1867" s="5" t="str">
        <f>IF(Table1[[#This Row],[Discount]]=0,"0% (No Discount)",
 IF(Table1[[#This Row],[Discount]]&lt;=0.09,"10%",
 IF(Table1[[#This Row],[Discount]]&lt;=0.16,"15%",
 IF(Table1[[#This Row],[Discount]]&lt;=0.2,"20%",  IF(Table1[[#This Row],[Discount]]&lt;=0.25,"25%",
 "30%+")))))</f>
        <v>0% (No Discount)</v>
      </c>
      <c r="AF1867" s="5" t="str">
        <f>IF(Table1[[#This Row],[Discount]]=0, "Full Price", "Discounted")</f>
        <v>Full Price</v>
      </c>
      <c r="AG1867" s="46" t="str">
        <f>TEXT(Table1[[#This Row],[Order Date]],"mmm-yyyy")</f>
        <v>Jan-2015</v>
      </c>
    </row>
    <row r="1868" spans="1:33" ht="12.75" hidden="1" customHeight="1" x14ac:dyDescent="0.25">
      <c r="A1868" s="5">
        <v>21458</v>
      </c>
      <c r="B1868" s="5" t="s">
        <v>47</v>
      </c>
      <c r="C1868" s="5">
        <v>0.01</v>
      </c>
      <c r="D1868" s="5">
        <v>60.97</v>
      </c>
      <c r="E1868" s="5">
        <v>4.5</v>
      </c>
      <c r="F1868" s="5">
        <v>3269</v>
      </c>
      <c r="G1868" s="5" t="s">
        <v>2928</v>
      </c>
      <c r="H1868" s="5" t="s">
        <v>27</v>
      </c>
      <c r="I1868" s="5" t="s">
        <v>28</v>
      </c>
      <c r="J1868" s="5" t="s">
        <v>29</v>
      </c>
      <c r="K1868" s="5" t="s">
        <v>257</v>
      </c>
      <c r="L1868" s="5" t="s">
        <v>59</v>
      </c>
      <c r="M1868" s="5" t="s">
        <v>2132</v>
      </c>
      <c r="N1868" s="5">
        <v>0.56000000000000005</v>
      </c>
      <c r="O1868" s="5" t="s">
        <v>33</v>
      </c>
      <c r="P1868" s="5" t="s">
        <v>53</v>
      </c>
      <c r="Q1868" s="5" t="s">
        <v>54</v>
      </c>
      <c r="R1868" s="5" t="s">
        <v>2929</v>
      </c>
      <c r="S1868" s="5">
        <v>7060</v>
      </c>
      <c r="T1868" s="7">
        <v>42032</v>
      </c>
      <c r="U1868" s="7">
        <v>42034</v>
      </c>
      <c r="V1868" s="5">
        <v>527.87759999999992</v>
      </c>
      <c r="W1868" s="5">
        <v>12</v>
      </c>
      <c r="X1868" s="5">
        <v>765.04</v>
      </c>
      <c r="Y1868" s="5">
        <v>89836</v>
      </c>
      <c r="Z1868" s="5">
        <f>DATEDIF(Table1[[#This Row],[Order Date]], Table1[[#This Row],[Ship Date]], "D")</f>
        <v>2</v>
      </c>
      <c r="AA1868" s="5">
        <f>IF(Table1[[#This Row],[Sales]]=0, 0, Table1[[#This Row],[Profit]] / Table1[[#This Row],[Sales]] * 100)</f>
        <v>69</v>
      </c>
      <c r="AB1868" s="5">
        <f>Table1[[#This Row],[Sales]] / (1 - Table1[[#This Row],[Discount]])</f>
        <v>772.76767676767679</v>
      </c>
      <c r="AC1868" s="5">
        <f>Table1[[#This Row],[Sales Before Discount]] - Table1[[#This Row],[Sales]]</f>
        <v>7.7276767676768259</v>
      </c>
      <c r="AD1868" s="5" t="str">
        <f>IF(Table1[[#This Row],[Discount Impact Factor]]=0, "No Discount", IF(Table1[[#This Row],[Discount Impact Factor]]&lt;=0.1, "Low Discount", IF(Table1[[#This Row],[Discount Impact Factor]]&lt;=0.2, "Medium Discount", "High Discount")))</f>
        <v>High Discount</v>
      </c>
      <c r="AE1868" s="5" t="str">
        <f>IF(Table1[[#This Row],[Discount]]=0,"0% (No Discount)",
 IF(Table1[[#This Row],[Discount]]&lt;=0.09,"10%",
 IF(Table1[[#This Row],[Discount]]&lt;=0.16,"15%",
 IF(Table1[[#This Row],[Discount]]&lt;=0.2,"20%",  IF(Table1[[#This Row],[Discount]]&lt;=0.25,"25%",
 "30%+")))))</f>
        <v>10%</v>
      </c>
      <c r="AF1868" s="5" t="str">
        <f>IF(Table1[[#This Row],[Discount]]=0, "Full Price", "Discounted")</f>
        <v>Discounted</v>
      </c>
      <c r="AG1868" s="46" t="str">
        <f>TEXT(Table1[[#This Row],[Order Date]],"mmm-yyyy")</f>
        <v>Jan-2015</v>
      </c>
    </row>
    <row r="1869" spans="1:33" ht="12.75" hidden="1" customHeight="1" x14ac:dyDescent="0.25">
      <c r="A1869" s="5">
        <v>19047</v>
      </c>
      <c r="B1869" s="5" t="s">
        <v>106</v>
      </c>
      <c r="C1869" s="5">
        <v>0.02</v>
      </c>
      <c r="D1869" s="5">
        <v>13.48</v>
      </c>
      <c r="E1869" s="5">
        <v>4.51</v>
      </c>
      <c r="F1869" s="5">
        <v>3275</v>
      </c>
      <c r="G1869" s="5" t="s">
        <v>2930</v>
      </c>
      <c r="H1869" s="5" t="s">
        <v>49</v>
      </c>
      <c r="I1869" s="5" t="s">
        <v>40</v>
      </c>
      <c r="J1869" s="5" t="s">
        <v>29</v>
      </c>
      <c r="K1869" s="5" t="s">
        <v>141</v>
      </c>
      <c r="L1869" s="5" t="s">
        <v>59</v>
      </c>
      <c r="M1869" s="5" t="s">
        <v>2503</v>
      </c>
      <c r="N1869" s="5">
        <v>0.59</v>
      </c>
      <c r="O1869" s="5" t="s">
        <v>33</v>
      </c>
      <c r="P1869" s="5" t="s">
        <v>34</v>
      </c>
      <c r="Q1869" s="5" t="s">
        <v>35</v>
      </c>
      <c r="R1869" s="5" t="s">
        <v>1961</v>
      </c>
      <c r="S1869" s="5">
        <v>98273</v>
      </c>
      <c r="T1869" s="7">
        <v>42084</v>
      </c>
      <c r="U1869" s="7">
        <v>42086</v>
      </c>
      <c r="V1869" s="5">
        <v>34.520000000000003</v>
      </c>
      <c r="W1869" s="5">
        <v>9</v>
      </c>
      <c r="X1869" s="5">
        <v>127.12</v>
      </c>
      <c r="Y1869" s="5">
        <v>86233</v>
      </c>
      <c r="Z1869" s="5">
        <f>DATEDIF(Table1[[#This Row],[Order Date]], Table1[[#This Row],[Ship Date]], "D")</f>
        <v>2</v>
      </c>
      <c r="AA1869" s="5">
        <f>IF(Table1[[#This Row],[Sales]]=0, 0, Table1[[#This Row],[Profit]] / Table1[[#This Row],[Sales]] * 100)</f>
        <v>27.155443675267467</v>
      </c>
      <c r="AB1869" s="5">
        <f>Table1[[#This Row],[Sales]] / (1 - Table1[[#This Row],[Discount]])</f>
        <v>129.71428571428572</v>
      </c>
      <c r="AC1869" s="5">
        <f>Table1[[#This Row],[Sales Before Discount]] - Table1[[#This Row],[Sales]]</f>
        <v>2.5942857142857179</v>
      </c>
      <c r="AD1869" s="5" t="str">
        <f>IF(Table1[[#This Row],[Discount Impact Factor]]=0, "No Discount", IF(Table1[[#This Row],[Discount Impact Factor]]&lt;=0.1, "Low Discount", IF(Table1[[#This Row],[Discount Impact Factor]]&lt;=0.2, "Medium Discount", "High Discount")))</f>
        <v>High Discount</v>
      </c>
      <c r="AE1869" s="5" t="str">
        <f>IF(Table1[[#This Row],[Discount]]=0,"0% (No Discount)",
 IF(Table1[[#This Row],[Discount]]&lt;=0.09,"10%",
 IF(Table1[[#This Row],[Discount]]&lt;=0.16,"15%",
 IF(Table1[[#This Row],[Discount]]&lt;=0.2,"20%",  IF(Table1[[#This Row],[Discount]]&lt;=0.25,"25%",
 "30%+")))))</f>
        <v>10%</v>
      </c>
      <c r="AF1869" s="5" t="str">
        <f>IF(Table1[[#This Row],[Discount]]=0, "Full Price", "Discounted")</f>
        <v>Discounted</v>
      </c>
      <c r="AG1869" s="46" t="str">
        <f>TEXT(Table1[[#This Row],[Order Date]],"mmm-yyyy")</f>
        <v>Mar-2015</v>
      </c>
    </row>
    <row r="1870" spans="1:33" ht="12.75" hidden="1" customHeight="1" x14ac:dyDescent="0.25">
      <c r="A1870" s="5">
        <v>19232</v>
      </c>
      <c r="B1870" s="5" t="s">
        <v>106</v>
      </c>
      <c r="C1870" s="5">
        <v>0.04</v>
      </c>
      <c r="D1870" s="5">
        <v>449.99</v>
      </c>
      <c r="E1870" s="5">
        <v>24.49</v>
      </c>
      <c r="F1870" s="5">
        <v>3275</v>
      </c>
      <c r="G1870" s="5" t="s">
        <v>2930</v>
      </c>
      <c r="H1870" s="5" t="s">
        <v>49</v>
      </c>
      <c r="I1870" s="5" t="s">
        <v>58</v>
      </c>
      <c r="J1870" s="5" t="s">
        <v>77</v>
      </c>
      <c r="K1870" s="5" t="s">
        <v>587</v>
      </c>
      <c r="L1870" s="5" t="s">
        <v>236</v>
      </c>
      <c r="M1870" s="5" t="s">
        <v>2931</v>
      </c>
      <c r="N1870" s="5">
        <v>0.52</v>
      </c>
      <c r="O1870" s="5" t="s">
        <v>33</v>
      </c>
      <c r="P1870" s="5" t="s">
        <v>34</v>
      </c>
      <c r="Q1870" s="5" t="s">
        <v>35</v>
      </c>
      <c r="R1870" s="5" t="s">
        <v>1961</v>
      </c>
      <c r="S1870" s="5">
        <v>98273</v>
      </c>
      <c r="T1870" s="7">
        <v>42005</v>
      </c>
      <c r="U1870" s="7">
        <v>42009</v>
      </c>
      <c r="V1870" s="5">
        <v>3576.8840999999998</v>
      </c>
      <c r="W1870" s="5">
        <v>12</v>
      </c>
      <c r="X1870" s="5">
        <v>5183.8900000000003</v>
      </c>
      <c r="Y1870" s="5">
        <v>86234</v>
      </c>
      <c r="Z1870" s="5">
        <f>DATEDIF(Table1[[#This Row],[Order Date]], Table1[[#This Row],[Ship Date]], "D")</f>
        <v>4</v>
      </c>
      <c r="AA1870" s="5">
        <f>IF(Table1[[#This Row],[Sales]]=0, 0, Table1[[#This Row],[Profit]] / Table1[[#This Row],[Sales]] * 100)</f>
        <v>69</v>
      </c>
      <c r="AB1870" s="5">
        <f>Table1[[#This Row],[Sales]] / (1 - Table1[[#This Row],[Discount]])</f>
        <v>5399.885416666667</v>
      </c>
      <c r="AC1870" s="5">
        <f>Table1[[#This Row],[Sales Before Discount]] - Table1[[#This Row],[Sales]]</f>
        <v>215.99541666666664</v>
      </c>
      <c r="AD1870" s="5" t="str">
        <f>IF(Table1[[#This Row],[Discount Impact Factor]]=0, "No Discount", IF(Table1[[#This Row],[Discount Impact Factor]]&lt;=0.1, "Low Discount", IF(Table1[[#This Row],[Discount Impact Factor]]&lt;=0.2, "Medium Discount", "High Discount")))</f>
        <v>High Discount</v>
      </c>
      <c r="AE1870" s="5" t="str">
        <f>IF(Table1[[#This Row],[Discount]]=0,"0% (No Discount)",
 IF(Table1[[#This Row],[Discount]]&lt;=0.09,"10%",
 IF(Table1[[#This Row],[Discount]]&lt;=0.16,"15%",
 IF(Table1[[#This Row],[Discount]]&lt;=0.2,"20%",  IF(Table1[[#This Row],[Discount]]&lt;=0.25,"25%",
 "30%+")))))</f>
        <v>10%</v>
      </c>
      <c r="AF1870" s="5" t="str">
        <f>IF(Table1[[#This Row],[Discount]]=0, "Full Price", "Discounted")</f>
        <v>Discounted</v>
      </c>
      <c r="AG1870" s="46" t="str">
        <f>TEXT(Table1[[#This Row],[Order Date]],"mmm-yyyy")</f>
        <v>Jan-2015</v>
      </c>
    </row>
    <row r="1871" spans="1:33" ht="12.75" hidden="1" customHeight="1" x14ac:dyDescent="0.25">
      <c r="A1871" s="5">
        <v>19233</v>
      </c>
      <c r="B1871" s="5" t="s">
        <v>106</v>
      </c>
      <c r="C1871" s="5">
        <v>0.01</v>
      </c>
      <c r="D1871" s="5">
        <v>5.84</v>
      </c>
      <c r="E1871" s="5">
        <v>1.2</v>
      </c>
      <c r="F1871" s="5">
        <v>3275</v>
      </c>
      <c r="G1871" s="5" t="s">
        <v>2930</v>
      </c>
      <c r="H1871" s="5" t="s">
        <v>49</v>
      </c>
      <c r="I1871" s="5" t="s">
        <v>58</v>
      </c>
      <c r="J1871" s="5" t="s">
        <v>29</v>
      </c>
      <c r="K1871" s="5" t="s">
        <v>30</v>
      </c>
      <c r="L1871" s="5" t="s">
        <v>31</v>
      </c>
      <c r="M1871" s="5" t="s">
        <v>1313</v>
      </c>
      <c r="N1871" s="5">
        <v>0.55000000000000004</v>
      </c>
      <c r="O1871" s="5" t="s">
        <v>33</v>
      </c>
      <c r="P1871" s="5" t="s">
        <v>34</v>
      </c>
      <c r="Q1871" s="5" t="s">
        <v>35</v>
      </c>
      <c r="R1871" s="5" t="s">
        <v>1961</v>
      </c>
      <c r="S1871" s="5">
        <v>98273</v>
      </c>
      <c r="T1871" s="7">
        <v>42005</v>
      </c>
      <c r="U1871" s="7">
        <v>42014</v>
      </c>
      <c r="V1871" s="5">
        <v>20.38</v>
      </c>
      <c r="W1871" s="5">
        <v>6</v>
      </c>
      <c r="X1871" s="5">
        <v>36.090000000000003</v>
      </c>
      <c r="Y1871" s="5">
        <v>86234</v>
      </c>
      <c r="Z1871" s="5">
        <f>DATEDIF(Table1[[#This Row],[Order Date]], Table1[[#This Row],[Ship Date]], "D")</f>
        <v>9</v>
      </c>
      <c r="AA1871" s="5">
        <f>IF(Table1[[#This Row],[Sales]]=0, 0, Table1[[#This Row],[Profit]] / Table1[[#This Row],[Sales]] * 100)</f>
        <v>56.469936270435014</v>
      </c>
      <c r="AB1871" s="5">
        <f>Table1[[#This Row],[Sales]] / (1 - Table1[[#This Row],[Discount]])</f>
        <v>36.45454545454546</v>
      </c>
      <c r="AC1871" s="5">
        <f>Table1[[#This Row],[Sales Before Discount]] - Table1[[#This Row],[Sales]]</f>
        <v>0.36454545454545695</v>
      </c>
      <c r="AD1871" s="5" t="str">
        <f>IF(Table1[[#This Row],[Discount Impact Factor]]=0, "No Discount", IF(Table1[[#This Row],[Discount Impact Factor]]&lt;=0.1, "Low Discount", IF(Table1[[#This Row],[Discount Impact Factor]]&lt;=0.2, "Medium Discount", "High Discount")))</f>
        <v>High Discount</v>
      </c>
      <c r="AE1871" s="5" t="str">
        <f>IF(Table1[[#This Row],[Discount]]=0,"0% (No Discount)",
 IF(Table1[[#This Row],[Discount]]&lt;=0.09,"10%",
 IF(Table1[[#This Row],[Discount]]&lt;=0.16,"15%",
 IF(Table1[[#This Row],[Discount]]&lt;=0.2,"20%",  IF(Table1[[#This Row],[Discount]]&lt;=0.25,"25%",
 "30%+")))))</f>
        <v>10%</v>
      </c>
      <c r="AF1871" s="5" t="str">
        <f>IF(Table1[[#This Row],[Discount]]=0, "Full Price", "Discounted")</f>
        <v>Discounted</v>
      </c>
      <c r="AG1871" s="46" t="str">
        <f>TEXT(Table1[[#This Row],[Order Date]],"mmm-yyyy")</f>
        <v>Jan-2015</v>
      </c>
    </row>
    <row r="1872" spans="1:33" ht="12.75" hidden="1" customHeight="1" x14ac:dyDescent="0.25">
      <c r="A1872" s="5">
        <v>20039</v>
      </c>
      <c r="B1872" s="5" t="s">
        <v>25</v>
      </c>
      <c r="C1872" s="5">
        <v>0.06</v>
      </c>
      <c r="D1872" s="5">
        <v>89.83</v>
      </c>
      <c r="E1872" s="5">
        <v>35</v>
      </c>
      <c r="F1872" s="5">
        <v>3279</v>
      </c>
      <c r="G1872" s="5" t="s">
        <v>2932</v>
      </c>
      <c r="H1872" s="5" t="s">
        <v>49</v>
      </c>
      <c r="I1872" s="5" t="s">
        <v>40</v>
      </c>
      <c r="J1872" s="5" t="s">
        <v>29</v>
      </c>
      <c r="K1872" s="5" t="s">
        <v>141</v>
      </c>
      <c r="L1872" s="5" t="s">
        <v>236</v>
      </c>
      <c r="M1872" s="5" t="s">
        <v>2933</v>
      </c>
      <c r="N1872" s="5">
        <v>0.83</v>
      </c>
      <c r="O1872" s="5" t="s">
        <v>33</v>
      </c>
      <c r="P1872" s="5" t="s">
        <v>136</v>
      </c>
      <c r="Q1872" s="5" t="s">
        <v>932</v>
      </c>
      <c r="R1872" s="5" t="s">
        <v>2603</v>
      </c>
      <c r="S1872" s="5">
        <v>29203</v>
      </c>
      <c r="T1872" s="7">
        <v>42100</v>
      </c>
      <c r="U1872" s="7">
        <v>42102</v>
      </c>
      <c r="V1872" s="5">
        <v>31.11</v>
      </c>
      <c r="W1872" s="5">
        <v>4</v>
      </c>
      <c r="X1872" s="5">
        <v>366.26</v>
      </c>
      <c r="Y1872" s="5">
        <v>90766</v>
      </c>
      <c r="Z1872" s="5">
        <f>DATEDIF(Table1[[#This Row],[Order Date]], Table1[[#This Row],[Ship Date]], "D")</f>
        <v>2</v>
      </c>
      <c r="AA1872" s="5">
        <f>IF(Table1[[#This Row],[Sales]]=0, 0, Table1[[#This Row],[Profit]] / Table1[[#This Row],[Sales]] * 100)</f>
        <v>8.4939660350570634</v>
      </c>
      <c r="AB1872" s="5">
        <f>Table1[[#This Row],[Sales]] / (1 - Table1[[#This Row],[Discount]])</f>
        <v>389.63829787234044</v>
      </c>
      <c r="AC1872" s="5">
        <f>Table1[[#This Row],[Sales Before Discount]] - Table1[[#This Row],[Sales]]</f>
        <v>23.378297872340454</v>
      </c>
      <c r="AD1872" s="5" t="str">
        <f>IF(Table1[[#This Row],[Discount Impact Factor]]=0, "No Discount", IF(Table1[[#This Row],[Discount Impact Factor]]&lt;=0.1, "Low Discount", IF(Table1[[#This Row],[Discount Impact Factor]]&lt;=0.2, "Medium Discount", "High Discount")))</f>
        <v>High Discount</v>
      </c>
      <c r="AE1872" s="5" t="str">
        <f>IF(Table1[[#This Row],[Discount]]=0,"0% (No Discount)",
 IF(Table1[[#This Row],[Discount]]&lt;=0.09,"10%",
 IF(Table1[[#This Row],[Discount]]&lt;=0.16,"15%",
 IF(Table1[[#This Row],[Discount]]&lt;=0.2,"20%",  IF(Table1[[#This Row],[Discount]]&lt;=0.25,"25%",
 "30%+")))))</f>
        <v>10%</v>
      </c>
      <c r="AF1872" s="5" t="str">
        <f>IF(Table1[[#This Row],[Discount]]=0, "Full Price", "Discounted")</f>
        <v>Discounted</v>
      </c>
      <c r="AG1872" s="46" t="str">
        <f>TEXT(Table1[[#This Row],[Order Date]],"mmm-yyyy")</f>
        <v>Apr-2015</v>
      </c>
    </row>
    <row r="1873" spans="1:33" ht="12.75" hidden="1" customHeight="1" x14ac:dyDescent="0.25">
      <c r="A1873" s="5">
        <v>20040</v>
      </c>
      <c r="B1873" s="5" t="s">
        <v>25</v>
      </c>
      <c r="C1873" s="5">
        <v>0.1</v>
      </c>
      <c r="D1873" s="5">
        <v>13.43</v>
      </c>
      <c r="E1873" s="5">
        <v>5.5</v>
      </c>
      <c r="F1873" s="5">
        <v>3279</v>
      </c>
      <c r="G1873" s="5" t="s">
        <v>2932</v>
      </c>
      <c r="H1873" s="5" t="s">
        <v>49</v>
      </c>
      <c r="I1873" s="5" t="s">
        <v>40</v>
      </c>
      <c r="J1873" s="5" t="s">
        <v>29</v>
      </c>
      <c r="K1873" s="5" t="s">
        <v>141</v>
      </c>
      <c r="L1873" s="5" t="s">
        <v>59</v>
      </c>
      <c r="M1873" s="5" t="s">
        <v>1702</v>
      </c>
      <c r="N1873" s="5">
        <v>0.56999999999999995</v>
      </c>
      <c r="O1873" s="5" t="s">
        <v>33</v>
      </c>
      <c r="P1873" s="5" t="s">
        <v>136</v>
      </c>
      <c r="Q1873" s="5" t="s">
        <v>932</v>
      </c>
      <c r="R1873" s="5" t="s">
        <v>2603</v>
      </c>
      <c r="S1873" s="5">
        <v>29203</v>
      </c>
      <c r="T1873" s="7">
        <v>42100</v>
      </c>
      <c r="U1873" s="7">
        <v>42102</v>
      </c>
      <c r="V1873" s="5">
        <v>358.29539999999997</v>
      </c>
      <c r="W1873" s="5">
        <v>12</v>
      </c>
      <c r="X1873" s="5">
        <v>157.99</v>
      </c>
      <c r="Y1873" s="5">
        <v>90766</v>
      </c>
      <c r="Z1873" s="5">
        <f>DATEDIF(Table1[[#This Row],[Order Date]], Table1[[#This Row],[Ship Date]], "D")</f>
        <v>2</v>
      </c>
      <c r="AA1873" s="5">
        <f>IF(Table1[[#This Row],[Sales]]=0, 0, Table1[[#This Row],[Profit]] / Table1[[#This Row],[Sales]] * 100)</f>
        <v>226.78359389834796</v>
      </c>
      <c r="AB1873" s="5">
        <f>Table1[[#This Row],[Sales]] / (1 - Table1[[#This Row],[Discount]])</f>
        <v>175.54444444444445</v>
      </c>
      <c r="AC1873" s="5">
        <f>Table1[[#This Row],[Sales Before Discount]] - Table1[[#This Row],[Sales]]</f>
        <v>17.554444444444442</v>
      </c>
      <c r="AD1873" s="5" t="str">
        <f>IF(Table1[[#This Row],[Discount Impact Factor]]=0, "No Discount", IF(Table1[[#This Row],[Discount Impact Factor]]&lt;=0.1, "Low Discount", IF(Table1[[#This Row],[Discount Impact Factor]]&lt;=0.2, "Medium Discount", "High Discount")))</f>
        <v>High Discount</v>
      </c>
      <c r="AE1873" s="5" t="str">
        <f>IF(Table1[[#This Row],[Discount]]=0,"0% (No Discount)",
 IF(Table1[[#This Row],[Discount]]&lt;=0.09,"10%",
 IF(Table1[[#This Row],[Discount]]&lt;=0.16,"15%",
 IF(Table1[[#This Row],[Discount]]&lt;=0.2,"20%",  IF(Table1[[#This Row],[Discount]]&lt;=0.25,"25%",
 "30%+")))))</f>
        <v>15%</v>
      </c>
      <c r="AF1873" s="5" t="str">
        <f>IF(Table1[[#This Row],[Discount]]=0, "Full Price", "Discounted")</f>
        <v>Discounted</v>
      </c>
      <c r="AG1873" s="46" t="str">
        <f>TEXT(Table1[[#This Row],[Order Date]],"mmm-yyyy")</f>
        <v>Apr-2015</v>
      </c>
    </row>
    <row r="1874" spans="1:33" ht="12.75" hidden="1" customHeight="1" x14ac:dyDescent="0.25">
      <c r="A1874" s="5">
        <v>20041</v>
      </c>
      <c r="B1874" s="5" t="s">
        <v>25</v>
      </c>
      <c r="C1874" s="5">
        <v>0.01</v>
      </c>
      <c r="D1874" s="5">
        <v>125.99</v>
      </c>
      <c r="E1874" s="5">
        <v>7.69</v>
      </c>
      <c r="F1874" s="5">
        <v>3279</v>
      </c>
      <c r="G1874" s="5" t="s">
        <v>2932</v>
      </c>
      <c r="H1874" s="5" t="s">
        <v>49</v>
      </c>
      <c r="I1874" s="5" t="s">
        <v>40</v>
      </c>
      <c r="J1874" s="5" t="s">
        <v>77</v>
      </c>
      <c r="K1874" s="5" t="s">
        <v>78</v>
      </c>
      <c r="L1874" s="5" t="s">
        <v>59</v>
      </c>
      <c r="M1874" s="5" t="s">
        <v>1225</v>
      </c>
      <c r="N1874" s="5">
        <v>0.57999999999999996</v>
      </c>
      <c r="O1874" s="5" t="s">
        <v>33</v>
      </c>
      <c r="P1874" s="5" t="s">
        <v>136</v>
      </c>
      <c r="Q1874" s="5" t="s">
        <v>932</v>
      </c>
      <c r="R1874" s="5" t="s">
        <v>2603</v>
      </c>
      <c r="S1874" s="5">
        <v>29203</v>
      </c>
      <c r="T1874" s="7">
        <v>42100</v>
      </c>
      <c r="U1874" s="7">
        <v>42100</v>
      </c>
      <c r="V1874" s="5">
        <v>8.3219999999999992</v>
      </c>
      <c r="W1874" s="5">
        <v>11</v>
      </c>
      <c r="X1874" s="5">
        <v>1212.8800000000001</v>
      </c>
      <c r="Y1874" s="5">
        <v>90766</v>
      </c>
      <c r="Z1874" s="5">
        <f>DATEDIF(Table1[[#This Row],[Order Date]], Table1[[#This Row],[Ship Date]], "D")</f>
        <v>0</v>
      </c>
      <c r="AA1874" s="5">
        <f>IF(Table1[[#This Row],[Sales]]=0, 0, Table1[[#This Row],[Profit]] / Table1[[#This Row],[Sales]] * 100)</f>
        <v>0.68613547919002693</v>
      </c>
      <c r="AB1874" s="5">
        <f>Table1[[#This Row],[Sales]] / (1 - Table1[[#This Row],[Discount]])</f>
        <v>1225.1313131313132</v>
      </c>
      <c r="AC1874" s="5">
        <f>Table1[[#This Row],[Sales Before Discount]] - Table1[[#This Row],[Sales]]</f>
        <v>12.251313131313054</v>
      </c>
      <c r="AD1874" s="5" t="str">
        <f>IF(Table1[[#This Row],[Discount Impact Factor]]=0, "No Discount", IF(Table1[[#This Row],[Discount Impact Factor]]&lt;=0.1, "Low Discount", IF(Table1[[#This Row],[Discount Impact Factor]]&lt;=0.2, "Medium Discount", "High Discount")))</f>
        <v>High Discount</v>
      </c>
      <c r="AE1874" s="5" t="str">
        <f>IF(Table1[[#This Row],[Discount]]=0,"0% (No Discount)",
 IF(Table1[[#This Row],[Discount]]&lt;=0.09,"10%",
 IF(Table1[[#This Row],[Discount]]&lt;=0.16,"15%",
 IF(Table1[[#This Row],[Discount]]&lt;=0.2,"20%",  IF(Table1[[#This Row],[Discount]]&lt;=0.25,"25%",
 "30%+")))))</f>
        <v>10%</v>
      </c>
      <c r="AF1874" s="5" t="str">
        <f>IF(Table1[[#This Row],[Discount]]=0, "Full Price", "Discounted")</f>
        <v>Discounted</v>
      </c>
      <c r="AG1874" s="46" t="str">
        <f>TEXT(Table1[[#This Row],[Order Date]],"mmm-yyyy")</f>
        <v>Apr-2015</v>
      </c>
    </row>
    <row r="1875" spans="1:33" ht="12.75" hidden="1" customHeight="1" x14ac:dyDescent="0.25">
      <c r="A1875" s="5">
        <v>21620</v>
      </c>
      <c r="B1875" s="5" t="s">
        <v>56</v>
      </c>
      <c r="C1875" s="5">
        <v>0.01</v>
      </c>
      <c r="D1875" s="5">
        <v>45.99</v>
      </c>
      <c r="E1875" s="5">
        <v>4.99</v>
      </c>
      <c r="F1875" s="5">
        <v>3279</v>
      </c>
      <c r="G1875" s="5" t="s">
        <v>2932</v>
      </c>
      <c r="H1875" s="5" t="s">
        <v>49</v>
      </c>
      <c r="I1875" s="5" t="s">
        <v>40</v>
      </c>
      <c r="J1875" s="5" t="s">
        <v>77</v>
      </c>
      <c r="K1875" s="5" t="s">
        <v>78</v>
      </c>
      <c r="L1875" s="5" t="s">
        <v>59</v>
      </c>
      <c r="M1875" s="5" t="s">
        <v>1115</v>
      </c>
      <c r="N1875" s="5">
        <v>0.56000000000000005</v>
      </c>
      <c r="O1875" s="5" t="s">
        <v>33</v>
      </c>
      <c r="P1875" s="5" t="s">
        <v>136</v>
      </c>
      <c r="Q1875" s="5" t="s">
        <v>932</v>
      </c>
      <c r="R1875" s="5" t="s">
        <v>2603</v>
      </c>
      <c r="S1875" s="5">
        <v>29203</v>
      </c>
      <c r="T1875" s="7">
        <v>42077</v>
      </c>
      <c r="U1875" s="7">
        <v>42079</v>
      </c>
      <c r="V1875" s="5">
        <v>24.018000000000001</v>
      </c>
      <c r="W1875" s="5">
        <v>3</v>
      </c>
      <c r="X1875" s="5">
        <v>125.19</v>
      </c>
      <c r="Y1875" s="5">
        <v>90767</v>
      </c>
      <c r="Z1875" s="5">
        <f>DATEDIF(Table1[[#This Row],[Order Date]], Table1[[#This Row],[Ship Date]], "D")</f>
        <v>2</v>
      </c>
      <c r="AA1875" s="5">
        <f>IF(Table1[[#This Row],[Sales]]=0, 0, Table1[[#This Row],[Profit]] / Table1[[#This Row],[Sales]] * 100)</f>
        <v>19.185238437574885</v>
      </c>
      <c r="AB1875" s="5">
        <f>Table1[[#This Row],[Sales]] / (1 - Table1[[#This Row],[Discount]])</f>
        <v>126.45454545454545</v>
      </c>
      <c r="AC1875" s="5">
        <f>Table1[[#This Row],[Sales Before Discount]] - Table1[[#This Row],[Sales]]</f>
        <v>1.2645454545454555</v>
      </c>
      <c r="AD1875" s="5" t="str">
        <f>IF(Table1[[#This Row],[Discount Impact Factor]]=0, "No Discount", IF(Table1[[#This Row],[Discount Impact Factor]]&lt;=0.1, "Low Discount", IF(Table1[[#This Row],[Discount Impact Factor]]&lt;=0.2, "Medium Discount", "High Discount")))</f>
        <v>High Discount</v>
      </c>
      <c r="AE1875" s="5" t="str">
        <f>IF(Table1[[#This Row],[Discount]]=0,"0% (No Discount)",
 IF(Table1[[#This Row],[Discount]]&lt;=0.09,"10%",
 IF(Table1[[#This Row],[Discount]]&lt;=0.16,"15%",
 IF(Table1[[#This Row],[Discount]]&lt;=0.2,"20%",  IF(Table1[[#This Row],[Discount]]&lt;=0.25,"25%",
 "30%+")))))</f>
        <v>10%</v>
      </c>
      <c r="AF1875" s="5" t="str">
        <f>IF(Table1[[#This Row],[Discount]]=0, "Full Price", "Discounted")</f>
        <v>Discounted</v>
      </c>
      <c r="AG1875" s="46" t="str">
        <f>TEXT(Table1[[#This Row],[Order Date]],"mmm-yyyy")</f>
        <v>Mar-2015</v>
      </c>
    </row>
    <row r="1876" spans="1:33" ht="12.75" customHeight="1" x14ac:dyDescent="0.25">
      <c r="A1876" s="5">
        <v>23022</v>
      </c>
      <c r="B1876" s="5" t="s">
        <v>47</v>
      </c>
      <c r="C1876" s="5">
        <v>0.05</v>
      </c>
      <c r="D1876" s="5">
        <v>363.25</v>
      </c>
      <c r="E1876" s="5">
        <v>19.989999999999998</v>
      </c>
      <c r="F1876" s="5">
        <v>3283</v>
      </c>
      <c r="G1876" s="5" t="s">
        <v>2934</v>
      </c>
      <c r="H1876" s="5" t="s">
        <v>27</v>
      </c>
      <c r="I1876" s="5" t="s">
        <v>28</v>
      </c>
      <c r="J1876" s="5" t="s">
        <v>29</v>
      </c>
      <c r="K1876" s="5" t="s">
        <v>257</v>
      </c>
      <c r="L1876" s="5" t="s">
        <v>59</v>
      </c>
      <c r="M1876" s="5" t="s">
        <v>1253</v>
      </c>
      <c r="N1876" s="5">
        <v>0.56999999999999995</v>
      </c>
      <c r="O1876" s="5" t="s">
        <v>33</v>
      </c>
      <c r="P1876" s="5" t="s">
        <v>136</v>
      </c>
      <c r="Q1876" s="5" t="s">
        <v>362</v>
      </c>
      <c r="R1876" s="5" t="s">
        <v>2935</v>
      </c>
      <c r="S1876" s="5">
        <v>33156</v>
      </c>
      <c r="T1876" s="7">
        <v>42115</v>
      </c>
      <c r="U1876" s="7">
        <v>42115</v>
      </c>
      <c r="V1876" s="5">
        <v>-269.75549999999998</v>
      </c>
      <c r="W1876" s="5">
        <v>5</v>
      </c>
      <c r="X1876" s="5">
        <v>1867.04</v>
      </c>
      <c r="Y1876" s="5">
        <v>90752</v>
      </c>
      <c r="Z1876" s="5">
        <f>DATEDIF(Table1[[#This Row],[Order Date]], Table1[[#This Row],[Ship Date]], "D")</f>
        <v>0</v>
      </c>
      <c r="AA1876" s="5">
        <f>IF(Table1[[#This Row],[Sales]]=0, 0, Table1[[#This Row],[Profit]] / Table1[[#This Row],[Sales]] * 100)</f>
        <v>-14.448297840431913</v>
      </c>
      <c r="AB1876" s="5">
        <f>Table1[[#This Row],[Sales]] / (1 - Table1[[#This Row],[Discount]])</f>
        <v>1965.3052631578948</v>
      </c>
      <c r="AC1876" s="5">
        <f>Table1[[#This Row],[Sales Before Discount]] - Table1[[#This Row],[Sales]]</f>
        <v>98.265263157894879</v>
      </c>
      <c r="AD1876" s="5" t="str">
        <f>IF(Table1[[#This Row],[Discount Impact Factor]]=0, "No Discount", IF(Table1[[#This Row],[Discount Impact Factor]]&lt;=0.1, "Low Discount", IF(Table1[[#This Row],[Discount Impact Factor]]&lt;=0.2, "Medium Discount", "High Discount")))</f>
        <v>High Discount</v>
      </c>
      <c r="AE1876" s="5" t="str">
        <f>IF(Table1[[#This Row],[Discount]]=0,"0% (No Discount)",
 IF(Table1[[#This Row],[Discount]]&lt;=0.09,"10%",
 IF(Table1[[#This Row],[Discount]]&lt;=0.16,"15%",
 IF(Table1[[#This Row],[Discount]]&lt;=0.2,"20%",  IF(Table1[[#This Row],[Discount]]&lt;=0.25,"25%",
 "30%+")))))</f>
        <v>10%</v>
      </c>
      <c r="AF1876" s="5" t="str">
        <f>IF(Table1[[#This Row],[Discount]]=0, "Full Price", "Discounted")</f>
        <v>Discounted</v>
      </c>
      <c r="AG1876" s="46" t="str">
        <f>TEXT(Table1[[#This Row],[Order Date]],"mmm-yyyy")</f>
        <v>Apr-2015</v>
      </c>
    </row>
    <row r="1877" spans="1:33" ht="12.75" hidden="1" customHeight="1" x14ac:dyDescent="0.25">
      <c r="A1877" s="5">
        <v>23211</v>
      </c>
      <c r="B1877" s="5" t="s">
        <v>25</v>
      </c>
      <c r="C1877" s="5">
        <v>0.03</v>
      </c>
      <c r="D1877" s="5">
        <v>17.48</v>
      </c>
      <c r="E1877" s="5">
        <v>1.99</v>
      </c>
      <c r="F1877" s="5">
        <v>3283</v>
      </c>
      <c r="G1877" s="5" t="s">
        <v>2934</v>
      </c>
      <c r="H1877" s="5" t="s">
        <v>49</v>
      </c>
      <c r="I1877" s="5" t="s">
        <v>28</v>
      </c>
      <c r="J1877" s="5" t="s">
        <v>77</v>
      </c>
      <c r="K1877" s="5" t="s">
        <v>180</v>
      </c>
      <c r="L1877" s="5" t="s">
        <v>51</v>
      </c>
      <c r="M1877" s="5" t="s">
        <v>361</v>
      </c>
      <c r="N1877" s="5">
        <v>0.45</v>
      </c>
      <c r="O1877" s="5" t="s">
        <v>33</v>
      </c>
      <c r="P1877" s="5" t="s">
        <v>136</v>
      </c>
      <c r="Q1877" s="5" t="s">
        <v>362</v>
      </c>
      <c r="R1877" s="5" t="s">
        <v>2935</v>
      </c>
      <c r="S1877" s="5">
        <v>33156</v>
      </c>
      <c r="T1877" s="7">
        <v>42134</v>
      </c>
      <c r="U1877" s="7">
        <v>42135</v>
      </c>
      <c r="V1877" s="5">
        <v>710.80739999999992</v>
      </c>
      <c r="W1877" s="5">
        <v>31</v>
      </c>
      <c r="X1877" s="5">
        <v>537.79999999999995</v>
      </c>
      <c r="Y1877" s="5">
        <v>90753</v>
      </c>
      <c r="Z1877" s="5">
        <f>DATEDIF(Table1[[#This Row],[Order Date]], Table1[[#This Row],[Ship Date]], "D")</f>
        <v>1</v>
      </c>
      <c r="AA1877" s="5">
        <f>IF(Table1[[#This Row],[Sales]]=0, 0, Table1[[#This Row],[Profit]] / Table1[[#This Row],[Sales]] * 100)</f>
        <v>132.16946820379323</v>
      </c>
      <c r="AB1877" s="5">
        <f>Table1[[#This Row],[Sales]] / (1 - Table1[[#This Row],[Discount]])</f>
        <v>554.43298969072157</v>
      </c>
      <c r="AC1877" s="5">
        <f>Table1[[#This Row],[Sales Before Discount]] - Table1[[#This Row],[Sales]]</f>
        <v>16.632989690721615</v>
      </c>
      <c r="AD1877" s="5" t="str">
        <f>IF(Table1[[#This Row],[Discount Impact Factor]]=0, "No Discount", IF(Table1[[#This Row],[Discount Impact Factor]]&lt;=0.1, "Low Discount", IF(Table1[[#This Row],[Discount Impact Factor]]&lt;=0.2, "Medium Discount", "High Discount")))</f>
        <v>High Discount</v>
      </c>
      <c r="AE1877" s="5" t="str">
        <f>IF(Table1[[#This Row],[Discount]]=0,"0% (No Discount)",
 IF(Table1[[#This Row],[Discount]]&lt;=0.09,"10%",
 IF(Table1[[#This Row],[Discount]]&lt;=0.16,"15%",
 IF(Table1[[#This Row],[Discount]]&lt;=0.2,"20%",  IF(Table1[[#This Row],[Discount]]&lt;=0.25,"25%",
 "30%+")))))</f>
        <v>10%</v>
      </c>
      <c r="AF1877" s="5" t="str">
        <f>IF(Table1[[#This Row],[Discount]]=0, "Full Price", "Discounted")</f>
        <v>Discounted</v>
      </c>
      <c r="AG1877" s="46" t="str">
        <f>TEXT(Table1[[#This Row],[Order Date]],"mmm-yyyy")</f>
        <v>May-2015</v>
      </c>
    </row>
    <row r="1878" spans="1:33" ht="12.75" customHeight="1" x14ac:dyDescent="0.25">
      <c r="A1878" s="5">
        <v>26141</v>
      </c>
      <c r="B1878" s="5" t="s">
        <v>25</v>
      </c>
      <c r="C1878" s="5">
        <v>0.05</v>
      </c>
      <c r="D1878" s="5">
        <v>19.23</v>
      </c>
      <c r="E1878" s="5">
        <v>6.15</v>
      </c>
      <c r="F1878" s="5">
        <v>3284</v>
      </c>
      <c r="G1878" s="5" t="s">
        <v>2936</v>
      </c>
      <c r="H1878" s="5" t="s">
        <v>27</v>
      </c>
      <c r="I1878" s="5" t="s">
        <v>28</v>
      </c>
      <c r="J1878" s="5" t="s">
        <v>41</v>
      </c>
      <c r="K1878" s="5" t="s">
        <v>50</v>
      </c>
      <c r="L1878" s="5" t="s">
        <v>51</v>
      </c>
      <c r="M1878" s="5" t="s">
        <v>472</v>
      </c>
      <c r="N1878" s="5">
        <v>0.44</v>
      </c>
      <c r="O1878" s="5" t="s">
        <v>33</v>
      </c>
      <c r="P1878" s="5" t="s">
        <v>136</v>
      </c>
      <c r="Q1878" s="5" t="s">
        <v>362</v>
      </c>
      <c r="R1878" s="5" t="s">
        <v>2937</v>
      </c>
      <c r="S1878" s="5">
        <v>34741</v>
      </c>
      <c r="T1878" s="7">
        <v>42055</v>
      </c>
      <c r="U1878" s="7">
        <v>42057</v>
      </c>
      <c r="V1878" s="5">
        <v>-2133.2780000000002</v>
      </c>
      <c r="W1878" s="5">
        <v>6</v>
      </c>
      <c r="X1878" s="5">
        <v>119.78</v>
      </c>
      <c r="Y1878" s="5">
        <v>90751</v>
      </c>
      <c r="Z1878" s="5">
        <f>DATEDIF(Table1[[#This Row],[Order Date]], Table1[[#This Row],[Ship Date]], "D")</f>
        <v>2</v>
      </c>
      <c r="AA1878" s="5">
        <f>IF(Table1[[#This Row],[Sales]]=0, 0, Table1[[#This Row],[Profit]] / Table1[[#This Row],[Sales]] * 100)</f>
        <v>-1780.9968275171148</v>
      </c>
      <c r="AB1878" s="5">
        <f>Table1[[#This Row],[Sales]] / (1 - Table1[[#This Row],[Discount]])</f>
        <v>126.0842105263158</v>
      </c>
      <c r="AC1878" s="5">
        <f>Table1[[#This Row],[Sales Before Discount]] - Table1[[#This Row],[Sales]]</f>
        <v>6.3042105263157993</v>
      </c>
      <c r="AD1878" s="5" t="str">
        <f>IF(Table1[[#This Row],[Discount Impact Factor]]=0, "No Discount", IF(Table1[[#This Row],[Discount Impact Factor]]&lt;=0.1, "Low Discount", IF(Table1[[#This Row],[Discount Impact Factor]]&lt;=0.2, "Medium Discount", "High Discount")))</f>
        <v>High Discount</v>
      </c>
      <c r="AE1878" s="5" t="str">
        <f>IF(Table1[[#This Row],[Discount]]=0,"0% (No Discount)",
 IF(Table1[[#This Row],[Discount]]&lt;=0.09,"10%",
 IF(Table1[[#This Row],[Discount]]&lt;=0.16,"15%",
 IF(Table1[[#This Row],[Discount]]&lt;=0.2,"20%",  IF(Table1[[#This Row],[Discount]]&lt;=0.25,"25%",
 "30%+")))))</f>
        <v>10%</v>
      </c>
      <c r="AF1878" s="5" t="str">
        <f>IF(Table1[[#This Row],[Discount]]=0, "Full Price", "Discounted")</f>
        <v>Discounted</v>
      </c>
      <c r="AG1878" s="46" t="str">
        <f>TEXT(Table1[[#This Row],[Order Date]],"mmm-yyyy")</f>
        <v>Feb-2015</v>
      </c>
    </row>
    <row r="1879" spans="1:33" ht="12.75" hidden="1" customHeight="1" x14ac:dyDescent="0.25">
      <c r="A1879" s="5">
        <v>20350</v>
      </c>
      <c r="B1879" s="5" t="s">
        <v>37</v>
      </c>
      <c r="C1879" s="5">
        <v>0.06</v>
      </c>
      <c r="D1879" s="5">
        <v>1.7</v>
      </c>
      <c r="E1879" s="5">
        <v>1.99</v>
      </c>
      <c r="F1879" s="5">
        <v>3285</v>
      </c>
      <c r="G1879" s="5" t="s">
        <v>2938</v>
      </c>
      <c r="H1879" s="5" t="s">
        <v>49</v>
      </c>
      <c r="I1879" s="5" t="s">
        <v>114</v>
      </c>
      <c r="J1879" s="5" t="s">
        <v>77</v>
      </c>
      <c r="K1879" s="5" t="s">
        <v>180</v>
      </c>
      <c r="L1879" s="5" t="s">
        <v>51</v>
      </c>
      <c r="M1879" s="5" t="s">
        <v>814</v>
      </c>
      <c r="N1879" s="5">
        <v>0.51</v>
      </c>
      <c r="O1879" s="5" t="s">
        <v>33</v>
      </c>
      <c r="P1879" s="5" t="s">
        <v>136</v>
      </c>
      <c r="Q1879" s="5" t="s">
        <v>137</v>
      </c>
      <c r="R1879" s="5" t="s">
        <v>2939</v>
      </c>
      <c r="S1879" s="5">
        <v>20170</v>
      </c>
      <c r="T1879" s="7">
        <v>42010</v>
      </c>
      <c r="U1879" s="7">
        <v>42011</v>
      </c>
      <c r="V1879" s="5">
        <v>80.071200000000005</v>
      </c>
      <c r="W1879" s="5">
        <v>7</v>
      </c>
      <c r="X1879" s="5">
        <v>12.15</v>
      </c>
      <c r="Y1879" s="5">
        <v>90750</v>
      </c>
      <c r="Z1879" s="5">
        <f>DATEDIF(Table1[[#This Row],[Order Date]], Table1[[#This Row],[Ship Date]], "D")</f>
        <v>1</v>
      </c>
      <c r="AA1879" s="5">
        <f>IF(Table1[[#This Row],[Sales]]=0, 0, Table1[[#This Row],[Profit]] / Table1[[#This Row],[Sales]] * 100)</f>
        <v>659.02222222222224</v>
      </c>
      <c r="AB1879" s="5">
        <f>Table1[[#This Row],[Sales]] / (1 - Table1[[#This Row],[Discount]])</f>
        <v>12.925531914893618</v>
      </c>
      <c r="AC1879" s="5">
        <f>Table1[[#This Row],[Sales Before Discount]] - Table1[[#This Row],[Sales]]</f>
        <v>0.77553191489361772</v>
      </c>
      <c r="AD1879" s="5" t="str">
        <f>IF(Table1[[#This Row],[Discount Impact Factor]]=0, "No Discount", IF(Table1[[#This Row],[Discount Impact Factor]]&lt;=0.1, "Low Discount", IF(Table1[[#This Row],[Discount Impact Factor]]&lt;=0.2, "Medium Discount", "High Discount")))</f>
        <v>High Discount</v>
      </c>
      <c r="AE1879" s="5" t="str">
        <f>IF(Table1[[#This Row],[Discount]]=0,"0% (No Discount)",
 IF(Table1[[#This Row],[Discount]]&lt;=0.09,"10%",
 IF(Table1[[#This Row],[Discount]]&lt;=0.16,"15%",
 IF(Table1[[#This Row],[Discount]]&lt;=0.2,"20%",  IF(Table1[[#This Row],[Discount]]&lt;=0.25,"25%",
 "30%+")))))</f>
        <v>10%</v>
      </c>
      <c r="AF1879" s="5" t="str">
        <f>IF(Table1[[#This Row],[Discount]]=0, "Full Price", "Discounted")</f>
        <v>Discounted</v>
      </c>
      <c r="AG1879" s="46" t="str">
        <f>TEXT(Table1[[#This Row],[Order Date]],"mmm-yyyy")</f>
        <v>Jan-2015</v>
      </c>
    </row>
    <row r="1880" spans="1:33" ht="12.75" hidden="1" customHeight="1" x14ac:dyDescent="0.25">
      <c r="A1880" s="5">
        <v>20351</v>
      </c>
      <c r="B1880" s="5" t="s">
        <v>37</v>
      </c>
      <c r="C1880" s="5">
        <v>0.01</v>
      </c>
      <c r="D1880" s="5">
        <v>30.98</v>
      </c>
      <c r="E1880" s="5">
        <v>5.09</v>
      </c>
      <c r="F1880" s="5">
        <v>3285</v>
      </c>
      <c r="G1880" s="5" t="s">
        <v>2938</v>
      </c>
      <c r="H1880" s="5" t="s">
        <v>49</v>
      </c>
      <c r="I1880" s="5" t="s">
        <v>114</v>
      </c>
      <c r="J1880" s="5" t="s">
        <v>29</v>
      </c>
      <c r="K1880" s="5" t="s">
        <v>93</v>
      </c>
      <c r="L1880" s="5" t="s">
        <v>59</v>
      </c>
      <c r="M1880" s="5" t="s">
        <v>2940</v>
      </c>
      <c r="N1880" s="5">
        <v>0.4</v>
      </c>
      <c r="O1880" s="5" t="s">
        <v>33</v>
      </c>
      <c r="P1880" s="5" t="s">
        <v>136</v>
      </c>
      <c r="Q1880" s="5" t="s">
        <v>137</v>
      </c>
      <c r="R1880" s="5" t="s">
        <v>2939</v>
      </c>
      <c r="S1880" s="5">
        <v>20170</v>
      </c>
      <c r="T1880" s="7">
        <v>42010</v>
      </c>
      <c r="U1880" s="7">
        <v>42012</v>
      </c>
      <c r="V1880" s="5">
        <v>896.40599999999995</v>
      </c>
      <c r="W1880" s="5">
        <v>9</v>
      </c>
      <c r="X1880" s="5">
        <v>288.42</v>
      </c>
      <c r="Y1880" s="5">
        <v>90750</v>
      </c>
      <c r="Z1880" s="5">
        <f>DATEDIF(Table1[[#This Row],[Order Date]], Table1[[#This Row],[Ship Date]], "D")</f>
        <v>2</v>
      </c>
      <c r="AA1880" s="5">
        <f>IF(Table1[[#This Row],[Sales]]=0, 0, Table1[[#This Row],[Profit]] / Table1[[#This Row],[Sales]] * 100)</f>
        <v>310.7988350322446</v>
      </c>
      <c r="AB1880" s="5">
        <f>Table1[[#This Row],[Sales]] / (1 - Table1[[#This Row],[Discount]])</f>
        <v>291.33333333333337</v>
      </c>
      <c r="AC1880" s="5">
        <f>Table1[[#This Row],[Sales Before Discount]] - Table1[[#This Row],[Sales]]</f>
        <v>2.9133333333333553</v>
      </c>
      <c r="AD1880" s="5" t="str">
        <f>IF(Table1[[#This Row],[Discount Impact Factor]]=0, "No Discount", IF(Table1[[#This Row],[Discount Impact Factor]]&lt;=0.1, "Low Discount", IF(Table1[[#This Row],[Discount Impact Factor]]&lt;=0.2, "Medium Discount", "High Discount")))</f>
        <v>High Discount</v>
      </c>
      <c r="AE1880" s="5" t="str">
        <f>IF(Table1[[#This Row],[Discount]]=0,"0% (No Discount)",
 IF(Table1[[#This Row],[Discount]]&lt;=0.09,"10%",
 IF(Table1[[#This Row],[Discount]]&lt;=0.16,"15%",
 IF(Table1[[#This Row],[Discount]]&lt;=0.2,"20%",  IF(Table1[[#This Row],[Discount]]&lt;=0.25,"25%",
 "30%+")))))</f>
        <v>10%</v>
      </c>
      <c r="AF1880" s="5" t="str">
        <f>IF(Table1[[#This Row],[Discount]]=0, "Full Price", "Discounted")</f>
        <v>Discounted</v>
      </c>
      <c r="AG1880" s="46" t="str">
        <f>TEXT(Table1[[#This Row],[Order Date]],"mmm-yyyy")</f>
        <v>Jan-2015</v>
      </c>
    </row>
    <row r="1881" spans="1:33" ht="12.75" hidden="1" customHeight="1" x14ac:dyDescent="0.25">
      <c r="A1881" s="5">
        <v>21567</v>
      </c>
      <c r="B1881" s="5" t="s">
        <v>106</v>
      </c>
      <c r="C1881" s="5">
        <v>0.08</v>
      </c>
      <c r="D1881" s="5">
        <v>30.56</v>
      </c>
      <c r="E1881" s="5">
        <v>2.99</v>
      </c>
      <c r="F1881" s="5">
        <v>3287</v>
      </c>
      <c r="G1881" s="5" t="s">
        <v>2941</v>
      </c>
      <c r="H1881" s="5" t="s">
        <v>49</v>
      </c>
      <c r="I1881" s="5" t="s">
        <v>58</v>
      </c>
      <c r="J1881" s="5" t="s">
        <v>29</v>
      </c>
      <c r="K1881" s="5" t="s">
        <v>109</v>
      </c>
      <c r="L1881" s="5" t="s">
        <v>59</v>
      </c>
      <c r="M1881" s="5" t="s">
        <v>2580</v>
      </c>
      <c r="N1881" s="5">
        <v>0.35</v>
      </c>
      <c r="O1881" s="5" t="s">
        <v>33</v>
      </c>
      <c r="P1881" s="5" t="s">
        <v>34</v>
      </c>
      <c r="Q1881" s="5" t="s">
        <v>45</v>
      </c>
      <c r="R1881" s="5" t="s">
        <v>2942</v>
      </c>
      <c r="S1881" s="5">
        <v>95746</v>
      </c>
      <c r="T1881" s="7">
        <v>42149</v>
      </c>
      <c r="U1881" s="7">
        <v>42151</v>
      </c>
      <c r="V1881" s="5">
        <v>352.87979999999999</v>
      </c>
      <c r="W1881" s="5">
        <v>17</v>
      </c>
      <c r="X1881" s="5">
        <v>511.42</v>
      </c>
      <c r="Y1881" s="5">
        <v>89897</v>
      </c>
      <c r="Z1881" s="5">
        <f>DATEDIF(Table1[[#This Row],[Order Date]], Table1[[#This Row],[Ship Date]], "D")</f>
        <v>2</v>
      </c>
      <c r="AA1881" s="5">
        <f>IF(Table1[[#This Row],[Sales]]=0, 0, Table1[[#This Row],[Profit]] / Table1[[#This Row],[Sales]] * 100)</f>
        <v>69</v>
      </c>
      <c r="AB1881" s="5">
        <f>Table1[[#This Row],[Sales]] / (1 - Table1[[#This Row],[Discount]])</f>
        <v>555.89130434782612</v>
      </c>
      <c r="AC1881" s="5">
        <f>Table1[[#This Row],[Sales Before Discount]] - Table1[[#This Row],[Sales]]</f>
        <v>44.471304347826106</v>
      </c>
      <c r="AD1881" s="5" t="str">
        <f>IF(Table1[[#This Row],[Discount Impact Factor]]=0, "No Discount", IF(Table1[[#This Row],[Discount Impact Factor]]&lt;=0.1, "Low Discount", IF(Table1[[#This Row],[Discount Impact Factor]]&lt;=0.2, "Medium Discount", "High Discount")))</f>
        <v>High Discount</v>
      </c>
      <c r="AE1881" s="5" t="str">
        <f>IF(Table1[[#This Row],[Discount]]=0,"0% (No Discount)",
 IF(Table1[[#This Row],[Discount]]&lt;=0.09,"10%",
 IF(Table1[[#This Row],[Discount]]&lt;=0.16,"15%",
 IF(Table1[[#This Row],[Discount]]&lt;=0.2,"20%",  IF(Table1[[#This Row],[Discount]]&lt;=0.25,"25%",
 "30%+")))))</f>
        <v>10%</v>
      </c>
      <c r="AF1881" s="5" t="str">
        <f>IF(Table1[[#This Row],[Discount]]=0, "Full Price", "Discounted")</f>
        <v>Discounted</v>
      </c>
      <c r="AG1881" s="46" t="str">
        <f>TEXT(Table1[[#This Row],[Order Date]],"mmm-yyyy")</f>
        <v>May-2015</v>
      </c>
    </row>
    <row r="1882" spans="1:33" ht="12.75" hidden="1" customHeight="1" x14ac:dyDescent="0.25">
      <c r="A1882" s="5">
        <v>23198</v>
      </c>
      <c r="B1882" s="5" t="s">
        <v>106</v>
      </c>
      <c r="C1882" s="5">
        <v>0.04</v>
      </c>
      <c r="D1882" s="5">
        <v>33.89</v>
      </c>
      <c r="E1882" s="5">
        <v>5.0999999999999996</v>
      </c>
      <c r="F1882" s="5">
        <v>3303</v>
      </c>
      <c r="G1882" s="5" t="s">
        <v>2943</v>
      </c>
      <c r="H1882" s="5" t="s">
        <v>49</v>
      </c>
      <c r="I1882" s="5" t="s">
        <v>40</v>
      </c>
      <c r="J1882" s="5" t="s">
        <v>29</v>
      </c>
      <c r="K1882" s="5" t="s">
        <v>141</v>
      </c>
      <c r="L1882" s="5" t="s">
        <v>59</v>
      </c>
      <c r="M1882" s="5" t="s">
        <v>2792</v>
      </c>
      <c r="N1882" s="5">
        <v>0.6</v>
      </c>
      <c r="O1882" s="5" t="s">
        <v>33</v>
      </c>
      <c r="P1882" s="5" t="s">
        <v>136</v>
      </c>
      <c r="Q1882" s="5" t="s">
        <v>362</v>
      </c>
      <c r="R1882" s="5" t="s">
        <v>2944</v>
      </c>
      <c r="S1882" s="5">
        <v>33461</v>
      </c>
      <c r="T1882" s="7">
        <v>42011</v>
      </c>
      <c r="U1882" s="7">
        <v>42016</v>
      </c>
      <c r="V1882" s="5">
        <v>68.675999999999988</v>
      </c>
      <c r="W1882" s="5">
        <v>6</v>
      </c>
      <c r="X1882" s="5">
        <v>200.64</v>
      </c>
      <c r="Y1882" s="5">
        <v>87795</v>
      </c>
      <c r="Z1882" s="5">
        <f>DATEDIF(Table1[[#This Row],[Order Date]], Table1[[#This Row],[Ship Date]], "D")</f>
        <v>5</v>
      </c>
      <c r="AA1882" s="5">
        <f>IF(Table1[[#This Row],[Sales]]=0, 0, Table1[[#This Row],[Profit]] / Table1[[#This Row],[Sales]] * 100)</f>
        <v>34.228468899521523</v>
      </c>
      <c r="AB1882" s="5">
        <f>Table1[[#This Row],[Sales]] / (1 - Table1[[#This Row],[Discount]])</f>
        <v>209</v>
      </c>
      <c r="AC1882" s="5">
        <f>Table1[[#This Row],[Sales Before Discount]] - Table1[[#This Row],[Sales]]</f>
        <v>8.3600000000000136</v>
      </c>
      <c r="AD1882" s="5" t="str">
        <f>IF(Table1[[#This Row],[Discount Impact Factor]]=0, "No Discount", IF(Table1[[#This Row],[Discount Impact Factor]]&lt;=0.1, "Low Discount", IF(Table1[[#This Row],[Discount Impact Factor]]&lt;=0.2, "Medium Discount", "High Discount")))</f>
        <v>High Discount</v>
      </c>
      <c r="AE1882" s="5" t="str">
        <f>IF(Table1[[#This Row],[Discount]]=0,"0% (No Discount)",
 IF(Table1[[#This Row],[Discount]]&lt;=0.09,"10%",
 IF(Table1[[#This Row],[Discount]]&lt;=0.16,"15%",
 IF(Table1[[#This Row],[Discount]]&lt;=0.2,"20%",  IF(Table1[[#This Row],[Discount]]&lt;=0.25,"25%",
 "30%+")))))</f>
        <v>10%</v>
      </c>
      <c r="AF1882" s="5" t="str">
        <f>IF(Table1[[#This Row],[Discount]]=0, "Full Price", "Discounted")</f>
        <v>Discounted</v>
      </c>
      <c r="AG1882" s="46" t="str">
        <f>TEXT(Table1[[#This Row],[Order Date]],"mmm-yyyy")</f>
        <v>Jan-2015</v>
      </c>
    </row>
    <row r="1883" spans="1:33" ht="12.75" customHeight="1" x14ac:dyDescent="0.25">
      <c r="A1883" s="5">
        <v>20447</v>
      </c>
      <c r="B1883" s="5" t="s">
        <v>56</v>
      </c>
      <c r="C1883" s="5">
        <v>0.06</v>
      </c>
      <c r="D1883" s="5">
        <v>11.33</v>
      </c>
      <c r="E1883" s="5">
        <v>6.12</v>
      </c>
      <c r="F1883" s="5">
        <v>3306</v>
      </c>
      <c r="G1883" s="5" t="s">
        <v>2945</v>
      </c>
      <c r="H1883" s="5" t="s">
        <v>49</v>
      </c>
      <c r="I1883" s="5" t="s">
        <v>58</v>
      </c>
      <c r="J1883" s="5" t="s">
        <v>29</v>
      </c>
      <c r="K1883" s="5" t="s">
        <v>257</v>
      </c>
      <c r="L1883" s="5" t="s">
        <v>86</v>
      </c>
      <c r="M1883" s="5" t="s">
        <v>2149</v>
      </c>
      <c r="N1883" s="5">
        <v>0.42</v>
      </c>
      <c r="O1883" s="5" t="s">
        <v>33</v>
      </c>
      <c r="P1883" s="5" t="s">
        <v>53</v>
      </c>
      <c r="Q1883" s="5" t="s">
        <v>228</v>
      </c>
      <c r="R1883" s="5" t="s">
        <v>2946</v>
      </c>
      <c r="S1883" s="5">
        <v>6320</v>
      </c>
      <c r="T1883" s="7">
        <v>42095</v>
      </c>
      <c r="U1883" s="7">
        <v>42097</v>
      </c>
      <c r="V1883" s="5">
        <v>-15.92</v>
      </c>
      <c r="W1883" s="5">
        <v>1</v>
      </c>
      <c r="X1883" s="5">
        <v>17.62</v>
      </c>
      <c r="Y1883" s="5">
        <v>90461</v>
      </c>
      <c r="Z1883" s="5">
        <f>DATEDIF(Table1[[#This Row],[Order Date]], Table1[[#This Row],[Ship Date]], "D")</f>
        <v>2</v>
      </c>
      <c r="AA1883" s="5">
        <f>IF(Table1[[#This Row],[Sales]]=0, 0, Table1[[#This Row],[Profit]] / Table1[[#This Row],[Sales]] * 100)</f>
        <v>-90.35187287173666</v>
      </c>
      <c r="AB1883" s="5">
        <f>Table1[[#This Row],[Sales]] / (1 - Table1[[#This Row],[Discount]])</f>
        <v>18.744680851063833</v>
      </c>
      <c r="AC1883" s="5">
        <f>Table1[[#This Row],[Sales Before Discount]] - Table1[[#This Row],[Sales]]</f>
        <v>1.1246808510638324</v>
      </c>
      <c r="AD1883" s="5" t="str">
        <f>IF(Table1[[#This Row],[Discount Impact Factor]]=0, "No Discount", IF(Table1[[#This Row],[Discount Impact Factor]]&lt;=0.1, "Low Discount", IF(Table1[[#This Row],[Discount Impact Factor]]&lt;=0.2, "Medium Discount", "High Discount")))</f>
        <v>High Discount</v>
      </c>
      <c r="AE1883" s="5" t="str">
        <f>IF(Table1[[#This Row],[Discount]]=0,"0% (No Discount)",
 IF(Table1[[#This Row],[Discount]]&lt;=0.09,"10%",
 IF(Table1[[#This Row],[Discount]]&lt;=0.16,"15%",
 IF(Table1[[#This Row],[Discount]]&lt;=0.2,"20%",  IF(Table1[[#This Row],[Discount]]&lt;=0.25,"25%",
 "30%+")))))</f>
        <v>10%</v>
      </c>
      <c r="AF1883" s="5" t="str">
        <f>IF(Table1[[#This Row],[Discount]]=0, "Full Price", "Discounted")</f>
        <v>Discounted</v>
      </c>
      <c r="AG1883" s="46" t="str">
        <f>TEXT(Table1[[#This Row],[Order Date]],"mmm-yyyy")</f>
        <v>Apr-2015</v>
      </c>
    </row>
    <row r="1884" spans="1:33" ht="12.75" customHeight="1" x14ac:dyDescent="0.25">
      <c r="A1884" s="5">
        <v>22732</v>
      </c>
      <c r="B1884" s="5" t="s">
        <v>106</v>
      </c>
      <c r="C1884" s="5">
        <v>7.0000000000000007E-2</v>
      </c>
      <c r="D1884" s="5">
        <v>16.739999999999998</v>
      </c>
      <c r="E1884" s="5">
        <v>7.04</v>
      </c>
      <c r="F1884" s="5">
        <v>3307</v>
      </c>
      <c r="G1884" s="5" t="s">
        <v>2947</v>
      </c>
      <c r="H1884" s="5" t="s">
        <v>49</v>
      </c>
      <c r="I1884" s="5" t="s">
        <v>58</v>
      </c>
      <c r="J1884" s="5" t="s">
        <v>29</v>
      </c>
      <c r="K1884" s="5" t="s">
        <v>141</v>
      </c>
      <c r="L1884" s="5" t="s">
        <v>59</v>
      </c>
      <c r="M1884" s="5" t="s">
        <v>2948</v>
      </c>
      <c r="N1884" s="5">
        <v>0.81</v>
      </c>
      <c r="O1884" s="5" t="s">
        <v>33</v>
      </c>
      <c r="P1884" s="5" t="s">
        <v>53</v>
      </c>
      <c r="Q1884" s="5" t="s">
        <v>193</v>
      </c>
      <c r="R1884" s="5" t="s">
        <v>2949</v>
      </c>
      <c r="S1884" s="5">
        <v>1001</v>
      </c>
      <c r="T1884" s="7">
        <v>42030</v>
      </c>
      <c r="U1884" s="7">
        <v>42037</v>
      </c>
      <c r="V1884" s="5">
        <v>-114.2</v>
      </c>
      <c r="W1884" s="5">
        <v>5</v>
      </c>
      <c r="X1884" s="5">
        <v>80.58</v>
      </c>
      <c r="Y1884" s="5">
        <v>90462</v>
      </c>
      <c r="Z1884" s="5">
        <f>DATEDIF(Table1[[#This Row],[Order Date]], Table1[[#This Row],[Ship Date]], "D")</f>
        <v>7</v>
      </c>
      <c r="AA1884" s="5">
        <f>IF(Table1[[#This Row],[Sales]]=0, 0, Table1[[#This Row],[Profit]] / Table1[[#This Row],[Sales]] * 100)</f>
        <v>-141.72251178952595</v>
      </c>
      <c r="AB1884" s="5">
        <f>Table1[[#This Row],[Sales]] / (1 - Table1[[#This Row],[Discount]])</f>
        <v>86.645161290322591</v>
      </c>
      <c r="AC1884" s="5">
        <f>Table1[[#This Row],[Sales Before Discount]] - Table1[[#This Row],[Sales]]</f>
        <v>6.0651612903225924</v>
      </c>
      <c r="AD1884" s="5" t="str">
        <f>IF(Table1[[#This Row],[Discount Impact Factor]]=0, "No Discount", IF(Table1[[#This Row],[Discount Impact Factor]]&lt;=0.1, "Low Discount", IF(Table1[[#This Row],[Discount Impact Factor]]&lt;=0.2, "Medium Discount", "High Discount")))</f>
        <v>High Discount</v>
      </c>
      <c r="AE1884" s="5" t="str">
        <f>IF(Table1[[#This Row],[Discount]]=0,"0% (No Discount)",
 IF(Table1[[#This Row],[Discount]]&lt;=0.09,"10%",
 IF(Table1[[#This Row],[Discount]]&lt;=0.16,"15%",
 IF(Table1[[#This Row],[Discount]]&lt;=0.2,"20%",  IF(Table1[[#This Row],[Discount]]&lt;=0.25,"25%",
 "30%+")))))</f>
        <v>10%</v>
      </c>
      <c r="AF1884" s="5" t="str">
        <f>IF(Table1[[#This Row],[Discount]]=0, "Full Price", "Discounted")</f>
        <v>Discounted</v>
      </c>
      <c r="AG1884" s="46" t="str">
        <f>TEXT(Table1[[#This Row],[Order Date]],"mmm-yyyy")</f>
        <v>Jan-2015</v>
      </c>
    </row>
    <row r="1885" spans="1:33" ht="12.75" customHeight="1" x14ac:dyDescent="0.25">
      <c r="A1885" s="5">
        <v>23451</v>
      </c>
      <c r="B1885" s="5" t="s">
        <v>47</v>
      </c>
      <c r="C1885" s="5">
        <v>0.1</v>
      </c>
      <c r="D1885" s="5">
        <v>6.64</v>
      </c>
      <c r="E1885" s="5">
        <v>54.95</v>
      </c>
      <c r="F1885" s="5">
        <v>3309</v>
      </c>
      <c r="G1885" s="5" t="s">
        <v>2950</v>
      </c>
      <c r="H1885" s="5" t="s">
        <v>49</v>
      </c>
      <c r="I1885" s="5" t="s">
        <v>58</v>
      </c>
      <c r="J1885" s="5" t="s">
        <v>41</v>
      </c>
      <c r="K1885" s="5" t="s">
        <v>50</v>
      </c>
      <c r="L1885" s="5" t="s">
        <v>51</v>
      </c>
      <c r="M1885" s="5" t="s">
        <v>2951</v>
      </c>
      <c r="N1885" s="5">
        <v>0.37</v>
      </c>
      <c r="O1885" s="5" t="s">
        <v>33</v>
      </c>
      <c r="P1885" s="5" t="s">
        <v>53</v>
      </c>
      <c r="Q1885" s="5" t="s">
        <v>193</v>
      </c>
      <c r="R1885" s="5" t="s">
        <v>2952</v>
      </c>
      <c r="S1885" s="5">
        <v>1760</v>
      </c>
      <c r="T1885" s="7">
        <v>42087</v>
      </c>
      <c r="U1885" s="7">
        <v>42089</v>
      </c>
      <c r="V1885" s="5">
        <v>-25</v>
      </c>
      <c r="W1885" s="5">
        <v>4</v>
      </c>
      <c r="X1885" s="5">
        <v>25.31</v>
      </c>
      <c r="Y1885" s="5">
        <v>90460</v>
      </c>
      <c r="Z1885" s="5">
        <f>DATEDIF(Table1[[#This Row],[Order Date]], Table1[[#This Row],[Ship Date]], "D")</f>
        <v>2</v>
      </c>
      <c r="AA1885" s="5">
        <f>IF(Table1[[#This Row],[Sales]]=0, 0, Table1[[#This Row],[Profit]] / Table1[[#This Row],[Sales]] * 100)</f>
        <v>-98.775187672856575</v>
      </c>
      <c r="AB1885" s="5">
        <f>Table1[[#This Row],[Sales]] / (1 - Table1[[#This Row],[Discount]])</f>
        <v>28.12222222222222</v>
      </c>
      <c r="AC1885" s="5">
        <f>Table1[[#This Row],[Sales Before Discount]] - Table1[[#This Row],[Sales]]</f>
        <v>2.8122222222222213</v>
      </c>
      <c r="AD1885" s="5" t="str">
        <f>IF(Table1[[#This Row],[Discount Impact Factor]]=0, "No Discount", IF(Table1[[#This Row],[Discount Impact Factor]]&lt;=0.1, "Low Discount", IF(Table1[[#This Row],[Discount Impact Factor]]&lt;=0.2, "Medium Discount", "High Discount")))</f>
        <v>High Discount</v>
      </c>
      <c r="AE1885" s="5" t="str">
        <f>IF(Table1[[#This Row],[Discount]]=0,"0% (No Discount)",
 IF(Table1[[#This Row],[Discount]]&lt;=0.09,"10%",
 IF(Table1[[#This Row],[Discount]]&lt;=0.16,"15%",
 IF(Table1[[#This Row],[Discount]]&lt;=0.2,"20%",  IF(Table1[[#This Row],[Discount]]&lt;=0.25,"25%",
 "30%+")))))</f>
        <v>15%</v>
      </c>
      <c r="AF1885" s="5" t="str">
        <f>IF(Table1[[#This Row],[Discount]]=0, "Full Price", "Discounted")</f>
        <v>Discounted</v>
      </c>
      <c r="AG1885" s="46" t="str">
        <f>TEXT(Table1[[#This Row],[Order Date]],"mmm-yyyy")</f>
        <v>Mar-2015</v>
      </c>
    </row>
    <row r="1886" spans="1:33" ht="12.75" hidden="1" customHeight="1" x14ac:dyDescent="0.25">
      <c r="A1886" s="5">
        <v>23452</v>
      </c>
      <c r="B1886" s="5" t="s">
        <v>47</v>
      </c>
      <c r="C1886" s="5">
        <v>0.05</v>
      </c>
      <c r="D1886" s="5">
        <v>90.48</v>
      </c>
      <c r="E1886" s="5">
        <v>19.989999999999998</v>
      </c>
      <c r="F1886" s="5">
        <v>3310</v>
      </c>
      <c r="G1886" s="5" t="s">
        <v>2953</v>
      </c>
      <c r="H1886" s="5" t="s">
        <v>49</v>
      </c>
      <c r="I1886" s="5" t="s">
        <v>58</v>
      </c>
      <c r="J1886" s="5" t="s">
        <v>29</v>
      </c>
      <c r="K1886" s="5" t="s">
        <v>69</v>
      </c>
      <c r="L1886" s="5" t="s">
        <v>59</v>
      </c>
      <c r="M1886" s="5" t="s">
        <v>1840</v>
      </c>
      <c r="N1886" s="5">
        <v>0.4</v>
      </c>
      <c r="O1886" s="5" t="s">
        <v>33</v>
      </c>
      <c r="P1886" s="5" t="s">
        <v>53</v>
      </c>
      <c r="Q1886" s="5" t="s">
        <v>193</v>
      </c>
      <c r="R1886" s="5" t="s">
        <v>2954</v>
      </c>
      <c r="S1886" s="5">
        <v>2563</v>
      </c>
      <c r="T1886" s="7">
        <v>42087</v>
      </c>
      <c r="U1886" s="7">
        <v>42088</v>
      </c>
      <c r="V1886" s="5">
        <v>255.14819999999997</v>
      </c>
      <c r="W1886" s="5">
        <v>4</v>
      </c>
      <c r="X1886" s="5">
        <v>369.78</v>
      </c>
      <c r="Y1886" s="5">
        <v>90460</v>
      </c>
      <c r="Z1886" s="5">
        <f>DATEDIF(Table1[[#This Row],[Order Date]], Table1[[#This Row],[Ship Date]], "D")</f>
        <v>1</v>
      </c>
      <c r="AA1886" s="5">
        <f>IF(Table1[[#This Row],[Sales]]=0, 0, Table1[[#This Row],[Profit]] / Table1[[#This Row],[Sales]] * 100)</f>
        <v>69</v>
      </c>
      <c r="AB1886" s="5">
        <f>Table1[[#This Row],[Sales]] / (1 - Table1[[#This Row],[Discount]])</f>
        <v>389.2421052631579</v>
      </c>
      <c r="AC1886" s="5">
        <f>Table1[[#This Row],[Sales Before Discount]] - Table1[[#This Row],[Sales]]</f>
        <v>19.462105263157923</v>
      </c>
      <c r="AD1886" s="5" t="str">
        <f>IF(Table1[[#This Row],[Discount Impact Factor]]=0, "No Discount", IF(Table1[[#This Row],[Discount Impact Factor]]&lt;=0.1, "Low Discount", IF(Table1[[#This Row],[Discount Impact Factor]]&lt;=0.2, "Medium Discount", "High Discount")))</f>
        <v>High Discount</v>
      </c>
      <c r="AE1886" s="5" t="str">
        <f>IF(Table1[[#This Row],[Discount]]=0,"0% (No Discount)",
 IF(Table1[[#This Row],[Discount]]&lt;=0.09,"10%",
 IF(Table1[[#This Row],[Discount]]&lt;=0.16,"15%",
 IF(Table1[[#This Row],[Discount]]&lt;=0.2,"20%",  IF(Table1[[#This Row],[Discount]]&lt;=0.25,"25%",
 "30%+")))))</f>
        <v>10%</v>
      </c>
      <c r="AF1886" s="5" t="str">
        <f>IF(Table1[[#This Row],[Discount]]=0, "Full Price", "Discounted")</f>
        <v>Discounted</v>
      </c>
      <c r="AG1886" s="46" t="str">
        <f>TEXT(Table1[[#This Row],[Order Date]],"mmm-yyyy")</f>
        <v>Mar-2015</v>
      </c>
    </row>
    <row r="1887" spans="1:33" ht="12.75" hidden="1" customHeight="1" x14ac:dyDescent="0.25">
      <c r="A1887" s="5">
        <v>22734</v>
      </c>
      <c r="B1887" s="5" t="s">
        <v>106</v>
      </c>
      <c r="C1887" s="5">
        <v>0.06</v>
      </c>
      <c r="D1887" s="5">
        <v>6.45</v>
      </c>
      <c r="E1887" s="5">
        <v>1.34</v>
      </c>
      <c r="F1887" s="5">
        <v>3311</v>
      </c>
      <c r="G1887" s="5" t="s">
        <v>2955</v>
      </c>
      <c r="H1887" s="5" t="s">
        <v>49</v>
      </c>
      <c r="I1887" s="5" t="s">
        <v>58</v>
      </c>
      <c r="J1887" s="5" t="s">
        <v>29</v>
      </c>
      <c r="K1887" s="5" t="s">
        <v>93</v>
      </c>
      <c r="L1887" s="5" t="s">
        <v>31</v>
      </c>
      <c r="M1887" s="5" t="s">
        <v>2763</v>
      </c>
      <c r="N1887" s="5">
        <v>0.36</v>
      </c>
      <c r="O1887" s="5" t="s">
        <v>33</v>
      </c>
      <c r="P1887" s="5" t="s">
        <v>53</v>
      </c>
      <c r="Q1887" s="5" t="s">
        <v>193</v>
      </c>
      <c r="R1887" s="5" t="s">
        <v>2482</v>
      </c>
      <c r="S1887" s="5">
        <v>1890</v>
      </c>
      <c r="T1887" s="7">
        <v>42030</v>
      </c>
      <c r="U1887" s="7">
        <v>42035</v>
      </c>
      <c r="V1887" s="5">
        <v>39.426600000000001</v>
      </c>
      <c r="W1887" s="5">
        <v>9</v>
      </c>
      <c r="X1887" s="5">
        <v>57.14</v>
      </c>
      <c r="Y1887" s="5">
        <v>90462</v>
      </c>
      <c r="Z1887" s="5">
        <f>DATEDIF(Table1[[#This Row],[Order Date]], Table1[[#This Row],[Ship Date]], "D")</f>
        <v>5</v>
      </c>
      <c r="AA1887" s="5">
        <f>IF(Table1[[#This Row],[Sales]]=0, 0, Table1[[#This Row],[Profit]] / Table1[[#This Row],[Sales]] * 100)</f>
        <v>69</v>
      </c>
      <c r="AB1887" s="5">
        <f>Table1[[#This Row],[Sales]] / (1 - Table1[[#This Row],[Discount]])</f>
        <v>60.787234042553195</v>
      </c>
      <c r="AC1887" s="5">
        <f>Table1[[#This Row],[Sales Before Discount]] - Table1[[#This Row],[Sales]]</f>
        <v>3.6472340425531939</v>
      </c>
      <c r="AD1887" s="5" t="str">
        <f>IF(Table1[[#This Row],[Discount Impact Factor]]=0, "No Discount", IF(Table1[[#This Row],[Discount Impact Factor]]&lt;=0.1, "Low Discount", IF(Table1[[#This Row],[Discount Impact Factor]]&lt;=0.2, "Medium Discount", "High Discount")))</f>
        <v>High Discount</v>
      </c>
      <c r="AE1887" s="5" t="str">
        <f>IF(Table1[[#This Row],[Discount]]=0,"0% (No Discount)",
 IF(Table1[[#This Row],[Discount]]&lt;=0.09,"10%",
 IF(Table1[[#This Row],[Discount]]&lt;=0.16,"15%",
 IF(Table1[[#This Row],[Discount]]&lt;=0.2,"20%",  IF(Table1[[#This Row],[Discount]]&lt;=0.25,"25%",
 "30%+")))))</f>
        <v>10%</v>
      </c>
      <c r="AF1887" s="5" t="str">
        <f>IF(Table1[[#This Row],[Discount]]=0, "Full Price", "Discounted")</f>
        <v>Discounted</v>
      </c>
      <c r="AG1887" s="46" t="str">
        <f>TEXT(Table1[[#This Row],[Order Date]],"mmm-yyyy")</f>
        <v>Jan-2015</v>
      </c>
    </row>
    <row r="1888" spans="1:33" ht="12.75" customHeight="1" x14ac:dyDescent="0.25">
      <c r="A1888" s="5">
        <v>22733</v>
      </c>
      <c r="B1888" s="5" t="s">
        <v>106</v>
      </c>
      <c r="C1888" s="5">
        <v>0.05</v>
      </c>
      <c r="D1888" s="5">
        <v>122.99</v>
      </c>
      <c r="E1888" s="5">
        <v>70.2</v>
      </c>
      <c r="F1888" s="5">
        <v>3314</v>
      </c>
      <c r="G1888" s="5" t="s">
        <v>2956</v>
      </c>
      <c r="H1888" s="5" t="s">
        <v>39</v>
      </c>
      <c r="I1888" s="5" t="s">
        <v>58</v>
      </c>
      <c r="J1888" s="5" t="s">
        <v>41</v>
      </c>
      <c r="K1888" s="5" t="s">
        <v>42</v>
      </c>
      <c r="L1888" s="5" t="s">
        <v>43</v>
      </c>
      <c r="M1888" s="5" t="s">
        <v>147</v>
      </c>
      <c r="N1888" s="5">
        <v>0.74</v>
      </c>
      <c r="O1888" s="5" t="s">
        <v>33</v>
      </c>
      <c r="P1888" s="5" t="s">
        <v>53</v>
      </c>
      <c r="Q1888" s="5" t="s">
        <v>54</v>
      </c>
      <c r="R1888" s="5" t="s">
        <v>273</v>
      </c>
      <c r="S1888" s="5">
        <v>7024</v>
      </c>
      <c r="T1888" s="7">
        <v>42030</v>
      </c>
      <c r="U1888" s="7">
        <v>42034</v>
      </c>
      <c r="V1888" s="5">
        <v>-722.23</v>
      </c>
      <c r="W1888" s="5">
        <v>4</v>
      </c>
      <c r="X1888" s="5">
        <v>498.31</v>
      </c>
      <c r="Y1888" s="5">
        <v>90462</v>
      </c>
      <c r="Z1888" s="5">
        <f>DATEDIF(Table1[[#This Row],[Order Date]], Table1[[#This Row],[Ship Date]], "D")</f>
        <v>4</v>
      </c>
      <c r="AA1888" s="5">
        <f>IF(Table1[[#This Row],[Sales]]=0, 0, Table1[[#This Row],[Profit]] / Table1[[#This Row],[Sales]] * 100)</f>
        <v>-144.93588328550501</v>
      </c>
      <c r="AB1888" s="5">
        <f>Table1[[#This Row],[Sales]] / (1 - Table1[[#This Row],[Discount]])</f>
        <v>524.53684210526319</v>
      </c>
      <c r="AC1888" s="5">
        <f>Table1[[#This Row],[Sales Before Discount]] - Table1[[#This Row],[Sales]]</f>
        <v>26.226842105263188</v>
      </c>
      <c r="AD1888" s="5" t="str">
        <f>IF(Table1[[#This Row],[Discount Impact Factor]]=0, "No Discount", IF(Table1[[#This Row],[Discount Impact Factor]]&lt;=0.1, "Low Discount", IF(Table1[[#This Row],[Discount Impact Factor]]&lt;=0.2, "Medium Discount", "High Discount")))</f>
        <v>High Discount</v>
      </c>
      <c r="AE1888" s="5" t="str">
        <f>IF(Table1[[#This Row],[Discount]]=0,"0% (No Discount)",
 IF(Table1[[#This Row],[Discount]]&lt;=0.09,"10%",
 IF(Table1[[#This Row],[Discount]]&lt;=0.16,"15%",
 IF(Table1[[#This Row],[Discount]]&lt;=0.2,"20%",  IF(Table1[[#This Row],[Discount]]&lt;=0.25,"25%",
 "30%+")))))</f>
        <v>10%</v>
      </c>
      <c r="AF1888" s="5" t="str">
        <f>IF(Table1[[#This Row],[Discount]]=0, "Full Price", "Discounted")</f>
        <v>Discounted</v>
      </c>
      <c r="AG1888" s="46" t="str">
        <f>TEXT(Table1[[#This Row],[Order Date]],"mmm-yyyy")</f>
        <v>Jan-2015</v>
      </c>
    </row>
    <row r="1889" spans="1:33" ht="12.75" hidden="1" customHeight="1" x14ac:dyDescent="0.25">
      <c r="A1889" s="5">
        <v>19422</v>
      </c>
      <c r="B1889" s="5" t="s">
        <v>106</v>
      </c>
      <c r="C1889" s="5">
        <v>0.03</v>
      </c>
      <c r="D1889" s="5">
        <v>20.98</v>
      </c>
      <c r="E1889" s="5">
        <v>1.49</v>
      </c>
      <c r="F1889" s="5">
        <v>3319</v>
      </c>
      <c r="G1889" s="5" t="s">
        <v>2957</v>
      </c>
      <c r="H1889" s="5" t="s">
        <v>49</v>
      </c>
      <c r="I1889" s="5" t="s">
        <v>58</v>
      </c>
      <c r="J1889" s="5" t="s">
        <v>29</v>
      </c>
      <c r="K1889" s="5" t="s">
        <v>109</v>
      </c>
      <c r="L1889" s="5" t="s">
        <v>59</v>
      </c>
      <c r="M1889" s="5" t="s">
        <v>1546</v>
      </c>
      <c r="N1889" s="5">
        <v>0.35</v>
      </c>
      <c r="O1889" s="5" t="s">
        <v>33</v>
      </c>
      <c r="P1889" s="5" t="s">
        <v>136</v>
      </c>
      <c r="Q1889" s="5" t="s">
        <v>244</v>
      </c>
      <c r="R1889" s="5" t="s">
        <v>2894</v>
      </c>
      <c r="S1889" s="5">
        <v>37075</v>
      </c>
      <c r="T1889" s="7">
        <v>42145</v>
      </c>
      <c r="U1889" s="7">
        <v>42145</v>
      </c>
      <c r="V1889" s="5">
        <v>30.023999999999997</v>
      </c>
      <c r="W1889" s="5">
        <v>20</v>
      </c>
      <c r="X1889" s="5">
        <v>431.43</v>
      </c>
      <c r="Y1889" s="5">
        <v>90104</v>
      </c>
      <c r="Z1889" s="5">
        <f>DATEDIF(Table1[[#This Row],[Order Date]], Table1[[#This Row],[Ship Date]], "D")</f>
        <v>0</v>
      </c>
      <c r="AA1889" s="5">
        <f>IF(Table1[[#This Row],[Sales]]=0, 0, Table1[[#This Row],[Profit]] / Table1[[#This Row],[Sales]] * 100)</f>
        <v>6.9591822543633954</v>
      </c>
      <c r="AB1889" s="5">
        <f>Table1[[#This Row],[Sales]] / (1 - Table1[[#This Row],[Discount]])</f>
        <v>444.7731958762887</v>
      </c>
      <c r="AC1889" s="5">
        <f>Table1[[#This Row],[Sales Before Discount]] - Table1[[#This Row],[Sales]]</f>
        <v>13.343195876288689</v>
      </c>
      <c r="AD1889" s="5" t="str">
        <f>IF(Table1[[#This Row],[Discount Impact Factor]]=0, "No Discount", IF(Table1[[#This Row],[Discount Impact Factor]]&lt;=0.1, "Low Discount", IF(Table1[[#This Row],[Discount Impact Factor]]&lt;=0.2, "Medium Discount", "High Discount")))</f>
        <v>High Discount</v>
      </c>
      <c r="AE1889" s="5" t="str">
        <f>IF(Table1[[#This Row],[Discount]]=0,"0% (No Discount)",
 IF(Table1[[#This Row],[Discount]]&lt;=0.09,"10%",
 IF(Table1[[#This Row],[Discount]]&lt;=0.16,"15%",
 IF(Table1[[#This Row],[Discount]]&lt;=0.2,"20%",  IF(Table1[[#This Row],[Discount]]&lt;=0.25,"25%",
 "30%+")))))</f>
        <v>10%</v>
      </c>
      <c r="AF1889" s="5" t="str">
        <f>IF(Table1[[#This Row],[Discount]]=0, "Full Price", "Discounted")</f>
        <v>Discounted</v>
      </c>
      <c r="AG1889" s="46" t="str">
        <f>TEXT(Table1[[#This Row],[Order Date]],"mmm-yyyy")</f>
        <v>May-2015</v>
      </c>
    </row>
    <row r="1890" spans="1:33" ht="12.75" hidden="1" customHeight="1" x14ac:dyDescent="0.25">
      <c r="A1890" s="5">
        <v>20203</v>
      </c>
      <c r="B1890" s="5" t="s">
        <v>37</v>
      </c>
      <c r="C1890" s="5">
        <v>0.08</v>
      </c>
      <c r="D1890" s="5">
        <v>3.28</v>
      </c>
      <c r="E1890" s="5">
        <v>3.97</v>
      </c>
      <c r="F1890" s="5">
        <v>3320</v>
      </c>
      <c r="G1890" s="5" t="s">
        <v>2958</v>
      </c>
      <c r="H1890" s="5" t="s">
        <v>49</v>
      </c>
      <c r="I1890" s="5" t="s">
        <v>58</v>
      </c>
      <c r="J1890" s="5" t="s">
        <v>29</v>
      </c>
      <c r="K1890" s="5" t="s">
        <v>30</v>
      </c>
      <c r="L1890" s="5" t="s">
        <v>31</v>
      </c>
      <c r="M1890" s="5" t="s">
        <v>1793</v>
      </c>
      <c r="N1890" s="5">
        <v>0.56000000000000005</v>
      </c>
      <c r="O1890" s="5" t="s">
        <v>33</v>
      </c>
      <c r="P1890" s="5" t="s">
        <v>136</v>
      </c>
      <c r="Q1890" s="5" t="s">
        <v>244</v>
      </c>
      <c r="R1890" s="5" t="s">
        <v>1644</v>
      </c>
      <c r="S1890" s="5">
        <v>38301</v>
      </c>
      <c r="T1890" s="7">
        <v>42121</v>
      </c>
      <c r="U1890" s="7">
        <v>42122</v>
      </c>
      <c r="V1890" s="5">
        <v>0.42660000000000337</v>
      </c>
      <c r="W1890" s="5">
        <v>18</v>
      </c>
      <c r="X1890" s="5">
        <v>57.24</v>
      </c>
      <c r="Y1890" s="5">
        <v>90103</v>
      </c>
      <c r="Z1890" s="5">
        <f>DATEDIF(Table1[[#This Row],[Order Date]], Table1[[#This Row],[Ship Date]], "D")</f>
        <v>1</v>
      </c>
      <c r="AA1890" s="5">
        <f>IF(Table1[[#This Row],[Sales]]=0, 0, Table1[[#This Row],[Profit]] / Table1[[#This Row],[Sales]] * 100)</f>
        <v>0.74528301886793036</v>
      </c>
      <c r="AB1890" s="5">
        <f>Table1[[#This Row],[Sales]] / (1 - Table1[[#This Row],[Discount]])</f>
        <v>62.217391304347828</v>
      </c>
      <c r="AC1890" s="5">
        <f>Table1[[#This Row],[Sales Before Discount]] - Table1[[#This Row],[Sales]]</f>
        <v>4.977391304347826</v>
      </c>
      <c r="AD1890" s="5" t="str">
        <f>IF(Table1[[#This Row],[Discount Impact Factor]]=0, "No Discount", IF(Table1[[#This Row],[Discount Impact Factor]]&lt;=0.1, "Low Discount", IF(Table1[[#This Row],[Discount Impact Factor]]&lt;=0.2, "Medium Discount", "High Discount")))</f>
        <v>High Discount</v>
      </c>
      <c r="AE1890" s="5" t="str">
        <f>IF(Table1[[#This Row],[Discount]]=0,"0% (No Discount)",
 IF(Table1[[#This Row],[Discount]]&lt;=0.09,"10%",
 IF(Table1[[#This Row],[Discount]]&lt;=0.16,"15%",
 IF(Table1[[#This Row],[Discount]]&lt;=0.2,"20%",  IF(Table1[[#This Row],[Discount]]&lt;=0.25,"25%",
 "30%+")))))</f>
        <v>10%</v>
      </c>
      <c r="AF1890" s="5" t="str">
        <f>IF(Table1[[#This Row],[Discount]]=0, "Full Price", "Discounted")</f>
        <v>Discounted</v>
      </c>
      <c r="AG1890" s="46" t="str">
        <f>TEXT(Table1[[#This Row],[Order Date]],"mmm-yyyy")</f>
        <v>Apr-2015</v>
      </c>
    </row>
    <row r="1891" spans="1:33" ht="12.75" hidden="1" customHeight="1" x14ac:dyDescent="0.25">
      <c r="A1891" s="5">
        <v>20204</v>
      </c>
      <c r="B1891" s="5" t="s">
        <v>37</v>
      </c>
      <c r="C1891" s="5">
        <v>0.09</v>
      </c>
      <c r="D1891" s="5">
        <v>40.97</v>
      </c>
      <c r="E1891" s="5">
        <v>8.99</v>
      </c>
      <c r="F1891" s="5">
        <v>3320</v>
      </c>
      <c r="G1891" s="5" t="s">
        <v>2958</v>
      </c>
      <c r="H1891" s="5" t="s">
        <v>27</v>
      </c>
      <c r="I1891" s="5" t="s">
        <v>58</v>
      </c>
      <c r="J1891" s="5" t="s">
        <v>29</v>
      </c>
      <c r="K1891" s="5" t="s">
        <v>30</v>
      </c>
      <c r="L1891" s="5" t="s">
        <v>51</v>
      </c>
      <c r="M1891" s="5" t="s">
        <v>2445</v>
      </c>
      <c r="N1891" s="5">
        <v>0.59</v>
      </c>
      <c r="O1891" s="5" t="s">
        <v>33</v>
      </c>
      <c r="P1891" s="5" t="s">
        <v>136</v>
      </c>
      <c r="Q1891" s="5" t="s">
        <v>244</v>
      </c>
      <c r="R1891" s="5" t="s">
        <v>1644</v>
      </c>
      <c r="S1891" s="5">
        <v>38301</v>
      </c>
      <c r="T1891" s="7">
        <v>42121</v>
      </c>
      <c r="U1891" s="7">
        <v>42123</v>
      </c>
      <c r="V1891" s="5">
        <v>66.215999999999994</v>
      </c>
      <c r="W1891" s="5">
        <v>22</v>
      </c>
      <c r="X1891" s="5">
        <v>824.7</v>
      </c>
      <c r="Y1891" s="5">
        <v>90103</v>
      </c>
      <c r="Z1891" s="5">
        <f>DATEDIF(Table1[[#This Row],[Order Date]], Table1[[#This Row],[Ship Date]], "D")</f>
        <v>2</v>
      </c>
      <c r="AA1891" s="5">
        <f>IF(Table1[[#This Row],[Sales]]=0, 0, Table1[[#This Row],[Profit]] / Table1[[#This Row],[Sales]] * 100)</f>
        <v>8.0291014914514367</v>
      </c>
      <c r="AB1891" s="5">
        <f>Table1[[#This Row],[Sales]] / (1 - Table1[[#This Row],[Discount]])</f>
        <v>906.26373626373629</v>
      </c>
      <c r="AC1891" s="5">
        <f>Table1[[#This Row],[Sales Before Discount]] - Table1[[#This Row],[Sales]]</f>
        <v>81.563736263736246</v>
      </c>
      <c r="AD1891" s="5" t="str">
        <f>IF(Table1[[#This Row],[Discount Impact Factor]]=0, "No Discount", IF(Table1[[#This Row],[Discount Impact Factor]]&lt;=0.1, "Low Discount", IF(Table1[[#This Row],[Discount Impact Factor]]&lt;=0.2, "Medium Discount", "High Discount")))</f>
        <v>High Discount</v>
      </c>
      <c r="AE1891" s="5" t="str">
        <f>IF(Table1[[#This Row],[Discount]]=0,"0% (No Discount)",
 IF(Table1[[#This Row],[Discount]]&lt;=0.09,"10%",
 IF(Table1[[#This Row],[Discount]]&lt;=0.16,"15%",
 IF(Table1[[#This Row],[Discount]]&lt;=0.2,"20%",  IF(Table1[[#This Row],[Discount]]&lt;=0.25,"25%",
 "30%+")))))</f>
        <v>10%</v>
      </c>
      <c r="AF1891" s="5" t="str">
        <f>IF(Table1[[#This Row],[Discount]]=0, "Full Price", "Discounted")</f>
        <v>Discounted</v>
      </c>
      <c r="AG1891" s="46" t="str">
        <f>TEXT(Table1[[#This Row],[Order Date]],"mmm-yyyy")</f>
        <v>Apr-2015</v>
      </c>
    </row>
    <row r="1892" spans="1:33" ht="13.8" x14ac:dyDescent="0.25">
      <c r="A1892" s="5">
        <v>25330</v>
      </c>
      <c r="B1892" s="5" t="s">
        <v>56</v>
      </c>
      <c r="C1892" s="5">
        <v>0.05</v>
      </c>
      <c r="D1892" s="5">
        <v>6.48</v>
      </c>
      <c r="E1892" s="5">
        <v>8.19</v>
      </c>
      <c r="F1892" s="5">
        <v>3324</v>
      </c>
      <c r="G1892" s="5" t="s">
        <v>2959</v>
      </c>
      <c r="H1892" s="5" t="s">
        <v>49</v>
      </c>
      <c r="I1892" s="5" t="s">
        <v>114</v>
      </c>
      <c r="J1892" s="5" t="s">
        <v>29</v>
      </c>
      <c r="K1892" s="5" t="s">
        <v>93</v>
      </c>
      <c r="L1892" s="5" t="s">
        <v>59</v>
      </c>
      <c r="M1892" s="5" t="s">
        <v>2556</v>
      </c>
      <c r="N1892" s="5">
        <v>0.37</v>
      </c>
      <c r="O1892" s="5" t="s">
        <v>33</v>
      </c>
      <c r="P1892" s="5" t="s">
        <v>34</v>
      </c>
      <c r="Q1892" s="5" t="s">
        <v>378</v>
      </c>
      <c r="R1892" s="5" t="s">
        <v>2960</v>
      </c>
      <c r="S1892" s="5">
        <v>85335</v>
      </c>
      <c r="T1892" s="7">
        <v>42047</v>
      </c>
      <c r="U1892" s="7">
        <v>42050</v>
      </c>
      <c r="V1892" s="5">
        <v>-164.18</v>
      </c>
      <c r="W1892" s="5">
        <v>9</v>
      </c>
      <c r="X1892" s="5">
        <v>58.5</v>
      </c>
      <c r="Y1892" s="5">
        <v>90985</v>
      </c>
      <c r="Z1892" s="5">
        <f>DATEDIF(Table1[[#This Row],[Order Date]], Table1[[#This Row],[Ship Date]], "D")</f>
        <v>3</v>
      </c>
      <c r="AA1892" s="5">
        <f>IF(Table1[[#This Row],[Sales]]=0, 0, Table1[[#This Row],[Profit]] / Table1[[#This Row],[Sales]] * 100)</f>
        <v>-280.64957264957269</v>
      </c>
      <c r="AB1892" s="5">
        <f>Table1[[#This Row],[Sales]] / (1 - Table1[[#This Row],[Discount]])</f>
        <v>61.578947368421055</v>
      </c>
      <c r="AC1892" s="5">
        <f>Table1[[#This Row],[Sales Before Discount]] - Table1[[#This Row],[Sales]]</f>
        <v>3.0789473684210549</v>
      </c>
      <c r="AD1892" s="5" t="str">
        <f>IF(Table1[[#This Row],[Discount Impact Factor]]=0, "No Discount", IF(Table1[[#This Row],[Discount Impact Factor]]&lt;=0.1, "Low Discount", IF(Table1[[#This Row],[Discount Impact Factor]]&lt;=0.2, "Medium Discount", "High Discount")))</f>
        <v>High Discount</v>
      </c>
      <c r="AE1892" s="5" t="str">
        <f>IF(Table1[[#This Row],[Discount]]=0,"0% (No Discount)",
 IF(Table1[[#This Row],[Discount]]&lt;=0.09,"10%",
 IF(Table1[[#This Row],[Discount]]&lt;=0.16,"15%",
 IF(Table1[[#This Row],[Discount]]&lt;=0.2,"20%",  IF(Table1[[#This Row],[Discount]]&lt;=0.25,"25%",
 "30%+")))))</f>
        <v>10%</v>
      </c>
      <c r="AF1892" s="5" t="str">
        <f>IF(Table1[[#This Row],[Discount]]=0, "Full Price", "Discounted")</f>
        <v>Discounted</v>
      </c>
      <c r="AG1892" s="46" t="str">
        <f>TEXT(Table1[[#This Row],[Order Date]],"mmm-yyyy")</f>
        <v>Feb-2015</v>
      </c>
    </row>
    <row r="1893" spans="1:33" ht="12.75" customHeight="1" x14ac:dyDescent="0.25">
      <c r="A1893" s="5">
        <v>20488</v>
      </c>
      <c r="B1893" s="5" t="s">
        <v>106</v>
      </c>
      <c r="C1893" s="5">
        <v>0</v>
      </c>
      <c r="D1893" s="5">
        <v>8.74</v>
      </c>
      <c r="E1893" s="5">
        <v>8.2899999999999991</v>
      </c>
      <c r="F1893" s="5">
        <v>3325</v>
      </c>
      <c r="G1893" s="5" t="s">
        <v>2961</v>
      </c>
      <c r="H1893" s="5" t="s">
        <v>49</v>
      </c>
      <c r="I1893" s="5" t="s">
        <v>114</v>
      </c>
      <c r="J1893" s="5" t="s">
        <v>29</v>
      </c>
      <c r="K1893" s="5" t="s">
        <v>69</v>
      </c>
      <c r="L1893" s="5" t="s">
        <v>59</v>
      </c>
      <c r="M1893" s="5" t="s">
        <v>1482</v>
      </c>
      <c r="N1893" s="5">
        <v>0.38</v>
      </c>
      <c r="O1893" s="5" t="s">
        <v>33</v>
      </c>
      <c r="P1893" s="5" t="s">
        <v>34</v>
      </c>
      <c r="Q1893" s="5" t="s">
        <v>102</v>
      </c>
      <c r="R1893" s="5" t="s">
        <v>1393</v>
      </c>
      <c r="S1893" s="5">
        <v>97420</v>
      </c>
      <c r="T1893" s="7">
        <v>42179</v>
      </c>
      <c r="U1893" s="7">
        <v>42181</v>
      </c>
      <c r="V1893" s="5">
        <v>-79.400000000000006</v>
      </c>
      <c r="W1893" s="5">
        <v>14</v>
      </c>
      <c r="X1893" s="5">
        <v>131.62</v>
      </c>
      <c r="Y1893" s="5">
        <v>90986</v>
      </c>
      <c r="Z1893" s="5">
        <f>DATEDIF(Table1[[#This Row],[Order Date]], Table1[[#This Row],[Ship Date]], "D")</f>
        <v>2</v>
      </c>
      <c r="AA1893" s="5">
        <f>IF(Table1[[#This Row],[Sales]]=0, 0, Table1[[#This Row],[Profit]] / Table1[[#This Row],[Sales]] * 100)</f>
        <v>-60.325178544294175</v>
      </c>
      <c r="AB1893" s="5">
        <f>Table1[[#This Row],[Sales]] / (1 - Table1[[#This Row],[Discount]])</f>
        <v>131.62</v>
      </c>
      <c r="AC1893" s="5">
        <f>Table1[[#This Row],[Sales Before Discount]] - Table1[[#This Row],[Sales]]</f>
        <v>0</v>
      </c>
      <c r="AD1893" s="5" t="str">
        <f>IF(Table1[[#This Row],[Discount Impact Factor]]=0, "No Discount", IF(Table1[[#This Row],[Discount Impact Factor]]&lt;=0.1, "Low Discount", IF(Table1[[#This Row],[Discount Impact Factor]]&lt;=0.2, "Medium Discount", "High Discount")))</f>
        <v>No Discount</v>
      </c>
      <c r="AE1893" s="5" t="str">
        <f>IF(Table1[[#This Row],[Discount]]=0,"0% (No Discount)",
 IF(Table1[[#This Row],[Discount]]&lt;=0.09,"10%",
 IF(Table1[[#This Row],[Discount]]&lt;=0.16,"15%",
 IF(Table1[[#This Row],[Discount]]&lt;=0.2,"20%",  IF(Table1[[#This Row],[Discount]]&lt;=0.25,"25%",
 "30%+")))))</f>
        <v>0% (No Discount)</v>
      </c>
      <c r="AF1893" s="5" t="str">
        <f>IF(Table1[[#This Row],[Discount]]=0, "Full Price", "Discounted")</f>
        <v>Full Price</v>
      </c>
      <c r="AG1893" s="46" t="str">
        <f>TEXT(Table1[[#This Row],[Order Date]],"mmm-yyyy")</f>
        <v>Jun-2015</v>
      </c>
    </row>
    <row r="1894" spans="1:33" ht="12.75" hidden="1" customHeight="1" x14ac:dyDescent="0.25">
      <c r="A1894" s="5">
        <v>23476</v>
      </c>
      <c r="B1894" s="5" t="s">
        <v>47</v>
      </c>
      <c r="C1894" s="5">
        <v>7.0000000000000007E-2</v>
      </c>
      <c r="D1894" s="5">
        <v>5.58</v>
      </c>
      <c r="E1894" s="5">
        <v>1.99</v>
      </c>
      <c r="F1894" s="5">
        <v>3325</v>
      </c>
      <c r="G1894" s="5" t="s">
        <v>2961</v>
      </c>
      <c r="H1894" s="5" t="s">
        <v>49</v>
      </c>
      <c r="I1894" s="5" t="s">
        <v>114</v>
      </c>
      <c r="J1894" s="5" t="s">
        <v>29</v>
      </c>
      <c r="K1894" s="5" t="s">
        <v>30</v>
      </c>
      <c r="L1894" s="5" t="s">
        <v>31</v>
      </c>
      <c r="M1894" s="5" t="s">
        <v>2962</v>
      </c>
      <c r="N1894" s="5">
        <v>0.46</v>
      </c>
      <c r="O1894" s="5" t="s">
        <v>33</v>
      </c>
      <c r="P1894" s="5" t="s">
        <v>34</v>
      </c>
      <c r="Q1894" s="5" t="s">
        <v>102</v>
      </c>
      <c r="R1894" s="5" t="s">
        <v>1393</v>
      </c>
      <c r="S1894" s="5">
        <v>97420</v>
      </c>
      <c r="T1894" s="7">
        <v>42118</v>
      </c>
      <c r="U1894" s="7">
        <v>42120</v>
      </c>
      <c r="V1894" s="5">
        <v>23.045999999999999</v>
      </c>
      <c r="W1894" s="5">
        <v>23</v>
      </c>
      <c r="X1894" s="5">
        <v>121.46</v>
      </c>
      <c r="Y1894" s="5">
        <v>90987</v>
      </c>
      <c r="Z1894" s="5">
        <f>DATEDIF(Table1[[#This Row],[Order Date]], Table1[[#This Row],[Ship Date]], "D")</f>
        <v>2</v>
      </c>
      <c r="AA1894" s="5">
        <f>IF(Table1[[#This Row],[Sales]]=0, 0, Table1[[#This Row],[Profit]] / Table1[[#This Row],[Sales]] * 100)</f>
        <v>18.974147867610736</v>
      </c>
      <c r="AB1894" s="5">
        <f>Table1[[#This Row],[Sales]] / (1 - Table1[[#This Row],[Discount]])</f>
        <v>130.6021505376344</v>
      </c>
      <c r="AC1894" s="5">
        <f>Table1[[#This Row],[Sales Before Discount]] - Table1[[#This Row],[Sales]]</f>
        <v>9.1421505376344072</v>
      </c>
      <c r="AD1894" s="5" t="str">
        <f>IF(Table1[[#This Row],[Discount Impact Factor]]=0, "No Discount", IF(Table1[[#This Row],[Discount Impact Factor]]&lt;=0.1, "Low Discount", IF(Table1[[#This Row],[Discount Impact Factor]]&lt;=0.2, "Medium Discount", "High Discount")))</f>
        <v>High Discount</v>
      </c>
      <c r="AE1894" s="5" t="str">
        <f>IF(Table1[[#This Row],[Discount]]=0,"0% (No Discount)",
 IF(Table1[[#This Row],[Discount]]&lt;=0.09,"10%",
 IF(Table1[[#This Row],[Discount]]&lt;=0.16,"15%",
 IF(Table1[[#This Row],[Discount]]&lt;=0.2,"20%",  IF(Table1[[#This Row],[Discount]]&lt;=0.25,"25%",
 "30%+")))))</f>
        <v>10%</v>
      </c>
      <c r="AF1894" s="5" t="str">
        <f>IF(Table1[[#This Row],[Discount]]=0, "Full Price", "Discounted")</f>
        <v>Discounted</v>
      </c>
      <c r="AG1894" s="46" t="str">
        <f>TEXT(Table1[[#This Row],[Order Date]],"mmm-yyyy")</f>
        <v>Apr-2015</v>
      </c>
    </row>
    <row r="1895" spans="1:33" ht="12.75" customHeight="1" x14ac:dyDescent="0.25">
      <c r="A1895" s="5">
        <v>18259</v>
      </c>
      <c r="B1895" s="5" t="s">
        <v>37</v>
      </c>
      <c r="C1895" s="5">
        <v>0.06</v>
      </c>
      <c r="D1895" s="5">
        <v>113.98</v>
      </c>
      <c r="E1895" s="5">
        <v>30</v>
      </c>
      <c r="F1895" s="5">
        <v>3327</v>
      </c>
      <c r="G1895" s="5" t="s">
        <v>2963</v>
      </c>
      <c r="H1895" s="5" t="s">
        <v>39</v>
      </c>
      <c r="I1895" s="5" t="s">
        <v>58</v>
      </c>
      <c r="J1895" s="5" t="s">
        <v>41</v>
      </c>
      <c r="K1895" s="5" t="s">
        <v>42</v>
      </c>
      <c r="L1895" s="5" t="s">
        <v>43</v>
      </c>
      <c r="M1895" s="5" t="s">
        <v>2964</v>
      </c>
      <c r="N1895" s="5">
        <v>0.69</v>
      </c>
      <c r="O1895" s="5" t="s">
        <v>33</v>
      </c>
      <c r="P1895" s="5" t="s">
        <v>61</v>
      </c>
      <c r="Q1895" s="5" t="s">
        <v>300</v>
      </c>
      <c r="R1895" s="5" t="s">
        <v>2722</v>
      </c>
      <c r="S1895" s="5">
        <v>48060</v>
      </c>
      <c r="T1895" s="7">
        <v>42069</v>
      </c>
      <c r="U1895" s="7">
        <v>42071</v>
      </c>
      <c r="V1895" s="5">
        <v>-127.3</v>
      </c>
      <c r="W1895" s="5">
        <v>3</v>
      </c>
      <c r="X1895" s="5">
        <v>356.14</v>
      </c>
      <c r="Y1895" s="5">
        <v>87272</v>
      </c>
      <c r="Z1895" s="5">
        <f>DATEDIF(Table1[[#This Row],[Order Date]], Table1[[#This Row],[Ship Date]], "D")</f>
        <v>2</v>
      </c>
      <c r="AA1895" s="5">
        <f>IF(Table1[[#This Row],[Sales]]=0, 0, Table1[[#This Row],[Profit]] / Table1[[#This Row],[Sales]] * 100)</f>
        <v>-35.74437019149773</v>
      </c>
      <c r="AB1895" s="5">
        <f>Table1[[#This Row],[Sales]] / (1 - Table1[[#This Row],[Discount]])</f>
        <v>378.87234042553195</v>
      </c>
      <c r="AC1895" s="5">
        <f>Table1[[#This Row],[Sales Before Discount]] - Table1[[#This Row],[Sales]]</f>
        <v>22.732340425531959</v>
      </c>
      <c r="AD1895" s="5" t="str">
        <f>IF(Table1[[#This Row],[Discount Impact Factor]]=0, "No Discount", IF(Table1[[#This Row],[Discount Impact Factor]]&lt;=0.1, "Low Discount", IF(Table1[[#This Row],[Discount Impact Factor]]&lt;=0.2, "Medium Discount", "High Discount")))</f>
        <v>High Discount</v>
      </c>
      <c r="AE1895" s="5" t="str">
        <f>IF(Table1[[#This Row],[Discount]]=0,"0% (No Discount)",
 IF(Table1[[#This Row],[Discount]]&lt;=0.09,"10%",
 IF(Table1[[#This Row],[Discount]]&lt;=0.16,"15%",
 IF(Table1[[#This Row],[Discount]]&lt;=0.2,"20%",  IF(Table1[[#This Row],[Discount]]&lt;=0.25,"25%",
 "30%+")))))</f>
        <v>10%</v>
      </c>
      <c r="AF1895" s="5" t="str">
        <f>IF(Table1[[#This Row],[Discount]]=0, "Full Price", "Discounted")</f>
        <v>Discounted</v>
      </c>
      <c r="AG1895" s="46" t="str">
        <f>TEXT(Table1[[#This Row],[Order Date]],"mmm-yyyy")</f>
        <v>Mar-2015</v>
      </c>
    </row>
    <row r="1896" spans="1:33" ht="12.75" customHeight="1" x14ac:dyDescent="0.25">
      <c r="A1896" s="5">
        <v>18260</v>
      </c>
      <c r="B1896" s="5" t="s">
        <v>37</v>
      </c>
      <c r="C1896" s="5">
        <v>0.05</v>
      </c>
      <c r="D1896" s="5">
        <v>6.48</v>
      </c>
      <c r="E1896" s="5">
        <v>6.86</v>
      </c>
      <c r="F1896" s="5">
        <v>3327</v>
      </c>
      <c r="G1896" s="5" t="s">
        <v>2963</v>
      </c>
      <c r="H1896" s="5" t="s">
        <v>49</v>
      </c>
      <c r="I1896" s="5" t="s">
        <v>58</v>
      </c>
      <c r="J1896" s="5" t="s">
        <v>29</v>
      </c>
      <c r="K1896" s="5" t="s">
        <v>93</v>
      </c>
      <c r="L1896" s="5" t="s">
        <v>59</v>
      </c>
      <c r="M1896" s="5" t="s">
        <v>929</v>
      </c>
      <c r="N1896" s="5">
        <v>0.37</v>
      </c>
      <c r="O1896" s="5" t="s">
        <v>33</v>
      </c>
      <c r="P1896" s="5" t="s">
        <v>61</v>
      </c>
      <c r="Q1896" s="5" t="s">
        <v>300</v>
      </c>
      <c r="R1896" s="5" t="s">
        <v>2722</v>
      </c>
      <c r="S1896" s="5">
        <v>48060</v>
      </c>
      <c r="T1896" s="7">
        <v>42069</v>
      </c>
      <c r="U1896" s="7">
        <v>42071</v>
      </c>
      <c r="V1896" s="5">
        <v>-52.77</v>
      </c>
      <c r="W1896" s="5">
        <v>4</v>
      </c>
      <c r="X1896" s="5">
        <v>27.08</v>
      </c>
      <c r="Y1896" s="5">
        <v>87272</v>
      </c>
      <c r="Z1896" s="5">
        <f>DATEDIF(Table1[[#This Row],[Order Date]], Table1[[#This Row],[Ship Date]], "D")</f>
        <v>2</v>
      </c>
      <c r="AA1896" s="5">
        <f>IF(Table1[[#This Row],[Sales]]=0, 0, Table1[[#This Row],[Profit]] / Table1[[#This Row],[Sales]] * 100)</f>
        <v>-194.86706056129987</v>
      </c>
      <c r="AB1896" s="5">
        <f>Table1[[#This Row],[Sales]] / (1 - Table1[[#This Row],[Discount]])</f>
        <v>28.505263157894735</v>
      </c>
      <c r="AC1896" s="5">
        <f>Table1[[#This Row],[Sales Before Discount]] - Table1[[#This Row],[Sales]]</f>
        <v>1.4252631578947366</v>
      </c>
      <c r="AD1896" s="5" t="str">
        <f>IF(Table1[[#This Row],[Discount Impact Factor]]=0, "No Discount", IF(Table1[[#This Row],[Discount Impact Factor]]&lt;=0.1, "Low Discount", IF(Table1[[#This Row],[Discount Impact Factor]]&lt;=0.2, "Medium Discount", "High Discount")))</f>
        <v>High Discount</v>
      </c>
      <c r="AE1896" s="5" t="str">
        <f>IF(Table1[[#This Row],[Discount]]=0,"0% (No Discount)",
 IF(Table1[[#This Row],[Discount]]&lt;=0.09,"10%",
 IF(Table1[[#This Row],[Discount]]&lt;=0.16,"15%",
 IF(Table1[[#This Row],[Discount]]&lt;=0.2,"20%",  IF(Table1[[#This Row],[Discount]]&lt;=0.25,"25%",
 "30%+")))))</f>
        <v>10%</v>
      </c>
      <c r="AF1896" s="5" t="str">
        <f>IF(Table1[[#This Row],[Discount]]=0, "Full Price", "Discounted")</f>
        <v>Discounted</v>
      </c>
      <c r="AG1896" s="46" t="str">
        <f>TEXT(Table1[[#This Row],[Order Date]],"mmm-yyyy")</f>
        <v>Mar-2015</v>
      </c>
    </row>
    <row r="1897" spans="1:33" ht="12.75" customHeight="1" x14ac:dyDescent="0.25">
      <c r="A1897" s="5">
        <v>21588</v>
      </c>
      <c r="B1897" s="5" t="s">
        <v>56</v>
      </c>
      <c r="C1897" s="5">
        <v>0.09</v>
      </c>
      <c r="D1897" s="5">
        <v>5.98</v>
      </c>
      <c r="E1897" s="5">
        <v>4.6900000000000004</v>
      </c>
      <c r="F1897" s="5">
        <v>3331</v>
      </c>
      <c r="G1897" s="5" t="s">
        <v>2965</v>
      </c>
      <c r="H1897" s="5" t="s">
        <v>49</v>
      </c>
      <c r="I1897" s="5" t="s">
        <v>28</v>
      </c>
      <c r="J1897" s="5" t="s">
        <v>29</v>
      </c>
      <c r="K1897" s="5" t="s">
        <v>141</v>
      </c>
      <c r="L1897" s="5" t="s">
        <v>59</v>
      </c>
      <c r="M1897" s="5" t="s">
        <v>1403</v>
      </c>
      <c r="N1897" s="5">
        <v>0.68</v>
      </c>
      <c r="O1897" s="5" t="s">
        <v>33</v>
      </c>
      <c r="P1897" s="5" t="s">
        <v>136</v>
      </c>
      <c r="Q1897" s="5" t="s">
        <v>362</v>
      </c>
      <c r="R1897" s="5" t="s">
        <v>2966</v>
      </c>
      <c r="S1897" s="5">
        <v>32174</v>
      </c>
      <c r="T1897" s="7">
        <v>42009</v>
      </c>
      <c r="U1897" s="7">
        <v>42010</v>
      </c>
      <c r="V1897" s="5">
        <v>-781.13419999999996</v>
      </c>
      <c r="W1897" s="5">
        <v>11</v>
      </c>
      <c r="X1897" s="5">
        <v>65.849999999999994</v>
      </c>
      <c r="Y1897" s="5">
        <v>86283</v>
      </c>
      <c r="Z1897" s="5">
        <f>DATEDIF(Table1[[#This Row],[Order Date]], Table1[[#This Row],[Ship Date]], "D")</f>
        <v>1</v>
      </c>
      <c r="AA1897" s="5">
        <f>IF(Table1[[#This Row],[Sales]]=0, 0, Table1[[#This Row],[Profit]] / Table1[[#This Row],[Sales]] * 100)</f>
        <v>-1186.2326499620349</v>
      </c>
      <c r="AB1897" s="5">
        <f>Table1[[#This Row],[Sales]] / (1 - Table1[[#This Row],[Discount]])</f>
        <v>72.362637362637358</v>
      </c>
      <c r="AC1897" s="5">
        <f>Table1[[#This Row],[Sales Before Discount]] - Table1[[#This Row],[Sales]]</f>
        <v>6.5126373626373635</v>
      </c>
      <c r="AD1897" s="5" t="str">
        <f>IF(Table1[[#This Row],[Discount Impact Factor]]=0, "No Discount", IF(Table1[[#This Row],[Discount Impact Factor]]&lt;=0.1, "Low Discount", IF(Table1[[#This Row],[Discount Impact Factor]]&lt;=0.2, "Medium Discount", "High Discount")))</f>
        <v>High Discount</v>
      </c>
      <c r="AE1897" s="5" t="str">
        <f>IF(Table1[[#This Row],[Discount]]=0,"0% (No Discount)",
 IF(Table1[[#This Row],[Discount]]&lt;=0.09,"10%",
 IF(Table1[[#This Row],[Discount]]&lt;=0.16,"15%",
 IF(Table1[[#This Row],[Discount]]&lt;=0.2,"20%",  IF(Table1[[#This Row],[Discount]]&lt;=0.25,"25%",
 "30%+")))))</f>
        <v>10%</v>
      </c>
      <c r="AF1897" s="5" t="str">
        <f>IF(Table1[[#This Row],[Discount]]=0, "Full Price", "Discounted")</f>
        <v>Discounted</v>
      </c>
      <c r="AG1897" s="46" t="str">
        <f>TEXT(Table1[[#This Row],[Order Date]],"mmm-yyyy")</f>
        <v>Jan-2015</v>
      </c>
    </row>
    <row r="1898" spans="1:33" ht="12.75" customHeight="1" x14ac:dyDescent="0.25">
      <c r="A1898" s="5">
        <v>23294</v>
      </c>
      <c r="B1898" s="5" t="s">
        <v>37</v>
      </c>
      <c r="C1898" s="5">
        <v>0.02</v>
      </c>
      <c r="D1898" s="5">
        <v>4</v>
      </c>
      <c r="E1898" s="5">
        <v>1.3</v>
      </c>
      <c r="F1898" s="5">
        <v>3331</v>
      </c>
      <c r="G1898" s="5" t="s">
        <v>2965</v>
      </c>
      <c r="H1898" s="5" t="s">
        <v>49</v>
      </c>
      <c r="I1898" s="5" t="s">
        <v>28</v>
      </c>
      <c r="J1898" s="5" t="s">
        <v>29</v>
      </c>
      <c r="K1898" s="5" t="s">
        <v>93</v>
      </c>
      <c r="L1898" s="5" t="s">
        <v>31</v>
      </c>
      <c r="M1898" s="5" t="s">
        <v>204</v>
      </c>
      <c r="N1898" s="5">
        <v>0.37</v>
      </c>
      <c r="O1898" s="5" t="s">
        <v>33</v>
      </c>
      <c r="P1898" s="5" t="s">
        <v>136</v>
      </c>
      <c r="Q1898" s="5" t="s">
        <v>362</v>
      </c>
      <c r="R1898" s="5" t="s">
        <v>2966</v>
      </c>
      <c r="S1898" s="5">
        <v>32174</v>
      </c>
      <c r="T1898" s="7">
        <v>42013</v>
      </c>
      <c r="U1898" s="7">
        <v>42013</v>
      </c>
      <c r="V1898" s="5">
        <v>-23.295999999999999</v>
      </c>
      <c r="W1898" s="5">
        <v>12</v>
      </c>
      <c r="X1898" s="5">
        <v>50.71</v>
      </c>
      <c r="Y1898" s="5">
        <v>86284</v>
      </c>
      <c r="Z1898" s="5">
        <f>DATEDIF(Table1[[#This Row],[Order Date]], Table1[[#This Row],[Ship Date]], "D")</f>
        <v>0</v>
      </c>
      <c r="AA1898" s="5">
        <f>IF(Table1[[#This Row],[Sales]]=0, 0, Table1[[#This Row],[Profit]] / Table1[[#This Row],[Sales]] * 100)</f>
        <v>-45.939656872411746</v>
      </c>
      <c r="AB1898" s="5">
        <f>Table1[[#This Row],[Sales]] / (1 - Table1[[#This Row],[Discount]])</f>
        <v>51.744897959183675</v>
      </c>
      <c r="AC1898" s="5">
        <f>Table1[[#This Row],[Sales Before Discount]] - Table1[[#This Row],[Sales]]</f>
        <v>1.0348979591836738</v>
      </c>
      <c r="AD1898" s="5" t="str">
        <f>IF(Table1[[#This Row],[Discount Impact Factor]]=0, "No Discount", IF(Table1[[#This Row],[Discount Impact Factor]]&lt;=0.1, "Low Discount", IF(Table1[[#This Row],[Discount Impact Factor]]&lt;=0.2, "Medium Discount", "High Discount")))</f>
        <v>High Discount</v>
      </c>
      <c r="AE1898" s="5" t="str">
        <f>IF(Table1[[#This Row],[Discount]]=0,"0% (No Discount)",
 IF(Table1[[#This Row],[Discount]]&lt;=0.09,"10%",
 IF(Table1[[#This Row],[Discount]]&lt;=0.16,"15%",
 IF(Table1[[#This Row],[Discount]]&lt;=0.2,"20%",  IF(Table1[[#This Row],[Discount]]&lt;=0.25,"25%",
 "30%+")))))</f>
        <v>10%</v>
      </c>
      <c r="AF1898" s="5" t="str">
        <f>IF(Table1[[#This Row],[Discount]]=0, "Full Price", "Discounted")</f>
        <v>Discounted</v>
      </c>
      <c r="AG1898" s="46" t="str">
        <f>TEXT(Table1[[#This Row],[Order Date]],"mmm-yyyy")</f>
        <v>Jan-2015</v>
      </c>
    </row>
    <row r="1899" spans="1:33" ht="12.75" hidden="1" customHeight="1" x14ac:dyDescent="0.25">
      <c r="A1899" s="5">
        <v>21429</v>
      </c>
      <c r="B1899" s="5" t="s">
        <v>25</v>
      </c>
      <c r="C1899" s="5">
        <v>0.08</v>
      </c>
      <c r="D1899" s="5">
        <v>6.48</v>
      </c>
      <c r="E1899" s="5">
        <v>8.4</v>
      </c>
      <c r="F1899" s="5">
        <v>3338</v>
      </c>
      <c r="G1899" s="5" t="s">
        <v>2967</v>
      </c>
      <c r="H1899" s="5" t="s">
        <v>49</v>
      </c>
      <c r="I1899" s="5" t="s">
        <v>114</v>
      </c>
      <c r="J1899" s="5" t="s">
        <v>29</v>
      </c>
      <c r="K1899" s="5" t="s">
        <v>93</v>
      </c>
      <c r="L1899" s="5" t="s">
        <v>59</v>
      </c>
      <c r="M1899" s="5" t="s">
        <v>736</v>
      </c>
      <c r="N1899" s="5">
        <v>0.37</v>
      </c>
      <c r="O1899" s="5" t="s">
        <v>33</v>
      </c>
      <c r="P1899" s="5" t="s">
        <v>136</v>
      </c>
      <c r="Q1899" s="5" t="s">
        <v>362</v>
      </c>
      <c r="R1899" s="5" t="s">
        <v>2968</v>
      </c>
      <c r="S1899" s="5">
        <v>33614</v>
      </c>
      <c r="T1899" s="7">
        <v>42131</v>
      </c>
      <c r="U1899" s="7">
        <v>42131</v>
      </c>
      <c r="V1899" s="5">
        <v>58.811999999999998</v>
      </c>
      <c r="W1899" s="5">
        <v>7</v>
      </c>
      <c r="X1899" s="5">
        <v>45</v>
      </c>
      <c r="Y1899" s="5">
        <v>85979</v>
      </c>
      <c r="Z1899" s="5">
        <f>DATEDIF(Table1[[#This Row],[Order Date]], Table1[[#This Row],[Ship Date]], "D")</f>
        <v>0</v>
      </c>
      <c r="AA1899" s="5">
        <f>IF(Table1[[#This Row],[Sales]]=0, 0, Table1[[#This Row],[Profit]] / Table1[[#This Row],[Sales]] * 100)</f>
        <v>130.69333333333333</v>
      </c>
      <c r="AB1899" s="5">
        <f>Table1[[#This Row],[Sales]] / (1 - Table1[[#This Row],[Discount]])</f>
        <v>48.913043478260867</v>
      </c>
      <c r="AC1899" s="5">
        <f>Table1[[#This Row],[Sales Before Discount]] - Table1[[#This Row],[Sales]]</f>
        <v>3.9130434782608674</v>
      </c>
      <c r="AD1899" s="5" t="str">
        <f>IF(Table1[[#This Row],[Discount Impact Factor]]=0, "No Discount", IF(Table1[[#This Row],[Discount Impact Factor]]&lt;=0.1, "Low Discount", IF(Table1[[#This Row],[Discount Impact Factor]]&lt;=0.2, "Medium Discount", "High Discount")))</f>
        <v>High Discount</v>
      </c>
      <c r="AE1899" s="5" t="str">
        <f>IF(Table1[[#This Row],[Discount]]=0,"0% (No Discount)",
 IF(Table1[[#This Row],[Discount]]&lt;=0.09,"10%",
 IF(Table1[[#This Row],[Discount]]&lt;=0.16,"15%",
 IF(Table1[[#This Row],[Discount]]&lt;=0.2,"20%",  IF(Table1[[#This Row],[Discount]]&lt;=0.25,"25%",
 "30%+")))))</f>
        <v>10%</v>
      </c>
      <c r="AF1899" s="5" t="str">
        <f>IF(Table1[[#This Row],[Discount]]=0, "Full Price", "Discounted")</f>
        <v>Discounted</v>
      </c>
      <c r="AG1899" s="46" t="str">
        <f>TEXT(Table1[[#This Row],[Order Date]],"mmm-yyyy")</f>
        <v>May-2015</v>
      </c>
    </row>
    <row r="1900" spans="1:33" ht="12.75" hidden="1" customHeight="1" x14ac:dyDescent="0.25">
      <c r="A1900" s="5">
        <v>25613</v>
      </c>
      <c r="B1900" s="5" t="s">
        <v>25</v>
      </c>
      <c r="C1900" s="5">
        <v>0.03</v>
      </c>
      <c r="D1900" s="5">
        <v>2.61</v>
      </c>
      <c r="E1900" s="5">
        <v>0.5</v>
      </c>
      <c r="F1900" s="5">
        <v>3339</v>
      </c>
      <c r="G1900" s="5" t="s">
        <v>2969</v>
      </c>
      <c r="H1900" s="5" t="s">
        <v>49</v>
      </c>
      <c r="I1900" s="5" t="s">
        <v>114</v>
      </c>
      <c r="J1900" s="5" t="s">
        <v>29</v>
      </c>
      <c r="K1900" s="5" t="s">
        <v>134</v>
      </c>
      <c r="L1900" s="5" t="s">
        <v>59</v>
      </c>
      <c r="M1900" s="5" t="s">
        <v>1138</v>
      </c>
      <c r="N1900" s="5">
        <v>0.39</v>
      </c>
      <c r="O1900" s="5" t="s">
        <v>33</v>
      </c>
      <c r="P1900" s="5" t="s">
        <v>136</v>
      </c>
      <c r="Q1900" s="5" t="s">
        <v>362</v>
      </c>
      <c r="R1900" s="5" t="s">
        <v>2970</v>
      </c>
      <c r="S1900" s="5">
        <v>32780</v>
      </c>
      <c r="T1900" s="7">
        <v>42169</v>
      </c>
      <c r="U1900" s="7">
        <v>42170</v>
      </c>
      <c r="V1900" s="5">
        <v>4.0442999999999998</v>
      </c>
      <c r="W1900" s="5">
        <v>7</v>
      </c>
      <c r="X1900" s="5">
        <v>19.02</v>
      </c>
      <c r="Y1900" s="5">
        <v>85981</v>
      </c>
      <c r="Z1900" s="5">
        <f>DATEDIF(Table1[[#This Row],[Order Date]], Table1[[#This Row],[Ship Date]], "D")</f>
        <v>1</v>
      </c>
      <c r="AA1900" s="5">
        <f>IF(Table1[[#This Row],[Sales]]=0, 0, Table1[[#This Row],[Profit]] / Table1[[#This Row],[Sales]] * 100)</f>
        <v>21.263406940063089</v>
      </c>
      <c r="AB1900" s="5">
        <f>Table1[[#This Row],[Sales]] / (1 - Table1[[#This Row],[Discount]])</f>
        <v>19.608247422680414</v>
      </c>
      <c r="AC1900" s="5">
        <f>Table1[[#This Row],[Sales Before Discount]] - Table1[[#This Row],[Sales]]</f>
        <v>0.58824742268041419</v>
      </c>
      <c r="AD1900" s="5" t="str">
        <f>IF(Table1[[#This Row],[Discount Impact Factor]]=0, "No Discount", IF(Table1[[#This Row],[Discount Impact Factor]]&lt;=0.1, "Low Discount", IF(Table1[[#This Row],[Discount Impact Factor]]&lt;=0.2, "Medium Discount", "High Discount")))</f>
        <v>High Discount</v>
      </c>
      <c r="AE1900" s="5" t="str">
        <f>IF(Table1[[#This Row],[Discount]]=0,"0% (No Discount)",
 IF(Table1[[#This Row],[Discount]]&lt;=0.09,"10%",
 IF(Table1[[#This Row],[Discount]]&lt;=0.16,"15%",
 IF(Table1[[#This Row],[Discount]]&lt;=0.2,"20%",  IF(Table1[[#This Row],[Discount]]&lt;=0.25,"25%",
 "30%+")))))</f>
        <v>10%</v>
      </c>
      <c r="AF1900" s="5" t="str">
        <f>IF(Table1[[#This Row],[Discount]]=0, "Full Price", "Discounted")</f>
        <v>Discounted</v>
      </c>
      <c r="AG1900" s="46" t="str">
        <f>TEXT(Table1[[#This Row],[Order Date]],"mmm-yyyy")</f>
        <v>Jun-2015</v>
      </c>
    </row>
    <row r="1901" spans="1:33" ht="12.75" customHeight="1" x14ac:dyDescent="0.25">
      <c r="A1901" s="5">
        <v>25614</v>
      </c>
      <c r="B1901" s="5" t="s">
        <v>25</v>
      </c>
      <c r="C1901" s="5">
        <v>0.01</v>
      </c>
      <c r="D1901" s="5">
        <v>11.66</v>
      </c>
      <c r="E1901" s="5">
        <v>7.95</v>
      </c>
      <c r="F1901" s="5">
        <v>3339</v>
      </c>
      <c r="G1901" s="5" t="s">
        <v>2969</v>
      </c>
      <c r="H1901" s="5" t="s">
        <v>49</v>
      </c>
      <c r="I1901" s="5" t="s">
        <v>114</v>
      </c>
      <c r="J1901" s="5" t="s">
        <v>29</v>
      </c>
      <c r="K1901" s="5" t="s">
        <v>30</v>
      </c>
      <c r="L1901" s="5" t="s">
        <v>51</v>
      </c>
      <c r="M1901" s="5" t="s">
        <v>1718</v>
      </c>
      <c r="N1901" s="5">
        <v>0.57999999999999996</v>
      </c>
      <c r="O1901" s="5" t="s">
        <v>33</v>
      </c>
      <c r="P1901" s="5" t="s">
        <v>136</v>
      </c>
      <c r="Q1901" s="5" t="s">
        <v>362</v>
      </c>
      <c r="R1901" s="5" t="s">
        <v>2970</v>
      </c>
      <c r="S1901" s="5">
        <v>32780</v>
      </c>
      <c r="T1901" s="7">
        <v>42169</v>
      </c>
      <c r="U1901" s="7">
        <v>42170</v>
      </c>
      <c r="V1901" s="5">
        <v>-10.368400000000001</v>
      </c>
      <c r="W1901" s="5">
        <v>16</v>
      </c>
      <c r="X1901" s="5">
        <v>193.87</v>
      </c>
      <c r="Y1901" s="5">
        <v>85981</v>
      </c>
      <c r="Z1901" s="5">
        <f>DATEDIF(Table1[[#This Row],[Order Date]], Table1[[#This Row],[Ship Date]], "D")</f>
        <v>1</v>
      </c>
      <c r="AA1901" s="5">
        <f>IF(Table1[[#This Row],[Sales]]=0, 0, Table1[[#This Row],[Profit]] / Table1[[#This Row],[Sales]] * 100)</f>
        <v>-5.3481198741424674</v>
      </c>
      <c r="AB1901" s="5">
        <f>Table1[[#This Row],[Sales]] / (1 - Table1[[#This Row],[Discount]])</f>
        <v>195.82828282828282</v>
      </c>
      <c r="AC1901" s="5">
        <f>Table1[[#This Row],[Sales Before Discount]] - Table1[[#This Row],[Sales]]</f>
        <v>1.9582828282828189</v>
      </c>
      <c r="AD1901" s="5" t="str">
        <f>IF(Table1[[#This Row],[Discount Impact Factor]]=0, "No Discount", IF(Table1[[#This Row],[Discount Impact Factor]]&lt;=0.1, "Low Discount", IF(Table1[[#This Row],[Discount Impact Factor]]&lt;=0.2, "Medium Discount", "High Discount")))</f>
        <v>High Discount</v>
      </c>
      <c r="AE1901" s="5" t="str">
        <f>IF(Table1[[#This Row],[Discount]]=0,"0% (No Discount)",
 IF(Table1[[#This Row],[Discount]]&lt;=0.09,"10%",
 IF(Table1[[#This Row],[Discount]]&lt;=0.16,"15%",
 IF(Table1[[#This Row],[Discount]]&lt;=0.2,"20%",  IF(Table1[[#This Row],[Discount]]&lt;=0.25,"25%",
 "30%+")))))</f>
        <v>10%</v>
      </c>
      <c r="AF1901" s="5" t="str">
        <f>IF(Table1[[#This Row],[Discount]]=0, "Full Price", "Discounted")</f>
        <v>Discounted</v>
      </c>
      <c r="AG1901" s="46" t="str">
        <f>TEXT(Table1[[#This Row],[Order Date]],"mmm-yyyy")</f>
        <v>Jun-2015</v>
      </c>
    </row>
    <row r="1902" spans="1:33" ht="12.75" hidden="1" customHeight="1" x14ac:dyDescent="0.25">
      <c r="A1902" s="5">
        <v>22857</v>
      </c>
      <c r="B1902" s="5" t="s">
        <v>56</v>
      </c>
      <c r="C1902" s="5">
        <v>0.08</v>
      </c>
      <c r="D1902" s="5">
        <v>125.99</v>
      </c>
      <c r="E1902" s="5">
        <v>4.2</v>
      </c>
      <c r="F1902" s="5">
        <v>3340</v>
      </c>
      <c r="G1902" s="5" t="s">
        <v>2971</v>
      </c>
      <c r="H1902" s="5" t="s">
        <v>49</v>
      </c>
      <c r="I1902" s="5" t="s">
        <v>114</v>
      </c>
      <c r="J1902" s="5" t="s">
        <v>77</v>
      </c>
      <c r="K1902" s="5" t="s">
        <v>78</v>
      </c>
      <c r="L1902" s="5" t="s">
        <v>59</v>
      </c>
      <c r="M1902" s="5" t="s">
        <v>2972</v>
      </c>
      <c r="N1902" s="5">
        <v>0.56999999999999995</v>
      </c>
      <c r="O1902" s="5" t="s">
        <v>33</v>
      </c>
      <c r="P1902" s="5" t="s">
        <v>34</v>
      </c>
      <c r="Q1902" s="5" t="s">
        <v>102</v>
      </c>
      <c r="R1902" s="5" t="s">
        <v>2973</v>
      </c>
      <c r="S1902" s="5">
        <v>97060</v>
      </c>
      <c r="T1902" s="7">
        <v>42017</v>
      </c>
      <c r="U1902" s="7">
        <v>42018</v>
      </c>
      <c r="V1902" s="5">
        <v>989.81189999999992</v>
      </c>
      <c r="W1902" s="5">
        <v>14</v>
      </c>
      <c r="X1902" s="5">
        <v>1434.51</v>
      </c>
      <c r="Y1902" s="5">
        <v>85980</v>
      </c>
      <c r="Z1902" s="5">
        <f>DATEDIF(Table1[[#This Row],[Order Date]], Table1[[#This Row],[Ship Date]], "D")</f>
        <v>1</v>
      </c>
      <c r="AA1902" s="5">
        <f>IF(Table1[[#This Row],[Sales]]=0, 0, Table1[[#This Row],[Profit]] / Table1[[#This Row],[Sales]] * 100)</f>
        <v>69</v>
      </c>
      <c r="AB1902" s="5">
        <f>Table1[[#This Row],[Sales]] / (1 - Table1[[#This Row],[Discount]])</f>
        <v>1559.25</v>
      </c>
      <c r="AC1902" s="5">
        <f>Table1[[#This Row],[Sales Before Discount]] - Table1[[#This Row],[Sales]]</f>
        <v>124.74000000000001</v>
      </c>
      <c r="AD1902" s="5" t="str">
        <f>IF(Table1[[#This Row],[Discount Impact Factor]]=0, "No Discount", IF(Table1[[#This Row],[Discount Impact Factor]]&lt;=0.1, "Low Discount", IF(Table1[[#This Row],[Discount Impact Factor]]&lt;=0.2, "Medium Discount", "High Discount")))</f>
        <v>High Discount</v>
      </c>
      <c r="AE1902" s="5" t="str">
        <f>IF(Table1[[#This Row],[Discount]]=0,"0% (No Discount)",
 IF(Table1[[#This Row],[Discount]]&lt;=0.09,"10%",
 IF(Table1[[#This Row],[Discount]]&lt;=0.16,"15%",
 IF(Table1[[#This Row],[Discount]]&lt;=0.2,"20%",  IF(Table1[[#This Row],[Discount]]&lt;=0.25,"25%",
 "30%+")))))</f>
        <v>10%</v>
      </c>
      <c r="AF1902" s="5" t="str">
        <f>IF(Table1[[#This Row],[Discount]]=0, "Full Price", "Discounted")</f>
        <v>Discounted</v>
      </c>
      <c r="AG1902" s="46" t="str">
        <f>TEXT(Table1[[#This Row],[Order Date]],"mmm-yyyy")</f>
        <v>Jan-2015</v>
      </c>
    </row>
    <row r="1903" spans="1:33" ht="12.75" hidden="1" customHeight="1" x14ac:dyDescent="0.25">
      <c r="A1903" s="5">
        <v>2986</v>
      </c>
      <c r="B1903" s="5" t="s">
        <v>47</v>
      </c>
      <c r="C1903" s="5">
        <v>0.03</v>
      </c>
      <c r="D1903" s="5">
        <v>194.3</v>
      </c>
      <c r="E1903" s="5">
        <v>11.54</v>
      </c>
      <c r="F1903" s="5">
        <v>3342</v>
      </c>
      <c r="G1903" s="5" t="s">
        <v>2974</v>
      </c>
      <c r="H1903" s="5" t="s">
        <v>49</v>
      </c>
      <c r="I1903" s="5" t="s">
        <v>40</v>
      </c>
      <c r="J1903" s="5" t="s">
        <v>41</v>
      </c>
      <c r="K1903" s="5" t="s">
        <v>50</v>
      </c>
      <c r="L1903" s="5" t="s">
        <v>236</v>
      </c>
      <c r="M1903" s="5" t="s">
        <v>1163</v>
      </c>
      <c r="N1903" s="5">
        <v>0.59</v>
      </c>
      <c r="O1903" s="5" t="s">
        <v>33</v>
      </c>
      <c r="P1903" s="5" t="s">
        <v>53</v>
      </c>
      <c r="Q1903" s="5" t="s">
        <v>1008</v>
      </c>
      <c r="R1903" s="5" t="s">
        <v>35</v>
      </c>
      <c r="S1903" s="5">
        <v>20006</v>
      </c>
      <c r="T1903" s="7">
        <v>42048</v>
      </c>
      <c r="U1903" s="7">
        <v>42050</v>
      </c>
      <c r="V1903" s="5">
        <v>2861.01</v>
      </c>
      <c r="W1903" s="5">
        <v>42</v>
      </c>
      <c r="X1903" s="5">
        <v>8549.0400000000009</v>
      </c>
      <c r="Y1903" s="5">
        <v>21572</v>
      </c>
      <c r="Z1903" s="5">
        <f>DATEDIF(Table1[[#This Row],[Order Date]], Table1[[#This Row],[Ship Date]], "D")</f>
        <v>2</v>
      </c>
      <c r="AA1903" s="5">
        <f>IF(Table1[[#This Row],[Sales]]=0, 0, Table1[[#This Row],[Profit]] / Table1[[#This Row],[Sales]] * 100)</f>
        <v>33.46586283372168</v>
      </c>
      <c r="AB1903" s="5">
        <f>Table1[[#This Row],[Sales]] / (1 - Table1[[#This Row],[Discount]])</f>
        <v>8813.443298969074</v>
      </c>
      <c r="AC1903" s="5">
        <f>Table1[[#This Row],[Sales Before Discount]] - Table1[[#This Row],[Sales]]</f>
        <v>264.40329896907315</v>
      </c>
      <c r="AD1903" s="5" t="str">
        <f>IF(Table1[[#This Row],[Discount Impact Factor]]=0, "No Discount", IF(Table1[[#This Row],[Discount Impact Factor]]&lt;=0.1, "Low Discount", IF(Table1[[#This Row],[Discount Impact Factor]]&lt;=0.2, "Medium Discount", "High Discount")))</f>
        <v>High Discount</v>
      </c>
      <c r="AE1903" s="5" t="str">
        <f>IF(Table1[[#This Row],[Discount]]=0,"0% (No Discount)",
 IF(Table1[[#This Row],[Discount]]&lt;=0.09,"10%",
 IF(Table1[[#This Row],[Discount]]&lt;=0.16,"15%",
 IF(Table1[[#This Row],[Discount]]&lt;=0.2,"20%",  IF(Table1[[#This Row],[Discount]]&lt;=0.25,"25%",
 "30%+")))))</f>
        <v>10%</v>
      </c>
      <c r="AF1903" s="5" t="str">
        <f>IF(Table1[[#This Row],[Discount]]=0, "Full Price", "Discounted")</f>
        <v>Discounted</v>
      </c>
      <c r="AG1903" s="46" t="str">
        <f>TEXT(Table1[[#This Row],[Order Date]],"mmm-yyyy")</f>
        <v>Feb-2015</v>
      </c>
    </row>
    <row r="1904" spans="1:33" ht="12.75" hidden="1" customHeight="1" x14ac:dyDescent="0.25">
      <c r="A1904" s="5">
        <v>20986</v>
      </c>
      <c r="B1904" s="5" t="s">
        <v>47</v>
      </c>
      <c r="C1904" s="5">
        <v>0.03</v>
      </c>
      <c r="D1904" s="5">
        <v>194.3</v>
      </c>
      <c r="E1904" s="5">
        <v>11.54</v>
      </c>
      <c r="F1904" s="5">
        <v>3344</v>
      </c>
      <c r="G1904" s="5" t="s">
        <v>2975</v>
      </c>
      <c r="H1904" s="5" t="s">
        <v>49</v>
      </c>
      <c r="I1904" s="5" t="s">
        <v>40</v>
      </c>
      <c r="J1904" s="5" t="s">
        <v>41</v>
      </c>
      <c r="K1904" s="5" t="s">
        <v>50</v>
      </c>
      <c r="L1904" s="5" t="s">
        <v>236</v>
      </c>
      <c r="M1904" s="5" t="s">
        <v>1163</v>
      </c>
      <c r="N1904" s="5">
        <v>0.59</v>
      </c>
      <c r="O1904" s="5" t="s">
        <v>33</v>
      </c>
      <c r="P1904" s="5" t="s">
        <v>61</v>
      </c>
      <c r="Q1904" s="5" t="s">
        <v>300</v>
      </c>
      <c r="R1904" s="5" t="s">
        <v>2976</v>
      </c>
      <c r="S1904" s="5">
        <v>48307</v>
      </c>
      <c r="T1904" s="7">
        <v>42048</v>
      </c>
      <c r="U1904" s="7">
        <v>42050</v>
      </c>
      <c r="V1904" s="5">
        <v>1544.9307000000001</v>
      </c>
      <c r="W1904" s="5">
        <v>11</v>
      </c>
      <c r="X1904" s="5">
        <v>2239.0300000000002</v>
      </c>
      <c r="Y1904" s="5">
        <v>89928</v>
      </c>
      <c r="Z1904" s="5">
        <f>DATEDIF(Table1[[#This Row],[Order Date]], Table1[[#This Row],[Ship Date]], "D")</f>
        <v>2</v>
      </c>
      <c r="AA1904" s="5">
        <f>IF(Table1[[#This Row],[Sales]]=0, 0, Table1[[#This Row],[Profit]] / Table1[[#This Row],[Sales]] * 100)</f>
        <v>69</v>
      </c>
      <c r="AB1904" s="5">
        <f>Table1[[#This Row],[Sales]] / (1 - Table1[[#This Row],[Discount]])</f>
        <v>2308.2783505154644</v>
      </c>
      <c r="AC1904" s="5">
        <f>Table1[[#This Row],[Sales Before Discount]] - Table1[[#This Row],[Sales]]</f>
        <v>69.248350515464153</v>
      </c>
      <c r="AD1904" s="5" t="str">
        <f>IF(Table1[[#This Row],[Discount Impact Factor]]=0, "No Discount", IF(Table1[[#This Row],[Discount Impact Factor]]&lt;=0.1, "Low Discount", IF(Table1[[#This Row],[Discount Impact Factor]]&lt;=0.2, "Medium Discount", "High Discount")))</f>
        <v>High Discount</v>
      </c>
      <c r="AE1904" s="5" t="str">
        <f>IF(Table1[[#This Row],[Discount]]=0,"0% (No Discount)",
 IF(Table1[[#This Row],[Discount]]&lt;=0.09,"10%",
 IF(Table1[[#This Row],[Discount]]&lt;=0.16,"15%",
 IF(Table1[[#This Row],[Discount]]&lt;=0.2,"20%",  IF(Table1[[#This Row],[Discount]]&lt;=0.25,"25%",
 "30%+")))))</f>
        <v>10%</v>
      </c>
      <c r="AF1904" s="5" t="str">
        <f>IF(Table1[[#This Row],[Discount]]=0, "Full Price", "Discounted")</f>
        <v>Discounted</v>
      </c>
      <c r="AG1904" s="46" t="str">
        <f>TEXT(Table1[[#This Row],[Order Date]],"mmm-yyyy")</f>
        <v>Feb-2015</v>
      </c>
    </row>
    <row r="1905" spans="1:33" ht="12.75" hidden="1" customHeight="1" x14ac:dyDescent="0.25">
      <c r="A1905" s="5">
        <v>18947</v>
      </c>
      <c r="B1905" s="5" t="s">
        <v>56</v>
      </c>
      <c r="C1905" s="5">
        <v>7.0000000000000007E-2</v>
      </c>
      <c r="D1905" s="5">
        <v>7.68</v>
      </c>
      <c r="E1905" s="5">
        <v>6.16</v>
      </c>
      <c r="F1905" s="5">
        <v>3347</v>
      </c>
      <c r="G1905" s="5" t="s">
        <v>2977</v>
      </c>
      <c r="H1905" s="5" t="s">
        <v>27</v>
      </c>
      <c r="I1905" s="5" t="s">
        <v>114</v>
      </c>
      <c r="J1905" s="5" t="s">
        <v>29</v>
      </c>
      <c r="K1905" s="5" t="s">
        <v>109</v>
      </c>
      <c r="L1905" s="5" t="s">
        <v>59</v>
      </c>
      <c r="M1905" s="5" t="s">
        <v>2978</v>
      </c>
      <c r="N1905" s="5">
        <v>0.35</v>
      </c>
      <c r="O1905" s="5" t="s">
        <v>33</v>
      </c>
      <c r="P1905" s="5" t="s">
        <v>136</v>
      </c>
      <c r="Q1905" s="5" t="s">
        <v>362</v>
      </c>
      <c r="R1905" s="5" t="s">
        <v>2979</v>
      </c>
      <c r="S1905" s="5">
        <v>33411</v>
      </c>
      <c r="T1905" s="7">
        <v>42010</v>
      </c>
      <c r="U1905" s="7">
        <v>42012</v>
      </c>
      <c r="V1905" s="5">
        <v>125.9982</v>
      </c>
      <c r="W1905" s="5">
        <v>1</v>
      </c>
      <c r="X1905" s="5">
        <v>22.13</v>
      </c>
      <c r="Y1905" s="5">
        <v>89355</v>
      </c>
      <c r="Z1905" s="5">
        <f>DATEDIF(Table1[[#This Row],[Order Date]], Table1[[#This Row],[Ship Date]], "D")</f>
        <v>2</v>
      </c>
      <c r="AA1905" s="5">
        <f>IF(Table1[[#This Row],[Sales]]=0, 0, Table1[[#This Row],[Profit]] / Table1[[#This Row],[Sales]] * 100)</f>
        <v>569.35472209670138</v>
      </c>
      <c r="AB1905" s="5">
        <f>Table1[[#This Row],[Sales]] / (1 - Table1[[#This Row],[Discount]])</f>
        <v>23.795698924731184</v>
      </c>
      <c r="AC1905" s="5">
        <f>Table1[[#This Row],[Sales Before Discount]] - Table1[[#This Row],[Sales]]</f>
        <v>1.6656989247311849</v>
      </c>
      <c r="AD1905" s="5" t="str">
        <f>IF(Table1[[#This Row],[Discount Impact Factor]]=0, "No Discount", IF(Table1[[#This Row],[Discount Impact Factor]]&lt;=0.1, "Low Discount", IF(Table1[[#This Row],[Discount Impact Factor]]&lt;=0.2, "Medium Discount", "High Discount")))</f>
        <v>High Discount</v>
      </c>
      <c r="AE1905" s="5" t="str">
        <f>IF(Table1[[#This Row],[Discount]]=0,"0% (No Discount)",
 IF(Table1[[#This Row],[Discount]]&lt;=0.09,"10%",
 IF(Table1[[#This Row],[Discount]]&lt;=0.16,"15%",
 IF(Table1[[#This Row],[Discount]]&lt;=0.2,"20%",  IF(Table1[[#This Row],[Discount]]&lt;=0.25,"25%",
 "30%+")))))</f>
        <v>10%</v>
      </c>
      <c r="AF1905" s="5" t="str">
        <f>IF(Table1[[#This Row],[Discount]]=0, "Full Price", "Discounted")</f>
        <v>Discounted</v>
      </c>
      <c r="AG1905" s="46" t="str">
        <f>TEXT(Table1[[#This Row],[Order Date]],"mmm-yyyy")</f>
        <v>Jan-2015</v>
      </c>
    </row>
    <row r="1906" spans="1:33" ht="12.75" customHeight="1" x14ac:dyDescent="0.25">
      <c r="A1906" s="5">
        <v>18948</v>
      </c>
      <c r="B1906" s="5" t="s">
        <v>56</v>
      </c>
      <c r="C1906" s="5">
        <v>0.05</v>
      </c>
      <c r="D1906" s="5">
        <v>6.64</v>
      </c>
      <c r="E1906" s="5">
        <v>4.95</v>
      </c>
      <c r="F1906" s="5">
        <v>3347</v>
      </c>
      <c r="G1906" s="5" t="s">
        <v>2977</v>
      </c>
      <c r="H1906" s="5" t="s">
        <v>27</v>
      </c>
      <c r="I1906" s="5" t="s">
        <v>114</v>
      </c>
      <c r="J1906" s="5" t="s">
        <v>41</v>
      </c>
      <c r="K1906" s="5" t="s">
        <v>50</v>
      </c>
      <c r="L1906" s="5" t="s">
        <v>51</v>
      </c>
      <c r="M1906" s="5" t="s">
        <v>2951</v>
      </c>
      <c r="N1906" s="5">
        <v>0.37</v>
      </c>
      <c r="O1906" s="5" t="s">
        <v>33</v>
      </c>
      <c r="P1906" s="5" t="s">
        <v>136</v>
      </c>
      <c r="Q1906" s="5" t="s">
        <v>362</v>
      </c>
      <c r="R1906" s="5" t="s">
        <v>2979</v>
      </c>
      <c r="S1906" s="5">
        <v>33411</v>
      </c>
      <c r="T1906" s="7">
        <v>42010</v>
      </c>
      <c r="U1906" s="7">
        <v>42012</v>
      </c>
      <c r="V1906" s="5">
        <v>-92.929200000000009</v>
      </c>
      <c r="W1906" s="5">
        <v>5</v>
      </c>
      <c r="X1906" s="5">
        <v>34.17</v>
      </c>
      <c r="Y1906" s="5">
        <v>89355</v>
      </c>
      <c r="Z1906" s="5">
        <f>DATEDIF(Table1[[#This Row],[Order Date]], Table1[[#This Row],[Ship Date]], "D")</f>
        <v>2</v>
      </c>
      <c r="AA1906" s="5">
        <f>IF(Table1[[#This Row],[Sales]]=0, 0, Table1[[#This Row],[Profit]] / Table1[[#This Row],[Sales]] * 100)</f>
        <v>-271.96136962247584</v>
      </c>
      <c r="AB1906" s="5">
        <f>Table1[[#This Row],[Sales]] / (1 - Table1[[#This Row],[Discount]])</f>
        <v>35.968421052631584</v>
      </c>
      <c r="AC1906" s="5">
        <f>Table1[[#This Row],[Sales Before Discount]] - Table1[[#This Row],[Sales]]</f>
        <v>1.798421052631582</v>
      </c>
      <c r="AD1906" s="5" t="str">
        <f>IF(Table1[[#This Row],[Discount Impact Factor]]=0, "No Discount", IF(Table1[[#This Row],[Discount Impact Factor]]&lt;=0.1, "Low Discount", IF(Table1[[#This Row],[Discount Impact Factor]]&lt;=0.2, "Medium Discount", "High Discount")))</f>
        <v>High Discount</v>
      </c>
      <c r="AE1906" s="5" t="str">
        <f>IF(Table1[[#This Row],[Discount]]=0,"0% (No Discount)",
 IF(Table1[[#This Row],[Discount]]&lt;=0.09,"10%",
 IF(Table1[[#This Row],[Discount]]&lt;=0.16,"15%",
 IF(Table1[[#This Row],[Discount]]&lt;=0.2,"20%",  IF(Table1[[#This Row],[Discount]]&lt;=0.25,"25%",
 "30%+")))))</f>
        <v>10%</v>
      </c>
      <c r="AF1906" s="5" t="str">
        <f>IF(Table1[[#This Row],[Discount]]=0, "Full Price", "Discounted")</f>
        <v>Discounted</v>
      </c>
      <c r="AG1906" s="46" t="str">
        <f>TEXT(Table1[[#This Row],[Order Date]],"mmm-yyyy")</f>
        <v>Jan-2015</v>
      </c>
    </row>
    <row r="1907" spans="1:33" ht="12.75" customHeight="1" x14ac:dyDescent="0.25">
      <c r="A1907" s="5">
        <v>19461</v>
      </c>
      <c r="B1907" s="5" t="s">
        <v>56</v>
      </c>
      <c r="C1907" s="5">
        <v>0.02</v>
      </c>
      <c r="D1907" s="5">
        <v>110.99</v>
      </c>
      <c r="E1907" s="5">
        <v>2.5</v>
      </c>
      <c r="F1907" s="5">
        <v>3347</v>
      </c>
      <c r="G1907" s="5" t="s">
        <v>2977</v>
      </c>
      <c r="H1907" s="5" t="s">
        <v>49</v>
      </c>
      <c r="I1907" s="5" t="s">
        <v>114</v>
      </c>
      <c r="J1907" s="5" t="s">
        <v>77</v>
      </c>
      <c r="K1907" s="5" t="s">
        <v>78</v>
      </c>
      <c r="L1907" s="5" t="s">
        <v>59</v>
      </c>
      <c r="M1907" s="5" t="s">
        <v>501</v>
      </c>
      <c r="N1907" s="5">
        <v>0.56999999999999995</v>
      </c>
      <c r="O1907" s="5" t="s">
        <v>33</v>
      </c>
      <c r="P1907" s="5" t="s">
        <v>136</v>
      </c>
      <c r="Q1907" s="5" t="s">
        <v>362</v>
      </c>
      <c r="R1907" s="5" t="s">
        <v>2979</v>
      </c>
      <c r="S1907" s="5">
        <v>33411</v>
      </c>
      <c r="T1907" s="7">
        <v>42031</v>
      </c>
      <c r="U1907" s="7">
        <v>42033</v>
      </c>
      <c r="V1907" s="5">
        <v>-39.808999999999997</v>
      </c>
      <c r="W1907" s="5">
        <v>1</v>
      </c>
      <c r="X1907" s="5">
        <v>94.3</v>
      </c>
      <c r="Y1907" s="5">
        <v>89356</v>
      </c>
      <c r="Z1907" s="5">
        <f>DATEDIF(Table1[[#This Row],[Order Date]], Table1[[#This Row],[Ship Date]], "D")</f>
        <v>2</v>
      </c>
      <c r="AA1907" s="5">
        <f>IF(Table1[[#This Row],[Sales]]=0, 0, Table1[[#This Row],[Profit]] / Table1[[#This Row],[Sales]] * 100)</f>
        <v>-42.215270413573705</v>
      </c>
      <c r="AB1907" s="5">
        <f>Table1[[#This Row],[Sales]] / (1 - Table1[[#This Row],[Discount]])</f>
        <v>96.224489795918373</v>
      </c>
      <c r="AC1907" s="5">
        <f>Table1[[#This Row],[Sales Before Discount]] - Table1[[#This Row],[Sales]]</f>
        <v>1.924489795918376</v>
      </c>
      <c r="AD1907" s="5" t="str">
        <f>IF(Table1[[#This Row],[Discount Impact Factor]]=0, "No Discount", IF(Table1[[#This Row],[Discount Impact Factor]]&lt;=0.1, "Low Discount", IF(Table1[[#This Row],[Discount Impact Factor]]&lt;=0.2, "Medium Discount", "High Discount")))</f>
        <v>High Discount</v>
      </c>
      <c r="AE1907" s="5" t="str">
        <f>IF(Table1[[#This Row],[Discount]]=0,"0% (No Discount)",
 IF(Table1[[#This Row],[Discount]]&lt;=0.09,"10%",
 IF(Table1[[#This Row],[Discount]]&lt;=0.16,"15%",
 IF(Table1[[#This Row],[Discount]]&lt;=0.2,"20%",  IF(Table1[[#This Row],[Discount]]&lt;=0.25,"25%",
 "30%+")))))</f>
        <v>10%</v>
      </c>
      <c r="AF1907" s="5" t="str">
        <f>IF(Table1[[#This Row],[Discount]]=0, "Full Price", "Discounted")</f>
        <v>Discounted</v>
      </c>
      <c r="AG1907" s="46" t="str">
        <f>TEXT(Table1[[#This Row],[Order Date]],"mmm-yyyy")</f>
        <v>Jan-2015</v>
      </c>
    </row>
    <row r="1908" spans="1:33" ht="12.75" customHeight="1" x14ac:dyDescent="0.25">
      <c r="A1908" s="5">
        <v>21485</v>
      </c>
      <c r="B1908" s="5" t="s">
        <v>56</v>
      </c>
      <c r="C1908" s="5">
        <v>0.01</v>
      </c>
      <c r="D1908" s="5">
        <v>73.98</v>
      </c>
      <c r="E1908" s="5">
        <v>12.14</v>
      </c>
      <c r="F1908" s="5">
        <v>3350</v>
      </c>
      <c r="G1908" s="5" t="s">
        <v>2980</v>
      </c>
      <c r="H1908" s="5" t="s">
        <v>49</v>
      </c>
      <c r="I1908" s="5" t="s">
        <v>58</v>
      </c>
      <c r="J1908" s="5" t="s">
        <v>77</v>
      </c>
      <c r="K1908" s="5" t="s">
        <v>180</v>
      </c>
      <c r="L1908" s="5" t="s">
        <v>59</v>
      </c>
      <c r="M1908" s="5" t="s">
        <v>372</v>
      </c>
      <c r="N1908" s="5">
        <v>0.67</v>
      </c>
      <c r="O1908" s="5" t="s">
        <v>33</v>
      </c>
      <c r="P1908" s="5" t="s">
        <v>34</v>
      </c>
      <c r="Q1908" s="5" t="s">
        <v>35</v>
      </c>
      <c r="R1908" s="5" t="s">
        <v>2981</v>
      </c>
      <c r="S1908" s="5">
        <v>98444</v>
      </c>
      <c r="T1908" s="7">
        <v>42027</v>
      </c>
      <c r="U1908" s="7">
        <v>42029</v>
      </c>
      <c r="V1908" s="5">
        <v>-29.065600000000003</v>
      </c>
      <c r="W1908" s="5">
        <v>5</v>
      </c>
      <c r="X1908" s="5">
        <v>384.22</v>
      </c>
      <c r="Y1908" s="5">
        <v>91296</v>
      </c>
      <c r="Z1908" s="5">
        <f>DATEDIF(Table1[[#This Row],[Order Date]], Table1[[#This Row],[Ship Date]], "D")</f>
        <v>2</v>
      </c>
      <c r="AA1908" s="5">
        <f>IF(Table1[[#This Row],[Sales]]=0, 0, Table1[[#This Row],[Profit]] / Table1[[#This Row],[Sales]] * 100)</f>
        <v>-7.5648326479621053</v>
      </c>
      <c r="AB1908" s="5">
        <f>Table1[[#This Row],[Sales]] / (1 - Table1[[#This Row],[Discount]])</f>
        <v>388.1010101010101</v>
      </c>
      <c r="AC1908" s="5">
        <f>Table1[[#This Row],[Sales Before Discount]] - Table1[[#This Row],[Sales]]</f>
        <v>3.8810101010100766</v>
      </c>
      <c r="AD1908" s="5" t="str">
        <f>IF(Table1[[#This Row],[Discount Impact Factor]]=0, "No Discount", IF(Table1[[#This Row],[Discount Impact Factor]]&lt;=0.1, "Low Discount", IF(Table1[[#This Row],[Discount Impact Factor]]&lt;=0.2, "Medium Discount", "High Discount")))</f>
        <v>High Discount</v>
      </c>
      <c r="AE1908" s="5" t="str">
        <f>IF(Table1[[#This Row],[Discount]]=0,"0% (No Discount)",
 IF(Table1[[#This Row],[Discount]]&lt;=0.09,"10%",
 IF(Table1[[#This Row],[Discount]]&lt;=0.16,"15%",
 IF(Table1[[#This Row],[Discount]]&lt;=0.2,"20%",  IF(Table1[[#This Row],[Discount]]&lt;=0.25,"25%",
 "30%+")))))</f>
        <v>10%</v>
      </c>
      <c r="AF1908" s="5" t="str">
        <f>IF(Table1[[#This Row],[Discount]]=0, "Full Price", "Discounted")</f>
        <v>Discounted</v>
      </c>
      <c r="AG1908" s="46" t="str">
        <f>TEXT(Table1[[#This Row],[Order Date]],"mmm-yyyy")</f>
        <v>Jan-2015</v>
      </c>
    </row>
    <row r="1909" spans="1:33" ht="12.75" customHeight="1" x14ac:dyDescent="0.25">
      <c r="A1909" s="5">
        <v>23248</v>
      </c>
      <c r="B1909" s="5" t="s">
        <v>47</v>
      </c>
      <c r="C1909" s="5">
        <v>0.1</v>
      </c>
      <c r="D1909" s="5">
        <v>10.89</v>
      </c>
      <c r="E1909" s="5">
        <v>4.5</v>
      </c>
      <c r="F1909" s="5">
        <v>3351</v>
      </c>
      <c r="G1909" s="5" t="s">
        <v>2982</v>
      </c>
      <c r="H1909" s="5" t="s">
        <v>49</v>
      </c>
      <c r="I1909" s="5" t="s">
        <v>58</v>
      </c>
      <c r="J1909" s="5" t="s">
        <v>29</v>
      </c>
      <c r="K1909" s="5" t="s">
        <v>257</v>
      </c>
      <c r="L1909" s="5" t="s">
        <v>59</v>
      </c>
      <c r="M1909" s="5" t="s">
        <v>258</v>
      </c>
      <c r="N1909" s="5">
        <v>0.59</v>
      </c>
      <c r="O1909" s="5" t="s">
        <v>33</v>
      </c>
      <c r="P1909" s="5" t="s">
        <v>34</v>
      </c>
      <c r="Q1909" s="5" t="s">
        <v>35</v>
      </c>
      <c r="R1909" s="5" t="s">
        <v>2983</v>
      </c>
      <c r="S1909" s="5">
        <v>99301</v>
      </c>
      <c r="T1909" s="7">
        <v>42039</v>
      </c>
      <c r="U1909" s="7">
        <v>42041</v>
      </c>
      <c r="V1909" s="5">
        <v>-19.2972</v>
      </c>
      <c r="W1909" s="5">
        <v>17</v>
      </c>
      <c r="X1909" s="5">
        <v>178.68</v>
      </c>
      <c r="Y1909" s="5">
        <v>91297</v>
      </c>
      <c r="Z1909" s="5">
        <f>DATEDIF(Table1[[#This Row],[Order Date]], Table1[[#This Row],[Ship Date]], "D")</f>
        <v>2</v>
      </c>
      <c r="AA1909" s="5">
        <f>IF(Table1[[#This Row],[Sales]]=0, 0, Table1[[#This Row],[Profit]] / Table1[[#This Row],[Sales]] * 100)</f>
        <v>-10.799865681665546</v>
      </c>
      <c r="AB1909" s="5">
        <f>Table1[[#This Row],[Sales]] / (1 - Table1[[#This Row],[Discount]])</f>
        <v>198.53333333333333</v>
      </c>
      <c r="AC1909" s="5">
        <f>Table1[[#This Row],[Sales Before Discount]] - Table1[[#This Row],[Sales]]</f>
        <v>19.853333333333325</v>
      </c>
      <c r="AD1909" s="5" t="str">
        <f>IF(Table1[[#This Row],[Discount Impact Factor]]=0, "No Discount", IF(Table1[[#This Row],[Discount Impact Factor]]&lt;=0.1, "Low Discount", IF(Table1[[#This Row],[Discount Impact Factor]]&lt;=0.2, "Medium Discount", "High Discount")))</f>
        <v>High Discount</v>
      </c>
      <c r="AE1909" s="5" t="str">
        <f>IF(Table1[[#This Row],[Discount]]=0,"0% (No Discount)",
 IF(Table1[[#This Row],[Discount]]&lt;=0.09,"10%",
 IF(Table1[[#This Row],[Discount]]&lt;=0.16,"15%",
 IF(Table1[[#This Row],[Discount]]&lt;=0.2,"20%",  IF(Table1[[#This Row],[Discount]]&lt;=0.25,"25%",
 "30%+")))))</f>
        <v>15%</v>
      </c>
      <c r="AF1909" s="5" t="str">
        <f>IF(Table1[[#This Row],[Discount]]=0, "Full Price", "Discounted")</f>
        <v>Discounted</v>
      </c>
      <c r="AG1909" s="46" t="str">
        <f>TEXT(Table1[[#This Row],[Order Date]],"mmm-yyyy")</f>
        <v>Feb-2015</v>
      </c>
    </row>
    <row r="1910" spans="1:33" ht="12.75" hidden="1" customHeight="1" x14ac:dyDescent="0.25">
      <c r="A1910" s="5">
        <v>23474</v>
      </c>
      <c r="B1910" s="5" t="s">
        <v>25</v>
      </c>
      <c r="C1910" s="5">
        <v>0.06</v>
      </c>
      <c r="D1910" s="5">
        <v>6.7</v>
      </c>
      <c r="E1910" s="5">
        <v>1.56</v>
      </c>
      <c r="F1910" s="5">
        <v>3351</v>
      </c>
      <c r="G1910" s="5" t="s">
        <v>2982</v>
      </c>
      <c r="H1910" s="5" t="s">
        <v>27</v>
      </c>
      <c r="I1910" s="5" t="s">
        <v>58</v>
      </c>
      <c r="J1910" s="5" t="s">
        <v>29</v>
      </c>
      <c r="K1910" s="5" t="s">
        <v>30</v>
      </c>
      <c r="L1910" s="5" t="s">
        <v>31</v>
      </c>
      <c r="M1910" s="5" t="s">
        <v>1073</v>
      </c>
      <c r="N1910" s="5">
        <v>0.52</v>
      </c>
      <c r="O1910" s="5" t="s">
        <v>33</v>
      </c>
      <c r="P1910" s="5" t="s">
        <v>34</v>
      </c>
      <c r="Q1910" s="5" t="s">
        <v>35</v>
      </c>
      <c r="R1910" s="5" t="s">
        <v>2983</v>
      </c>
      <c r="S1910" s="5">
        <v>99301</v>
      </c>
      <c r="T1910" s="7">
        <v>42042</v>
      </c>
      <c r="U1910" s="7">
        <v>42044</v>
      </c>
      <c r="V1910" s="5">
        <v>40.6556</v>
      </c>
      <c r="W1910" s="5">
        <v>12</v>
      </c>
      <c r="X1910" s="5">
        <v>79.39</v>
      </c>
      <c r="Y1910" s="5">
        <v>91298</v>
      </c>
      <c r="Z1910" s="5">
        <f>DATEDIF(Table1[[#This Row],[Order Date]], Table1[[#This Row],[Ship Date]], "D")</f>
        <v>2</v>
      </c>
      <c r="AA1910" s="5">
        <f>IF(Table1[[#This Row],[Sales]]=0, 0, Table1[[#This Row],[Profit]] / Table1[[#This Row],[Sales]] * 100)</f>
        <v>51.209976067514795</v>
      </c>
      <c r="AB1910" s="5">
        <f>Table1[[#This Row],[Sales]] / (1 - Table1[[#This Row],[Discount]])</f>
        <v>84.457446808510639</v>
      </c>
      <c r="AC1910" s="5">
        <f>Table1[[#This Row],[Sales Before Discount]] - Table1[[#This Row],[Sales]]</f>
        <v>5.0674468085106383</v>
      </c>
      <c r="AD1910" s="5" t="str">
        <f>IF(Table1[[#This Row],[Discount Impact Factor]]=0, "No Discount", IF(Table1[[#This Row],[Discount Impact Factor]]&lt;=0.1, "Low Discount", IF(Table1[[#This Row],[Discount Impact Factor]]&lt;=0.2, "Medium Discount", "High Discount")))</f>
        <v>High Discount</v>
      </c>
      <c r="AE1910" s="5" t="str">
        <f>IF(Table1[[#This Row],[Discount]]=0,"0% (No Discount)",
 IF(Table1[[#This Row],[Discount]]&lt;=0.09,"10%",
 IF(Table1[[#This Row],[Discount]]&lt;=0.16,"15%",
 IF(Table1[[#This Row],[Discount]]&lt;=0.2,"20%",  IF(Table1[[#This Row],[Discount]]&lt;=0.25,"25%",
 "30%+")))))</f>
        <v>10%</v>
      </c>
      <c r="AF1910" s="5" t="str">
        <f>IF(Table1[[#This Row],[Discount]]=0, "Full Price", "Discounted")</f>
        <v>Discounted</v>
      </c>
      <c r="AG1910" s="46" t="str">
        <f>TEXT(Table1[[#This Row],[Order Date]],"mmm-yyyy")</f>
        <v>Feb-2015</v>
      </c>
    </row>
    <row r="1911" spans="1:33" ht="12.75" hidden="1" customHeight="1" x14ac:dyDescent="0.25">
      <c r="A1911" s="5">
        <v>19838</v>
      </c>
      <c r="B1911" s="5" t="s">
        <v>25</v>
      </c>
      <c r="C1911" s="5">
        <v>0.03</v>
      </c>
      <c r="D1911" s="5">
        <v>28.53</v>
      </c>
      <c r="E1911" s="5">
        <v>1.49</v>
      </c>
      <c r="F1911" s="5">
        <v>3354</v>
      </c>
      <c r="G1911" s="5" t="s">
        <v>2984</v>
      </c>
      <c r="H1911" s="5" t="s">
        <v>49</v>
      </c>
      <c r="I1911" s="5" t="s">
        <v>28</v>
      </c>
      <c r="J1911" s="5" t="s">
        <v>29</v>
      </c>
      <c r="K1911" s="5" t="s">
        <v>109</v>
      </c>
      <c r="L1911" s="5" t="s">
        <v>59</v>
      </c>
      <c r="M1911" s="5" t="s">
        <v>332</v>
      </c>
      <c r="N1911" s="5">
        <v>0.38</v>
      </c>
      <c r="O1911" s="5" t="s">
        <v>33</v>
      </c>
      <c r="P1911" s="5" t="s">
        <v>34</v>
      </c>
      <c r="Q1911" s="5" t="s">
        <v>45</v>
      </c>
      <c r="R1911" s="5" t="s">
        <v>2985</v>
      </c>
      <c r="S1911" s="5">
        <v>92231</v>
      </c>
      <c r="T1911" s="7">
        <v>42140</v>
      </c>
      <c r="U1911" s="7">
        <v>42141</v>
      </c>
      <c r="V1911" s="5">
        <v>137.67569999999998</v>
      </c>
      <c r="W1911" s="5">
        <v>7</v>
      </c>
      <c r="X1911" s="5">
        <v>199.53</v>
      </c>
      <c r="Y1911" s="5">
        <v>88589</v>
      </c>
      <c r="Z1911" s="5">
        <f>DATEDIF(Table1[[#This Row],[Order Date]], Table1[[#This Row],[Ship Date]], "D")</f>
        <v>1</v>
      </c>
      <c r="AA1911" s="5">
        <f>IF(Table1[[#This Row],[Sales]]=0, 0, Table1[[#This Row],[Profit]] / Table1[[#This Row],[Sales]] * 100)</f>
        <v>68.999999999999986</v>
      </c>
      <c r="AB1911" s="5">
        <f>Table1[[#This Row],[Sales]] / (1 - Table1[[#This Row],[Discount]])</f>
        <v>205.70103092783506</v>
      </c>
      <c r="AC1911" s="5">
        <f>Table1[[#This Row],[Sales Before Discount]] - Table1[[#This Row],[Sales]]</f>
        <v>6.1710309278350621</v>
      </c>
      <c r="AD1911" s="5" t="str">
        <f>IF(Table1[[#This Row],[Discount Impact Factor]]=0, "No Discount", IF(Table1[[#This Row],[Discount Impact Factor]]&lt;=0.1, "Low Discount", IF(Table1[[#This Row],[Discount Impact Factor]]&lt;=0.2, "Medium Discount", "High Discount")))</f>
        <v>High Discount</v>
      </c>
      <c r="AE1911" s="5" t="str">
        <f>IF(Table1[[#This Row],[Discount]]=0,"0% (No Discount)",
 IF(Table1[[#This Row],[Discount]]&lt;=0.09,"10%",
 IF(Table1[[#This Row],[Discount]]&lt;=0.16,"15%",
 IF(Table1[[#This Row],[Discount]]&lt;=0.2,"20%",  IF(Table1[[#This Row],[Discount]]&lt;=0.25,"25%",
 "30%+")))))</f>
        <v>10%</v>
      </c>
      <c r="AF1911" s="5" t="str">
        <f>IF(Table1[[#This Row],[Discount]]=0, "Full Price", "Discounted")</f>
        <v>Discounted</v>
      </c>
      <c r="AG1911" s="46" t="str">
        <f>TEXT(Table1[[#This Row],[Order Date]],"mmm-yyyy")</f>
        <v>May-2015</v>
      </c>
    </row>
    <row r="1912" spans="1:33" ht="12.75" customHeight="1" x14ac:dyDescent="0.25">
      <c r="A1912" s="5">
        <v>19839</v>
      </c>
      <c r="B1912" s="5" t="s">
        <v>25</v>
      </c>
      <c r="C1912" s="5">
        <v>7.0000000000000007E-2</v>
      </c>
      <c r="D1912" s="5">
        <v>5.98</v>
      </c>
      <c r="E1912" s="5">
        <v>7.15</v>
      </c>
      <c r="F1912" s="5">
        <v>3354</v>
      </c>
      <c r="G1912" s="5" t="s">
        <v>2984</v>
      </c>
      <c r="H1912" s="5" t="s">
        <v>49</v>
      </c>
      <c r="I1912" s="5" t="s">
        <v>28</v>
      </c>
      <c r="J1912" s="5" t="s">
        <v>29</v>
      </c>
      <c r="K1912" s="5" t="s">
        <v>93</v>
      </c>
      <c r="L1912" s="5" t="s">
        <v>59</v>
      </c>
      <c r="M1912" s="5" t="s">
        <v>2986</v>
      </c>
      <c r="N1912" s="5">
        <v>0.36</v>
      </c>
      <c r="O1912" s="5" t="s">
        <v>33</v>
      </c>
      <c r="P1912" s="5" t="s">
        <v>34</v>
      </c>
      <c r="Q1912" s="5" t="s">
        <v>45</v>
      </c>
      <c r="R1912" s="5" t="s">
        <v>2985</v>
      </c>
      <c r="S1912" s="5">
        <v>92231</v>
      </c>
      <c r="T1912" s="7">
        <v>42140</v>
      </c>
      <c r="U1912" s="7">
        <v>42142</v>
      </c>
      <c r="V1912" s="5">
        <v>-62</v>
      </c>
      <c r="W1912" s="5">
        <v>6</v>
      </c>
      <c r="X1912" s="5">
        <v>37.049999999999997</v>
      </c>
      <c r="Y1912" s="5">
        <v>88589</v>
      </c>
      <c r="Z1912" s="5">
        <f>DATEDIF(Table1[[#This Row],[Order Date]], Table1[[#This Row],[Ship Date]], "D")</f>
        <v>2</v>
      </c>
      <c r="AA1912" s="5">
        <f>IF(Table1[[#This Row],[Sales]]=0, 0, Table1[[#This Row],[Profit]] / Table1[[#This Row],[Sales]] * 100)</f>
        <v>-167.34143049932524</v>
      </c>
      <c r="AB1912" s="5">
        <f>Table1[[#This Row],[Sales]] / (1 - Table1[[#This Row],[Discount]])</f>
        <v>39.838709677419352</v>
      </c>
      <c r="AC1912" s="5">
        <f>Table1[[#This Row],[Sales Before Discount]] - Table1[[#This Row],[Sales]]</f>
        <v>2.7887096774193552</v>
      </c>
      <c r="AD1912" s="5" t="str">
        <f>IF(Table1[[#This Row],[Discount Impact Factor]]=0, "No Discount", IF(Table1[[#This Row],[Discount Impact Factor]]&lt;=0.1, "Low Discount", IF(Table1[[#This Row],[Discount Impact Factor]]&lt;=0.2, "Medium Discount", "High Discount")))</f>
        <v>High Discount</v>
      </c>
      <c r="AE1912" s="5" t="str">
        <f>IF(Table1[[#This Row],[Discount]]=0,"0% (No Discount)",
 IF(Table1[[#This Row],[Discount]]&lt;=0.09,"10%",
 IF(Table1[[#This Row],[Discount]]&lt;=0.16,"15%",
 IF(Table1[[#This Row],[Discount]]&lt;=0.2,"20%",  IF(Table1[[#This Row],[Discount]]&lt;=0.25,"25%",
 "30%+")))))</f>
        <v>10%</v>
      </c>
      <c r="AF1912" s="5" t="str">
        <f>IF(Table1[[#This Row],[Discount]]=0, "Full Price", "Discounted")</f>
        <v>Discounted</v>
      </c>
      <c r="AG1912" s="46" t="str">
        <f>TEXT(Table1[[#This Row],[Order Date]],"mmm-yyyy")</f>
        <v>May-2015</v>
      </c>
    </row>
    <row r="1913" spans="1:33" ht="12.75" hidden="1" customHeight="1" x14ac:dyDescent="0.25">
      <c r="A1913" s="5">
        <v>19666</v>
      </c>
      <c r="B1913" s="5" t="s">
        <v>37</v>
      </c>
      <c r="C1913" s="5">
        <v>0.04</v>
      </c>
      <c r="D1913" s="5">
        <v>3.69</v>
      </c>
      <c r="E1913" s="5">
        <v>0.5</v>
      </c>
      <c r="F1913" s="5">
        <v>3354</v>
      </c>
      <c r="G1913" s="5" t="s">
        <v>2984</v>
      </c>
      <c r="H1913" s="5" t="s">
        <v>49</v>
      </c>
      <c r="I1913" s="5" t="s">
        <v>28</v>
      </c>
      <c r="J1913" s="5" t="s">
        <v>29</v>
      </c>
      <c r="K1913" s="5" t="s">
        <v>134</v>
      </c>
      <c r="L1913" s="5" t="s">
        <v>59</v>
      </c>
      <c r="M1913" s="5" t="s">
        <v>1539</v>
      </c>
      <c r="N1913" s="5">
        <v>0.38</v>
      </c>
      <c r="O1913" s="5" t="s">
        <v>33</v>
      </c>
      <c r="P1913" s="5" t="s">
        <v>34</v>
      </c>
      <c r="Q1913" s="5" t="s">
        <v>45</v>
      </c>
      <c r="R1913" s="5" t="s">
        <v>2985</v>
      </c>
      <c r="S1913" s="5">
        <v>92231</v>
      </c>
      <c r="T1913" s="7">
        <v>42090</v>
      </c>
      <c r="U1913" s="7">
        <v>42092</v>
      </c>
      <c r="V1913" s="5">
        <v>47.527199999999993</v>
      </c>
      <c r="W1913" s="5">
        <v>19</v>
      </c>
      <c r="X1913" s="5">
        <v>68.88</v>
      </c>
      <c r="Y1913" s="5">
        <v>88590</v>
      </c>
      <c r="Z1913" s="5">
        <f>DATEDIF(Table1[[#This Row],[Order Date]], Table1[[#This Row],[Ship Date]], "D")</f>
        <v>2</v>
      </c>
      <c r="AA1913" s="5">
        <f>IF(Table1[[#This Row],[Sales]]=0, 0, Table1[[#This Row],[Profit]] / Table1[[#This Row],[Sales]] * 100)</f>
        <v>69</v>
      </c>
      <c r="AB1913" s="5">
        <f>Table1[[#This Row],[Sales]] / (1 - Table1[[#This Row],[Discount]])</f>
        <v>71.75</v>
      </c>
      <c r="AC1913" s="5">
        <f>Table1[[#This Row],[Sales Before Discount]] - Table1[[#This Row],[Sales]]</f>
        <v>2.8700000000000045</v>
      </c>
      <c r="AD1913" s="5" t="str">
        <f>IF(Table1[[#This Row],[Discount Impact Factor]]=0, "No Discount", IF(Table1[[#This Row],[Discount Impact Factor]]&lt;=0.1, "Low Discount", IF(Table1[[#This Row],[Discount Impact Factor]]&lt;=0.2, "Medium Discount", "High Discount")))</f>
        <v>High Discount</v>
      </c>
      <c r="AE1913" s="5" t="str">
        <f>IF(Table1[[#This Row],[Discount]]=0,"0% (No Discount)",
 IF(Table1[[#This Row],[Discount]]&lt;=0.09,"10%",
 IF(Table1[[#This Row],[Discount]]&lt;=0.16,"15%",
 IF(Table1[[#This Row],[Discount]]&lt;=0.2,"20%",  IF(Table1[[#This Row],[Discount]]&lt;=0.25,"25%",
 "30%+")))))</f>
        <v>10%</v>
      </c>
      <c r="AF1913" s="5" t="str">
        <f>IF(Table1[[#This Row],[Discount]]=0, "Full Price", "Discounted")</f>
        <v>Discounted</v>
      </c>
      <c r="AG1913" s="46" t="str">
        <f>TEXT(Table1[[#This Row],[Order Date]],"mmm-yyyy")</f>
        <v>Mar-2015</v>
      </c>
    </row>
    <row r="1914" spans="1:33" ht="12.75" hidden="1" customHeight="1" x14ac:dyDescent="0.25">
      <c r="A1914" s="5">
        <v>23906</v>
      </c>
      <c r="B1914" s="5" t="s">
        <v>106</v>
      </c>
      <c r="C1914" s="5">
        <v>0.1</v>
      </c>
      <c r="D1914" s="5">
        <v>120.98</v>
      </c>
      <c r="E1914" s="5">
        <v>9.07</v>
      </c>
      <c r="F1914" s="5">
        <v>3355</v>
      </c>
      <c r="G1914" s="5" t="s">
        <v>2987</v>
      </c>
      <c r="H1914" s="5" t="s">
        <v>49</v>
      </c>
      <c r="I1914" s="5" t="s">
        <v>28</v>
      </c>
      <c r="J1914" s="5" t="s">
        <v>29</v>
      </c>
      <c r="K1914" s="5" t="s">
        <v>109</v>
      </c>
      <c r="L1914" s="5" t="s">
        <v>59</v>
      </c>
      <c r="M1914" s="5" t="s">
        <v>1323</v>
      </c>
      <c r="N1914" s="5">
        <v>0.35</v>
      </c>
      <c r="O1914" s="5" t="s">
        <v>33</v>
      </c>
      <c r="P1914" s="5" t="s">
        <v>34</v>
      </c>
      <c r="Q1914" s="5" t="s">
        <v>45</v>
      </c>
      <c r="R1914" s="5" t="s">
        <v>2988</v>
      </c>
      <c r="S1914" s="5">
        <v>93010</v>
      </c>
      <c r="T1914" s="7">
        <v>42063</v>
      </c>
      <c r="U1914" s="7">
        <v>42072</v>
      </c>
      <c r="V1914" s="5">
        <v>379.3965</v>
      </c>
      <c r="W1914" s="5">
        <v>5</v>
      </c>
      <c r="X1914" s="5">
        <v>549.85</v>
      </c>
      <c r="Y1914" s="5">
        <v>88587</v>
      </c>
      <c r="Z1914" s="5">
        <f>DATEDIF(Table1[[#This Row],[Order Date]], Table1[[#This Row],[Ship Date]], "D")</f>
        <v>9</v>
      </c>
      <c r="AA1914" s="5">
        <f>IF(Table1[[#This Row],[Sales]]=0, 0, Table1[[#This Row],[Profit]] / Table1[[#This Row],[Sales]] * 100)</f>
        <v>69</v>
      </c>
      <c r="AB1914" s="5">
        <f>Table1[[#This Row],[Sales]] / (1 - Table1[[#This Row],[Discount]])</f>
        <v>610.94444444444446</v>
      </c>
      <c r="AC1914" s="5">
        <f>Table1[[#This Row],[Sales Before Discount]] - Table1[[#This Row],[Sales]]</f>
        <v>61.094444444444434</v>
      </c>
      <c r="AD1914" s="5" t="str">
        <f>IF(Table1[[#This Row],[Discount Impact Factor]]=0, "No Discount", IF(Table1[[#This Row],[Discount Impact Factor]]&lt;=0.1, "Low Discount", IF(Table1[[#This Row],[Discount Impact Factor]]&lt;=0.2, "Medium Discount", "High Discount")))</f>
        <v>High Discount</v>
      </c>
      <c r="AE1914" s="5" t="str">
        <f>IF(Table1[[#This Row],[Discount]]=0,"0% (No Discount)",
 IF(Table1[[#This Row],[Discount]]&lt;=0.09,"10%",
 IF(Table1[[#This Row],[Discount]]&lt;=0.16,"15%",
 IF(Table1[[#This Row],[Discount]]&lt;=0.2,"20%",  IF(Table1[[#This Row],[Discount]]&lt;=0.25,"25%",
 "30%+")))))</f>
        <v>15%</v>
      </c>
      <c r="AF1914" s="5" t="str">
        <f>IF(Table1[[#This Row],[Discount]]=0, "Full Price", "Discounted")</f>
        <v>Discounted</v>
      </c>
      <c r="AG1914" s="46" t="str">
        <f>TEXT(Table1[[#This Row],[Order Date]],"mmm-yyyy")</f>
        <v>Feb-2015</v>
      </c>
    </row>
    <row r="1915" spans="1:33" ht="12.75" customHeight="1" x14ac:dyDescent="0.25">
      <c r="A1915" s="5">
        <v>23907</v>
      </c>
      <c r="B1915" s="5" t="s">
        <v>106</v>
      </c>
      <c r="C1915" s="5">
        <v>0.08</v>
      </c>
      <c r="D1915" s="5">
        <v>8.32</v>
      </c>
      <c r="E1915" s="5">
        <v>2.38</v>
      </c>
      <c r="F1915" s="5">
        <v>3355</v>
      </c>
      <c r="G1915" s="5" t="s">
        <v>2987</v>
      </c>
      <c r="H1915" s="5" t="s">
        <v>27</v>
      </c>
      <c r="I1915" s="5" t="s">
        <v>28</v>
      </c>
      <c r="J1915" s="5" t="s">
        <v>77</v>
      </c>
      <c r="K1915" s="5" t="s">
        <v>180</v>
      </c>
      <c r="L1915" s="5" t="s">
        <v>51</v>
      </c>
      <c r="M1915" s="5" t="s">
        <v>607</v>
      </c>
      <c r="N1915" s="5">
        <v>0.74</v>
      </c>
      <c r="O1915" s="5" t="s">
        <v>33</v>
      </c>
      <c r="P1915" s="5" t="s">
        <v>34</v>
      </c>
      <c r="Q1915" s="5" t="s">
        <v>45</v>
      </c>
      <c r="R1915" s="5" t="s">
        <v>2988</v>
      </c>
      <c r="S1915" s="5">
        <v>93010</v>
      </c>
      <c r="T1915" s="7">
        <v>42063</v>
      </c>
      <c r="U1915" s="7">
        <v>42067</v>
      </c>
      <c r="V1915" s="5">
        <v>-41.83</v>
      </c>
      <c r="W1915" s="5">
        <v>6</v>
      </c>
      <c r="X1915" s="5">
        <v>48.99</v>
      </c>
      <c r="Y1915" s="5">
        <v>88587</v>
      </c>
      <c r="Z1915" s="5">
        <f>DATEDIF(Table1[[#This Row],[Order Date]], Table1[[#This Row],[Ship Date]], "D")</f>
        <v>4</v>
      </c>
      <c r="AA1915" s="5">
        <f>IF(Table1[[#This Row],[Sales]]=0, 0, Table1[[#This Row],[Profit]] / Table1[[#This Row],[Sales]] * 100)</f>
        <v>-85.384772402531112</v>
      </c>
      <c r="AB1915" s="5">
        <f>Table1[[#This Row],[Sales]] / (1 - Table1[[#This Row],[Discount]])</f>
        <v>53.25</v>
      </c>
      <c r="AC1915" s="5">
        <f>Table1[[#This Row],[Sales Before Discount]] - Table1[[#This Row],[Sales]]</f>
        <v>4.259999999999998</v>
      </c>
      <c r="AD1915" s="5" t="str">
        <f>IF(Table1[[#This Row],[Discount Impact Factor]]=0, "No Discount", IF(Table1[[#This Row],[Discount Impact Factor]]&lt;=0.1, "Low Discount", IF(Table1[[#This Row],[Discount Impact Factor]]&lt;=0.2, "Medium Discount", "High Discount")))</f>
        <v>High Discount</v>
      </c>
      <c r="AE1915" s="5" t="str">
        <f>IF(Table1[[#This Row],[Discount]]=0,"0% (No Discount)",
 IF(Table1[[#This Row],[Discount]]&lt;=0.09,"10%",
 IF(Table1[[#This Row],[Discount]]&lt;=0.16,"15%",
 IF(Table1[[#This Row],[Discount]]&lt;=0.2,"20%",  IF(Table1[[#This Row],[Discount]]&lt;=0.25,"25%",
 "30%+")))))</f>
        <v>10%</v>
      </c>
      <c r="AF1915" s="5" t="str">
        <f>IF(Table1[[#This Row],[Discount]]=0, "Full Price", "Discounted")</f>
        <v>Discounted</v>
      </c>
      <c r="AG1915" s="46" t="str">
        <f>TEXT(Table1[[#This Row],[Order Date]],"mmm-yyyy")</f>
        <v>Feb-2015</v>
      </c>
    </row>
    <row r="1916" spans="1:33" ht="12.75" hidden="1" customHeight="1" x14ac:dyDescent="0.25">
      <c r="A1916" s="5">
        <v>23908</v>
      </c>
      <c r="B1916" s="5" t="s">
        <v>106</v>
      </c>
      <c r="C1916" s="5">
        <v>0.1</v>
      </c>
      <c r="D1916" s="5">
        <v>125.99</v>
      </c>
      <c r="E1916" s="5">
        <v>4.2</v>
      </c>
      <c r="F1916" s="5">
        <v>3355</v>
      </c>
      <c r="G1916" s="5" t="s">
        <v>2987</v>
      </c>
      <c r="H1916" s="5" t="s">
        <v>49</v>
      </c>
      <c r="I1916" s="5" t="s">
        <v>28</v>
      </c>
      <c r="J1916" s="5" t="s">
        <v>77</v>
      </c>
      <c r="K1916" s="5" t="s">
        <v>78</v>
      </c>
      <c r="L1916" s="5" t="s">
        <v>59</v>
      </c>
      <c r="M1916" s="5" t="s">
        <v>2798</v>
      </c>
      <c r="N1916" s="5">
        <v>0.59</v>
      </c>
      <c r="O1916" s="5" t="s">
        <v>33</v>
      </c>
      <c r="P1916" s="5" t="s">
        <v>34</v>
      </c>
      <c r="Q1916" s="5" t="s">
        <v>45</v>
      </c>
      <c r="R1916" s="5" t="s">
        <v>2988</v>
      </c>
      <c r="S1916" s="5">
        <v>93010</v>
      </c>
      <c r="T1916" s="7">
        <v>42063</v>
      </c>
      <c r="U1916" s="7">
        <v>42063</v>
      </c>
      <c r="V1916" s="5">
        <v>372.40199999999999</v>
      </c>
      <c r="W1916" s="5">
        <v>7</v>
      </c>
      <c r="X1916" s="5">
        <v>681.42</v>
      </c>
      <c r="Y1916" s="5">
        <v>88587</v>
      </c>
      <c r="Z1916" s="5">
        <f>DATEDIF(Table1[[#This Row],[Order Date]], Table1[[#This Row],[Ship Date]], "D")</f>
        <v>0</v>
      </c>
      <c r="AA1916" s="5">
        <f>IF(Table1[[#This Row],[Sales]]=0, 0, Table1[[#This Row],[Profit]] / Table1[[#This Row],[Sales]] * 100)</f>
        <v>54.650876111649204</v>
      </c>
      <c r="AB1916" s="5">
        <f>Table1[[#This Row],[Sales]] / (1 - Table1[[#This Row],[Discount]])</f>
        <v>757.13333333333333</v>
      </c>
      <c r="AC1916" s="5">
        <f>Table1[[#This Row],[Sales Before Discount]] - Table1[[#This Row],[Sales]]</f>
        <v>75.713333333333367</v>
      </c>
      <c r="AD1916" s="5" t="str">
        <f>IF(Table1[[#This Row],[Discount Impact Factor]]=0, "No Discount", IF(Table1[[#This Row],[Discount Impact Factor]]&lt;=0.1, "Low Discount", IF(Table1[[#This Row],[Discount Impact Factor]]&lt;=0.2, "Medium Discount", "High Discount")))</f>
        <v>High Discount</v>
      </c>
      <c r="AE1916" s="5" t="str">
        <f>IF(Table1[[#This Row],[Discount]]=0,"0% (No Discount)",
 IF(Table1[[#This Row],[Discount]]&lt;=0.09,"10%",
 IF(Table1[[#This Row],[Discount]]&lt;=0.16,"15%",
 IF(Table1[[#This Row],[Discount]]&lt;=0.2,"20%",  IF(Table1[[#This Row],[Discount]]&lt;=0.25,"25%",
 "30%+")))))</f>
        <v>15%</v>
      </c>
      <c r="AF1916" s="5" t="str">
        <f>IF(Table1[[#This Row],[Discount]]=0, "Full Price", "Discounted")</f>
        <v>Discounted</v>
      </c>
      <c r="AG1916" s="46" t="str">
        <f>TEXT(Table1[[#This Row],[Order Date]],"mmm-yyyy")</f>
        <v>Feb-2015</v>
      </c>
    </row>
    <row r="1917" spans="1:33" ht="12.75" customHeight="1" x14ac:dyDescent="0.25">
      <c r="A1917" s="5">
        <v>18628</v>
      </c>
      <c r="B1917" s="5" t="s">
        <v>56</v>
      </c>
      <c r="C1917" s="5">
        <v>7.0000000000000007E-2</v>
      </c>
      <c r="D1917" s="5">
        <v>5.34</v>
      </c>
      <c r="E1917" s="5">
        <v>5.63</v>
      </c>
      <c r="F1917" s="5">
        <v>3356</v>
      </c>
      <c r="G1917" s="5" t="s">
        <v>2989</v>
      </c>
      <c r="H1917" s="5" t="s">
        <v>49</v>
      </c>
      <c r="I1917" s="5" t="s">
        <v>28</v>
      </c>
      <c r="J1917" s="5" t="s">
        <v>29</v>
      </c>
      <c r="K1917" s="5" t="s">
        <v>109</v>
      </c>
      <c r="L1917" s="5" t="s">
        <v>59</v>
      </c>
      <c r="M1917" s="5" t="s">
        <v>491</v>
      </c>
      <c r="N1917" s="5">
        <v>0.39</v>
      </c>
      <c r="O1917" s="5" t="s">
        <v>33</v>
      </c>
      <c r="P1917" s="5" t="s">
        <v>34</v>
      </c>
      <c r="Q1917" s="5" t="s">
        <v>1741</v>
      </c>
      <c r="R1917" s="5" t="s">
        <v>2990</v>
      </c>
      <c r="S1917" s="5">
        <v>83616</v>
      </c>
      <c r="T1917" s="7">
        <v>42128</v>
      </c>
      <c r="U1917" s="7">
        <v>42130</v>
      </c>
      <c r="V1917" s="5">
        <v>-116.3455</v>
      </c>
      <c r="W1917" s="5">
        <v>13</v>
      </c>
      <c r="X1917" s="5">
        <v>66.650000000000006</v>
      </c>
      <c r="Y1917" s="5">
        <v>88588</v>
      </c>
      <c r="Z1917" s="5">
        <f>DATEDIF(Table1[[#This Row],[Order Date]], Table1[[#This Row],[Ship Date]], "D")</f>
        <v>2</v>
      </c>
      <c r="AA1917" s="5">
        <f>IF(Table1[[#This Row],[Sales]]=0, 0, Table1[[#This Row],[Profit]] / Table1[[#This Row],[Sales]] * 100)</f>
        <v>-174.56189047261813</v>
      </c>
      <c r="AB1917" s="5">
        <f>Table1[[#This Row],[Sales]] / (1 - Table1[[#This Row],[Discount]])</f>
        <v>71.666666666666671</v>
      </c>
      <c r="AC1917" s="5">
        <f>Table1[[#This Row],[Sales Before Discount]] - Table1[[#This Row],[Sales]]</f>
        <v>5.0166666666666657</v>
      </c>
      <c r="AD1917" s="5" t="str">
        <f>IF(Table1[[#This Row],[Discount Impact Factor]]=0, "No Discount", IF(Table1[[#This Row],[Discount Impact Factor]]&lt;=0.1, "Low Discount", IF(Table1[[#This Row],[Discount Impact Factor]]&lt;=0.2, "Medium Discount", "High Discount")))</f>
        <v>High Discount</v>
      </c>
      <c r="AE1917" s="5" t="str">
        <f>IF(Table1[[#This Row],[Discount]]=0,"0% (No Discount)",
 IF(Table1[[#This Row],[Discount]]&lt;=0.09,"10%",
 IF(Table1[[#This Row],[Discount]]&lt;=0.16,"15%",
 IF(Table1[[#This Row],[Discount]]&lt;=0.2,"20%",  IF(Table1[[#This Row],[Discount]]&lt;=0.25,"25%",
 "30%+")))))</f>
        <v>10%</v>
      </c>
      <c r="AF1917" s="5" t="str">
        <f>IF(Table1[[#This Row],[Discount]]=0, "Full Price", "Discounted")</f>
        <v>Discounted</v>
      </c>
      <c r="AG1917" s="46" t="str">
        <f>TEXT(Table1[[#This Row],[Order Date]],"mmm-yyyy")</f>
        <v>May-2015</v>
      </c>
    </row>
    <row r="1918" spans="1:33" ht="12.75" hidden="1" customHeight="1" x14ac:dyDescent="0.25">
      <c r="A1918" s="5">
        <v>18629</v>
      </c>
      <c r="B1918" s="5" t="s">
        <v>56</v>
      </c>
      <c r="C1918" s="5">
        <v>0.03</v>
      </c>
      <c r="D1918" s="5">
        <v>160.97999999999999</v>
      </c>
      <c r="E1918" s="5">
        <v>30</v>
      </c>
      <c r="F1918" s="5">
        <v>3356</v>
      </c>
      <c r="G1918" s="5" t="s">
        <v>2989</v>
      </c>
      <c r="H1918" s="5" t="s">
        <v>39</v>
      </c>
      <c r="I1918" s="5" t="s">
        <v>28</v>
      </c>
      <c r="J1918" s="5" t="s">
        <v>41</v>
      </c>
      <c r="K1918" s="5" t="s">
        <v>42</v>
      </c>
      <c r="L1918" s="5" t="s">
        <v>43</v>
      </c>
      <c r="M1918" s="5" t="s">
        <v>177</v>
      </c>
      <c r="N1918" s="5">
        <v>0.62</v>
      </c>
      <c r="O1918" s="5" t="s">
        <v>33</v>
      </c>
      <c r="P1918" s="5" t="s">
        <v>34</v>
      </c>
      <c r="Q1918" s="5" t="s">
        <v>1741</v>
      </c>
      <c r="R1918" s="5" t="s">
        <v>2990</v>
      </c>
      <c r="S1918" s="5">
        <v>83616</v>
      </c>
      <c r="T1918" s="7">
        <v>42128</v>
      </c>
      <c r="U1918" s="7">
        <v>42129</v>
      </c>
      <c r="V1918" s="5">
        <v>1304.9000000000001</v>
      </c>
      <c r="W1918" s="5">
        <v>18</v>
      </c>
      <c r="X1918" s="5">
        <v>2934.16</v>
      </c>
      <c r="Y1918" s="5">
        <v>88588</v>
      </c>
      <c r="Z1918" s="5">
        <f>DATEDIF(Table1[[#This Row],[Order Date]], Table1[[#This Row],[Ship Date]], "D")</f>
        <v>1</v>
      </c>
      <c r="AA1918" s="5">
        <f>IF(Table1[[#This Row],[Sales]]=0, 0, Table1[[#This Row],[Profit]] / Table1[[#This Row],[Sales]] * 100)</f>
        <v>44.472694058947035</v>
      </c>
      <c r="AB1918" s="5">
        <f>Table1[[#This Row],[Sales]] / (1 - Table1[[#This Row],[Discount]])</f>
        <v>3024.9072164948452</v>
      </c>
      <c r="AC1918" s="5">
        <f>Table1[[#This Row],[Sales Before Discount]] - Table1[[#This Row],[Sales]]</f>
        <v>90.747216494845361</v>
      </c>
      <c r="AD1918" s="5" t="str">
        <f>IF(Table1[[#This Row],[Discount Impact Factor]]=0, "No Discount", IF(Table1[[#This Row],[Discount Impact Factor]]&lt;=0.1, "Low Discount", IF(Table1[[#This Row],[Discount Impact Factor]]&lt;=0.2, "Medium Discount", "High Discount")))</f>
        <v>High Discount</v>
      </c>
      <c r="AE1918" s="5" t="str">
        <f>IF(Table1[[#This Row],[Discount]]=0,"0% (No Discount)",
 IF(Table1[[#This Row],[Discount]]&lt;=0.09,"10%",
 IF(Table1[[#This Row],[Discount]]&lt;=0.16,"15%",
 IF(Table1[[#This Row],[Discount]]&lt;=0.2,"20%",  IF(Table1[[#This Row],[Discount]]&lt;=0.25,"25%",
 "30%+")))))</f>
        <v>10%</v>
      </c>
      <c r="AF1918" s="5" t="str">
        <f>IF(Table1[[#This Row],[Discount]]=0, "Full Price", "Discounted")</f>
        <v>Discounted</v>
      </c>
      <c r="AG1918" s="46" t="str">
        <f>TEXT(Table1[[#This Row],[Order Date]],"mmm-yyyy")</f>
        <v>May-2015</v>
      </c>
    </row>
    <row r="1919" spans="1:33" ht="12.75" hidden="1" customHeight="1" x14ac:dyDescent="0.25">
      <c r="A1919" s="5">
        <v>18630</v>
      </c>
      <c r="B1919" s="5" t="s">
        <v>56</v>
      </c>
      <c r="C1919" s="5">
        <v>0.04</v>
      </c>
      <c r="D1919" s="5">
        <v>65.989999999999995</v>
      </c>
      <c r="E1919" s="5">
        <v>5.63</v>
      </c>
      <c r="F1919" s="5">
        <v>3356</v>
      </c>
      <c r="G1919" s="5" t="s">
        <v>2989</v>
      </c>
      <c r="H1919" s="5" t="s">
        <v>27</v>
      </c>
      <c r="I1919" s="5" t="s">
        <v>28</v>
      </c>
      <c r="J1919" s="5" t="s">
        <v>77</v>
      </c>
      <c r="K1919" s="5" t="s">
        <v>78</v>
      </c>
      <c r="L1919" s="5" t="s">
        <v>59</v>
      </c>
      <c r="M1919" s="5" t="s">
        <v>2991</v>
      </c>
      <c r="N1919" s="5">
        <v>0.56000000000000005</v>
      </c>
      <c r="O1919" s="5" t="s">
        <v>33</v>
      </c>
      <c r="P1919" s="5" t="s">
        <v>34</v>
      </c>
      <c r="Q1919" s="5" t="s">
        <v>1741</v>
      </c>
      <c r="R1919" s="5" t="s">
        <v>2990</v>
      </c>
      <c r="S1919" s="5">
        <v>83616</v>
      </c>
      <c r="T1919" s="7">
        <v>42128</v>
      </c>
      <c r="U1919" s="7">
        <v>42128</v>
      </c>
      <c r="V1919" s="5">
        <v>605.04719999999998</v>
      </c>
      <c r="W1919" s="5">
        <v>15</v>
      </c>
      <c r="X1919" s="5">
        <v>876.88</v>
      </c>
      <c r="Y1919" s="5">
        <v>88588</v>
      </c>
      <c r="Z1919" s="5">
        <f>DATEDIF(Table1[[#This Row],[Order Date]], Table1[[#This Row],[Ship Date]], "D")</f>
        <v>0</v>
      </c>
      <c r="AA1919" s="5">
        <f>IF(Table1[[#This Row],[Sales]]=0, 0, Table1[[#This Row],[Profit]] / Table1[[#This Row],[Sales]] * 100)</f>
        <v>69</v>
      </c>
      <c r="AB1919" s="5">
        <f>Table1[[#This Row],[Sales]] / (1 - Table1[[#This Row],[Discount]])</f>
        <v>913.41666666666674</v>
      </c>
      <c r="AC1919" s="5">
        <f>Table1[[#This Row],[Sales Before Discount]] - Table1[[#This Row],[Sales]]</f>
        <v>36.536666666666747</v>
      </c>
      <c r="AD1919" s="5" t="str">
        <f>IF(Table1[[#This Row],[Discount Impact Factor]]=0, "No Discount", IF(Table1[[#This Row],[Discount Impact Factor]]&lt;=0.1, "Low Discount", IF(Table1[[#This Row],[Discount Impact Factor]]&lt;=0.2, "Medium Discount", "High Discount")))</f>
        <v>High Discount</v>
      </c>
      <c r="AE1919" s="5" t="str">
        <f>IF(Table1[[#This Row],[Discount]]=0,"0% (No Discount)",
 IF(Table1[[#This Row],[Discount]]&lt;=0.09,"10%",
 IF(Table1[[#This Row],[Discount]]&lt;=0.16,"15%",
 IF(Table1[[#This Row],[Discount]]&lt;=0.2,"20%",  IF(Table1[[#This Row],[Discount]]&lt;=0.25,"25%",
 "30%+")))))</f>
        <v>10%</v>
      </c>
      <c r="AF1919" s="5" t="str">
        <f>IF(Table1[[#This Row],[Discount]]=0, "Full Price", "Discounted")</f>
        <v>Discounted</v>
      </c>
      <c r="AG1919" s="46" t="str">
        <f>TEXT(Table1[[#This Row],[Order Date]],"mmm-yyyy")</f>
        <v>May-2015</v>
      </c>
    </row>
    <row r="1920" spans="1:33" ht="12.75" hidden="1" customHeight="1" x14ac:dyDescent="0.25">
      <c r="A1920" s="5">
        <v>22597</v>
      </c>
      <c r="B1920" s="5" t="s">
        <v>25</v>
      </c>
      <c r="C1920" s="5">
        <v>0.09</v>
      </c>
      <c r="D1920" s="5">
        <v>28.53</v>
      </c>
      <c r="E1920" s="5">
        <v>1.49</v>
      </c>
      <c r="F1920" s="5">
        <v>3359</v>
      </c>
      <c r="G1920" s="5" t="s">
        <v>2992</v>
      </c>
      <c r="H1920" s="5" t="s">
        <v>49</v>
      </c>
      <c r="I1920" s="5" t="s">
        <v>40</v>
      </c>
      <c r="J1920" s="5" t="s">
        <v>29</v>
      </c>
      <c r="K1920" s="5" t="s">
        <v>109</v>
      </c>
      <c r="L1920" s="5" t="s">
        <v>59</v>
      </c>
      <c r="M1920" s="5" t="s">
        <v>332</v>
      </c>
      <c r="N1920" s="5">
        <v>0.38</v>
      </c>
      <c r="O1920" s="5" t="s">
        <v>33</v>
      </c>
      <c r="P1920" s="5" t="s">
        <v>61</v>
      </c>
      <c r="Q1920" s="5" t="s">
        <v>1858</v>
      </c>
      <c r="R1920" s="5" t="s">
        <v>2993</v>
      </c>
      <c r="S1920" s="5">
        <v>53213</v>
      </c>
      <c r="T1920" s="7">
        <v>42122</v>
      </c>
      <c r="U1920" s="7">
        <v>42124</v>
      </c>
      <c r="V1920" s="5">
        <v>107.45461999999999</v>
      </c>
      <c r="W1920" s="5">
        <v>6</v>
      </c>
      <c r="X1920" s="5">
        <v>157.33000000000001</v>
      </c>
      <c r="Y1920" s="5">
        <v>91437</v>
      </c>
      <c r="Z1920" s="5">
        <f>DATEDIF(Table1[[#This Row],[Order Date]], Table1[[#This Row],[Ship Date]], "D")</f>
        <v>2</v>
      </c>
      <c r="AA1920" s="5">
        <f>IF(Table1[[#This Row],[Sales]]=0, 0, Table1[[#This Row],[Profit]] / Table1[[#This Row],[Sales]] * 100)</f>
        <v>68.29887497616474</v>
      </c>
      <c r="AB1920" s="5">
        <f>Table1[[#This Row],[Sales]] / (1 - Table1[[#This Row],[Discount]])</f>
        <v>172.8901098901099</v>
      </c>
      <c r="AC1920" s="5">
        <f>Table1[[#This Row],[Sales Before Discount]] - Table1[[#This Row],[Sales]]</f>
        <v>15.560109890109885</v>
      </c>
      <c r="AD1920" s="5" t="str">
        <f>IF(Table1[[#This Row],[Discount Impact Factor]]=0, "No Discount", IF(Table1[[#This Row],[Discount Impact Factor]]&lt;=0.1, "Low Discount", IF(Table1[[#This Row],[Discount Impact Factor]]&lt;=0.2, "Medium Discount", "High Discount")))</f>
        <v>High Discount</v>
      </c>
      <c r="AE1920" s="5" t="str">
        <f>IF(Table1[[#This Row],[Discount]]=0,"0% (No Discount)",
 IF(Table1[[#This Row],[Discount]]&lt;=0.09,"10%",
 IF(Table1[[#This Row],[Discount]]&lt;=0.16,"15%",
 IF(Table1[[#This Row],[Discount]]&lt;=0.2,"20%",  IF(Table1[[#This Row],[Discount]]&lt;=0.25,"25%",
 "30%+")))))</f>
        <v>10%</v>
      </c>
      <c r="AF1920" s="5" t="str">
        <f>IF(Table1[[#This Row],[Discount]]=0, "Full Price", "Discounted")</f>
        <v>Discounted</v>
      </c>
      <c r="AG1920" s="46" t="str">
        <f>TEXT(Table1[[#This Row],[Order Date]],"mmm-yyyy")</f>
        <v>Apr-2015</v>
      </c>
    </row>
    <row r="1921" spans="1:33" ht="12.75" hidden="1" customHeight="1" x14ac:dyDescent="0.25">
      <c r="A1921" s="5">
        <v>23359</v>
      </c>
      <c r="B1921" s="5" t="s">
        <v>37</v>
      </c>
      <c r="C1921" s="5">
        <v>0.02</v>
      </c>
      <c r="D1921" s="5">
        <v>9.11</v>
      </c>
      <c r="E1921" s="5">
        <v>2.15</v>
      </c>
      <c r="F1921" s="5">
        <v>3360</v>
      </c>
      <c r="G1921" s="5" t="s">
        <v>2994</v>
      </c>
      <c r="H1921" s="5" t="s">
        <v>49</v>
      </c>
      <c r="I1921" s="5" t="s">
        <v>40</v>
      </c>
      <c r="J1921" s="5" t="s">
        <v>29</v>
      </c>
      <c r="K1921" s="5" t="s">
        <v>93</v>
      </c>
      <c r="L1921" s="5" t="s">
        <v>31</v>
      </c>
      <c r="M1921" s="5" t="s">
        <v>1258</v>
      </c>
      <c r="N1921" s="5">
        <v>0.4</v>
      </c>
      <c r="O1921" s="5" t="s">
        <v>33</v>
      </c>
      <c r="P1921" s="5" t="s">
        <v>61</v>
      </c>
      <c r="Q1921" s="5" t="s">
        <v>1858</v>
      </c>
      <c r="R1921" s="5" t="s">
        <v>2995</v>
      </c>
      <c r="S1921" s="5">
        <v>53214</v>
      </c>
      <c r="T1921" s="7">
        <v>42083</v>
      </c>
      <c r="U1921" s="7">
        <v>42085</v>
      </c>
      <c r="V1921" s="5">
        <v>18.41</v>
      </c>
      <c r="W1921" s="5">
        <v>3</v>
      </c>
      <c r="X1921" s="5">
        <v>27.37</v>
      </c>
      <c r="Y1921" s="5">
        <v>91435</v>
      </c>
      <c r="Z1921" s="5">
        <f>DATEDIF(Table1[[#This Row],[Order Date]], Table1[[#This Row],[Ship Date]], "D")</f>
        <v>2</v>
      </c>
      <c r="AA1921" s="5">
        <f>IF(Table1[[#This Row],[Sales]]=0, 0, Table1[[#This Row],[Profit]] / Table1[[#This Row],[Sales]] * 100)</f>
        <v>67.26342710997443</v>
      </c>
      <c r="AB1921" s="5">
        <f>Table1[[#This Row],[Sales]] / (1 - Table1[[#This Row],[Discount]])</f>
        <v>27.928571428571431</v>
      </c>
      <c r="AC1921" s="5">
        <f>Table1[[#This Row],[Sales Before Discount]] - Table1[[#This Row],[Sales]]</f>
        <v>0.55857142857142961</v>
      </c>
      <c r="AD1921" s="5" t="str">
        <f>IF(Table1[[#This Row],[Discount Impact Factor]]=0, "No Discount", IF(Table1[[#This Row],[Discount Impact Factor]]&lt;=0.1, "Low Discount", IF(Table1[[#This Row],[Discount Impact Factor]]&lt;=0.2, "Medium Discount", "High Discount")))</f>
        <v>High Discount</v>
      </c>
      <c r="AE1921" s="5" t="str">
        <f>IF(Table1[[#This Row],[Discount]]=0,"0% (No Discount)",
 IF(Table1[[#This Row],[Discount]]&lt;=0.09,"10%",
 IF(Table1[[#This Row],[Discount]]&lt;=0.16,"15%",
 IF(Table1[[#This Row],[Discount]]&lt;=0.2,"20%",  IF(Table1[[#This Row],[Discount]]&lt;=0.25,"25%",
 "30%+")))))</f>
        <v>10%</v>
      </c>
      <c r="AF1921" s="5" t="str">
        <f>IF(Table1[[#This Row],[Discount]]=0, "Full Price", "Discounted")</f>
        <v>Discounted</v>
      </c>
      <c r="AG1921" s="46" t="str">
        <f>TEXT(Table1[[#This Row],[Order Date]],"mmm-yyyy")</f>
        <v>Mar-2015</v>
      </c>
    </row>
    <row r="1922" spans="1:33" ht="12.75" hidden="1" customHeight="1" x14ac:dyDescent="0.25">
      <c r="A1922" s="5">
        <v>23360</v>
      </c>
      <c r="B1922" s="5" t="s">
        <v>37</v>
      </c>
      <c r="C1922" s="5">
        <v>0.06</v>
      </c>
      <c r="D1922" s="5">
        <v>12.64</v>
      </c>
      <c r="E1922" s="5">
        <v>4.9800000000000004</v>
      </c>
      <c r="F1922" s="5">
        <v>3361</v>
      </c>
      <c r="G1922" s="5" t="s">
        <v>2996</v>
      </c>
      <c r="H1922" s="5" t="s">
        <v>49</v>
      </c>
      <c r="I1922" s="5" t="s">
        <v>40</v>
      </c>
      <c r="J1922" s="5" t="s">
        <v>41</v>
      </c>
      <c r="K1922" s="5" t="s">
        <v>50</v>
      </c>
      <c r="L1922" s="5" t="s">
        <v>51</v>
      </c>
      <c r="M1922" s="5" t="s">
        <v>625</v>
      </c>
      <c r="N1922" s="5">
        <v>0.48</v>
      </c>
      <c r="O1922" s="5" t="s">
        <v>33</v>
      </c>
      <c r="P1922" s="5" t="s">
        <v>61</v>
      </c>
      <c r="Q1922" s="5" t="s">
        <v>1858</v>
      </c>
      <c r="R1922" s="5" t="s">
        <v>2997</v>
      </c>
      <c r="S1922" s="5">
        <v>53095</v>
      </c>
      <c r="T1922" s="7">
        <v>42083</v>
      </c>
      <c r="U1922" s="7">
        <v>42085</v>
      </c>
      <c r="V1922" s="5">
        <v>65.63</v>
      </c>
      <c r="W1922" s="5">
        <v>8</v>
      </c>
      <c r="X1922" s="5">
        <v>98.16</v>
      </c>
      <c r="Y1922" s="5">
        <v>91435</v>
      </c>
      <c r="Z1922" s="5">
        <f>DATEDIF(Table1[[#This Row],[Order Date]], Table1[[#This Row],[Ship Date]], "D")</f>
        <v>2</v>
      </c>
      <c r="AA1922" s="5">
        <f>IF(Table1[[#This Row],[Sales]]=0, 0, Table1[[#This Row],[Profit]] / Table1[[#This Row],[Sales]] * 100)</f>
        <v>66.860228198859005</v>
      </c>
      <c r="AB1922" s="5">
        <f>Table1[[#This Row],[Sales]] / (1 - Table1[[#This Row],[Discount]])</f>
        <v>104.42553191489363</v>
      </c>
      <c r="AC1922" s="5">
        <f>Table1[[#This Row],[Sales Before Discount]] - Table1[[#This Row],[Sales]]</f>
        <v>6.2655319148936286</v>
      </c>
      <c r="AD1922" s="5" t="str">
        <f>IF(Table1[[#This Row],[Discount Impact Factor]]=0, "No Discount", IF(Table1[[#This Row],[Discount Impact Factor]]&lt;=0.1, "Low Discount", IF(Table1[[#This Row],[Discount Impact Factor]]&lt;=0.2, "Medium Discount", "High Discount")))</f>
        <v>High Discount</v>
      </c>
      <c r="AE1922" s="5" t="str">
        <f>IF(Table1[[#This Row],[Discount]]=0,"0% (No Discount)",
 IF(Table1[[#This Row],[Discount]]&lt;=0.09,"10%",
 IF(Table1[[#This Row],[Discount]]&lt;=0.16,"15%",
 IF(Table1[[#This Row],[Discount]]&lt;=0.2,"20%",  IF(Table1[[#This Row],[Discount]]&lt;=0.25,"25%",
 "30%+")))))</f>
        <v>10%</v>
      </c>
      <c r="AF1922" s="5" t="str">
        <f>IF(Table1[[#This Row],[Discount]]=0, "Full Price", "Discounted")</f>
        <v>Discounted</v>
      </c>
      <c r="AG1922" s="46" t="str">
        <f>TEXT(Table1[[#This Row],[Order Date]],"mmm-yyyy")</f>
        <v>Mar-2015</v>
      </c>
    </row>
    <row r="1923" spans="1:33" ht="12.75" customHeight="1" x14ac:dyDescent="0.25">
      <c r="A1923" s="5">
        <v>24802</v>
      </c>
      <c r="B1923" s="5" t="s">
        <v>56</v>
      </c>
      <c r="C1923" s="5">
        <v>0.04</v>
      </c>
      <c r="D1923" s="5">
        <v>7.96</v>
      </c>
      <c r="E1923" s="5">
        <v>4.95</v>
      </c>
      <c r="F1923" s="5">
        <v>3361</v>
      </c>
      <c r="G1923" s="5" t="s">
        <v>2996</v>
      </c>
      <c r="H1923" s="5" t="s">
        <v>49</v>
      </c>
      <c r="I1923" s="5" t="s">
        <v>40</v>
      </c>
      <c r="J1923" s="5" t="s">
        <v>41</v>
      </c>
      <c r="K1923" s="5" t="s">
        <v>50</v>
      </c>
      <c r="L1923" s="5" t="s">
        <v>59</v>
      </c>
      <c r="M1923" s="5" t="s">
        <v>1285</v>
      </c>
      <c r="N1923" s="5">
        <v>0.41</v>
      </c>
      <c r="O1923" s="5" t="s">
        <v>33</v>
      </c>
      <c r="P1923" s="5" t="s">
        <v>61</v>
      </c>
      <c r="Q1923" s="5" t="s">
        <v>1858</v>
      </c>
      <c r="R1923" s="5" t="s">
        <v>2997</v>
      </c>
      <c r="S1923" s="5">
        <v>53095</v>
      </c>
      <c r="T1923" s="7">
        <v>42030</v>
      </c>
      <c r="U1923" s="7">
        <v>42030</v>
      </c>
      <c r="V1923" s="5">
        <v>-7.73</v>
      </c>
      <c r="W1923" s="5">
        <v>15</v>
      </c>
      <c r="X1923" s="5">
        <v>116.11</v>
      </c>
      <c r="Y1923" s="5">
        <v>91436</v>
      </c>
      <c r="Z1923" s="5">
        <f>DATEDIF(Table1[[#This Row],[Order Date]], Table1[[#This Row],[Ship Date]], "D")</f>
        <v>0</v>
      </c>
      <c r="AA1923" s="5">
        <f>IF(Table1[[#This Row],[Sales]]=0, 0, Table1[[#This Row],[Profit]] / Table1[[#This Row],[Sales]] * 100)</f>
        <v>-6.6574799758849377</v>
      </c>
      <c r="AB1923" s="5">
        <f>Table1[[#This Row],[Sales]] / (1 - Table1[[#This Row],[Discount]])</f>
        <v>120.94791666666667</v>
      </c>
      <c r="AC1923" s="5">
        <f>Table1[[#This Row],[Sales Before Discount]] - Table1[[#This Row],[Sales]]</f>
        <v>4.837916666666672</v>
      </c>
      <c r="AD1923" s="5" t="str">
        <f>IF(Table1[[#This Row],[Discount Impact Factor]]=0, "No Discount", IF(Table1[[#This Row],[Discount Impact Factor]]&lt;=0.1, "Low Discount", IF(Table1[[#This Row],[Discount Impact Factor]]&lt;=0.2, "Medium Discount", "High Discount")))</f>
        <v>High Discount</v>
      </c>
      <c r="AE1923" s="5" t="str">
        <f>IF(Table1[[#This Row],[Discount]]=0,"0% (No Discount)",
 IF(Table1[[#This Row],[Discount]]&lt;=0.09,"10%",
 IF(Table1[[#This Row],[Discount]]&lt;=0.16,"15%",
 IF(Table1[[#This Row],[Discount]]&lt;=0.2,"20%",  IF(Table1[[#This Row],[Discount]]&lt;=0.25,"25%",
 "30%+")))))</f>
        <v>10%</v>
      </c>
      <c r="AF1923" s="5" t="str">
        <f>IF(Table1[[#This Row],[Discount]]=0, "Full Price", "Discounted")</f>
        <v>Discounted</v>
      </c>
      <c r="AG1923" s="46" t="str">
        <f>TEXT(Table1[[#This Row],[Order Date]],"mmm-yyyy")</f>
        <v>Jan-2015</v>
      </c>
    </row>
    <row r="1924" spans="1:33" ht="12.75" customHeight="1" x14ac:dyDescent="0.25">
      <c r="A1924" s="5">
        <v>23887</v>
      </c>
      <c r="B1924" s="5" t="s">
        <v>56</v>
      </c>
      <c r="C1924" s="5">
        <v>0.03</v>
      </c>
      <c r="D1924" s="5">
        <v>4.9800000000000004</v>
      </c>
      <c r="E1924" s="5">
        <v>4.95</v>
      </c>
      <c r="F1924" s="5">
        <v>3361</v>
      </c>
      <c r="G1924" s="5" t="s">
        <v>2996</v>
      </c>
      <c r="H1924" s="5" t="s">
        <v>49</v>
      </c>
      <c r="I1924" s="5" t="s">
        <v>40</v>
      </c>
      <c r="J1924" s="5" t="s">
        <v>29</v>
      </c>
      <c r="K1924" s="5" t="s">
        <v>109</v>
      </c>
      <c r="L1924" s="5" t="s">
        <v>59</v>
      </c>
      <c r="M1924" s="5" t="s">
        <v>2498</v>
      </c>
      <c r="N1924" s="5">
        <v>0.37</v>
      </c>
      <c r="O1924" s="5" t="s">
        <v>33</v>
      </c>
      <c r="P1924" s="5" t="s">
        <v>61</v>
      </c>
      <c r="Q1924" s="5" t="s">
        <v>1858</v>
      </c>
      <c r="R1924" s="5" t="s">
        <v>2997</v>
      </c>
      <c r="S1924" s="5">
        <v>53095</v>
      </c>
      <c r="T1924" s="7">
        <v>42164</v>
      </c>
      <c r="U1924" s="7">
        <v>42166</v>
      </c>
      <c r="V1924" s="5">
        <v>-47.995249999999999</v>
      </c>
      <c r="W1924" s="5">
        <v>19</v>
      </c>
      <c r="X1924" s="5">
        <v>95</v>
      </c>
      <c r="Y1924" s="5">
        <v>91438</v>
      </c>
      <c r="Z1924" s="5">
        <f>DATEDIF(Table1[[#This Row],[Order Date]], Table1[[#This Row],[Ship Date]], "D")</f>
        <v>2</v>
      </c>
      <c r="AA1924" s="5">
        <f>IF(Table1[[#This Row],[Sales]]=0, 0, Table1[[#This Row],[Profit]] / Table1[[#This Row],[Sales]] * 100)</f>
        <v>-50.52131578947369</v>
      </c>
      <c r="AB1924" s="5">
        <f>Table1[[#This Row],[Sales]] / (1 - Table1[[#This Row],[Discount]])</f>
        <v>97.938144329896915</v>
      </c>
      <c r="AC1924" s="5">
        <f>Table1[[#This Row],[Sales Before Discount]] - Table1[[#This Row],[Sales]]</f>
        <v>2.9381443298969145</v>
      </c>
      <c r="AD1924" s="5" t="str">
        <f>IF(Table1[[#This Row],[Discount Impact Factor]]=0, "No Discount", IF(Table1[[#This Row],[Discount Impact Factor]]&lt;=0.1, "Low Discount", IF(Table1[[#This Row],[Discount Impact Factor]]&lt;=0.2, "Medium Discount", "High Discount")))</f>
        <v>High Discount</v>
      </c>
      <c r="AE1924" s="5" t="str">
        <f>IF(Table1[[#This Row],[Discount]]=0,"0% (No Discount)",
 IF(Table1[[#This Row],[Discount]]&lt;=0.09,"10%",
 IF(Table1[[#This Row],[Discount]]&lt;=0.16,"15%",
 IF(Table1[[#This Row],[Discount]]&lt;=0.2,"20%",  IF(Table1[[#This Row],[Discount]]&lt;=0.25,"25%",
 "30%+")))))</f>
        <v>10%</v>
      </c>
      <c r="AF1924" s="5" t="str">
        <f>IF(Table1[[#This Row],[Discount]]=0, "Full Price", "Discounted")</f>
        <v>Discounted</v>
      </c>
      <c r="AG1924" s="46" t="str">
        <f>TEXT(Table1[[#This Row],[Order Date]],"mmm-yyyy")</f>
        <v>Jun-2015</v>
      </c>
    </row>
    <row r="1925" spans="1:33" ht="12.75" hidden="1" customHeight="1" x14ac:dyDescent="0.25">
      <c r="A1925" s="5">
        <v>19749</v>
      </c>
      <c r="B1925" s="5" t="s">
        <v>106</v>
      </c>
      <c r="C1925" s="5">
        <v>0.1</v>
      </c>
      <c r="D1925" s="5">
        <v>80.97</v>
      </c>
      <c r="E1925" s="5">
        <v>33.6</v>
      </c>
      <c r="F1925" s="5">
        <v>3366</v>
      </c>
      <c r="G1925" s="5" t="s">
        <v>2998</v>
      </c>
      <c r="H1925" s="5" t="s">
        <v>39</v>
      </c>
      <c r="I1925" s="5" t="s">
        <v>40</v>
      </c>
      <c r="J1925" s="5" t="s">
        <v>77</v>
      </c>
      <c r="K1925" s="5" t="s">
        <v>85</v>
      </c>
      <c r="L1925" s="5" t="s">
        <v>43</v>
      </c>
      <c r="M1925" s="5" t="s">
        <v>2032</v>
      </c>
      <c r="N1925" s="5">
        <v>0.37</v>
      </c>
      <c r="O1925" s="5" t="s">
        <v>33</v>
      </c>
      <c r="P1925" s="5" t="s">
        <v>53</v>
      </c>
      <c r="Q1925" s="5" t="s">
        <v>154</v>
      </c>
      <c r="R1925" s="5" t="s">
        <v>309</v>
      </c>
      <c r="S1925" s="5">
        <v>45373</v>
      </c>
      <c r="T1925" s="7">
        <v>42148</v>
      </c>
      <c r="U1925" s="7">
        <v>42153</v>
      </c>
      <c r="V1925" s="5">
        <v>66.22</v>
      </c>
      <c r="W1925" s="5">
        <v>11</v>
      </c>
      <c r="X1925" s="5">
        <v>837.57</v>
      </c>
      <c r="Y1925" s="5">
        <v>90501</v>
      </c>
      <c r="Z1925" s="5">
        <f>DATEDIF(Table1[[#This Row],[Order Date]], Table1[[#This Row],[Ship Date]], "D")</f>
        <v>5</v>
      </c>
      <c r="AA1925" s="5">
        <f>IF(Table1[[#This Row],[Sales]]=0, 0, Table1[[#This Row],[Profit]] / Table1[[#This Row],[Sales]] * 100)</f>
        <v>7.906204854519622</v>
      </c>
      <c r="AB1925" s="5">
        <f>Table1[[#This Row],[Sales]] / (1 - Table1[[#This Row],[Discount]])</f>
        <v>930.63333333333333</v>
      </c>
      <c r="AC1925" s="5">
        <f>Table1[[#This Row],[Sales Before Discount]] - Table1[[#This Row],[Sales]]</f>
        <v>93.063333333333276</v>
      </c>
      <c r="AD1925" s="5" t="str">
        <f>IF(Table1[[#This Row],[Discount Impact Factor]]=0, "No Discount", IF(Table1[[#This Row],[Discount Impact Factor]]&lt;=0.1, "Low Discount", IF(Table1[[#This Row],[Discount Impact Factor]]&lt;=0.2, "Medium Discount", "High Discount")))</f>
        <v>High Discount</v>
      </c>
      <c r="AE1925" s="5" t="str">
        <f>IF(Table1[[#This Row],[Discount]]=0,"0% (No Discount)",
 IF(Table1[[#This Row],[Discount]]&lt;=0.09,"10%",
 IF(Table1[[#This Row],[Discount]]&lt;=0.16,"15%",
 IF(Table1[[#This Row],[Discount]]&lt;=0.2,"20%",  IF(Table1[[#This Row],[Discount]]&lt;=0.25,"25%",
 "30%+")))))</f>
        <v>15%</v>
      </c>
      <c r="AF1925" s="5" t="str">
        <f>IF(Table1[[#This Row],[Discount]]=0, "Full Price", "Discounted")</f>
        <v>Discounted</v>
      </c>
      <c r="AG1925" s="46" t="str">
        <f>TEXT(Table1[[#This Row],[Order Date]],"mmm-yyyy")</f>
        <v>May-2015</v>
      </c>
    </row>
    <row r="1926" spans="1:33" ht="12.75" customHeight="1" x14ac:dyDescent="0.25">
      <c r="A1926" s="5">
        <v>19750</v>
      </c>
      <c r="B1926" s="5" t="s">
        <v>106</v>
      </c>
      <c r="C1926" s="5">
        <v>0.02</v>
      </c>
      <c r="D1926" s="5">
        <v>6.48</v>
      </c>
      <c r="E1926" s="5">
        <v>5.1100000000000003</v>
      </c>
      <c r="F1926" s="5">
        <v>3366</v>
      </c>
      <c r="G1926" s="5" t="s">
        <v>2998</v>
      </c>
      <c r="H1926" s="5" t="s">
        <v>49</v>
      </c>
      <c r="I1926" s="5" t="s">
        <v>40</v>
      </c>
      <c r="J1926" s="5" t="s">
        <v>29</v>
      </c>
      <c r="K1926" s="5" t="s">
        <v>93</v>
      </c>
      <c r="L1926" s="5" t="s">
        <v>59</v>
      </c>
      <c r="M1926" s="5" t="s">
        <v>992</v>
      </c>
      <c r="N1926" s="5">
        <v>0.37</v>
      </c>
      <c r="O1926" s="5" t="s">
        <v>33</v>
      </c>
      <c r="P1926" s="5" t="s">
        <v>53</v>
      </c>
      <c r="Q1926" s="5" t="s">
        <v>154</v>
      </c>
      <c r="R1926" s="5" t="s">
        <v>309</v>
      </c>
      <c r="S1926" s="5">
        <v>45373</v>
      </c>
      <c r="T1926" s="7">
        <v>42148</v>
      </c>
      <c r="U1926" s="7">
        <v>42152</v>
      </c>
      <c r="V1926" s="5">
        <v>-23.53</v>
      </c>
      <c r="W1926" s="5">
        <v>8</v>
      </c>
      <c r="X1926" s="5">
        <v>56.22</v>
      </c>
      <c r="Y1926" s="5">
        <v>90501</v>
      </c>
      <c r="Z1926" s="5">
        <f>DATEDIF(Table1[[#This Row],[Order Date]], Table1[[#This Row],[Ship Date]], "D")</f>
        <v>4</v>
      </c>
      <c r="AA1926" s="5">
        <f>IF(Table1[[#This Row],[Sales]]=0, 0, Table1[[#This Row],[Profit]] / Table1[[#This Row],[Sales]] * 100)</f>
        <v>-41.853432942013519</v>
      </c>
      <c r="AB1926" s="5">
        <f>Table1[[#This Row],[Sales]] / (1 - Table1[[#This Row],[Discount]])</f>
        <v>57.367346938775512</v>
      </c>
      <c r="AC1926" s="5">
        <f>Table1[[#This Row],[Sales Before Discount]] - Table1[[#This Row],[Sales]]</f>
        <v>1.1473469387755131</v>
      </c>
      <c r="AD1926" s="5" t="str">
        <f>IF(Table1[[#This Row],[Discount Impact Factor]]=0, "No Discount", IF(Table1[[#This Row],[Discount Impact Factor]]&lt;=0.1, "Low Discount", IF(Table1[[#This Row],[Discount Impact Factor]]&lt;=0.2, "Medium Discount", "High Discount")))</f>
        <v>High Discount</v>
      </c>
      <c r="AE1926" s="5" t="str">
        <f>IF(Table1[[#This Row],[Discount]]=0,"0% (No Discount)",
 IF(Table1[[#This Row],[Discount]]&lt;=0.09,"10%",
 IF(Table1[[#This Row],[Discount]]&lt;=0.16,"15%",
 IF(Table1[[#This Row],[Discount]]&lt;=0.2,"20%",  IF(Table1[[#This Row],[Discount]]&lt;=0.25,"25%",
 "30%+")))))</f>
        <v>10%</v>
      </c>
      <c r="AF1926" s="5" t="str">
        <f>IF(Table1[[#This Row],[Discount]]=0, "Full Price", "Discounted")</f>
        <v>Discounted</v>
      </c>
      <c r="AG1926" s="46" t="str">
        <f>TEXT(Table1[[#This Row],[Order Date]],"mmm-yyyy")</f>
        <v>May-2015</v>
      </c>
    </row>
    <row r="1927" spans="1:33" ht="12.75" hidden="1" customHeight="1" x14ac:dyDescent="0.25">
      <c r="A1927" s="5">
        <v>23428</v>
      </c>
      <c r="B1927" s="5" t="s">
        <v>47</v>
      </c>
      <c r="C1927" s="5">
        <v>0.08</v>
      </c>
      <c r="D1927" s="5">
        <v>30.97</v>
      </c>
      <c r="E1927" s="5">
        <v>4</v>
      </c>
      <c r="F1927" s="5">
        <v>3367</v>
      </c>
      <c r="G1927" s="5" t="s">
        <v>2999</v>
      </c>
      <c r="H1927" s="5" t="s">
        <v>49</v>
      </c>
      <c r="I1927" s="5" t="s">
        <v>40</v>
      </c>
      <c r="J1927" s="5" t="s">
        <v>77</v>
      </c>
      <c r="K1927" s="5" t="s">
        <v>180</v>
      </c>
      <c r="L1927" s="5" t="s">
        <v>59</v>
      </c>
      <c r="M1927" s="5" t="s">
        <v>2702</v>
      </c>
      <c r="N1927" s="5">
        <v>0.74</v>
      </c>
      <c r="O1927" s="5" t="s">
        <v>33</v>
      </c>
      <c r="P1927" s="5" t="s">
        <v>53</v>
      </c>
      <c r="Q1927" s="5" t="s">
        <v>154</v>
      </c>
      <c r="R1927" s="5" t="s">
        <v>3000</v>
      </c>
      <c r="S1927" s="5">
        <v>43221</v>
      </c>
      <c r="T1927" s="7">
        <v>42126</v>
      </c>
      <c r="U1927" s="7">
        <v>42127</v>
      </c>
      <c r="V1927" s="5">
        <v>10.680000000000014</v>
      </c>
      <c r="W1927" s="5">
        <v>26</v>
      </c>
      <c r="X1927" s="5">
        <v>758.97</v>
      </c>
      <c r="Y1927" s="5">
        <v>90502</v>
      </c>
      <c r="Z1927" s="5">
        <f>DATEDIF(Table1[[#This Row],[Order Date]], Table1[[#This Row],[Ship Date]], "D")</f>
        <v>1</v>
      </c>
      <c r="AA1927" s="5">
        <f>IF(Table1[[#This Row],[Sales]]=0, 0, Table1[[#This Row],[Profit]] / Table1[[#This Row],[Sales]] * 100)</f>
        <v>1.4071702438831593</v>
      </c>
      <c r="AB1927" s="5">
        <f>Table1[[#This Row],[Sales]] / (1 - Table1[[#This Row],[Discount]])</f>
        <v>824.96739130434787</v>
      </c>
      <c r="AC1927" s="5">
        <f>Table1[[#This Row],[Sales Before Discount]] - Table1[[#This Row],[Sales]]</f>
        <v>65.997391304347843</v>
      </c>
      <c r="AD1927" s="5" t="str">
        <f>IF(Table1[[#This Row],[Discount Impact Factor]]=0, "No Discount", IF(Table1[[#This Row],[Discount Impact Factor]]&lt;=0.1, "Low Discount", IF(Table1[[#This Row],[Discount Impact Factor]]&lt;=0.2, "Medium Discount", "High Discount")))</f>
        <v>High Discount</v>
      </c>
      <c r="AE1927" s="5" t="str">
        <f>IF(Table1[[#This Row],[Discount]]=0,"0% (No Discount)",
 IF(Table1[[#This Row],[Discount]]&lt;=0.09,"10%",
 IF(Table1[[#This Row],[Discount]]&lt;=0.16,"15%",
 IF(Table1[[#This Row],[Discount]]&lt;=0.2,"20%",  IF(Table1[[#This Row],[Discount]]&lt;=0.25,"25%",
 "30%+")))))</f>
        <v>10%</v>
      </c>
      <c r="AF1927" s="5" t="str">
        <f>IF(Table1[[#This Row],[Discount]]=0, "Full Price", "Discounted")</f>
        <v>Discounted</v>
      </c>
      <c r="AG1927" s="46" t="str">
        <f>TEXT(Table1[[#This Row],[Order Date]],"mmm-yyyy")</f>
        <v>May-2015</v>
      </c>
    </row>
    <row r="1928" spans="1:33" ht="12.75" hidden="1" customHeight="1" x14ac:dyDescent="0.25">
      <c r="A1928" s="5">
        <v>23429</v>
      </c>
      <c r="B1928" s="5" t="s">
        <v>47</v>
      </c>
      <c r="C1928" s="5">
        <v>0.1</v>
      </c>
      <c r="D1928" s="5">
        <v>4.13</v>
      </c>
      <c r="E1928" s="5">
        <v>0.5</v>
      </c>
      <c r="F1928" s="5">
        <v>3367</v>
      </c>
      <c r="G1928" s="5" t="s">
        <v>2999</v>
      </c>
      <c r="H1928" s="5" t="s">
        <v>27</v>
      </c>
      <c r="I1928" s="5" t="s">
        <v>40</v>
      </c>
      <c r="J1928" s="5" t="s">
        <v>29</v>
      </c>
      <c r="K1928" s="5" t="s">
        <v>134</v>
      </c>
      <c r="L1928" s="5" t="s">
        <v>59</v>
      </c>
      <c r="M1928" s="5" t="s">
        <v>3001</v>
      </c>
      <c r="N1928" s="5">
        <v>0.39</v>
      </c>
      <c r="O1928" s="5" t="s">
        <v>33</v>
      </c>
      <c r="P1928" s="5" t="s">
        <v>53</v>
      </c>
      <c r="Q1928" s="5" t="s">
        <v>154</v>
      </c>
      <c r="R1928" s="5" t="s">
        <v>3000</v>
      </c>
      <c r="S1928" s="5">
        <v>43221</v>
      </c>
      <c r="T1928" s="7">
        <v>42126</v>
      </c>
      <c r="U1928" s="7">
        <v>42128</v>
      </c>
      <c r="V1928" s="5">
        <v>58.263599999999997</v>
      </c>
      <c r="W1928" s="5">
        <v>18</v>
      </c>
      <c r="X1928" s="5">
        <v>84.44</v>
      </c>
      <c r="Y1928" s="5">
        <v>90502</v>
      </c>
      <c r="Z1928" s="5">
        <f>DATEDIF(Table1[[#This Row],[Order Date]], Table1[[#This Row],[Ship Date]], "D")</f>
        <v>2</v>
      </c>
      <c r="AA1928" s="5">
        <f>IF(Table1[[#This Row],[Sales]]=0, 0, Table1[[#This Row],[Profit]] / Table1[[#This Row],[Sales]] * 100)</f>
        <v>69</v>
      </c>
      <c r="AB1928" s="5">
        <f>Table1[[#This Row],[Sales]] / (1 - Table1[[#This Row],[Discount]])</f>
        <v>93.822222222222223</v>
      </c>
      <c r="AC1928" s="5">
        <f>Table1[[#This Row],[Sales Before Discount]] - Table1[[#This Row],[Sales]]</f>
        <v>9.3822222222222251</v>
      </c>
      <c r="AD1928" s="5" t="str">
        <f>IF(Table1[[#This Row],[Discount Impact Factor]]=0, "No Discount", IF(Table1[[#This Row],[Discount Impact Factor]]&lt;=0.1, "Low Discount", IF(Table1[[#This Row],[Discount Impact Factor]]&lt;=0.2, "Medium Discount", "High Discount")))</f>
        <v>High Discount</v>
      </c>
      <c r="AE1928" s="5" t="str">
        <f>IF(Table1[[#This Row],[Discount]]=0,"0% (No Discount)",
 IF(Table1[[#This Row],[Discount]]&lt;=0.09,"10%",
 IF(Table1[[#This Row],[Discount]]&lt;=0.16,"15%",
 IF(Table1[[#This Row],[Discount]]&lt;=0.2,"20%",  IF(Table1[[#This Row],[Discount]]&lt;=0.25,"25%",
 "30%+")))))</f>
        <v>15%</v>
      </c>
      <c r="AF1928" s="5" t="str">
        <f>IF(Table1[[#This Row],[Discount]]=0, "Full Price", "Discounted")</f>
        <v>Discounted</v>
      </c>
      <c r="AG1928" s="46" t="str">
        <f>TEXT(Table1[[#This Row],[Order Date]],"mmm-yyyy")</f>
        <v>May-2015</v>
      </c>
    </row>
    <row r="1929" spans="1:33" ht="12.75" customHeight="1" x14ac:dyDescent="0.25">
      <c r="A1929" s="5">
        <v>26104</v>
      </c>
      <c r="B1929" s="5" t="s">
        <v>56</v>
      </c>
      <c r="C1929" s="5">
        <v>0.06</v>
      </c>
      <c r="D1929" s="5">
        <v>7.1</v>
      </c>
      <c r="E1929" s="5">
        <v>6.05</v>
      </c>
      <c r="F1929" s="5">
        <v>3369</v>
      </c>
      <c r="G1929" s="5" t="s">
        <v>3002</v>
      </c>
      <c r="H1929" s="5" t="s">
        <v>49</v>
      </c>
      <c r="I1929" s="5" t="s">
        <v>40</v>
      </c>
      <c r="J1929" s="5" t="s">
        <v>29</v>
      </c>
      <c r="K1929" s="5" t="s">
        <v>109</v>
      </c>
      <c r="L1929" s="5" t="s">
        <v>59</v>
      </c>
      <c r="M1929" s="5" t="s">
        <v>651</v>
      </c>
      <c r="N1929" s="5">
        <v>0.39</v>
      </c>
      <c r="O1929" s="5" t="s">
        <v>33</v>
      </c>
      <c r="P1929" s="5" t="s">
        <v>53</v>
      </c>
      <c r="Q1929" s="5" t="s">
        <v>154</v>
      </c>
      <c r="R1929" s="5" t="s">
        <v>1511</v>
      </c>
      <c r="S1929" s="5">
        <v>43081</v>
      </c>
      <c r="T1929" s="7">
        <v>42047</v>
      </c>
      <c r="U1929" s="7">
        <v>42048</v>
      </c>
      <c r="V1929" s="5">
        <v>-42.170500000000004</v>
      </c>
      <c r="W1929" s="5">
        <v>4</v>
      </c>
      <c r="X1929" s="5">
        <v>29.99</v>
      </c>
      <c r="Y1929" s="5">
        <v>90500</v>
      </c>
      <c r="Z1929" s="5">
        <f>DATEDIF(Table1[[#This Row],[Order Date]], Table1[[#This Row],[Ship Date]], "D")</f>
        <v>1</v>
      </c>
      <c r="AA1929" s="5">
        <f>IF(Table1[[#This Row],[Sales]]=0, 0, Table1[[#This Row],[Profit]] / Table1[[#This Row],[Sales]] * 100)</f>
        <v>-140.61520506835615</v>
      </c>
      <c r="AB1929" s="5">
        <f>Table1[[#This Row],[Sales]] / (1 - Table1[[#This Row],[Discount]])</f>
        <v>31.904255319148938</v>
      </c>
      <c r="AC1929" s="5">
        <f>Table1[[#This Row],[Sales Before Discount]] - Table1[[#This Row],[Sales]]</f>
        <v>1.9142553191489391</v>
      </c>
      <c r="AD1929" s="5" t="str">
        <f>IF(Table1[[#This Row],[Discount Impact Factor]]=0, "No Discount", IF(Table1[[#This Row],[Discount Impact Factor]]&lt;=0.1, "Low Discount", IF(Table1[[#This Row],[Discount Impact Factor]]&lt;=0.2, "Medium Discount", "High Discount")))</f>
        <v>High Discount</v>
      </c>
      <c r="AE1929" s="5" t="str">
        <f>IF(Table1[[#This Row],[Discount]]=0,"0% (No Discount)",
 IF(Table1[[#This Row],[Discount]]&lt;=0.09,"10%",
 IF(Table1[[#This Row],[Discount]]&lt;=0.16,"15%",
 IF(Table1[[#This Row],[Discount]]&lt;=0.2,"20%",  IF(Table1[[#This Row],[Discount]]&lt;=0.25,"25%",
 "30%+")))))</f>
        <v>10%</v>
      </c>
      <c r="AF1929" s="5" t="str">
        <f>IF(Table1[[#This Row],[Discount]]=0, "Full Price", "Discounted")</f>
        <v>Discounted</v>
      </c>
      <c r="AG1929" s="46" t="str">
        <f>TEXT(Table1[[#This Row],[Order Date]],"mmm-yyyy")</f>
        <v>Feb-2015</v>
      </c>
    </row>
    <row r="1930" spans="1:33" ht="12.75" hidden="1" customHeight="1" x14ac:dyDescent="0.25">
      <c r="A1930" s="5">
        <v>18311</v>
      </c>
      <c r="B1930" s="5" t="s">
        <v>56</v>
      </c>
      <c r="C1930" s="5">
        <v>0.01</v>
      </c>
      <c r="D1930" s="5">
        <v>179.29</v>
      </c>
      <c r="E1930" s="5">
        <v>29.21</v>
      </c>
      <c r="F1930" s="5">
        <v>3374</v>
      </c>
      <c r="G1930" s="5" t="s">
        <v>3003</v>
      </c>
      <c r="H1930" s="5" t="s">
        <v>39</v>
      </c>
      <c r="I1930" s="5" t="s">
        <v>28</v>
      </c>
      <c r="J1930" s="5" t="s">
        <v>41</v>
      </c>
      <c r="K1930" s="5" t="s">
        <v>152</v>
      </c>
      <c r="L1930" s="5" t="s">
        <v>121</v>
      </c>
      <c r="M1930" s="5" t="s">
        <v>629</v>
      </c>
      <c r="N1930" s="5">
        <v>0.76</v>
      </c>
      <c r="O1930" s="5" t="s">
        <v>33</v>
      </c>
      <c r="P1930" s="5" t="s">
        <v>53</v>
      </c>
      <c r="Q1930" s="5" t="s">
        <v>415</v>
      </c>
      <c r="R1930" s="5" t="s">
        <v>3004</v>
      </c>
      <c r="S1930" s="5">
        <v>21113</v>
      </c>
      <c r="T1930" s="7">
        <v>42157</v>
      </c>
      <c r="U1930" s="7">
        <v>42159</v>
      </c>
      <c r="V1930" s="5">
        <v>66.362220000000008</v>
      </c>
      <c r="W1930" s="5">
        <v>8</v>
      </c>
      <c r="X1930" s="5">
        <v>1487.9</v>
      </c>
      <c r="Y1930" s="5">
        <v>87473</v>
      </c>
      <c r="Z1930" s="5">
        <f>DATEDIF(Table1[[#This Row],[Order Date]], Table1[[#This Row],[Ship Date]], "D")</f>
        <v>2</v>
      </c>
      <c r="AA1930" s="5">
        <f>IF(Table1[[#This Row],[Sales]]=0, 0, Table1[[#This Row],[Profit]] / Table1[[#This Row],[Sales]] * 100)</f>
        <v>4.4601263525774586</v>
      </c>
      <c r="AB1930" s="5">
        <f>Table1[[#This Row],[Sales]] / (1 - Table1[[#This Row],[Discount]])</f>
        <v>1502.9292929292931</v>
      </c>
      <c r="AC1930" s="5">
        <f>Table1[[#This Row],[Sales Before Discount]] - Table1[[#This Row],[Sales]]</f>
        <v>15.029292929292978</v>
      </c>
      <c r="AD1930" s="5" t="str">
        <f>IF(Table1[[#This Row],[Discount Impact Factor]]=0, "No Discount", IF(Table1[[#This Row],[Discount Impact Factor]]&lt;=0.1, "Low Discount", IF(Table1[[#This Row],[Discount Impact Factor]]&lt;=0.2, "Medium Discount", "High Discount")))</f>
        <v>High Discount</v>
      </c>
      <c r="AE1930" s="5" t="str">
        <f>IF(Table1[[#This Row],[Discount]]=0,"0% (No Discount)",
 IF(Table1[[#This Row],[Discount]]&lt;=0.09,"10%",
 IF(Table1[[#This Row],[Discount]]&lt;=0.16,"15%",
 IF(Table1[[#This Row],[Discount]]&lt;=0.2,"20%",  IF(Table1[[#This Row],[Discount]]&lt;=0.25,"25%",
 "30%+")))))</f>
        <v>10%</v>
      </c>
      <c r="AF1930" s="5" t="str">
        <f>IF(Table1[[#This Row],[Discount]]=0, "Full Price", "Discounted")</f>
        <v>Discounted</v>
      </c>
      <c r="AG1930" s="46" t="str">
        <f>TEXT(Table1[[#This Row],[Order Date]],"mmm-yyyy")</f>
        <v>Jun-2015</v>
      </c>
    </row>
    <row r="1931" spans="1:33" ht="12.75" customHeight="1" x14ac:dyDescent="0.25">
      <c r="A1931" s="5">
        <v>18320</v>
      </c>
      <c r="B1931" s="5" t="s">
        <v>25</v>
      </c>
      <c r="C1931" s="5">
        <v>0.05</v>
      </c>
      <c r="D1931" s="5">
        <v>73.98</v>
      </c>
      <c r="E1931" s="5">
        <v>12.14</v>
      </c>
      <c r="F1931" s="5">
        <v>3374</v>
      </c>
      <c r="G1931" s="5" t="s">
        <v>3003</v>
      </c>
      <c r="H1931" s="5" t="s">
        <v>49</v>
      </c>
      <c r="I1931" s="5" t="s">
        <v>40</v>
      </c>
      <c r="J1931" s="5" t="s">
        <v>77</v>
      </c>
      <c r="K1931" s="5" t="s">
        <v>180</v>
      </c>
      <c r="L1931" s="5" t="s">
        <v>59</v>
      </c>
      <c r="M1931" s="5" t="s">
        <v>372</v>
      </c>
      <c r="N1931" s="5">
        <v>0.67</v>
      </c>
      <c r="O1931" s="5" t="s">
        <v>33</v>
      </c>
      <c r="P1931" s="5" t="s">
        <v>53</v>
      </c>
      <c r="Q1931" s="5" t="s">
        <v>415</v>
      </c>
      <c r="R1931" s="5" t="s">
        <v>3004</v>
      </c>
      <c r="S1931" s="5">
        <v>21113</v>
      </c>
      <c r="T1931" s="7">
        <v>42184</v>
      </c>
      <c r="U1931" s="7">
        <v>42185</v>
      </c>
      <c r="V1931" s="5">
        <v>-1.904000000000019</v>
      </c>
      <c r="W1931" s="5">
        <v>8</v>
      </c>
      <c r="X1931" s="5">
        <v>600.4</v>
      </c>
      <c r="Y1931" s="5">
        <v>87474</v>
      </c>
      <c r="Z1931" s="5">
        <f>DATEDIF(Table1[[#This Row],[Order Date]], Table1[[#This Row],[Ship Date]], "D")</f>
        <v>1</v>
      </c>
      <c r="AA1931" s="5">
        <f>IF(Table1[[#This Row],[Sales]]=0, 0, Table1[[#This Row],[Profit]] / Table1[[#This Row],[Sales]] * 100)</f>
        <v>-0.31712191872085593</v>
      </c>
      <c r="AB1931" s="5">
        <f>Table1[[#This Row],[Sales]] / (1 - Table1[[#This Row],[Discount]])</f>
        <v>632</v>
      </c>
      <c r="AC1931" s="5">
        <f>Table1[[#This Row],[Sales Before Discount]] - Table1[[#This Row],[Sales]]</f>
        <v>31.600000000000023</v>
      </c>
      <c r="AD1931" s="5" t="str">
        <f>IF(Table1[[#This Row],[Discount Impact Factor]]=0, "No Discount", IF(Table1[[#This Row],[Discount Impact Factor]]&lt;=0.1, "Low Discount", IF(Table1[[#This Row],[Discount Impact Factor]]&lt;=0.2, "Medium Discount", "High Discount")))</f>
        <v>High Discount</v>
      </c>
      <c r="AE1931" s="5" t="str">
        <f>IF(Table1[[#This Row],[Discount]]=0,"0% (No Discount)",
 IF(Table1[[#This Row],[Discount]]&lt;=0.09,"10%",
 IF(Table1[[#This Row],[Discount]]&lt;=0.16,"15%",
 IF(Table1[[#This Row],[Discount]]&lt;=0.2,"20%",  IF(Table1[[#This Row],[Discount]]&lt;=0.25,"25%",
 "30%+")))))</f>
        <v>10%</v>
      </c>
      <c r="AF1931" s="5" t="str">
        <f>IF(Table1[[#This Row],[Discount]]=0, "Full Price", "Discounted")</f>
        <v>Discounted</v>
      </c>
      <c r="AG1931" s="46" t="str">
        <f>TEXT(Table1[[#This Row],[Order Date]],"mmm-yyyy")</f>
        <v>Jun-2015</v>
      </c>
    </row>
    <row r="1932" spans="1:33" ht="12.75" customHeight="1" x14ac:dyDescent="0.25">
      <c r="A1932" s="5">
        <v>18321</v>
      </c>
      <c r="B1932" s="5" t="s">
        <v>25</v>
      </c>
      <c r="C1932" s="5">
        <v>0</v>
      </c>
      <c r="D1932" s="5">
        <v>5.98</v>
      </c>
      <c r="E1932" s="5">
        <v>7.15</v>
      </c>
      <c r="F1932" s="5">
        <v>3374</v>
      </c>
      <c r="G1932" s="5" t="s">
        <v>3003</v>
      </c>
      <c r="H1932" s="5" t="s">
        <v>49</v>
      </c>
      <c r="I1932" s="5" t="s">
        <v>40</v>
      </c>
      <c r="J1932" s="5" t="s">
        <v>29</v>
      </c>
      <c r="K1932" s="5" t="s">
        <v>93</v>
      </c>
      <c r="L1932" s="5" t="s">
        <v>59</v>
      </c>
      <c r="M1932" s="5" t="s">
        <v>2986</v>
      </c>
      <c r="N1932" s="5">
        <v>0.36</v>
      </c>
      <c r="O1932" s="5" t="s">
        <v>33</v>
      </c>
      <c r="P1932" s="5" t="s">
        <v>53</v>
      </c>
      <c r="Q1932" s="5" t="s">
        <v>415</v>
      </c>
      <c r="R1932" s="5" t="s">
        <v>3004</v>
      </c>
      <c r="S1932" s="5">
        <v>21113</v>
      </c>
      <c r="T1932" s="7">
        <v>42184</v>
      </c>
      <c r="U1932" s="7">
        <v>42186</v>
      </c>
      <c r="V1932" s="5">
        <v>-37.048000000000002</v>
      </c>
      <c r="W1932" s="5">
        <v>5</v>
      </c>
      <c r="X1932" s="5">
        <v>34.25</v>
      </c>
      <c r="Y1932" s="5">
        <v>87474</v>
      </c>
      <c r="Z1932" s="5">
        <f>DATEDIF(Table1[[#This Row],[Order Date]], Table1[[#This Row],[Ship Date]], "D")</f>
        <v>2</v>
      </c>
      <c r="AA1932" s="5">
        <f>IF(Table1[[#This Row],[Sales]]=0, 0, Table1[[#This Row],[Profit]] / Table1[[#This Row],[Sales]] * 100)</f>
        <v>-108.16934306569344</v>
      </c>
      <c r="AB1932" s="5">
        <f>Table1[[#This Row],[Sales]] / (1 - Table1[[#This Row],[Discount]])</f>
        <v>34.25</v>
      </c>
      <c r="AC1932" s="5">
        <f>Table1[[#This Row],[Sales Before Discount]] - Table1[[#This Row],[Sales]]</f>
        <v>0</v>
      </c>
      <c r="AD1932" s="5" t="str">
        <f>IF(Table1[[#This Row],[Discount Impact Factor]]=0, "No Discount", IF(Table1[[#This Row],[Discount Impact Factor]]&lt;=0.1, "Low Discount", IF(Table1[[#This Row],[Discount Impact Factor]]&lt;=0.2, "Medium Discount", "High Discount")))</f>
        <v>No Discount</v>
      </c>
      <c r="AE1932" s="5" t="str">
        <f>IF(Table1[[#This Row],[Discount]]=0,"0% (No Discount)",
 IF(Table1[[#This Row],[Discount]]&lt;=0.09,"10%",
 IF(Table1[[#This Row],[Discount]]&lt;=0.16,"15%",
 IF(Table1[[#This Row],[Discount]]&lt;=0.2,"20%",  IF(Table1[[#This Row],[Discount]]&lt;=0.25,"25%",
 "30%+")))))</f>
        <v>0% (No Discount)</v>
      </c>
      <c r="AF1932" s="5" t="str">
        <f>IF(Table1[[#This Row],[Discount]]=0, "Full Price", "Discounted")</f>
        <v>Full Price</v>
      </c>
      <c r="AG1932" s="46" t="str">
        <f>TEXT(Table1[[#This Row],[Order Date]],"mmm-yyyy")</f>
        <v>Jun-2015</v>
      </c>
    </row>
    <row r="1933" spans="1:33" ht="12.75" customHeight="1" x14ac:dyDescent="0.25">
      <c r="A1933" s="5">
        <v>18322</v>
      </c>
      <c r="B1933" s="5" t="s">
        <v>25</v>
      </c>
      <c r="C1933" s="5">
        <v>0.09</v>
      </c>
      <c r="D1933" s="5">
        <v>3.57</v>
      </c>
      <c r="E1933" s="5">
        <v>4.17</v>
      </c>
      <c r="F1933" s="5">
        <v>3374</v>
      </c>
      <c r="G1933" s="5" t="s">
        <v>3003</v>
      </c>
      <c r="H1933" s="5" t="s">
        <v>49</v>
      </c>
      <c r="I1933" s="5" t="s">
        <v>40</v>
      </c>
      <c r="J1933" s="5" t="s">
        <v>29</v>
      </c>
      <c r="K1933" s="5" t="s">
        <v>30</v>
      </c>
      <c r="L1933" s="5" t="s">
        <v>51</v>
      </c>
      <c r="M1933" s="5" t="s">
        <v>2566</v>
      </c>
      <c r="N1933" s="5">
        <v>0.59</v>
      </c>
      <c r="O1933" s="5" t="s">
        <v>33</v>
      </c>
      <c r="P1933" s="5" t="s">
        <v>53</v>
      </c>
      <c r="Q1933" s="5" t="s">
        <v>415</v>
      </c>
      <c r="R1933" s="5" t="s">
        <v>3004</v>
      </c>
      <c r="S1933" s="5">
        <v>21113</v>
      </c>
      <c r="T1933" s="7">
        <v>42184</v>
      </c>
      <c r="U1933" s="7">
        <v>42186</v>
      </c>
      <c r="V1933" s="5">
        <v>-56.887999999999998</v>
      </c>
      <c r="W1933" s="5">
        <v>9</v>
      </c>
      <c r="X1933" s="5">
        <v>31.45</v>
      </c>
      <c r="Y1933" s="5">
        <v>87474</v>
      </c>
      <c r="Z1933" s="5">
        <f>DATEDIF(Table1[[#This Row],[Order Date]], Table1[[#This Row],[Ship Date]], "D")</f>
        <v>2</v>
      </c>
      <c r="AA1933" s="5">
        <f>IF(Table1[[#This Row],[Sales]]=0, 0, Table1[[#This Row],[Profit]] / Table1[[#This Row],[Sales]] * 100)</f>
        <v>-180.88394276629572</v>
      </c>
      <c r="AB1933" s="5">
        <f>Table1[[#This Row],[Sales]] / (1 - Table1[[#This Row],[Discount]])</f>
        <v>34.560439560439562</v>
      </c>
      <c r="AC1933" s="5">
        <f>Table1[[#This Row],[Sales Before Discount]] - Table1[[#This Row],[Sales]]</f>
        <v>3.1104395604395627</v>
      </c>
      <c r="AD1933" s="5" t="str">
        <f>IF(Table1[[#This Row],[Discount Impact Factor]]=0, "No Discount", IF(Table1[[#This Row],[Discount Impact Factor]]&lt;=0.1, "Low Discount", IF(Table1[[#This Row],[Discount Impact Factor]]&lt;=0.2, "Medium Discount", "High Discount")))</f>
        <v>High Discount</v>
      </c>
      <c r="AE1933" s="5" t="str">
        <f>IF(Table1[[#This Row],[Discount]]=0,"0% (No Discount)",
 IF(Table1[[#This Row],[Discount]]&lt;=0.09,"10%",
 IF(Table1[[#This Row],[Discount]]&lt;=0.16,"15%",
 IF(Table1[[#This Row],[Discount]]&lt;=0.2,"20%",  IF(Table1[[#This Row],[Discount]]&lt;=0.25,"25%",
 "30%+")))))</f>
        <v>10%</v>
      </c>
      <c r="AF1933" s="5" t="str">
        <f>IF(Table1[[#This Row],[Discount]]=0, "Full Price", "Discounted")</f>
        <v>Discounted</v>
      </c>
      <c r="AG1933" s="46" t="str">
        <f>TEXT(Table1[[#This Row],[Order Date]],"mmm-yyyy")</f>
        <v>Jun-2015</v>
      </c>
    </row>
    <row r="1934" spans="1:33" ht="12.75" customHeight="1" x14ac:dyDescent="0.25">
      <c r="A1934" s="5">
        <v>22378</v>
      </c>
      <c r="B1934" s="5" t="s">
        <v>47</v>
      </c>
      <c r="C1934" s="5">
        <v>0</v>
      </c>
      <c r="D1934" s="5">
        <v>19.98</v>
      </c>
      <c r="E1934" s="5">
        <v>5.97</v>
      </c>
      <c r="F1934" s="5">
        <v>3379</v>
      </c>
      <c r="G1934" s="5" t="s">
        <v>3005</v>
      </c>
      <c r="H1934" s="5" t="s">
        <v>27</v>
      </c>
      <c r="I1934" s="5" t="s">
        <v>28</v>
      </c>
      <c r="J1934" s="5" t="s">
        <v>29</v>
      </c>
      <c r="K1934" s="5" t="s">
        <v>93</v>
      </c>
      <c r="L1934" s="5" t="s">
        <v>59</v>
      </c>
      <c r="M1934" s="5" t="s">
        <v>3006</v>
      </c>
      <c r="N1934" s="5">
        <v>0.38</v>
      </c>
      <c r="O1934" s="5" t="s">
        <v>33</v>
      </c>
      <c r="P1934" s="5" t="s">
        <v>136</v>
      </c>
      <c r="Q1934" s="5" t="s">
        <v>387</v>
      </c>
      <c r="R1934" s="5" t="s">
        <v>3007</v>
      </c>
      <c r="S1934" s="5">
        <v>30144</v>
      </c>
      <c r="T1934" s="7">
        <v>42089</v>
      </c>
      <c r="U1934" s="7">
        <v>42092</v>
      </c>
      <c r="V1934" s="5">
        <v>-189.714</v>
      </c>
      <c r="W1934" s="5">
        <v>12</v>
      </c>
      <c r="X1934" s="5">
        <v>249.07</v>
      </c>
      <c r="Y1934" s="5">
        <v>88837</v>
      </c>
      <c r="Z1934" s="5">
        <f>DATEDIF(Table1[[#This Row],[Order Date]], Table1[[#This Row],[Ship Date]], "D")</f>
        <v>3</v>
      </c>
      <c r="AA1934" s="5">
        <f>IF(Table1[[#This Row],[Sales]]=0, 0, Table1[[#This Row],[Profit]] / Table1[[#This Row],[Sales]] * 100)</f>
        <v>-76.16894848837677</v>
      </c>
      <c r="AB1934" s="5">
        <f>Table1[[#This Row],[Sales]] / (1 - Table1[[#This Row],[Discount]])</f>
        <v>249.07</v>
      </c>
      <c r="AC1934" s="5">
        <f>Table1[[#This Row],[Sales Before Discount]] - Table1[[#This Row],[Sales]]</f>
        <v>0</v>
      </c>
      <c r="AD1934" s="5" t="str">
        <f>IF(Table1[[#This Row],[Discount Impact Factor]]=0, "No Discount", IF(Table1[[#This Row],[Discount Impact Factor]]&lt;=0.1, "Low Discount", IF(Table1[[#This Row],[Discount Impact Factor]]&lt;=0.2, "Medium Discount", "High Discount")))</f>
        <v>No Discount</v>
      </c>
      <c r="AE1934" s="5" t="str">
        <f>IF(Table1[[#This Row],[Discount]]=0,"0% (No Discount)",
 IF(Table1[[#This Row],[Discount]]&lt;=0.09,"10%",
 IF(Table1[[#This Row],[Discount]]&lt;=0.16,"15%",
 IF(Table1[[#This Row],[Discount]]&lt;=0.2,"20%",  IF(Table1[[#This Row],[Discount]]&lt;=0.25,"25%",
 "30%+")))))</f>
        <v>0% (No Discount)</v>
      </c>
      <c r="AF1934" s="5" t="str">
        <f>IF(Table1[[#This Row],[Discount]]=0, "Full Price", "Discounted")</f>
        <v>Full Price</v>
      </c>
      <c r="AG1934" s="46" t="str">
        <f>TEXT(Table1[[#This Row],[Order Date]],"mmm-yyyy")</f>
        <v>Mar-2015</v>
      </c>
    </row>
    <row r="1935" spans="1:33" ht="12.75" hidden="1" customHeight="1" x14ac:dyDescent="0.25">
      <c r="A1935" s="5">
        <v>20366</v>
      </c>
      <c r="B1935" s="5" t="s">
        <v>47</v>
      </c>
      <c r="C1935" s="5">
        <v>0.05</v>
      </c>
      <c r="D1935" s="5">
        <v>3.14</v>
      </c>
      <c r="E1935" s="5">
        <v>1.92</v>
      </c>
      <c r="F1935" s="5">
        <v>3379</v>
      </c>
      <c r="G1935" s="5" t="s">
        <v>3005</v>
      </c>
      <c r="H1935" s="5" t="s">
        <v>27</v>
      </c>
      <c r="I1935" s="5" t="s">
        <v>40</v>
      </c>
      <c r="J1935" s="5" t="s">
        <v>29</v>
      </c>
      <c r="K1935" s="5" t="s">
        <v>174</v>
      </c>
      <c r="L1935" s="5" t="s">
        <v>31</v>
      </c>
      <c r="M1935" s="5" t="s">
        <v>2657</v>
      </c>
      <c r="N1935" s="5">
        <v>0.84</v>
      </c>
      <c r="O1935" s="5" t="s">
        <v>33</v>
      </c>
      <c r="P1935" s="5" t="s">
        <v>136</v>
      </c>
      <c r="Q1935" s="5" t="s">
        <v>387</v>
      </c>
      <c r="R1935" s="5" t="s">
        <v>3007</v>
      </c>
      <c r="S1935" s="5">
        <v>30144</v>
      </c>
      <c r="T1935" s="7">
        <v>42119</v>
      </c>
      <c r="U1935" s="7">
        <v>42120</v>
      </c>
      <c r="V1935" s="5">
        <v>1628.37</v>
      </c>
      <c r="W1935" s="5">
        <v>18</v>
      </c>
      <c r="X1935" s="5">
        <v>59.22</v>
      </c>
      <c r="Y1935" s="5">
        <v>88839</v>
      </c>
      <c r="Z1935" s="5">
        <f>DATEDIF(Table1[[#This Row],[Order Date]], Table1[[#This Row],[Ship Date]], "D")</f>
        <v>1</v>
      </c>
      <c r="AA1935" s="5">
        <f>IF(Table1[[#This Row],[Sales]]=0, 0, Table1[[#This Row],[Profit]] / Table1[[#This Row],[Sales]] * 100)</f>
        <v>2749.6960486322187</v>
      </c>
      <c r="AB1935" s="5">
        <f>Table1[[#This Row],[Sales]] / (1 - Table1[[#This Row],[Discount]])</f>
        <v>62.336842105263159</v>
      </c>
      <c r="AC1935" s="5">
        <f>Table1[[#This Row],[Sales Before Discount]] - Table1[[#This Row],[Sales]]</f>
        <v>3.1168421052631601</v>
      </c>
      <c r="AD1935" s="5" t="str">
        <f>IF(Table1[[#This Row],[Discount Impact Factor]]=0, "No Discount", IF(Table1[[#This Row],[Discount Impact Factor]]&lt;=0.1, "Low Discount", IF(Table1[[#This Row],[Discount Impact Factor]]&lt;=0.2, "Medium Discount", "High Discount")))</f>
        <v>High Discount</v>
      </c>
      <c r="AE1935" s="5" t="str">
        <f>IF(Table1[[#This Row],[Discount]]=0,"0% (No Discount)",
 IF(Table1[[#This Row],[Discount]]&lt;=0.09,"10%",
 IF(Table1[[#This Row],[Discount]]&lt;=0.16,"15%",
 IF(Table1[[#This Row],[Discount]]&lt;=0.2,"20%",  IF(Table1[[#This Row],[Discount]]&lt;=0.25,"25%",
 "30%+")))))</f>
        <v>10%</v>
      </c>
      <c r="AF1935" s="5" t="str">
        <f>IF(Table1[[#This Row],[Discount]]=0, "Full Price", "Discounted")</f>
        <v>Discounted</v>
      </c>
      <c r="AG1935" s="46" t="str">
        <f>TEXT(Table1[[#This Row],[Order Date]],"mmm-yyyy")</f>
        <v>Apr-2015</v>
      </c>
    </row>
    <row r="1936" spans="1:33" ht="12.75" customHeight="1" x14ac:dyDescent="0.25">
      <c r="A1936" s="5">
        <v>23181</v>
      </c>
      <c r="B1936" s="5" t="s">
        <v>47</v>
      </c>
      <c r="C1936" s="5">
        <v>0.03</v>
      </c>
      <c r="D1936" s="5">
        <v>315.98</v>
      </c>
      <c r="E1936" s="5">
        <v>19.989999999999998</v>
      </c>
      <c r="F1936" s="5">
        <v>3380</v>
      </c>
      <c r="G1936" s="5" t="s">
        <v>3008</v>
      </c>
      <c r="H1936" s="5" t="s">
        <v>49</v>
      </c>
      <c r="I1936" s="5" t="s">
        <v>40</v>
      </c>
      <c r="J1936" s="5" t="s">
        <v>29</v>
      </c>
      <c r="K1936" s="5" t="s">
        <v>109</v>
      </c>
      <c r="L1936" s="5" t="s">
        <v>59</v>
      </c>
      <c r="M1936" s="5" t="s">
        <v>2807</v>
      </c>
      <c r="N1936" s="5">
        <v>0.38</v>
      </c>
      <c r="O1936" s="5" t="s">
        <v>33</v>
      </c>
      <c r="P1936" s="5" t="s">
        <v>136</v>
      </c>
      <c r="Q1936" s="5" t="s">
        <v>387</v>
      </c>
      <c r="R1936" s="5" t="s">
        <v>3009</v>
      </c>
      <c r="S1936" s="5">
        <v>30240</v>
      </c>
      <c r="T1936" s="7">
        <v>42114</v>
      </c>
      <c r="U1936" s="7">
        <v>42116</v>
      </c>
      <c r="V1936" s="5">
        <v>-4.4800000000000004</v>
      </c>
      <c r="W1936" s="5">
        <v>18</v>
      </c>
      <c r="X1936" s="5">
        <v>5572.18</v>
      </c>
      <c r="Y1936" s="5">
        <v>88838</v>
      </c>
      <c r="Z1936" s="5">
        <f>DATEDIF(Table1[[#This Row],[Order Date]], Table1[[#This Row],[Ship Date]], "D")</f>
        <v>2</v>
      </c>
      <c r="AA1936" s="5">
        <f>IF(Table1[[#This Row],[Sales]]=0, 0, Table1[[#This Row],[Profit]] / Table1[[#This Row],[Sales]] * 100)</f>
        <v>-8.0399412797145825E-2</v>
      </c>
      <c r="AB1936" s="5">
        <f>Table1[[#This Row],[Sales]] / (1 - Table1[[#This Row],[Discount]])</f>
        <v>5744.5154639175262</v>
      </c>
      <c r="AC1936" s="5">
        <f>Table1[[#This Row],[Sales Before Discount]] - Table1[[#This Row],[Sales]]</f>
        <v>172.33546391752589</v>
      </c>
      <c r="AD1936" s="5" t="str">
        <f>IF(Table1[[#This Row],[Discount Impact Factor]]=0, "No Discount", IF(Table1[[#This Row],[Discount Impact Factor]]&lt;=0.1, "Low Discount", IF(Table1[[#This Row],[Discount Impact Factor]]&lt;=0.2, "Medium Discount", "High Discount")))</f>
        <v>High Discount</v>
      </c>
      <c r="AE1936" s="5" t="str">
        <f>IF(Table1[[#This Row],[Discount]]=0,"0% (No Discount)",
 IF(Table1[[#This Row],[Discount]]&lt;=0.09,"10%",
 IF(Table1[[#This Row],[Discount]]&lt;=0.16,"15%",
 IF(Table1[[#This Row],[Discount]]&lt;=0.2,"20%",  IF(Table1[[#This Row],[Discount]]&lt;=0.25,"25%",
 "30%+")))))</f>
        <v>10%</v>
      </c>
      <c r="AF1936" s="5" t="str">
        <f>IF(Table1[[#This Row],[Discount]]=0, "Full Price", "Discounted")</f>
        <v>Discounted</v>
      </c>
      <c r="AG1936" s="46" t="str">
        <f>TEXT(Table1[[#This Row],[Order Date]],"mmm-yyyy")</f>
        <v>Apr-2015</v>
      </c>
    </row>
    <row r="1937" spans="1:33" ht="12.75" hidden="1" customHeight="1" x14ac:dyDescent="0.25">
      <c r="A1937" s="5">
        <v>23182</v>
      </c>
      <c r="B1937" s="5" t="s">
        <v>47</v>
      </c>
      <c r="C1937" s="5">
        <v>0.09</v>
      </c>
      <c r="D1937" s="5">
        <v>276.2</v>
      </c>
      <c r="E1937" s="5">
        <v>24.49</v>
      </c>
      <c r="F1937" s="5">
        <v>3380</v>
      </c>
      <c r="G1937" s="5" t="s">
        <v>3008</v>
      </c>
      <c r="H1937" s="5" t="s">
        <v>49</v>
      </c>
      <c r="I1937" s="5" t="s">
        <v>40</v>
      </c>
      <c r="J1937" s="5" t="s">
        <v>41</v>
      </c>
      <c r="K1937" s="5" t="s">
        <v>42</v>
      </c>
      <c r="L1937" s="5" t="s">
        <v>236</v>
      </c>
      <c r="M1937" s="5" t="s">
        <v>438</v>
      </c>
      <c r="N1937" s="5">
        <v>0.52</v>
      </c>
      <c r="O1937" s="5" t="s">
        <v>33</v>
      </c>
      <c r="P1937" s="5" t="s">
        <v>136</v>
      </c>
      <c r="Q1937" s="5" t="s">
        <v>387</v>
      </c>
      <c r="R1937" s="5" t="s">
        <v>3009</v>
      </c>
      <c r="S1937" s="5">
        <v>30240</v>
      </c>
      <c r="T1937" s="7">
        <v>42114</v>
      </c>
      <c r="U1937" s="7">
        <v>42115</v>
      </c>
      <c r="V1937" s="5">
        <v>3193.2840000000001</v>
      </c>
      <c r="W1937" s="5">
        <v>11</v>
      </c>
      <c r="X1937" s="5">
        <v>2941.42</v>
      </c>
      <c r="Y1937" s="5">
        <v>88838</v>
      </c>
      <c r="Z1937" s="5">
        <f>DATEDIF(Table1[[#This Row],[Order Date]], Table1[[#This Row],[Ship Date]], "D")</f>
        <v>1</v>
      </c>
      <c r="AA1937" s="5">
        <f>IF(Table1[[#This Row],[Sales]]=0, 0, Table1[[#This Row],[Profit]] / Table1[[#This Row],[Sales]] * 100)</f>
        <v>108.56266701117147</v>
      </c>
      <c r="AB1937" s="5">
        <f>Table1[[#This Row],[Sales]] / (1 - Table1[[#This Row],[Discount]])</f>
        <v>3232.3296703296701</v>
      </c>
      <c r="AC1937" s="5">
        <f>Table1[[#This Row],[Sales Before Discount]] - Table1[[#This Row],[Sales]]</f>
        <v>290.90967032967001</v>
      </c>
      <c r="AD1937" s="5" t="str">
        <f>IF(Table1[[#This Row],[Discount Impact Factor]]=0, "No Discount", IF(Table1[[#This Row],[Discount Impact Factor]]&lt;=0.1, "Low Discount", IF(Table1[[#This Row],[Discount Impact Factor]]&lt;=0.2, "Medium Discount", "High Discount")))</f>
        <v>High Discount</v>
      </c>
      <c r="AE1937" s="5" t="str">
        <f>IF(Table1[[#This Row],[Discount]]=0,"0% (No Discount)",
 IF(Table1[[#This Row],[Discount]]&lt;=0.09,"10%",
 IF(Table1[[#This Row],[Discount]]&lt;=0.16,"15%",
 IF(Table1[[#This Row],[Discount]]&lt;=0.2,"20%",  IF(Table1[[#This Row],[Discount]]&lt;=0.25,"25%",
 "30%+")))))</f>
        <v>10%</v>
      </c>
      <c r="AF1937" s="5" t="str">
        <f>IF(Table1[[#This Row],[Discount]]=0, "Full Price", "Discounted")</f>
        <v>Discounted</v>
      </c>
      <c r="AG1937" s="46" t="str">
        <f>TEXT(Table1[[#This Row],[Order Date]],"mmm-yyyy")</f>
        <v>Apr-2015</v>
      </c>
    </row>
    <row r="1938" spans="1:33" ht="12.75" hidden="1" customHeight="1" x14ac:dyDescent="0.25">
      <c r="A1938" s="5">
        <v>23183</v>
      </c>
      <c r="B1938" s="5" t="s">
        <v>47</v>
      </c>
      <c r="C1938" s="5">
        <v>0.03</v>
      </c>
      <c r="D1938" s="5">
        <v>63.94</v>
      </c>
      <c r="E1938" s="5">
        <v>14.48</v>
      </c>
      <c r="F1938" s="5">
        <v>3380</v>
      </c>
      <c r="G1938" s="5" t="s">
        <v>3008</v>
      </c>
      <c r="H1938" s="5" t="s">
        <v>49</v>
      </c>
      <c r="I1938" s="5" t="s">
        <v>40</v>
      </c>
      <c r="J1938" s="5" t="s">
        <v>41</v>
      </c>
      <c r="K1938" s="5" t="s">
        <v>50</v>
      </c>
      <c r="L1938" s="5" t="s">
        <v>59</v>
      </c>
      <c r="M1938" s="5" t="s">
        <v>519</v>
      </c>
      <c r="N1938" s="5">
        <v>0.46</v>
      </c>
      <c r="O1938" s="5" t="s">
        <v>33</v>
      </c>
      <c r="P1938" s="5" t="s">
        <v>136</v>
      </c>
      <c r="Q1938" s="5" t="s">
        <v>387</v>
      </c>
      <c r="R1938" s="5" t="s">
        <v>3009</v>
      </c>
      <c r="S1938" s="5">
        <v>30240</v>
      </c>
      <c r="T1938" s="7">
        <v>42114</v>
      </c>
      <c r="U1938" s="7">
        <v>42115</v>
      </c>
      <c r="V1938" s="5">
        <v>43.691699999999997</v>
      </c>
      <c r="W1938" s="5">
        <v>8</v>
      </c>
      <c r="X1938" s="5">
        <v>522.46</v>
      </c>
      <c r="Y1938" s="5">
        <v>88838</v>
      </c>
      <c r="Z1938" s="5">
        <f>DATEDIF(Table1[[#This Row],[Order Date]], Table1[[#This Row],[Ship Date]], "D")</f>
        <v>1</v>
      </c>
      <c r="AA1938" s="5">
        <f>IF(Table1[[#This Row],[Sales]]=0, 0, Table1[[#This Row],[Profit]] / Table1[[#This Row],[Sales]] * 100)</f>
        <v>8.3626880526738869</v>
      </c>
      <c r="AB1938" s="5">
        <f>Table1[[#This Row],[Sales]] / (1 - Table1[[#This Row],[Discount]])</f>
        <v>538.61855670103103</v>
      </c>
      <c r="AC1938" s="5">
        <f>Table1[[#This Row],[Sales Before Discount]] - Table1[[#This Row],[Sales]]</f>
        <v>16.158556701030989</v>
      </c>
      <c r="AD1938" s="5" t="str">
        <f>IF(Table1[[#This Row],[Discount Impact Factor]]=0, "No Discount", IF(Table1[[#This Row],[Discount Impact Factor]]&lt;=0.1, "Low Discount", IF(Table1[[#This Row],[Discount Impact Factor]]&lt;=0.2, "Medium Discount", "High Discount")))</f>
        <v>High Discount</v>
      </c>
      <c r="AE1938" s="5" t="str">
        <f>IF(Table1[[#This Row],[Discount]]=0,"0% (No Discount)",
 IF(Table1[[#This Row],[Discount]]&lt;=0.09,"10%",
 IF(Table1[[#This Row],[Discount]]&lt;=0.16,"15%",
 IF(Table1[[#This Row],[Discount]]&lt;=0.2,"20%",  IF(Table1[[#This Row],[Discount]]&lt;=0.25,"25%",
 "30%+")))))</f>
        <v>10%</v>
      </c>
      <c r="AF1938" s="5" t="str">
        <f>IF(Table1[[#This Row],[Discount]]=0, "Full Price", "Discounted")</f>
        <v>Discounted</v>
      </c>
      <c r="AG1938" s="46" t="str">
        <f>TEXT(Table1[[#This Row],[Order Date]],"mmm-yyyy")</f>
        <v>Apr-2015</v>
      </c>
    </row>
    <row r="1939" spans="1:33" ht="12.75" hidden="1" customHeight="1" x14ac:dyDescent="0.25">
      <c r="A1939" s="5">
        <v>24161</v>
      </c>
      <c r="B1939" s="5" t="s">
        <v>37</v>
      </c>
      <c r="C1939" s="5">
        <v>0.05</v>
      </c>
      <c r="D1939" s="5">
        <v>11.97</v>
      </c>
      <c r="E1939" s="5">
        <v>5.81</v>
      </c>
      <c r="F1939" s="5">
        <v>3381</v>
      </c>
      <c r="G1939" s="5" t="s">
        <v>3010</v>
      </c>
      <c r="H1939" s="5" t="s">
        <v>49</v>
      </c>
      <c r="I1939" s="5" t="s">
        <v>28</v>
      </c>
      <c r="J1939" s="5" t="s">
        <v>29</v>
      </c>
      <c r="K1939" s="5" t="s">
        <v>30</v>
      </c>
      <c r="L1939" s="5" t="s">
        <v>51</v>
      </c>
      <c r="M1939" s="5" t="s">
        <v>3011</v>
      </c>
      <c r="N1939" s="5">
        <v>0.6</v>
      </c>
      <c r="O1939" s="5" t="s">
        <v>33</v>
      </c>
      <c r="P1939" s="5" t="s">
        <v>136</v>
      </c>
      <c r="Q1939" s="5" t="s">
        <v>387</v>
      </c>
      <c r="R1939" s="5" t="s">
        <v>3012</v>
      </c>
      <c r="S1939" s="5">
        <v>31204</v>
      </c>
      <c r="T1939" s="7">
        <v>42086</v>
      </c>
      <c r="U1939" s="7">
        <v>42088</v>
      </c>
      <c r="V1939" s="5">
        <v>349.05930000000001</v>
      </c>
      <c r="W1939" s="5">
        <v>2</v>
      </c>
      <c r="X1939" s="5">
        <v>25.31</v>
      </c>
      <c r="Y1939" s="5">
        <v>88836</v>
      </c>
      <c r="Z1939" s="5">
        <f>DATEDIF(Table1[[#This Row],[Order Date]], Table1[[#This Row],[Ship Date]], "D")</f>
        <v>2</v>
      </c>
      <c r="AA1939" s="5">
        <f>IF(Table1[[#This Row],[Sales]]=0, 0, Table1[[#This Row],[Profit]] / Table1[[#This Row],[Sales]] * 100)</f>
        <v>1379.1359146582381</v>
      </c>
      <c r="AB1939" s="5">
        <f>Table1[[#This Row],[Sales]] / (1 - Table1[[#This Row],[Discount]])</f>
        <v>26.642105263157895</v>
      </c>
      <c r="AC1939" s="5">
        <f>Table1[[#This Row],[Sales Before Discount]] - Table1[[#This Row],[Sales]]</f>
        <v>1.3321052631578958</v>
      </c>
      <c r="AD1939" s="5" t="str">
        <f>IF(Table1[[#This Row],[Discount Impact Factor]]=0, "No Discount", IF(Table1[[#This Row],[Discount Impact Factor]]&lt;=0.1, "Low Discount", IF(Table1[[#This Row],[Discount Impact Factor]]&lt;=0.2, "Medium Discount", "High Discount")))</f>
        <v>High Discount</v>
      </c>
      <c r="AE1939" s="5" t="str">
        <f>IF(Table1[[#This Row],[Discount]]=0,"0% (No Discount)",
 IF(Table1[[#This Row],[Discount]]&lt;=0.09,"10%",
 IF(Table1[[#This Row],[Discount]]&lt;=0.16,"15%",
 IF(Table1[[#This Row],[Discount]]&lt;=0.2,"20%",  IF(Table1[[#This Row],[Discount]]&lt;=0.25,"25%",
 "30%+")))))</f>
        <v>10%</v>
      </c>
      <c r="AF1939" s="5" t="str">
        <f>IF(Table1[[#This Row],[Discount]]=0, "Full Price", "Discounted")</f>
        <v>Discounted</v>
      </c>
      <c r="AG1939" s="46" t="str">
        <f>TEXT(Table1[[#This Row],[Order Date]],"mmm-yyyy")</f>
        <v>Mar-2015</v>
      </c>
    </row>
    <row r="1940" spans="1:33" ht="12.75" hidden="1" customHeight="1" x14ac:dyDescent="0.25">
      <c r="A1940" s="5">
        <v>25841</v>
      </c>
      <c r="B1940" s="5" t="s">
        <v>56</v>
      </c>
      <c r="C1940" s="5">
        <v>0.02</v>
      </c>
      <c r="D1940" s="5">
        <v>28.53</v>
      </c>
      <c r="E1940" s="5">
        <v>1.49</v>
      </c>
      <c r="F1940" s="5">
        <v>3381</v>
      </c>
      <c r="G1940" s="5" t="s">
        <v>3010</v>
      </c>
      <c r="H1940" s="5" t="s">
        <v>49</v>
      </c>
      <c r="I1940" s="5" t="s">
        <v>40</v>
      </c>
      <c r="J1940" s="5" t="s">
        <v>29</v>
      </c>
      <c r="K1940" s="5" t="s">
        <v>109</v>
      </c>
      <c r="L1940" s="5" t="s">
        <v>59</v>
      </c>
      <c r="M1940" s="5" t="s">
        <v>332</v>
      </c>
      <c r="N1940" s="5">
        <v>0.38</v>
      </c>
      <c r="O1940" s="5" t="s">
        <v>33</v>
      </c>
      <c r="P1940" s="5" t="s">
        <v>136</v>
      </c>
      <c r="Q1940" s="5" t="s">
        <v>387</v>
      </c>
      <c r="R1940" s="5" t="s">
        <v>3012</v>
      </c>
      <c r="S1940" s="5">
        <v>31204</v>
      </c>
      <c r="T1940" s="7">
        <v>42123</v>
      </c>
      <c r="U1940" s="7">
        <v>42123</v>
      </c>
      <c r="V1940" s="5">
        <v>1.9919999999999998</v>
      </c>
      <c r="W1940" s="5">
        <v>18</v>
      </c>
      <c r="X1940" s="5">
        <v>513.33000000000004</v>
      </c>
      <c r="Y1940" s="5">
        <v>88840</v>
      </c>
      <c r="Z1940" s="5">
        <f>DATEDIF(Table1[[#This Row],[Order Date]], Table1[[#This Row],[Ship Date]], "D")</f>
        <v>0</v>
      </c>
      <c r="AA1940" s="5">
        <f>IF(Table1[[#This Row],[Sales]]=0, 0, Table1[[#This Row],[Profit]] / Table1[[#This Row],[Sales]] * 100)</f>
        <v>0.38805446788615505</v>
      </c>
      <c r="AB1940" s="5">
        <f>Table1[[#This Row],[Sales]] / (1 - Table1[[#This Row],[Discount]])</f>
        <v>523.80612244897964</v>
      </c>
      <c r="AC1940" s="5">
        <f>Table1[[#This Row],[Sales Before Discount]] - Table1[[#This Row],[Sales]]</f>
        <v>10.476122448979595</v>
      </c>
      <c r="AD1940" s="5" t="str">
        <f>IF(Table1[[#This Row],[Discount Impact Factor]]=0, "No Discount", IF(Table1[[#This Row],[Discount Impact Factor]]&lt;=0.1, "Low Discount", IF(Table1[[#This Row],[Discount Impact Factor]]&lt;=0.2, "Medium Discount", "High Discount")))</f>
        <v>High Discount</v>
      </c>
      <c r="AE1940" s="5" t="str">
        <f>IF(Table1[[#This Row],[Discount]]=0,"0% (No Discount)",
 IF(Table1[[#This Row],[Discount]]&lt;=0.09,"10%",
 IF(Table1[[#This Row],[Discount]]&lt;=0.16,"15%",
 IF(Table1[[#This Row],[Discount]]&lt;=0.2,"20%",  IF(Table1[[#This Row],[Discount]]&lt;=0.25,"25%",
 "30%+")))))</f>
        <v>10%</v>
      </c>
      <c r="AF1940" s="5" t="str">
        <f>IF(Table1[[#This Row],[Discount]]=0, "Full Price", "Discounted")</f>
        <v>Discounted</v>
      </c>
      <c r="AG1940" s="46" t="str">
        <f>TEXT(Table1[[#This Row],[Order Date]],"mmm-yyyy")</f>
        <v>Apr-2015</v>
      </c>
    </row>
    <row r="1941" spans="1:33" ht="12.75" customHeight="1" x14ac:dyDescent="0.25">
      <c r="A1941" s="5">
        <v>22341</v>
      </c>
      <c r="B1941" s="5" t="s">
        <v>106</v>
      </c>
      <c r="C1941" s="5">
        <v>0.04</v>
      </c>
      <c r="D1941" s="5">
        <v>2.98</v>
      </c>
      <c r="E1941" s="5">
        <v>2.0299999999999998</v>
      </c>
      <c r="F1941" s="5">
        <v>3385</v>
      </c>
      <c r="G1941" s="5" t="s">
        <v>3013</v>
      </c>
      <c r="H1941" s="5" t="s">
        <v>27</v>
      </c>
      <c r="I1941" s="5" t="s">
        <v>28</v>
      </c>
      <c r="J1941" s="5" t="s">
        <v>29</v>
      </c>
      <c r="K1941" s="5" t="s">
        <v>30</v>
      </c>
      <c r="L1941" s="5" t="s">
        <v>31</v>
      </c>
      <c r="M1941" s="5" t="s">
        <v>3014</v>
      </c>
      <c r="N1941" s="5">
        <v>0.56999999999999995</v>
      </c>
      <c r="O1941" s="5" t="s">
        <v>33</v>
      </c>
      <c r="P1941" s="5" t="s">
        <v>53</v>
      </c>
      <c r="Q1941" s="5" t="s">
        <v>154</v>
      </c>
      <c r="R1941" s="5" t="s">
        <v>3015</v>
      </c>
      <c r="S1941" s="5">
        <v>44512</v>
      </c>
      <c r="T1941" s="7">
        <v>42020</v>
      </c>
      <c r="U1941" s="7">
        <v>42020</v>
      </c>
      <c r="V1941" s="5">
        <v>-22.009999999999998</v>
      </c>
      <c r="W1941" s="5">
        <v>5</v>
      </c>
      <c r="X1941" s="5">
        <v>15.7</v>
      </c>
      <c r="Y1941" s="5">
        <v>88745</v>
      </c>
      <c r="Z1941" s="5">
        <f>DATEDIF(Table1[[#This Row],[Order Date]], Table1[[#This Row],[Ship Date]], "D")</f>
        <v>0</v>
      </c>
      <c r="AA1941" s="5">
        <f>IF(Table1[[#This Row],[Sales]]=0, 0, Table1[[#This Row],[Profit]] / Table1[[#This Row],[Sales]] * 100)</f>
        <v>-140.19108280254778</v>
      </c>
      <c r="AB1941" s="5">
        <f>Table1[[#This Row],[Sales]] / (1 - Table1[[#This Row],[Discount]])</f>
        <v>16.354166666666668</v>
      </c>
      <c r="AC1941" s="5">
        <f>Table1[[#This Row],[Sales Before Discount]] - Table1[[#This Row],[Sales]]</f>
        <v>0.65416666666666856</v>
      </c>
      <c r="AD1941" s="5" t="str">
        <f>IF(Table1[[#This Row],[Discount Impact Factor]]=0, "No Discount", IF(Table1[[#This Row],[Discount Impact Factor]]&lt;=0.1, "Low Discount", IF(Table1[[#This Row],[Discount Impact Factor]]&lt;=0.2, "Medium Discount", "High Discount")))</f>
        <v>High Discount</v>
      </c>
      <c r="AE1941" s="5" t="str">
        <f>IF(Table1[[#This Row],[Discount]]=0,"0% (No Discount)",
 IF(Table1[[#This Row],[Discount]]&lt;=0.09,"10%",
 IF(Table1[[#This Row],[Discount]]&lt;=0.16,"15%",
 IF(Table1[[#This Row],[Discount]]&lt;=0.2,"20%",  IF(Table1[[#This Row],[Discount]]&lt;=0.25,"25%",
 "30%+")))))</f>
        <v>10%</v>
      </c>
      <c r="AF1941" s="5" t="str">
        <f>IF(Table1[[#This Row],[Discount]]=0, "Full Price", "Discounted")</f>
        <v>Discounted</v>
      </c>
      <c r="AG1941" s="46" t="str">
        <f>TEXT(Table1[[#This Row],[Order Date]],"mmm-yyyy")</f>
        <v>Jan-2015</v>
      </c>
    </row>
    <row r="1942" spans="1:33" ht="12.75" hidden="1" customHeight="1" x14ac:dyDescent="0.25">
      <c r="A1942" s="5">
        <v>22342</v>
      </c>
      <c r="B1942" s="5" t="s">
        <v>106</v>
      </c>
      <c r="C1942" s="5">
        <v>0.01</v>
      </c>
      <c r="D1942" s="5">
        <v>125.99</v>
      </c>
      <c r="E1942" s="5">
        <v>8.99</v>
      </c>
      <c r="F1942" s="5">
        <v>3385</v>
      </c>
      <c r="G1942" s="5" t="s">
        <v>3013</v>
      </c>
      <c r="H1942" s="5" t="s">
        <v>49</v>
      </c>
      <c r="I1942" s="5" t="s">
        <v>28</v>
      </c>
      <c r="J1942" s="5" t="s">
        <v>77</v>
      </c>
      <c r="K1942" s="5" t="s">
        <v>78</v>
      </c>
      <c r="L1942" s="5" t="s">
        <v>59</v>
      </c>
      <c r="M1942" s="5" t="s">
        <v>465</v>
      </c>
      <c r="N1942" s="5">
        <v>0.59</v>
      </c>
      <c r="O1942" s="5" t="s">
        <v>33</v>
      </c>
      <c r="P1942" s="5" t="s">
        <v>53</v>
      </c>
      <c r="Q1942" s="5" t="s">
        <v>154</v>
      </c>
      <c r="R1942" s="5" t="s">
        <v>3015</v>
      </c>
      <c r="S1942" s="5">
        <v>44512</v>
      </c>
      <c r="T1942" s="7">
        <v>42020</v>
      </c>
      <c r="U1942" s="7">
        <v>42025</v>
      </c>
      <c r="V1942" s="5">
        <v>426.46032000000002</v>
      </c>
      <c r="W1942" s="5">
        <v>6</v>
      </c>
      <c r="X1942" s="5">
        <v>680.65</v>
      </c>
      <c r="Y1942" s="5">
        <v>88745</v>
      </c>
      <c r="Z1942" s="5">
        <f>DATEDIF(Table1[[#This Row],[Order Date]], Table1[[#This Row],[Ship Date]], "D")</f>
        <v>5</v>
      </c>
      <c r="AA1942" s="5">
        <f>IF(Table1[[#This Row],[Sales]]=0, 0, Table1[[#This Row],[Profit]] / Table1[[#This Row],[Sales]] * 100)</f>
        <v>62.654862264012344</v>
      </c>
      <c r="AB1942" s="5">
        <f>Table1[[#This Row],[Sales]] / (1 - Table1[[#This Row],[Discount]])</f>
        <v>687.52525252525254</v>
      </c>
      <c r="AC1942" s="5">
        <f>Table1[[#This Row],[Sales Before Discount]] - Table1[[#This Row],[Sales]]</f>
        <v>6.8752525252525629</v>
      </c>
      <c r="AD1942" s="5" t="str">
        <f>IF(Table1[[#This Row],[Discount Impact Factor]]=0, "No Discount", IF(Table1[[#This Row],[Discount Impact Factor]]&lt;=0.1, "Low Discount", IF(Table1[[#This Row],[Discount Impact Factor]]&lt;=0.2, "Medium Discount", "High Discount")))</f>
        <v>High Discount</v>
      </c>
      <c r="AE1942" s="5" t="str">
        <f>IF(Table1[[#This Row],[Discount]]=0,"0% (No Discount)",
 IF(Table1[[#This Row],[Discount]]&lt;=0.09,"10%",
 IF(Table1[[#This Row],[Discount]]&lt;=0.16,"15%",
 IF(Table1[[#This Row],[Discount]]&lt;=0.2,"20%",  IF(Table1[[#This Row],[Discount]]&lt;=0.25,"25%",
 "30%+")))))</f>
        <v>10%</v>
      </c>
      <c r="AF1942" s="5" t="str">
        <f>IF(Table1[[#This Row],[Discount]]=0, "Full Price", "Discounted")</f>
        <v>Discounted</v>
      </c>
      <c r="AG1942" s="46" t="str">
        <f>TEXT(Table1[[#This Row],[Order Date]],"mmm-yyyy")</f>
        <v>Jan-2015</v>
      </c>
    </row>
    <row r="1943" spans="1:33" ht="12.75" hidden="1" customHeight="1" x14ac:dyDescent="0.25">
      <c r="A1943" s="5">
        <v>23190</v>
      </c>
      <c r="B1943" s="5" t="s">
        <v>47</v>
      </c>
      <c r="C1943" s="5">
        <v>0</v>
      </c>
      <c r="D1943" s="5">
        <v>2.61</v>
      </c>
      <c r="E1943" s="5">
        <v>0.5</v>
      </c>
      <c r="F1943" s="5">
        <v>3386</v>
      </c>
      <c r="G1943" s="5" t="s">
        <v>3016</v>
      </c>
      <c r="H1943" s="5" t="s">
        <v>49</v>
      </c>
      <c r="I1943" s="5" t="s">
        <v>28</v>
      </c>
      <c r="J1943" s="5" t="s">
        <v>29</v>
      </c>
      <c r="K1943" s="5" t="s">
        <v>134</v>
      </c>
      <c r="L1943" s="5" t="s">
        <v>59</v>
      </c>
      <c r="M1943" s="5" t="s">
        <v>1138</v>
      </c>
      <c r="N1943" s="5">
        <v>0.39</v>
      </c>
      <c r="O1943" s="5" t="s">
        <v>33</v>
      </c>
      <c r="P1943" s="5" t="s">
        <v>53</v>
      </c>
      <c r="Q1943" s="5" t="s">
        <v>154</v>
      </c>
      <c r="R1943" s="5" t="s">
        <v>614</v>
      </c>
      <c r="S1943" s="5">
        <v>43402</v>
      </c>
      <c r="T1943" s="7">
        <v>42127</v>
      </c>
      <c r="U1943" s="7">
        <v>42129</v>
      </c>
      <c r="V1943" s="5">
        <v>19.554599999999997</v>
      </c>
      <c r="W1943" s="5">
        <v>10</v>
      </c>
      <c r="X1943" s="5">
        <v>28.34</v>
      </c>
      <c r="Y1943" s="5">
        <v>88746</v>
      </c>
      <c r="Z1943" s="5">
        <f>DATEDIF(Table1[[#This Row],[Order Date]], Table1[[#This Row],[Ship Date]], "D")</f>
        <v>2</v>
      </c>
      <c r="AA1943" s="5">
        <f>IF(Table1[[#This Row],[Sales]]=0, 0, Table1[[#This Row],[Profit]] / Table1[[#This Row],[Sales]] * 100)</f>
        <v>69</v>
      </c>
      <c r="AB1943" s="5">
        <f>Table1[[#This Row],[Sales]] / (1 - Table1[[#This Row],[Discount]])</f>
        <v>28.34</v>
      </c>
      <c r="AC1943" s="5">
        <f>Table1[[#This Row],[Sales Before Discount]] - Table1[[#This Row],[Sales]]</f>
        <v>0</v>
      </c>
      <c r="AD1943" s="5" t="str">
        <f>IF(Table1[[#This Row],[Discount Impact Factor]]=0, "No Discount", IF(Table1[[#This Row],[Discount Impact Factor]]&lt;=0.1, "Low Discount", IF(Table1[[#This Row],[Discount Impact Factor]]&lt;=0.2, "Medium Discount", "High Discount")))</f>
        <v>No Discount</v>
      </c>
      <c r="AE1943" s="5" t="str">
        <f>IF(Table1[[#This Row],[Discount]]=0,"0% (No Discount)",
 IF(Table1[[#This Row],[Discount]]&lt;=0.09,"10%",
 IF(Table1[[#This Row],[Discount]]&lt;=0.16,"15%",
 IF(Table1[[#This Row],[Discount]]&lt;=0.2,"20%",  IF(Table1[[#This Row],[Discount]]&lt;=0.25,"25%",
 "30%+")))))</f>
        <v>0% (No Discount)</v>
      </c>
      <c r="AF1943" s="5" t="str">
        <f>IF(Table1[[#This Row],[Discount]]=0, "Full Price", "Discounted")</f>
        <v>Full Price</v>
      </c>
      <c r="AG1943" s="46" t="str">
        <f>TEXT(Table1[[#This Row],[Order Date]],"mmm-yyyy")</f>
        <v>May-2015</v>
      </c>
    </row>
    <row r="1944" spans="1:33" ht="12.75" hidden="1" customHeight="1" x14ac:dyDescent="0.25">
      <c r="A1944" s="5">
        <v>23191</v>
      </c>
      <c r="B1944" s="5" t="s">
        <v>47</v>
      </c>
      <c r="C1944" s="5">
        <v>0.04</v>
      </c>
      <c r="D1944" s="5">
        <v>25.38</v>
      </c>
      <c r="E1944" s="5">
        <v>8.99</v>
      </c>
      <c r="F1944" s="5">
        <v>3386</v>
      </c>
      <c r="G1944" s="5" t="s">
        <v>3016</v>
      </c>
      <c r="H1944" s="5" t="s">
        <v>27</v>
      </c>
      <c r="I1944" s="5" t="s">
        <v>28</v>
      </c>
      <c r="J1944" s="5" t="s">
        <v>41</v>
      </c>
      <c r="K1944" s="5" t="s">
        <v>50</v>
      </c>
      <c r="L1944" s="5" t="s">
        <v>51</v>
      </c>
      <c r="M1944" s="5" t="s">
        <v>762</v>
      </c>
      <c r="N1944" s="5">
        <v>0.5</v>
      </c>
      <c r="O1944" s="5" t="s">
        <v>33</v>
      </c>
      <c r="P1944" s="5" t="s">
        <v>53</v>
      </c>
      <c r="Q1944" s="5" t="s">
        <v>154</v>
      </c>
      <c r="R1944" s="5" t="s">
        <v>614</v>
      </c>
      <c r="S1944" s="5">
        <v>43402</v>
      </c>
      <c r="T1944" s="7">
        <v>42127</v>
      </c>
      <c r="U1944" s="7">
        <v>42130</v>
      </c>
      <c r="V1944" s="5">
        <v>152.48200000000003</v>
      </c>
      <c r="W1944" s="5">
        <v>35</v>
      </c>
      <c r="X1944" s="5">
        <v>861.3</v>
      </c>
      <c r="Y1944" s="5">
        <v>88746</v>
      </c>
      <c r="Z1944" s="5">
        <f>DATEDIF(Table1[[#This Row],[Order Date]], Table1[[#This Row],[Ship Date]], "D")</f>
        <v>3</v>
      </c>
      <c r="AA1944" s="5">
        <f>IF(Table1[[#This Row],[Sales]]=0, 0, Table1[[#This Row],[Profit]] / Table1[[#This Row],[Sales]] * 100)</f>
        <v>17.703703703703706</v>
      </c>
      <c r="AB1944" s="5">
        <f>Table1[[#This Row],[Sales]] / (1 - Table1[[#This Row],[Discount]])</f>
        <v>897.1875</v>
      </c>
      <c r="AC1944" s="5">
        <f>Table1[[#This Row],[Sales Before Discount]] - Table1[[#This Row],[Sales]]</f>
        <v>35.887500000000045</v>
      </c>
      <c r="AD1944" s="5" t="str">
        <f>IF(Table1[[#This Row],[Discount Impact Factor]]=0, "No Discount", IF(Table1[[#This Row],[Discount Impact Factor]]&lt;=0.1, "Low Discount", IF(Table1[[#This Row],[Discount Impact Factor]]&lt;=0.2, "Medium Discount", "High Discount")))</f>
        <v>High Discount</v>
      </c>
      <c r="AE1944" s="5" t="str">
        <f>IF(Table1[[#This Row],[Discount]]=0,"0% (No Discount)",
 IF(Table1[[#This Row],[Discount]]&lt;=0.09,"10%",
 IF(Table1[[#This Row],[Discount]]&lt;=0.16,"15%",
 IF(Table1[[#This Row],[Discount]]&lt;=0.2,"20%",  IF(Table1[[#This Row],[Discount]]&lt;=0.25,"25%",
 "30%+")))))</f>
        <v>10%</v>
      </c>
      <c r="AF1944" s="5" t="str">
        <f>IF(Table1[[#This Row],[Discount]]=0, "Full Price", "Discounted")</f>
        <v>Discounted</v>
      </c>
      <c r="AG1944" s="46" t="str">
        <f>TEXT(Table1[[#This Row],[Order Date]],"mmm-yyyy")</f>
        <v>May-2015</v>
      </c>
    </row>
    <row r="1945" spans="1:33" ht="12.75" hidden="1" customHeight="1" x14ac:dyDescent="0.25">
      <c r="A1945" s="5">
        <v>19464</v>
      </c>
      <c r="B1945" s="5" t="s">
        <v>37</v>
      </c>
      <c r="C1945" s="5">
        <v>0.03</v>
      </c>
      <c r="D1945" s="5">
        <v>95.99</v>
      </c>
      <c r="E1945" s="5">
        <v>35</v>
      </c>
      <c r="F1945" s="5">
        <v>3388</v>
      </c>
      <c r="G1945" s="5" t="s">
        <v>3017</v>
      </c>
      <c r="H1945" s="5" t="s">
        <v>49</v>
      </c>
      <c r="I1945" s="5" t="s">
        <v>28</v>
      </c>
      <c r="J1945" s="5" t="s">
        <v>29</v>
      </c>
      <c r="K1945" s="5" t="s">
        <v>141</v>
      </c>
      <c r="L1945" s="5" t="s">
        <v>236</v>
      </c>
      <c r="M1945" s="5" t="s">
        <v>2111</v>
      </c>
      <c r="N1945" s="5">
        <v>0.52</v>
      </c>
      <c r="O1945" s="5" t="s">
        <v>33</v>
      </c>
      <c r="P1945" s="5" t="s">
        <v>34</v>
      </c>
      <c r="Q1945" s="5" t="s">
        <v>45</v>
      </c>
      <c r="R1945" s="5" t="s">
        <v>393</v>
      </c>
      <c r="S1945" s="5">
        <v>94533</v>
      </c>
      <c r="T1945" s="7">
        <v>42135</v>
      </c>
      <c r="U1945" s="7">
        <v>42136</v>
      </c>
      <c r="V1945" s="5">
        <v>67.012000000000057</v>
      </c>
      <c r="W1945" s="5">
        <v>9</v>
      </c>
      <c r="X1945" s="5">
        <v>894.64</v>
      </c>
      <c r="Y1945" s="5">
        <v>90154</v>
      </c>
      <c r="Z1945" s="5">
        <f>DATEDIF(Table1[[#This Row],[Order Date]], Table1[[#This Row],[Ship Date]], "D")</f>
        <v>1</v>
      </c>
      <c r="AA1945" s="5">
        <f>IF(Table1[[#This Row],[Sales]]=0, 0, Table1[[#This Row],[Profit]] / Table1[[#This Row],[Sales]] * 100)</f>
        <v>7.4903871948493306</v>
      </c>
      <c r="AB1945" s="5">
        <f>Table1[[#This Row],[Sales]] / (1 - Table1[[#This Row],[Discount]])</f>
        <v>922.30927835051546</v>
      </c>
      <c r="AC1945" s="5">
        <f>Table1[[#This Row],[Sales Before Discount]] - Table1[[#This Row],[Sales]]</f>
        <v>27.669278350515469</v>
      </c>
      <c r="AD1945" s="5" t="str">
        <f>IF(Table1[[#This Row],[Discount Impact Factor]]=0, "No Discount", IF(Table1[[#This Row],[Discount Impact Factor]]&lt;=0.1, "Low Discount", IF(Table1[[#This Row],[Discount Impact Factor]]&lt;=0.2, "Medium Discount", "High Discount")))</f>
        <v>High Discount</v>
      </c>
      <c r="AE1945" s="5" t="str">
        <f>IF(Table1[[#This Row],[Discount]]=0,"0% (No Discount)",
 IF(Table1[[#This Row],[Discount]]&lt;=0.09,"10%",
 IF(Table1[[#This Row],[Discount]]&lt;=0.16,"15%",
 IF(Table1[[#This Row],[Discount]]&lt;=0.2,"20%",  IF(Table1[[#This Row],[Discount]]&lt;=0.25,"25%",
 "30%+")))))</f>
        <v>10%</v>
      </c>
      <c r="AF1945" s="5" t="str">
        <f>IF(Table1[[#This Row],[Discount]]=0, "Full Price", "Discounted")</f>
        <v>Discounted</v>
      </c>
      <c r="AG1945" s="46" t="str">
        <f>TEXT(Table1[[#This Row],[Order Date]],"mmm-yyyy")</f>
        <v>May-2015</v>
      </c>
    </row>
    <row r="1946" spans="1:33" ht="12.75" hidden="1" customHeight="1" x14ac:dyDescent="0.25">
      <c r="A1946" s="5">
        <v>18640</v>
      </c>
      <c r="B1946" s="5" t="s">
        <v>56</v>
      </c>
      <c r="C1946" s="5">
        <v>0.08</v>
      </c>
      <c r="D1946" s="5">
        <v>125.99</v>
      </c>
      <c r="E1946" s="5">
        <v>7.69</v>
      </c>
      <c r="F1946" s="5">
        <v>3393</v>
      </c>
      <c r="G1946" s="5" t="s">
        <v>3018</v>
      </c>
      <c r="H1946" s="5" t="s">
        <v>49</v>
      </c>
      <c r="I1946" s="5" t="s">
        <v>114</v>
      </c>
      <c r="J1946" s="5" t="s">
        <v>77</v>
      </c>
      <c r="K1946" s="5" t="s">
        <v>78</v>
      </c>
      <c r="L1946" s="5" t="s">
        <v>59</v>
      </c>
      <c r="M1946" s="5" t="s">
        <v>105</v>
      </c>
      <c r="N1946" s="5">
        <v>0.59</v>
      </c>
      <c r="O1946" s="5" t="s">
        <v>33</v>
      </c>
      <c r="P1946" s="5" t="s">
        <v>34</v>
      </c>
      <c r="Q1946" s="5" t="s">
        <v>35</v>
      </c>
      <c r="R1946" s="5" t="s">
        <v>3019</v>
      </c>
      <c r="S1946" s="5">
        <v>99163</v>
      </c>
      <c r="T1946" s="7">
        <v>42123</v>
      </c>
      <c r="U1946" s="7">
        <v>42124</v>
      </c>
      <c r="V1946" s="5">
        <v>374.625</v>
      </c>
      <c r="W1946" s="5">
        <v>7</v>
      </c>
      <c r="X1946" s="5">
        <v>710.36</v>
      </c>
      <c r="Y1946" s="5">
        <v>87908</v>
      </c>
      <c r="Z1946" s="5">
        <f>DATEDIF(Table1[[#This Row],[Order Date]], Table1[[#This Row],[Ship Date]], "D")</f>
        <v>1</v>
      </c>
      <c r="AA1946" s="5">
        <f>IF(Table1[[#This Row],[Sales]]=0, 0, Table1[[#This Row],[Profit]] / Table1[[#This Row],[Sales]] * 100)</f>
        <v>52.7373444450701</v>
      </c>
      <c r="AB1946" s="5">
        <f>Table1[[#This Row],[Sales]] / (1 - Table1[[#This Row],[Discount]])</f>
        <v>772.13043478260863</v>
      </c>
      <c r="AC1946" s="5">
        <f>Table1[[#This Row],[Sales Before Discount]] - Table1[[#This Row],[Sales]]</f>
        <v>61.770434782608618</v>
      </c>
      <c r="AD1946" s="5" t="str">
        <f>IF(Table1[[#This Row],[Discount Impact Factor]]=0, "No Discount", IF(Table1[[#This Row],[Discount Impact Factor]]&lt;=0.1, "Low Discount", IF(Table1[[#This Row],[Discount Impact Factor]]&lt;=0.2, "Medium Discount", "High Discount")))</f>
        <v>High Discount</v>
      </c>
      <c r="AE1946" s="5" t="str">
        <f>IF(Table1[[#This Row],[Discount]]=0,"0% (No Discount)",
 IF(Table1[[#This Row],[Discount]]&lt;=0.09,"10%",
 IF(Table1[[#This Row],[Discount]]&lt;=0.16,"15%",
 IF(Table1[[#This Row],[Discount]]&lt;=0.2,"20%",  IF(Table1[[#This Row],[Discount]]&lt;=0.25,"25%",
 "30%+")))))</f>
        <v>10%</v>
      </c>
      <c r="AF1946" s="5" t="str">
        <f>IF(Table1[[#This Row],[Discount]]=0, "Full Price", "Discounted")</f>
        <v>Discounted</v>
      </c>
      <c r="AG1946" s="46" t="str">
        <f>TEXT(Table1[[#This Row],[Order Date]],"mmm-yyyy")</f>
        <v>Apr-2015</v>
      </c>
    </row>
    <row r="1947" spans="1:33" ht="12.75" customHeight="1" x14ac:dyDescent="0.25">
      <c r="A1947" s="5">
        <v>19635</v>
      </c>
      <c r="B1947" s="5" t="s">
        <v>47</v>
      </c>
      <c r="C1947" s="5">
        <v>0.08</v>
      </c>
      <c r="D1947" s="5">
        <v>4.4800000000000004</v>
      </c>
      <c r="E1947" s="5">
        <v>2.5</v>
      </c>
      <c r="F1947" s="5">
        <v>3393</v>
      </c>
      <c r="G1947" s="5" t="s">
        <v>3018</v>
      </c>
      <c r="H1947" s="5" t="s">
        <v>49</v>
      </c>
      <c r="I1947" s="5" t="s">
        <v>114</v>
      </c>
      <c r="J1947" s="5" t="s">
        <v>29</v>
      </c>
      <c r="K1947" s="5" t="s">
        <v>69</v>
      </c>
      <c r="L1947" s="5" t="s">
        <v>59</v>
      </c>
      <c r="M1947" s="5" t="s">
        <v>1130</v>
      </c>
      <c r="N1947" s="5">
        <v>0.37</v>
      </c>
      <c r="O1947" s="5" t="s">
        <v>33</v>
      </c>
      <c r="P1947" s="5" t="s">
        <v>34</v>
      </c>
      <c r="Q1947" s="5" t="s">
        <v>35</v>
      </c>
      <c r="R1947" s="5" t="s">
        <v>3019</v>
      </c>
      <c r="S1947" s="5">
        <v>99163</v>
      </c>
      <c r="T1947" s="7">
        <v>42049</v>
      </c>
      <c r="U1947" s="7">
        <v>42050</v>
      </c>
      <c r="V1947" s="5">
        <v>-3.2448000000000001</v>
      </c>
      <c r="W1947" s="5">
        <v>19</v>
      </c>
      <c r="X1947" s="5">
        <v>80.2</v>
      </c>
      <c r="Y1947" s="5">
        <v>87909</v>
      </c>
      <c r="Z1947" s="5">
        <f>DATEDIF(Table1[[#This Row],[Order Date]], Table1[[#This Row],[Ship Date]], "D")</f>
        <v>1</v>
      </c>
      <c r="AA1947" s="5">
        <f>IF(Table1[[#This Row],[Sales]]=0, 0, Table1[[#This Row],[Profit]] / Table1[[#This Row],[Sales]] * 100)</f>
        <v>-4.0458852867830419</v>
      </c>
      <c r="AB1947" s="5">
        <f>Table1[[#This Row],[Sales]] / (1 - Table1[[#This Row],[Discount]])</f>
        <v>87.173913043478265</v>
      </c>
      <c r="AC1947" s="5">
        <f>Table1[[#This Row],[Sales Before Discount]] - Table1[[#This Row],[Sales]]</f>
        <v>6.9739130434782624</v>
      </c>
      <c r="AD1947" s="5" t="str">
        <f>IF(Table1[[#This Row],[Discount Impact Factor]]=0, "No Discount", IF(Table1[[#This Row],[Discount Impact Factor]]&lt;=0.1, "Low Discount", IF(Table1[[#This Row],[Discount Impact Factor]]&lt;=0.2, "Medium Discount", "High Discount")))</f>
        <v>High Discount</v>
      </c>
      <c r="AE1947" s="5" t="str">
        <f>IF(Table1[[#This Row],[Discount]]=0,"0% (No Discount)",
 IF(Table1[[#This Row],[Discount]]&lt;=0.09,"10%",
 IF(Table1[[#This Row],[Discount]]&lt;=0.16,"15%",
 IF(Table1[[#This Row],[Discount]]&lt;=0.2,"20%",  IF(Table1[[#This Row],[Discount]]&lt;=0.25,"25%",
 "30%+")))))</f>
        <v>10%</v>
      </c>
      <c r="AF1947" s="5" t="str">
        <f>IF(Table1[[#This Row],[Discount]]=0, "Full Price", "Discounted")</f>
        <v>Discounted</v>
      </c>
      <c r="AG1947" s="46" t="str">
        <f>TEXT(Table1[[#This Row],[Order Date]],"mmm-yyyy")</f>
        <v>Feb-2015</v>
      </c>
    </row>
    <row r="1948" spans="1:33" ht="12.75" hidden="1" customHeight="1" x14ac:dyDescent="0.25">
      <c r="A1948" s="5">
        <v>20624</v>
      </c>
      <c r="B1948" s="5" t="s">
        <v>106</v>
      </c>
      <c r="C1948" s="5">
        <v>0</v>
      </c>
      <c r="D1948" s="5">
        <v>1270.99</v>
      </c>
      <c r="E1948" s="5">
        <v>19.989999999999998</v>
      </c>
      <c r="F1948" s="5">
        <v>3397</v>
      </c>
      <c r="G1948" s="5" t="s">
        <v>3020</v>
      </c>
      <c r="H1948" s="5" t="s">
        <v>49</v>
      </c>
      <c r="I1948" s="5" t="s">
        <v>58</v>
      </c>
      <c r="J1948" s="5" t="s">
        <v>29</v>
      </c>
      <c r="K1948" s="5" t="s">
        <v>109</v>
      </c>
      <c r="L1948" s="5" t="s">
        <v>59</v>
      </c>
      <c r="M1948" s="5" t="s">
        <v>631</v>
      </c>
      <c r="N1948" s="5">
        <v>0.35</v>
      </c>
      <c r="O1948" s="5" t="s">
        <v>33</v>
      </c>
      <c r="P1948" s="5" t="s">
        <v>61</v>
      </c>
      <c r="Q1948" s="5" t="s">
        <v>178</v>
      </c>
      <c r="R1948" s="5" t="s">
        <v>1359</v>
      </c>
      <c r="S1948" s="5">
        <v>61832</v>
      </c>
      <c r="T1948" s="7">
        <v>42162</v>
      </c>
      <c r="U1948" s="7">
        <v>42164</v>
      </c>
      <c r="V1948" s="5">
        <v>6384.4388999999992</v>
      </c>
      <c r="W1948" s="5">
        <v>7</v>
      </c>
      <c r="X1948" s="5">
        <v>9252.81</v>
      </c>
      <c r="Y1948" s="5">
        <v>87535</v>
      </c>
      <c r="Z1948" s="5">
        <f>DATEDIF(Table1[[#This Row],[Order Date]], Table1[[#This Row],[Ship Date]], "D")</f>
        <v>2</v>
      </c>
      <c r="AA1948" s="5">
        <f>IF(Table1[[#This Row],[Sales]]=0, 0, Table1[[#This Row],[Profit]] / Table1[[#This Row],[Sales]] * 100)</f>
        <v>69</v>
      </c>
      <c r="AB1948" s="5">
        <f>Table1[[#This Row],[Sales]] / (1 - Table1[[#This Row],[Discount]])</f>
        <v>9252.81</v>
      </c>
      <c r="AC1948" s="5">
        <f>Table1[[#This Row],[Sales Before Discount]] - Table1[[#This Row],[Sales]]</f>
        <v>0</v>
      </c>
      <c r="AD1948" s="5" t="str">
        <f>IF(Table1[[#This Row],[Discount Impact Factor]]=0, "No Discount", IF(Table1[[#This Row],[Discount Impact Factor]]&lt;=0.1, "Low Discount", IF(Table1[[#This Row],[Discount Impact Factor]]&lt;=0.2, "Medium Discount", "High Discount")))</f>
        <v>No Discount</v>
      </c>
      <c r="AE1948" s="5" t="str">
        <f>IF(Table1[[#This Row],[Discount]]=0,"0% (No Discount)",
 IF(Table1[[#This Row],[Discount]]&lt;=0.09,"10%",
 IF(Table1[[#This Row],[Discount]]&lt;=0.16,"15%",
 IF(Table1[[#This Row],[Discount]]&lt;=0.2,"20%",  IF(Table1[[#This Row],[Discount]]&lt;=0.25,"25%",
 "30%+")))))</f>
        <v>0% (No Discount)</v>
      </c>
      <c r="AF1948" s="5" t="str">
        <f>IF(Table1[[#This Row],[Discount]]=0, "Full Price", "Discounted")</f>
        <v>Full Price</v>
      </c>
      <c r="AG1948" s="46" t="str">
        <f>TEXT(Table1[[#This Row],[Order Date]],"mmm-yyyy")</f>
        <v>Jun-2015</v>
      </c>
    </row>
    <row r="1949" spans="1:33" ht="12.75" customHeight="1" x14ac:dyDescent="0.25">
      <c r="A1949" s="5">
        <v>19842</v>
      </c>
      <c r="B1949" s="5" t="s">
        <v>25</v>
      </c>
      <c r="C1949" s="5">
        <v>0.01</v>
      </c>
      <c r="D1949" s="5">
        <v>10.9</v>
      </c>
      <c r="E1949" s="5">
        <v>7.46</v>
      </c>
      <c r="F1949" s="5">
        <v>3397</v>
      </c>
      <c r="G1949" s="5" t="s">
        <v>3020</v>
      </c>
      <c r="H1949" s="5" t="s">
        <v>49</v>
      </c>
      <c r="I1949" s="5" t="s">
        <v>58</v>
      </c>
      <c r="J1949" s="5" t="s">
        <v>29</v>
      </c>
      <c r="K1949" s="5" t="s">
        <v>141</v>
      </c>
      <c r="L1949" s="5" t="s">
        <v>59</v>
      </c>
      <c r="M1949" s="5" t="s">
        <v>3021</v>
      </c>
      <c r="N1949" s="5">
        <v>0.59</v>
      </c>
      <c r="O1949" s="5" t="s">
        <v>33</v>
      </c>
      <c r="P1949" s="5" t="s">
        <v>61</v>
      </c>
      <c r="Q1949" s="5" t="s">
        <v>178</v>
      </c>
      <c r="R1949" s="5" t="s">
        <v>1359</v>
      </c>
      <c r="S1949" s="5">
        <v>61832</v>
      </c>
      <c r="T1949" s="7">
        <v>42074</v>
      </c>
      <c r="U1949" s="7">
        <v>42075</v>
      </c>
      <c r="V1949" s="5">
        <v>-116.76</v>
      </c>
      <c r="W1949" s="5">
        <v>18</v>
      </c>
      <c r="X1949" s="5">
        <v>207.31</v>
      </c>
      <c r="Y1949" s="5">
        <v>87536</v>
      </c>
      <c r="Z1949" s="5">
        <f>DATEDIF(Table1[[#This Row],[Order Date]], Table1[[#This Row],[Ship Date]], "D")</f>
        <v>1</v>
      </c>
      <c r="AA1949" s="5">
        <f>IF(Table1[[#This Row],[Sales]]=0, 0, Table1[[#This Row],[Profit]] / Table1[[#This Row],[Sales]] * 100)</f>
        <v>-56.321450967150646</v>
      </c>
      <c r="AB1949" s="5">
        <f>Table1[[#This Row],[Sales]] / (1 - Table1[[#This Row],[Discount]])</f>
        <v>209.40404040404042</v>
      </c>
      <c r="AC1949" s="5">
        <f>Table1[[#This Row],[Sales Before Discount]] - Table1[[#This Row],[Sales]]</f>
        <v>2.0940404040404133</v>
      </c>
      <c r="AD1949" s="5" t="str">
        <f>IF(Table1[[#This Row],[Discount Impact Factor]]=0, "No Discount", IF(Table1[[#This Row],[Discount Impact Factor]]&lt;=0.1, "Low Discount", IF(Table1[[#This Row],[Discount Impact Factor]]&lt;=0.2, "Medium Discount", "High Discount")))</f>
        <v>High Discount</v>
      </c>
      <c r="AE1949" s="5" t="str">
        <f>IF(Table1[[#This Row],[Discount]]=0,"0% (No Discount)",
 IF(Table1[[#This Row],[Discount]]&lt;=0.09,"10%",
 IF(Table1[[#This Row],[Discount]]&lt;=0.16,"15%",
 IF(Table1[[#This Row],[Discount]]&lt;=0.2,"20%",  IF(Table1[[#This Row],[Discount]]&lt;=0.25,"25%",
 "30%+")))))</f>
        <v>10%</v>
      </c>
      <c r="AF1949" s="5" t="str">
        <f>IF(Table1[[#This Row],[Discount]]=0, "Full Price", "Discounted")</f>
        <v>Discounted</v>
      </c>
      <c r="AG1949" s="46" t="str">
        <f>TEXT(Table1[[#This Row],[Order Date]],"mmm-yyyy")</f>
        <v>Mar-2015</v>
      </c>
    </row>
    <row r="1950" spans="1:33" ht="12.75" customHeight="1" x14ac:dyDescent="0.25">
      <c r="A1950" s="5">
        <v>19843</v>
      </c>
      <c r="B1950" s="5" t="s">
        <v>25</v>
      </c>
      <c r="C1950" s="5">
        <v>0.1</v>
      </c>
      <c r="D1950" s="5">
        <v>7.99</v>
      </c>
      <c r="E1950" s="5">
        <v>5.03</v>
      </c>
      <c r="F1950" s="5">
        <v>3397</v>
      </c>
      <c r="G1950" s="5" t="s">
        <v>3020</v>
      </c>
      <c r="H1950" s="5" t="s">
        <v>49</v>
      </c>
      <c r="I1950" s="5" t="s">
        <v>58</v>
      </c>
      <c r="J1950" s="5" t="s">
        <v>77</v>
      </c>
      <c r="K1950" s="5" t="s">
        <v>78</v>
      </c>
      <c r="L1950" s="5" t="s">
        <v>86</v>
      </c>
      <c r="M1950" s="5" t="s">
        <v>430</v>
      </c>
      <c r="N1950" s="5">
        <v>0.6</v>
      </c>
      <c r="O1950" s="5" t="s">
        <v>33</v>
      </c>
      <c r="P1950" s="5" t="s">
        <v>61</v>
      </c>
      <c r="Q1950" s="5" t="s">
        <v>178</v>
      </c>
      <c r="R1950" s="5" t="s">
        <v>1359</v>
      </c>
      <c r="S1950" s="5">
        <v>61832</v>
      </c>
      <c r="T1950" s="7">
        <v>42074</v>
      </c>
      <c r="U1950" s="7">
        <v>42075</v>
      </c>
      <c r="V1950" s="5">
        <v>-160.952</v>
      </c>
      <c r="W1950" s="5">
        <v>22</v>
      </c>
      <c r="X1950" s="5">
        <v>143.12</v>
      </c>
      <c r="Y1950" s="5">
        <v>87536</v>
      </c>
      <c r="Z1950" s="5">
        <f>DATEDIF(Table1[[#This Row],[Order Date]], Table1[[#This Row],[Ship Date]], "D")</f>
        <v>1</v>
      </c>
      <c r="AA1950" s="5">
        <f>IF(Table1[[#This Row],[Sales]]=0, 0, Table1[[#This Row],[Profit]] / Table1[[#This Row],[Sales]] * 100)</f>
        <v>-112.45947456679708</v>
      </c>
      <c r="AB1950" s="5">
        <f>Table1[[#This Row],[Sales]] / (1 - Table1[[#This Row],[Discount]])</f>
        <v>159.02222222222221</v>
      </c>
      <c r="AC1950" s="5">
        <f>Table1[[#This Row],[Sales Before Discount]] - Table1[[#This Row],[Sales]]</f>
        <v>15.902222222222207</v>
      </c>
      <c r="AD1950" s="5" t="str">
        <f>IF(Table1[[#This Row],[Discount Impact Factor]]=0, "No Discount", IF(Table1[[#This Row],[Discount Impact Factor]]&lt;=0.1, "Low Discount", IF(Table1[[#This Row],[Discount Impact Factor]]&lt;=0.2, "Medium Discount", "High Discount")))</f>
        <v>High Discount</v>
      </c>
      <c r="AE1950" s="5" t="str">
        <f>IF(Table1[[#This Row],[Discount]]=0,"0% (No Discount)",
 IF(Table1[[#This Row],[Discount]]&lt;=0.09,"10%",
 IF(Table1[[#This Row],[Discount]]&lt;=0.16,"15%",
 IF(Table1[[#This Row],[Discount]]&lt;=0.2,"20%",  IF(Table1[[#This Row],[Discount]]&lt;=0.25,"25%",
 "30%+")))))</f>
        <v>15%</v>
      </c>
      <c r="AF1950" s="5" t="str">
        <f>IF(Table1[[#This Row],[Discount]]=0, "Full Price", "Discounted")</f>
        <v>Discounted</v>
      </c>
      <c r="AG1950" s="46" t="str">
        <f>TEXT(Table1[[#This Row],[Order Date]],"mmm-yyyy")</f>
        <v>Mar-2015</v>
      </c>
    </row>
    <row r="1951" spans="1:33" ht="12.75" customHeight="1" x14ac:dyDescent="0.25">
      <c r="A1951" s="5">
        <v>26208</v>
      </c>
      <c r="B1951" s="5" t="s">
        <v>37</v>
      </c>
      <c r="C1951" s="5">
        <v>0.08</v>
      </c>
      <c r="D1951" s="5">
        <v>11.97</v>
      </c>
      <c r="E1951" s="5">
        <v>5.81</v>
      </c>
      <c r="F1951" s="5">
        <v>3399</v>
      </c>
      <c r="G1951" s="5" t="s">
        <v>3022</v>
      </c>
      <c r="H1951" s="5" t="s">
        <v>49</v>
      </c>
      <c r="I1951" s="5" t="s">
        <v>58</v>
      </c>
      <c r="J1951" s="5" t="s">
        <v>29</v>
      </c>
      <c r="K1951" s="5" t="s">
        <v>30</v>
      </c>
      <c r="L1951" s="5" t="s">
        <v>51</v>
      </c>
      <c r="M1951" s="5" t="s">
        <v>3011</v>
      </c>
      <c r="N1951" s="5">
        <v>0.6</v>
      </c>
      <c r="O1951" s="5" t="s">
        <v>33</v>
      </c>
      <c r="P1951" s="5" t="s">
        <v>61</v>
      </c>
      <c r="Q1951" s="5" t="s">
        <v>178</v>
      </c>
      <c r="R1951" s="5" t="s">
        <v>1522</v>
      </c>
      <c r="S1951" s="5">
        <v>60016</v>
      </c>
      <c r="T1951" s="7">
        <v>42092</v>
      </c>
      <c r="U1951" s="7">
        <v>42094</v>
      </c>
      <c r="V1951" s="5">
        <v>-41.87</v>
      </c>
      <c r="W1951" s="5">
        <v>5</v>
      </c>
      <c r="X1951" s="5">
        <v>59.98</v>
      </c>
      <c r="Y1951" s="5">
        <v>87534</v>
      </c>
      <c r="Z1951" s="5">
        <f>DATEDIF(Table1[[#This Row],[Order Date]], Table1[[#This Row],[Ship Date]], "D")</f>
        <v>2</v>
      </c>
      <c r="AA1951" s="5">
        <f>IF(Table1[[#This Row],[Sales]]=0, 0, Table1[[#This Row],[Profit]] / Table1[[#This Row],[Sales]] * 100)</f>
        <v>-69.806602200733579</v>
      </c>
      <c r="AB1951" s="5">
        <f>Table1[[#This Row],[Sales]] / (1 - Table1[[#This Row],[Discount]])</f>
        <v>65.195652173913032</v>
      </c>
      <c r="AC1951" s="5">
        <f>Table1[[#This Row],[Sales Before Discount]] - Table1[[#This Row],[Sales]]</f>
        <v>5.2156521739130355</v>
      </c>
      <c r="AD1951" s="5" t="str">
        <f>IF(Table1[[#This Row],[Discount Impact Factor]]=0, "No Discount", IF(Table1[[#This Row],[Discount Impact Factor]]&lt;=0.1, "Low Discount", IF(Table1[[#This Row],[Discount Impact Factor]]&lt;=0.2, "Medium Discount", "High Discount")))</f>
        <v>High Discount</v>
      </c>
      <c r="AE1951" s="5" t="str">
        <f>IF(Table1[[#This Row],[Discount]]=0,"0% (No Discount)",
 IF(Table1[[#This Row],[Discount]]&lt;=0.09,"10%",
 IF(Table1[[#This Row],[Discount]]&lt;=0.16,"15%",
 IF(Table1[[#This Row],[Discount]]&lt;=0.2,"20%",  IF(Table1[[#This Row],[Discount]]&lt;=0.25,"25%",
 "30%+")))))</f>
        <v>10%</v>
      </c>
      <c r="AF1951" s="5" t="str">
        <f>IF(Table1[[#This Row],[Discount]]=0, "Full Price", "Discounted")</f>
        <v>Discounted</v>
      </c>
      <c r="AG1951" s="46" t="str">
        <f>TEXT(Table1[[#This Row],[Order Date]],"mmm-yyyy")</f>
        <v>Mar-2015</v>
      </c>
    </row>
    <row r="1952" spans="1:33" ht="12.75" customHeight="1" x14ac:dyDescent="0.25">
      <c r="A1952" s="5">
        <v>24911</v>
      </c>
      <c r="B1952" s="5" t="s">
        <v>56</v>
      </c>
      <c r="C1952" s="5">
        <v>0.1</v>
      </c>
      <c r="D1952" s="5">
        <v>9.3800000000000008</v>
      </c>
      <c r="E1952" s="5">
        <v>4.93</v>
      </c>
      <c r="F1952" s="5">
        <v>3400</v>
      </c>
      <c r="G1952" s="5" t="s">
        <v>3023</v>
      </c>
      <c r="H1952" s="5" t="s">
        <v>27</v>
      </c>
      <c r="I1952" s="5" t="s">
        <v>58</v>
      </c>
      <c r="J1952" s="5" t="s">
        <v>41</v>
      </c>
      <c r="K1952" s="5" t="s">
        <v>50</v>
      </c>
      <c r="L1952" s="5" t="s">
        <v>59</v>
      </c>
      <c r="M1952" s="5" t="s">
        <v>3024</v>
      </c>
      <c r="N1952" s="5">
        <v>0.56999999999999995</v>
      </c>
      <c r="O1952" s="5" t="s">
        <v>33</v>
      </c>
      <c r="P1952" s="5" t="s">
        <v>53</v>
      </c>
      <c r="Q1952" s="5" t="s">
        <v>648</v>
      </c>
      <c r="R1952" s="5" t="s">
        <v>3025</v>
      </c>
      <c r="S1952" s="5">
        <v>26554</v>
      </c>
      <c r="T1952" s="7">
        <v>42098</v>
      </c>
      <c r="U1952" s="7">
        <v>42098</v>
      </c>
      <c r="V1952" s="5">
        <v>-24.7104</v>
      </c>
      <c r="W1952" s="5">
        <v>15</v>
      </c>
      <c r="X1952" s="5">
        <v>135.78</v>
      </c>
      <c r="Y1952" s="5">
        <v>87537</v>
      </c>
      <c r="Z1952" s="5">
        <f>DATEDIF(Table1[[#This Row],[Order Date]], Table1[[#This Row],[Ship Date]], "D")</f>
        <v>0</v>
      </c>
      <c r="AA1952" s="5">
        <f>IF(Table1[[#This Row],[Sales]]=0, 0, Table1[[#This Row],[Profit]] / Table1[[#This Row],[Sales]] * 100)</f>
        <v>-18.19885108263367</v>
      </c>
      <c r="AB1952" s="5">
        <f>Table1[[#This Row],[Sales]] / (1 - Table1[[#This Row],[Discount]])</f>
        <v>150.86666666666667</v>
      </c>
      <c r="AC1952" s="5">
        <f>Table1[[#This Row],[Sales Before Discount]] - Table1[[#This Row],[Sales]]</f>
        <v>15.086666666666673</v>
      </c>
      <c r="AD1952" s="5" t="str">
        <f>IF(Table1[[#This Row],[Discount Impact Factor]]=0, "No Discount", IF(Table1[[#This Row],[Discount Impact Factor]]&lt;=0.1, "Low Discount", IF(Table1[[#This Row],[Discount Impact Factor]]&lt;=0.2, "Medium Discount", "High Discount")))</f>
        <v>High Discount</v>
      </c>
      <c r="AE1952" s="5" t="str">
        <f>IF(Table1[[#This Row],[Discount]]=0,"0% (No Discount)",
 IF(Table1[[#This Row],[Discount]]&lt;=0.09,"10%",
 IF(Table1[[#This Row],[Discount]]&lt;=0.16,"15%",
 IF(Table1[[#This Row],[Discount]]&lt;=0.2,"20%",  IF(Table1[[#This Row],[Discount]]&lt;=0.25,"25%",
 "30%+")))))</f>
        <v>15%</v>
      </c>
      <c r="AF1952" s="5" t="str">
        <f>IF(Table1[[#This Row],[Discount]]=0, "Full Price", "Discounted")</f>
        <v>Discounted</v>
      </c>
      <c r="AG1952" s="46" t="str">
        <f>TEXT(Table1[[#This Row],[Order Date]],"mmm-yyyy")</f>
        <v>Apr-2015</v>
      </c>
    </row>
    <row r="1953" spans="1:33" ht="12.75" hidden="1" customHeight="1" x14ac:dyDescent="0.25">
      <c r="A1953" s="5">
        <v>25914</v>
      </c>
      <c r="B1953" s="5" t="s">
        <v>25</v>
      </c>
      <c r="C1953" s="5">
        <v>0.1</v>
      </c>
      <c r="D1953" s="5">
        <v>105.98</v>
      </c>
      <c r="E1953" s="5">
        <v>13.99</v>
      </c>
      <c r="F1953" s="5">
        <v>3403</v>
      </c>
      <c r="G1953" s="5" t="s">
        <v>3026</v>
      </c>
      <c r="H1953" s="5" t="s">
        <v>27</v>
      </c>
      <c r="I1953" s="5" t="s">
        <v>114</v>
      </c>
      <c r="J1953" s="5" t="s">
        <v>41</v>
      </c>
      <c r="K1953" s="5" t="s">
        <v>50</v>
      </c>
      <c r="L1953" s="5" t="s">
        <v>86</v>
      </c>
      <c r="M1953" s="5" t="s">
        <v>3027</v>
      </c>
      <c r="N1953" s="5">
        <v>0.65</v>
      </c>
      <c r="O1953" s="5" t="s">
        <v>33</v>
      </c>
      <c r="P1953" s="5" t="s">
        <v>34</v>
      </c>
      <c r="Q1953" s="5" t="s">
        <v>2226</v>
      </c>
      <c r="R1953" s="5" t="s">
        <v>3028</v>
      </c>
      <c r="S1953" s="5">
        <v>82001</v>
      </c>
      <c r="T1953" s="7">
        <v>42043</v>
      </c>
      <c r="U1953" s="7">
        <v>42046</v>
      </c>
      <c r="V1953" s="5">
        <v>349.48499999999996</v>
      </c>
      <c r="W1953" s="5">
        <v>5</v>
      </c>
      <c r="X1953" s="5">
        <v>506.5</v>
      </c>
      <c r="Y1953" s="5">
        <v>87530</v>
      </c>
      <c r="Z1953" s="5">
        <f>DATEDIF(Table1[[#This Row],[Order Date]], Table1[[#This Row],[Ship Date]], "D")</f>
        <v>3</v>
      </c>
      <c r="AA1953" s="5">
        <f>IF(Table1[[#This Row],[Sales]]=0, 0, Table1[[#This Row],[Profit]] / Table1[[#This Row],[Sales]] * 100)</f>
        <v>69</v>
      </c>
      <c r="AB1953" s="5">
        <f>Table1[[#This Row],[Sales]] / (1 - Table1[[#This Row],[Discount]])</f>
        <v>562.77777777777771</v>
      </c>
      <c r="AC1953" s="5">
        <f>Table1[[#This Row],[Sales Before Discount]] - Table1[[#This Row],[Sales]]</f>
        <v>56.277777777777715</v>
      </c>
      <c r="AD1953" s="5" t="str">
        <f>IF(Table1[[#This Row],[Discount Impact Factor]]=0, "No Discount", IF(Table1[[#This Row],[Discount Impact Factor]]&lt;=0.1, "Low Discount", IF(Table1[[#This Row],[Discount Impact Factor]]&lt;=0.2, "Medium Discount", "High Discount")))</f>
        <v>High Discount</v>
      </c>
      <c r="AE1953" s="5" t="str">
        <f>IF(Table1[[#This Row],[Discount]]=0,"0% (No Discount)",
 IF(Table1[[#This Row],[Discount]]&lt;=0.09,"10%",
 IF(Table1[[#This Row],[Discount]]&lt;=0.16,"15%",
 IF(Table1[[#This Row],[Discount]]&lt;=0.2,"20%",  IF(Table1[[#This Row],[Discount]]&lt;=0.25,"25%",
 "30%+")))))</f>
        <v>15%</v>
      </c>
      <c r="AF1953" s="5" t="str">
        <f>IF(Table1[[#This Row],[Discount]]=0, "Full Price", "Discounted")</f>
        <v>Discounted</v>
      </c>
      <c r="AG1953" s="46" t="str">
        <f>TEXT(Table1[[#This Row],[Order Date]],"mmm-yyyy")</f>
        <v>Feb-2015</v>
      </c>
    </row>
  </sheetData>
  <conditionalFormatting sqref="A2:Y1953">
    <cfRule type="containsBlanks" dxfId="12" priority="1">
      <formula>LEN(TRIM(A2))=0</formula>
    </cfRule>
  </conditionalFormatting>
  <pageMargins left="0.7" right="0.7" top="0.75" bottom="0.75" header="0.3" footer="0.3"/>
  <pageSetup paperSize="9" orientation="portrait" horizontalDpi="4294967293"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C1" sqref="C1"/>
    </sheetView>
  </sheetViews>
  <sheetFormatPr defaultRowHeight="12.6" x14ac:dyDescent="0.25"/>
  <sheetData>
    <row r="1" spans="1:2" x14ac:dyDescent="0.25">
      <c r="A1" t="s">
        <v>24</v>
      </c>
      <c r="B1" t="s">
        <v>3029</v>
      </c>
    </row>
    <row r="2" spans="1:2" x14ac:dyDescent="0.25">
      <c r="A2">
        <v>65</v>
      </c>
      <c r="B2" t="s">
        <v>3030</v>
      </c>
    </row>
    <row r="3" spans="1:2" x14ac:dyDescent="0.25">
      <c r="A3">
        <v>612</v>
      </c>
      <c r="B3" t="s">
        <v>3030</v>
      </c>
    </row>
    <row r="4" spans="1:2" x14ac:dyDescent="0.25">
      <c r="A4">
        <v>614</v>
      </c>
      <c r="B4" t="s">
        <v>3030</v>
      </c>
    </row>
    <row r="5" spans="1:2" x14ac:dyDescent="0.25">
      <c r="A5">
        <v>678</v>
      </c>
      <c r="B5" t="s">
        <v>3030</v>
      </c>
    </row>
    <row r="6" spans="1:2" x14ac:dyDescent="0.25">
      <c r="A6">
        <v>710</v>
      </c>
      <c r="B6" t="s">
        <v>3030</v>
      </c>
    </row>
    <row r="7" spans="1:2" x14ac:dyDescent="0.25">
      <c r="A7">
        <v>740</v>
      </c>
      <c r="B7" t="s">
        <v>3030</v>
      </c>
    </row>
    <row r="8" spans="1:2" x14ac:dyDescent="0.25">
      <c r="A8">
        <v>775</v>
      </c>
      <c r="B8" t="s">
        <v>3030</v>
      </c>
    </row>
    <row r="9" spans="1:2" x14ac:dyDescent="0.25">
      <c r="A9">
        <v>833</v>
      </c>
      <c r="B9" t="s">
        <v>3030</v>
      </c>
    </row>
    <row r="10" spans="1:2" x14ac:dyDescent="0.25">
      <c r="A10">
        <v>902</v>
      </c>
      <c r="B10" t="s">
        <v>3030</v>
      </c>
    </row>
    <row r="11" spans="1:2" x14ac:dyDescent="0.25">
      <c r="A11">
        <v>3300</v>
      </c>
      <c r="B11" t="s">
        <v>3030</v>
      </c>
    </row>
    <row r="12" spans="1:2" x14ac:dyDescent="0.25">
      <c r="A12">
        <v>3456</v>
      </c>
      <c r="B12" t="s">
        <v>3030</v>
      </c>
    </row>
    <row r="13" spans="1:2" x14ac:dyDescent="0.25">
      <c r="A13">
        <v>3525</v>
      </c>
      <c r="B13" t="s">
        <v>3030</v>
      </c>
    </row>
    <row r="14" spans="1:2" x14ac:dyDescent="0.25">
      <c r="A14">
        <v>3589</v>
      </c>
      <c r="B14" t="s">
        <v>3030</v>
      </c>
    </row>
    <row r="15" spans="1:2" x14ac:dyDescent="0.25">
      <c r="A15">
        <v>3687</v>
      </c>
      <c r="B15" t="s">
        <v>3030</v>
      </c>
    </row>
    <row r="16" spans="1:2" x14ac:dyDescent="0.25">
      <c r="A16">
        <v>3777</v>
      </c>
      <c r="B16" t="s">
        <v>3030</v>
      </c>
    </row>
    <row r="17" spans="1:2" x14ac:dyDescent="0.25">
      <c r="A17">
        <v>3783</v>
      </c>
      <c r="B17" t="s">
        <v>3030</v>
      </c>
    </row>
    <row r="18" spans="1:2" x14ac:dyDescent="0.25">
      <c r="A18">
        <v>4006</v>
      </c>
      <c r="B18" t="s">
        <v>3030</v>
      </c>
    </row>
    <row r="19" spans="1:2" x14ac:dyDescent="0.25">
      <c r="A19">
        <v>4037</v>
      </c>
      <c r="B19" t="s">
        <v>3030</v>
      </c>
    </row>
    <row r="20" spans="1:2" x14ac:dyDescent="0.25">
      <c r="A20">
        <v>4230</v>
      </c>
      <c r="B20" t="s">
        <v>3030</v>
      </c>
    </row>
    <row r="21" spans="1:2" x14ac:dyDescent="0.25">
      <c r="A21">
        <v>4261</v>
      </c>
      <c r="B21" t="s">
        <v>3030</v>
      </c>
    </row>
    <row r="22" spans="1:2" x14ac:dyDescent="0.25">
      <c r="A22">
        <v>4391</v>
      </c>
      <c r="B22" t="s">
        <v>3030</v>
      </c>
    </row>
    <row r="23" spans="1:2" x14ac:dyDescent="0.25">
      <c r="A23">
        <v>4610</v>
      </c>
      <c r="B23" t="s">
        <v>3030</v>
      </c>
    </row>
    <row r="24" spans="1:2" x14ac:dyDescent="0.25">
      <c r="A24">
        <v>4738</v>
      </c>
      <c r="B24" t="s">
        <v>3030</v>
      </c>
    </row>
    <row r="25" spans="1:2" x14ac:dyDescent="0.25">
      <c r="A25">
        <v>4864</v>
      </c>
      <c r="B25" t="s">
        <v>3030</v>
      </c>
    </row>
    <row r="26" spans="1:2" x14ac:dyDescent="0.25">
      <c r="A26">
        <v>4960</v>
      </c>
      <c r="B26" t="s">
        <v>3030</v>
      </c>
    </row>
    <row r="27" spans="1:2" x14ac:dyDescent="0.25">
      <c r="A27">
        <v>5028</v>
      </c>
      <c r="B27" t="s">
        <v>3030</v>
      </c>
    </row>
    <row r="28" spans="1:2" x14ac:dyDescent="0.25">
      <c r="A28">
        <v>5059</v>
      </c>
      <c r="B28" t="s">
        <v>3030</v>
      </c>
    </row>
    <row r="29" spans="1:2" x14ac:dyDescent="0.25">
      <c r="A29">
        <v>5061</v>
      </c>
      <c r="B29" t="s">
        <v>3030</v>
      </c>
    </row>
    <row r="30" spans="1:2" x14ac:dyDescent="0.25">
      <c r="A30">
        <v>5189</v>
      </c>
      <c r="B30" t="s">
        <v>3030</v>
      </c>
    </row>
    <row r="31" spans="1:2" x14ac:dyDescent="0.25">
      <c r="A31">
        <v>5381</v>
      </c>
      <c r="B31" t="s">
        <v>3030</v>
      </c>
    </row>
    <row r="32" spans="1:2" x14ac:dyDescent="0.25">
      <c r="A32">
        <v>5414</v>
      </c>
      <c r="B32" t="s">
        <v>3030</v>
      </c>
    </row>
    <row r="33" spans="1:2" x14ac:dyDescent="0.25">
      <c r="A33">
        <v>5511</v>
      </c>
      <c r="B33" t="s">
        <v>3030</v>
      </c>
    </row>
    <row r="34" spans="1:2" x14ac:dyDescent="0.25">
      <c r="A34">
        <v>5699</v>
      </c>
      <c r="B34" t="s">
        <v>3030</v>
      </c>
    </row>
    <row r="35" spans="1:2" x14ac:dyDescent="0.25">
      <c r="A35">
        <v>6054</v>
      </c>
      <c r="B35" t="s">
        <v>3030</v>
      </c>
    </row>
    <row r="36" spans="1:2" x14ac:dyDescent="0.25">
      <c r="A36">
        <v>6241</v>
      </c>
      <c r="B36" t="s">
        <v>3030</v>
      </c>
    </row>
    <row r="37" spans="1:2" x14ac:dyDescent="0.25">
      <c r="A37">
        <v>6272</v>
      </c>
      <c r="B37" t="s">
        <v>3030</v>
      </c>
    </row>
    <row r="38" spans="1:2" x14ac:dyDescent="0.25">
      <c r="A38">
        <v>6498</v>
      </c>
      <c r="B38" t="s">
        <v>3030</v>
      </c>
    </row>
    <row r="39" spans="1:2" x14ac:dyDescent="0.25">
      <c r="A39">
        <v>6500</v>
      </c>
      <c r="B39" t="s">
        <v>3030</v>
      </c>
    </row>
    <row r="40" spans="1:2" x14ac:dyDescent="0.25">
      <c r="A40">
        <v>6502</v>
      </c>
      <c r="B40" t="s">
        <v>3030</v>
      </c>
    </row>
    <row r="41" spans="1:2" x14ac:dyDescent="0.25">
      <c r="A41">
        <v>6661</v>
      </c>
      <c r="B41" t="s">
        <v>3030</v>
      </c>
    </row>
    <row r="42" spans="1:2" x14ac:dyDescent="0.25">
      <c r="A42">
        <v>6695</v>
      </c>
      <c r="B42" t="s">
        <v>3030</v>
      </c>
    </row>
    <row r="43" spans="1:2" x14ac:dyDescent="0.25">
      <c r="A43">
        <v>6757</v>
      </c>
      <c r="B43" t="s">
        <v>3030</v>
      </c>
    </row>
    <row r="44" spans="1:2" x14ac:dyDescent="0.25">
      <c r="A44">
        <v>6978</v>
      </c>
      <c r="B44" t="s">
        <v>3030</v>
      </c>
    </row>
    <row r="45" spans="1:2" x14ac:dyDescent="0.25">
      <c r="A45">
        <v>6979</v>
      </c>
      <c r="B45" t="s">
        <v>3030</v>
      </c>
    </row>
    <row r="46" spans="1:2" x14ac:dyDescent="0.25">
      <c r="A46">
        <v>7079</v>
      </c>
      <c r="B46" t="s">
        <v>3030</v>
      </c>
    </row>
    <row r="47" spans="1:2" x14ac:dyDescent="0.25">
      <c r="A47">
        <v>7107</v>
      </c>
      <c r="B47" t="s">
        <v>3030</v>
      </c>
    </row>
    <row r="48" spans="1:2" x14ac:dyDescent="0.25">
      <c r="A48">
        <v>7203</v>
      </c>
      <c r="B48" t="s">
        <v>3030</v>
      </c>
    </row>
    <row r="49" spans="1:2" x14ac:dyDescent="0.25">
      <c r="A49">
        <v>7269</v>
      </c>
      <c r="B49" t="s">
        <v>3030</v>
      </c>
    </row>
    <row r="50" spans="1:2" x14ac:dyDescent="0.25">
      <c r="A50">
        <v>7364</v>
      </c>
      <c r="B50" t="s">
        <v>3030</v>
      </c>
    </row>
    <row r="51" spans="1:2" x14ac:dyDescent="0.25">
      <c r="A51">
        <v>7521</v>
      </c>
      <c r="B51" t="s">
        <v>3030</v>
      </c>
    </row>
    <row r="52" spans="1:2" x14ac:dyDescent="0.25">
      <c r="A52">
        <v>7744</v>
      </c>
      <c r="B52" t="s">
        <v>3030</v>
      </c>
    </row>
    <row r="53" spans="1:2" x14ac:dyDescent="0.25">
      <c r="A53">
        <v>7812</v>
      </c>
      <c r="B53" t="s">
        <v>3030</v>
      </c>
    </row>
    <row r="54" spans="1:2" x14ac:dyDescent="0.25">
      <c r="A54">
        <v>7815</v>
      </c>
      <c r="B54" t="s">
        <v>3030</v>
      </c>
    </row>
    <row r="55" spans="1:2" x14ac:dyDescent="0.25">
      <c r="A55">
        <v>7841</v>
      </c>
      <c r="B55" t="s">
        <v>3030</v>
      </c>
    </row>
    <row r="56" spans="1:2" x14ac:dyDescent="0.25">
      <c r="A56">
        <v>7845</v>
      </c>
      <c r="B56" t="s">
        <v>3030</v>
      </c>
    </row>
    <row r="57" spans="1:2" x14ac:dyDescent="0.25">
      <c r="A57">
        <v>8034</v>
      </c>
      <c r="B57" t="s">
        <v>3030</v>
      </c>
    </row>
    <row r="58" spans="1:2" x14ac:dyDescent="0.25">
      <c r="A58">
        <v>8133</v>
      </c>
      <c r="B58" t="s">
        <v>3030</v>
      </c>
    </row>
    <row r="59" spans="1:2" x14ac:dyDescent="0.25">
      <c r="A59">
        <v>8292</v>
      </c>
      <c r="B59" t="s">
        <v>3030</v>
      </c>
    </row>
    <row r="60" spans="1:2" x14ac:dyDescent="0.25">
      <c r="A60">
        <v>8293</v>
      </c>
      <c r="B60" t="s">
        <v>3030</v>
      </c>
    </row>
    <row r="61" spans="1:2" x14ac:dyDescent="0.25">
      <c r="A61">
        <v>8353</v>
      </c>
      <c r="B61" t="s">
        <v>3030</v>
      </c>
    </row>
    <row r="62" spans="1:2" x14ac:dyDescent="0.25">
      <c r="A62">
        <v>8961</v>
      </c>
      <c r="B62" t="s">
        <v>3030</v>
      </c>
    </row>
    <row r="63" spans="1:2" x14ac:dyDescent="0.25">
      <c r="A63">
        <v>9027</v>
      </c>
      <c r="B63" t="s">
        <v>3030</v>
      </c>
    </row>
    <row r="64" spans="1:2" x14ac:dyDescent="0.25">
      <c r="A64">
        <v>9093</v>
      </c>
      <c r="B64" t="s">
        <v>3030</v>
      </c>
    </row>
    <row r="65" spans="1:2" x14ac:dyDescent="0.25">
      <c r="A65">
        <v>9152</v>
      </c>
      <c r="B65" t="s">
        <v>3030</v>
      </c>
    </row>
    <row r="66" spans="1:2" x14ac:dyDescent="0.25">
      <c r="A66">
        <v>9219</v>
      </c>
      <c r="B66" t="s">
        <v>3030</v>
      </c>
    </row>
    <row r="67" spans="1:2" x14ac:dyDescent="0.25">
      <c r="A67">
        <v>9472</v>
      </c>
      <c r="B67" t="s">
        <v>3030</v>
      </c>
    </row>
    <row r="68" spans="1:2" x14ac:dyDescent="0.25">
      <c r="A68">
        <v>9574</v>
      </c>
      <c r="B68" t="s">
        <v>3030</v>
      </c>
    </row>
    <row r="69" spans="1:2" x14ac:dyDescent="0.25">
      <c r="A69">
        <v>9696</v>
      </c>
      <c r="B69" t="s">
        <v>3030</v>
      </c>
    </row>
    <row r="70" spans="1:2" x14ac:dyDescent="0.25">
      <c r="A70">
        <v>9701</v>
      </c>
      <c r="B70" t="s">
        <v>3030</v>
      </c>
    </row>
    <row r="71" spans="1:2" x14ac:dyDescent="0.25">
      <c r="A71">
        <v>9762</v>
      </c>
      <c r="B71" t="s">
        <v>3030</v>
      </c>
    </row>
    <row r="72" spans="1:2" x14ac:dyDescent="0.25">
      <c r="A72">
        <v>9829</v>
      </c>
      <c r="B72" t="s">
        <v>3030</v>
      </c>
    </row>
    <row r="73" spans="1:2" x14ac:dyDescent="0.25">
      <c r="A73">
        <v>9895</v>
      </c>
      <c r="B73" t="s">
        <v>3030</v>
      </c>
    </row>
    <row r="74" spans="1:2" x14ac:dyDescent="0.25">
      <c r="A74">
        <v>9923</v>
      </c>
      <c r="B74" t="s">
        <v>3030</v>
      </c>
    </row>
    <row r="75" spans="1:2" x14ac:dyDescent="0.25">
      <c r="A75">
        <v>9927</v>
      </c>
      <c r="B75" t="s">
        <v>3030</v>
      </c>
    </row>
    <row r="76" spans="1:2" x14ac:dyDescent="0.25">
      <c r="A76">
        <v>10054</v>
      </c>
      <c r="B76" t="s">
        <v>3030</v>
      </c>
    </row>
    <row r="77" spans="1:2" x14ac:dyDescent="0.25">
      <c r="A77">
        <v>10183</v>
      </c>
      <c r="B77" t="s">
        <v>3030</v>
      </c>
    </row>
    <row r="78" spans="1:2" x14ac:dyDescent="0.25">
      <c r="A78">
        <v>10498</v>
      </c>
      <c r="B78" t="s">
        <v>3030</v>
      </c>
    </row>
    <row r="79" spans="1:2" x14ac:dyDescent="0.25">
      <c r="A79">
        <v>10662</v>
      </c>
      <c r="B79" t="s">
        <v>3030</v>
      </c>
    </row>
    <row r="80" spans="1:2" x14ac:dyDescent="0.25">
      <c r="A80">
        <v>10917</v>
      </c>
      <c r="B80" t="s">
        <v>3030</v>
      </c>
    </row>
    <row r="81" spans="1:2" x14ac:dyDescent="0.25">
      <c r="A81">
        <v>11271</v>
      </c>
      <c r="B81" t="s">
        <v>3030</v>
      </c>
    </row>
    <row r="82" spans="1:2" x14ac:dyDescent="0.25">
      <c r="A82">
        <v>11396</v>
      </c>
      <c r="B82" t="s">
        <v>3030</v>
      </c>
    </row>
    <row r="83" spans="1:2" x14ac:dyDescent="0.25">
      <c r="A83">
        <v>11425</v>
      </c>
      <c r="B83" t="s">
        <v>3030</v>
      </c>
    </row>
    <row r="84" spans="1:2" x14ac:dyDescent="0.25">
      <c r="A84">
        <v>11426</v>
      </c>
      <c r="B84" t="s">
        <v>3030</v>
      </c>
    </row>
    <row r="85" spans="1:2" x14ac:dyDescent="0.25">
      <c r="A85">
        <v>11648</v>
      </c>
      <c r="B85" t="s">
        <v>3030</v>
      </c>
    </row>
    <row r="86" spans="1:2" x14ac:dyDescent="0.25">
      <c r="A86">
        <v>11652</v>
      </c>
      <c r="B86" t="s">
        <v>3030</v>
      </c>
    </row>
    <row r="87" spans="1:2" x14ac:dyDescent="0.25">
      <c r="A87">
        <v>11682</v>
      </c>
      <c r="B87" t="s">
        <v>3030</v>
      </c>
    </row>
    <row r="88" spans="1:2" x14ac:dyDescent="0.25">
      <c r="A88">
        <v>11748</v>
      </c>
      <c r="B88" t="s">
        <v>3030</v>
      </c>
    </row>
    <row r="89" spans="1:2" x14ac:dyDescent="0.25">
      <c r="A89">
        <v>11909</v>
      </c>
      <c r="B89" t="s">
        <v>3030</v>
      </c>
    </row>
    <row r="90" spans="1:2" x14ac:dyDescent="0.25">
      <c r="A90">
        <v>11911</v>
      </c>
      <c r="B90" t="s">
        <v>3030</v>
      </c>
    </row>
    <row r="91" spans="1:2" x14ac:dyDescent="0.25">
      <c r="A91">
        <v>12005</v>
      </c>
      <c r="B91" t="s">
        <v>3030</v>
      </c>
    </row>
    <row r="92" spans="1:2" x14ac:dyDescent="0.25">
      <c r="A92">
        <v>12067</v>
      </c>
      <c r="B92" t="s">
        <v>3030</v>
      </c>
    </row>
    <row r="93" spans="1:2" x14ac:dyDescent="0.25">
      <c r="A93">
        <v>12096</v>
      </c>
      <c r="B93" t="s">
        <v>3030</v>
      </c>
    </row>
    <row r="94" spans="1:2" x14ac:dyDescent="0.25">
      <c r="A94">
        <v>12262</v>
      </c>
      <c r="B94" t="s">
        <v>3030</v>
      </c>
    </row>
    <row r="95" spans="1:2" x14ac:dyDescent="0.25">
      <c r="A95">
        <v>12263</v>
      </c>
      <c r="B95" t="s">
        <v>3030</v>
      </c>
    </row>
    <row r="96" spans="1:2" x14ac:dyDescent="0.25">
      <c r="A96">
        <v>12389</v>
      </c>
      <c r="B96" t="s">
        <v>3030</v>
      </c>
    </row>
    <row r="97" spans="1:2" x14ac:dyDescent="0.25">
      <c r="A97">
        <v>12451</v>
      </c>
      <c r="B97" t="s">
        <v>3030</v>
      </c>
    </row>
    <row r="98" spans="1:2" x14ac:dyDescent="0.25">
      <c r="A98">
        <v>12483</v>
      </c>
      <c r="B98" t="s">
        <v>3030</v>
      </c>
    </row>
    <row r="99" spans="1:2" x14ac:dyDescent="0.25">
      <c r="A99">
        <v>12580</v>
      </c>
      <c r="B99" t="s">
        <v>3030</v>
      </c>
    </row>
    <row r="100" spans="1:2" x14ac:dyDescent="0.25">
      <c r="A100">
        <v>12613</v>
      </c>
      <c r="B100" t="s">
        <v>3030</v>
      </c>
    </row>
    <row r="101" spans="1:2" x14ac:dyDescent="0.25">
      <c r="A101">
        <v>12704</v>
      </c>
      <c r="B101" t="s">
        <v>3030</v>
      </c>
    </row>
    <row r="102" spans="1:2" x14ac:dyDescent="0.25">
      <c r="A102">
        <v>12706</v>
      </c>
      <c r="B102" t="s">
        <v>3030</v>
      </c>
    </row>
    <row r="103" spans="1:2" x14ac:dyDescent="0.25">
      <c r="A103">
        <v>12710</v>
      </c>
      <c r="B103" t="s">
        <v>3030</v>
      </c>
    </row>
    <row r="104" spans="1:2" x14ac:dyDescent="0.25">
      <c r="A104">
        <v>12806</v>
      </c>
      <c r="B104" t="s">
        <v>3030</v>
      </c>
    </row>
    <row r="105" spans="1:2" x14ac:dyDescent="0.25">
      <c r="A105">
        <v>12900</v>
      </c>
      <c r="B105" t="s">
        <v>3030</v>
      </c>
    </row>
    <row r="106" spans="1:2" x14ac:dyDescent="0.25">
      <c r="A106">
        <v>12903</v>
      </c>
      <c r="B106" t="s">
        <v>3030</v>
      </c>
    </row>
    <row r="107" spans="1:2" x14ac:dyDescent="0.25">
      <c r="A107">
        <v>13091</v>
      </c>
      <c r="B107" t="s">
        <v>3030</v>
      </c>
    </row>
    <row r="108" spans="1:2" x14ac:dyDescent="0.25">
      <c r="A108">
        <v>13158</v>
      </c>
      <c r="B108" t="s">
        <v>3030</v>
      </c>
    </row>
    <row r="109" spans="1:2" x14ac:dyDescent="0.25">
      <c r="A109">
        <v>13218</v>
      </c>
      <c r="B109" t="s">
        <v>3030</v>
      </c>
    </row>
    <row r="110" spans="1:2" x14ac:dyDescent="0.25">
      <c r="A110">
        <v>13284</v>
      </c>
      <c r="B110" t="s">
        <v>3030</v>
      </c>
    </row>
    <row r="111" spans="1:2" x14ac:dyDescent="0.25">
      <c r="A111">
        <v>13410</v>
      </c>
      <c r="B111" t="s">
        <v>3030</v>
      </c>
    </row>
    <row r="112" spans="1:2" x14ac:dyDescent="0.25">
      <c r="A112">
        <v>13444</v>
      </c>
      <c r="B112" t="s">
        <v>3030</v>
      </c>
    </row>
    <row r="113" spans="1:2" x14ac:dyDescent="0.25">
      <c r="A113">
        <v>13638</v>
      </c>
      <c r="B113" t="s">
        <v>3030</v>
      </c>
    </row>
    <row r="114" spans="1:2" x14ac:dyDescent="0.25">
      <c r="A114">
        <v>13729</v>
      </c>
      <c r="B114" t="s">
        <v>3030</v>
      </c>
    </row>
    <row r="115" spans="1:2" x14ac:dyDescent="0.25">
      <c r="A115">
        <v>13765</v>
      </c>
      <c r="B115" t="s">
        <v>3030</v>
      </c>
    </row>
    <row r="116" spans="1:2" x14ac:dyDescent="0.25">
      <c r="A116">
        <v>13959</v>
      </c>
      <c r="B116" t="s">
        <v>3030</v>
      </c>
    </row>
    <row r="117" spans="1:2" x14ac:dyDescent="0.25">
      <c r="A117">
        <v>13984</v>
      </c>
      <c r="B117" t="s">
        <v>3030</v>
      </c>
    </row>
    <row r="118" spans="1:2" x14ac:dyDescent="0.25">
      <c r="A118">
        <v>13986</v>
      </c>
      <c r="B118" t="s">
        <v>3030</v>
      </c>
    </row>
    <row r="119" spans="1:2" x14ac:dyDescent="0.25">
      <c r="A119">
        <v>14176</v>
      </c>
      <c r="B119" t="s">
        <v>3030</v>
      </c>
    </row>
    <row r="120" spans="1:2" x14ac:dyDescent="0.25">
      <c r="A120">
        <v>14242</v>
      </c>
      <c r="B120" t="s">
        <v>3030</v>
      </c>
    </row>
    <row r="121" spans="1:2" x14ac:dyDescent="0.25">
      <c r="A121">
        <v>14406</v>
      </c>
      <c r="B121" t="s">
        <v>3030</v>
      </c>
    </row>
    <row r="122" spans="1:2" x14ac:dyDescent="0.25">
      <c r="A122">
        <v>14497</v>
      </c>
      <c r="B122" t="s">
        <v>3030</v>
      </c>
    </row>
    <row r="123" spans="1:2" x14ac:dyDescent="0.25">
      <c r="A123">
        <v>14528</v>
      </c>
      <c r="B123" t="s">
        <v>3030</v>
      </c>
    </row>
    <row r="124" spans="1:2" x14ac:dyDescent="0.25">
      <c r="A124">
        <v>14534</v>
      </c>
      <c r="B124" t="s">
        <v>3030</v>
      </c>
    </row>
    <row r="125" spans="1:2" x14ac:dyDescent="0.25">
      <c r="A125">
        <v>14820</v>
      </c>
      <c r="B125" t="s">
        <v>3030</v>
      </c>
    </row>
    <row r="126" spans="1:2" x14ac:dyDescent="0.25">
      <c r="A126">
        <v>14951</v>
      </c>
      <c r="B126" t="s">
        <v>3030</v>
      </c>
    </row>
    <row r="127" spans="1:2" x14ac:dyDescent="0.25">
      <c r="A127">
        <v>15009</v>
      </c>
      <c r="B127" t="s">
        <v>3030</v>
      </c>
    </row>
    <row r="128" spans="1:2" x14ac:dyDescent="0.25">
      <c r="A128">
        <v>15106</v>
      </c>
      <c r="B128" t="s">
        <v>3030</v>
      </c>
    </row>
    <row r="129" spans="1:2" x14ac:dyDescent="0.25">
      <c r="A129">
        <v>15202</v>
      </c>
      <c r="B129" t="s">
        <v>3030</v>
      </c>
    </row>
    <row r="130" spans="1:2" x14ac:dyDescent="0.25">
      <c r="A130">
        <v>15206</v>
      </c>
      <c r="B130" t="s">
        <v>3030</v>
      </c>
    </row>
    <row r="131" spans="1:2" x14ac:dyDescent="0.25">
      <c r="A131">
        <v>15303</v>
      </c>
      <c r="B131" t="s">
        <v>3030</v>
      </c>
    </row>
    <row r="132" spans="1:2" x14ac:dyDescent="0.25">
      <c r="A132">
        <v>15712</v>
      </c>
      <c r="B132" t="s">
        <v>3030</v>
      </c>
    </row>
    <row r="133" spans="1:2" x14ac:dyDescent="0.25">
      <c r="A133">
        <v>15718</v>
      </c>
      <c r="B133" t="s">
        <v>3030</v>
      </c>
    </row>
    <row r="134" spans="1:2" x14ac:dyDescent="0.25">
      <c r="A134">
        <v>15778</v>
      </c>
      <c r="B134" t="s">
        <v>3030</v>
      </c>
    </row>
    <row r="135" spans="1:2" x14ac:dyDescent="0.25">
      <c r="A135">
        <v>15872</v>
      </c>
      <c r="B135" t="s">
        <v>3030</v>
      </c>
    </row>
    <row r="136" spans="1:2" x14ac:dyDescent="0.25">
      <c r="A136">
        <v>15904</v>
      </c>
      <c r="B136" t="s">
        <v>3030</v>
      </c>
    </row>
    <row r="137" spans="1:2" x14ac:dyDescent="0.25">
      <c r="A137">
        <v>16134</v>
      </c>
      <c r="B137" t="s">
        <v>3030</v>
      </c>
    </row>
    <row r="138" spans="1:2" x14ac:dyDescent="0.25">
      <c r="A138">
        <v>16582</v>
      </c>
      <c r="B138" t="s">
        <v>3030</v>
      </c>
    </row>
    <row r="139" spans="1:2" x14ac:dyDescent="0.25">
      <c r="A139">
        <v>16641</v>
      </c>
      <c r="B139" t="s">
        <v>3030</v>
      </c>
    </row>
    <row r="140" spans="1:2" x14ac:dyDescent="0.25">
      <c r="A140">
        <v>16679</v>
      </c>
      <c r="B140" t="s">
        <v>3030</v>
      </c>
    </row>
    <row r="141" spans="1:2" x14ac:dyDescent="0.25">
      <c r="A141">
        <v>16864</v>
      </c>
      <c r="B141" t="s">
        <v>3030</v>
      </c>
    </row>
    <row r="142" spans="1:2" x14ac:dyDescent="0.25">
      <c r="A142">
        <v>16961</v>
      </c>
      <c r="B142" t="s">
        <v>3030</v>
      </c>
    </row>
    <row r="143" spans="1:2" x14ac:dyDescent="0.25">
      <c r="A143">
        <v>17058</v>
      </c>
      <c r="B143" t="s">
        <v>3030</v>
      </c>
    </row>
    <row r="144" spans="1:2" x14ac:dyDescent="0.25">
      <c r="A144">
        <v>17155</v>
      </c>
      <c r="B144" t="s">
        <v>3030</v>
      </c>
    </row>
    <row r="145" spans="1:2" x14ac:dyDescent="0.25">
      <c r="A145">
        <v>17255</v>
      </c>
      <c r="B145" t="s">
        <v>3030</v>
      </c>
    </row>
    <row r="146" spans="1:2" x14ac:dyDescent="0.25">
      <c r="A146">
        <v>17282</v>
      </c>
      <c r="B146" t="s">
        <v>3030</v>
      </c>
    </row>
    <row r="147" spans="1:2" x14ac:dyDescent="0.25">
      <c r="A147">
        <v>17313</v>
      </c>
      <c r="B147" t="s">
        <v>3030</v>
      </c>
    </row>
    <row r="148" spans="1:2" x14ac:dyDescent="0.25">
      <c r="A148">
        <v>17508</v>
      </c>
      <c r="B148" t="s">
        <v>3030</v>
      </c>
    </row>
    <row r="149" spans="1:2" x14ac:dyDescent="0.25">
      <c r="A149">
        <v>17668</v>
      </c>
      <c r="B149" t="s">
        <v>3030</v>
      </c>
    </row>
    <row r="150" spans="1:2" x14ac:dyDescent="0.25">
      <c r="A150">
        <v>17858</v>
      </c>
      <c r="B150" t="s">
        <v>3030</v>
      </c>
    </row>
    <row r="151" spans="1:2" x14ac:dyDescent="0.25">
      <c r="A151">
        <v>17985</v>
      </c>
      <c r="B151" t="s">
        <v>3030</v>
      </c>
    </row>
    <row r="152" spans="1:2" x14ac:dyDescent="0.25">
      <c r="A152">
        <v>17988</v>
      </c>
      <c r="B152" t="s">
        <v>3030</v>
      </c>
    </row>
    <row r="153" spans="1:2" x14ac:dyDescent="0.25">
      <c r="A153">
        <v>18119</v>
      </c>
      <c r="B153" t="s">
        <v>3030</v>
      </c>
    </row>
    <row r="154" spans="1:2" x14ac:dyDescent="0.25">
      <c r="A154">
        <v>18215</v>
      </c>
      <c r="B154" t="s">
        <v>3030</v>
      </c>
    </row>
    <row r="155" spans="1:2" x14ac:dyDescent="0.25">
      <c r="A155">
        <v>18336</v>
      </c>
      <c r="B155" t="s">
        <v>3030</v>
      </c>
    </row>
    <row r="156" spans="1:2" x14ac:dyDescent="0.25">
      <c r="A156">
        <v>18496</v>
      </c>
      <c r="B156" t="s">
        <v>3030</v>
      </c>
    </row>
    <row r="157" spans="1:2" x14ac:dyDescent="0.25">
      <c r="A157">
        <v>18533</v>
      </c>
      <c r="B157" t="s">
        <v>3030</v>
      </c>
    </row>
    <row r="158" spans="1:2" x14ac:dyDescent="0.25">
      <c r="A158">
        <v>18593</v>
      </c>
      <c r="B158" t="s">
        <v>3030</v>
      </c>
    </row>
    <row r="159" spans="1:2" x14ac:dyDescent="0.25">
      <c r="A159">
        <v>18661</v>
      </c>
      <c r="B159" t="s">
        <v>3030</v>
      </c>
    </row>
    <row r="160" spans="1:2" x14ac:dyDescent="0.25">
      <c r="A160">
        <v>18689</v>
      </c>
      <c r="B160" t="s">
        <v>3030</v>
      </c>
    </row>
    <row r="161" spans="1:2" x14ac:dyDescent="0.25">
      <c r="A161">
        <v>18753</v>
      </c>
      <c r="B161" t="s">
        <v>3030</v>
      </c>
    </row>
    <row r="162" spans="1:2" x14ac:dyDescent="0.25">
      <c r="A162">
        <v>18822</v>
      </c>
      <c r="B162" t="s">
        <v>3030</v>
      </c>
    </row>
    <row r="163" spans="1:2" x14ac:dyDescent="0.25">
      <c r="A163">
        <v>18919</v>
      </c>
      <c r="B163" t="s">
        <v>3030</v>
      </c>
    </row>
    <row r="164" spans="1:2" x14ac:dyDescent="0.25">
      <c r="A164">
        <v>19010</v>
      </c>
      <c r="B164" t="s">
        <v>3030</v>
      </c>
    </row>
    <row r="165" spans="1:2" x14ac:dyDescent="0.25">
      <c r="A165">
        <v>19078</v>
      </c>
      <c r="B165" t="s">
        <v>3030</v>
      </c>
    </row>
    <row r="166" spans="1:2" x14ac:dyDescent="0.25">
      <c r="A166">
        <v>19138</v>
      </c>
      <c r="B166" t="s">
        <v>3030</v>
      </c>
    </row>
    <row r="167" spans="1:2" x14ac:dyDescent="0.25">
      <c r="A167">
        <v>19523</v>
      </c>
      <c r="B167" t="s">
        <v>3030</v>
      </c>
    </row>
    <row r="168" spans="1:2" x14ac:dyDescent="0.25">
      <c r="A168">
        <v>19616</v>
      </c>
      <c r="B168" t="s">
        <v>3030</v>
      </c>
    </row>
    <row r="169" spans="1:2" x14ac:dyDescent="0.25">
      <c r="A169">
        <v>19718</v>
      </c>
      <c r="B169" t="s">
        <v>3030</v>
      </c>
    </row>
    <row r="170" spans="1:2" x14ac:dyDescent="0.25">
      <c r="A170">
        <v>20036</v>
      </c>
      <c r="B170" t="s">
        <v>3030</v>
      </c>
    </row>
    <row r="171" spans="1:2" x14ac:dyDescent="0.25">
      <c r="A171">
        <v>20134</v>
      </c>
      <c r="B171" t="s">
        <v>3030</v>
      </c>
    </row>
    <row r="172" spans="1:2" x14ac:dyDescent="0.25">
      <c r="A172">
        <v>20389</v>
      </c>
      <c r="B172" t="s">
        <v>3030</v>
      </c>
    </row>
    <row r="173" spans="1:2" x14ac:dyDescent="0.25">
      <c r="A173">
        <v>20453</v>
      </c>
      <c r="B173" t="s">
        <v>3030</v>
      </c>
    </row>
    <row r="174" spans="1:2" x14ac:dyDescent="0.25">
      <c r="A174">
        <v>20480</v>
      </c>
      <c r="B174" t="s">
        <v>3030</v>
      </c>
    </row>
    <row r="175" spans="1:2" x14ac:dyDescent="0.25">
      <c r="A175">
        <v>20486</v>
      </c>
      <c r="B175" t="s">
        <v>3030</v>
      </c>
    </row>
    <row r="176" spans="1:2" x14ac:dyDescent="0.25">
      <c r="A176">
        <v>20704</v>
      </c>
      <c r="B176" t="s">
        <v>3030</v>
      </c>
    </row>
    <row r="177" spans="1:2" x14ac:dyDescent="0.25">
      <c r="A177">
        <v>20743</v>
      </c>
      <c r="B177" t="s">
        <v>3030</v>
      </c>
    </row>
    <row r="178" spans="1:2" x14ac:dyDescent="0.25">
      <c r="A178">
        <v>20864</v>
      </c>
      <c r="B178" t="s">
        <v>3030</v>
      </c>
    </row>
    <row r="179" spans="1:2" x14ac:dyDescent="0.25">
      <c r="A179">
        <v>20899</v>
      </c>
      <c r="B179" t="s">
        <v>3030</v>
      </c>
    </row>
    <row r="180" spans="1:2" x14ac:dyDescent="0.25">
      <c r="A180">
        <v>20934</v>
      </c>
      <c r="B180" t="s">
        <v>3030</v>
      </c>
    </row>
    <row r="181" spans="1:2" x14ac:dyDescent="0.25">
      <c r="A181">
        <v>21222</v>
      </c>
      <c r="B181" t="s">
        <v>3030</v>
      </c>
    </row>
    <row r="182" spans="1:2" x14ac:dyDescent="0.25">
      <c r="A182">
        <v>21286</v>
      </c>
      <c r="B182" t="s">
        <v>3030</v>
      </c>
    </row>
    <row r="183" spans="1:2" x14ac:dyDescent="0.25">
      <c r="A183">
        <v>21346</v>
      </c>
      <c r="B183" t="s">
        <v>3030</v>
      </c>
    </row>
    <row r="184" spans="1:2" x14ac:dyDescent="0.25">
      <c r="A184">
        <v>21383</v>
      </c>
      <c r="B184" t="s">
        <v>3030</v>
      </c>
    </row>
    <row r="185" spans="1:2" x14ac:dyDescent="0.25">
      <c r="A185">
        <v>21729</v>
      </c>
      <c r="B185" t="s">
        <v>3030</v>
      </c>
    </row>
    <row r="186" spans="1:2" x14ac:dyDescent="0.25">
      <c r="A186">
        <v>21824</v>
      </c>
      <c r="B186" t="s">
        <v>3030</v>
      </c>
    </row>
    <row r="187" spans="1:2" x14ac:dyDescent="0.25">
      <c r="A187">
        <v>21890</v>
      </c>
      <c r="B187" t="s">
        <v>3030</v>
      </c>
    </row>
    <row r="188" spans="1:2" x14ac:dyDescent="0.25">
      <c r="A188">
        <v>22181</v>
      </c>
      <c r="B188" t="s">
        <v>3030</v>
      </c>
    </row>
    <row r="189" spans="1:2" x14ac:dyDescent="0.25">
      <c r="A189">
        <v>22402</v>
      </c>
      <c r="B189" t="s">
        <v>3030</v>
      </c>
    </row>
    <row r="190" spans="1:2" x14ac:dyDescent="0.25">
      <c r="A190">
        <v>22627</v>
      </c>
      <c r="B190" t="s">
        <v>3030</v>
      </c>
    </row>
    <row r="191" spans="1:2" x14ac:dyDescent="0.25">
      <c r="A191">
        <v>22656</v>
      </c>
      <c r="B191" t="s">
        <v>3030</v>
      </c>
    </row>
    <row r="192" spans="1:2" x14ac:dyDescent="0.25">
      <c r="A192">
        <v>22661</v>
      </c>
      <c r="B192" t="s">
        <v>3030</v>
      </c>
    </row>
    <row r="193" spans="1:2" x14ac:dyDescent="0.25">
      <c r="A193">
        <v>22787</v>
      </c>
      <c r="B193" t="s">
        <v>3030</v>
      </c>
    </row>
    <row r="194" spans="1:2" x14ac:dyDescent="0.25">
      <c r="A194">
        <v>22820</v>
      </c>
      <c r="B194" t="s">
        <v>3030</v>
      </c>
    </row>
    <row r="195" spans="1:2" x14ac:dyDescent="0.25">
      <c r="A195">
        <v>22947</v>
      </c>
      <c r="B195" t="s">
        <v>3030</v>
      </c>
    </row>
    <row r="196" spans="1:2" x14ac:dyDescent="0.25">
      <c r="A196">
        <v>22950</v>
      </c>
      <c r="B196" t="s">
        <v>3030</v>
      </c>
    </row>
    <row r="197" spans="1:2" x14ac:dyDescent="0.25">
      <c r="A197">
        <v>23076</v>
      </c>
      <c r="B197" t="s">
        <v>3030</v>
      </c>
    </row>
    <row r="198" spans="1:2" x14ac:dyDescent="0.25">
      <c r="A198">
        <v>23168</v>
      </c>
      <c r="B198" t="s">
        <v>3030</v>
      </c>
    </row>
    <row r="199" spans="1:2" x14ac:dyDescent="0.25">
      <c r="A199">
        <v>23488</v>
      </c>
      <c r="B199" t="s">
        <v>3030</v>
      </c>
    </row>
    <row r="200" spans="1:2" x14ac:dyDescent="0.25">
      <c r="A200">
        <v>23557</v>
      </c>
      <c r="B200" t="s">
        <v>3030</v>
      </c>
    </row>
    <row r="201" spans="1:2" x14ac:dyDescent="0.25">
      <c r="A201">
        <v>23559</v>
      </c>
      <c r="B201" t="s">
        <v>3030</v>
      </c>
    </row>
    <row r="202" spans="1:2" x14ac:dyDescent="0.25">
      <c r="A202">
        <v>23616</v>
      </c>
      <c r="B202" t="s">
        <v>3030</v>
      </c>
    </row>
    <row r="203" spans="1:2" x14ac:dyDescent="0.25">
      <c r="A203">
        <v>23619</v>
      </c>
      <c r="B203" t="s">
        <v>3030</v>
      </c>
    </row>
    <row r="204" spans="1:2" x14ac:dyDescent="0.25">
      <c r="A204">
        <v>23748</v>
      </c>
      <c r="B204" t="s">
        <v>3030</v>
      </c>
    </row>
    <row r="205" spans="1:2" x14ac:dyDescent="0.25">
      <c r="A205">
        <v>24066</v>
      </c>
      <c r="B205" t="s">
        <v>3030</v>
      </c>
    </row>
    <row r="206" spans="1:2" x14ac:dyDescent="0.25">
      <c r="A206">
        <v>24519</v>
      </c>
      <c r="B206" t="s">
        <v>3030</v>
      </c>
    </row>
    <row r="207" spans="1:2" x14ac:dyDescent="0.25">
      <c r="A207">
        <v>24707</v>
      </c>
      <c r="B207" t="s">
        <v>3030</v>
      </c>
    </row>
    <row r="208" spans="1:2" x14ac:dyDescent="0.25">
      <c r="A208">
        <v>24902</v>
      </c>
      <c r="B208" t="s">
        <v>3030</v>
      </c>
    </row>
    <row r="209" spans="1:2" x14ac:dyDescent="0.25">
      <c r="A209">
        <v>25095</v>
      </c>
      <c r="B209" t="s">
        <v>3030</v>
      </c>
    </row>
    <row r="210" spans="1:2" x14ac:dyDescent="0.25">
      <c r="A210">
        <v>25152</v>
      </c>
      <c r="B210" t="s">
        <v>3030</v>
      </c>
    </row>
    <row r="211" spans="1:2" x14ac:dyDescent="0.25">
      <c r="A211">
        <v>25157</v>
      </c>
      <c r="B211" t="s">
        <v>3030</v>
      </c>
    </row>
    <row r="212" spans="1:2" x14ac:dyDescent="0.25">
      <c r="A212">
        <v>25478</v>
      </c>
      <c r="B212" t="s">
        <v>3030</v>
      </c>
    </row>
    <row r="213" spans="1:2" x14ac:dyDescent="0.25">
      <c r="A213">
        <v>25479</v>
      </c>
      <c r="B213" t="s">
        <v>3030</v>
      </c>
    </row>
    <row r="214" spans="1:2" x14ac:dyDescent="0.25">
      <c r="A214">
        <v>25735</v>
      </c>
      <c r="B214" t="s">
        <v>3030</v>
      </c>
    </row>
    <row r="215" spans="1:2" x14ac:dyDescent="0.25">
      <c r="A215">
        <v>25799</v>
      </c>
      <c r="B215" t="s">
        <v>3030</v>
      </c>
    </row>
    <row r="216" spans="1:2" x14ac:dyDescent="0.25">
      <c r="A216">
        <v>25828</v>
      </c>
      <c r="B216" t="s">
        <v>3030</v>
      </c>
    </row>
    <row r="217" spans="1:2" x14ac:dyDescent="0.25">
      <c r="A217">
        <v>25952</v>
      </c>
      <c r="B217" t="s">
        <v>3030</v>
      </c>
    </row>
    <row r="218" spans="1:2" x14ac:dyDescent="0.25">
      <c r="A218">
        <v>26240</v>
      </c>
      <c r="B218" t="s">
        <v>3030</v>
      </c>
    </row>
    <row r="219" spans="1:2" x14ac:dyDescent="0.25">
      <c r="A219">
        <v>26372</v>
      </c>
      <c r="B219" t="s">
        <v>3030</v>
      </c>
    </row>
    <row r="220" spans="1:2" x14ac:dyDescent="0.25">
      <c r="A220">
        <v>26784</v>
      </c>
      <c r="B220" t="s">
        <v>3030</v>
      </c>
    </row>
    <row r="221" spans="1:2" x14ac:dyDescent="0.25">
      <c r="A221">
        <v>26852</v>
      </c>
      <c r="B221" t="s">
        <v>3030</v>
      </c>
    </row>
    <row r="222" spans="1:2" x14ac:dyDescent="0.25">
      <c r="A222">
        <v>26881</v>
      </c>
      <c r="B222" t="s">
        <v>3030</v>
      </c>
    </row>
    <row r="223" spans="1:2" x14ac:dyDescent="0.25">
      <c r="A223">
        <v>26982</v>
      </c>
      <c r="B223" t="s">
        <v>3030</v>
      </c>
    </row>
    <row r="224" spans="1:2" x14ac:dyDescent="0.25">
      <c r="A224">
        <v>27137</v>
      </c>
      <c r="B224" t="s">
        <v>3030</v>
      </c>
    </row>
    <row r="225" spans="1:2" x14ac:dyDescent="0.25">
      <c r="A225">
        <v>27490</v>
      </c>
      <c r="B225" t="s">
        <v>3030</v>
      </c>
    </row>
    <row r="226" spans="1:2" x14ac:dyDescent="0.25">
      <c r="A226">
        <v>27712</v>
      </c>
      <c r="B226" t="s">
        <v>3030</v>
      </c>
    </row>
    <row r="227" spans="1:2" x14ac:dyDescent="0.25">
      <c r="A227">
        <v>27744</v>
      </c>
      <c r="B227" t="s">
        <v>3030</v>
      </c>
    </row>
    <row r="228" spans="1:2" x14ac:dyDescent="0.25">
      <c r="A228">
        <v>27750</v>
      </c>
      <c r="B228" t="s">
        <v>3030</v>
      </c>
    </row>
    <row r="229" spans="1:2" x14ac:dyDescent="0.25">
      <c r="A229">
        <v>28003</v>
      </c>
      <c r="B229" t="s">
        <v>3030</v>
      </c>
    </row>
    <row r="230" spans="1:2" x14ac:dyDescent="0.25">
      <c r="A230">
        <v>28037</v>
      </c>
      <c r="B230" t="s">
        <v>3030</v>
      </c>
    </row>
    <row r="231" spans="1:2" x14ac:dyDescent="0.25">
      <c r="A231">
        <v>28291</v>
      </c>
      <c r="B231" t="s">
        <v>3030</v>
      </c>
    </row>
    <row r="232" spans="1:2" x14ac:dyDescent="0.25">
      <c r="A232">
        <v>28387</v>
      </c>
      <c r="B232" t="s">
        <v>3030</v>
      </c>
    </row>
    <row r="233" spans="1:2" x14ac:dyDescent="0.25">
      <c r="A233">
        <v>28419</v>
      </c>
      <c r="B233" t="s">
        <v>3030</v>
      </c>
    </row>
    <row r="234" spans="1:2" x14ac:dyDescent="0.25">
      <c r="A234">
        <v>28455</v>
      </c>
      <c r="B234" t="s">
        <v>3030</v>
      </c>
    </row>
    <row r="235" spans="1:2" x14ac:dyDescent="0.25">
      <c r="A235">
        <v>28544</v>
      </c>
      <c r="B235" t="s">
        <v>3030</v>
      </c>
    </row>
    <row r="236" spans="1:2" x14ac:dyDescent="0.25">
      <c r="A236">
        <v>28928</v>
      </c>
      <c r="B236" t="s">
        <v>3030</v>
      </c>
    </row>
    <row r="237" spans="1:2" x14ac:dyDescent="0.25">
      <c r="A237">
        <v>29095</v>
      </c>
      <c r="B237" t="s">
        <v>3030</v>
      </c>
    </row>
    <row r="238" spans="1:2" x14ac:dyDescent="0.25">
      <c r="A238">
        <v>29318</v>
      </c>
      <c r="B238" t="s">
        <v>3030</v>
      </c>
    </row>
    <row r="239" spans="1:2" x14ac:dyDescent="0.25">
      <c r="A239">
        <v>29376</v>
      </c>
      <c r="B239" t="s">
        <v>3030</v>
      </c>
    </row>
    <row r="240" spans="1:2" x14ac:dyDescent="0.25">
      <c r="A240">
        <v>29380</v>
      </c>
      <c r="B240" t="s">
        <v>3030</v>
      </c>
    </row>
    <row r="241" spans="1:2" x14ac:dyDescent="0.25">
      <c r="A241">
        <v>29410</v>
      </c>
      <c r="B241" t="s">
        <v>3030</v>
      </c>
    </row>
    <row r="242" spans="1:2" x14ac:dyDescent="0.25">
      <c r="A242">
        <v>29505</v>
      </c>
      <c r="B242" t="s">
        <v>3030</v>
      </c>
    </row>
    <row r="243" spans="1:2" x14ac:dyDescent="0.25">
      <c r="A243">
        <v>29506</v>
      </c>
      <c r="B243" t="s">
        <v>3030</v>
      </c>
    </row>
    <row r="244" spans="1:2" x14ac:dyDescent="0.25">
      <c r="A244">
        <v>29861</v>
      </c>
      <c r="B244" t="s">
        <v>3030</v>
      </c>
    </row>
    <row r="245" spans="1:2" x14ac:dyDescent="0.25">
      <c r="A245">
        <v>29991</v>
      </c>
      <c r="B245" t="s">
        <v>3030</v>
      </c>
    </row>
    <row r="246" spans="1:2" x14ac:dyDescent="0.25">
      <c r="A246">
        <v>30176</v>
      </c>
      <c r="B246" t="s">
        <v>3030</v>
      </c>
    </row>
    <row r="247" spans="1:2" x14ac:dyDescent="0.25">
      <c r="A247">
        <v>30403</v>
      </c>
      <c r="B247" t="s">
        <v>3030</v>
      </c>
    </row>
    <row r="248" spans="1:2" x14ac:dyDescent="0.25">
      <c r="A248">
        <v>30469</v>
      </c>
      <c r="B248" t="s">
        <v>3030</v>
      </c>
    </row>
    <row r="249" spans="1:2" x14ac:dyDescent="0.25">
      <c r="A249">
        <v>31073</v>
      </c>
      <c r="B249" t="s">
        <v>3030</v>
      </c>
    </row>
    <row r="250" spans="1:2" x14ac:dyDescent="0.25">
      <c r="A250">
        <v>31232</v>
      </c>
      <c r="B250" t="s">
        <v>3030</v>
      </c>
    </row>
    <row r="251" spans="1:2" x14ac:dyDescent="0.25">
      <c r="A251">
        <v>31303</v>
      </c>
      <c r="B251" t="s">
        <v>3030</v>
      </c>
    </row>
    <row r="252" spans="1:2" x14ac:dyDescent="0.25">
      <c r="A252">
        <v>31682</v>
      </c>
      <c r="B252" t="s">
        <v>3030</v>
      </c>
    </row>
    <row r="253" spans="1:2" x14ac:dyDescent="0.25">
      <c r="A253">
        <v>31844</v>
      </c>
      <c r="B253" t="s">
        <v>3030</v>
      </c>
    </row>
    <row r="254" spans="1:2" x14ac:dyDescent="0.25">
      <c r="A254">
        <v>31907</v>
      </c>
      <c r="B254" t="s">
        <v>3030</v>
      </c>
    </row>
    <row r="255" spans="1:2" x14ac:dyDescent="0.25">
      <c r="A255">
        <v>32036</v>
      </c>
      <c r="B255" t="s">
        <v>3030</v>
      </c>
    </row>
    <row r="256" spans="1:2" x14ac:dyDescent="0.25">
      <c r="A256">
        <v>32582</v>
      </c>
      <c r="B256" t="s">
        <v>3030</v>
      </c>
    </row>
    <row r="257" spans="1:2" x14ac:dyDescent="0.25">
      <c r="A257">
        <v>32901</v>
      </c>
      <c r="B257" t="s">
        <v>3030</v>
      </c>
    </row>
    <row r="258" spans="1:2" x14ac:dyDescent="0.25">
      <c r="A258">
        <v>32931</v>
      </c>
      <c r="B258" t="s">
        <v>3030</v>
      </c>
    </row>
    <row r="259" spans="1:2" x14ac:dyDescent="0.25">
      <c r="A259">
        <v>32966</v>
      </c>
      <c r="B259" t="s">
        <v>3030</v>
      </c>
    </row>
    <row r="260" spans="1:2" x14ac:dyDescent="0.25">
      <c r="A260">
        <v>32996</v>
      </c>
      <c r="B260" t="s">
        <v>3030</v>
      </c>
    </row>
    <row r="261" spans="1:2" x14ac:dyDescent="0.25">
      <c r="A261">
        <v>32998</v>
      </c>
      <c r="B261" t="s">
        <v>3030</v>
      </c>
    </row>
    <row r="262" spans="1:2" x14ac:dyDescent="0.25">
      <c r="A262">
        <v>33283</v>
      </c>
      <c r="B262" t="s">
        <v>3030</v>
      </c>
    </row>
    <row r="263" spans="1:2" x14ac:dyDescent="0.25">
      <c r="A263">
        <v>33317</v>
      </c>
      <c r="B263" t="s">
        <v>3030</v>
      </c>
    </row>
    <row r="264" spans="1:2" x14ac:dyDescent="0.25">
      <c r="A264">
        <v>33477</v>
      </c>
      <c r="B264" t="s">
        <v>3030</v>
      </c>
    </row>
    <row r="265" spans="1:2" x14ac:dyDescent="0.25">
      <c r="A265">
        <v>33510</v>
      </c>
      <c r="B265" t="s">
        <v>3030</v>
      </c>
    </row>
    <row r="266" spans="1:2" x14ac:dyDescent="0.25">
      <c r="A266">
        <v>33541</v>
      </c>
      <c r="B266" t="s">
        <v>3030</v>
      </c>
    </row>
    <row r="267" spans="1:2" x14ac:dyDescent="0.25">
      <c r="A267">
        <v>33637</v>
      </c>
      <c r="B267" t="s">
        <v>3030</v>
      </c>
    </row>
    <row r="268" spans="1:2" x14ac:dyDescent="0.25">
      <c r="A268">
        <v>33921</v>
      </c>
      <c r="B268" t="s">
        <v>3030</v>
      </c>
    </row>
    <row r="269" spans="1:2" x14ac:dyDescent="0.25">
      <c r="A269">
        <v>34117</v>
      </c>
      <c r="B269" t="s">
        <v>3030</v>
      </c>
    </row>
    <row r="270" spans="1:2" x14ac:dyDescent="0.25">
      <c r="A270">
        <v>34209</v>
      </c>
      <c r="B270" t="s">
        <v>3030</v>
      </c>
    </row>
    <row r="271" spans="1:2" x14ac:dyDescent="0.25">
      <c r="A271">
        <v>34338</v>
      </c>
      <c r="B271" t="s">
        <v>3030</v>
      </c>
    </row>
    <row r="272" spans="1:2" x14ac:dyDescent="0.25">
      <c r="A272">
        <v>34532</v>
      </c>
      <c r="B272" t="s">
        <v>3030</v>
      </c>
    </row>
    <row r="273" spans="1:2" x14ac:dyDescent="0.25">
      <c r="A273">
        <v>34658</v>
      </c>
      <c r="B273" t="s">
        <v>3030</v>
      </c>
    </row>
    <row r="274" spans="1:2" x14ac:dyDescent="0.25">
      <c r="A274">
        <v>34661</v>
      </c>
      <c r="B274" t="s">
        <v>3030</v>
      </c>
    </row>
    <row r="275" spans="1:2" x14ac:dyDescent="0.25">
      <c r="A275">
        <v>34689</v>
      </c>
      <c r="B275" t="s">
        <v>3030</v>
      </c>
    </row>
    <row r="276" spans="1:2" x14ac:dyDescent="0.25">
      <c r="A276">
        <v>34916</v>
      </c>
      <c r="B276" t="s">
        <v>3030</v>
      </c>
    </row>
    <row r="277" spans="1:2" x14ac:dyDescent="0.25">
      <c r="A277">
        <v>35047</v>
      </c>
      <c r="B277" t="s">
        <v>3030</v>
      </c>
    </row>
    <row r="278" spans="1:2" x14ac:dyDescent="0.25">
      <c r="A278">
        <v>35110</v>
      </c>
      <c r="B278" t="s">
        <v>3030</v>
      </c>
    </row>
    <row r="279" spans="1:2" x14ac:dyDescent="0.25">
      <c r="A279">
        <v>35111</v>
      </c>
      <c r="B279" t="s">
        <v>3030</v>
      </c>
    </row>
    <row r="280" spans="1:2" x14ac:dyDescent="0.25">
      <c r="A280">
        <v>35137</v>
      </c>
      <c r="B280" t="s">
        <v>3030</v>
      </c>
    </row>
    <row r="281" spans="1:2" x14ac:dyDescent="0.25">
      <c r="A281">
        <v>35366</v>
      </c>
      <c r="B281" t="s">
        <v>3030</v>
      </c>
    </row>
    <row r="282" spans="1:2" x14ac:dyDescent="0.25">
      <c r="A282">
        <v>35492</v>
      </c>
      <c r="B282" t="s">
        <v>3030</v>
      </c>
    </row>
    <row r="283" spans="1:2" x14ac:dyDescent="0.25">
      <c r="A283">
        <v>35554</v>
      </c>
      <c r="B283" t="s">
        <v>3030</v>
      </c>
    </row>
    <row r="284" spans="1:2" x14ac:dyDescent="0.25">
      <c r="A284">
        <v>35588</v>
      </c>
      <c r="B284" t="s">
        <v>3030</v>
      </c>
    </row>
    <row r="285" spans="1:2" x14ac:dyDescent="0.25">
      <c r="A285">
        <v>35687</v>
      </c>
      <c r="B285" t="s">
        <v>3030</v>
      </c>
    </row>
    <row r="286" spans="1:2" x14ac:dyDescent="0.25">
      <c r="A286">
        <v>35744</v>
      </c>
      <c r="B286" t="s">
        <v>3030</v>
      </c>
    </row>
    <row r="287" spans="1:2" x14ac:dyDescent="0.25">
      <c r="A287">
        <v>35877</v>
      </c>
      <c r="B287" t="s">
        <v>3030</v>
      </c>
    </row>
    <row r="288" spans="1:2" x14ac:dyDescent="0.25">
      <c r="A288">
        <v>35910</v>
      </c>
      <c r="B288" t="s">
        <v>3030</v>
      </c>
    </row>
    <row r="289" spans="1:2" x14ac:dyDescent="0.25">
      <c r="A289">
        <v>35936</v>
      </c>
      <c r="B289" t="s">
        <v>3030</v>
      </c>
    </row>
    <row r="290" spans="1:2" x14ac:dyDescent="0.25">
      <c r="A290">
        <v>36038</v>
      </c>
      <c r="B290" t="s">
        <v>3030</v>
      </c>
    </row>
    <row r="291" spans="1:2" x14ac:dyDescent="0.25">
      <c r="A291">
        <v>36067</v>
      </c>
      <c r="B291" t="s">
        <v>3030</v>
      </c>
    </row>
    <row r="292" spans="1:2" x14ac:dyDescent="0.25">
      <c r="A292">
        <v>36160</v>
      </c>
      <c r="B292" t="s">
        <v>3030</v>
      </c>
    </row>
    <row r="293" spans="1:2" x14ac:dyDescent="0.25">
      <c r="A293">
        <v>36262</v>
      </c>
      <c r="B293" t="s">
        <v>3030</v>
      </c>
    </row>
    <row r="294" spans="1:2" x14ac:dyDescent="0.25">
      <c r="A294">
        <v>36449</v>
      </c>
      <c r="B294" t="s">
        <v>3030</v>
      </c>
    </row>
    <row r="295" spans="1:2" x14ac:dyDescent="0.25">
      <c r="A295">
        <v>36609</v>
      </c>
      <c r="B295" t="s">
        <v>3030</v>
      </c>
    </row>
    <row r="296" spans="1:2" x14ac:dyDescent="0.25">
      <c r="A296">
        <v>36676</v>
      </c>
      <c r="B296" t="s">
        <v>3030</v>
      </c>
    </row>
    <row r="297" spans="1:2" x14ac:dyDescent="0.25">
      <c r="A297">
        <v>36679</v>
      </c>
      <c r="B297" t="s">
        <v>3030</v>
      </c>
    </row>
    <row r="298" spans="1:2" x14ac:dyDescent="0.25">
      <c r="A298">
        <v>36705</v>
      </c>
      <c r="B298" t="s">
        <v>3030</v>
      </c>
    </row>
    <row r="299" spans="1:2" x14ac:dyDescent="0.25">
      <c r="A299">
        <v>36707</v>
      </c>
      <c r="B299" t="s">
        <v>3030</v>
      </c>
    </row>
    <row r="300" spans="1:2" x14ac:dyDescent="0.25">
      <c r="A300">
        <v>36743</v>
      </c>
      <c r="B300" t="s">
        <v>3030</v>
      </c>
    </row>
    <row r="301" spans="1:2" x14ac:dyDescent="0.25">
      <c r="A301">
        <v>36772</v>
      </c>
      <c r="B301" t="s">
        <v>3030</v>
      </c>
    </row>
    <row r="302" spans="1:2" x14ac:dyDescent="0.25">
      <c r="A302">
        <v>36773</v>
      </c>
      <c r="B302" t="s">
        <v>3030</v>
      </c>
    </row>
    <row r="303" spans="1:2" x14ac:dyDescent="0.25">
      <c r="A303">
        <v>36932</v>
      </c>
      <c r="B303" t="s">
        <v>3030</v>
      </c>
    </row>
    <row r="304" spans="1:2" x14ac:dyDescent="0.25">
      <c r="A304">
        <v>36934</v>
      </c>
      <c r="B304" t="s">
        <v>3030</v>
      </c>
    </row>
    <row r="305" spans="1:2" x14ac:dyDescent="0.25">
      <c r="A305">
        <v>36992</v>
      </c>
      <c r="B305" t="s">
        <v>3030</v>
      </c>
    </row>
    <row r="306" spans="1:2" x14ac:dyDescent="0.25">
      <c r="A306">
        <v>36994</v>
      </c>
      <c r="B306" t="s">
        <v>3030</v>
      </c>
    </row>
    <row r="307" spans="1:2" x14ac:dyDescent="0.25">
      <c r="A307">
        <v>36998</v>
      </c>
      <c r="B307" t="s">
        <v>3030</v>
      </c>
    </row>
    <row r="308" spans="1:2" x14ac:dyDescent="0.25">
      <c r="A308">
        <v>36999</v>
      </c>
      <c r="B308" t="s">
        <v>3030</v>
      </c>
    </row>
    <row r="309" spans="1:2" x14ac:dyDescent="0.25">
      <c r="A309">
        <v>37250</v>
      </c>
      <c r="B309" t="s">
        <v>3030</v>
      </c>
    </row>
    <row r="310" spans="1:2" x14ac:dyDescent="0.25">
      <c r="A310">
        <v>37380</v>
      </c>
      <c r="B310" t="s">
        <v>3030</v>
      </c>
    </row>
    <row r="311" spans="1:2" x14ac:dyDescent="0.25">
      <c r="A311">
        <v>37414</v>
      </c>
      <c r="B311" t="s">
        <v>3030</v>
      </c>
    </row>
    <row r="312" spans="1:2" x14ac:dyDescent="0.25">
      <c r="A312">
        <v>37572</v>
      </c>
      <c r="B312" t="s">
        <v>3030</v>
      </c>
    </row>
    <row r="313" spans="1:2" x14ac:dyDescent="0.25">
      <c r="A313">
        <v>37760</v>
      </c>
      <c r="B313" t="s">
        <v>3030</v>
      </c>
    </row>
    <row r="314" spans="1:2" x14ac:dyDescent="0.25">
      <c r="A314">
        <v>37860</v>
      </c>
      <c r="B314" t="s">
        <v>3030</v>
      </c>
    </row>
    <row r="315" spans="1:2" x14ac:dyDescent="0.25">
      <c r="A315">
        <v>37862</v>
      </c>
      <c r="B315" t="s">
        <v>3030</v>
      </c>
    </row>
    <row r="316" spans="1:2" x14ac:dyDescent="0.25">
      <c r="A316">
        <v>37924</v>
      </c>
      <c r="B316" t="s">
        <v>3030</v>
      </c>
    </row>
    <row r="317" spans="1:2" x14ac:dyDescent="0.25">
      <c r="A317">
        <v>38050</v>
      </c>
      <c r="B317" t="s">
        <v>3030</v>
      </c>
    </row>
    <row r="318" spans="1:2" x14ac:dyDescent="0.25">
      <c r="A318">
        <v>38210</v>
      </c>
      <c r="B318" t="s">
        <v>3030</v>
      </c>
    </row>
    <row r="319" spans="1:2" x14ac:dyDescent="0.25">
      <c r="A319">
        <v>38240</v>
      </c>
      <c r="B319" t="s">
        <v>3030</v>
      </c>
    </row>
    <row r="320" spans="1:2" x14ac:dyDescent="0.25">
      <c r="A320">
        <v>38272</v>
      </c>
      <c r="B320" t="s">
        <v>3030</v>
      </c>
    </row>
    <row r="321" spans="1:2" x14ac:dyDescent="0.25">
      <c r="A321">
        <v>38400</v>
      </c>
      <c r="B321" t="s">
        <v>3030</v>
      </c>
    </row>
    <row r="322" spans="1:2" x14ac:dyDescent="0.25">
      <c r="A322">
        <v>38530</v>
      </c>
      <c r="B322" t="s">
        <v>3030</v>
      </c>
    </row>
    <row r="323" spans="1:2" x14ac:dyDescent="0.25">
      <c r="A323">
        <v>38596</v>
      </c>
      <c r="B323" t="s">
        <v>3030</v>
      </c>
    </row>
    <row r="324" spans="1:2" x14ac:dyDescent="0.25">
      <c r="A324">
        <v>38661</v>
      </c>
      <c r="B324" t="s">
        <v>3030</v>
      </c>
    </row>
    <row r="325" spans="1:2" x14ac:dyDescent="0.25">
      <c r="A325">
        <v>38787</v>
      </c>
      <c r="B325" t="s">
        <v>3030</v>
      </c>
    </row>
    <row r="326" spans="1:2" x14ac:dyDescent="0.25">
      <c r="A326">
        <v>39043</v>
      </c>
      <c r="B326" t="s">
        <v>3030</v>
      </c>
    </row>
    <row r="327" spans="1:2" x14ac:dyDescent="0.25">
      <c r="A327">
        <v>39075</v>
      </c>
      <c r="B327" t="s">
        <v>3030</v>
      </c>
    </row>
    <row r="328" spans="1:2" x14ac:dyDescent="0.25">
      <c r="A328">
        <v>39169</v>
      </c>
      <c r="B328" t="s">
        <v>3030</v>
      </c>
    </row>
    <row r="329" spans="1:2" x14ac:dyDescent="0.25">
      <c r="A329">
        <v>39333</v>
      </c>
      <c r="B329" t="s">
        <v>3030</v>
      </c>
    </row>
    <row r="330" spans="1:2" x14ac:dyDescent="0.25">
      <c r="A330">
        <v>39490</v>
      </c>
      <c r="B330" t="s">
        <v>3030</v>
      </c>
    </row>
    <row r="331" spans="1:2" x14ac:dyDescent="0.25">
      <c r="A331">
        <v>39555</v>
      </c>
      <c r="B331" t="s">
        <v>3030</v>
      </c>
    </row>
    <row r="332" spans="1:2" x14ac:dyDescent="0.25">
      <c r="A332">
        <v>39619</v>
      </c>
      <c r="B332" t="s">
        <v>3030</v>
      </c>
    </row>
    <row r="333" spans="1:2" x14ac:dyDescent="0.25">
      <c r="A333">
        <v>39872</v>
      </c>
      <c r="B333" t="s">
        <v>3030</v>
      </c>
    </row>
    <row r="334" spans="1:2" x14ac:dyDescent="0.25">
      <c r="A334">
        <v>39904</v>
      </c>
      <c r="B334" t="s">
        <v>3030</v>
      </c>
    </row>
    <row r="335" spans="1:2" x14ac:dyDescent="0.25">
      <c r="A335">
        <v>39943</v>
      </c>
      <c r="B335" t="s">
        <v>3030</v>
      </c>
    </row>
    <row r="336" spans="1:2" x14ac:dyDescent="0.25">
      <c r="A336">
        <v>40097</v>
      </c>
      <c r="B336" t="s">
        <v>3030</v>
      </c>
    </row>
    <row r="337" spans="1:2" x14ac:dyDescent="0.25">
      <c r="A337">
        <v>40132</v>
      </c>
      <c r="B337" t="s">
        <v>3030</v>
      </c>
    </row>
    <row r="338" spans="1:2" x14ac:dyDescent="0.25">
      <c r="A338">
        <v>40134</v>
      </c>
      <c r="B338" t="s">
        <v>3030</v>
      </c>
    </row>
    <row r="339" spans="1:2" x14ac:dyDescent="0.25">
      <c r="A339">
        <v>40160</v>
      </c>
      <c r="B339" t="s">
        <v>3030</v>
      </c>
    </row>
    <row r="340" spans="1:2" x14ac:dyDescent="0.25">
      <c r="A340">
        <v>40354</v>
      </c>
      <c r="B340" t="s">
        <v>3030</v>
      </c>
    </row>
    <row r="341" spans="1:2" x14ac:dyDescent="0.25">
      <c r="A341">
        <v>40802</v>
      </c>
      <c r="B341" t="s">
        <v>3030</v>
      </c>
    </row>
    <row r="342" spans="1:2" x14ac:dyDescent="0.25">
      <c r="A342">
        <v>40806</v>
      </c>
      <c r="B342" t="s">
        <v>3030</v>
      </c>
    </row>
    <row r="343" spans="1:2" x14ac:dyDescent="0.25">
      <c r="A343">
        <v>41059</v>
      </c>
      <c r="B343" t="s">
        <v>3030</v>
      </c>
    </row>
    <row r="344" spans="1:2" x14ac:dyDescent="0.25">
      <c r="A344">
        <v>41120</v>
      </c>
      <c r="B344" t="s">
        <v>3030</v>
      </c>
    </row>
    <row r="345" spans="1:2" x14ac:dyDescent="0.25">
      <c r="A345">
        <v>41186</v>
      </c>
      <c r="B345" t="s">
        <v>3030</v>
      </c>
    </row>
    <row r="346" spans="1:2" x14ac:dyDescent="0.25">
      <c r="A346">
        <v>41216</v>
      </c>
      <c r="B346" t="s">
        <v>3030</v>
      </c>
    </row>
    <row r="347" spans="1:2" x14ac:dyDescent="0.25">
      <c r="A347">
        <v>41508</v>
      </c>
      <c r="B347" t="s">
        <v>3030</v>
      </c>
    </row>
    <row r="348" spans="1:2" x14ac:dyDescent="0.25">
      <c r="A348">
        <v>41760</v>
      </c>
      <c r="B348" t="s">
        <v>3030</v>
      </c>
    </row>
    <row r="349" spans="1:2" x14ac:dyDescent="0.25">
      <c r="A349">
        <v>41861</v>
      </c>
      <c r="B349" t="s">
        <v>3030</v>
      </c>
    </row>
    <row r="350" spans="1:2" x14ac:dyDescent="0.25">
      <c r="A350">
        <v>42342</v>
      </c>
      <c r="B350" t="s">
        <v>3030</v>
      </c>
    </row>
    <row r="351" spans="1:2" x14ac:dyDescent="0.25">
      <c r="A351">
        <v>42375</v>
      </c>
      <c r="B351" t="s">
        <v>3030</v>
      </c>
    </row>
    <row r="352" spans="1:2" x14ac:dyDescent="0.25">
      <c r="A352">
        <v>42436</v>
      </c>
      <c r="B352" t="s">
        <v>3030</v>
      </c>
    </row>
    <row r="353" spans="1:2" x14ac:dyDescent="0.25">
      <c r="A353">
        <v>42563</v>
      </c>
      <c r="B353" t="s">
        <v>3030</v>
      </c>
    </row>
    <row r="354" spans="1:2" x14ac:dyDescent="0.25">
      <c r="A354">
        <v>42628</v>
      </c>
      <c r="B354" t="s">
        <v>3030</v>
      </c>
    </row>
    <row r="355" spans="1:2" x14ac:dyDescent="0.25">
      <c r="A355">
        <v>42788</v>
      </c>
      <c r="B355" t="s">
        <v>3030</v>
      </c>
    </row>
    <row r="356" spans="1:2" x14ac:dyDescent="0.25">
      <c r="A356">
        <v>42823</v>
      </c>
      <c r="B356" t="s">
        <v>3030</v>
      </c>
    </row>
    <row r="357" spans="1:2" x14ac:dyDescent="0.25">
      <c r="A357">
        <v>42850</v>
      </c>
      <c r="B357" t="s">
        <v>3030</v>
      </c>
    </row>
    <row r="358" spans="1:2" x14ac:dyDescent="0.25">
      <c r="A358">
        <v>42912</v>
      </c>
      <c r="B358" t="s">
        <v>3030</v>
      </c>
    </row>
    <row r="359" spans="1:2" x14ac:dyDescent="0.25">
      <c r="A359">
        <v>42945</v>
      </c>
      <c r="B359" t="s">
        <v>3030</v>
      </c>
    </row>
    <row r="360" spans="1:2" x14ac:dyDescent="0.25">
      <c r="A360">
        <v>43138</v>
      </c>
      <c r="B360" t="s">
        <v>3030</v>
      </c>
    </row>
    <row r="361" spans="1:2" x14ac:dyDescent="0.25">
      <c r="A361">
        <v>43140</v>
      </c>
      <c r="B361" t="s">
        <v>3030</v>
      </c>
    </row>
    <row r="362" spans="1:2" x14ac:dyDescent="0.25">
      <c r="A362">
        <v>43203</v>
      </c>
      <c r="B362" t="s">
        <v>3030</v>
      </c>
    </row>
    <row r="363" spans="1:2" x14ac:dyDescent="0.25">
      <c r="A363">
        <v>43269</v>
      </c>
      <c r="B363" t="s">
        <v>3030</v>
      </c>
    </row>
    <row r="364" spans="1:2" x14ac:dyDescent="0.25">
      <c r="A364">
        <v>43488</v>
      </c>
      <c r="B364" t="s">
        <v>3030</v>
      </c>
    </row>
    <row r="365" spans="1:2" x14ac:dyDescent="0.25">
      <c r="A365">
        <v>43494</v>
      </c>
      <c r="B365" t="s">
        <v>3030</v>
      </c>
    </row>
    <row r="366" spans="1:2" x14ac:dyDescent="0.25">
      <c r="A366">
        <v>43585</v>
      </c>
      <c r="B366" t="s">
        <v>3030</v>
      </c>
    </row>
    <row r="367" spans="1:2" x14ac:dyDescent="0.25">
      <c r="A367">
        <v>43713</v>
      </c>
      <c r="B367" t="s">
        <v>3030</v>
      </c>
    </row>
    <row r="368" spans="1:2" x14ac:dyDescent="0.25">
      <c r="A368">
        <v>44098</v>
      </c>
      <c r="B368" t="s">
        <v>3030</v>
      </c>
    </row>
    <row r="369" spans="1:2" x14ac:dyDescent="0.25">
      <c r="A369">
        <v>44292</v>
      </c>
      <c r="B369" t="s">
        <v>3030</v>
      </c>
    </row>
    <row r="370" spans="1:2" x14ac:dyDescent="0.25">
      <c r="A370">
        <v>44486</v>
      </c>
      <c r="B370" t="s">
        <v>3030</v>
      </c>
    </row>
    <row r="371" spans="1:2" x14ac:dyDescent="0.25">
      <c r="A371">
        <v>44579</v>
      </c>
      <c r="B371" t="s">
        <v>3030</v>
      </c>
    </row>
    <row r="372" spans="1:2" x14ac:dyDescent="0.25">
      <c r="A372">
        <v>44583</v>
      </c>
      <c r="B372" t="s">
        <v>3030</v>
      </c>
    </row>
    <row r="373" spans="1:2" x14ac:dyDescent="0.25">
      <c r="A373">
        <v>44869</v>
      </c>
      <c r="B373" t="s">
        <v>3030</v>
      </c>
    </row>
    <row r="374" spans="1:2" x14ac:dyDescent="0.25">
      <c r="A374">
        <v>44962</v>
      </c>
      <c r="B374" t="s">
        <v>3030</v>
      </c>
    </row>
    <row r="375" spans="1:2" x14ac:dyDescent="0.25">
      <c r="A375">
        <v>45127</v>
      </c>
      <c r="B375" t="s">
        <v>3030</v>
      </c>
    </row>
    <row r="376" spans="1:2" x14ac:dyDescent="0.25">
      <c r="A376">
        <v>45605</v>
      </c>
      <c r="B376" t="s">
        <v>3030</v>
      </c>
    </row>
    <row r="377" spans="1:2" x14ac:dyDescent="0.25">
      <c r="A377">
        <v>45632</v>
      </c>
      <c r="B377" t="s">
        <v>3030</v>
      </c>
    </row>
    <row r="378" spans="1:2" x14ac:dyDescent="0.25">
      <c r="A378">
        <v>45698</v>
      </c>
      <c r="B378" t="s">
        <v>3030</v>
      </c>
    </row>
    <row r="379" spans="1:2" x14ac:dyDescent="0.25">
      <c r="A379">
        <v>45767</v>
      </c>
      <c r="B379" t="s">
        <v>3030</v>
      </c>
    </row>
    <row r="380" spans="1:2" x14ac:dyDescent="0.25">
      <c r="A380">
        <v>45794</v>
      </c>
      <c r="B380" t="s">
        <v>3030</v>
      </c>
    </row>
    <row r="381" spans="1:2" x14ac:dyDescent="0.25">
      <c r="A381">
        <v>45863</v>
      </c>
      <c r="B381" t="s">
        <v>3030</v>
      </c>
    </row>
    <row r="382" spans="1:2" x14ac:dyDescent="0.25">
      <c r="A382">
        <v>46052</v>
      </c>
      <c r="B382" t="s">
        <v>3030</v>
      </c>
    </row>
    <row r="383" spans="1:2" x14ac:dyDescent="0.25">
      <c r="A383">
        <v>46276</v>
      </c>
      <c r="B383" t="s">
        <v>3030</v>
      </c>
    </row>
    <row r="384" spans="1:2" x14ac:dyDescent="0.25">
      <c r="A384">
        <v>46311</v>
      </c>
      <c r="B384" t="s">
        <v>3030</v>
      </c>
    </row>
    <row r="385" spans="1:2" x14ac:dyDescent="0.25">
      <c r="A385">
        <v>46341</v>
      </c>
      <c r="B385" t="s">
        <v>3030</v>
      </c>
    </row>
    <row r="386" spans="1:2" x14ac:dyDescent="0.25">
      <c r="A386">
        <v>46375</v>
      </c>
      <c r="B386" t="s">
        <v>3030</v>
      </c>
    </row>
    <row r="387" spans="1:2" x14ac:dyDescent="0.25">
      <c r="A387">
        <v>46497</v>
      </c>
      <c r="B387" t="s">
        <v>3030</v>
      </c>
    </row>
    <row r="388" spans="1:2" x14ac:dyDescent="0.25">
      <c r="A388">
        <v>46662</v>
      </c>
      <c r="B388" t="s">
        <v>3030</v>
      </c>
    </row>
    <row r="389" spans="1:2" x14ac:dyDescent="0.25">
      <c r="A389">
        <v>46852</v>
      </c>
      <c r="B389" t="s">
        <v>3030</v>
      </c>
    </row>
    <row r="390" spans="1:2" x14ac:dyDescent="0.25">
      <c r="A390">
        <v>47078</v>
      </c>
      <c r="B390" t="s">
        <v>3030</v>
      </c>
    </row>
    <row r="391" spans="1:2" x14ac:dyDescent="0.25">
      <c r="A391">
        <v>47079</v>
      </c>
      <c r="B391" t="s">
        <v>3030</v>
      </c>
    </row>
    <row r="392" spans="1:2" x14ac:dyDescent="0.25">
      <c r="A392">
        <v>47109</v>
      </c>
      <c r="B392" t="s">
        <v>3030</v>
      </c>
    </row>
    <row r="393" spans="1:2" x14ac:dyDescent="0.25">
      <c r="A393">
        <v>47138</v>
      </c>
      <c r="B393" t="s">
        <v>3030</v>
      </c>
    </row>
    <row r="394" spans="1:2" x14ac:dyDescent="0.25">
      <c r="A394">
        <v>47174</v>
      </c>
      <c r="B394" t="s">
        <v>3030</v>
      </c>
    </row>
    <row r="395" spans="1:2" x14ac:dyDescent="0.25">
      <c r="A395">
        <v>47265</v>
      </c>
      <c r="B395" t="s">
        <v>3030</v>
      </c>
    </row>
    <row r="396" spans="1:2" x14ac:dyDescent="0.25">
      <c r="A396">
        <v>47271</v>
      </c>
      <c r="B396" t="s">
        <v>3030</v>
      </c>
    </row>
    <row r="397" spans="1:2" x14ac:dyDescent="0.25">
      <c r="A397">
        <v>47457</v>
      </c>
      <c r="B397" t="s">
        <v>3030</v>
      </c>
    </row>
    <row r="398" spans="1:2" x14ac:dyDescent="0.25">
      <c r="A398">
        <v>47494</v>
      </c>
      <c r="B398" t="s">
        <v>3030</v>
      </c>
    </row>
    <row r="399" spans="1:2" x14ac:dyDescent="0.25">
      <c r="A399">
        <v>47620</v>
      </c>
      <c r="B399" t="s">
        <v>3030</v>
      </c>
    </row>
    <row r="400" spans="1:2" x14ac:dyDescent="0.25">
      <c r="A400">
        <v>47621</v>
      </c>
      <c r="B400" t="s">
        <v>3030</v>
      </c>
    </row>
    <row r="401" spans="1:2" x14ac:dyDescent="0.25">
      <c r="A401">
        <v>47813</v>
      </c>
      <c r="B401" t="s">
        <v>3030</v>
      </c>
    </row>
    <row r="402" spans="1:2" x14ac:dyDescent="0.25">
      <c r="A402">
        <v>47876</v>
      </c>
      <c r="B402" t="s">
        <v>3030</v>
      </c>
    </row>
    <row r="403" spans="1:2" x14ac:dyDescent="0.25">
      <c r="A403">
        <v>47910</v>
      </c>
      <c r="B403" t="s">
        <v>3030</v>
      </c>
    </row>
    <row r="404" spans="1:2" x14ac:dyDescent="0.25">
      <c r="A404">
        <v>48293</v>
      </c>
      <c r="B404" t="s">
        <v>3030</v>
      </c>
    </row>
    <row r="405" spans="1:2" x14ac:dyDescent="0.25">
      <c r="A405">
        <v>48295</v>
      </c>
      <c r="B405" t="s">
        <v>3030</v>
      </c>
    </row>
    <row r="406" spans="1:2" x14ac:dyDescent="0.25">
      <c r="A406">
        <v>48321</v>
      </c>
      <c r="B406" t="s">
        <v>3030</v>
      </c>
    </row>
    <row r="407" spans="1:2" x14ac:dyDescent="0.25">
      <c r="A407">
        <v>48353</v>
      </c>
      <c r="B407" t="s">
        <v>3030</v>
      </c>
    </row>
    <row r="408" spans="1:2" x14ac:dyDescent="0.25">
      <c r="A408">
        <v>48391</v>
      </c>
      <c r="B408" t="s">
        <v>3030</v>
      </c>
    </row>
    <row r="409" spans="1:2" x14ac:dyDescent="0.25">
      <c r="A409">
        <v>48448</v>
      </c>
      <c r="B409" t="s">
        <v>3030</v>
      </c>
    </row>
    <row r="410" spans="1:2" x14ac:dyDescent="0.25">
      <c r="A410">
        <v>48486</v>
      </c>
      <c r="B410" t="s">
        <v>3030</v>
      </c>
    </row>
    <row r="411" spans="1:2" x14ac:dyDescent="0.25">
      <c r="A411">
        <v>48487</v>
      </c>
      <c r="B411" t="s">
        <v>3030</v>
      </c>
    </row>
    <row r="412" spans="1:2" x14ac:dyDescent="0.25">
      <c r="A412">
        <v>48615</v>
      </c>
      <c r="B412" t="s">
        <v>3030</v>
      </c>
    </row>
    <row r="413" spans="1:2" x14ac:dyDescent="0.25">
      <c r="A413">
        <v>48710</v>
      </c>
      <c r="B413" t="s">
        <v>3030</v>
      </c>
    </row>
    <row r="414" spans="1:2" x14ac:dyDescent="0.25">
      <c r="A414">
        <v>48773</v>
      </c>
      <c r="B414" t="s">
        <v>3030</v>
      </c>
    </row>
    <row r="415" spans="1:2" x14ac:dyDescent="0.25">
      <c r="A415">
        <v>48775</v>
      </c>
      <c r="B415" t="s">
        <v>3030</v>
      </c>
    </row>
    <row r="416" spans="1:2" x14ac:dyDescent="0.25">
      <c r="A416">
        <v>48931</v>
      </c>
      <c r="B416" t="s">
        <v>3030</v>
      </c>
    </row>
    <row r="417" spans="1:2" x14ac:dyDescent="0.25">
      <c r="A417">
        <v>49026</v>
      </c>
      <c r="B417" t="s">
        <v>3030</v>
      </c>
    </row>
    <row r="418" spans="1:2" x14ac:dyDescent="0.25">
      <c r="A418">
        <v>49027</v>
      </c>
      <c r="B418" t="s">
        <v>3030</v>
      </c>
    </row>
    <row r="419" spans="1:2" x14ac:dyDescent="0.25">
      <c r="A419">
        <v>49123</v>
      </c>
      <c r="B419" t="s">
        <v>3030</v>
      </c>
    </row>
    <row r="420" spans="1:2" x14ac:dyDescent="0.25">
      <c r="A420">
        <v>49255</v>
      </c>
      <c r="B420" t="s">
        <v>3030</v>
      </c>
    </row>
    <row r="421" spans="1:2" x14ac:dyDescent="0.25">
      <c r="A421">
        <v>49349</v>
      </c>
      <c r="B421" t="s">
        <v>3030</v>
      </c>
    </row>
    <row r="422" spans="1:2" x14ac:dyDescent="0.25">
      <c r="A422">
        <v>49412</v>
      </c>
      <c r="B422" t="s">
        <v>3030</v>
      </c>
    </row>
    <row r="423" spans="1:2" x14ac:dyDescent="0.25">
      <c r="A423">
        <v>49510</v>
      </c>
      <c r="B423" t="s">
        <v>3030</v>
      </c>
    </row>
    <row r="424" spans="1:2" x14ac:dyDescent="0.25">
      <c r="A424">
        <v>49668</v>
      </c>
      <c r="B424" t="s">
        <v>3030</v>
      </c>
    </row>
    <row r="425" spans="1:2" x14ac:dyDescent="0.25">
      <c r="A425">
        <v>49762</v>
      </c>
      <c r="B425" t="s">
        <v>3030</v>
      </c>
    </row>
    <row r="426" spans="1:2" x14ac:dyDescent="0.25">
      <c r="A426">
        <v>49797</v>
      </c>
      <c r="B426" t="s">
        <v>3030</v>
      </c>
    </row>
    <row r="427" spans="1:2" x14ac:dyDescent="0.25">
      <c r="A427">
        <v>49830</v>
      </c>
      <c r="B427" t="s">
        <v>3030</v>
      </c>
    </row>
    <row r="428" spans="1:2" x14ac:dyDescent="0.25">
      <c r="A428">
        <v>49924</v>
      </c>
      <c r="B428" t="s">
        <v>3030</v>
      </c>
    </row>
    <row r="429" spans="1:2" x14ac:dyDescent="0.25">
      <c r="A429">
        <v>49988</v>
      </c>
      <c r="B429" t="s">
        <v>3030</v>
      </c>
    </row>
    <row r="430" spans="1:2" x14ac:dyDescent="0.25">
      <c r="A430">
        <v>50048</v>
      </c>
      <c r="B430" t="s">
        <v>3030</v>
      </c>
    </row>
    <row r="431" spans="1:2" x14ac:dyDescent="0.25">
      <c r="A431">
        <v>50081</v>
      </c>
      <c r="B431" t="s">
        <v>3030</v>
      </c>
    </row>
    <row r="432" spans="1:2" x14ac:dyDescent="0.25">
      <c r="A432">
        <v>50083</v>
      </c>
      <c r="B432" t="s">
        <v>3030</v>
      </c>
    </row>
    <row r="433" spans="1:2" x14ac:dyDescent="0.25">
      <c r="A433">
        <v>50087</v>
      </c>
      <c r="B433" t="s">
        <v>3030</v>
      </c>
    </row>
    <row r="434" spans="1:2" x14ac:dyDescent="0.25">
      <c r="A434">
        <v>50147</v>
      </c>
      <c r="B434" t="s">
        <v>3030</v>
      </c>
    </row>
    <row r="435" spans="1:2" x14ac:dyDescent="0.25">
      <c r="A435">
        <v>50246</v>
      </c>
      <c r="B435" t="s">
        <v>3030</v>
      </c>
    </row>
    <row r="436" spans="1:2" x14ac:dyDescent="0.25">
      <c r="A436">
        <v>50307</v>
      </c>
      <c r="B436" t="s">
        <v>3030</v>
      </c>
    </row>
    <row r="437" spans="1:2" x14ac:dyDescent="0.25">
      <c r="A437">
        <v>50374</v>
      </c>
      <c r="B437" t="s">
        <v>3030</v>
      </c>
    </row>
    <row r="438" spans="1:2" x14ac:dyDescent="0.25">
      <c r="A438">
        <v>50432</v>
      </c>
      <c r="B438" t="s">
        <v>3030</v>
      </c>
    </row>
    <row r="439" spans="1:2" x14ac:dyDescent="0.25">
      <c r="A439">
        <v>50501</v>
      </c>
      <c r="B439" t="s">
        <v>3030</v>
      </c>
    </row>
    <row r="440" spans="1:2" x14ac:dyDescent="0.25">
      <c r="A440">
        <v>50564</v>
      </c>
      <c r="B440" t="s">
        <v>3030</v>
      </c>
    </row>
    <row r="441" spans="1:2" x14ac:dyDescent="0.25">
      <c r="A441">
        <v>50566</v>
      </c>
      <c r="B441" t="s">
        <v>3030</v>
      </c>
    </row>
    <row r="442" spans="1:2" x14ac:dyDescent="0.25">
      <c r="A442">
        <v>50663</v>
      </c>
      <c r="B442" t="s">
        <v>3030</v>
      </c>
    </row>
    <row r="443" spans="1:2" x14ac:dyDescent="0.25">
      <c r="A443">
        <v>50721</v>
      </c>
      <c r="B443" t="s">
        <v>3030</v>
      </c>
    </row>
    <row r="444" spans="1:2" x14ac:dyDescent="0.25">
      <c r="A444">
        <v>50789</v>
      </c>
      <c r="B444" t="s">
        <v>3030</v>
      </c>
    </row>
    <row r="445" spans="1:2" x14ac:dyDescent="0.25">
      <c r="A445">
        <v>50818</v>
      </c>
      <c r="B445" t="s">
        <v>3030</v>
      </c>
    </row>
    <row r="446" spans="1:2" x14ac:dyDescent="0.25">
      <c r="A446">
        <v>50823</v>
      </c>
      <c r="B446" t="s">
        <v>3030</v>
      </c>
    </row>
    <row r="447" spans="1:2" x14ac:dyDescent="0.25">
      <c r="A447">
        <v>50850</v>
      </c>
      <c r="B447" t="s">
        <v>3030</v>
      </c>
    </row>
    <row r="448" spans="1:2" x14ac:dyDescent="0.25">
      <c r="A448">
        <v>50914</v>
      </c>
      <c r="B448" t="s">
        <v>3030</v>
      </c>
    </row>
    <row r="449" spans="1:2" x14ac:dyDescent="0.25">
      <c r="A449">
        <v>51075</v>
      </c>
      <c r="B449" t="s">
        <v>3030</v>
      </c>
    </row>
    <row r="450" spans="1:2" x14ac:dyDescent="0.25">
      <c r="A450">
        <v>51239</v>
      </c>
      <c r="B450" t="s">
        <v>3030</v>
      </c>
    </row>
    <row r="451" spans="1:2" x14ac:dyDescent="0.25">
      <c r="A451">
        <v>51271</v>
      </c>
      <c r="B451" t="s">
        <v>3030</v>
      </c>
    </row>
    <row r="452" spans="1:2" x14ac:dyDescent="0.25">
      <c r="A452">
        <v>51302</v>
      </c>
      <c r="B452" t="s">
        <v>3030</v>
      </c>
    </row>
    <row r="453" spans="1:2" x14ac:dyDescent="0.25">
      <c r="A453">
        <v>51553</v>
      </c>
      <c r="B453" t="s">
        <v>3030</v>
      </c>
    </row>
    <row r="454" spans="1:2" x14ac:dyDescent="0.25">
      <c r="A454">
        <v>51554</v>
      </c>
      <c r="B454" t="s">
        <v>3030</v>
      </c>
    </row>
    <row r="455" spans="1:2" x14ac:dyDescent="0.25">
      <c r="A455">
        <v>51559</v>
      </c>
      <c r="B455" t="s">
        <v>3030</v>
      </c>
    </row>
    <row r="456" spans="1:2" x14ac:dyDescent="0.25">
      <c r="A456">
        <v>51876</v>
      </c>
      <c r="B456" t="s">
        <v>3030</v>
      </c>
    </row>
    <row r="457" spans="1:2" x14ac:dyDescent="0.25">
      <c r="A457">
        <v>51879</v>
      </c>
      <c r="B457" t="s">
        <v>3030</v>
      </c>
    </row>
    <row r="458" spans="1:2" x14ac:dyDescent="0.25">
      <c r="A458">
        <v>51940</v>
      </c>
      <c r="B458" t="s">
        <v>3030</v>
      </c>
    </row>
    <row r="459" spans="1:2" x14ac:dyDescent="0.25">
      <c r="A459">
        <v>52035</v>
      </c>
      <c r="B459" t="s">
        <v>3030</v>
      </c>
    </row>
    <row r="460" spans="1:2" x14ac:dyDescent="0.25">
      <c r="A460">
        <v>52068</v>
      </c>
      <c r="B460" t="s">
        <v>3030</v>
      </c>
    </row>
    <row r="461" spans="1:2" x14ac:dyDescent="0.25">
      <c r="A461">
        <v>52258</v>
      </c>
      <c r="B461" t="s">
        <v>3030</v>
      </c>
    </row>
    <row r="462" spans="1:2" x14ac:dyDescent="0.25">
      <c r="A462">
        <v>52288</v>
      </c>
      <c r="B462" t="s">
        <v>3030</v>
      </c>
    </row>
    <row r="463" spans="1:2" x14ac:dyDescent="0.25">
      <c r="A463">
        <v>52327</v>
      </c>
      <c r="B463" t="s">
        <v>3030</v>
      </c>
    </row>
    <row r="464" spans="1:2" x14ac:dyDescent="0.25">
      <c r="A464">
        <v>52518</v>
      </c>
      <c r="B464" t="s">
        <v>3030</v>
      </c>
    </row>
    <row r="465" spans="1:2" x14ac:dyDescent="0.25">
      <c r="A465">
        <v>52608</v>
      </c>
      <c r="B465" t="s">
        <v>3030</v>
      </c>
    </row>
    <row r="466" spans="1:2" x14ac:dyDescent="0.25">
      <c r="A466">
        <v>52611</v>
      </c>
      <c r="B466" t="s">
        <v>3030</v>
      </c>
    </row>
    <row r="467" spans="1:2" x14ac:dyDescent="0.25">
      <c r="A467">
        <v>52678</v>
      </c>
      <c r="B467" t="s">
        <v>3030</v>
      </c>
    </row>
    <row r="468" spans="1:2" x14ac:dyDescent="0.25">
      <c r="A468">
        <v>52805</v>
      </c>
      <c r="B468" t="s">
        <v>3030</v>
      </c>
    </row>
    <row r="469" spans="1:2" x14ac:dyDescent="0.25">
      <c r="A469">
        <v>53285</v>
      </c>
      <c r="B469" t="s">
        <v>3030</v>
      </c>
    </row>
    <row r="470" spans="1:2" x14ac:dyDescent="0.25">
      <c r="A470">
        <v>53536</v>
      </c>
      <c r="B470" t="s">
        <v>3030</v>
      </c>
    </row>
    <row r="471" spans="1:2" x14ac:dyDescent="0.25">
      <c r="A471">
        <v>53600</v>
      </c>
      <c r="B471" t="s">
        <v>3030</v>
      </c>
    </row>
    <row r="472" spans="1:2" x14ac:dyDescent="0.25">
      <c r="A472">
        <v>53767</v>
      </c>
      <c r="B472" t="s">
        <v>3030</v>
      </c>
    </row>
    <row r="473" spans="1:2" x14ac:dyDescent="0.25">
      <c r="A473">
        <v>54086</v>
      </c>
      <c r="B473" t="s">
        <v>3030</v>
      </c>
    </row>
    <row r="474" spans="1:2" x14ac:dyDescent="0.25">
      <c r="A474">
        <v>54119</v>
      </c>
      <c r="B474" t="s">
        <v>3030</v>
      </c>
    </row>
    <row r="475" spans="1:2" x14ac:dyDescent="0.25">
      <c r="A475">
        <v>54151</v>
      </c>
      <c r="B475" t="s">
        <v>3030</v>
      </c>
    </row>
    <row r="476" spans="1:2" x14ac:dyDescent="0.25">
      <c r="A476">
        <v>54215</v>
      </c>
      <c r="B476" t="s">
        <v>3030</v>
      </c>
    </row>
    <row r="477" spans="1:2" x14ac:dyDescent="0.25">
      <c r="A477">
        <v>54243</v>
      </c>
      <c r="B477" t="s">
        <v>3030</v>
      </c>
    </row>
    <row r="478" spans="1:2" x14ac:dyDescent="0.25">
      <c r="A478">
        <v>54245</v>
      </c>
      <c r="B478" t="s">
        <v>3030</v>
      </c>
    </row>
    <row r="479" spans="1:2" x14ac:dyDescent="0.25">
      <c r="A479">
        <v>54339</v>
      </c>
      <c r="B479" t="s">
        <v>3030</v>
      </c>
    </row>
    <row r="480" spans="1:2" x14ac:dyDescent="0.25">
      <c r="A480">
        <v>54368</v>
      </c>
      <c r="B480" t="s">
        <v>3030</v>
      </c>
    </row>
    <row r="481" spans="1:2" x14ac:dyDescent="0.25">
      <c r="A481">
        <v>54371</v>
      </c>
      <c r="B481" t="s">
        <v>3030</v>
      </c>
    </row>
    <row r="482" spans="1:2" x14ac:dyDescent="0.25">
      <c r="A482">
        <v>54563</v>
      </c>
      <c r="B482" t="s">
        <v>3030</v>
      </c>
    </row>
    <row r="483" spans="1:2" x14ac:dyDescent="0.25">
      <c r="A483">
        <v>54595</v>
      </c>
      <c r="B483" t="s">
        <v>3030</v>
      </c>
    </row>
    <row r="484" spans="1:2" x14ac:dyDescent="0.25">
      <c r="A484">
        <v>54721</v>
      </c>
      <c r="B484" t="s">
        <v>3030</v>
      </c>
    </row>
    <row r="485" spans="1:2" x14ac:dyDescent="0.25">
      <c r="A485">
        <v>54755</v>
      </c>
      <c r="B485" t="s">
        <v>3030</v>
      </c>
    </row>
    <row r="486" spans="1:2" x14ac:dyDescent="0.25">
      <c r="A486">
        <v>54787</v>
      </c>
      <c r="B486" t="s">
        <v>3030</v>
      </c>
    </row>
    <row r="487" spans="1:2" x14ac:dyDescent="0.25">
      <c r="A487">
        <v>54914</v>
      </c>
      <c r="B487" t="s">
        <v>3030</v>
      </c>
    </row>
    <row r="488" spans="1:2" x14ac:dyDescent="0.25">
      <c r="A488">
        <v>55172</v>
      </c>
      <c r="B488" t="s">
        <v>3030</v>
      </c>
    </row>
    <row r="489" spans="1:2" x14ac:dyDescent="0.25">
      <c r="A489">
        <v>55203</v>
      </c>
      <c r="B489" t="s">
        <v>3030</v>
      </c>
    </row>
    <row r="490" spans="1:2" x14ac:dyDescent="0.25">
      <c r="A490">
        <v>55235</v>
      </c>
      <c r="B490" t="s">
        <v>3030</v>
      </c>
    </row>
    <row r="491" spans="1:2" x14ac:dyDescent="0.25">
      <c r="A491">
        <v>55330</v>
      </c>
      <c r="B491" t="s">
        <v>3030</v>
      </c>
    </row>
    <row r="492" spans="1:2" x14ac:dyDescent="0.25">
      <c r="A492">
        <v>55526</v>
      </c>
      <c r="B492" t="s">
        <v>3030</v>
      </c>
    </row>
    <row r="493" spans="1:2" x14ac:dyDescent="0.25">
      <c r="A493">
        <v>55616</v>
      </c>
      <c r="B493" t="s">
        <v>3030</v>
      </c>
    </row>
    <row r="494" spans="1:2" x14ac:dyDescent="0.25">
      <c r="A494">
        <v>55618</v>
      </c>
      <c r="B494" t="s">
        <v>3030</v>
      </c>
    </row>
    <row r="495" spans="1:2" x14ac:dyDescent="0.25">
      <c r="A495">
        <v>55623</v>
      </c>
      <c r="B495" t="s">
        <v>3030</v>
      </c>
    </row>
    <row r="496" spans="1:2" x14ac:dyDescent="0.25">
      <c r="A496">
        <v>55747</v>
      </c>
      <c r="B496" t="s">
        <v>3030</v>
      </c>
    </row>
    <row r="497" spans="1:2" x14ac:dyDescent="0.25">
      <c r="A497">
        <v>55776</v>
      </c>
      <c r="B497" t="s">
        <v>3030</v>
      </c>
    </row>
    <row r="498" spans="1:2" x14ac:dyDescent="0.25">
      <c r="A498">
        <v>55808</v>
      </c>
      <c r="B498" t="s">
        <v>3030</v>
      </c>
    </row>
    <row r="499" spans="1:2" x14ac:dyDescent="0.25">
      <c r="A499">
        <v>55874</v>
      </c>
      <c r="B499" t="s">
        <v>3030</v>
      </c>
    </row>
    <row r="500" spans="1:2" x14ac:dyDescent="0.25">
      <c r="A500">
        <v>55877</v>
      </c>
      <c r="B500" t="s">
        <v>3030</v>
      </c>
    </row>
    <row r="501" spans="1:2" x14ac:dyDescent="0.25">
      <c r="A501">
        <v>55968</v>
      </c>
      <c r="B501" t="s">
        <v>3030</v>
      </c>
    </row>
    <row r="502" spans="1:2" x14ac:dyDescent="0.25">
      <c r="A502">
        <v>56101</v>
      </c>
      <c r="B502" t="s">
        <v>3030</v>
      </c>
    </row>
    <row r="503" spans="1:2" x14ac:dyDescent="0.25">
      <c r="A503">
        <v>56128</v>
      </c>
      <c r="B503" t="s">
        <v>3030</v>
      </c>
    </row>
    <row r="504" spans="1:2" x14ac:dyDescent="0.25">
      <c r="A504">
        <v>56257</v>
      </c>
      <c r="B504" t="s">
        <v>3030</v>
      </c>
    </row>
    <row r="505" spans="1:2" x14ac:dyDescent="0.25">
      <c r="A505">
        <v>56387</v>
      </c>
      <c r="B505" t="s">
        <v>3030</v>
      </c>
    </row>
    <row r="506" spans="1:2" x14ac:dyDescent="0.25">
      <c r="A506">
        <v>56452</v>
      </c>
      <c r="B506" t="s">
        <v>3030</v>
      </c>
    </row>
    <row r="507" spans="1:2" x14ac:dyDescent="0.25">
      <c r="A507">
        <v>56514</v>
      </c>
      <c r="B507" t="s">
        <v>3030</v>
      </c>
    </row>
    <row r="508" spans="1:2" x14ac:dyDescent="0.25">
      <c r="A508">
        <v>56582</v>
      </c>
      <c r="B508" t="s">
        <v>3030</v>
      </c>
    </row>
    <row r="509" spans="1:2" x14ac:dyDescent="0.25">
      <c r="A509">
        <v>56612</v>
      </c>
      <c r="B509" t="s">
        <v>3030</v>
      </c>
    </row>
    <row r="510" spans="1:2" x14ac:dyDescent="0.25">
      <c r="A510">
        <v>56768</v>
      </c>
      <c r="B510" t="s">
        <v>3030</v>
      </c>
    </row>
    <row r="511" spans="1:2" x14ac:dyDescent="0.25">
      <c r="A511">
        <v>56769</v>
      </c>
      <c r="B511" t="s">
        <v>3030</v>
      </c>
    </row>
    <row r="512" spans="1:2" x14ac:dyDescent="0.25">
      <c r="A512">
        <v>56868</v>
      </c>
      <c r="B512" t="s">
        <v>3030</v>
      </c>
    </row>
    <row r="513" spans="1:2" x14ac:dyDescent="0.25">
      <c r="A513">
        <v>56901</v>
      </c>
      <c r="B513" t="s">
        <v>3030</v>
      </c>
    </row>
    <row r="514" spans="1:2" x14ac:dyDescent="0.25">
      <c r="A514">
        <v>56930</v>
      </c>
      <c r="B514" t="s">
        <v>3030</v>
      </c>
    </row>
    <row r="515" spans="1:2" x14ac:dyDescent="0.25">
      <c r="A515">
        <v>56931</v>
      </c>
      <c r="B515" t="s">
        <v>3030</v>
      </c>
    </row>
    <row r="516" spans="1:2" x14ac:dyDescent="0.25">
      <c r="A516">
        <v>57157</v>
      </c>
      <c r="B516" t="s">
        <v>3030</v>
      </c>
    </row>
    <row r="517" spans="1:2" x14ac:dyDescent="0.25">
      <c r="A517">
        <v>57190</v>
      </c>
      <c r="B517" t="s">
        <v>3030</v>
      </c>
    </row>
    <row r="518" spans="1:2" x14ac:dyDescent="0.25">
      <c r="A518">
        <v>57248</v>
      </c>
      <c r="B518" t="s">
        <v>3030</v>
      </c>
    </row>
    <row r="519" spans="1:2" x14ac:dyDescent="0.25">
      <c r="A519">
        <v>57253</v>
      </c>
      <c r="B519" t="s">
        <v>3030</v>
      </c>
    </row>
    <row r="520" spans="1:2" x14ac:dyDescent="0.25">
      <c r="A520">
        <v>57440</v>
      </c>
      <c r="B520" t="s">
        <v>3030</v>
      </c>
    </row>
    <row r="521" spans="1:2" x14ac:dyDescent="0.25">
      <c r="A521">
        <v>57510</v>
      </c>
      <c r="B521" t="s">
        <v>3030</v>
      </c>
    </row>
    <row r="522" spans="1:2" x14ac:dyDescent="0.25">
      <c r="A522">
        <v>57600</v>
      </c>
      <c r="B522" t="s">
        <v>3030</v>
      </c>
    </row>
    <row r="523" spans="1:2" x14ac:dyDescent="0.25">
      <c r="A523">
        <v>57638</v>
      </c>
      <c r="B523" t="s">
        <v>3030</v>
      </c>
    </row>
    <row r="524" spans="1:2" x14ac:dyDescent="0.25">
      <c r="A524">
        <v>57986</v>
      </c>
      <c r="B524" t="s">
        <v>3030</v>
      </c>
    </row>
    <row r="525" spans="1:2" x14ac:dyDescent="0.25">
      <c r="A525">
        <v>58368</v>
      </c>
      <c r="B525" t="s">
        <v>3030</v>
      </c>
    </row>
    <row r="526" spans="1:2" x14ac:dyDescent="0.25">
      <c r="A526">
        <v>58372</v>
      </c>
      <c r="B526" t="s">
        <v>3030</v>
      </c>
    </row>
    <row r="527" spans="1:2" x14ac:dyDescent="0.25">
      <c r="A527">
        <v>58470</v>
      </c>
      <c r="B527" t="s">
        <v>3030</v>
      </c>
    </row>
    <row r="528" spans="1:2" x14ac:dyDescent="0.25">
      <c r="A528">
        <v>58500</v>
      </c>
      <c r="B528" t="s">
        <v>3030</v>
      </c>
    </row>
    <row r="529" spans="1:2" x14ac:dyDescent="0.25">
      <c r="A529">
        <v>58566</v>
      </c>
      <c r="B529" t="s">
        <v>3030</v>
      </c>
    </row>
    <row r="530" spans="1:2" x14ac:dyDescent="0.25">
      <c r="A530">
        <v>58688</v>
      </c>
      <c r="B530" t="s">
        <v>3030</v>
      </c>
    </row>
    <row r="531" spans="1:2" x14ac:dyDescent="0.25">
      <c r="A531">
        <v>58720</v>
      </c>
      <c r="B531" t="s">
        <v>3030</v>
      </c>
    </row>
    <row r="532" spans="1:2" x14ac:dyDescent="0.25">
      <c r="A532">
        <v>58725</v>
      </c>
      <c r="B532" t="s">
        <v>3030</v>
      </c>
    </row>
    <row r="533" spans="1:2" x14ac:dyDescent="0.25">
      <c r="A533">
        <v>58818</v>
      </c>
      <c r="B533" t="s">
        <v>3030</v>
      </c>
    </row>
    <row r="534" spans="1:2" x14ac:dyDescent="0.25">
      <c r="A534">
        <v>58949</v>
      </c>
      <c r="B534" t="s">
        <v>3030</v>
      </c>
    </row>
    <row r="535" spans="1:2" x14ac:dyDescent="0.25">
      <c r="A535">
        <v>59009</v>
      </c>
      <c r="B535" t="s">
        <v>3030</v>
      </c>
    </row>
    <row r="536" spans="1:2" x14ac:dyDescent="0.25">
      <c r="A536">
        <v>59047</v>
      </c>
      <c r="B536" t="s">
        <v>3030</v>
      </c>
    </row>
    <row r="537" spans="1:2" x14ac:dyDescent="0.25">
      <c r="A537">
        <v>59072</v>
      </c>
      <c r="B537" t="s">
        <v>3030</v>
      </c>
    </row>
    <row r="538" spans="1:2" x14ac:dyDescent="0.25">
      <c r="A538">
        <v>59139</v>
      </c>
      <c r="B538" t="s">
        <v>3030</v>
      </c>
    </row>
    <row r="539" spans="1:2" x14ac:dyDescent="0.25">
      <c r="A539">
        <v>59171</v>
      </c>
      <c r="B539" t="s">
        <v>3030</v>
      </c>
    </row>
    <row r="540" spans="1:2" x14ac:dyDescent="0.25">
      <c r="A540">
        <v>59585</v>
      </c>
      <c r="B540" t="s">
        <v>3030</v>
      </c>
    </row>
    <row r="541" spans="1:2" x14ac:dyDescent="0.25">
      <c r="A541">
        <v>59652</v>
      </c>
      <c r="B541" t="s">
        <v>3030</v>
      </c>
    </row>
    <row r="542" spans="1:2" x14ac:dyDescent="0.25">
      <c r="A542">
        <v>59680</v>
      </c>
      <c r="B542" t="s">
        <v>3030</v>
      </c>
    </row>
    <row r="543" spans="1:2" x14ac:dyDescent="0.25">
      <c r="A543">
        <v>59683</v>
      </c>
      <c r="B543" t="s">
        <v>3030</v>
      </c>
    </row>
    <row r="544" spans="1:2" x14ac:dyDescent="0.25">
      <c r="A544">
        <v>59776</v>
      </c>
      <c r="B544" t="s">
        <v>3030</v>
      </c>
    </row>
    <row r="545" spans="1:2" x14ac:dyDescent="0.25">
      <c r="A545">
        <v>59879</v>
      </c>
      <c r="B545" t="s">
        <v>3030</v>
      </c>
    </row>
    <row r="546" spans="1:2" x14ac:dyDescent="0.25">
      <c r="A546">
        <v>59937</v>
      </c>
      <c r="B546" t="s">
        <v>3030</v>
      </c>
    </row>
    <row r="547" spans="1:2" x14ac:dyDescent="0.25">
      <c r="A547" s="1">
        <v>123132</v>
      </c>
      <c r="B547" t="s">
        <v>3030</v>
      </c>
    </row>
    <row r="548" spans="1:2" x14ac:dyDescent="0.25">
      <c r="A548" s="1">
        <v>123166</v>
      </c>
      <c r="B548" t="s">
        <v>3030</v>
      </c>
    </row>
    <row r="549" spans="1:2" x14ac:dyDescent="0.25">
      <c r="A549" s="1">
        <v>123194</v>
      </c>
      <c r="B549" t="s">
        <v>3030</v>
      </c>
    </row>
    <row r="550" spans="1:2" x14ac:dyDescent="0.25">
      <c r="A550" s="1">
        <v>123258</v>
      </c>
      <c r="B550" t="s">
        <v>3030</v>
      </c>
    </row>
    <row r="551" spans="1:2" x14ac:dyDescent="0.25">
      <c r="A551" s="1">
        <v>123323</v>
      </c>
      <c r="B551" t="s">
        <v>3030</v>
      </c>
    </row>
    <row r="552" spans="1:2" x14ac:dyDescent="0.25">
      <c r="A552" s="1">
        <v>123359</v>
      </c>
      <c r="B552" t="s">
        <v>3030</v>
      </c>
    </row>
    <row r="553" spans="1:2" x14ac:dyDescent="0.25">
      <c r="A553" s="1">
        <v>123481</v>
      </c>
      <c r="B553" t="s">
        <v>3030</v>
      </c>
    </row>
    <row r="554" spans="1:2" x14ac:dyDescent="0.25">
      <c r="A554" s="1">
        <v>123483</v>
      </c>
      <c r="B554" t="s">
        <v>3030</v>
      </c>
    </row>
    <row r="555" spans="1:2" x14ac:dyDescent="0.25">
      <c r="A555" s="1">
        <v>123487</v>
      </c>
      <c r="B555" t="s">
        <v>3030</v>
      </c>
    </row>
    <row r="556" spans="1:2" x14ac:dyDescent="0.25">
      <c r="A556" s="1">
        <v>123512</v>
      </c>
      <c r="B556" t="s">
        <v>3030</v>
      </c>
    </row>
    <row r="557" spans="1:2" x14ac:dyDescent="0.25">
      <c r="A557" s="1">
        <v>123614</v>
      </c>
      <c r="B557" t="s">
        <v>3030</v>
      </c>
    </row>
    <row r="558" spans="1:2" x14ac:dyDescent="0.25">
      <c r="A558" s="1">
        <v>123769</v>
      </c>
      <c r="B558" t="s">
        <v>3030</v>
      </c>
    </row>
    <row r="559" spans="1:2" x14ac:dyDescent="0.25">
      <c r="A559" s="1">
        <v>123801</v>
      </c>
      <c r="B559" t="s">
        <v>3030</v>
      </c>
    </row>
    <row r="560" spans="1:2" x14ac:dyDescent="0.25">
      <c r="A560" s="1">
        <v>123802</v>
      </c>
      <c r="B560" t="s">
        <v>3030</v>
      </c>
    </row>
    <row r="561" spans="1:2" x14ac:dyDescent="0.25">
      <c r="A561" s="1">
        <v>123807</v>
      </c>
      <c r="B561" t="s">
        <v>3030</v>
      </c>
    </row>
    <row r="562" spans="1:2" x14ac:dyDescent="0.25">
      <c r="A562" s="1">
        <v>123837</v>
      </c>
      <c r="B562" t="s">
        <v>3030</v>
      </c>
    </row>
    <row r="563" spans="1:2" x14ac:dyDescent="0.25">
      <c r="A563" s="1">
        <v>123870</v>
      </c>
      <c r="B563" t="s">
        <v>3030</v>
      </c>
    </row>
    <row r="564" spans="1:2" x14ac:dyDescent="0.25">
      <c r="A564" s="1">
        <v>123902</v>
      </c>
      <c r="B564" t="s">
        <v>3030</v>
      </c>
    </row>
    <row r="565" spans="1:2" x14ac:dyDescent="0.25">
      <c r="A565" s="1">
        <v>123928</v>
      </c>
      <c r="B565" t="s">
        <v>3030</v>
      </c>
    </row>
    <row r="566" spans="1:2" x14ac:dyDescent="0.25">
      <c r="A566" s="1">
        <v>123994</v>
      </c>
      <c r="B566" t="s">
        <v>3030</v>
      </c>
    </row>
    <row r="567" spans="1:2" x14ac:dyDescent="0.25">
      <c r="A567" s="1">
        <v>124031</v>
      </c>
      <c r="B567" t="s">
        <v>3030</v>
      </c>
    </row>
    <row r="568" spans="1:2" x14ac:dyDescent="0.25">
      <c r="A568" s="1">
        <v>124059</v>
      </c>
      <c r="B568" t="s">
        <v>3030</v>
      </c>
    </row>
    <row r="569" spans="1:2" x14ac:dyDescent="0.25">
      <c r="A569" s="1">
        <v>124060</v>
      </c>
      <c r="B569" t="s">
        <v>3030</v>
      </c>
    </row>
    <row r="570" spans="1:2" x14ac:dyDescent="0.25">
      <c r="A570" s="1">
        <v>124154</v>
      </c>
      <c r="B570" t="s">
        <v>3030</v>
      </c>
    </row>
    <row r="571" spans="1:2" x14ac:dyDescent="0.25">
      <c r="A571" s="1">
        <v>124282</v>
      </c>
      <c r="B571" t="s">
        <v>3030</v>
      </c>
    </row>
    <row r="572" spans="1:2" x14ac:dyDescent="0.25">
      <c r="A572" s="1">
        <v>124286</v>
      </c>
      <c r="B572" t="s">
        <v>3030</v>
      </c>
    </row>
    <row r="573" spans="1:2" x14ac:dyDescent="0.25">
      <c r="A573" s="1">
        <v>124287</v>
      </c>
      <c r="B573" t="s">
        <v>3030</v>
      </c>
    </row>
    <row r="574" spans="1:2" x14ac:dyDescent="0.25">
      <c r="A574" s="1">
        <v>124345</v>
      </c>
      <c r="B574" t="s">
        <v>3030</v>
      </c>
    </row>
    <row r="575" spans="1:2" x14ac:dyDescent="0.25">
      <c r="A575" s="1">
        <v>124444</v>
      </c>
      <c r="B575" t="s">
        <v>3030</v>
      </c>
    </row>
    <row r="576" spans="1:2" x14ac:dyDescent="0.25">
      <c r="A576" s="1">
        <v>124507</v>
      </c>
      <c r="B576" t="s">
        <v>3030</v>
      </c>
    </row>
    <row r="577" spans="1:2" x14ac:dyDescent="0.25">
      <c r="A577" s="1">
        <v>124538</v>
      </c>
      <c r="B577" t="s">
        <v>3030</v>
      </c>
    </row>
    <row r="578" spans="1:2" x14ac:dyDescent="0.25">
      <c r="A578" s="1">
        <v>124701</v>
      </c>
      <c r="B578" t="s">
        <v>3030</v>
      </c>
    </row>
    <row r="579" spans="1:2" x14ac:dyDescent="0.25">
      <c r="A579" s="1">
        <v>124761</v>
      </c>
      <c r="B579" t="s">
        <v>3030</v>
      </c>
    </row>
    <row r="580" spans="1:2" x14ac:dyDescent="0.25">
      <c r="A580" s="1">
        <v>124799</v>
      </c>
      <c r="B580" t="s">
        <v>3030</v>
      </c>
    </row>
    <row r="581" spans="1:2" x14ac:dyDescent="0.25">
      <c r="A581" s="1">
        <v>124892</v>
      </c>
      <c r="B581" t="s">
        <v>3030</v>
      </c>
    </row>
    <row r="582" spans="1:2" x14ac:dyDescent="0.25">
      <c r="A582" s="1">
        <v>124921</v>
      </c>
      <c r="B582" t="s">
        <v>3030</v>
      </c>
    </row>
    <row r="583" spans="1:2" x14ac:dyDescent="0.25">
      <c r="A583" s="1">
        <v>124985</v>
      </c>
      <c r="B583" t="s">
        <v>3030</v>
      </c>
    </row>
    <row r="584" spans="1:2" x14ac:dyDescent="0.25">
      <c r="A584" s="1">
        <v>124988</v>
      </c>
      <c r="B584" t="s">
        <v>3030</v>
      </c>
    </row>
    <row r="585" spans="1:2" x14ac:dyDescent="0.25">
      <c r="A585" s="1">
        <v>124991</v>
      </c>
      <c r="B585" t="s">
        <v>3030</v>
      </c>
    </row>
    <row r="586" spans="1:2" x14ac:dyDescent="0.25">
      <c r="A586" s="1">
        <v>125149</v>
      </c>
      <c r="B586" t="s">
        <v>3030</v>
      </c>
    </row>
    <row r="587" spans="1:2" x14ac:dyDescent="0.25">
      <c r="A587" s="1">
        <v>125150</v>
      </c>
      <c r="B587" t="s">
        <v>3030</v>
      </c>
    </row>
    <row r="588" spans="1:2" x14ac:dyDescent="0.25">
      <c r="A588" s="1">
        <v>125240</v>
      </c>
      <c r="B588" t="s">
        <v>3030</v>
      </c>
    </row>
    <row r="589" spans="1:2" x14ac:dyDescent="0.25">
      <c r="A589" s="1">
        <v>125339</v>
      </c>
      <c r="B589" t="s">
        <v>3030</v>
      </c>
    </row>
    <row r="590" spans="1:2" x14ac:dyDescent="0.25">
      <c r="A590" s="1">
        <v>125373</v>
      </c>
      <c r="B590" t="s">
        <v>3030</v>
      </c>
    </row>
    <row r="591" spans="1:2" x14ac:dyDescent="0.25">
      <c r="A591" s="1">
        <v>125374</v>
      </c>
      <c r="B591" t="s">
        <v>3030</v>
      </c>
    </row>
    <row r="592" spans="1:2" x14ac:dyDescent="0.25">
      <c r="A592" s="1">
        <v>125433</v>
      </c>
      <c r="B592" t="s">
        <v>3030</v>
      </c>
    </row>
    <row r="593" spans="1:2" x14ac:dyDescent="0.25">
      <c r="A593" s="1">
        <v>125467</v>
      </c>
      <c r="B593" t="s">
        <v>3030</v>
      </c>
    </row>
    <row r="594" spans="1:2" x14ac:dyDescent="0.25">
      <c r="A594" s="1">
        <v>125503</v>
      </c>
      <c r="B594" t="s">
        <v>3030</v>
      </c>
    </row>
    <row r="595" spans="1:2" x14ac:dyDescent="0.25">
      <c r="A595" s="1">
        <v>125560</v>
      </c>
      <c r="B595" t="s">
        <v>3030</v>
      </c>
    </row>
    <row r="596" spans="1:2" x14ac:dyDescent="0.25">
      <c r="A596" s="1">
        <v>125562</v>
      </c>
      <c r="B596" t="s">
        <v>3030</v>
      </c>
    </row>
    <row r="597" spans="1:2" x14ac:dyDescent="0.25">
      <c r="A597" s="1">
        <v>125631</v>
      </c>
      <c r="B597" t="s">
        <v>3030</v>
      </c>
    </row>
    <row r="598" spans="1:2" x14ac:dyDescent="0.25">
      <c r="A598" s="1">
        <v>125659</v>
      </c>
      <c r="B598" t="s">
        <v>3030</v>
      </c>
    </row>
    <row r="599" spans="1:2" x14ac:dyDescent="0.25">
      <c r="A599" s="1">
        <v>125754</v>
      </c>
      <c r="B599" t="s">
        <v>3030</v>
      </c>
    </row>
    <row r="600" spans="1:2" x14ac:dyDescent="0.25">
      <c r="A600" s="1">
        <v>125818</v>
      </c>
      <c r="B600" t="s">
        <v>3030</v>
      </c>
    </row>
    <row r="601" spans="1:2" x14ac:dyDescent="0.25">
      <c r="A601" s="1">
        <v>125882</v>
      </c>
      <c r="B601" t="s">
        <v>3030</v>
      </c>
    </row>
    <row r="602" spans="1:2" x14ac:dyDescent="0.25">
      <c r="A602" s="1">
        <v>125883</v>
      </c>
      <c r="B602" t="s">
        <v>3030</v>
      </c>
    </row>
    <row r="603" spans="1:2" x14ac:dyDescent="0.25">
      <c r="A603" s="1">
        <v>125885</v>
      </c>
      <c r="B603" t="s">
        <v>3030</v>
      </c>
    </row>
    <row r="604" spans="1:2" x14ac:dyDescent="0.25">
      <c r="A604" s="1">
        <v>125947</v>
      </c>
      <c r="B604" t="s">
        <v>3030</v>
      </c>
    </row>
    <row r="605" spans="1:2" x14ac:dyDescent="0.25">
      <c r="A605" s="1">
        <v>125976</v>
      </c>
      <c r="B605" t="s">
        <v>3030</v>
      </c>
    </row>
    <row r="606" spans="1:2" x14ac:dyDescent="0.25">
      <c r="A606" s="1">
        <v>126046</v>
      </c>
      <c r="B606" t="s">
        <v>3030</v>
      </c>
    </row>
    <row r="607" spans="1:2" x14ac:dyDescent="0.25">
      <c r="A607" s="1">
        <v>126108</v>
      </c>
      <c r="B607" t="s">
        <v>3030</v>
      </c>
    </row>
    <row r="608" spans="1:2" x14ac:dyDescent="0.25">
      <c r="A608" s="1">
        <v>126169</v>
      </c>
      <c r="B608" t="s">
        <v>3030</v>
      </c>
    </row>
    <row r="609" spans="1:2" x14ac:dyDescent="0.25">
      <c r="A609" s="1">
        <v>126235</v>
      </c>
      <c r="B609" t="s">
        <v>3030</v>
      </c>
    </row>
    <row r="610" spans="1:2" x14ac:dyDescent="0.25">
      <c r="A610" s="1">
        <v>126297</v>
      </c>
      <c r="B610" t="s">
        <v>3030</v>
      </c>
    </row>
    <row r="611" spans="1:2" x14ac:dyDescent="0.25">
      <c r="A611" s="1">
        <v>126300</v>
      </c>
      <c r="B611" t="s">
        <v>3030</v>
      </c>
    </row>
    <row r="612" spans="1:2" x14ac:dyDescent="0.25">
      <c r="A612" s="1">
        <v>126393</v>
      </c>
      <c r="B612" t="s">
        <v>3030</v>
      </c>
    </row>
    <row r="613" spans="1:2" x14ac:dyDescent="0.25">
      <c r="A613" s="1">
        <v>126456</v>
      </c>
      <c r="B613" t="s">
        <v>3030</v>
      </c>
    </row>
    <row r="614" spans="1:2" x14ac:dyDescent="0.25">
      <c r="A614" s="1">
        <v>126459</v>
      </c>
      <c r="B614" t="s">
        <v>3030</v>
      </c>
    </row>
    <row r="615" spans="1:2" x14ac:dyDescent="0.25">
      <c r="A615" s="1">
        <v>126488</v>
      </c>
      <c r="B615" t="s">
        <v>3030</v>
      </c>
    </row>
    <row r="616" spans="1:2" x14ac:dyDescent="0.25">
      <c r="A616" s="1">
        <v>126521</v>
      </c>
      <c r="B616" t="s">
        <v>3030</v>
      </c>
    </row>
    <row r="617" spans="1:2" x14ac:dyDescent="0.25">
      <c r="A617" s="1">
        <v>126585</v>
      </c>
      <c r="B617" t="s">
        <v>3030</v>
      </c>
    </row>
    <row r="618" spans="1:2" x14ac:dyDescent="0.25">
      <c r="A618" s="1">
        <v>126654</v>
      </c>
      <c r="B618" t="s">
        <v>3030</v>
      </c>
    </row>
    <row r="619" spans="1:2" x14ac:dyDescent="0.25">
      <c r="A619" s="1">
        <v>126680</v>
      </c>
      <c r="B619" t="s">
        <v>3030</v>
      </c>
    </row>
    <row r="620" spans="1:2" x14ac:dyDescent="0.25">
      <c r="A620" s="1">
        <v>126777</v>
      </c>
      <c r="B620" t="s">
        <v>3030</v>
      </c>
    </row>
    <row r="621" spans="1:2" x14ac:dyDescent="0.25">
      <c r="A621" s="1">
        <v>126783</v>
      </c>
      <c r="B621" t="s">
        <v>3030</v>
      </c>
    </row>
    <row r="622" spans="1:2" x14ac:dyDescent="0.25">
      <c r="A622" s="1">
        <v>126814</v>
      </c>
      <c r="B622" t="s">
        <v>3030</v>
      </c>
    </row>
    <row r="623" spans="1:2" x14ac:dyDescent="0.25">
      <c r="A623" s="1">
        <v>126877</v>
      </c>
      <c r="B623" t="s">
        <v>3030</v>
      </c>
    </row>
    <row r="624" spans="1:2" x14ac:dyDescent="0.25">
      <c r="A624" s="1">
        <v>126905</v>
      </c>
      <c r="B624" t="s">
        <v>3030</v>
      </c>
    </row>
    <row r="625" spans="1:2" x14ac:dyDescent="0.25">
      <c r="A625" s="1">
        <v>126907</v>
      </c>
      <c r="B625" t="s">
        <v>3030</v>
      </c>
    </row>
    <row r="626" spans="1:2" x14ac:dyDescent="0.25">
      <c r="A626" s="1">
        <v>126973</v>
      </c>
      <c r="B626" t="s">
        <v>3030</v>
      </c>
    </row>
    <row r="627" spans="1:2" x14ac:dyDescent="0.25">
      <c r="A627" s="1">
        <v>127324</v>
      </c>
      <c r="B627" t="s">
        <v>3030</v>
      </c>
    </row>
    <row r="628" spans="1:2" x14ac:dyDescent="0.25">
      <c r="A628" s="1">
        <v>127516</v>
      </c>
      <c r="B628" t="s">
        <v>3030</v>
      </c>
    </row>
    <row r="629" spans="1:2" x14ac:dyDescent="0.25">
      <c r="A629" s="1">
        <v>127545</v>
      </c>
      <c r="B629" t="s">
        <v>3030</v>
      </c>
    </row>
    <row r="630" spans="1:2" x14ac:dyDescent="0.25">
      <c r="A630" s="1">
        <v>127612</v>
      </c>
      <c r="B630" t="s">
        <v>3030</v>
      </c>
    </row>
    <row r="631" spans="1:2" x14ac:dyDescent="0.25">
      <c r="A631" s="1">
        <v>127737</v>
      </c>
      <c r="B631" t="s">
        <v>3030</v>
      </c>
    </row>
    <row r="632" spans="1:2" x14ac:dyDescent="0.25">
      <c r="A632" s="1">
        <v>127769</v>
      </c>
      <c r="B632" t="s">
        <v>3030</v>
      </c>
    </row>
    <row r="633" spans="1:2" x14ac:dyDescent="0.25">
      <c r="A633" s="1">
        <v>127773</v>
      </c>
      <c r="B633" t="s">
        <v>3030</v>
      </c>
    </row>
    <row r="634" spans="1:2" x14ac:dyDescent="0.25">
      <c r="A634" s="1">
        <v>127774</v>
      </c>
      <c r="B634" t="s">
        <v>3030</v>
      </c>
    </row>
    <row r="635" spans="1:2" x14ac:dyDescent="0.25">
      <c r="A635" s="1">
        <v>127870</v>
      </c>
      <c r="B635" t="s">
        <v>3030</v>
      </c>
    </row>
    <row r="636" spans="1:2" x14ac:dyDescent="0.25">
      <c r="A636" s="1">
        <v>128028</v>
      </c>
      <c r="B636" t="s">
        <v>3030</v>
      </c>
    </row>
    <row r="637" spans="1:2" x14ac:dyDescent="0.25">
      <c r="A637" s="1">
        <v>128061</v>
      </c>
      <c r="B637" t="s">
        <v>3030</v>
      </c>
    </row>
    <row r="638" spans="1:2" x14ac:dyDescent="0.25">
      <c r="A638" s="1">
        <v>128284</v>
      </c>
      <c r="B638" t="s">
        <v>3030</v>
      </c>
    </row>
    <row r="639" spans="1:2" x14ac:dyDescent="0.25">
      <c r="A639" s="1">
        <v>128316</v>
      </c>
      <c r="B639" t="s">
        <v>3030</v>
      </c>
    </row>
    <row r="640" spans="1:2" x14ac:dyDescent="0.25">
      <c r="A640" s="1">
        <v>128381</v>
      </c>
      <c r="B640" t="s">
        <v>3030</v>
      </c>
    </row>
    <row r="641" spans="1:2" x14ac:dyDescent="0.25">
      <c r="A641" s="1">
        <v>128504</v>
      </c>
      <c r="B641" t="s">
        <v>3030</v>
      </c>
    </row>
    <row r="642" spans="1:2" x14ac:dyDescent="0.25">
      <c r="A642" s="1">
        <v>128509</v>
      </c>
      <c r="B642" t="s">
        <v>3030</v>
      </c>
    </row>
    <row r="643" spans="1:2" x14ac:dyDescent="0.25">
      <c r="A643" s="1">
        <v>128510</v>
      </c>
      <c r="B643" t="s">
        <v>3030</v>
      </c>
    </row>
    <row r="644" spans="1:2" x14ac:dyDescent="0.25">
      <c r="A644" s="1">
        <v>128735</v>
      </c>
      <c r="B644" t="s">
        <v>3030</v>
      </c>
    </row>
    <row r="645" spans="1:2" x14ac:dyDescent="0.25">
      <c r="A645" s="1">
        <v>128765</v>
      </c>
      <c r="B645" t="s">
        <v>3030</v>
      </c>
    </row>
    <row r="646" spans="1:2" x14ac:dyDescent="0.25">
      <c r="A646" s="1">
        <v>128767</v>
      </c>
      <c r="B646" t="s">
        <v>3030</v>
      </c>
    </row>
    <row r="647" spans="1:2" x14ac:dyDescent="0.25">
      <c r="A647" s="1">
        <v>128830</v>
      </c>
      <c r="B647" t="s">
        <v>3030</v>
      </c>
    </row>
    <row r="648" spans="1:2" x14ac:dyDescent="0.25">
      <c r="A648" s="1">
        <v>128925</v>
      </c>
      <c r="B648" t="s">
        <v>3030</v>
      </c>
    </row>
    <row r="649" spans="1:2" x14ac:dyDescent="0.25">
      <c r="A649" s="1">
        <v>128984</v>
      </c>
      <c r="B649" t="s">
        <v>3030</v>
      </c>
    </row>
    <row r="650" spans="1:2" x14ac:dyDescent="0.25">
      <c r="A650" s="1">
        <v>129018</v>
      </c>
      <c r="B650" t="s">
        <v>3030</v>
      </c>
    </row>
    <row r="651" spans="1:2" x14ac:dyDescent="0.25">
      <c r="A651" s="1">
        <v>129053</v>
      </c>
      <c r="B651" t="s">
        <v>3030</v>
      </c>
    </row>
    <row r="652" spans="1:2" x14ac:dyDescent="0.25">
      <c r="A652" s="1">
        <v>129182</v>
      </c>
      <c r="B652" t="s">
        <v>3030</v>
      </c>
    </row>
    <row r="653" spans="1:2" x14ac:dyDescent="0.25">
      <c r="A653" s="1">
        <v>129241</v>
      </c>
      <c r="B653" t="s">
        <v>3030</v>
      </c>
    </row>
    <row r="654" spans="1:2" x14ac:dyDescent="0.25">
      <c r="A654" s="1">
        <v>129246</v>
      </c>
      <c r="B654" t="s">
        <v>3030</v>
      </c>
    </row>
    <row r="655" spans="1:2" x14ac:dyDescent="0.25">
      <c r="A655" s="1">
        <v>129272</v>
      </c>
      <c r="B655" t="s">
        <v>3030</v>
      </c>
    </row>
    <row r="656" spans="1:2" x14ac:dyDescent="0.25">
      <c r="A656" s="1">
        <v>129279</v>
      </c>
      <c r="B656" t="s">
        <v>3030</v>
      </c>
    </row>
    <row r="657" spans="1:2" x14ac:dyDescent="0.25">
      <c r="A657" s="1">
        <v>129310</v>
      </c>
      <c r="B657" t="s">
        <v>3030</v>
      </c>
    </row>
    <row r="658" spans="1:2" x14ac:dyDescent="0.25">
      <c r="A658" s="1">
        <v>129336</v>
      </c>
      <c r="B658" t="s">
        <v>3030</v>
      </c>
    </row>
    <row r="659" spans="1:2" x14ac:dyDescent="0.25">
      <c r="A659" s="1">
        <v>129339</v>
      </c>
      <c r="B659" t="s">
        <v>3030</v>
      </c>
    </row>
    <row r="660" spans="1:2" x14ac:dyDescent="0.25">
      <c r="A660" s="1">
        <v>129368</v>
      </c>
      <c r="B660" t="s">
        <v>3030</v>
      </c>
    </row>
    <row r="661" spans="1:2" x14ac:dyDescent="0.25">
      <c r="A661" s="1">
        <v>129369</v>
      </c>
      <c r="B661" t="s">
        <v>3030</v>
      </c>
    </row>
    <row r="662" spans="1:2" x14ac:dyDescent="0.25">
      <c r="A662" s="1">
        <v>129433</v>
      </c>
      <c r="B662" t="s">
        <v>3030</v>
      </c>
    </row>
    <row r="663" spans="1:2" x14ac:dyDescent="0.25">
      <c r="A663" s="1">
        <v>129501</v>
      </c>
      <c r="B663" t="s">
        <v>3030</v>
      </c>
    </row>
    <row r="664" spans="1:2" x14ac:dyDescent="0.25">
      <c r="A664" s="1">
        <v>129592</v>
      </c>
      <c r="B664" t="s">
        <v>3030</v>
      </c>
    </row>
    <row r="665" spans="1:2" x14ac:dyDescent="0.25">
      <c r="A665" s="1">
        <v>129727</v>
      </c>
      <c r="B665" t="s">
        <v>3030</v>
      </c>
    </row>
    <row r="666" spans="1:2" x14ac:dyDescent="0.25">
      <c r="A666" s="1">
        <v>129753</v>
      </c>
      <c r="B666" t="s">
        <v>3030</v>
      </c>
    </row>
    <row r="667" spans="1:2" x14ac:dyDescent="0.25">
      <c r="A667" s="1">
        <v>129791</v>
      </c>
      <c r="B667" t="s">
        <v>3030</v>
      </c>
    </row>
    <row r="668" spans="1:2" x14ac:dyDescent="0.25">
      <c r="A668" s="1">
        <v>129850</v>
      </c>
      <c r="B668" t="s">
        <v>3030</v>
      </c>
    </row>
    <row r="669" spans="1:2" x14ac:dyDescent="0.25">
      <c r="A669" s="1">
        <v>129854</v>
      </c>
      <c r="B669" t="s">
        <v>3030</v>
      </c>
    </row>
    <row r="670" spans="1:2" x14ac:dyDescent="0.25">
      <c r="A670" s="1">
        <v>129918</v>
      </c>
      <c r="B670" t="s">
        <v>3030</v>
      </c>
    </row>
    <row r="671" spans="1:2" x14ac:dyDescent="0.25">
      <c r="A671" s="1">
        <v>129947</v>
      </c>
      <c r="B671" t="s">
        <v>3030</v>
      </c>
    </row>
    <row r="672" spans="1:2" x14ac:dyDescent="0.25">
      <c r="A672" s="1">
        <v>129979</v>
      </c>
      <c r="B672" t="s">
        <v>3030</v>
      </c>
    </row>
    <row r="673" spans="1:2" x14ac:dyDescent="0.25">
      <c r="A673" s="1">
        <v>130015</v>
      </c>
      <c r="B673" t="s">
        <v>3030</v>
      </c>
    </row>
    <row r="674" spans="1:2" x14ac:dyDescent="0.25">
      <c r="A674" s="1">
        <v>130042</v>
      </c>
      <c r="B674" t="s">
        <v>3030</v>
      </c>
    </row>
    <row r="675" spans="1:2" x14ac:dyDescent="0.25">
      <c r="A675" s="1">
        <v>130077</v>
      </c>
      <c r="B675" t="s">
        <v>3030</v>
      </c>
    </row>
    <row r="676" spans="1:2" x14ac:dyDescent="0.25">
      <c r="A676" s="1">
        <v>130079</v>
      </c>
      <c r="B676" t="s">
        <v>3030</v>
      </c>
    </row>
    <row r="677" spans="1:2" x14ac:dyDescent="0.25">
      <c r="A677" s="1">
        <v>130110</v>
      </c>
      <c r="B677" t="s">
        <v>3030</v>
      </c>
    </row>
    <row r="678" spans="1:2" x14ac:dyDescent="0.25">
      <c r="A678" s="1">
        <v>130174</v>
      </c>
      <c r="B678" t="s">
        <v>3030</v>
      </c>
    </row>
    <row r="679" spans="1:2" x14ac:dyDescent="0.25">
      <c r="A679" s="1">
        <v>130267</v>
      </c>
      <c r="B679" t="s">
        <v>3030</v>
      </c>
    </row>
    <row r="680" spans="1:2" x14ac:dyDescent="0.25">
      <c r="A680" s="1">
        <v>130429</v>
      </c>
      <c r="B680" t="s">
        <v>3030</v>
      </c>
    </row>
    <row r="681" spans="1:2" x14ac:dyDescent="0.25">
      <c r="A681" s="1">
        <v>130430</v>
      </c>
      <c r="B681" t="s">
        <v>3030</v>
      </c>
    </row>
    <row r="682" spans="1:2" x14ac:dyDescent="0.25">
      <c r="A682" s="1">
        <v>130489</v>
      </c>
      <c r="B682" t="s">
        <v>3030</v>
      </c>
    </row>
    <row r="683" spans="1:2" x14ac:dyDescent="0.25">
      <c r="A683" s="1">
        <v>130623</v>
      </c>
      <c r="B683" t="s">
        <v>3030</v>
      </c>
    </row>
    <row r="684" spans="1:2" x14ac:dyDescent="0.25">
      <c r="A684" s="1">
        <v>130746</v>
      </c>
      <c r="B684" t="s">
        <v>3030</v>
      </c>
    </row>
    <row r="685" spans="1:2" x14ac:dyDescent="0.25">
      <c r="A685" s="1">
        <v>130776</v>
      </c>
      <c r="B685" t="s">
        <v>3030</v>
      </c>
    </row>
    <row r="686" spans="1:2" x14ac:dyDescent="0.25">
      <c r="A686" s="1">
        <v>130840</v>
      </c>
      <c r="B686" t="s">
        <v>3030</v>
      </c>
    </row>
    <row r="687" spans="1:2" x14ac:dyDescent="0.25">
      <c r="A687" s="1">
        <v>130845</v>
      </c>
      <c r="B687" t="s">
        <v>3030</v>
      </c>
    </row>
    <row r="688" spans="1:2" x14ac:dyDescent="0.25">
      <c r="A688" s="1">
        <v>130905</v>
      </c>
      <c r="B688" t="s">
        <v>3030</v>
      </c>
    </row>
    <row r="689" spans="1:2" x14ac:dyDescent="0.25">
      <c r="A689" s="1">
        <v>130936</v>
      </c>
      <c r="B689" t="s">
        <v>3030</v>
      </c>
    </row>
    <row r="690" spans="1:2" x14ac:dyDescent="0.25">
      <c r="A690" s="1">
        <v>131039</v>
      </c>
      <c r="B690" t="s">
        <v>3030</v>
      </c>
    </row>
    <row r="691" spans="1:2" x14ac:dyDescent="0.25">
      <c r="A691" s="1">
        <v>131101</v>
      </c>
      <c r="B691" t="s">
        <v>3030</v>
      </c>
    </row>
    <row r="692" spans="1:2" x14ac:dyDescent="0.25">
      <c r="A692" s="1">
        <v>131130</v>
      </c>
      <c r="B692" t="s">
        <v>3030</v>
      </c>
    </row>
    <row r="693" spans="1:2" x14ac:dyDescent="0.25">
      <c r="A693" s="1">
        <v>131133</v>
      </c>
      <c r="B693" t="s">
        <v>3030</v>
      </c>
    </row>
    <row r="694" spans="1:2" x14ac:dyDescent="0.25">
      <c r="A694" s="1">
        <v>131288</v>
      </c>
      <c r="B694" t="s">
        <v>3030</v>
      </c>
    </row>
    <row r="695" spans="1:2" x14ac:dyDescent="0.25">
      <c r="A695" s="1">
        <v>131294</v>
      </c>
      <c r="B695" t="s">
        <v>3030</v>
      </c>
    </row>
    <row r="696" spans="1:2" x14ac:dyDescent="0.25">
      <c r="A696" s="1">
        <v>131450</v>
      </c>
      <c r="B696" t="s">
        <v>3030</v>
      </c>
    </row>
    <row r="697" spans="1:2" x14ac:dyDescent="0.25">
      <c r="A697" s="1">
        <v>131614</v>
      </c>
      <c r="B697" t="s">
        <v>3030</v>
      </c>
    </row>
    <row r="698" spans="1:2" x14ac:dyDescent="0.25">
      <c r="A698" s="1">
        <v>131642</v>
      </c>
      <c r="B698" t="s">
        <v>3030</v>
      </c>
    </row>
    <row r="699" spans="1:2" x14ac:dyDescent="0.25">
      <c r="A699" s="1">
        <v>131773</v>
      </c>
      <c r="B699" t="s">
        <v>3030</v>
      </c>
    </row>
    <row r="700" spans="1:2" x14ac:dyDescent="0.25">
      <c r="A700" s="1">
        <v>131802</v>
      </c>
      <c r="B700" t="s">
        <v>3030</v>
      </c>
    </row>
    <row r="701" spans="1:2" x14ac:dyDescent="0.25">
      <c r="A701" s="1">
        <v>131835</v>
      </c>
      <c r="B701" t="s">
        <v>3030</v>
      </c>
    </row>
    <row r="702" spans="1:2" x14ac:dyDescent="0.25">
      <c r="A702" s="1">
        <v>131901</v>
      </c>
      <c r="B702" t="s">
        <v>3030</v>
      </c>
    </row>
    <row r="703" spans="1:2" x14ac:dyDescent="0.25">
      <c r="A703" s="1">
        <v>131960</v>
      </c>
      <c r="B703" t="s">
        <v>3030</v>
      </c>
    </row>
    <row r="704" spans="1:2" x14ac:dyDescent="0.25">
      <c r="A704" s="1">
        <v>131998</v>
      </c>
      <c r="B704" t="s">
        <v>3030</v>
      </c>
    </row>
    <row r="705" spans="1:2" x14ac:dyDescent="0.25">
      <c r="A705" s="1">
        <v>132024</v>
      </c>
      <c r="B705" t="s">
        <v>3030</v>
      </c>
    </row>
    <row r="706" spans="1:2" x14ac:dyDescent="0.25">
      <c r="A706" s="1">
        <v>132062</v>
      </c>
      <c r="B706" t="s">
        <v>3030</v>
      </c>
    </row>
    <row r="707" spans="1:2" x14ac:dyDescent="0.25">
      <c r="A707" s="1">
        <v>132091</v>
      </c>
      <c r="B707" t="s">
        <v>3030</v>
      </c>
    </row>
    <row r="708" spans="1:2" x14ac:dyDescent="0.25">
      <c r="A708" s="1">
        <v>132093</v>
      </c>
      <c r="B708" t="s">
        <v>3030</v>
      </c>
    </row>
    <row r="709" spans="1:2" x14ac:dyDescent="0.25">
      <c r="A709" s="1">
        <v>132095</v>
      </c>
      <c r="B709" t="s">
        <v>3030</v>
      </c>
    </row>
    <row r="710" spans="1:2" x14ac:dyDescent="0.25">
      <c r="A710" s="1">
        <v>132127</v>
      </c>
      <c r="B710" t="s">
        <v>3030</v>
      </c>
    </row>
    <row r="711" spans="1:2" x14ac:dyDescent="0.25">
      <c r="A711" s="1">
        <v>132152</v>
      </c>
      <c r="B711" t="s">
        <v>3030</v>
      </c>
    </row>
    <row r="712" spans="1:2" x14ac:dyDescent="0.25">
      <c r="A712" s="1">
        <v>132221</v>
      </c>
      <c r="B712" t="s">
        <v>3030</v>
      </c>
    </row>
    <row r="713" spans="1:2" x14ac:dyDescent="0.25">
      <c r="A713" s="1">
        <v>132222</v>
      </c>
      <c r="B713" t="s">
        <v>3030</v>
      </c>
    </row>
    <row r="714" spans="1:2" x14ac:dyDescent="0.25">
      <c r="A714" s="1">
        <v>132248</v>
      </c>
      <c r="B714" t="s">
        <v>3030</v>
      </c>
    </row>
    <row r="715" spans="1:2" x14ac:dyDescent="0.25">
      <c r="A715" s="1">
        <v>132281</v>
      </c>
      <c r="B715" t="s">
        <v>3030</v>
      </c>
    </row>
    <row r="716" spans="1:2" x14ac:dyDescent="0.25">
      <c r="A716" s="1">
        <v>132347</v>
      </c>
      <c r="B716" t="s">
        <v>3030</v>
      </c>
    </row>
    <row r="717" spans="1:2" x14ac:dyDescent="0.25">
      <c r="A717" s="1">
        <v>132350</v>
      </c>
      <c r="B717" t="s">
        <v>3030</v>
      </c>
    </row>
    <row r="718" spans="1:2" x14ac:dyDescent="0.25">
      <c r="A718" s="1">
        <v>132472</v>
      </c>
      <c r="B718" t="s">
        <v>3030</v>
      </c>
    </row>
    <row r="719" spans="1:2" x14ac:dyDescent="0.25">
      <c r="A719" s="1">
        <v>132573</v>
      </c>
      <c r="B719" t="s">
        <v>3030</v>
      </c>
    </row>
    <row r="720" spans="1:2" x14ac:dyDescent="0.25">
      <c r="A720" s="1">
        <v>132669</v>
      </c>
      <c r="B720" t="s">
        <v>3030</v>
      </c>
    </row>
    <row r="721" spans="1:2" x14ac:dyDescent="0.25">
      <c r="A721" s="1">
        <v>132733</v>
      </c>
      <c r="B721" t="s">
        <v>3030</v>
      </c>
    </row>
    <row r="722" spans="1:2" x14ac:dyDescent="0.25">
      <c r="A722" s="1">
        <v>132794</v>
      </c>
      <c r="B722" t="s">
        <v>3030</v>
      </c>
    </row>
    <row r="723" spans="1:2" x14ac:dyDescent="0.25">
      <c r="A723" s="1">
        <v>132857</v>
      </c>
      <c r="B723" t="s">
        <v>3030</v>
      </c>
    </row>
    <row r="724" spans="1:2" x14ac:dyDescent="0.25">
      <c r="A724" s="1">
        <v>132863</v>
      </c>
      <c r="B724" t="s">
        <v>3030</v>
      </c>
    </row>
    <row r="725" spans="1:2" x14ac:dyDescent="0.25">
      <c r="A725" s="1">
        <v>132894</v>
      </c>
      <c r="B725" t="s">
        <v>3030</v>
      </c>
    </row>
    <row r="726" spans="1:2" x14ac:dyDescent="0.25">
      <c r="A726" s="1">
        <v>133052</v>
      </c>
      <c r="B726" t="s">
        <v>3030</v>
      </c>
    </row>
    <row r="727" spans="1:2" x14ac:dyDescent="0.25">
      <c r="A727" s="1">
        <v>133081</v>
      </c>
      <c r="B727" t="s">
        <v>3030</v>
      </c>
    </row>
    <row r="728" spans="1:2" x14ac:dyDescent="0.25">
      <c r="A728" s="1">
        <v>133144</v>
      </c>
      <c r="B728" t="s">
        <v>3030</v>
      </c>
    </row>
    <row r="729" spans="1:2" x14ac:dyDescent="0.25">
      <c r="A729" s="1">
        <v>133247</v>
      </c>
      <c r="B729" t="s">
        <v>3030</v>
      </c>
    </row>
    <row r="730" spans="1:2" x14ac:dyDescent="0.25">
      <c r="A730" s="1">
        <v>133277</v>
      </c>
      <c r="B730" t="s">
        <v>3030</v>
      </c>
    </row>
    <row r="731" spans="1:2" x14ac:dyDescent="0.25">
      <c r="A731" s="1">
        <v>133305</v>
      </c>
      <c r="B731" t="s">
        <v>3030</v>
      </c>
    </row>
    <row r="732" spans="1:2" x14ac:dyDescent="0.25">
      <c r="A732" s="1">
        <v>133306</v>
      </c>
      <c r="B732" t="s">
        <v>3030</v>
      </c>
    </row>
    <row r="733" spans="1:2" x14ac:dyDescent="0.25">
      <c r="A733" s="1">
        <v>133310</v>
      </c>
      <c r="B733" t="s">
        <v>3030</v>
      </c>
    </row>
    <row r="734" spans="1:2" x14ac:dyDescent="0.25">
      <c r="A734" s="1">
        <v>133369</v>
      </c>
      <c r="B734" t="s">
        <v>3030</v>
      </c>
    </row>
    <row r="735" spans="1:2" x14ac:dyDescent="0.25">
      <c r="A735" s="1">
        <v>133627</v>
      </c>
      <c r="B735" t="s">
        <v>3030</v>
      </c>
    </row>
    <row r="736" spans="1:2" x14ac:dyDescent="0.25">
      <c r="A736" s="1">
        <v>133662</v>
      </c>
      <c r="B736" t="s">
        <v>3030</v>
      </c>
    </row>
    <row r="737" spans="1:2" x14ac:dyDescent="0.25">
      <c r="A737" s="1">
        <v>133722</v>
      </c>
      <c r="B737" t="s">
        <v>3030</v>
      </c>
    </row>
    <row r="738" spans="1:2" x14ac:dyDescent="0.25">
      <c r="A738" s="1">
        <v>133819</v>
      </c>
      <c r="B738" t="s">
        <v>3030</v>
      </c>
    </row>
    <row r="739" spans="1:2" x14ac:dyDescent="0.25">
      <c r="A739" s="1">
        <v>133851</v>
      </c>
      <c r="B739" t="s">
        <v>3030</v>
      </c>
    </row>
    <row r="740" spans="1:2" x14ac:dyDescent="0.25">
      <c r="A740" s="1">
        <v>133884</v>
      </c>
      <c r="B740" t="s">
        <v>3030</v>
      </c>
    </row>
    <row r="741" spans="1:2" x14ac:dyDescent="0.25">
      <c r="A741" s="1">
        <v>133917</v>
      </c>
      <c r="B741" t="s">
        <v>3030</v>
      </c>
    </row>
    <row r="742" spans="1:2" x14ac:dyDescent="0.25">
      <c r="A742" s="1">
        <v>133919</v>
      </c>
      <c r="B742" t="s">
        <v>3030</v>
      </c>
    </row>
    <row r="743" spans="1:2" x14ac:dyDescent="0.25">
      <c r="A743" s="1">
        <v>133951</v>
      </c>
      <c r="B743" t="s">
        <v>3030</v>
      </c>
    </row>
    <row r="744" spans="1:2" x14ac:dyDescent="0.25">
      <c r="A744" s="1">
        <v>133979</v>
      </c>
      <c r="B744" t="s">
        <v>3030</v>
      </c>
    </row>
    <row r="745" spans="1:2" x14ac:dyDescent="0.25">
      <c r="A745" s="1">
        <v>134011</v>
      </c>
      <c r="B745" t="s">
        <v>3030</v>
      </c>
    </row>
    <row r="746" spans="1:2" x14ac:dyDescent="0.25">
      <c r="A746" s="1">
        <v>134111</v>
      </c>
      <c r="B746" t="s">
        <v>3030</v>
      </c>
    </row>
    <row r="747" spans="1:2" x14ac:dyDescent="0.25">
      <c r="A747" s="1">
        <v>134202</v>
      </c>
      <c r="B747" t="s">
        <v>3030</v>
      </c>
    </row>
    <row r="748" spans="1:2" x14ac:dyDescent="0.25">
      <c r="A748" s="1">
        <v>134271</v>
      </c>
      <c r="B748" t="s">
        <v>3030</v>
      </c>
    </row>
    <row r="749" spans="1:2" x14ac:dyDescent="0.25">
      <c r="A749" s="1">
        <v>134398</v>
      </c>
      <c r="B749" t="s">
        <v>3030</v>
      </c>
    </row>
    <row r="750" spans="1:2" x14ac:dyDescent="0.25">
      <c r="A750" s="1">
        <v>134425</v>
      </c>
      <c r="B750" t="s">
        <v>3030</v>
      </c>
    </row>
    <row r="751" spans="1:2" x14ac:dyDescent="0.25">
      <c r="A751" s="1">
        <v>134431</v>
      </c>
      <c r="B751" t="s">
        <v>3030</v>
      </c>
    </row>
    <row r="752" spans="1:2" x14ac:dyDescent="0.25">
      <c r="A752" s="1">
        <v>134553</v>
      </c>
      <c r="B752" t="s">
        <v>3030</v>
      </c>
    </row>
    <row r="753" spans="1:2" x14ac:dyDescent="0.25">
      <c r="A753" s="1">
        <v>134648</v>
      </c>
      <c r="B753" t="s">
        <v>3030</v>
      </c>
    </row>
    <row r="754" spans="1:2" x14ac:dyDescent="0.25">
      <c r="A754" s="1">
        <v>134651</v>
      </c>
      <c r="B754" t="s">
        <v>3030</v>
      </c>
    </row>
    <row r="755" spans="1:2" x14ac:dyDescent="0.25">
      <c r="A755" s="1">
        <v>134745</v>
      </c>
      <c r="B755" t="s">
        <v>3030</v>
      </c>
    </row>
    <row r="756" spans="1:2" x14ac:dyDescent="0.25">
      <c r="A756" s="1">
        <v>134779</v>
      </c>
      <c r="B756" t="s">
        <v>3030</v>
      </c>
    </row>
    <row r="757" spans="1:2" x14ac:dyDescent="0.25">
      <c r="A757" s="1">
        <v>134782</v>
      </c>
      <c r="B757" t="s">
        <v>3030</v>
      </c>
    </row>
    <row r="758" spans="1:2" x14ac:dyDescent="0.25">
      <c r="A758" s="1">
        <v>134808</v>
      </c>
      <c r="B758" t="s">
        <v>3030</v>
      </c>
    </row>
    <row r="759" spans="1:2" x14ac:dyDescent="0.25">
      <c r="A759" s="1">
        <v>134846</v>
      </c>
      <c r="B759" t="s">
        <v>3030</v>
      </c>
    </row>
    <row r="760" spans="1:2" x14ac:dyDescent="0.25">
      <c r="A760" s="1">
        <v>134908</v>
      </c>
      <c r="B760" t="s">
        <v>3030</v>
      </c>
    </row>
    <row r="761" spans="1:2" x14ac:dyDescent="0.25">
      <c r="A761" s="1">
        <v>134943</v>
      </c>
      <c r="B761" t="s">
        <v>3030</v>
      </c>
    </row>
    <row r="762" spans="1:2" x14ac:dyDescent="0.25">
      <c r="A762" s="1">
        <v>135005</v>
      </c>
      <c r="B762" t="s">
        <v>3030</v>
      </c>
    </row>
    <row r="763" spans="1:2" x14ac:dyDescent="0.25">
      <c r="A763" s="1">
        <v>135037</v>
      </c>
      <c r="B763" t="s">
        <v>3030</v>
      </c>
    </row>
    <row r="764" spans="1:2" x14ac:dyDescent="0.25">
      <c r="A764" s="1">
        <v>135160</v>
      </c>
      <c r="B764" t="s">
        <v>3030</v>
      </c>
    </row>
    <row r="765" spans="1:2" x14ac:dyDescent="0.25">
      <c r="A765" s="1">
        <v>135194</v>
      </c>
      <c r="B765" t="s">
        <v>3030</v>
      </c>
    </row>
    <row r="766" spans="1:2" x14ac:dyDescent="0.25">
      <c r="A766" s="1">
        <v>135224</v>
      </c>
      <c r="B766" t="s">
        <v>3030</v>
      </c>
    </row>
    <row r="767" spans="1:2" x14ac:dyDescent="0.25">
      <c r="A767" s="1">
        <v>135320</v>
      </c>
      <c r="B767" t="s">
        <v>3030</v>
      </c>
    </row>
    <row r="768" spans="1:2" x14ac:dyDescent="0.25">
      <c r="A768" s="1">
        <v>135356</v>
      </c>
      <c r="B768" t="s">
        <v>3030</v>
      </c>
    </row>
    <row r="769" spans="1:2" x14ac:dyDescent="0.25">
      <c r="A769" s="1">
        <v>135389</v>
      </c>
      <c r="B769" t="s">
        <v>3030</v>
      </c>
    </row>
    <row r="770" spans="1:2" x14ac:dyDescent="0.25">
      <c r="A770" s="1">
        <v>135420</v>
      </c>
      <c r="B770" t="s">
        <v>3030</v>
      </c>
    </row>
    <row r="771" spans="1:2" x14ac:dyDescent="0.25">
      <c r="A771" s="1">
        <v>135480</v>
      </c>
      <c r="B771" t="s">
        <v>3030</v>
      </c>
    </row>
    <row r="772" spans="1:2" x14ac:dyDescent="0.25">
      <c r="A772" s="1">
        <v>135612</v>
      </c>
      <c r="B772" t="s">
        <v>3030</v>
      </c>
    </row>
    <row r="773" spans="1:2" x14ac:dyDescent="0.25">
      <c r="A773" s="1">
        <v>135613</v>
      </c>
      <c r="B773" t="s">
        <v>3030</v>
      </c>
    </row>
    <row r="774" spans="1:2" x14ac:dyDescent="0.25">
      <c r="A774" s="1">
        <v>135643</v>
      </c>
      <c r="B774" t="s">
        <v>3030</v>
      </c>
    </row>
    <row r="775" spans="1:2" x14ac:dyDescent="0.25">
      <c r="A775" s="1">
        <v>135707</v>
      </c>
      <c r="B775" t="s">
        <v>3030</v>
      </c>
    </row>
    <row r="776" spans="1:2" x14ac:dyDescent="0.25">
      <c r="A776" s="1">
        <v>135806</v>
      </c>
      <c r="B776" t="s">
        <v>3030</v>
      </c>
    </row>
    <row r="777" spans="1:2" x14ac:dyDescent="0.25">
      <c r="A777" s="1">
        <v>135867</v>
      </c>
      <c r="B777" t="s">
        <v>3030</v>
      </c>
    </row>
    <row r="778" spans="1:2" x14ac:dyDescent="0.25">
      <c r="A778" s="1">
        <v>135871</v>
      </c>
      <c r="B778" t="s">
        <v>3030</v>
      </c>
    </row>
    <row r="779" spans="1:2" x14ac:dyDescent="0.25">
      <c r="A779" s="1">
        <v>135897</v>
      </c>
      <c r="B779" t="s">
        <v>3030</v>
      </c>
    </row>
    <row r="780" spans="1:2" x14ac:dyDescent="0.25">
      <c r="A780" s="1">
        <v>136121</v>
      </c>
      <c r="B780" t="s">
        <v>3030</v>
      </c>
    </row>
    <row r="781" spans="1:2" x14ac:dyDescent="0.25">
      <c r="A781" s="1">
        <v>136158</v>
      </c>
      <c r="B781" t="s">
        <v>3030</v>
      </c>
    </row>
    <row r="782" spans="1:2" x14ac:dyDescent="0.25">
      <c r="A782" s="1">
        <v>136252</v>
      </c>
      <c r="B782" t="s">
        <v>3030</v>
      </c>
    </row>
    <row r="783" spans="1:2" x14ac:dyDescent="0.25">
      <c r="A783" s="1">
        <v>136378</v>
      </c>
      <c r="B783" t="s">
        <v>3030</v>
      </c>
    </row>
    <row r="784" spans="1:2" x14ac:dyDescent="0.25">
      <c r="A784" s="1">
        <v>136440</v>
      </c>
      <c r="B784" t="s">
        <v>3030</v>
      </c>
    </row>
    <row r="785" spans="1:2" x14ac:dyDescent="0.25">
      <c r="A785" s="1">
        <v>136444</v>
      </c>
      <c r="B785" t="s">
        <v>3030</v>
      </c>
    </row>
    <row r="786" spans="1:2" x14ac:dyDescent="0.25">
      <c r="A786" s="1">
        <v>136476</v>
      </c>
      <c r="B786" t="s">
        <v>3030</v>
      </c>
    </row>
    <row r="787" spans="1:2" x14ac:dyDescent="0.25">
      <c r="A787" s="1">
        <v>136507</v>
      </c>
      <c r="B787" t="s">
        <v>3030</v>
      </c>
    </row>
    <row r="788" spans="1:2" x14ac:dyDescent="0.25">
      <c r="A788" s="1">
        <v>136537</v>
      </c>
      <c r="B788" t="s">
        <v>3030</v>
      </c>
    </row>
    <row r="789" spans="1:2" x14ac:dyDescent="0.25">
      <c r="A789" s="1">
        <v>136572</v>
      </c>
      <c r="B789" t="s">
        <v>3030</v>
      </c>
    </row>
    <row r="790" spans="1:2" x14ac:dyDescent="0.25">
      <c r="A790" s="1">
        <v>136606</v>
      </c>
      <c r="B790" t="s">
        <v>3030</v>
      </c>
    </row>
    <row r="791" spans="1:2" x14ac:dyDescent="0.25">
      <c r="A791" s="1">
        <v>136607</v>
      </c>
      <c r="B791" t="s">
        <v>3030</v>
      </c>
    </row>
    <row r="792" spans="1:2" x14ac:dyDescent="0.25">
      <c r="A792" s="1">
        <v>136765</v>
      </c>
      <c r="B792" t="s">
        <v>3030</v>
      </c>
    </row>
    <row r="793" spans="1:2" x14ac:dyDescent="0.25">
      <c r="A793" s="1">
        <v>136795</v>
      </c>
      <c r="B793" t="s">
        <v>3030</v>
      </c>
    </row>
    <row r="794" spans="1:2" x14ac:dyDescent="0.25">
      <c r="A794" s="1">
        <v>136825</v>
      </c>
      <c r="B794" t="s">
        <v>3030</v>
      </c>
    </row>
    <row r="795" spans="1:2" x14ac:dyDescent="0.25">
      <c r="A795" s="1">
        <v>136861</v>
      </c>
      <c r="B795" t="s">
        <v>3030</v>
      </c>
    </row>
    <row r="796" spans="1:2" x14ac:dyDescent="0.25">
      <c r="A796" s="1">
        <v>136889</v>
      </c>
      <c r="B796" t="s">
        <v>3030</v>
      </c>
    </row>
    <row r="797" spans="1:2" x14ac:dyDescent="0.25">
      <c r="A797" s="1">
        <v>136894</v>
      </c>
      <c r="B797" t="s">
        <v>3030</v>
      </c>
    </row>
    <row r="798" spans="1:2" x14ac:dyDescent="0.25">
      <c r="A798" s="1">
        <v>136988</v>
      </c>
      <c r="B798" t="s">
        <v>3030</v>
      </c>
    </row>
    <row r="799" spans="1:2" x14ac:dyDescent="0.25">
      <c r="A799" s="1">
        <v>137021</v>
      </c>
      <c r="B799" t="s">
        <v>3030</v>
      </c>
    </row>
    <row r="800" spans="1:2" x14ac:dyDescent="0.25">
      <c r="A800" s="1">
        <v>137113</v>
      </c>
      <c r="B800" t="s">
        <v>3030</v>
      </c>
    </row>
    <row r="801" spans="1:2" x14ac:dyDescent="0.25">
      <c r="A801" s="1">
        <v>137272</v>
      </c>
      <c r="B801" t="s">
        <v>3030</v>
      </c>
    </row>
    <row r="802" spans="1:2" x14ac:dyDescent="0.25">
      <c r="A802" s="1">
        <v>137275</v>
      </c>
      <c r="B802" t="s">
        <v>3030</v>
      </c>
    </row>
    <row r="803" spans="1:2" x14ac:dyDescent="0.25">
      <c r="A803" s="1">
        <v>137406</v>
      </c>
      <c r="B803" t="s">
        <v>3030</v>
      </c>
    </row>
    <row r="804" spans="1:2" x14ac:dyDescent="0.25">
      <c r="A804" s="1">
        <v>137471</v>
      </c>
      <c r="B804" t="s">
        <v>3030</v>
      </c>
    </row>
    <row r="805" spans="1:2" x14ac:dyDescent="0.25">
      <c r="A805" s="1">
        <v>137497</v>
      </c>
      <c r="B805" t="s">
        <v>3030</v>
      </c>
    </row>
    <row r="806" spans="1:2" x14ac:dyDescent="0.25">
      <c r="A806" s="1">
        <v>137500</v>
      </c>
      <c r="B806" t="s">
        <v>3030</v>
      </c>
    </row>
    <row r="807" spans="1:2" x14ac:dyDescent="0.25">
      <c r="A807" s="1">
        <v>137530</v>
      </c>
      <c r="B807" t="s">
        <v>3030</v>
      </c>
    </row>
    <row r="808" spans="1:2" x14ac:dyDescent="0.25">
      <c r="A808" s="1">
        <v>137534</v>
      </c>
      <c r="B808" t="s">
        <v>3030</v>
      </c>
    </row>
    <row r="809" spans="1:2" x14ac:dyDescent="0.25">
      <c r="A809" s="1">
        <v>137535</v>
      </c>
      <c r="B809" t="s">
        <v>3030</v>
      </c>
    </row>
    <row r="810" spans="1:2" x14ac:dyDescent="0.25">
      <c r="A810" s="1">
        <v>137596</v>
      </c>
      <c r="B810" t="s">
        <v>3030</v>
      </c>
    </row>
    <row r="811" spans="1:2" x14ac:dyDescent="0.25">
      <c r="A811" s="1">
        <v>137630</v>
      </c>
      <c r="B811" t="s">
        <v>3030</v>
      </c>
    </row>
    <row r="812" spans="1:2" x14ac:dyDescent="0.25">
      <c r="A812" s="1">
        <v>137755</v>
      </c>
      <c r="B812" t="s">
        <v>3030</v>
      </c>
    </row>
    <row r="813" spans="1:2" x14ac:dyDescent="0.25">
      <c r="A813" s="1">
        <v>137756</v>
      </c>
      <c r="B813" t="s">
        <v>3030</v>
      </c>
    </row>
    <row r="814" spans="1:2" x14ac:dyDescent="0.25">
      <c r="A814" s="1">
        <v>137785</v>
      </c>
      <c r="B814" t="s">
        <v>3030</v>
      </c>
    </row>
    <row r="815" spans="1:2" x14ac:dyDescent="0.25">
      <c r="A815" s="1">
        <v>137819</v>
      </c>
      <c r="B815" t="s">
        <v>3030</v>
      </c>
    </row>
    <row r="816" spans="1:2" x14ac:dyDescent="0.25">
      <c r="A816" s="1">
        <v>137981</v>
      </c>
      <c r="B816" t="s">
        <v>3030</v>
      </c>
    </row>
    <row r="817" spans="1:2" x14ac:dyDescent="0.25">
      <c r="A817" s="1">
        <v>138009</v>
      </c>
      <c r="B817" t="s">
        <v>3030</v>
      </c>
    </row>
    <row r="818" spans="1:2" x14ac:dyDescent="0.25">
      <c r="A818" s="1">
        <v>138040</v>
      </c>
      <c r="B818" t="s">
        <v>3030</v>
      </c>
    </row>
    <row r="819" spans="1:2" x14ac:dyDescent="0.25">
      <c r="A819" s="1">
        <v>138075</v>
      </c>
      <c r="B819" t="s">
        <v>3030</v>
      </c>
    </row>
    <row r="820" spans="1:2" x14ac:dyDescent="0.25">
      <c r="A820" s="1">
        <v>138078</v>
      </c>
      <c r="B820" t="s">
        <v>3030</v>
      </c>
    </row>
    <row r="821" spans="1:2" x14ac:dyDescent="0.25">
      <c r="A821" s="1">
        <v>138142</v>
      </c>
      <c r="B821" t="s">
        <v>3030</v>
      </c>
    </row>
    <row r="822" spans="1:2" x14ac:dyDescent="0.25">
      <c r="A822" s="1">
        <v>138234</v>
      </c>
      <c r="B822" t="s">
        <v>3030</v>
      </c>
    </row>
    <row r="823" spans="1:2" x14ac:dyDescent="0.25">
      <c r="A823" s="1">
        <v>138303</v>
      </c>
      <c r="B823" t="s">
        <v>3030</v>
      </c>
    </row>
    <row r="824" spans="1:2" x14ac:dyDescent="0.25">
      <c r="A824" s="1">
        <v>138428</v>
      </c>
      <c r="B824" t="s">
        <v>3030</v>
      </c>
    </row>
    <row r="825" spans="1:2" x14ac:dyDescent="0.25">
      <c r="A825" s="1">
        <v>138616</v>
      </c>
      <c r="B825" t="s">
        <v>3030</v>
      </c>
    </row>
    <row r="826" spans="1:2" x14ac:dyDescent="0.25">
      <c r="A826" s="1">
        <v>138619</v>
      </c>
      <c r="B826" t="s">
        <v>3030</v>
      </c>
    </row>
    <row r="827" spans="1:2" x14ac:dyDescent="0.25">
      <c r="A827" s="1">
        <v>138687</v>
      </c>
      <c r="B827" t="s">
        <v>3030</v>
      </c>
    </row>
    <row r="828" spans="1:2" x14ac:dyDescent="0.25">
      <c r="A828" s="1">
        <v>138712</v>
      </c>
      <c r="B828" t="s">
        <v>3030</v>
      </c>
    </row>
    <row r="829" spans="1:2" x14ac:dyDescent="0.25">
      <c r="A829" s="1">
        <v>138714</v>
      </c>
      <c r="B829" t="s">
        <v>3030</v>
      </c>
    </row>
    <row r="830" spans="1:2" x14ac:dyDescent="0.25">
      <c r="A830" s="1">
        <v>138719</v>
      </c>
      <c r="B830" t="s">
        <v>3030</v>
      </c>
    </row>
    <row r="831" spans="1:2" x14ac:dyDescent="0.25">
      <c r="A831" s="1">
        <v>138744</v>
      </c>
      <c r="B831" t="s">
        <v>3030</v>
      </c>
    </row>
    <row r="832" spans="1:2" x14ac:dyDescent="0.25">
      <c r="A832" s="1">
        <v>138751</v>
      </c>
      <c r="B832" t="s">
        <v>3030</v>
      </c>
    </row>
    <row r="833" spans="1:2" x14ac:dyDescent="0.25">
      <c r="A833" s="1">
        <v>138872</v>
      </c>
      <c r="B833" t="s">
        <v>3030</v>
      </c>
    </row>
    <row r="834" spans="1:2" x14ac:dyDescent="0.25">
      <c r="A834" s="1">
        <v>139065</v>
      </c>
      <c r="B834" t="s">
        <v>3030</v>
      </c>
    </row>
    <row r="835" spans="1:2" x14ac:dyDescent="0.25">
      <c r="A835" s="1">
        <v>139100</v>
      </c>
      <c r="B835" t="s">
        <v>3030</v>
      </c>
    </row>
    <row r="836" spans="1:2" x14ac:dyDescent="0.25">
      <c r="A836" s="1">
        <v>139128</v>
      </c>
      <c r="B836" t="s">
        <v>3030</v>
      </c>
    </row>
    <row r="837" spans="1:2" x14ac:dyDescent="0.25">
      <c r="A837" s="1">
        <v>139132</v>
      </c>
      <c r="B837" t="s">
        <v>3030</v>
      </c>
    </row>
    <row r="838" spans="1:2" x14ac:dyDescent="0.25">
      <c r="A838" s="1">
        <v>139160</v>
      </c>
      <c r="B838" t="s">
        <v>3030</v>
      </c>
    </row>
    <row r="839" spans="1:2" x14ac:dyDescent="0.25">
      <c r="A839" s="1">
        <v>139165</v>
      </c>
      <c r="B839" t="s">
        <v>3030</v>
      </c>
    </row>
    <row r="840" spans="1:2" x14ac:dyDescent="0.25">
      <c r="A840" s="1">
        <v>139231</v>
      </c>
      <c r="B840" t="s">
        <v>3030</v>
      </c>
    </row>
    <row r="841" spans="1:2" x14ac:dyDescent="0.25">
      <c r="A841" s="1">
        <v>139291</v>
      </c>
      <c r="B841" t="s">
        <v>3030</v>
      </c>
    </row>
    <row r="842" spans="1:2" x14ac:dyDescent="0.25">
      <c r="A842" s="1">
        <v>139326</v>
      </c>
      <c r="B842" t="s">
        <v>3030</v>
      </c>
    </row>
    <row r="843" spans="1:2" x14ac:dyDescent="0.25">
      <c r="A843" s="1">
        <v>139451</v>
      </c>
      <c r="B843" t="s">
        <v>3030</v>
      </c>
    </row>
    <row r="844" spans="1:2" x14ac:dyDescent="0.25">
      <c r="A844" s="1">
        <v>139643</v>
      </c>
      <c r="B844" t="s">
        <v>3030</v>
      </c>
    </row>
    <row r="845" spans="1:2" x14ac:dyDescent="0.25">
      <c r="A845" s="1">
        <v>139775</v>
      </c>
      <c r="B845" t="s">
        <v>3030</v>
      </c>
    </row>
    <row r="846" spans="1:2" x14ac:dyDescent="0.25">
      <c r="A846" s="1">
        <v>139802</v>
      </c>
      <c r="B846" t="s">
        <v>3030</v>
      </c>
    </row>
    <row r="847" spans="1:2" x14ac:dyDescent="0.25">
      <c r="A847" s="1">
        <v>139807</v>
      </c>
      <c r="B847" t="s">
        <v>3030</v>
      </c>
    </row>
    <row r="848" spans="1:2" x14ac:dyDescent="0.25">
      <c r="A848" s="1">
        <v>139864</v>
      </c>
      <c r="B848" t="s">
        <v>3030</v>
      </c>
    </row>
    <row r="849" spans="1:2" x14ac:dyDescent="0.25">
      <c r="A849" s="1">
        <v>140024</v>
      </c>
      <c r="B849" t="s">
        <v>3030</v>
      </c>
    </row>
    <row r="850" spans="1:2" x14ac:dyDescent="0.25">
      <c r="A850" s="1">
        <v>140187</v>
      </c>
      <c r="B850" t="s">
        <v>3030</v>
      </c>
    </row>
    <row r="851" spans="1:2" x14ac:dyDescent="0.25">
      <c r="A851" s="1">
        <v>140255</v>
      </c>
      <c r="B851" t="s">
        <v>3030</v>
      </c>
    </row>
    <row r="852" spans="1:2" x14ac:dyDescent="0.25">
      <c r="A852" s="1">
        <v>140286</v>
      </c>
      <c r="B852" t="s">
        <v>3030</v>
      </c>
    </row>
    <row r="853" spans="1:2" x14ac:dyDescent="0.25">
      <c r="A853" s="1">
        <v>140312</v>
      </c>
      <c r="B853" t="s">
        <v>3030</v>
      </c>
    </row>
    <row r="854" spans="1:2" x14ac:dyDescent="0.25">
      <c r="A854" s="1">
        <v>140376</v>
      </c>
      <c r="B854" t="s">
        <v>3030</v>
      </c>
    </row>
    <row r="855" spans="1:2" x14ac:dyDescent="0.25">
      <c r="A855" s="1">
        <v>140381</v>
      </c>
      <c r="B855" t="s">
        <v>3030</v>
      </c>
    </row>
    <row r="856" spans="1:2" x14ac:dyDescent="0.25">
      <c r="A856" s="1">
        <v>140409</v>
      </c>
      <c r="B856" t="s">
        <v>3030</v>
      </c>
    </row>
    <row r="857" spans="1:2" x14ac:dyDescent="0.25">
      <c r="A857" s="1">
        <v>140506</v>
      </c>
      <c r="B857" t="s">
        <v>3030</v>
      </c>
    </row>
    <row r="858" spans="1:2" x14ac:dyDescent="0.25">
      <c r="A858" s="1">
        <v>140507</v>
      </c>
      <c r="B858" t="s">
        <v>3030</v>
      </c>
    </row>
    <row r="859" spans="1:2" x14ac:dyDescent="0.25">
      <c r="A859" s="1">
        <v>140510</v>
      </c>
      <c r="B859" t="s">
        <v>3030</v>
      </c>
    </row>
    <row r="860" spans="1:2" x14ac:dyDescent="0.25">
      <c r="A860" s="1">
        <v>140568</v>
      </c>
      <c r="B860" t="s">
        <v>3030</v>
      </c>
    </row>
    <row r="861" spans="1:2" x14ac:dyDescent="0.25">
      <c r="A861" s="1">
        <v>140571</v>
      </c>
      <c r="B861" t="s">
        <v>3030</v>
      </c>
    </row>
    <row r="862" spans="1:2" x14ac:dyDescent="0.25">
      <c r="A862" s="1">
        <v>140632</v>
      </c>
      <c r="B862" t="s">
        <v>3030</v>
      </c>
    </row>
    <row r="863" spans="1:2" x14ac:dyDescent="0.25">
      <c r="A863" s="1">
        <v>140636</v>
      </c>
      <c r="B863" t="s">
        <v>3030</v>
      </c>
    </row>
    <row r="864" spans="1:2" x14ac:dyDescent="0.25">
      <c r="A864" s="1">
        <v>140670</v>
      </c>
      <c r="B864" t="s">
        <v>3030</v>
      </c>
    </row>
    <row r="865" spans="1:2" x14ac:dyDescent="0.25">
      <c r="A865" s="1">
        <v>140698</v>
      </c>
      <c r="B865" t="s">
        <v>3030</v>
      </c>
    </row>
    <row r="866" spans="1:2" x14ac:dyDescent="0.25">
      <c r="A866" s="1">
        <v>140799</v>
      </c>
      <c r="B866" t="s">
        <v>3030</v>
      </c>
    </row>
    <row r="867" spans="1:2" x14ac:dyDescent="0.25">
      <c r="A867" s="1">
        <v>140862</v>
      </c>
      <c r="B867" t="s">
        <v>3030</v>
      </c>
    </row>
    <row r="868" spans="1:2" x14ac:dyDescent="0.25">
      <c r="A868" s="1">
        <v>140985</v>
      </c>
      <c r="B868" t="s">
        <v>3030</v>
      </c>
    </row>
    <row r="869" spans="1:2" x14ac:dyDescent="0.25">
      <c r="A869" s="1">
        <v>141049</v>
      </c>
      <c r="B869" t="s">
        <v>3030</v>
      </c>
    </row>
    <row r="870" spans="1:2" x14ac:dyDescent="0.25">
      <c r="A870" s="1">
        <v>141144</v>
      </c>
      <c r="B870" t="s">
        <v>3030</v>
      </c>
    </row>
    <row r="871" spans="1:2" x14ac:dyDescent="0.25">
      <c r="A871" s="1">
        <v>141147</v>
      </c>
      <c r="B871" t="s">
        <v>3030</v>
      </c>
    </row>
    <row r="872" spans="1:2" x14ac:dyDescent="0.25">
      <c r="A872" s="1">
        <v>141178</v>
      </c>
      <c r="B872" t="s">
        <v>3030</v>
      </c>
    </row>
    <row r="873" spans="1:2" x14ac:dyDescent="0.25">
      <c r="A873" s="1">
        <v>141179</v>
      </c>
      <c r="B873" t="s">
        <v>3030</v>
      </c>
    </row>
    <row r="874" spans="1:2" x14ac:dyDescent="0.25">
      <c r="A874" s="1">
        <v>141244</v>
      </c>
      <c r="B874" t="s">
        <v>3030</v>
      </c>
    </row>
    <row r="875" spans="1:2" x14ac:dyDescent="0.25">
      <c r="A875" s="1">
        <v>141375</v>
      </c>
      <c r="B875" t="s">
        <v>3030</v>
      </c>
    </row>
    <row r="876" spans="1:2" x14ac:dyDescent="0.25">
      <c r="A876" s="1">
        <v>141432</v>
      </c>
      <c r="B876" t="s">
        <v>3030</v>
      </c>
    </row>
    <row r="877" spans="1:2" x14ac:dyDescent="0.25">
      <c r="A877" s="1">
        <v>141465</v>
      </c>
      <c r="B877" t="s">
        <v>3030</v>
      </c>
    </row>
    <row r="878" spans="1:2" x14ac:dyDescent="0.25">
      <c r="A878" s="1">
        <v>141471</v>
      </c>
      <c r="B878" t="s">
        <v>3030</v>
      </c>
    </row>
    <row r="879" spans="1:2" x14ac:dyDescent="0.25">
      <c r="A879" s="1">
        <v>141500</v>
      </c>
      <c r="B879" t="s">
        <v>3030</v>
      </c>
    </row>
    <row r="880" spans="1:2" x14ac:dyDescent="0.25">
      <c r="A880" s="1">
        <v>141531</v>
      </c>
      <c r="B880" t="s">
        <v>3030</v>
      </c>
    </row>
    <row r="881" spans="1:2" x14ac:dyDescent="0.25">
      <c r="A881" s="1">
        <v>141533</v>
      </c>
      <c r="B881" t="s">
        <v>3030</v>
      </c>
    </row>
    <row r="882" spans="1:2" x14ac:dyDescent="0.25">
      <c r="A882" s="1">
        <v>141595</v>
      </c>
      <c r="B882" t="s">
        <v>3030</v>
      </c>
    </row>
    <row r="883" spans="1:2" x14ac:dyDescent="0.25">
      <c r="A883" s="1">
        <v>141598</v>
      </c>
      <c r="B883" t="s">
        <v>3030</v>
      </c>
    </row>
    <row r="884" spans="1:2" x14ac:dyDescent="0.25">
      <c r="A884" s="1">
        <v>141661</v>
      </c>
      <c r="B884" t="s">
        <v>3030</v>
      </c>
    </row>
    <row r="885" spans="1:2" x14ac:dyDescent="0.25">
      <c r="A885" s="1">
        <v>141758</v>
      </c>
      <c r="B885" t="s">
        <v>3030</v>
      </c>
    </row>
    <row r="886" spans="1:2" x14ac:dyDescent="0.25">
      <c r="A886" s="1">
        <v>141822</v>
      </c>
      <c r="B886" t="s">
        <v>3030</v>
      </c>
    </row>
    <row r="887" spans="1:2" x14ac:dyDescent="0.25">
      <c r="A887" s="1">
        <v>141852</v>
      </c>
      <c r="B887" t="s">
        <v>3030</v>
      </c>
    </row>
    <row r="888" spans="1:2" x14ac:dyDescent="0.25">
      <c r="A888" s="1">
        <v>141855</v>
      </c>
      <c r="B888" t="s">
        <v>3030</v>
      </c>
    </row>
    <row r="889" spans="1:2" x14ac:dyDescent="0.25">
      <c r="A889" s="1">
        <v>141884</v>
      </c>
      <c r="B889" t="s">
        <v>3030</v>
      </c>
    </row>
    <row r="890" spans="1:2" x14ac:dyDescent="0.25">
      <c r="A890" s="1">
        <v>141917</v>
      </c>
      <c r="B890" t="s">
        <v>3030</v>
      </c>
    </row>
    <row r="891" spans="1:2" x14ac:dyDescent="0.25">
      <c r="A891" s="1">
        <v>141946</v>
      </c>
      <c r="B891" t="s">
        <v>3030</v>
      </c>
    </row>
    <row r="892" spans="1:2" x14ac:dyDescent="0.25">
      <c r="A892" s="1">
        <v>142047</v>
      </c>
      <c r="B892" t="s">
        <v>3030</v>
      </c>
    </row>
    <row r="893" spans="1:2" x14ac:dyDescent="0.25">
      <c r="A893" s="1">
        <v>142073</v>
      </c>
      <c r="B893" t="s">
        <v>3030</v>
      </c>
    </row>
    <row r="894" spans="1:2" x14ac:dyDescent="0.25">
      <c r="A894" s="1">
        <v>142111</v>
      </c>
      <c r="B894" t="s">
        <v>3030</v>
      </c>
    </row>
    <row r="895" spans="1:2" x14ac:dyDescent="0.25">
      <c r="A895" s="1">
        <v>142139</v>
      </c>
      <c r="B895" t="s">
        <v>3030</v>
      </c>
    </row>
    <row r="896" spans="1:2" x14ac:dyDescent="0.25">
      <c r="A896" s="1">
        <v>142175</v>
      </c>
      <c r="B896" t="s">
        <v>3030</v>
      </c>
    </row>
    <row r="897" spans="1:2" x14ac:dyDescent="0.25">
      <c r="A897" s="1">
        <v>142365</v>
      </c>
      <c r="B897" t="s">
        <v>3030</v>
      </c>
    </row>
    <row r="898" spans="1:2" x14ac:dyDescent="0.25">
      <c r="A898" s="1">
        <v>142521</v>
      </c>
      <c r="B898" t="s">
        <v>3030</v>
      </c>
    </row>
    <row r="899" spans="1:2" x14ac:dyDescent="0.25">
      <c r="A899" s="1">
        <v>142523</v>
      </c>
      <c r="B899" t="s">
        <v>3030</v>
      </c>
    </row>
    <row r="900" spans="1:2" x14ac:dyDescent="0.25">
      <c r="A900" s="1">
        <v>142557</v>
      </c>
      <c r="B900" t="s">
        <v>3030</v>
      </c>
    </row>
    <row r="901" spans="1:2" x14ac:dyDescent="0.25">
      <c r="A901" s="1">
        <v>142584</v>
      </c>
      <c r="B901" t="s">
        <v>3030</v>
      </c>
    </row>
    <row r="902" spans="1:2" x14ac:dyDescent="0.25">
      <c r="A902" s="1">
        <v>142617</v>
      </c>
      <c r="B902" t="s">
        <v>3030</v>
      </c>
    </row>
    <row r="903" spans="1:2" x14ac:dyDescent="0.25">
      <c r="A903" s="1">
        <v>142716</v>
      </c>
      <c r="B903" t="s">
        <v>3030</v>
      </c>
    </row>
    <row r="904" spans="1:2" x14ac:dyDescent="0.25">
      <c r="A904" s="1">
        <v>142718</v>
      </c>
      <c r="B904" t="s">
        <v>3030</v>
      </c>
    </row>
    <row r="905" spans="1:2" x14ac:dyDescent="0.25">
      <c r="A905" s="1">
        <v>142744</v>
      </c>
      <c r="B905" t="s">
        <v>3030</v>
      </c>
    </row>
    <row r="906" spans="1:2" x14ac:dyDescent="0.25">
      <c r="A906" s="1">
        <v>142840</v>
      </c>
      <c r="B906" t="s">
        <v>3030</v>
      </c>
    </row>
    <row r="907" spans="1:2" x14ac:dyDescent="0.25">
      <c r="A907" s="1">
        <v>142905</v>
      </c>
      <c r="B907" t="s">
        <v>3030</v>
      </c>
    </row>
    <row r="908" spans="1:2" x14ac:dyDescent="0.25">
      <c r="A908" s="1">
        <v>143003</v>
      </c>
      <c r="B908" t="s">
        <v>3030</v>
      </c>
    </row>
    <row r="909" spans="1:2" x14ac:dyDescent="0.25">
      <c r="A909" s="1">
        <v>143032</v>
      </c>
      <c r="B909" t="s">
        <v>3030</v>
      </c>
    </row>
    <row r="910" spans="1:2" x14ac:dyDescent="0.25">
      <c r="A910" s="1">
        <v>143036</v>
      </c>
      <c r="B910" t="s">
        <v>3030</v>
      </c>
    </row>
    <row r="911" spans="1:2" x14ac:dyDescent="0.25">
      <c r="A911" s="1">
        <v>143038</v>
      </c>
      <c r="B911" t="s">
        <v>3030</v>
      </c>
    </row>
    <row r="912" spans="1:2" x14ac:dyDescent="0.25">
      <c r="A912" s="1">
        <v>143193</v>
      </c>
      <c r="B912" t="s">
        <v>3030</v>
      </c>
    </row>
    <row r="913" spans="1:2" x14ac:dyDescent="0.25">
      <c r="A913" s="1">
        <v>143259</v>
      </c>
      <c r="B913" t="s">
        <v>3030</v>
      </c>
    </row>
    <row r="914" spans="1:2" x14ac:dyDescent="0.25">
      <c r="A914" s="1">
        <v>143261</v>
      </c>
      <c r="B914" t="s">
        <v>3030</v>
      </c>
    </row>
    <row r="915" spans="1:2" x14ac:dyDescent="0.25">
      <c r="A915" s="1">
        <v>143263</v>
      </c>
      <c r="B915" t="s">
        <v>3030</v>
      </c>
    </row>
    <row r="916" spans="1:2" x14ac:dyDescent="0.25">
      <c r="A916" s="1">
        <v>143325</v>
      </c>
      <c r="B916" t="s">
        <v>3030</v>
      </c>
    </row>
    <row r="917" spans="1:2" x14ac:dyDescent="0.25">
      <c r="A917" s="1">
        <v>143384</v>
      </c>
      <c r="B917" t="s">
        <v>3030</v>
      </c>
    </row>
    <row r="918" spans="1:2" x14ac:dyDescent="0.25">
      <c r="A918" s="1">
        <v>143450</v>
      </c>
      <c r="B918" t="s">
        <v>3030</v>
      </c>
    </row>
    <row r="919" spans="1:2" x14ac:dyDescent="0.25">
      <c r="A919" s="1">
        <v>143519</v>
      </c>
      <c r="B919" t="s">
        <v>3030</v>
      </c>
    </row>
    <row r="920" spans="1:2" x14ac:dyDescent="0.25">
      <c r="A920" s="1">
        <v>143577</v>
      </c>
      <c r="B920" t="s">
        <v>3030</v>
      </c>
    </row>
    <row r="921" spans="1:2" x14ac:dyDescent="0.25">
      <c r="A921" s="1">
        <v>143679</v>
      </c>
      <c r="B921" t="s">
        <v>3030</v>
      </c>
    </row>
    <row r="922" spans="1:2" x14ac:dyDescent="0.25">
      <c r="A922" s="1">
        <v>143706</v>
      </c>
      <c r="B922" t="s">
        <v>3030</v>
      </c>
    </row>
    <row r="923" spans="1:2" x14ac:dyDescent="0.25">
      <c r="A923" s="1">
        <v>143773</v>
      </c>
      <c r="B923" t="s">
        <v>3030</v>
      </c>
    </row>
    <row r="924" spans="1:2" x14ac:dyDescent="0.25">
      <c r="A924" s="1">
        <v>143838</v>
      </c>
      <c r="B924" t="s">
        <v>3030</v>
      </c>
    </row>
    <row r="925" spans="1:2" x14ac:dyDescent="0.25">
      <c r="A925" s="1">
        <v>143898</v>
      </c>
      <c r="B925" t="s">
        <v>3030</v>
      </c>
    </row>
    <row r="926" spans="1:2" x14ac:dyDescent="0.25">
      <c r="A926" s="1">
        <v>143995</v>
      </c>
      <c r="B926" t="s">
        <v>3030</v>
      </c>
    </row>
    <row r="927" spans="1:2" x14ac:dyDescent="0.25">
      <c r="A927" s="1">
        <v>144121</v>
      </c>
      <c r="B927" t="s">
        <v>3030</v>
      </c>
    </row>
    <row r="928" spans="1:2" x14ac:dyDescent="0.25">
      <c r="A928" s="1">
        <v>144125</v>
      </c>
      <c r="B928" t="s">
        <v>3030</v>
      </c>
    </row>
    <row r="929" spans="1:2" x14ac:dyDescent="0.25">
      <c r="A929" s="1">
        <v>144159</v>
      </c>
      <c r="B929" t="s">
        <v>3030</v>
      </c>
    </row>
    <row r="930" spans="1:2" x14ac:dyDescent="0.25">
      <c r="A930" s="1">
        <v>144190</v>
      </c>
      <c r="B930" t="s">
        <v>3030</v>
      </c>
    </row>
    <row r="931" spans="1:2" x14ac:dyDescent="0.25">
      <c r="A931" s="1">
        <v>144286</v>
      </c>
      <c r="B931" t="s">
        <v>3030</v>
      </c>
    </row>
    <row r="932" spans="1:2" x14ac:dyDescent="0.25">
      <c r="A932" s="1">
        <v>144318</v>
      </c>
      <c r="B932" t="s">
        <v>3030</v>
      </c>
    </row>
    <row r="933" spans="1:2" x14ac:dyDescent="0.25">
      <c r="A933" s="1">
        <v>144382</v>
      </c>
      <c r="B933" t="s">
        <v>3030</v>
      </c>
    </row>
    <row r="934" spans="1:2" x14ac:dyDescent="0.25">
      <c r="A934" s="1">
        <v>144442</v>
      </c>
      <c r="B934" t="s">
        <v>3030</v>
      </c>
    </row>
    <row r="935" spans="1:2" x14ac:dyDescent="0.25">
      <c r="A935" s="1">
        <v>144444</v>
      </c>
      <c r="B935" t="s">
        <v>3030</v>
      </c>
    </row>
    <row r="936" spans="1:2" x14ac:dyDescent="0.25">
      <c r="A936" s="1">
        <v>144445</v>
      </c>
      <c r="B936" t="s">
        <v>3030</v>
      </c>
    </row>
    <row r="937" spans="1:2" x14ac:dyDescent="0.25">
      <c r="A937" s="1">
        <v>144479</v>
      </c>
      <c r="B937" t="s">
        <v>3030</v>
      </c>
    </row>
    <row r="938" spans="1:2" x14ac:dyDescent="0.25">
      <c r="A938" s="1">
        <v>144573</v>
      </c>
      <c r="B938" t="s">
        <v>3030</v>
      </c>
    </row>
    <row r="939" spans="1:2" x14ac:dyDescent="0.25">
      <c r="A939" s="1">
        <v>144574</v>
      </c>
      <c r="B939" t="s">
        <v>3030</v>
      </c>
    </row>
    <row r="940" spans="1:2" x14ac:dyDescent="0.25">
      <c r="A940" s="1">
        <v>144605</v>
      </c>
      <c r="B940" t="s">
        <v>3030</v>
      </c>
    </row>
    <row r="941" spans="1:2" x14ac:dyDescent="0.25">
      <c r="A941" s="1">
        <v>144606</v>
      </c>
      <c r="B941" t="s">
        <v>3030</v>
      </c>
    </row>
    <row r="942" spans="1:2" x14ac:dyDescent="0.25">
      <c r="A942" s="1">
        <v>144634</v>
      </c>
      <c r="B942" t="s">
        <v>3030</v>
      </c>
    </row>
    <row r="943" spans="1:2" x14ac:dyDescent="0.25">
      <c r="A943" s="1">
        <v>144636</v>
      </c>
      <c r="B943" t="s">
        <v>3030</v>
      </c>
    </row>
    <row r="944" spans="1:2" x14ac:dyDescent="0.25">
      <c r="A944" s="1">
        <v>144670</v>
      </c>
      <c r="B944" t="s">
        <v>3030</v>
      </c>
    </row>
    <row r="945" spans="1:2" x14ac:dyDescent="0.25">
      <c r="A945" s="1">
        <v>144702</v>
      </c>
      <c r="B945" t="s">
        <v>3030</v>
      </c>
    </row>
    <row r="946" spans="1:2" x14ac:dyDescent="0.25">
      <c r="A946" s="1">
        <v>144766</v>
      </c>
      <c r="B946" t="s">
        <v>3030</v>
      </c>
    </row>
    <row r="947" spans="1:2" x14ac:dyDescent="0.25">
      <c r="A947" s="1">
        <v>144824</v>
      </c>
      <c r="B947" t="s">
        <v>3030</v>
      </c>
    </row>
    <row r="948" spans="1:2" x14ac:dyDescent="0.25">
      <c r="A948" s="1">
        <v>144827</v>
      </c>
      <c r="B948" t="s">
        <v>3030</v>
      </c>
    </row>
    <row r="949" spans="1:2" x14ac:dyDescent="0.25">
      <c r="A949" s="1">
        <v>144859</v>
      </c>
      <c r="B949" t="s">
        <v>3030</v>
      </c>
    </row>
    <row r="950" spans="1:2" x14ac:dyDescent="0.25">
      <c r="A950" s="1">
        <v>144862</v>
      </c>
      <c r="B950" t="s">
        <v>3030</v>
      </c>
    </row>
    <row r="951" spans="1:2" x14ac:dyDescent="0.25">
      <c r="A951" s="1">
        <v>144890</v>
      </c>
      <c r="B951" t="s">
        <v>3030</v>
      </c>
    </row>
    <row r="952" spans="1:2" x14ac:dyDescent="0.25">
      <c r="A952" s="1">
        <v>144894</v>
      </c>
      <c r="B952" t="s">
        <v>3030</v>
      </c>
    </row>
    <row r="953" spans="1:2" x14ac:dyDescent="0.25">
      <c r="A953" s="1">
        <v>145117</v>
      </c>
      <c r="B953" t="s">
        <v>3030</v>
      </c>
    </row>
    <row r="954" spans="1:2" x14ac:dyDescent="0.25">
      <c r="A954" s="1">
        <v>145181</v>
      </c>
      <c r="B954" t="s">
        <v>3030</v>
      </c>
    </row>
    <row r="955" spans="1:2" x14ac:dyDescent="0.25">
      <c r="A955" s="1">
        <v>145183</v>
      </c>
      <c r="B955" t="s">
        <v>3030</v>
      </c>
    </row>
    <row r="956" spans="1:2" x14ac:dyDescent="0.25">
      <c r="A956" s="1">
        <v>145208</v>
      </c>
      <c r="B956" t="s">
        <v>3030</v>
      </c>
    </row>
    <row r="957" spans="1:2" x14ac:dyDescent="0.25">
      <c r="A957" s="1">
        <v>145212</v>
      </c>
      <c r="B957" t="s">
        <v>3030</v>
      </c>
    </row>
    <row r="958" spans="1:2" x14ac:dyDescent="0.25">
      <c r="A958" s="1">
        <v>145279</v>
      </c>
      <c r="B958" t="s">
        <v>3030</v>
      </c>
    </row>
    <row r="959" spans="1:2" x14ac:dyDescent="0.25">
      <c r="A959" s="1">
        <v>145338</v>
      </c>
      <c r="B959" t="s">
        <v>3030</v>
      </c>
    </row>
    <row r="960" spans="1:2" x14ac:dyDescent="0.25">
      <c r="A960" s="1">
        <v>145342</v>
      </c>
      <c r="B960" t="s">
        <v>3030</v>
      </c>
    </row>
    <row r="961" spans="1:2" x14ac:dyDescent="0.25">
      <c r="A961" s="1">
        <v>145371</v>
      </c>
      <c r="B961" t="s">
        <v>3030</v>
      </c>
    </row>
    <row r="962" spans="1:2" x14ac:dyDescent="0.25">
      <c r="A962" s="1">
        <v>145375</v>
      </c>
      <c r="B962" t="s">
        <v>3030</v>
      </c>
    </row>
    <row r="963" spans="1:2" x14ac:dyDescent="0.25">
      <c r="A963" s="1">
        <v>145563</v>
      </c>
      <c r="B963" t="s">
        <v>3030</v>
      </c>
    </row>
    <row r="964" spans="1:2" x14ac:dyDescent="0.25">
      <c r="A964" s="1">
        <v>145626</v>
      </c>
      <c r="B964" t="s">
        <v>3030</v>
      </c>
    </row>
    <row r="965" spans="1:2" x14ac:dyDescent="0.25">
      <c r="A965" s="1">
        <v>145818</v>
      </c>
      <c r="B965" t="s">
        <v>3030</v>
      </c>
    </row>
    <row r="966" spans="1:2" x14ac:dyDescent="0.25">
      <c r="A966" s="1">
        <v>145916</v>
      </c>
      <c r="B966" t="s">
        <v>3030</v>
      </c>
    </row>
    <row r="967" spans="1:2" x14ac:dyDescent="0.25">
      <c r="A967" s="1">
        <v>145947</v>
      </c>
      <c r="B967" t="s">
        <v>3030</v>
      </c>
    </row>
    <row r="968" spans="1:2" x14ac:dyDescent="0.25">
      <c r="A968" s="1">
        <v>145950</v>
      </c>
      <c r="B968" t="s">
        <v>3030</v>
      </c>
    </row>
    <row r="969" spans="1:2" x14ac:dyDescent="0.25">
      <c r="A969" s="1">
        <v>146076</v>
      </c>
      <c r="B969" t="s">
        <v>3030</v>
      </c>
    </row>
    <row r="970" spans="1:2" x14ac:dyDescent="0.25">
      <c r="A970" s="1">
        <v>146170</v>
      </c>
      <c r="B970" t="s">
        <v>3030</v>
      </c>
    </row>
    <row r="971" spans="1:2" x14ac:dyDescent="0.25">
      <c r="A971" s="1">
        <v>146232</v>
      </c>
      <c r="B971" t="s">
        <v>3030</v>
      </c>
    </row>
    <row r="972" spans="1:2" x14ac:dyDescent="0.25">
      <c r="A972" s="1">
        <v>146271</v>
      </c>
      <c r="B972" t="s">
        <v>3030</v>
      </c>
    </row>
    <row r="973" spans="1:2" x14ac:dyDescent="0.25">
      <c r="A973" s="1">
        <v>146297</v>
      </c>
      <c r="B973" t="s">
        <v>3030</v>
      </c>
    </row>
    <row r="974" spans="1:2" x14ac:dyDescent="0.25">
      <c r="A974" s="1">
        <v>146328</v>
      </c>
      <c r="B974" t="s">
        <v>3030</v>
      </c>
    </row>
    <row r="975" spans="1:2" x14ac:dyDescent="0.25">
      <c r="A975" s="1">
        <v>146426</v>
      </c>
      <c r="B975" t="s">
        <v>3030</v>
      </c>
    </row>
    <row r="976" spans="1:2" x14ac:dyDescent="0.25">
      <c r="A976" s="1">
        <v>146489</v>
      </c>
      <c r="B976" t="s">
        <v>3030</v>
      </c>
    </row>
    <row r="977" spans="1:2" x14ac:dyDescent="0.25">
      <c r="A977" s="1">
        <v>146685</v>
      </c>
      <c r="B977" t="s">
        <v>3030</v>
      </c>
    </row>
    <row r="978" spans="1:2" x14ac:dyDescent="0.25">
      <c r="A978" s="1">
        <v>146713</v>
      </c>
      <c r="B978" t="s">
        <v>3030</v>
      </c>
    </row>
    <row r="979" spans="1:2" x14ac:dyDescent="0.25">
      <c r="A979" s="1">
        <v>146745</v>
      </c>
      <c r="B979" t="s">
        <v>3030</v>
      </c>
    </row>
    <row r="980" spans="1:2" x14ac:dyDescent="0.25">
      <c r="A980" s="1">
        <v>146778</v>
      </c>
      <c r="B980" t="s">
        <v>3030</v>
      </c>
    </row>
    <row r="981" spans="1:2" x14ac:dyDescent="0.25">
      <c r="A981" s="1">
        <v>146782</v>
      </c>
      <c r="B981" t="s">
        <v>3030</v>
      </c>
    </row>
    <row r="982" spans="1:2" x14ac:dyDescent="0.25">
      <c r="A982" s="1">
        <v>146812</v>
      </c>
      <c r="B982" t="s">
        <v>3030</v>
      </c>
    </row>
    <row r="983" spans="1:2" x14ac:dyDescent="0.25">
      <c r="A983" s="1">
        <v>146906</v>
      </c>
      <c r="B983" t="s">
        <v>3030</v>
      </c>
    </row>
    <row r="984" spans="1:2" x14ac:dyDescent="0.25">
      <c r="A984" s="1">
        <v>146971</v>
      </c>
      <c r="B984" t="s">
        <v>3030</v>
      </c>
    </row>
    <row r="985" spans="1:2" x14ac:dyDescent="0.25">
      <c r="A985" s="1">
        <v>147033</v>
      </c>
      <c r="B985" t="s">
        <v>3030</v>
      </c>
    </row>
    <row r="986" spans="1:2" x14ac:dyDescent="0.25">
      <c r="A986" s="1">
        <v>147066</v>
      </c>
      <c r="B986" t="s">
        <v>3030</v>
      </c>
    </row>
    <row r="987" spans="1:2" x14ac:dyDescent="0.25">
      <c r="A987" s="1">
        <v>147099</v>
      </c>
      <c r="B987" t="s">
        <v>3030</v>
      </c>
    </row>
    <row r="988" spans="1:2" x14ac:dyDescent="0.25">
      <c r="A988" s="1">
        <v>147102</v>
      </c>
      <c r="B988" t="s">
        <v>3030</v>
      </c>
    </row>
    <row r="989" spans="1:2" x14ac:dyDescent="0.25">
      <c r="A989" s="1">
        <v>147197</v>
      </c>
      <c r="B989" t="s">
        <v>3030</v>
      </c>
    </row>
    <row r="990" spans="1:2" x14ac:dyDescent="0.25">
      <c r="A990" s="1">
        <v>147199</v>
      </c>
      <c r="B990" t="s">
        <v>3030</v>
      </c>
    </row>
    <row r="991" spans="1:2" x14ac:dyDescent="0.25">
      <c r="A991" s="1">
        <v>147231</v>
      </c>
      <c r="B991" t="s">
        <v>3030</v>
      </c>
    </row>
    <row r="992" spans="1:2" x14ac:dyDescent="0.25">
      <c r="A992" s="1">
        <v>147260</v>
      </c>
      <c r="B992" t="s">
        <v>3030</v>
      </c>
    </row>
    <row r="993" spans="1:2" x14ac:dyDescent="0.25">
      <c r="A993" s="1">
        <v>147384</v>
      </c>
      <c r="B993" t="s">
        <v>3030</v>
      </c>
    </row>
    <row r="994" spans="1:2" x14ac:dyDescent="0.25">
      <c r="A994" s="1">
        <v>147452</v>
      </c>
      <c r="B994" t="s">
        <v>3030</v>
      </c>
    </row>
    <row r="995" spans="1:2" x14ac:dyDescent="0.25">
      <c r="A995" s="1">
        <v>147486</v>
      </c>
      <c r="B995" t="s">
        <v>3030</v>
      </c>
    </row>
    <row r="996" spans="1:2" x14ac:dyDescent="0.25">
      <c r="A996" s="1">
        <v>147546</v>
      </c>
      <c r="B996" t="s">
        <v>3030</v>
      </c>
    </row>
    <row r="997" spans="1:2" x14ac:dyDescent="0.25">
      <c r="A997" s="1">
        <v>147643</v>
      </c>
      <c r="B997" t="s">
        <v>3030</v>
      </c>
    </row>
    <row r="998" spans="1:2" x14ac:dyDescent="0.25">
      <c r="A998" s="1">
        <v>147646</v>
      </c>
      <c r="B998" t="s">
        <v>3030</v>
      </c>
    </row>
    <row r="999" spans="1:2" x14ac:dyDescent="0.25">
      <c r="A999" s="1">
        <v>147672</v>
      </c>
      <c r="B999" t="s">
        <v>3030</v>
      </c>
    </row>
    <row r="1000" spans="1:2" x14ac:dyDescent="0.25">
      <c r="A1000" s="1">
        <v>147743</v>
      </c>
      <c r="B1000" t="s">
        <v>3030</v>
      </c>
    </row>
    <row r="1001" spans="1:2" x14ac:dyDescent="0.25">
      <c r="A1001" s="1">
        <v>147775</v>
      </c>
      <c r="B1001" t="s">
        <v>3030</v>
      </c>
    </row>
    <row r="1002" spans="1:2" x14ac:dyDescent="0.25">
      <c r="A1002" s="1">
        <v>147804</v>
      </c>
      <c r="B1002" t="s">
        <v>3030</v>
      </c>
    </row>
    <row r="1003" spans="1:2" x14ac:dyDescent="0.25">
      <c r="A1003" s="1">
        <v>147869</v>
      </c>
      <c r="B1003" t="s">
        <v>3030</v>
      </c>
    </row>
    <row r="1004" spans="1:2" x14ac:dyDescent="0.25">
      <c r="A1004" s="1">
        <v>147871</v>
      </c>
      <c r="B1004" t="s">
        <v>3030</v>
      </c>
    </row>
    <row r="1005" spans="1:2" x14ac:dyDescent="0.25">
      <c r="A1005" s="1">
        <v>147993</v>
      </c>
      <c r="B1005" t="s">
        <v>3030</v>
      </c>
    </row>
    <row r="1006" spans="1:2" x14ac:dyDescent="0.25">
      <c r="A1006" s="1">
        <v>147996</v>
      </c>
      <c r="B1006" t="s">
        <v>3030</v>
      </c>
    </row>
    <row r="1007" spans="1:2" x14ac:dyDescent="0.25">
      <c r="A1007" s="1">
        <v>148031</v>
      </c>
      <c r="B1007" t="s">
        <v>3030</v>
      </c>
    </row>
    <row r="1008" spans="1:2" x14ac:dyDescent="0.25">
      <c r="A1008" s="1">
        <v>148056</v>
      </c>
      <c r="B1008" t="s">
        <v>3030</v>
      </c>
    </row>
    <row r="1009" spans="1:2" x14ac:dyDescent="0.25">
      <c r="A1009" s="1">
        <v>148092</v>
      </c>
      <c r="B1009" t="s">
        <v>3030</v>
      </c>
    </row>
    <row r="1010" spans="1:2" x14ac:dyDescent="0.25">
      <c r="A1010" s="1">
        <v>148095</v>
      </c>
      <c r="B1010" t="s">
        <v>3030</v>
      </c>
    </row>
    <row r="1011" spans="1:2" x14ac:dyDescent="0.25">
      <c r="A1011" s="1">
        <v>148254</v>
      </c>
      <c r="B1011" t="s">
        <v>3030</v>
      </c>
    </row>
    <row r="1012" spans="1:2" x14ac:dyDescent="0.25">
      <c r="A1012" s="1">
        <v>148280</v>
      </c>
      <c r="B1012" t="s">
        <v>3030</v>
      </c>
    </row>
    <row r="1013" spans="1:2" x14ac:dyDescent="0.25">
      <c r="A1013" s="1">
        <v>148347</v>
      </c>
      <c r="B1013" t="s">
        <v>3030</v>
      </c>
    </row>
    <row r="1014" spans="1:2" x14ac:dyDescent="0.25">
      <c r="A1014" s="1">
        <v>148536</v>
      </c>
      <c r="B1014" t="s">
        <v>3030</v>
      </c>
    </row>
    <row r="1015" spans="1:2" x14ac:dyDescent="0.25">
      <c r="A1015" s="1">
        <v>148634</v>
      </c>
      <c r="B1015" t="s">
        <v>3030</v>
      </c>
    </row>
    <row r="1016" spans="1:2" x14ac:dyDescent="0.25">
      <c r="A1016" s="1">
        <v>148669</v>
      </c>
      <c r="B1016" t="s">
        <v>3030</v>
      </c>
    </row>
    <row r="1017" spans="1:2" x14ac:dyDescent="0.25">
      <c r="A1017" s="1">
        <v>148697</v>
      </c>
      <c r="B1017" t="s">
        <v>3030</v>
      </c>
    </row>
    <row r="1018" spans="1:2" x14ac:dyDescent="0.25">
      <c r="A1018" s="1">
        <v>148767</v>
      </c>
      <c r="B1018" t="s">
        <v>3030</v>
      </c>
    </row>
    <row r="1019" spans="1:2" x14ac:dyDescent="0.25">
      <c r="A1019" s="1">
        <v>148952</v>
      </c>
      <c r="B1019" t="s">
        <v>3030</v>
      </c>
    </row>
    <row r="1020" spans="1:2" x14ac:dyDescent="0.25">
      <c r="A1020" s="1">
        <v>149050</v>
      </c>
      <c r="B1020" t="s">
        <v>3030</v>
      </c>
    </row>
    <row r="1021" spans="1:2" x14ac:dyDescent="0.25">
      <c r="A1021" s="1">
        <v>149053</v>
      </c>
      <c r="B1021" t="s">
        <v>3030</v>
      </c>
    </row>
    <row r="1022" spans="1:2" x14ac:dyDescent="0.25">
      <c r="A1022" s="1">
        <v>149054</v>
      </c>
      <c r="B1022" t="s">
        <v>3030</v>
      </c>
    </row>
    <row r="1023" spans="1:2" x14ac:dyDescent="0.25">
      <c r="A1023" s="1">
        <v>149084</v>
      </c>
      <c r="B1023" t="s">
        <v>3030</v>
      </c>
    </row>
    <row r="1024" spans="1:2" x14ac:dyDescent="0.25">
      <c r="A1024" s="1">
        <v>149144</v>
      </c>
      <c r="B1024" t="s">
        <v>3030</v>
      </c>
    </row>
    <row r="1025" spans="1:2" x14ac:dyDescent="0.25">
      <c r="A1025" s="1">
        <v>149176</v>
      </c>
      <c r="B1025" t="s">
        <v>3030</v>
      </c>
    </row>
    <row r="1026" spans="1:2" x14ac:dyDescent="0.25">
      <c r="A1026" s="1">
        <v>149272</v>
      </c>
      <c r="B1026" t="s">
        <v>3030</v>
      </c>
    </row>
    <row r="1027" spans="1:2" x14ac:dyDescent="0.25">
      <c r="A1027" s="1">
        <v>149368</v>
      </c>
      <c r="B1027" t="s">
        <v>3030</v>
      </c>
    </row>
    <row r="1028" spans="1:2" x14ac:dyDescent="0.25">
      <c r="A1028" s="1">
        <v>149407</v>
      </c>
      <c r="B1028" t="s">
        <v>3030</v>
      </c>
    </row>
    <row r="1029" spans="1:2" x14ac:dyDescent="0.25">
      <c r="A1029" s="1">
        <v>149469</v>
      </c>
      <c r="B1029" t="s">
        <v>3030</v>
      </c>
    </row>
    <row r="1030" spans="1:2" x14ac:dyDescent="0.25">
      <c r="A1030" s="1">
        <v>149627</v>
      </c>
      <c r="B1030" t="s">
        <v>3030</v>
      </c>
    </row>
    <row r="1031" spans="1:2" x14ac:dyDescent="0.25">
      <c r="A1031" s="1">
        <v>149657</v>
      </c>
      <c r="B1031" t="s">
        <v>3030</v>
      </c>
    </row>
    <row r="1032" spans="1:2" x14ac:dyDescent="0.25">
      <c r="A1032" s="1">
        <v>149658</v>
      </c>
      <c r="B1032" t="s">
        <v>3030</v>
      </c>
    </row>
    <row r="1033" spans="1:2" x14ac:dyDescent="0.25">
      <c r="A1033" s="1">
        <v>149660</v>
      </c>
      <c r="B1033" t="s">
        <v>3030</v>
      </c>
    </row>
    <row r="1034" spans="1:2" x14ac:dyDescent="0.25">
      <c r="A1034" s="1">
        <v>149661</v>
      </c>
      <c r="B1034" t="s">
        <v>3030</v>
      </c>
    </row>
    <row r="1035" spans="1:2" x14ac:dyDescent="0.25">
      <c r="A1035" s="1">
        <v>149691</v>
      </c>
      <c r="B1035" t="s">
        <v>3030</v>
      </c>
    </row>
    <row r="1036" spans="1:2" x14ac:dyDescent="0.25">
      <c r="A1036" s="1">
        <v>149852</v>
      </c>
      <c r="B1036" t="s">
        <v>3030</v>
      </c>
    </row>
    <row r="1037" spans="1:2" x14ac:dyDescent="0.25">
      <c r="A1037" s="1">
        <v>149947</v>
      </c>
      <c r="B1037" t="s">
        <v>3030</v>
      </c>
    </row>
    <row r="1038" spans="1:2" x14ac:dyDescent="0.25">
      <c r="A1038" s="1">
        <v>149976</v>
      </c>
      <c r="B1038" t="s">
        <v>3030</v>
      </c>
    </row>
    <row r="1039" spans="1:2" x14ac:dyDescent="0.25">
      <c r="A1039" s="1">
        <v>149981</v>
      </c>
      <c r="B1039" t="s">
        <v>3030</v>
      </c>
    </row>
    <row r="1040" spans="1:2" x14ac:dyDescent="0.25">
      <c r="A1040" s="1">
        <v>150105</v>
      </c>
      <c r="B1040" t="s">
        <v>3030</v>
      </c>
    </row>
    <row r="1041" spans="1:2" x14ac:dyDescent="0.25">
      <c r="A1041" s="1">
        <v>150109</v>
      </c>
      <c r="B1041" t="s">
        <v>3030</v>
      </c>
    </row>
    <row r="1042" spans="1:2" x14ac:dyDescent="0.25">
      <c r="A1042" s="1">
        <v>150138</v>
      </c>
      <c r="B1042" t="s">
        <v>3030</v>
      </c>
    </row>
    <row r="1043" spans="1:2" x14ac:dyDescent="0.25">
      <c r="A1043" s="1">
        <v>150141</v>
      </c>
      <c r="B1043" t="s">
        <v>3030</v>
      </c>
    </row>
    <row r="1044" spans="1:2" x14ac:dyDescent="0.25">
      <c r="A1044" s="1">
        <v>150169</v>
      </c>
      <c r="B1044" t="s">
        <v>3030</v>
      </c>
    </row>
    <row r="1045" spans="1:2" x14ac:dyDescent="0.25">
      <c r="A1045" s="1">
        <v>150205</v>
      </c>
      <c r="B1045" t="s">
        <v>3030</v>
      </c>
    </row>
    <row r="1046" spans="1:2" x14ac:dyDescent="0.25">
      <c r="A1046" s="1">
        <v>150232</v>
      </c>
      <c r="B1046" t="s">
        <v>3030</v>
      </c>
    </row>
    <row r="1047" spans="1:2" x14ac:dyDescent="0.25">
      <c r="A1047" s="1">
        <v>150264</v>
      </c>
      <c r="B1047" t="s">
        <v>3030</v>
      </c>
    </row>
    <row r="1048" spans="1:2" x14ac:dyDescent="0.25">
      <c r="A1048" s="1">
        <v>150265</v>
      </c>
      <c r="B1048" t="s">
        <v>3030</v>
      </c>
    </row>
    <row r="1049" spans="1:2" x14ac:dyDescent="0.25">
      <c r="A1049" s="1">
        <v>150299</v>
      </c>
      <c r="B1049" t="s">
        <v>3030</v>
      </c>
    </row>
    <row r="1050" spans="1:2" x14ac:dyDescent="0.25">
      <c r="A1050" s="1">
        <v>150364</v>
      </c>
      <c r="B1050" t="s">
        <v>3030</v>
      </c>
    </row>
    <row r="1051" spans="1:2" x14ac:dyDescent="0.25">
      <c r="A1051" s="1">
        <v>150527</v>
      </c>
      <c r="B1051" t="s">
        <v>3030</v>
      </c>
    </row>
    <row r="1052" spans="1:2" x14ac:dyDescent="0.25">
      <c r="A1052" s="1">
        <v>150557</v>
      </c>
      <c r="B1052" t="s">
        <v>3030</v>
      </c>
    </row>
    <row r="1053" spans="1:2" x14ac:dyDescent="0.25">
      <c r="A1053" s="1">
        <v>150622</v>
      </c>
      <c r="B1053" t="s">
        <v>3030</v>
      </c>
    </row>
    <row r="1054" spans="1:2" x14ac:dyDescent="0.25">
      <c r="A1054" s="1">
        <v>150680</v>
      </c>
      <c r="B1054" t="s">
        <v>3030</v>
      </c>
    </row>
    <row r="1055" spans="1:2" x14ac:dyDescent="0.25">
      <c r="A1055" s="1">
        <v>150780</v>
      </c>
      <c r="B1055" t="s">
        <v>3030</v>
      </c>
    </row>
    <row r="1056" spans="1:2" x14ac:dyDescent="0.25">
      <c r="A1056" s="1">
        <v>150843</v>
      </c>
      <c r="B1056" t="s">
        <v>3030</v>
      </c>
    </row>
    <row r="1057" spans="1:2" x14ac:dyDescent="0.25">
      <c r="A1057" s="1">
        <v>150844</v>
      </c>
      <c r="B1057" t="s">
        <v>3030</v>
      </c>
    </row>
    <row r="1058" spans="1:2" x14ac:dyDescent="0.25">
      <c r="A1058" s="1">
        <v>150904</v>
      </c>
      <c r="B1058" t="s">
        <v>3030</v>
      </c>
    </row>
    <row r="1059" spans="1:2" x14ac:dyDescent="0.25">
      <c r="A1059" s="1">
        <v>150909</v>
      </c>
      <c r="B1059" t="s">
        <v>3030</v>
      </c>
    </row>
    <row r="1060" spans="1:2" x14ac:dyDescent="0.25">
      <c r="A1060" s="1">
        <v>150936</v>
      </c>
      <c r="B1060" t="s">
        <v>3030</v>
      </c>
    </row>
    <row r="1061" spans="1:2" x14ac:dyDescent="0.25">
      <c r="A1061" s="1">
        <v>150938</v>
      </c>
      <c r="B1061" t="s">
        <v>3030</v>
      </c>
    </row>
    <row r="1062" spans="1:2" x14ac:dyDescent="0.25">
      <c r="A1062" s="1">
        <v>151135</v>
      </c>
      <c r="B1062" t="s">
        <v>3030</v>
      </c>
    </row>
    <row r="1063" spans="1:2" x14ac:dyDescent="0.25">
      <c r="A1063" s="1">
        <v>151228</v>
      </c>
      <c r="B1063" t="s">
        <v>3030</v>
      </c>
    </row>
    <row r="1064" spans="1:2" x14ac:dyDescent="0.25">
      <c r="A1064" s="1">
        <v>151290</v>
      </c>
      <c r="B1064" t="s">
        <v>3030</v>
      </c>
    </row>
    <row r="1065" spans="1:2" x14ac:dyDescent="0.25">
      <c r="A1065" s="1">
        <v>151354</v>
      </c>
      <c r="B1065" t="s">
        <v>3030</v>
      </c>
    </row>
    <row r="1066" spans="1:2" x14ac:dyDescent="0.25">
      <c r="A1066" s="1">
        <v>151387</v>
      </c>
      <c r="B1066" t="s">
        <v>3030</v>
      </c>
    </row>
    <row r="1067" spans="1:2" x14ac:dyDescent="0.25">
      <c r="A1067" s="1">
        <v>151420</v>
      </c>
      <c r="B1067" t="s">
        <v>3030</v>
      </c>
    </row>
    <row r="1068" spans="1:2" x14ac:dyDescent="0.25">
      <c r="A1068" s="1">
        <v>151455</v>
      </c>
      <c r="B1068" t="s">
        <v>3030</v>
      </c>
    </row>
    <row r="1069" spans="1:2" x14ac:dyDescent="0.25">
      <c r="A1069" s="1">
        <v>151519</v>
      </c>
      <c r="B1069" t="s">
        <v>3030</v>
      </c>
    </row>
    <row r="1070" spans="1:2" x14ac:dyDescent="0.25">
      <c r="A1070" s="1">
        <v>151611</v>
      </c>
      <c r="B1070" t="s">
        <v>3030</v>
      </c>
    </row>
    <row r="1071" spans="1:2" x14ac:dyDescent="0.25">
      <c r="A1071" s="1">
        <v>151641</v>
      </c>
      <c r="B1071" t="s">
        <v>3030</v>
      </c>
    </row>
    <row r="1072" spans="1:2" x14ac:dyDescent="0.25">
      <c r="A1072" s="1">
        <v>151738</v>
      </c>
      <c r="B1072" t="s">
        <v>3030</v>
      </c>
    </row>
    <row r="1073" spans="1:2" x14ac:dyDescent="0.25">
      <c r="A1073" s="1">
        <v>151802</v>
      </c>
      <c r="B1073" t="s">
        <v>3030</v>
      </c>
    </row>
    <row r="1074" spans="1:2" x14ac:dyDescent="0.25">
      <c r="A1074" s="1">
        <v>151901</v>
      </c>
      <c r="B1074" t="s">
        <v>3030</v>
      </c>
    </row>
    <row r="1075" spans="1:2" x14ac:dyDescent="0.25">
      <c r="A1075" s="1">
        <v>151933</v>
      </c>
      <c r="B1075" t="s">
        <v>3030</v>
      </c>
    </row>
    <row r="1076" spans="1:2" x14ac:dyDescent="0.25">
      <c r="A1076" s="1">
        <v>152028</v>
      </c>
      <c r="B1076" t="s">
        <v>3030</v>
      </c>
    </row>
    <row r="1077" spans="1:2" x14ac:dyDescent="0.25">
      <c r="A1077" s="1">
        <v>152121</v>
      </c>
      <c r="B1077" t="s">
        <v>3030</v>
      </c>
    </row>
    <row r="1078" spans="1:2" x14ac:dyDescent="0.25">
      <c r="A1078" s="1">
        <v>152219</v>
      </c>
      <c r="B1078" t="s">
        <v>3030</v>
      </c>
    </row>
    <row r="1079" spans="1:2" x14ac:dyDescent="0.25">
      <c r="A1079" s="1">
        <v>152221</v>
      </c>
      <c r="B1079" t="s">
        <v>3030</v>
      </c>
    </row>
    <row r="1080" spans="1:2" x14ac:dyDescent="0.25">
      <c r="A1080" s="1">
        <v>152249</v>
      </c>
      <c r="B1080" t="s">
        <v>3030</v>
      </c>
    </row>
    <row r="1081" spans="1:2" x14ac:dyDescent="0.25">
      <c r="A1081" s="1">
        <v>152282</v>
      </c>
      <c r="B1081" t="s">
        <v>3030</v>
      </c>
    </row>
    <row r="1082" spans="1:2" x14ac:dyDescent="0.25">
      <c r="A1082" s="1">
        <v>152286</v>
      </c>
      <c r="B1082" t="s">
        <v>3030</v>
      </c>
    </row>
    <row r="1083" spans="1:2" x14ac:dyDescent="0.25">
      <c r="A1083" s="1">
        <v>152287</v>
      </c>
      <c r="B1083" t="s">
        <v>3030</v>
      </c>
    </row>
    <row r="1084" spans="1:2" x14ac:dyDescent="0.25">
      <c r="A1084" s="1">
        <v>152317</v>
      </c>
      <c r="B1084" t="s">
        <v>3030</v>
      </c>
    </row>
    <row r="1085" spans="1:2" x14ac:dyDescent="0.25">
      <c r="A1085" s="1">
        <v>152346</v>
      </c>
      <c r="B1085" t="s">
        <v>3030</v>
      </c>
    </row>
    <row r="1086" spans="1:2" x14ac:dyDescent="0.25">
      <c r="A1086" s="1">
        <v>152382</v>
      </c>
      <c r="B1086" t="s">
        <v>3030</v>
      </c>
    </row>
    <row r="1087" spans="1:2" x14ac:dyDescent="0.25">
      <c r="A1087" s="1">
        <v>152504</v>
      </c>
      <c r="B1087" t="s">
        <v>3030</v>
      </c>
    </row>
    <row r="1088" spans="1:2" x14ac:dyDescent="0.25">
      <c r="A1088" s="1">
        <v>152510</v>
      </c>
      <c r="B1088" t="s">
        <v>3030</v>
      </c>
    </row>
    <row r="1089" spans="1:2" x14ac:dyDescent="0.25">
      <c r="A1089" s="1">
        <v>152667</v>
      </c>
      <c r="B1089" t="s">
        <v>3030</v>
      </c>
    </row>
    <row r="1090" spans="1:2" x14ac:dyDescent="0.25">
      <c r="A1090" s="1">
        <v>152761</v>
      </c>
      <c r="B1090" t="s">
        <v>3030</v>
      </c>
    </row>
    <row r="1091" spans="1:2" x14ac:dyDescent="0.25">
      <c r="A1091" s="1">
        <v>152826</v>
      </c>
      <c r="B1091" t="s">
        <v>3030</v>
      </c>
    </row>
    <row r="1092" spans="1:2" x14ac:dyDescent="0.25">
      <c r="A1092" s="1">
        <v>152895</v>
      </c>
      <c r="B1092" t="s">
        <v>3030</v>
      </c>
    </row>
    <row r="1093" spans="1:2" x14ac:dyDescent="0.25">
      <c r="A1093" s="1">
        <v>152957</v>
      </c>
      <c r="B1093" t="s">
        <v>3030</v>
      </c>
    </row>
    <row r="1094" spans="1:2" x14ac:dyDescent="0.25">
      <c r="A1094" s="1">
        <v>152958</v>
      </c>
      <c r="B1094" t="s">
        <v>3030</v>
      </c>
    </row>
    <row r="1095" spans="1:2" x14ac:dyDescent="0.25">
      <c r="A1095" s="1">
        <v>153016</v>
      </c>
      <c r="B1095" t="s">
        <v>3030</v>
      </c>
    </row>
    <row r="1096" spans="1:2" x14ac:dyDescent="0.25">
      <c r="A1096" s="1">
        <v>153081</v>
      </c>
      <c r="B1096" t="s">
        <v>3030</v>
      </c>
    </row>
    <row r="1097" spans="1:2" x14ac:dyDescent="0.25">
      <c r="A1097" s="1">
        <v>153144</v>
      </c>
      <c r="B1097" t="s">
        <v>3030</v>
      </c>
    </row>
    <row r="1098" spans="1:2" x14ac:dyDescent="0.25">
      <c r="A1098" s="1">
        <v>153149</v>
      </c>
      <c r="B1098" t="s">
        <v>3030</v>
      </c>
    </row>
    <row r="1099" spans="1:2" x14ac:dyDescent="0.25">
      <c r="A1099" s="1">
        <v>153151</v>
      </c>
      <c r="B1099" t="s">
        <v>3030</v>
      </c>
    </row>
    <row r="1100" spans="1:2" x14ac:dyDescent="0.25">
      <c r="A1100" s="1">
        <v>153310</v>
      </c>
      <c r="B1100" t="s">
        <v>3030</v>
      </c>
    </row>
    <row r="1101" spans="1:2" x14ac:dyDescent="0.25">
      <c r="A1101" s="1">
        <v>153403</v>
      </c>
      <c r="B1101" t="s">
        <v>3030</v>
      </c>
    </row>
    <row r="1102" spans="1:2" x14ac:dyDescent="0.25">
      <c r="A1102" s="1">
        <v>153433</v>
      </c>
      <c r="B1102" t="s">
        <v>3030</v>
      </c>
    </row>
    <row r="1103" spans="1:2" x14ac:dyDescent="0.25">
      <c r="A1103" s="1">
        <v>153564</v>
      </c>
      <c r="B1103" t="s">
        <v>3030</v>
      </c>
    </row>
    <row r="1104" spans="1:2" x14ac:dyDescent="0.25">
      <c r="A1104" s="1">
        <v>153567</v>
      </c>
      <c r="B1104" t="s">
        <v>3030</v>
      </c>
    </row>
    <row r="1105" spans="1:2" x14ac:dyDescent="0.25">
      <c r="A1105" s="1">
        <v>153726</v>
      </c>
      <c r="B1105" t="s">
        <v>3030</v>
      </c>
    </row>
    <row r="1106" spans="1:2" x14ac:dyDescent="0.25">
      <c r="A1106" s="1">
        <v>153757</v>
      </c>
      <c r="B1106" t="s">
        <v>3030</v>
      </c>
    </row>
    <row r="1107" spans="1:2" x14ac:dyDescent="0.25">
      <c r="A1107" s="1">
        <v>153759</v>
      </c>
      <c r="B1107" t="s">
        <v>3030</v>
      </c>
    </row>
    <row r="1108" spans="1:2" x14ac:dyDescent="0.25">
      <c r="A1108" s="1">
        <v>153784</v>
      </c>
      <c r="B1108" t="s">
        <v>3030</v>
      </c>
    </row>
    <row r="1109" spans="1:2" x14ac:dyDescent="0.25">
      <c r="A1109" s="1">
        <v>153786</v>
      </c>
      <c r="B1109" t="s">
        <v>3030</v>
      </c>
    </row>
    <row r="1110" spans="1:2" x14ac:dyDescent="0.25">
      <c r="A1110" s="1">
        <v>153851</v>
      </c>
      <c r="B1110" t="s">
        <v>3030</v>
      </c>
    </row>
    <row r="1111" spans="1:2" x14ac:dyDescent="0.25">
      <c r="A1111" s="1">
        <v>153915</v>
      </c>
      <c r="B1111" t="s">
        <v>3030</v>
      </c>
    </row>
    <row r="1112" spans="1:2" x14ac:dyDescent="0.25">
      <c r="A1112" s="1">
        <v>154040</v>
      </c>
      <c r="B1112" t="s">
        <v>3030</v>
      </c>
    </row>
    <row r="1113" spans="1:2" x14ac:dyDescent="0.25">
      <c r="A1113" s="1">
        <v>154072</v>
      </c>
      <c r="B1113" t="s">
        <v>3030</v>
      </c>
    </row>
    <row r="1114" spans="1:2" x14ac:dyDescent="0.25">
      <c r="A1114" s="1">
        <v>154171</v>
      </c>
      <c r="B1114" t="s">
        <v>3030</v>
      </c>
    </row>
    <row r="1115" spans="1:2" x14ac:dyDescent="0.25">
      <c r="A1115" s="1">
        <v>154233</v>
      </c>
      <c r="B1115" t="s">
        <v>3030</v>
      </c>
    </row>
    <row r="1116" spans="1:2" x14ac:dyDescent="0.25">
      <c r="A1116" s="1">
        <v>154237</v>
      </c>
      <c r="B1116" t="s">
        <v>3030</v>
      </c>
    </row>
    <row r="1117" spans="1:2" x14ac:dyDescent="0.25">
      <c r="A1117" s="1">
        <v>154552</v>
      </c>
      <c r="B1117" t="s">
        <v>3030</v>
      </c>
    </row>
    <row r="1118" spans="1:2" x14ac:dyDescent="0.25">
      <c r="A1118" s="1">
        <v>154619</v>
      </c>
      <c r="B1118" t="s">
        <v>3030</v>
      </c>
    </row>
    <row r="1119" spans="1:2" x14ac:dyDescent="0.25">
      <c r="A1119" s="1">
        <v>154620</v>
      </c>
      <c r="B1119" t="s">
        <v>3030</v>
      </c>
    </row>
    <row r="1120" spans="1:2" x14ac:dyDescent="0.25">
      <c r="A1120" s="1">
        <v>154650</v>
      </c>
      <c r="B1120" t="s">
        <v>3030</v>
      </c>
    </row>
    <row r="1121" spans="1:2" x14ac:dyDescent="0.25">
      <c r="A1121" s="1">
        <v>154684</v>
      </c>
      <c r="B1121" t="s">
        <v>3030</v>
      </c>
    </row>
    <row r="1122" spans="1:2" x14ac:dyDescent="0.25">
      <c r="A1122" s="1">
        <v>154687</v>
      </c>
      <c r="B1122" t="s">
        <v>3030</v>
      </c>
    </row>
    <row r="1123" spans="1:2" x14ac:dyDescent="0.25">
      <c r="A1123" s="1">
        <v>154751</v>
      </c>
      <c r="B1123" t="s">
        <v>3030</v>
      </c>
    </row>
    <row r="1124" spans="1:2" x14ac:dyDescent="0.25">
      <c r="A1124" s="1">
        <v>154845</v>
      </c>
      <c r="B1124" t="s">
        <v>3030</v>
      </c>
    </row>
    <row r="1125" spans="1:2" x14ac:dyDescent="0.25">
      <c r="A1125" s="1">
        <v>154876</v>
      </c>
      <c r="B1125" t="s">
        <v>3030</v>
      </c>
    </row>
    <row r="1126" spans="1:2" x14ac:dyDescent="0.25">
      <c r="A1126" s="1">
        <v>154878</v>
      </c>
      <c r="B1126" t="s">
        <v>3030</v>
      </c>
    </row>
    <row r="1127" spans="1:2" x14ac:dyDescent="0.25">
      <c r="A1127" s="1">
        <v>155069</v>
      </c>
      <c r="B1127" t="s">
        <v>3030</v>
      </c>
    </row>
    <row r="1128" spans="1:2" x14ac:dyDescent="0.25">
      <c r="A1128" s="1">
        <v>155131</v>
      </c>
      <c r="B1128" t="s">
        <v>3030</v>
      </c>
    </row>
    <row r="1129" spans="1:2" x14ac:dyDescent="0.25">
      <c r="A1129" s="1">
        <v>155295</v>
      </c>
      <c r="B1129" t="s">
        <v>3030</v>
      </c>
    </row>
    <row r="1130" spans="1:2" x14ac:dyDescent="0.25">
      <c r="A1130" s="1">
        <v>155323</v>
      </c>
      <c r="B1130" t="s">
        <v>3030</v>
      </c>
    </row>
    <row r="1131" spans="1:2" x14ac:dyDescent="0.25">
      <c r="A1131" s="1">
        <v>155418</v>
      </c>
      <c r="B1131" t="s">
        <v>3030</v>
      </c>
    </row>
    <row r="1132" spans="1:2" x14ac:dyDescent="0.25">
      <c r="A1132" s="1">
        <v>155420</v>
      </c>
      <c r="B1132" t="s">
        <v>3030</v>
      </c>
    </row>
    <row r="1133" spans="1:2" x14ac:dyDescent="0.25">
      <c r="A1133" s="1">
        <v>155451</v>
      </c>
      <c r="B1133" t="s">
        <v>3030</v>
      </c>
    </row>
    <row r="1134" spans="1:2" x14ac:dyDescent="0.25">
      <c r="A1134" s="1">
        <v>155455</v>
      </c>
      <c r="B1134" t="s">
        <v>3030</v>
      </c>
    </row>
    <row r="1135" spans="1:2" x14ac:dyDescent="0.25">
      <c r="A1135" s="1">
        <v>155519</v>
      </c>
      <c r="B1135" t="s">
        <v>3030</v>
      </c>
    </row>
    <row r="1136" spans="1:2" x14ac:dyDescent="0.25">
      <c r="A1136" s="1">
        <v>155641</v>
      </c>
      <c r="B1136" t="s">
        <v>3030</v>
      </c>
    </row>
    <row r="1137" spans="1:2" x14ac:dyDescent="0.25">
      <c r="A1137" s="1">
        <v>155647</v>
      </c>
      <c r="B1137" t="s">
        <v>3030</v>
      </c>
    </row>
    <row r="1138" spans="1:2" x14ac:dyDescent="0.25">
      <c r="A1138" s="1">
        <v>155675</v>
      </c>
      <c r="B1138" t="s">
        <v>3030</v>
      </c>
    </row>
    <row r="1139" spans="1:2" x14ac:dyDescent="0.25">
      <c r="A1139" s="1">
        <v>155741</v>
      </c>
      <c r="B1139" t="s">
        <v>3030</v>
      </c>
    </row>
    <row r="1140" spans="1:2" x14ac:dyDescent="0.25">
      <c r="A1140" s="1">
        <v>155800</v>
      </c>
      <c r="B1140" t="s">
        <v>3030</v>
      </c>
    </row>
    <row r="1141" spans="1:2" x14ac:dyDescent="0.25">
      <c r="A1141" s="1">
        <v>155804</v>
      </c>
      <c r="B1141" t="s">
        <v>3030</v>
      </c>
    </row>
    <row r="1142" spans="1:2" x14ac:dyDescent="0.25">
      <c r="A1142" s="1">
        <v>155834</v>
      </c>
      <c r="B1142" t="s">
        <v>3030</v>
      </c>
    </row>
    <row r="1143" spans="1:2" x14ac:dyDescent="0.25">
      <c r="A1143" s="1">
        <v>155868</v>
      </c>
      <c r="B1143" t="s">
        <v>3030</v>
      </c>
    </row>
    <row r="1144" spans="1:2" x14ac:dyDescent="0.25">
      <c r="A1144" s="1">
        <v>155929</v>
      </c>
      <c r="B1144" t="s">
        <v>3030</v>
      </c>
    </row>
    <row r="1145" spans="1:2" x14ac:dyDescent="0.25">
      <c r="A1145" s="1">
        <v>155999</v>
      </c>
      <c r="B1145" t="s">
        <v>3030</v>
      </c>
    </row>
    <row r="1146" spans="1:2" x14ac:dyDescent="0.25">
      <c r="A1146" s="1">
        <v>156031</v>
      </c>
      <c r="B1146" t="s">
        <v>3030</v>
      </c>
    </row>
    <row r="1147" spans="1:2" x14ac:dyDescent="0.25">
      <c r="A1147" s="1">
        <v>156090</v>
      </c>
      <c r="B1147" t="s">
        <v>3030</v>
      </c>
    </row>
    <row r="1148" spans="1:2" x14ac:dyDescent="0.25">
      <c r="A1148" s="1">
        <v>156126</v>
      </c>
      <c r="B1148" t="s">
        <v>3030</v>
      </c>
    </row>
    <row r="1149" spans="1:2" x14ac:dyDescent="0.25">
      <c r="A1149" s="1">
        <v>156159</v>
      </c>
      <c r="B1149" t="s">
        <v>3030</v>
      </c>
    </row>
    <row r="1150" spans="1:2" x14ac:dyDescent="0.25">
      <c r="A1150" s="1">
        <v>156184</v>
      </c>
      <c r="B1150" t="s">
        <v>3030</v>
      </c>
    </row>
    <row r="1151" spans="1:2" x14ac:dyDescent="0.25">
      <c r="A1151" s="1">
        <v>156186</v>
      </c>
      <c r="B1151" t="s">
        <v>3030</v>
      </c>
    </row>
    <row r="1152" spans="1:2" x14ac:dyDescent="0.25">
      <c r="A1152" s="1">
        <v>156189</v>
      </c>
      <c r="B1152" t="s">
        <v>3030</v>
      </c>
    </row>
    <row r="1153" spans="1:2" x14ac:dyDescent="0.25">
      <c r="A1153" s="1">
        <v>156219</v>
      </c>
      <c r="B1153" t="s">
        <v>3030</v>
      </c>
    </row>
    <row r="1154" spans="1:2" x14ac:dyDescent="0.25">
      <c r="A1154" s="1">
        <v>156220</v>
      </c>
      <c r="B1154" t="s">
        <v>3030</v>
      </c>
    </row>
    <row r="1155" spans="1:2" x14ac:dyDescent="0.25">
      <c r="A1155" s="1">
        <v>156287</v>
      </c>
      <c r="B1155" t="s">
        <v>3030</v>
      </c>
    </row>
    <row r="1156" spans="1:2" x14ac:dyDescent="0.25">
      <c r="A1156" s="1">
        <v>156477</v>
      </c>
      <c r="B1156" t="s">
        <v>3030</v>
      </c>
    </row>
    <row r="1157" spans="1:2" x14ac:dyDescent="0.25">
      <c r="A1157" s="1">
        <v>156478</v>
      </c>
      <c r="B1157" t="s">
        <v>3030</v>
      </c>
    </row>
    <row r="1158" spans="1:2" x14ac:dyDescent="0.25">
      <c r="A1158" s="1">
        <v>156541</v>
      </c>
      <c r="B1158" t="s">
        <v>3030</v>
      </c>
    </row>
    <row r="1159" spans="1:2" x14ac:dyDescent="0.25">
      <c r="A1159" s="1">
        <v>156568</v>
      </c>
      <c r="B1159" t="s">
        <v>3030</v>
      </c>
    </row>
    <row r="1160" spans="1:2" x14ac:dyDescent="0.25">
      <c r="A1160" s="1">
        <v>156604</v>
      </c>
      <c r="B1160" t="s">
        <v>3030</v>
      </c>
    </row>
    <row r="1161" spans="1:2" x14ac:dyDescent="0.25">
      <c r="A1161" s="1">
        <v>156605</v>
      </c>
      <c r="B1161" t="s">
        <v>3030</v>
      </c>
    </row>
    <row r="1162" spans="1:2" x14ac:dyDescent="0.25">
      <c r="A1162" s="1">
        <v>156606</v>
      </c>
      <c r="B1162" t="s">
        <v>3030</v>
      </c>
    </row>
    <row r="1163" spans="1:2" x14ac:dyDescent="0.25">
      <c r="A1163" s="1">
        <v>156729</v>
      </c>
      <c r="B1163" t="s">
        <v>3030</v>
      </c>
    </row>
    <row r="1164" spans="1:2" x14ac:dyDescent="0.25">
      <c r="A1164" s="1">
        <v>156862</v>
      </c>
      <c r="B1164" t="s">
        <v>3030</v>
      </c>
    </row>
    <row r="1165" spans="1:2" x14ac:dyDescent="0.25">
      <c r="A1165" s="1">
        <v>156987</v>
      </c>
      <c r="B1165" t="s">
        <v>3030</v>
      </c>
    </row>
    <row r="1166" spans="1:2" x14ac:dyDescent="0.25">
      <c r="A1166" s="1">
        <v>156988</v>
      </c>
      <c r="B1166" t="s">
        <v>3030</v>
      </c>
    </row>
    <row r="1167" spans="1:2" x14ac:dyDescent="0.25">
      <c r="A1167" s="1">
        <v>157087</v>
      </c>
      <c r="B1167" t="s">
        <v>3030</v>
      </c>
    </row>
    <row r="1168" spans="1:2" x14ac:dyDescent="0.25">
      <c r="A1168" s="1">
        <v>157180</v>
      </c>
      <c r="B1168" t="s">
        <v>3030</v>
      </c>
    </row>
    <row r="1169" spans="1:2" x14ac:dyDescent="0.25">
      <c r="A1169" s="1">
        <v>157215</v>
      </c>
      <c r="B1169" t="s">
        <v>3030</v>
      </c>
    </row>
    <row r="1170" spans="1:2" x14ac:dyDescent="0.25">
      <c r="A1170" s="1">
        <v>157337</v>
      </c>
      <c r="B1170" t="s">
        <v>3030</v>
      </c>
    </row>
    <row r="1171" spans="1:2" x14ac:dyDescent="0.25">
      <c r="A1171" s="1">
        <v>157338</v>
      </c>
      <c r="B1171" t="s">
        <v>3030</v>
      </c>
    </row>
    <row r="1172" spans="1:2" x14ac:dyDescent="0.25">
      <c r="A1172" s="1">
        <v>157400</v>
      </c>
      <c r="B1172" t="s">
        <v>3030</v>
      </c>
    </row>
    <row r="1173" spans="1:2" x14ac:dyDescent="0.25">
      <c r="A1173" s="1">
        <v>157402</v>
      </c>
      <c r="B1173" t="s">
        <v>3030</v>
      </c>
    </row>
    <row r="1174" spans="1:2" x14ac:dyDescent="0.25">
      <c r="A1174" s="1">
        <v>157406</v>
      </c>
      <c r="B1174" t="s">
        <v>3030</v>
      </c>
    </row>
    <row r="1175" spans="1:2" x14ac:dyDescent="0.25">
      <c r="A1175" s="1">
        <v>157435</v>
      </c>
      <c r="B1175" t="s">
        <v>3030</v>
      </c>
    </row>
    <row r="1176" spans="1:2" x14ac:dyDescent="0.25">
      <c r="A1176" s="1">
        <v>157438</v>
      </c>
      <c r="B1176" t="s">
        <v>3030</v>
      </c>
    </row>
    <row r="1177" spans="1:2" x14ac:dyDescent="0.25">
      <c r="A1177" s="1">
        <v>157497</v>
      </c>
      <c r="B1177" t="s">
        <v>3030</v>
      </c>
    </row>
    <row r="1178" spans="1:2" x14ac:dyDescent="0.25">
      <c r="A1178" s="1">
        <v>157499</v>
      </c>
      <c r="B1178" t="s">
        <v>3030</v>
      </c>
    </row>
    <row r="1179" spans="1:2" x14ac:dyDescent="0.25">
      <c r="A1179" s="1">
        <v>157562</v>
      </c>
      <c r="B1179" t="s">
        <v>3030</v>
      </c>
    </row>
    <row r="1180" spans="1:2" x14ac:dyDescent="0.25">
      <c r="A1180" s="1">
        <v>157565</v>
      </c>
      <c r="B1180" t="s">
        <v>3030</v>
      </c>
    </row>
    <row r="1181" spans="1:2" x14ac:dyDescent="0.25">
      <c r="A1181" s="1">
        <v>157597</v>
      </c>
      <c r="B1181" t="s">
        <v>3030</v>
      </c>
    </row>
    <row r="1182" spans="1:2" x14ac:dyDescent="0.25">
      <c r="A1182" s="1">
        <v>157659</v>
      </c>
      <c r="B1182" t="s">
        <v>3030</v>
      </c>
    </row>
    <row r="1183" spans="1:2" x14ac:dyDescent="0.25">
      <c r="A1183" s="1">
        <v>157689</v>
      </c>
      <c r="B1183" t="s">
        <v>3030</v>
      </c>
    </row>
    <row r="1184" spans="1:2" x14ac:dyDescent="0.25">
      <c r="A1184" s="1">
        <v>157753</v>
      </c>
      <c r="B1184" t="s">
        <v>3030</v>
      </c>
    </row>
    <row r="1185" spans="1:2" x14ac:dyDescent="0.25">
      <c r="A1185" s="1">
        <v>157791</v>
      </c>
      <c r="B1185" t="s">
        <v>3030</v>
      </c>
    </row>
    <row r="1186" spans="1:2" x14ac:dyDescent="0.25">
      <c r="A1186" s="1">
        <v>157822</v>
      </c>
      <c r="B1186" t="s">
        <v>3030</v>
      </c>
    </row>
    <row r="1187" spans="1:2" x14ac:dyDescent="0.25">
      <c r="A1187" s="1">
        <v>157853</v>
      </c>
      <c r="B1187" t="s">
        <v>3030</v>
      </c>
    </row>
    <row r="1188" spans="1:2" x14ac:dyDescent="0.25">
      <c r="A1188" s="1">
        <v>157882</v>
      </c>
      <c r="B1188" t="s">
        <v>3030</v>
      </c>
    </row>
    <row r="1189" spans="1:2" x14ac:dyDescent="0.25">
      <c r="A1189" s="1">
        <v>157979</v>
      </c>
      <c r="B1189" t="s">
        <v>3030</v>
      </c>
    </row>
    <row r="1190" spans="1:2" x14ac:dyDescent="0.25">
      <c r="A1190" s="1">
        <v>158047</v>
      </c>
      <c r="B1190" t="s">
        <v>3030</v>
      </c>
    </row>
    <row r="1191" spans="1:2" x14ac:dyDescent="0.25">
      <c r="A1191" s="1">
        <v>158110</v>
      </c>
      <c r="B1191" t="s">
        <v>3030</v>
      </c>
    </row>
    <row r="1192" spans="1:2" x14ac:dyDescent="0.25">
      <c r="A1192" s="1">
        <v>158136</v>
      </c>
      <c r="B1192" t="s">
        <v>3030</v>
      </c>
    </row>
    <row r="1193" spans="1:2" x14ac:dyDescent="0.25">
      <c r="A1193" s="1">
        <v>158139</v>
      </c>
      <c r="B1193" t="s">
        <v>3030</v>
      </c>
    </row>
    <row r="1194" spans="1:2" x14ac:dyDescent="0.25">
      <c r="A1194" s="1">
        <v>158173</v>
      </c>
      <c r="B1194" t="s">
        <v>3030</v>
      </c>
    </row>
    <row r="1195" spans="1:2" x14ac:dyDescent="0.25">
      <c r="A1195" s="1">
        <v>158200</v>
      </c>
      <c r="B1195" t="s">
        <v>3030</v>
      </c>
    </row>
    <row r="1196" spans="1:2" x14ac:dyDescent="0.25">
      <c r="A1196" s="1">
        <v>158300</v>
      </c>
      <c r="B1196" t="s">
        <v>3030</v>
      </c>
    </row>
    <row r="1197" spans="1:2" x14ac:dyDescent="0.25">
      <c r="A1197" s="1">
        <v>158302</v>
      </c>
      <c r="B1197" t="s">
        <v>3030</v>
      </c>
    </row>
    <row r="1198" spans="1:2" x14ac:dyDescent="0.25">
      <c r="A1198" s="1">
        <v>158430</v>
      </c>
      <c r="B1198" t="s">
        <v>3030</v>
      </c>
    </row>
    <row r="1199" spans="1:2" x14ac:dyDescent="0.25">
      <c r="A1199" s="1">
        <v>158492</v>
      </c>
      <c r="B1199" t="s">
        <v>3030</v>
      </c>
    </row>
    <row r="1200" spans="1:2" x14ac:dyDescent="0.25">
      <c r="A1200" s="1">
        <v>158494</v>
      </c>
      <c r="B1200" t="s">
        <v>3030</v>
      </c>
    </row>
    <row r="1201" spans="1:2" x14ac:dyDescent="0.25">
      <c r="A1201" s="1">
        <v>158584</v>
      </c>
      <c r="B1201" t="s">
        <v>3030</v>
      </c>
    </row>
    <row r="1202" spans="1:2" x14ac:dyDescent="0.25">
      <c r="A1202" s="1">
        <v>158590</v>
      </c>
      <c r="B1202" t="s">
        <v>3030</v>
      </c>
    </row>
    <row r="1203" spans="1:2" x14ac:dyDescent="0.25">
      <c r="A1203" s="1">
        <v>158652</v>
      </c>
      <c r="B1203" t="s">
        <v>3030</v>
      </c>
    </row>
    <row r="1204" spans="1:2" x14ac:dyDescent="0.25">
      <c r="A1204" s="1">
        <v>158684</v>
      </c>
      <c r="B1204" t="s">
        <v>3030</v>
      </c>
    </row>
    <row r="1205" spans="1:2" x14ac:dyDescent="0.25">
      <c r="A1205" s="1">
        <v>158713</v>
      </c>
      <c r="B1205" t="s">
        <v>3030</v>
      </c>
    </row>
    <row r="1206" spans="1:2" x14ac:dyDescent="0.25">
      <c r="A1206" s="1">
        <v>158875</v>
      </c>
      <c r="B1206" t="s">
        <v>3030</v>
      </c>
    </row>
    <row r="1207" spans="1:2" x14ac:dyDescent="0.25">
      <c r="A1207" s="1">
        <v>158878</v>
      </c>
      <c r="B1207" t="s">
        <v>3030</v>
      </c>
    </row>
    <row r="1208" spans="1:2" x14ac:dyDescent="0.25">
      <c r="A1208" s="1">
        <v>158908</v>
      </c>
      <c r="B1208" t="s">
        <v>3030</v>
      </c>
    </row>
    <row r="1209" spans="1:2" x14ac:dyDescent="0.25">
      <c r="A1209" s="1">
        <v>158968</v>
      </c>
      <c r="B1209" t="s">
        <v>3030</v>
      </c>
    </row>
    <row r="1210" spans="1:2" x14ac:dyDescent="0.25">
      <c r="A1210" s="1">
        <v>159034</v>
      </c>
      <c r="B1210" t="s">
        <v>3030</v>
      </c>
    </row>
    <row r="1211" spans="1:2" x14ac:dyDescent="0.25">
      <c r="A1211" s="1">
        <v>159068</v>
      </c>
      <c r="B1211" t="s">
        <v>3030</v>
      </c>
    </row>
    <row r="1212" spans="1:2" x14ac:dyDescent="0.25">
      <c r="A1212" s="1">
        <v>159099</v>
      </c>
      <c r="B1212" t="s">
        <v>3030</v>
      </c>
    </row>
    <row r="1213" spans="1:2" x14ac:dyDescent="0.25">
      <c r="A1213" s="1">
        <v>159103</v>
      </c>
      <c r="B1213" t="s">
        <v>3030</v>
      </c>
    </row>
    <row r="1214" spans="1:2" x14ac:dyDescent="0.25">
      <c r="A1214" s="1">
        <v>159196</v>
      </c>
      <c r="B1214" t="s">
        <v>3030</v>
      </c>
    </row>
    <row r="1215" spans="1:2" x14ac:dyDescent="0.25">
      <c r="A1215" s="1">
        <v>159292</v>
      </c>
      <c r="B1215" t="s">
        <v>3030</v>
      </c>
    </row>
    <row r="1216" spans="1:2" x14ac:dyDescent="0.25">
      <c r="A1216" s="1">
        <v>159387</v>
      </c>
      <c r="B1216" t="s">
        <v>3030</v>
      </c>
    </row>
    <row r="1217" spans="1:2" x14ac:dyDescent="0.25">
      <c r="A1217" s="1">
        <v>159484</v>
      </c>
      <c r="B1217" t="s">
        <v>3030</v>
      </c>
    </row>
    <row r="1218" spans="1:2" x14ac:dyDescent="0.25">
      <c r="A1218" s="1">
        <v>159640</v>
      </c>
      <c r="B1218" t="s">
        <v>3030</v>
      </c>
    </row>
    <row r="1219" spans="1:2" x14ac:dyDescent="0.25">
      <c r="A1219" s="1">
        <v>159646</v>
      </c>
      <c r="B1219" t="s">
        <v>3030</v>
      </c>
    </row>
    <row r="1220" spans="1:2" x14ac:dyDescent="0.25">
      <c r="A1220" s="1">
        <v>159838</v>
      </c>
      <c r="B1220" t="s">
        <v>3030</v>
      </c>
    </row>
    <row r="1221" spans="1:2" x14ac:dyDescent="0.25">
      <c r="A1221" s="1">
        <v>159866</v>
      </c>
      <c r="B1221" t="s">
        <v>3030</v>
      </c>
    </row>
    <row r="1222" spans="1:2" x14ac:dyDescent="0.25">
      <c r="A1222" s="1">
        <v>159992</v>
      </c>
      <c r="B1222" t="s">
        <v>3030</v>
      </c>
    </row>
    <row r="1223" spans="1:2" x14ac:dyDescent="0.25">
      <c r="A1223" s="1">
        <v>159997</v>
      </c>
      <c r="B1223" t="s">
        <v>3030</v>
      </c>
    </row>
    <row r="1224" spans="1:2" x14ac:dyDescent="0.25">
      <c r="A1224" s="1">
        <v>160025</v>
      </c>
      <c r="B1224" t="s">
        <v>3030</v>
      </c>
    </row>
    <row r="1225" spans="1:2" x14ac:dyDescent="0.25">
      <c r="A1225" s="1">
        <v>160095</v>
      </c>
      <c r="B1225" t="s">
        <v>3030</v>
      </c>
    </row>
    <row r="1226" spans="1:2" x14ac:dyDescent="0.25">
      <c r="A1226" s="1">
        <v>160127</v>
      </c>
      <c r="B1226" t="s">
        <v>3030</v>
      </c>
    </row>
    <row r="1227" spans="1:2" x14ac:dyDescent="0.25">
      <c r="A1227" s="1">
        <v>160188</v>
      </c>
      <c r="B1227" t="s">
        <v>3030</v>
      </c>
    </row>
    <row r="1228" spans="1:2" x14ac:dyDescent="0.25">
      <c r="A1228" s="1">
        <v>160218</v>
      </c>
      <c r="B1228" t="s">
        <v>3030</v>
      </c>
    </row>
    <row r="1229" spans="1:2" x14ac:dyDescent="0.25">
      <c r="A1229" s="1">
        <v>160315</v>
      </c>
      <c r="B1229" t="s">
        <v>3030</v>
      </c>
    </row>
    <row r="1230" spans="1:2" x14ac:dyDescent="0.25">
      <c r="A1230" s="1">
        <v>160348</v>
      </c>
      <c r="B1230" t="s">
        <v>3030</v>
      </c>
    </row>
    <row r="1231" spans="1:2" x14ac:dyDescent="0.25">
      <c r="A1231" s="1">
        <v>160380</v>
      </c>
      <c r="B1231" t="s">
        <v>3030</v>
      </c>
    </row>
    <row r="1232" spans="1:2" x14ac:dyDescent="0.25">
      <c r="A1232" s="1">
        <v>160414</v>
      </c>
      <c r="B1232" t="s">
        <v>3030</v>
      </c>
    </row>
    <row r="1233" spans="1:2" x14ac:dyDescent="0.25">
      <c r="A1233" s="1">
        <v>160441</v>
      </c>
      <c r="B1233" t="s">
        <v>3030</v>
      </c>
    </row>
    <row r="1234" spans="1:2" x14ac:dyDescent="0.25">
      <c r="A1234" s="1">
        <v>160447</v>
      </c>
      <c r="B1234" t="s">
        <v>3030</v>
      </c>
    </row>
    <row r="1235" spans="1:2" x14ac:dyDescent="0.25">
      <c r="A1235" s="1">
        <v>160543</v>
      </c>
      <c r="B1235" t="s">
        <v>3030</v>
      </c>
    </row>
    <row r="1236" spans="1:2" x14ac:dyDescent="0.25">
      <c r="A1236" s="1">
        <v>160667</v>
      </c>
      <c r="B1236" t="s">
        <v>3030</v>
      </c>
    </row>
    <row r="1237" spans="1:2" x14ac:dyDescent="0.25">
      <c r="A1237" s="1">
        <v>160668</v>
      </c>
      <c r="B1237" t="s">
        <v>3030</v>
      </c>
    </row>
    <row r="1238" spans="1:2" x14ac:dyDescent="0.25">
      <c r="A1238" s="1">
        <v>160734</v>
      </c>
      <c r="B1238" t="s">
        <v>3030</v>
      </c>
    </row>
    <row r="1239" spans="1:2" x14ac:dyDescent="0.25">
      <c r="A1239" s="1">
        <v>160762</v>
      </c>
      <c r="B1239" t="s">
        <v>3030</v>
      </c>
    </row>
    <row r="1240" spans="1:2" x14ac:dyDescent="0.25">
      <c r="A1240" s="1">
        <v>160825</v>
      </c>
      <c r="B1240" t="s">
        <v>3030</v>
      </c>
    </row>
    <row r="1241" spans="1:2" x14ac:dyDescent="0.25">
      <c r="A1241" s="1">
        <v>160860</v>
      </c>
      <c r="B1241" t="s">
        <v>3030</v>
      </c>
    </row>
    <row r="1242" spans="1:2" x14ac:dyDescent="0.25">
      <c r="A1242" s="1">
        <v>160861</v>
      </c>
      <c r="B1242" t="s">
        <v>3030</v>
      </c>
    </row>
    <row r="1243" spans="1:2" x14ac:dyDescent="0.25">
      <c r="A1243" s="1">
        <v>160891</v>
      </c>
      <c r="B1243" t="s">
        <v>3030</v>
      </c>
    </row>
    <row r="1244" spans="1:2" x14ac:dyDescent="0.25">
      <c r="A1244" s="1">
        <v>160924</v>
      </c>
      <c r="B1244" t="s">
        <v>3030</v>
      </c>
    </row>
    <row r="1245" spans="1:2" x14ac:dyDescent="0.25">
      <c r="A1245" s="1">
        <v>161080</v>
      </c>
      <c r="B1245" t="s">
        <v>3030</v>
      </c>
    </row>
    <row r="1246" spans="1:2" x14ac:dyDescent="0.25">
      <c r="A1246" s="1">
        <v>161087</v>
      </c>
      <c r="B1246" t="s">
        <v>3030</v>
      </c>
    </row>
    <row r="1247" spans="1:2" x14ac:dyDescent="0.25">
      <c r="A1247" s="1">
        <v>161210</v>
      </c>
      <c r="B1247" t="s">
        <v>3030</v>
      </c>
    </row>
    <row r="1248" spans="1:2" x14ac:dyDescent="0.25">
      <c r="A1248" s="1">
        <v>161212</v>
      </c>
      <c r="B1248" t="s">
        <v>3030</v>
      </c>
    </row>
    <row r="1249" spans="1:2" x14ac:dyDescent="0.25">
      <c r="A1249" s="1">
        <v>161304</v>
      </c>
      <c r="B1249" t="s">
        <v>3030</v>
      </c>
    </row>
    <row r="1250" spans="1:2" x14ac:dyDescent="0.25">
      <c r="A1250" s="1">
        <v>161310</v>
      </c>
      <c r="B1250" t="s">
        <v>3030</v>
      </c>
    </row>
    <row r="1251" spans="1:2" x14ac:dyDescent="0.25">
      <c r="A1251" s="1">
        <v>161340</v>
      </c>
      <c r="B1251" t="s">
        <v>3030</v>
      </c>
    </row>
    <row r="1252" spans="1:2" x14ac:dyDescent="0.25">
      <c r="A1252" s="1">
        <v>161369</v>
      </c>
      <c r="B1252" t="s">
        <v>3030</v>
      </c>
    </row>
    <row r="1253" spans="1:2" x14ac:dyDescent="0.25">
      <c r="A1253" s="1">
        <v>161437</v>
      </c>
      <c r="B1253" t="s">
        <v>3030</v>
      </c>
    </row>
    <row r="1254" spans="1:2" x14ac:dyDescent="0.25">
      <c r="A1254" s="1">
        <v>161466</v>
      </c>
      <c r="B1254" t="s">
        <v>3030</v>
      </c>
    </row>
    <row r="1255" spans="1:2" x14ac:dyDescent="0.25">
      <c r="A1255" s="1">
        <v>161531</v>
      </c>
      <c r="B1255" t="s">
        <v>3030</v>
      </c>
    </row>
    <row r="1256" spans="1:2" x14ac:dyDescent="0.25">
      <c r="A1256" s="1">
        <v>161599</v>
      </c>
      <c r="B1256" t="s">
        <v>3030</v>
      </c>
    </row>
    <row r="1257" spans="1:2" x14ac:dyDescent="0.25">
      <c r="A1257" s="1">
        <v>161657</v>
      </c>
      <c r="B1257" t="s">
        <v>3030</v>
      </c>
    </row>
    <row r="1258" spans="1:2" x14ac:dyDescent="0.25">
      <c r="A1258" s="1">
        <v>161661</v>
      </c>
      <c r="B1258" t="s">
        <v>3030</v>
      </c>
    </row>
    <row r="1259" spans="1:2" x14ac:dyDescent="0.25">
      <c r="A1259" s="1">
        <v>161693</v>
      </c>
      <c r="B1259" t="s">
        <v>3030</v>
      </c>
    </row>
    <row r="1260" spans="1:2" x14ac:dyDescent="0.25">
      <c r="A1260" s="1">
        <v>161786</v>
      </c>
      <c r="B1260" t="s">
        <v>3030</v>
      </c>
    </row>
    <row r="1261" spans="1:2" x14ac:dyDescent="0.25">
      <c r="A1261" s="1">
        <v>161791</v>
      </c>
      <c r="B1261" t="s">
        <v>3030</v>
      </c>
    </row>
    <row r="1262" spans="1:2" x14ac:dyDescent="0.25">
      <c r="A1262" s="1">
        <v>161848</v>
      </c>
      <c r="B1262" t="s">
        <v>3030</v>
      </c>
    </row>
    <row r="1263" spans="1:2" x14ac:dyDescent="0.25">
      <c r="A1263" s="1">
        <v>161917</v>
      </c>
      <c r="B1263" t="s">
        <v>3030</v>
      </c>
    </row>
    <row r="1264" spans="1:2" x14ac:dyDescent="0.25">
      <c r="A1264" s="1">
        <v>161944</v>
      </c>
      <c r="B1264" t="s">
        <v>3030</v>
      </c>
    </row>
    <row r="1265" spans="1:2" x14ac:dyDescent="0.25">
      <c r="A1265" s="1">
        <v>161948</v>
      </c>
      <c r="B1265" t="s">
        <v>3030</v>
      </c>
    </row>
    <row r="1266" spans="1:2" x14ac:dyDescent="0.25">
      <c r="A1266" s="1">
        <v>161950</v>
      </c>
      <c r="B1266" t="s">
        <v>3030</v>
      </c>
    </row>
    <row r="1267" spans="1:2" x14ac:dyDescent="0.25">
      <c r="A1267" s="1">
        <v>162043</v>
      </c>
      <c r="B1267" t="s">
        <v>3030</v>
      </c>
    </row>
    <row r="1268" spans="1:2" x14ac:dyDescent="0.25">
      <c r="A1268" s="1">
        <v>162078</v>
      </c>
      <c r="B1268" t="s">
        <v>3030</v>
      </c>
    </row>
    <row r="1269" spans="1:2" x14ac:dyDescent="0.25">
      <c r="A1269" s="1">
        <v>162235</v>
      </c>
      <c r="B1269" t="s">
        <v>3030</v>
      </c>
    </row>
    <row r="1270" spans="1:2" x14ac:dyDescent="0.25">
      <c r="A1270" s="1">
        <v>162238</v>
      </c>
      <c r="B1270" t="s">
        <v>3030</v>
      </c>
    </row>
    <row r="1271" spans="1:2" x14ac:dyDescent="0.25">
      <c r="A1271" s="1">
        <v>162265</v>
      </c>
      <c r="B1271" t="s">
        <v>3030</v>
      </c>
    </row>
    <row r="1272" spans="1:2" x14ac:dyDescent="0.25">
      <c r="A1272" s="1">
        <v>162266</v>
      </c>
      <c r="B1272" t="s">
        <v>3030</v>
      </c>
    </row>
    <row r="1273" spans="1:2" x14ac:dyDescent="0.25">
      <c r="A1273" s="1">
        <v>162330</v>
      </c>
      <c r="B1273" t="s">
        <v>3030</v>
      </c>
    </row>
    <row r="1274" spans="1:2" x14ac:dyDescent="0.25">
      <c r="A1274" s="1">
        <v>162331</v>
      </c>
      <c r="B1274" t="s">
        <v>3030</v>
      </c>
    </row>
    <row r="1275" spans="1:2" x14ac:dyDescent="0.25">
      <c r="A1275" s="1">
        <v>162335</v>
      </c>
      <c r="B1275" t="s">
        <v>3030</v>
      </c>
    </row>
    <row r="1276" spans="1:2" x14ac:dyDescent="0.25">
      <c r="A1276" s="1">
        <v>162586</v>
      </c>
      <c r="B1276" t="s">
        <v>3030</v>
      </c>
    </row>
    <row r="1277" spans="1:2" x14ac:dyDescent="0.25">
      <c r="A1277" s="1">
        <v>162590</v>
      </c>
      <c r="B1277" t="s">
        <v>3030</v>
      </c>
    </row>
    <row r="1278" spans="1:2" x14ac:dyDescent="0.25">
      <c r="A1278" s="1">
        <v>162650</v>
      </c>
      <c r="B1278" t="s">
        <v>3030</v>
      </c>
    </row>
    <row r="1279" spans="1:2" x14ac:dyDescent="0.25">
      <c r="A1279" s="1">
        <v>162654</v>
      </c>
      <c r="B1279" t="s">
        <v>3030</v>
      </c>
    </row>
    <row r="1280" spans="1:2" x14ac:dyDescent="0.25">
      <c r="A1280" s="1">
        <v>162655</v>
      </c>
      <c r="B1280" t="s">
        <v>3030</v>
      </c>
    </row>
    <row r="1281" spans="1:2" x14ac:dyDescent="0.25">
      <c r="A1281" s="1">
        <v>162683</v>
      </c>
      <c r="B1281" t="s">
        <v>3030</v>
      </c>
    </row>
    <row r="1282" spans="1:2" x14ac:dyDescent="0.25">
      <c r="A1282" s="1">
        <v>162744</v>
      </c>
      <c r="B1282" t="s">
        <v>3030</v>
      </c>
    </row>
    <row r="1283" spans="1:2" x14ac:dyDescent="0.25">
      <c r="A1283" s="1">
        <v>162745</v>
      </c>
      <c r="B1283" t="s">
        <v>3030</v>
      </c>
    </row>
    <row r="1284" spans="1:2" x14ac:dyDescent="0.25">
      <c r="A1284" s="1">
        <v>162812</v>
      </c>
      <c r="B1284" t="s">
        <v>3030</v>
      </c>
    </row>
    <row r="1285" spans="1:2" x14ac:dyDescent="0.25">
      <c r="A1285" s="1">
        <v>162937</v>
      </c>
      <c r="B1285" t="s">
        <v>3030</v>
      </c>
    </row>
    <row r="1286" spans="1:2" x14ac:dyDescent="0.25">
      <c r="A1286" s="1">
        <v>162943</v>
      </c>
      <c r="B1286" t="s">
        <v>3030</v>
      </c>
    </row>
    <row r="1287" spans="1:2" x14ac:dyDescent="0.25">
      <c r="A1287" s="1">
        <v>163005</v>
      </c>
      <c r="B1287" t="s">
        <v>3030</v>
      </c>
    </row>
    <row r="1288" spans="1:2" x14ac:dyDescent="0.25">
      <c r="A1288" s="1">
        <v>163006</v>
      </c>
      <c r="B1288" t="s">
        <v>3030</v>
      </c>
    </row>
    <row r="1289" spans="1:2" x14ac:dyDescent="0.25">
      <c r="A1289" s="1">
        <v>163101</v>
      </c>
      <c r="B1289" t="s">
        <v>3030</v>
      </c>
    </row>
    <row r="1290" spans="1:2" x14ac:dyDescent="0.25">
      <c r="A1290" s="1">
        <v>163102</v>
      </c>
      <c r="B1290" t="s">
        <v>3030</v>
      </c>
    </row>
    <row r="1291" spans="1:2" x14ac:dyDescent="0.25">
      <c r="A1291" s="1">
        <v>163131</v>
      </c>
      <c r="B1291" t="s">
        <v>3030</v>
      </c>
    </row>
    <row r="1292" spans="1:2" x14ac:dyDescent="0.25">
      <c r="A1292" s="1">
        <v>163193</v>
      </c>
      <c r="B1292" t="s">
        <v>3030</v>
      </c>
    </row>
    <row r="1293" spans="1:2" x14ac:dyDescent="0.25">
      <c r="A1293" s="1">
        <v>163259</v>
      </c>
      <c r="B1293" t="s">
        <v>3030</v>
      </c>
    </row>
    <row r="1294" spans="1:2" x14ac:dyDescent="0.25">
      <c r="A1294" s="1">
        <v>163261</v>
      </c>
      <c r="B1294" t="s">
        <v>3030</v>
      </c>
    </row>
    <row r="1295" spans="1:2" x14ac:dyDescent="0.25">
      <c r="A1295" s="1">
        <v>163357</v>
      </c>
      <c r="B1295" t="s">
        <v>3030</v>
      </c>
    </row>
    <row r="1296" spans="1:2" x14ac:dyDescent="0.25">
      <c r="A1296" s="1">
        <v>163518</v>
      </c>
      <c r="B1296" t="s">
        <v>3030</v>
      </c>
    </row>
    <row r="1297" spans="1:2" x14ac:dyDescent="0.25">
      <c r="A1297" s="1">
        <v>163519</v>
      </c>
      <c r="B1297" t="s">
        <v>3030</v>
      </c>
    </row>
    <row r="1298" spans="1:2" x14ac:dyDescent="0.25">
      <c r="A1298" s="1">
        <v>163544</v>
      </c>
      <c r="B1298" t="s">
        <v>3030</v>
      </c>
    </row>
    <row r="1299" spans="1:2" x14ac:dyDescent="0.25">
      <c r="A1299" s="1">
        <v>163608</v>
      </c>
      <c r="B1299" t="s">
        <v>3030</v>
      </c>
    </row>
    <row r="1300" spans="1:2" x14ac:dyDescent="0.25">
      <c r="A1300" s="1">
        <v>163647</v>
      </c>
      <c r="B1300" t="s">
        <v>3030</v>
      </c>
    </row>
    <row r="1301" spans="1:2" x14ac:dyDescent="0.25">
      <c r="A1301" s="1">
        <v>163673</v>
      </c>
      <c r="B1301" t="s">
        <v>3030</v>
      </c>
    </row>
    <row r="1302" spans="1:2" x14ac:dyDescent="0.25">
      <c r="A1302" s="1">
        <v>163833</v>
      </c>
      <c r="B1302" t="s">
        <v>3030</v>
      </c>
    </row>
    <row r="1303" spans="1:2" x14ac:dyDescent="0.25">
      <c r="A1303" s="1">
        <v>163839</v>
      </c>
      <c r="B1303" t="s">
        <v>3030</v>
      </c>
    </row>
    <row r="1304" spans="1:2" x14ac:dyDescent="0.25">
      <c r="A1304" s="1">
        <v>163902</v>
      </c>
      <c r="B1304" t="s">
        <v>3030</v>
      </c>
    </row>
    <row r="1305" spans="1:2" x14ac:dyDescent="0.25">
      <c r="A1305" s="1">
        <v>163933</v>
      </c>
      <c r="B1305" t="s">
        <v>3030</v>
      </c>
    </row>
    <row r="1306" spans="1:2" x14ac:dyDescent="0.25">
      <c r="A1306" s="1">
        <v>164152</v>
      </c>
      <c r="B1306" t="s">
        <v>3030</v>
      </c>
    </row>
    <row r="1307" spans="1:2" x14ac:dyDescent="0.25">
      <c r="A1307" s="1">
        <v>164184</v>
      </c>
      <c r="B1307" t="s">
        <v>3030</v>
      </c>
    </row>
    <row r="1308" spans="1:2" x14ac:dyDescent="0.25">
      <c r="A1308" s="1">
        <v>164187</v>
      </c>
      <c r="B1308" t="s">
        <v>3030</v>
      </c>
    </row>
    <row r="1309" spans="1:2" x14ac:dyDescent="0.25">
      <c r="A1309" s="1">
        <v>164216</v>
      </c>
      <c r="B1309" t="s">
        <v>3030</v>
      </c>
    </row>
    <row r="1310" spans="1:2" x14ac:dyDescent="0.25">
      <c r="A1310" s="1">
        <v>164254</v>
      </c>
      <c r="B1310" t="s">
        <v>3030</v>
      </c>
    </row>
    <row r="1311" spans="1:2" x14ac:dyDescent="0.25">
      <c r="A1311" s="1">
        <v>164282</v>
      </c>
      <c r="B1311" t="s">
        <v>3030</v>
      </c>
    </row>
    <row r="1312" spans="1:2" x14ac:dyDescent="0.25">
      <c r="A1312" s="1">
        <v>164345</v>
      </c>
      <c r="B1312" t="s">
        <v>3030</v>
      </c>
    </row>
    <row r="1313" spans="1:2" x14ac:dyDescent="0.25">
      <c r="A1313" s="1">
        <v>164412</v>
      </c>
      <c r="B1313" t="s">
        <v>3030</v>
      </c>
    </row>
    <row r="1314" spans="1:2" x14ac:dyDescent="0.25">
      <c r="A1314" s="1">
        <v>164504</v>
      </c>
      <c r="B1314" t="s">
        <v>3030</v>
      </c>
    </row>
    <row r="1315" spans="1:2" x14ac:dyDescent="0.25">
      <c r="A1315" s="1">
        <v>164606</v>
      </c>
      <c r="B1315" t="s">
        <v>3030</v>
      </c>
    </row>
    <row r="1316" spans="1:2" x14ac:dyDescent="0.25">
      <c r="A1316" s="1">
        <v>164728</v>
      </c>
      <c r="B1316" t="s">
        <v>3030</v>
      </c>
    </row>
    <row r="1317" spans="1:2" x14ac:dyDescent="0.25">
      <c r="A1317" s="1">
        <v>164888</v>
      </c>
      <c r="B1317" t="s">
        <v>3030</v>
      </c>
    </row>
    <row r="1318" spans="1:2" x14ac:dyDescent="0.25">
      <c r="A1318" s="1">
        <v>164895</v>
      </c>
      <c r="B1318" t="s">
        <v>3030</v>
      </c>
    </row>
    <row r="1319" spans="1:2" x14ac:dyDescent="0.25">
      <c r="A1319" s="1">
        <v>164926</v>
      </c>
      <c r="B1319" t="s">
        <v>3030</v>
      </c>
    </row>
    <row r="1320" spans="1:2" x14ac:dyDescent="0.25">
      <c r="A1320" s="1">
        <v>165151</v>
      </c>
      <c r="B1320" t="s">
        <v>3030</v>
      </c>
    </row>
    <row r="1321" spans="1:2" x14ac:dyDescent="0.25">
      <c r="A1321" s="1">
        <v>165209</v>
      </c>
      <c r="B1321" t="s">
        <v>3030</v>
      </c>
    </row>
    <row r="1322" spans="1:2" x14ac:dyDescent="0.25">
      <c r="A1322" s="1">
        <v>165243</v>
      </c>
      <c r="B1322" t="s">
        <v>3030</v>
      </c>
    </row>
    <row r="1323" spans="1:2" x14ac:dyDescent="0.25">
      <c r="A1323" s="1">
        <v>165403</v>
      </c>
      <c r="B1323" t="s">
        <v>3030</v>
      </c>
    </row>
    <row r="1324" spans="1:2" x14ac:dyDescent="0.25">
      <c r="A1324" s="1">
        <v>165436</v>
      </c>
      <c r="B1324" t="s">
        <v>3030</v>
      </c>
    </row>
    <row r="1325" spans="1:2" x14ac:dyDescent="0.25">
      <c r="A1325" s="1">
        <v>165437</v>
      </c>
      <c r="B1325" t="s">
        <v>3030</v>
      </c>
    </row>
    <row r="1326" spans="1:2" x14ac:dyDescent="0.25">
      <c r="A1326" s="1">
        <v>165465</v>
      </c>
      <c r="B1326" t="s">
        <v>3030</v>
      </c>
    </row>
    <row r="1327" spans="1:2" x14ac:dyDescent="0.25">
      <c r="A1327" s="1">
        <v>165691</v>
      </c>
      <c r="B1327" t="s">
        <v>3030</v>
      </c>
    </row>
    <row r="1328" spans="1:2" x14ac:dyDescent="0.25">
      <c r="A1328" s="1">
        <v>165693</v>
      </c>
      <c r="B1328" t="s">
        <v>3030</v>
      </c>
    </row>
    <row r="1329" spans="1:2" x14ac:dyDescent="0.25">
      <c r="A1329" s="1">
        <v>165820</v>
      </c>
      <c r="B1329" t="s">
        <v>3030</v>
      </c>
    </row>
    <row r="1330" spans="1:2" x14ac:dyDescent="0.25">
      <c r="A1330" s="1">
        <v>165823</v>
      </c>
      <c r="B1330" t="s">
        <v>3030</v>
      </c>
    </row>
    <row r="1331" spans="1:2" x14ac:dyDescent="0.25">
      <c r="A1331" s="1">
        <v>165848</v>
      </c>
      <c r="B1331" t="s">
        <v>3030</v>
      </c>
    </row>
    <row r="1332" spans="1:2" x14ac:dyDescent="0.25">
      <c r="A1332" s="1">
        <v>165852</v>
      </c>
      <c r="B1332" t="s">
        <v>3030</v>
      </c>
    </row>
    <row r="1333" spans="1:2" x14ac:dyDescent="0.25">
      <c r="A1333" s="1">
        <v>165944</v>
      </c>
      <c r="B1333" t="s">
        <v>3030</v>
      </c>
    </row>
    <row r="1334" spans="1:2" x14ac:dyDescent="0.25">
      <c r="A1334" s="1">
        <v>165951</v>
      </c>
      <c r="B1334" t="s">
        <v>3030</v>
      </c>
    </row>
    <row r="1335" spans="1:2" x14ac:dyDescent="0.25">
      <c r="A1335" s="1">
        <v>166137</v>
      </c>
      <c r="B1335" t="s">
        <v>3030</v>
      </c>
    </row>
    <row r="1336" spans="1:2" x14ac:dyDescent="0.25">
      <c r="A1336" s="1">
        <v>166138</v>
      </c>
      <c r="B1336" t="s">
        <v>3030</v>
      </c>
    </row>
    <row r="1337" spans="1:2" x14ac:dyDescent="0.25">
      <c r="A1337" s="1">
        <v>166170</v>
      </c>
      <c r="B1337" t="s">
        <v>3030</v>
      </c>
    </row>
    <row r="1338" spans="1:2" x14ac:dyDescent="0.25">
      <c r="A1338" s="1">
        <v>166200</v>
      </c>
      <c r="B1338" t="s">
        <v>3030</v>
      </c>
    </row>
    <row r="1339" spans="1:2" x14ac:dyDescent="0.25">
      <c r="A1339" s="1">
        <v>166203</v>
      </c>
      <c r="B1339" t="s">
        <v>3030</v>
      </c>
    </row>
    <row r="1340" spans="1:2" x14ac:dyDescent="0.25">
      <c r="A1340" s="1">
        <v>166296</v>
      </c>
      <c r="B1340" t="s">
        <v>3030</v>
      </c>
    </row>
    <row r="1341" spans="1:2" x14ac:dyDescent="0.25">
      <c r="A1341" s="1">
        <v>166302</v>
      </c>
      <c r="B1341" t="s">
        <v>3030</v>
      </c>
    </row>
    <row r="1342" spans="1:2" x14ac:dyDescent="0.25">
      <c r="A1342" s="1">
        <v>166329</v>
      </c>
      <c r="B1342" t="s">
        <v>3030</v>
      </c>
    </row>
    <row r="1343" spans="1:2" x14ac:dyDescent="0.25">
      <c r="A1343" s="1">
        <v>166330</v>
      </c>
      <c r="B1343" t="s">
        <v>3030</v>
      </c>
    </row>
    <row r="1344" spans="1:2" x14ac:dyDescent="0.25">
      <c r="A1344" s="1">
        <v>166332</v>
      </c>
      <c r="B1344" t="s">
        <v>3030</v>
      </c>
    </row>
    <row r="1345" spans="1:2" x14ac:dyDescent="0.25">
      <c r="A1345" s="1">
        <v>166360</v>
      </c>
      <c r="B1345" t="s">
        <v>3030</v>
      </c>
    </row>
    <row r="1346" spans="1:2" x14ac:dyDescent="0.25">
      <c r="A1346" s="1">
        <v>166363</v>
      </c>
      <c r="B1346" t="s">
        <v>3030</v>
      </c>
    </row>
    <row r="1347" spans="1:2" x14ac:dyDescent="0.25">
      <c r="A1347" s="1">
        <v>166392</v>
      </c>
      <c r="B1347" t="s">
        <v>3030</v>
      </c>
    </row>
    <row r="1348" spans="1:2" x14ac:dyDescent="0.25">
      <c r="A1348" s="1">
        <v>166398</v>
      </c>
      <c r="B1348" t="s">
        <v>3030</v>
      </c>
    </row>
    <row r="1349" spans="1:2" x14ac:dyDescent="0.25">
      <c r="A1349" s="1">
        <v>166493</v>
      </c>
      <c r="B1349" t="s">
        <v>3030</v>
      </c>
    </row>
    <row r="1350" spans="1:2" x14ac:dyDescent="0.25">
      <c r="A1350" s="1">
        <v>166686</v>
      </c>
      <c r="B1350" t="s">
        <v>3030</v>
      </c>
    </row>
    <row r="1351" spans="1:2" x14ac:dyDescent="0.25">
      <c r="A1351" s="1">
        <v>166779</v>
      </c>
      <c r="B1351" t="s">
        <v>3030</v>
      </c>
    </row>
    <row r="1352" spans="1:2" x14ac:dyDescent="0.25">
      <c r="A1352" s="1">
        <v>166906</v>
      </c>
      <c r="B1352" t="s">
        <v>3030</v>
      </c>
    </row>
    <row r="1353" spans="1:2" x14ac:dyDescent="0.25">
      <c r="A1353" s="1">
        <v>166940</v>
      </c>
      <c r="B1353" t="s">
        <v>3030</v>
      </c>
    </row>
    <row r="1354" spans="1:2" x14ac:dyDescent="0.25">
      <c r="A1354" s="1">
        <v>166972</v>
      </c>
      <c r="B1354" t="s">
        <v>3030</v>
      </c>
    </row>
    <row r="1355" spans="1:2" x14ac:dyDescent="0.25">
      <c r="A1355" s="1">
        <v>167000</v>
      </c>
      <c r="B1355" t="s">
        <v>3030</v>
      </c>
    </row>
    <row r="1356" spans="1:2" x14ac:dyDescent="0.25">
      <c r="A1356" s="1">
        <v>167036</v>
      </c>
      <c r="B1356" t="s">
        <v>3030</v>
      </c>
    </row>
    <row r="1357" spans="1:2" x14ac:dyDescent="0.25">
      <c r="A1357" s="1">
        <v>167197</v>
      </c>
      <c r="B1357" t="s">
        <v>3030</v>
      </c>
    </row>
    <row r="1358" spans="1:2" x14ac:dyDescent="0.25">
      <c r="A1358" s="1">
        <v>167256</v>
      </c>
      <c r="B1358" t="s">
        <v>3030</v>
      </c>
    </row>
    <row r="1359" spans="1:2" x14ac:dyDescent="0.25">
      <c r="A1359" s="1">
        <v>167322</v>
      </c>
      <c r="B1359" t="s">
        <v>3030</v>
      </c>
    </row>
    <row r="1360" spans="1:2" x14ac:dyDescent="0.25">
      <c r="A1360" s="1">
        <v>167325</v>
      </c>
      <c r="B1360" t="s">
        <v>3030</v>
      </c>
    </row>
    <row r="1361" spans="1:2" x14ac:dyDescent="0.25">
      <c r="A1361" s="1">
        <v>167352</v>
      </c>
      <c r="B1361" t="s">
        <v>3030</v>
      </c>
    </row>
    <row r="1362" spans="1:2" x14ac:dyDescent="0.25">
      <c r="A1362" s="1">
        <v>167391</v>
      </c>
      <c r="B1362" t="s">
        <v>3030</v>
      </c>
    </row>
    <row r="1363" spans="1:2" x14ac:dyDescent="0.25">
      <c r="A1363" s="1">
        <v>167452</v>
      </c>
      <c r="B1363" t="s">
        <v>3030</v>
      </c>
    </row>
    <row r="1364" spans="1:2" x14ac:dyDescent="0.25">
      <c r="A1364" s="1">
        <v>167486</v>
      </c>
      <c r="B1364" t="s">
        <v>3030</v>
      </c>
    </row>
    <row r="1365" spans="1:2" x14ac:dyDescent="0.25">
      <c r="A1365" s="1">
        <v>167516</v>
      </c>
      <c r="B1365" t="s">
        <v>3030</v>
      </c>
    </row>
    <row r="1366" spans="1:2" x14ac:dyDescent="0.25">
      <c r="A1366" s="1">
        <v>167646</v>
      </c>
      <c r="B1366" t="s">
        <v>3030</v>
      </c>
    </row>
    <row r="1367" spans="1:2" x14ac:dyDescent="0.25">
      <c r="A1367" s="1">
        <v>167935</v>
      </c>
      <c r="B1367" t="s">
        <v>3030</v>
      </c>
    </row>
    <row r="1368" spans="1:2" x14ac:dyDescent="0.25">
      <c r="A1368" s="1">
        <v>167965</v>
      </c>
      <c r="B1368" t="s">
        <v>3030</v>
      </c>
    </row>
    <row r="1369" spans="1:2" x14ac:dyDescent="0.25">
      <c r="A1369" s="1">
        <v>168413</v>
      </c>
      <c r="B1369" t="s">
        <v>3030</v>
      </c>
    </row>
    <row r="1370" spans="1:2" x14ac:dyDescent="0.25">
      <c r="A1370" s="1">
        <v>168539</v>
      </c>
      <c r="B1370" t="s">
        <v>3030</v>
      </c>
    </row>
    <row r="1371" spans="1:2" x14ac:dyDescent="0.25">
      <c r="A1371" s="1">
        <v>168571</v>
      </c>
      <c r="B1371" t="s">
        <v>3030</v>
      </c>
    </row>
    <row r="1372" spans="1:2" x14ac:dyDescent="0.25">
      <c r="A1372" s="1">
        <v>168635</v>
      </c>
      <c r="B1372" t="s">
        <v>3030</v>
      </c>
    </row>
    <row r="1373" spans="1:2" x14ac:dyDescent="0.25">
      <c r="A1373" s="1">
        <v>168668</v>
      </c>
      <c r="B1373" t="s">
        <v>3030</v>
      </c>
    </row>
    <row r="1374" spans="1:2" x14ac:dyDescent="0.25">
      <c r="A1374" s="1">
        <v>168733</v>
      </c>
      <c r="B1374" t="s">
        <v>3030</v>
      </c>
    </row>
    <row r="1375" spans="1:2" x14ac:dyDescent="0.25">
      <c r="A1375" s="1">
        <v>168734</v>
      </c>
      <c r="B1375" t="s">
        <v>3030</v>
      </c>
    </row>
    <row r="1376" spans="1:2" x14ac:dyDescent="0.25">
      <c r="A1376" s="1">
        <v>168766</v>
      </c>
      <c r="B1376" t="s">
        <v>3030</v>
      </c>
    </row>
    <row r="1377" spans="1:2" x14ac:dyDescent="0.25">
      <c r="A1377" s="1">
        <v>168958</v>
      </c>
      <c r="B1377" t="s">
        <v>3030</v>
      </c>
    </row>
    <row r="1378" spans="1:2" x14ac:dyDescent="0.25">
      <c r="A1378" s="1">
        <v>168984</v>
      </c>
      <c r="B1378" t="s">
        <v>3030</v>
      </c>
    </row>
    <row r="1379" spans="1:2" x14ac:dyDescent="0.25">
      <c r="A1379" s="1">
        <v>168988</v>
      </c>
      <c r="B1379" t="s">
        <v>3030</v>
      </c>
    </row>
    <row r="1380" spans="1:2" x14ac:dyDescent="0.25">
      <c r="A1380" s="1">
        <v>169023</v>
      </c>
      <c r="B1380" t="s">
        <v>3030</v>
      </c>
    </row>
    <row r="1381" spans="1:2" x14ac:dyDescent="0.25">
      <c r="A1381" s="1">
        <v>169052</v>
      </c>
      <c r="B1381" t="s">
        <v>3030</v>
      </c>
    </row>
    <row r="1382" spans="1:2" x14ac:dyDescent="0.25">
      <c r="A1382" s="1">
        <v>169053</v>
      </c>
      <c r="B1382" t="s">
        <v>3030</v>
      </c>
    </row>
    <row r="1383" spans="1:2" x14ac:dyDescent="0.25">
      <c r="A1383" s="1">
        <v>169177</v>
      </c>
      <c r="B1383" t="s">
        <v>3030</v>
      </c>
    </row>
    <row r="1384" spans="1:2" x14ac:dyDescent="0.25">
      <c r="A1384" s="1">
        <v>169244</v>
      </c>
      <c r="B1384" t="s">
        <v>3030</v>
      </c>
    </row>
    <row r="1385" spans="1:2" x14ac:dyDescent="0.25">
      <c r="A1385" s="1">
        <v>169374</v>
      </c>
      <c r="B1385" t="s">
        <v>3030</v>
      </c>
    </row>
    <row r="1386" spans="1:2" x14ac:dyDescent="0.25">
      <c r="A1386" s="1">
        <v>169434</v>
      </c>
      <c r="B1386" t="s">
        <v>3030</v>
      </c>
    </row>
    <row r="1387" spans="1:2" x14ac:dyDescent="0.25">
      <c r="A1387" s="1">
        <v>169469</v>
      </c>
      <c r="B1387" t="s">
        <v>3030</v>
      </c>
    </row>
    <row r="1388" spans="1:2" x14ac:dyDescent="0.25">
      <c r="A1388" s="1">
        <v>169503</v>
      </c>
      <c r="B1388" t="s">
        <v>3030</v>
      </c>
    </row>
    <row r="1389" spans="1:2" x14ac:dyDescent="0.25">
      <c r="A1389" s="1">
        <v>169531</v>
      </c>
      <c r="B1389" t="s">
        <v>3030</v>
      </c>
    </row>
    <row r="1390" spans="1:2" x14ac:dyDescent="0.25">
      <c r="A1390" s="1">
        <v>169533</v>
      </c>
      <c r="B1390" t="s">
        <v>3030</v>
      </c>
    </row>
    <row r="1391" spans="1:2" x14ac:dyDescent="0.25">
      <c r="A1391" s="1">
        <v>169534</v>
      </c>
      <c r="B1391" t="s">
        <v>3030</v>
      </c>
    </row>
    <row r="1392" spans="1:2" x14ac:dyDescent="0.25">
      <c r="A1392" s="1">
        <v>169565</v>
      </c>
      <c r="B1392" t="s">
        <v>3030</v>
      </c>
    </row>
    <row r="1393" spans="1:2" x14ac:dyDescent="0.25">
      <c r="A1393" s="1">
        <v>169631</v>
      </c>
      <c r="B1393" t="s">
        <v>3030</v>
      </c>
    </row>
    <row r="1394" spans="1:2" x14ac:dyDescent="0.25">
      <c r="A1394" s="1">
        <v>169662</v>
      </c>
      <c r="B1394" t="s">
        <v>3030</v>
      </c>
    </row>
    <row r="1395" spans="1:2" x14ac:dyDescent="0.25">
      <c r="A1395" s="1">
        <v>169726</v>
      </c>
      <c r="B1395" t="s">
        <v>3030</v>
      </c>
    </row>
    <row r="1396" spans="1:2" x14ac:dyDescent="0.25">
      <c r="A1396" s="1">
        <v>169756</v>
      </c>
      <c r="B1396" t="s">
        <v>3030</v>
      </c>
    </row>
    <row r="1397" spans="1:2" x14ac:dyDescent="0.25">
      <c r="A1397" s="1">
        <v>169855</v>
      </c>
      <c r="B1397" t="s">
        <v>3030</v>
      </c>
    </row>
    <row r="1398" spans="1:2" x14ac:dyDescent="0.25">
      <c r="A1398" s="1">
        <v>169881</v>
      </c>
      <c r="B1398" t="s">
        <v>3030</v>
      </c>
    </row>
    <row r="1399" spans="1:2" x14ac:dyDescent="0.25">
      <c r="A1399" s="1">
        <v>169884</v>
      </c>
      <c r="B1399" t="s">
        <v>3030</v>
      </c>
    </row>
    <row r="1400" spans="1:2" x14ac:dyDescent="0.25">
      <c r="A1400" s="1">
        <v>169977</v>
      </c>
      <c r="B1400" t="s">
        <v>3030</v>
      </c>
    </row>
    <row r="1401" spans="1:2" x14ac:dyDescent="0.25">
      <c r="A1401" s="1">
        <v>169981</v>
      </c>
      <c r="B1401" t="s">
        <v>3030</v>
      </c>
    </row>
    <row r="1402" spans="1:2" x14ac:dyDescent="0.25">
      <c r="A1402" s="1">
        <v>170011</v>
      </c>
      <c r="B1402" t="s">
        <v>3030</v>
      </c>
    </row>
    <row r="1403" spans="1:2" x14ac:dyDescent="0.25">
      <c r="A1403" s="1">
        <v>170012</v>
      </c>
      <c r="B1403" t="s">
        <v>3030</v>
      </c>
    </row>
    <row r="1404" spans="1:2" x14ac:dyDescent="0.25">
      <c r="A1404" s="1">
        <v>170015</v>
      </c>
      <c r="B1404" t="s">
        <v>3030</v>
      </c>
    </row>
    <row r="1405" spans="1:2" x14ac:dyDescent="0.25">
      <c r="A1405" s="1">
        <v>170079</v>
      </c>
      <c r="B1405" t="s">
        <v>3030</v>
      </c>
    </row>
    <row r="1406" spans="1:2" x14ac:dyDescent="0.25">
      <c r="A1406" s="1">
        <v>170106</v>
      </c>
      <c r="B1406" t="s">
        <v>3030</v>
      </c>
    </row>
    <row r="1407" spans="1:2" x14ac:dyDescent="0.25">
      <c r="A1407" s="1">
        <v>170169</v>
      </c>
      <c r="B1407" t="s">
        <v>3030</v>
      </c>
    </row>
    <row r="1408" spans="1:2" x14ac:dyDescent="0.25">
      <c r="A1408" s="1">
        <v>170174</v>
      </c>
      <c r="B1408" t="s">
        <v>3030</v>
      </c>
    </row>
    <row r="1409" spans="1:2" x14ac:dyDescent="0.25">
      <c r="A1409" s="1">
        <v>170201</v>
      </c>
      <c r="B1409" t="s">
        <v>3030</v>
      </c>
    </row>
    <row r="1410" spans="1:2" x14ac:dyDescent="0.25">
      <c r="A1410" s="1">
        <v>170236</v>
      </c>
      <c r="B1410" t="s">
        <v>3030</v>
      </c>
    </row>
    <row r="1411" spans="1:2" x14ac:dyDescent="0.25">
      <c r="A1411" s="1">
        <v>170265</v>
      </c>
      <c r="B1411" t="s">
        <v>3030</v>
      </c>
    </row>
    <row r="1412" spans="1:2" x14ac:dyDescent="0.25">
      <c r="A1412" s="1">
        <v>170301</v>
      </c>
      <c r="B1412" t="s">
        <v>3030</v>
      </c>
    </row>
    <row r="1413" spans="1:2" x14ac:dyDescent="0.25">
      <c r="A1413" s="1">
        <v>170360</v>
      </c>
      <c r="B1413" t="s">
        <v>3030</v>
      </c>
    </row>
    <row r="1414" spans="1:2" x14ac:dyDescent="0.25">
      <c r="A1414" s="1">
        <v>170398</v>
      </c>
      <c r="B1414" t="s">
        <v>3030</v>
      </c>
    </row>
    <row r="1415" spans="1:2" x14ac:dyDescent="0.25">
      <c r="A1415" s="1">
        <v>170494</v>
      </c>
      <c r="B1415" t="s">
        <v>3030</v>
      </c>
    </row>
    <row r="1416" spans="1:2" x14ac:dyDescent="0.25">
      <c r="A1416" s="1">
        <v>170621</v>
      </c>
      <c r="B1416" t="s">
        <v>3030</v>
      </c>
    </row>
    <row r="1417" spans="1:2" x14ac:dyDescent="0.25">
      <c r="A1417" s="1">
        <v>170747</v>
      </c>
      <c r="B1417" t="s">
        <v>3030</v>
      </c>
    </row>
    <row r="1418" spans="1:2" x14ac:dyDescent="0.25">
      <c r="A1418" s="1">
        <v>170815</v>
      </c>
      <c r="B1418" t="s">
        <v>3030</v>
      </c>
    </row>
    <row r="1419" spans="1:2" x14ac:dyDescent="0.25">
      <c r="A1419" s="1">
        <v>171161</v>
      </c>
      <c r="B1419" t="s">
        <v>3030</v>
      </c>
    </row>
    <row r="1420" spans="1:2" x14ac:dyDescent="0.25">
      <c r="A1420" s="1">
        <v>171288</v>
      </c>
      <c r="B1420" t="s">
        <v>3030</v>
      </c>
    </row>
    <row r="1421" spans="1:2" x14ac:dyDescent="0.25">
      <c r="A1421" s="1">
        <v>171322</v>
      </c>
      <c r="B1421" t="s">
        <v>3030</v>
      </c>
    </row>
    <row r="1422" spans="1:2" x14ac:dyDescent="0.25">
      <c r="A1422" s="1">
        <v>171353</v>
      </c>
      <c r="B1422" t="s">
        <v>3030</v>
      </c>
    </row>
    <row r="1423" spans="1:2" x14ac:dyDescent="0.25">
      <c r="A1423" s="1">
        <v>171357</v>
      </c>
      <c r="B1423" t="s">
        <v>3030</v>
      </c>
    </row>
    <row r="1424" spans="1:2" x14ac:dyDescent="0.25">
      <c r="A1424" s="1">
        <v>171420</v>
      </c>
      <c r="B1424" t="s">
        <v>3030</v>
      </c>
    </row>
    <row r="1425" spans="1:2" x14ac:dyDescent="0.25">
      <c r="A1425" s="1">
        <v>171483</v>
      </c>
      <c r="B1425" t="s">
        <v>3030</v>
      </c>
    </row>
    <row r="1426" spans="1:2" x14ac:dyDescent="0.25">
      <c r="A1426" s="1">
        <v>171512</v>
      </c>
      <c r="B1426" t="s">
        <v>3030</v>
      </c>
    </row>
    <row r="1427" spans="1:2" x14ac:dyDescent="0.25">
      <c r="A1427" s="1">
        <v>171515</v>
      </c>
      <c r="B1427" t="s">
        <v>3030</v>
      </c>
    </row>
    <row r="1428" spans="1:2" x14ac:dyDescent="0.25">
      <c r="A1428" s="1">
        <v>171576</v>
      </c>
      <c r="B1428" t="s">
        <v>3030</v>
      </c>
    </row>
    <row r="1429" spans="1:2" x14ac:dyDescent="0.25">
      <c r="A1429" s="1">
        <v>171710</v>
      </c>
      <c r="B1429" t="s">
        <v>3030</v>
      </c>
    </row>
    <row r="1430" spans="1:2" x14ac:dyDescent="0.25">
      <c r="A1430" s="1">
        <v>171772</v>
      </c>
      <c r="B1430" t="s">
        <v>3030</v>
      </c>
    </row>
    <row r="1431" spans="1:2" x14ac:dyDescent="0.25">
      <c r="A1431" s="1">
        <v>171839</v>
      </c>
      <c r="B1431" t="s">
        <v>3030</v>
      </c>
    </row>
    <row r="1432" spans="1:2" x14ac:dyDescent="0.25">
      <c r="A1432" s="1">
        <v>171935</v>
      </c>
      <c r="B1432" t="s">
        <v>3030</v>
      </c>
    </row>
    <row r="1433" spans="1:2" x14ac:dyDescent="0.25">
      <c r="A1433" s="1">
        <v>171994</v>
      </c>
      <c r="B1433" t="s">
        <v>3030</v>
      </c>
    </row>
    <row r="1434" spans="1:2" x14ac:dyDescent="0.25">
      <c r="A1434" s="1">
        <v>171998</v>
      </c>
      <c r="B1434" t="s">
        <v>3030</v>
      </c>
    </row>
    <row r="1435" spans="1:2" x14ac:dyDescent="0.25">
      <c r="A1435" s="1">
        <v>172026</v>
      </c>
      <c r="B1435" t="s">
        <v>3030</v>
      </c>
    </row>
    <row r="1436" spans="1:2" x14ac:dyDescent="0.25">
      <c r="A1436" s="1">
        <v>172029</v>
      </c>
      <c r="B1436" t="s">
        <v>3030</v>
      </c>
    </row>
    <row r="1437" spans="1:2" x14ac:dyDescent="0.25">
      <c r="A1437" s="1">
        <v>172283</v>
      </c>
      <c r="B1437" t="s">
        <v>3030</v>
      </c>
    </row>
    <row r="1438" spans="1:2" x14ac:dyDescent="0.25">
      <c r="A1438" s="1">
        <v>172344</v>
      </c>
      <c r="B1438" t="s">
        <v>3030</v>
      </c>
    </row>
    <row r="1439" spans="1:2" x14ac:dyDescent="0.25">
      <c r="A1439" s="1">
        <v>172349</v>
      </c>
      <c r="B1439" t="s">
        <v>3030</v>
      </c>
    </row>
    <row r="1440" spans="1:2" x14ac:dyDescent="0.25">
      <c r="A1440" s="1">
        <v>172442</v>
      </c>
      <c r="B1440" t="s">
        <v>3030</v>
      </c>
    </row>
    <row r="1441" spans="1:2" x14ac:dyDescent="0.25">
      <c r="A1441" s="1">
        <v>172504</v>
      </c>
      <c r="B1441" t="s">
        <v>3030</v>
      </c>
    </row>
    <row r="1442" spans="1:2" x14ac:dyDescent="0.25">
      <c r="A1442" s="1">
        <v>172505</v>
      </c>
      <c r="B1442" t="s">
        <v>3030</v>
      </c>
    </row>
    <row r="1443" spans="1:2" x14ac:dyDescent="0.25">
      <c r="A1443" s="1">
        <v>172602</v>
      </c>
      <c r="B1443" t="s">
        <v>3030</v>
      </c>
    </row>
    <row r="1444" spans="1:2" x14ac:dyDescent="0.25">
      <c r="A1444" s="1">
        <v>172634</v>
      </c>
      <c r="B1444" t="s">
        <v>3030</v>
      </c>
    </row>
    <row r="1445" spans="1:2" x14ac:dyDescent="0.25">
      <c r="A1445" s="1">
        <v>172761</v>
      </c>
      <c r="B1445" t="s">
        <v>3030</v>
      </c>
    </row>
    <row r="1446" spans="1:2" x14ac:dyDescent="0.25">
      <c r="A1446" s="1">
        <v>172762</v>
      </c>
      <c r="B1446" t="s">
        <v>3030</v>
      </c>
    </row>
    <row r="1447" spans="1:2" x14ac:dyDescent="0.25">
      <c r="A1447" s="1">
        <v>172764</v>
      </c>
      <c r="B1447" t="s">
        <v>3030</v>
      </c>
    </row>
    <row r="1448" spans="1:2" x14ac:dyDescent="0.25">
      <c r="A1448" s="1">
        <v>172797</v>
      </c>
      <c r="B1448" t="s">
        <v>3030</v>
      </c>
    </row>
    <row r="1449" spans="1:2" x14ac:dyDescent="0.25">
      <c r="A1449" s="1">
        <v>172799</v>
      </c>
      <c r="B1449" t="s">
        <v>3030</v>
      </c>
    </row>
    <row r="1450" spans="1:2" x14ac:dyDescent="0.25">
      <c r="A1450" s="1">
        <v>172921</v>
      </c>
      <c r="B1450" t="s">
        <v>3030</v>
      </c>
    </row>
    <row r="1451" spans="1:2" x14ac:dyDescent="0.25">
      <c r="A1451" s="1">
        <v>172952</v>
      </c>
      <c r="B1451" t="s">
        <v>3030</v>
      </c>
    </row>
    <row r="1452" spans="1:2" x14ac:dyDescent="0.25">
      <c r="A1452" s="1">
        <v>173016</v>
      </c>
      <c r="B1452" t="s">
        <v>3030</v>
      </c>
    </row>
    <row r="1453" spans="1:2" x14ac:dyDescent="0.25">
      <c r="A1453" s="1">
        <v>173048</v>
      </c>
      <c r="B1453" t="s">
        <v>3030</v>
      </c>
    </row>
    <row r="1454" spans="1:2" x14ac:dyDescent="0.25">
      <c r="A1454" s="1">
        <v>173118</v>
      </c>
      <c r="B1454" t="s">
        <v>3030</v>
      </c>
    </row>
    <row r="1455" spans="1:2" x14ac:dyDescent="0.25">
      <c r="A1455" s="1">
        <v>173147</v>
      </c>
      <c r="B1455" t="s">
        <v>3030</v>
      </c>
    </row>
    <row r="1456" spans="1:2" x14ac:dyDescent="0.25">
      <c r="A1456" s="1">
        <v>173208</v>
      </c>
      <c r="B1456" t="s">
        <v>3030</v>
      </c>
    </row>
    <row r="1457" spans="1:2" x14ac:dyDescent="0.25">
      <c r="A1457" s="1">
        <v>173310</v>
      </c>
      <c r="B1457" t="s">
        <v>3030</v>
      </c>
    </row>
    <row r="1458" spans="1:2" x14ac:dyDescent="0.25">
      <c r="A1458" s="1">
        <v>173338</v>
      </c>
      <c r="B1458" t="s">
        <v>3030</v>
      </c>
    </row>
    <row r="1459" spans="1:2" x14ac:dyDescent="0.25">
      <c r="A1459" s="1">
        <v>173373</v>
      </c>
      <c r="B1459" t="s">
        <v>3030</v>
      </c>
    </row>
    <row r="1460" spans="1:2" x14ac:dyDescent="0.25">
      <c r="A1460" s="1">
        <v>173466</v>
      </c>
      <c r="B1460" t="s">
        <v>3030</v>
      </c>
    </row>
    <row r="1461" spans="1:2" x14ac:dyDescent="0.25">
      <c r="A1461" s="1">
        <v>173563</v>
      </c>
      <c r="B1461" t="s">
        <v>3030</v>
      </c>
    </row>
    <row r="1462" spans="1:2" x14ac:dyDescent="0.25">
      <c r="A1462" s="1">
        <v>173565</v>
      </c>
      <c r="B1462" t="s">
        <v>3030</v>
      </c>
    </row>
    <row r="1463" spans="1:2" x14ac:dyDescent="0.25">
      <c r="A1463" s="1">
        <v>173567</v>
      </c>
      <c r="B1463" t="s">
        <v>3030</v>
      </c>
    </row>
    <row r="1464" spans="1:2" x14ac:dyDescent="0.25">
      <c r="A1464" s="1">
        <v>173594</v>
      </c>
      <c r="B1464" t="s">
        <v>3030</v>
      </c>
    </row>
    <row r="1465" spans="1:2" x14ac:dyDescent="0.25">
      <c r="A1465" s="1">
        <v>173721</v>
      </c>
      <c r="B1465" t="s">
        <v>3030</v>
      </c>
    </row>
    <row r="1466" spans="1:2" x14ac:dyDescent="0.25">
      <c r="A1466" s="1">
        <v>173726</v>
      </c>
      <c r="B1466" t="s">
        <v>3030</v>
      </c>
    </row>
    <row r="1467" spans="1:2" x14ac:dyDescent="0.25">
      <c r="A1467" s="1">
        <v>173786</v>
      </c>
      <c r="B1467" t="s">
        <v>3030</v>
      </c>
    </row>
    <row r="1468" spans="1:2" x14ac:dyDescent="0.25">
      <c r="A1468" s="1">
        <v>173822</v>
      </c>
      <c r="B1468" t="s">
        <v>3030</v>
      </c>
    </row>
    <row r="1469" spans="1:2" x14ac:dyDescent="0.25">
      <c r="A1469" s="1">
        <v>173823</v>
      </c>
      <c r="B1469" t="s">
        <v>3030</v>
      </c>
    </row>
    <row r="1470" spans="1:2" x14ac:dyDescent="0.25">
      <c r="A1470" s="1">
        <v>173849</v>
      </c>
      <c r="B1470" t="s">
        <v>3030</v>
      </c>
    </row>
    <row r="1471" spans="1:2" x14ac:dyDescent="0.25">
      <c r="A1471" s="1">
        <v>173917</v>
      </c>
      <c r="B1471" t="s">
        <v>3030</v>
      </c>
    </row>
    <row r="1472" spans="1:2" x14ac:dyDescent="0.25">
      <c r="A1472" s="1">
        <v>173977</v>
      </c>
      <c r="B1472" t="s">
        <v>3030</v>
      </c>
    </row>
    <row r="1473" spans="1:2" x14ac:dyDescent="0.25">
      <c r="A1473" s="1">
        <v>173983</v>
      </c>
      <c r="B1473" t="s">
        <v>3030</v>
      </c>
    </row>
    <row r="1474" spans="1:2" x14ac:dyDescent="0.25">
      <c r="A1474" s="1">
        <v>174047</v>
      </c>
      <c r="B1474" t="s">
        <v>3030</v>
      </c>
    </row>
    <row r="1475" spans="1:2" x14ac:dyDescent="0.25">
      <c r="A1475" s="1">
        <v>174169</v>
      </c>
      <c r="B1475" t="s">
        <v>3030</v>
      </c>
    </row>
    <row r="1476" spans="1:2" x14ac:dyDescent="0.25">
      <c r="A1476" s="1">
        <v>174171</v>
      </c>
      <c r="B1476" t="s">
        <v>3030</v>
      </c>
    </row>
    <row r="1477" spans="1:2" x14ac:dyDescent="0.25">
      <c r="A1477" s="1">
        <v>174201</v>
      </c>
      <c r="B1477" t="s">
        <v>3030</v>
      </c>
    </row>
    <row r="1478" spans="1:2" x14ac:dyDescent="0.25">
      <c r="A1478" s="1">
        <v>174239</v>
      </c>
      <c r="B1478" t="s">
        <v>3030</v>
      </c>
    </row>
    <row r="1479" spans="1:2" x14ac:dyDescent="0.25">
      <c r="A1479" s="1">
        <v>174269</v>
      </c>
      <c r="B1479" t="s">
        <v>3030</v>
      </c>
    </row>
    <row r="1480" spans="1:2" x14ac:dyDescent="0.25">
      <c r="A1480" s="1">
        <v>174297</v>
      </c>
      <c r="B1480" t="s">
        <v>3030</v>
      </c>
    </row>
    <row r="1481" spans="1:2" x14ac:dyDescent="0.25">
      <c r="A1481" s="1">
        <v>174300</v>
      </c>
      <c r="B1481" t="s">
        <v>3030</v>
      </c>
    </row>
    <row r="1482" spans="1:2" x14ac:dyDescent="0.25">
      <c r="A1482" s="1">
        <v>174395</v>
      </c>
      <c r="B1482" t="s">
        <v>3030</v>
      </c>
    </row>
    <row r="1483" spans="1:2" x14ac:dyDescent="0.25">
      <c r="A1483" s="1">
        <v>174553</v>
      </c>
      <c r="B1483" t="s">
        <v>3030</v>
      </c>
    </row>
    <row r="1484" spans="1:2" x14ac:dyDescent="0.25">
      <c r="A1484" s="1">
        <v>174559</v>
      </c>
      <c r="B1484" t="s">
        <v>3030</v>
      </c>
    </row>
    <row r="1485" spans="1:2" x14ac:dyDescent="0.25">
      <c r="A1485" s="1">
        <v>174584</v>
      </c>
      <c r="B1485" t="s">
        <v>3030</v>
      </c>
    </row>
    <row r="1486" spans="1:2" x14ac:dyDescent="0.25">
      <c r="A1486" s="1">
        <v>174648</v>
      </c>
      <c r="B1486" t="s">
        <v>3030</v>
      </c>
    </row>
    <row r="1487" spans="1:2" x14ac:dyDescent="0.25">
      <c r="A1487" s="1">
        <v>174713</v>
      </c>
      <c r="B1487" t="s">
        <v>3030</v>
      </c>
    </row>
    <row r="1488" spans="1:2" x14ac:dyDescent="0.25">
      <c r="A1488" s="1">
        <v>174813</v>
      </c>
      <c r="B1488" t="s">
        <v>3030</v>
      </c>
    </row>
    <row r="1489" spans="1:2" x14ac:dyDescent="0.25">
      <c r="A1489" s="1">
        <v>174872</v>
      </c>
      <c r="B1489" t="s">
        <v>3030</v>
      </c>
    </row>
    <row r="1490" spans="1:2" x14ac:dyDescent="0.25">
      <c r="A1490" s="1">
        <v>174876</v>
      </c>
      <c r="B1490" t="s">
        <v>3030</v>
      </c>
    </row>
    <row r="1491" spans="1:2" x14ac:dyDescent="0.25">
      <c r="A1491" s="1">
        <v>174879</v>
      </c>
      <c r="B1491" t="s">
        <v>3030</v>
      </c>
    </row>
    <row r="1492" spans="1:2" x14ac:dyDescent="0.25">
      <c r="A1492" s="1">
        <v>174937</v>
      </c>
      <c r="B1492" t="s">
        <v>3030</v>
      </c>
    </row>
    <row r="1493" spans="1:2" x14ac:dyDescent="0.25">
      <c r="A1493" s="1">
        <v>174938</v>
      </c>
      <c r="B1493" t="s">
        <v>3030</v>
      </c>
    </row>
    <row r="1494" spans="1:2" x14ac:dyDescent="0.25">
      <c r="A1494" s="1">
        <v>174940</v>
      </c>
      <c r="B1494" t="s">
        <v>3030</v>
      </c>
    </row>
    <row r="1495" spans="1:2" x14ac:dyDescent="0.25">
      <c r="A1495" s="1">
        <v>174971</v>
      </c>
      <c r="B1495" t="s">
        <v>3030</v>
      </c>
    </row>
    <row r="1496" spans="1:2" x14ac:dyDescent="0.25">
      <c r="A1496" s="1">
        <v>174975</v>
      </c>
      <c r="B1496" t="s">
        <v>3030</v>
      </c>
    </row>
    <row r="1497" spans="1:2" x14ac:dyDescent="0.25">
      <c r="A1497" s="1">
        <v>175035</v>
      </c>
      <c r="B1497" t="s">
        <v>3030</v>
      </c>
    </row>
    <row r="1498" spans="1:2" x14ac:dyDescent="0.25">
      <c r="A1498" s="1">
        <v>175128</v>
      </c>
      <c r="B1498" t="s">
        <v>3030</v>
      </c>
    </row>
    <row r="1499" spans="1:2" x14ac:dyDescent="0.25">
      <c r="A1499" s="1">
        <v>175130</v>
      </c>
      <c r="B1499" t="s">
        <v>3030</v>
      </c>
    </row>
    <row r="1500" spans="1:2" x14ac:dyDescent="0.25">
      <c r="A1500" s="1">
        <v>175195</v>
      </c>
      <c r="B1500" t="s">
        <v>3030</v>
      </c>
    </row>
    <row r="1501" spans="1:2" x14ac:dyDescent="0.25">
      <c r="A1501" s="1">
        <v>175292</v>
      </c>
      <c r="B1501" t="s">
        <v>3030</v>
      </c>
    </row>
    <row r="1502" spans="1:2" x14ac:dyDescent="0.25">
      <c r="A1502" s="1">
        <v>175321</v>
      </c>
      <c r="B1502" t="s">
        <v>3030</v>
      </c>
    </row>
    <row r="1503" spans="1:2" x14ac:dyDescent="0.25">
      <c r="A1503" s="1">
        <v>175324</v>
      </c>
      <c r="B1503" t="s">
        <v>3030</v>
      </c>
    </row>
    <row r="1504" spans="1:2" x14ac:dyDescent="0.25">
      <c r="A1504" s="1">
        <v>175326</v>
      </c>
      <c r="B1504" t="s">
        <v>3030</v>
      </c>
    </row>
    <row r="1505" spans="1:2" x14ac:dyDescent="0.25">
      <c r="A1505" s="1">
        <v>175416</v>
      </c>
      <c r="B1505" t="s">
        <v>3030</v>
      </c>
    </row>
    <row r="1506" spans="1:2" x14ac:dyDescent="0.25">
      <c r="A1506" s="1">
        <v>175448</v>
      </c>
      <c r="B1506" t="s">
        <v>3030</v>
      </c>
    </row>
    <row r="1507" spans="1:2" x14ac:dyDescent="0.25">
      <c r="A1507" s="1">
        <v>175512</v>
      </c>
      <c r="B1507" t="s">
        <v>3030</v>
      </c>
    </row>
    <row r="1508" spans="1:2" x14ac:dyDescent="0.25">
      <c r="A1508" s="1">
        <v>175576</v>
      </c>
      <c r="B1508" t="s">
        <v>3030</v>
      </c>
    </row>
    <row r="1509" spans="1:2" x14ac:dyDescent="0.25">
      <c r="A1509" s="1">
        <v>175578</v>
      </c>
      <c r="B1509" t="s">
        <v>3030</v>
      </c>
    </row>
    <row r="1510" spans="1:2" x14ac:dyDescent="0.25">
      <c r="A1510" s="1">
        <v>175580</v>
      </c>
      <c r="B1510" t="s">
        <v>3030</v>
      </c>
    </row>
    <row r="1511" spans="1:2" x14ac:dyDescent="0.25">
      <c r="A1511" s="1">
        <v>175672</v>
      </c>
      <c r="B1511" t="s">
        <v>3030</v>
      </c>
    </row>
    <row r="1512" spans="1:2" x14ac:dyDescent="0.25">
      <c r="A1512" s="1">
        <v>175673</v>
      </c>
      <c r="B1512" t="s">
        <v>3030</v>
      </c>
    </row>
    <row r="1513" spans="1:2" x14ac:dyDescent="0.25">
      <c r="A1513" s="1">
        <v>175676</v>
      </c>
      <c r="B1513" t="s">
        <v>3030</v>
      </c>
    </row>
    <row r="1514" spans="1:2" x14ac:dyDescent="0.25">
      <c r="A1514" s="1">
        <v>175999</v>
      </c>
      <c r="B1514" t="s">
        <v>3030</v>
      </c>
    </row>
    <row r="1515" spans="1:2" x14ac:dyDescent="0.25">
      <c r="A1515" s="1">
        <v>176024</v>
      </c>
      <c r="B1515" t="s">
        <v>3030</v>
      </c>
    </row>
    <row r="1516" spans="1:2" x14ac:dyDescent="0.25">
      <c r="A1516" s="1">
        <v>176026</v>
      </c>
      <c r="B1516" t="s">
        <v>3030</v>
      </c>
    </row>
    <row r="1517" spans="1:2" x14ac:dyDescent="0.25">
      <c r="A1517" s="1">
        <v>176029</v>
      </c>
      <c r="B1517" t="s">
        <v>3030</v>
      </c>
    </row>
    <row r="1518" spans="1:2" x14ac:dyDescent="0.25">
      <c r="A1518" s="1">
        <v>176120</v>
      </c>
      <c r="B1518" t="s">
        <v>3030</v>
      </c>
    </row>
    <row r="1519" spans="1:2" x14ac:dyDescent="0.25">
      <c r="A1519" s="1">
        <v>176190</v>
      </c>
      <c r="B1519" t="s">
        <v>3030</v>
      </c>
    </row>
    <row r="1520" spans="1:2" x14ac:dyDescent="0.25">
      <c r="A1520" s="1">
        <v>176248</v>
      </c>
      <c r="B1520" t="s">
        <v>3030</v>
      </c>
    </row>
    <row r="1521" spans="1:2" x14ac:dyDescent="0.25">
      <c r="A1521" s="1">
        <v>176378</v>
      </c>
      <c r="B1521" t="s">
        <v>3030</v>
      </c>
    </row>
    <row r="1522" spans="1:2" x14ac:dyDescent="0.25">
      <c r="A1522" s="1">
        <v>176382</v>
      </c>
      <c r="B1522" t="s">
        <v>3030</v>
      </c>
    </row>
    <row r="1523" spans="1:2" x14ac:dyDescent="0.25">
      <c r="A1523" s="1">
        <v>176410</v>
      </c>
      <c r="B1523" t="s">
        <v>3030</v>
      </c>
    </row>
    <row r="1524" spans="1:2" x14ac:dyDescent="0.25">
      <c r="A1524" s="1">
        <v>176443</v>
      </c>
      <c r="B1524" t="s">
        <v>3030</v>
      </c>
    </row>
    <row r="1525" spans="1:2" x14ac:dyDescent="0.25">
      <c r="A1525" s="1">
        <v>176511</v>
      </c>
      <c r="B1525" t="s">
        <v>3030</v>
      </c>
    </row>
    <row r="1526" spans="1:2" x14ac:dyDescent="0.25">
      <c r="A1526" s="1">
        <v>176536</v>
      </c>
      <c r="B1526" t="s">
        <v>3030</v>
      </c>
    </row>
    <row r="1527" spans="1:2" x14ac:dyDescent="0.25">
      <c r="A1527" s="1">
        <v>176572</v>
      </c>
      <c r="B1527" t="s">
        <v>3030</v>
      </c>
    </row>
    <row r="1528" spans="1:2" x14ac:dyDescent="0.25">
      <c r="A1528" s="1">
        <v>176698</v>
      </c>
      <c r="B1528" t="s">
        <v>3030</v>
      </c>
    </row>
    <row r="1529" spans="1:2" x14ac:dyDescent="0.25">
      <c r="A1529" s="1">
        <v>176825</v>
      </c>
      <c r="B1529" t="s">
        <v>3030</v>
      </c>
    </row>
    <row r="1530" spans="1:2" x14ac:dyDescent="0.25">
      <c r="A1530" s="1">
        <v>176955</v>
      </c>
      <c r="B1530" t="s">
        <v>3030</v>
      </c>
    </row>
    <row r="1531" spans="1:2" x14ac:dyDescent="0.25">
      <c r="A1531" s="1">
        <v>177051</v>
      </c>
      <c r="B1531" t="s">
        <v>3030</v>
      </c>
    </row>
    <row r="1532" spans="1:2" x14ac:dyDescent="0.25">
      <c r="A1532" s="1">
        <v>177053</v>
      </c>
      <c r="B1532" t="s">
        <v>3030</v>
      </c>
    </row>
    <row r="1533" spans="1:2" x14ac:dyDescent="0.25">
      <c r="A1533" s="1">
        <v>177081</v>
      </c>
      <c r="B1533" t="s">
        <v>3030</v>
      </c>
    </row>
    <row r="1534" spans="1:2" x14ac:dyDescent="0.25">
      <c r="A1534" s="1">
        <v>177151</v>
      </c>
      <c r="B1534" t="s">
        <v>3030</v>
      </c>
    </row>
    <row r="1535" spans="1:2" x14ac:dyDescent="0.25">
      <c r="A1535" s="1">
        <v>177180</v>
      </c>
      <c r="B1535" t="s">
        <v>3030</v>
      </c>
    </row>
    <row r="1536" spans="1:2" x14ac:dyDescent="0.25">
      <c r="A1536" s="1">
        <v>177214</v>
      </c>
      <c r="B1536" t="s">
        <v>3030</v>
      </c>
    </row>
    <row r="1537" spans="1:2" x14ac:dyDescent="0.25">
      <c r="A1537" s="1">
        <v>177243</v>
      </c>
      <c r="B1537" t="s">
        <v>3030</v>
      </c>
    </row>
    <row r="1538" spans="1:2" x14ac:dyDescent="0.25">
      <c r="A1538" s="1">
        <v>177274</v>
      </c>
      <c r="B1538" t="s">
        <v>3030</v>
      </c>
    </row>
    <row r="1539" spans="1:2" x14ac:dyDescent="0.25">
      <c r="A1539" s="1">
        <v>177279</v>
      </c>
      <c r="B1539" t="s">
        <v>3030</v>
      </c>
    </row>
    <row r="1540" spans="1:2" x14ac:dyDescent="0.25">
      <c r="A1540" s="1">
        <v>177336</v>
      </c>
      <c r="B1540" t="s">
        <v>3030</v>
      </c>
    </row>
    <row r="1541" spans="1:2" x14ac:dyDescent="0.25">
      <c r="A1541" s="1">
        <v>177371</v>
      </c>
      <c r="B1541" t="s">
        <v>3030</v>
      </c>
    </row>
    <row r="1542" spans="1:2" x14ac:dyDescent="0.25">
      <c r="A1542" s="1">
        <v>177401</v>
      </c>
      <c r="B1542" t="s">
        <v>3030</v>
      </c>
    </row>
    <row r="1543" spans="1:2" x14ac:dyDescent="0.25">
      <c r="A1543" s="1">
        <v>177407</v>
      </c>
      <c r="B1543" t="s">
        <v>3030</v>
      </c>
    </row>
    <row r="1544" spans="1:2" x14ac:dyDescent="0.25">
      <c r="A1544" s="1">
        <v>177464</v>
      </c>
      <c r="B1544" t="s">
        <v>3030</v>
      </c>
    </row>
    <row r="1545" spans="1:2" x14ac:dyDescent="0.25">
      <c r="A1545" s="1">
        <v>177501</v>
      </c>
      <c r="B1545" t="s">
        <v>3030</v>
      </c>
    </row>
    <row r="1546" spans="1:2" x14ac:dyDescent="0.25">
      <c r="A1546" s="1">
        <v>177534</v>
      </c>
      <c r="B1546" t="s">
        <v>3030</v>
      </c>
    </row>
    <row r="1547" spans="1:2" x14ac:dyDescent="0.25">
      <c r="A1547" s="1">
        <v>177656</v>
      </c>
      <c r="B1547" t="s">
        <v>3030</v>
      </c>
    </row>
    <row r="1548" spans="1:2" x14ac:dyDescent="0.25">
      <c r="A1548" s="1">
        <v>177786</v>
      </c>
      <c r="B1548" t="s">
        <v>3030</v>
      </c>
    </row>
    <row r="1549" spans="1:2" x14ac:dyDescent="0.25">
      <c r="A1549" s="1">
        <v>177850</v>
      </c>
      <c r="B1549" t="s">
        <v>3030</v>
      </c>
    </row>
    <row r="1550" spans="1:2" x14ac:dyDescent="0.25">
      <c r="A1550" s="1">
        <v>177886</v>
      </c>
      <c r="B1550" t="s">
        <v>3030</v>
      </c>
    </row>
    <row r="1551" spans="1:2" x14ac:dyDescent="0.25">
      <c r="A1551" s="1">
        <v>178011</v>
      </c>
      <c r="B1551" t="s">
        <v>3030</v>
      </c>
    </row>
    <row r="1552" spans="1:2" x14ac:dyDescent="0.25">
      <c r="A1552" s="1">
        <v>178040</v>
      </c>
      <c r="B1552" t="s">
        <v>3030</v>
      </c>
    </row>
    <row r="1553" spans="1:2" x14ac:dyDescent="0.25">
      <c r="A1553" s="1">
        <v>178170</v>
      </c>
      <c r="B1553" t="s">
        <v>3030</v>
      </c>
    </row>
    <row r="1554" spans="1:2" x14ac:dyDescent="0.25">
      <c r="A1554" s="1">
        <v>178234</v>
      </c>
      <c r="B1554" t="s">
        <v>3030</v>
      </c>
    </row>
    <row r="1555" spans="1:2" x14ac:dyDescent="0.25">
      <c r="A1555" s="1">
        <v>178235</v>
      </c>
      <c r="B1555" t="s">
        <v>3030</v>
      </c>
    </row>
    <row r="1556" spans="1:2" x14ac:dyDescent="0.25">
      <c r="A1556" s="1">
        <v>178362</v>
      </c>
      <c r="B1556" t="s">
        <v>3030</v>
      </c>
    </row>
    <row r="1557" spans="1:2" x14ac:dyDescent="0.25">
      <c r="A1557" s="1">
        <v>178392</v>
      </c>
      <c r="B1557" t="s">
        <v>3030</v>
      </c>
    </row>
    <row r="1558" spans="1:2" x14ac:dyDescent="0.25">
      <c r="A1558" s="1">
        <v>178425</v>
      </c>
      <c r="B1558" t="s">
        <v>3030</v>
      </c>
    </row>
    <row r="1559" spans="1:2" x14ac:dyDescent="0.25">
      <c r="A1559" s="1">
        <v>178431</v>
      </c>
      <c r="B1559" t="s">
        <v>3030</v>
      </c>
    </row>
    <row r="1560" spans="1:2" x14ac:dyDescent="0.25">
      <c r="A1560" s="1">
        <v>178520</v>
      </c>
      <c r="B1560" t="s">
        <v>3030</v>
      </c>
    </row>
    <row r="1561" spans="1:2" x14ac:dyDescent="0.25">
      <c r="A1561" s="1">
        <v>178621</v>
      </c>
      <c r="B1561" t="s">
        <v>3030</v>
      </c>
    </row>
    <row r="1562" spans="1:2" x14ac:dyDescent="0.25">
      <c r="A1562" s="1">
        <v>178648</v>
      </c>
      <c r="B1562" t="s">
        <v>3030</v>
      </c>
    </row>
    <row r="1563" spans="1:2" x14ac:dyDescent="0.25">
      <c r="A1563" s="1">
        <v>178650</v>
      </c>
      <c r="B1563" t="s">
        <v>3030</v>
      </c>
    </row>
    <row r="1564" spans="1:2" x14ac:dyDescent="0.25">
      <c r="A1564" s="1">
        <v>178651</v>
      </c>
      <c r="B1564" t="s">
        <v>3030</v>
      </c>
    </row>
    <row r="1565" spans="1:2" x14ac:dyDescent="0.25">
      <c r="A1565" s="1">
        <v>178749</v>
      </c>
      <c r="B1565" t="s">
        <v>3030</v>
      </c>
    </row>
    <row r="1566" spans="1:2" x14ac:dyDescent="0.25">
      <c r="A1566" s="1">
        <v>178776</v>
      </c>
      <c r="B1566" t="s">
        <v>3030</v>
      </c>
    </row>
    <row r="1567" spans="1:2" x14ac:dyDescent="0.25">
      <c r="A1567" s="1">
        <v>178777</v>
      </c>
      <c r="B1567" t="s">
        <v>3030</v>
      </c>
    </row>
    <row r="1568" spans="1:2" x14ac:dyDescent="0.25">
      <c r="A1568" s="1">
        <v>178840</v>
      </c>
      <c r="B1568" t="s">
        <v>3030</v>
      </c>
    </row>
    <row r="1569" spans="1:2" x14ac:dyDescent="0.25">
      <c r="A1569" s="1">
        <v>178846</v>
      </c>
      <c r="B1569" t="s">
        <v>3030</v>
      </c>
    </row>
    <row r="1570" spans="1:2" x14ac:dyDescent="0.25">
      <c r="A1570" s="1">
        <v>178874</v>
      </c>
      <c r="B1570" t="s">
        <v>3030</v>
      </c>
    </row>
    <row r="1571" spans="1:2" x14ac:dyDescent="0.25">
      <c r="A1571" s="1">
        <v>178875</v>
      </c>
      <c r="B1571" t="s">
        <v>3030</v>
      </c>
    </row>
    <row r="1572" spans="1:2" x14ac:dyDescent="0.25">
      <c r="A1572" s="1">
        <v>179006</v>
      </c>
      <c r="B1572" t="s">
        <v>3030</v>
      </c>
    </row>
    <row r="1573" spans="1:2" x14ac:dyDescent="0.25">
      <c r="A1573" s="1">
        <v>179101</v>
      </c>
      <c r="B1573" t="s">
        <v>3030</v>
      </c>
    </row>
    <row r="1574" spans="1:2" x14ac:dyDescent="0.25">
      <c r="A1574" s="1">
        <v>179291</v>
      </c>
      <c r="B1574" t="s">
        <v>3030</v>
      </c>
    </row>
    <row r="1575" spans="1:2" x14ac:dyDescent="0.25">
      <c r="A1575" s="1">
        <v>179418</v>
      </c>
      <c r="B1575" t="s">
        <v>3030</v>
      </c>
    </row>
    <row r="1576" spans="1:2" x14ac:dyDescent="0.25">
      <c r="A1576" s="1">
        <v>179420</v>
      </c>
      <c r="B1576" t="s">
        <v>3030</v>
      </c>
    </row>
    <row r="1577" spans="1:2" x14ac:dyDescent="0.25">
      <c r="A1577" s="1">
        <v>179452</v>
      </c>
      <c r="B1577" t="s">
        <v>3030</v>
      </c>
    </row>
    <row r="1578" spans="1:2" x14ac:dyDescent="0.25">
      <c r="A1578" s="1">
        <v>179514</v>
      </c>
      <c r="B1578" t="s">
        <v>3030</v>
      </c>
    </row>
    <row r="1579" spans="1:2" x14ac:dyDescent="0.25">
      <c r="A1579" s="1">
        <v>179768</v>
      </c>
      <c r="B1579" t="s">
        <v>3030</v>
      </c>
    </row>
    <row r="1580" spans="1:2" x14ac:dyDescent="0.25">
      <c r="A1580" s="1">
        <v>179837</v>
      </c>
      <c r="B1580" t="s">
        <v>3030</v>
      </c>
    </row>
    <row r="1581" spans="1:2" x14ac:dyDescent="0.25">
      <c r="A1581" s="1">
        <v>179900</v>
      </c>
      <c r="B1581" t="s">
        <v>3030</v>
      </c>
    </row>
    <row r="1582" spans="1:2" x14ac:dyDescent="0.25">
      <c r="A1582" s="1">
        <v>179931</v>
      </c>
      <c r="B1582" t="s">
        <v>3030</v>
      </c>
    </row>
    <row r="1583" spans="1:2" x14ac:dyDescent="0.25">
      <c r="A1583" s="1">
        <v>180025</v>
      </c>
      <c r="B1583" t="s">
        <v>3030</v>
      </c>
    </row>
    <row r="1584" spans="1:2" x14ac:dyDescent="0.25">
      <c r="A1584" s="1">
        <v>180058</v>
      </c>
      <c r="B1584" t="s">
        <v>3030</v>
      </c>
    </row>
    <row r="1585" spans="1:2" x14ac:dyDescent="0.25">
      <c r="A1585" s="1">
        <v>180059</v>
      </c>
      <c r="B1585" t="s">
        <v>3030</v>
      </c>
    </row>
    <row r="1586" spans="1:2" x14ac:dyDescent="0.25">
      <c r="A1586" s="1">
        <v>180061</v>
      </c>
      <c r="B1586" t="s">
        <v>3030</v>
      </c>
    </row>
    <row r="1587" spans="1:2" x14ac:dyDescent="0.25">
      <c r="A1587" s="1">
        <v>180216</v>
      </c>
      <c r="B1587" t="s">
        <v>3030</v>
      </c>
    </row>
    <row r="1588" spans="1:2" x14ac:dyDescent="0.25">
      <c r="A1588" s="1">
        <v>180287</v>
      </c>
      <c r="B1588" t="s">
        <v>3030</v>
      </c>
    </row>
    <row r="1589" spans="1:2" x14ac:dyDescent="0.25">
      <c r="A1589" s="1">
        <v>180381</v>
      </c>
      <c r="B1589" t="s">
        <v>3030</v>
      </c>
    </row>
    <row r="1590" spans="1:2" x14ac:dyDescent="0.25">
      <c r="A1590" s="1">
        <v>180412</v>
      </c>
      <c r="B1590" t="s">
        <v>3030</v>
      </c>
    </row>
    <row r="1591" spans="1:2" x14ac:dyDescent="0.25">
      <c r="A1591" s="1">
        <v>180507</v>
      </c>
      <c r="B1591" t="s">
        <v>3030</v>
      </c>
    </row>
    <row r="1592" spans="1:2" x14ac:dyDescent="0.25">
      <c r="A1592" s="1">
        <v>180633</v>
      </c>
      <c r="B1592" t="s">
        <v>3030</v>
      </c>
    </row>
    <row r="1593" spans="1:2" x14ac:dyDescent="0.25">
      <c r="A1593" s="1">
        <v>180638</v>
      </c>
      <c r="B1593" t="s">
        <v>3030</v>
      </c>
    </row>
    <row r="1594" spans="1:2" x14ac:dyDescent="0.25">
      <c r="A1594" s="1">
        <v>180639</v>
      </c>
      <c r="B1594" t="s">
        <v>3030</v>
      </c>
    </row>
    <row r="1595" spans="1:2" x14ac:dyDescent="0.25">
      <c r="A1595" s="1">
        <v>180698</v>
      </c>
      <c r="B1595" t="s">
        <v>3030</v>
      </c>
    </row>
    <row r="1596" spans="1:2" x14ac:dyDescent="0.25">
      <c r="A1596" s="1">
        <v>180700</v>
      </c>
      <c r="B1596" t="s">
        <v>3030</v>
      </c>
    </row>
    <row r="1597" spans="1:2" x14ac:dyDescent="0.25">
      <c r="A1597" s="1">
        <v>180760</v>
      </c>
      <c r="B1597" t="s">
        <v>3030</v>
      </c>
    </row>
    <row r="1598" spans="1:2" x14ac:dyDescent="0.25">
      <c r="A1598" s="1">
        <v>180767</v>
      </c>
      <c r="B1598" t="s">
        <v>3030</v>
      </c>
    </row>
    <row r="1599" spans="1:2" x14ac:dyDescent="0.25">
      <c r="A1599" s="1">
        <v>180798</v>
      </c>
      <c r="B1599" t="s">
        <v>3030</v>
      </c>
    </row>
    <row r="1600" spans="1:2" x14ac:dyDescent="0.25">
      <c r="A1600" s="1">
        <v>180861</v>
      </c>
      <c r="B1600" t="s">
        <v>3030</v>
      </c>
    </row>
    <row r="1601" spans="1:2" x14ac:dyDescent="0.25">
      <c r="A1601" s="1">
        <v>180894</v>
      </c>
      <c r="B1601" t="s">
        <v>3030</v>
      </c>
    </row>
    <row r="1602" spans="1:2" x14ac:dyDescent="0.25">
      <c r="A1602" s="1">
        <v>180922</v>
      </c>
      <c r="B1602" t="s">
        <v>3030</v>
      </c>
    </row>
    <row r="1603" spans="1:2" x14ac:dyDescent="0.25">
      <c r="A1603" s="1">
        <v>181054</v>
      </c>
      <c r="B1603" t="s">
        <v>3030</v>
      </c>
    </row>
    <row r="1604" spans="1:2" x14ac:dyDescent="0.25">
      <c r="A1604" s="1">
        <v>181084</v>
      </c>
      <c r="B1604" t="s">
        <v>3030</v>
      </c>
    </row>
    <row r="1605" spans="1:2" x14ac:dyDescent="0.25">
      <c r="A1605" s="1">
        <v>181147</v>
      </c>
      <c r="B1605" t="s">
        <v>3030</v>
      </c>
    </row>
    <row r="1606" spans="1:2" x14ac:dyDescent="0.25">
      <c r="A1606" s="1">
        <v>181181</v>
      </c>
      <c r="B1606" t="s">
        <v>3030</v>
      </c>
    </row>
    <row r="1607" spans="1:2" x14ac:dyDescent="0.25">
      <c r="A1607" s="1">
        <v>181278</v>
      </c>
      <c r="B1607" t="s">
        <v>3030</v>
      </c>
    </row>
    <row r="1608" spans="1:2" x14ac:dyDescent="0.25">
      <c r="A1608" s="1">
        <v>181342</v>
      </c>
      <c r="B1608" t="s">
        <v>3030</v>
      </c>
    </row>
    <row r="1609" spans="1:2" x14ac:dyDescent="0.25">
      <c r="A1609" s="1">
        <v>181372</v>
      </c>
      <c r="B1609" t="s">
        <v>3030</v>
      </c>
    </row>
    <row r="1610" spans="1:2" x14ac:dyDescent="0.25">
      <c r="A1610" s="1">
        <v>181434</v>
      </c>
      <c r="B1610" t="s">
        <v>3030</v>
      </c>
    </row>
    <row r="1611" spans="1:2" x14ac:dyDescent="0.25">
      <c r="A1611" s="1">
        <v>181500</v>
      </c>
      <c r="B1611" t="s">
        <v>3030</v>
      </c>
    </row>
    <row r="1612" spans="1:2" x14ac:dyDescent="0.25">
      <c r="A1612" s="1">
        <v>181528</v>
      </c>
      <c r="B1612" t="s">
        <v>3030</v>
      </c>
    </row>
    <row r="1613" spans="1:2" x14ac:dyDescent="0.25">
      <c r="A1613" s="1">
        <v>181566</v>
      </c>
      <c r="B1613" t="s">
        <v>3030</v>
      </c>
    </row>
    <row r="1614" spans="1:2" x14ac:dyDescent="0.25">
      <c r="A1614" s="1">
        <v>181688</v>
      </c>
      <c r="B1614" t="s">
        <v>3030</v>
      </c>
    </row>
    <row r="1615" spans="1:2" x14ac:dyDescent="0.25">
      <c r="A1615" s="1">
        <v>181755</v>
      </c>
      <c r="B1615" t="s">
        <v>3030</v>
      </c>
    </row>
    <row r="1616" spans="1:2" x14ac:dyDescent="0.25">
      <c r="A1616" s="1">
        <v>181759</v>
      </c>
      <c r="B1616" t="s">
        <v>3030</v>
      </c>
    </row>
    <row r="1617" spans="1:2" x14ac:dyDescent="0.25">
      <c r="A1617" s="1">
        <v>181784</v>
      </c>
      <c r="B1617" t="s">
        <v>3030</v>
      </c>
    </row>
    <row r="1618" spans="1:2" x14ac:dyDescent="0.25">
      <c r="A1618" s="1">
        <v>181851</v>
      </c>
      <c r="B1618" t="s">
        <v>3030</v>
      </c>
    </row>
    <row r="1619" spans="1:2" x14ac:dyDescent="0.25">
      <c r="A1619" s="1">
        <v>181914</v>
      </c>
      <c r="B1619" t="s">
        <v>3030</v>
      </c>
    </row>
    <row r="1620" spans="1:2" x14ac:dyDescent="0.25">
      <c r="A1620" s="1">
        <v>182015</v>
      </c>
      <c r="B1620" t="s">
        <v>3030</v>
      </c>
    </row>
    <row r="1621" spans="1:2" x14ac:dyDescent="0.25">
      <c r="A1621" s="1">
        <v>182072</v>
      </c>
      <c r="B1621" t="s">
        <v>3030</v>
      </c>
    </row>
    <row r="1622" spans="1:2" x14ac:dyDescent="0.25">
      <c r="A1622" s="1">
        <v>182075</v>
      </c>
      <c r="B1622" t="s">
        <v>3030</v>
      </c>
    </row>
    <row r="1623" spans="1:2" x14ac:dyDescent="0.25">
      <c r="A1623" s="1">
        <v>182170</v>
      </c>
      <c r="B1623" t="s">
        <v>3030</v>
      </c>
    </row>
    <row r="1624" spans="1:2" x14ac:dyDescent="0.25">
      <c r="A1624" s="1">
        <v>182233</v>
      </c>
      <c r="B1624" t="s">
        <v>3030</v>
      </c>
    </row>
    <row r="1625" spans="1:2" x14ac:dyDescent="0.25">
      <c r="A1625" s="1">
        <v>182365</v>
      </c>
      <c r="B1625" t="s">
        <v>3030</v>
      </c>
    </row>
    <row r="1626" spans="1:2" x14ac:dyDescent="0.25">
      <c r="A1626" s="1">
        <v>182392</v>
      </c>
      <c r="B1626" t="s">
        <v>3030</v>
      </c>
    </row>
    <row r="1627" spans="1:2" x14ac:dyDescent="0.25">
      <c r="A1627" s="1">
        <v>182492</v>
      </c>
      <c r="B1627" t="s">
        <v>3030</v>
      </c>
    </row>
    <row r="1628" spans="1:2" x14ac:dyDescent="0.25">
      <c r="A1628" s="1">
        <v>182559</v>
      </c>
      <c r="B1628" t="s">
        <v>3030</v>
      </c>
    </row>
    <row r="1629" spans="1:2" x14ac:dyDescent="0.25">
      <c r="A1629" s="1">
        <v>182586</v>
      </c>
      <c r="B1629" t="s">
        <v>3030</v>
      </c>
    </row>
    <row r="1630" spans="1:2" x14ac:dyDescent="0.25">
      <c r="A1630" s="1">
        <v>182680</v>
      </c>
      <c r="B1630" t="s">
        <v>3030</v>
      </c>
    </row>
    <row r="1631" spans="1:2" x14ac:dyDescent="0.25">
      <c r="A1631" s="1">
        <v>182681</v>
      </c>
      <c r="B1631" t="s">
        <v>3030</v>
      </c>
    </row>
    <row r="1632" spans="1:2" x14ac:dyDescent="0.25">
      <c r="A1632" s="1">
        <v>182683</v>
      </c>
      <c r="B1632" t="s">
        <v>3030</v>
      </c>
    </row>
    <row r="1633" spans="1:2" x14ac:dyDescent="0.25">
      <c r="A1633" s="1">
        <v>182750</v>
      </c>
      <c r="B1633" t="s">
        <v>3030</v>
      </c>
    </row>
    <row r="1634" spans="1:2" x14ac:dyDescent="0.25">
      <c r="A1634" s="1">
        <v>182781</v>
      </c>
      <c r="B1634" t="s">
        <v>3030</v>
      </c>
    </row>
    <row r="1635" spans="1:2" x14ac:dyDescent="0.25">
      <c r="A1635" s="1">
        <v>182906</v>
      </c>
      <c r="B1635" t="s">
        <v>3030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6" x14ac:dyDescent="0.25"/>
  <cols>
    <col min="1" max="1" width="10.88671875" bestFit="1" customWidth="1"/>
  </cols>
  <sheetData>
    <row r="1" spans="1:2" x14ac:dyDescent="0.25">
      <c r="A1" s="2" t="s">
        <v>15</v>
      </c>
      <c r="B1" s="2" t="s">
        <v>3031</v>
      </c>
    </row>
    <row r="2" spans="1:2" x14ac:dyDescent="0.25">
      <c r="A2" t="s">
        <v>61</v>
      </c>
      <c r="B2" t="s">
        <v>3032</v>
      </c>
    </row>
    <row r="3" spans="1:2" x14ac:dyDescent="0.25">
      <c r="A3" t="s">
        <v>53</v>
      </c>
      <c r="B3" t="s">
        <v>3033</v>
      </c>
    </row>
    <row r="4" spans="1:2" x14ac:dyDescent="0.25">
      <c r="A4" t="s">
        <v>136</v>
      </c>
      <c r="B4" t="s">
        <v>3034</v>
      </c>
    </row>
    <row r="5" spans="1:2" x14ac:dyDescent="0.25">
      <c r="A5" t="s">
        <v>34</v>
      </c>
      <c r="B5" t="s">
        <v>3035</v>
      </c>
    </row>
  </sheetData>
  <phoneticPr fontId="3" type="noConversion"/>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6F22-6974-4AB5-AC1D-20115434A7CA}">
  <dimension ref="A1:BC2019"/>
  <sheetViews>
    <sheetView topLeftCell="A199" zoomScale="70" zoomScaleNormal="70" workbookViewId="0">
      <selection activeCell="A397" sqref="A397"/>
    </sheetView>
  </sheetViews>
  <sheetFormatPr defaultRowHeight="13.8" x14ac:dyDescent="0.25"/>
  <cols>
    <col min="1" max="1" width="15.21875" style="5" bestFit="1" customWidth="1"/>
    <col min="2" max="2" width="14.6640625" style="5" bestFit="1" customWidth="1"/>
    <col min="3" max="3" width="14.21875" style="5" bestFit="1" customWidth="1"/>
    <col min="4" max="4" width="23.44140625" style="5" bestFit="1" customWidth="1"/>
    <col min="5" max="5" width="17.5546875" style="5" bestFit="1" customWidth="1"/>
    <col min="6" max="6" width="29.77734375" style="5" bestFit="1" customWidth="1"/>
    <col min="7" max="7" width="26.77734375" style="5" bestFit="1" customWidth="1"/>
    <col min="8" max="8" width="11.6640625" style="5" bestFit="1" customWidth="1"/>
    <col min="9" max="9" width="9.109375" style="5" bestFit="1" customWidth="1"/>
    <col min="10" max="10" width="16.88671875" style="5" bestFit="1" customWidth="1"/>
    <col min="11" max="11" width="15.109375" style="5" bestFit="1" customWidth="1"/>
    <col min="12" max="12" width="10.109375" style="5" bestFit="1" customWidth="1"/>
    <col min="13" max="13" width="18.6640625" style="5" bestFit="1" customWidth="1"/>
    <col min="14" max="14" width="13.44140625" style="5" bestFit="1" customWidth="1"/>
    <col min="15" max="15" width="27.5546875" style="5" bestFit="1" customWidth="1"/>
    <col min="16" max="16" width="22" style="5" bestFit="1" customWidth="1"/>
    <col min="17" max="17" width="11.109375" style="5" bestFit="1" customWidth="1"/>
    <col min="18" max="18" width="29.5546875" style="5" bestFit="1" customWidth="1"/>
    <col min="19" max="19" width="12.77734375" style="5" bestFit="1" customWidth="1"/>
    <col min="20" max="20" width="28.44140625" style="5" bestFit="1" customWidth="1"/>
    <col min="21" max="21" width="10" style="5" bestFit="1" customWidth="1"/>
    <col min="22" max="22" width="18.6640625" style="5" bestFit="1" customWidth="1"/>
    <col min="23" max="23" width="20.21875" style="5" bestFit="1" customWidth="1"/>
    <col min="24" max="24" width="15.21875" style="5" bestFit="1" customWidth="1"/>
    <col min="25" max="25" width="9.77734375" style="5" bestFit="1" customWidth="1"/>
    <col min="26" max="26" width="9.109375" style="5" bestFit="1" customWidth="1"/>
    <col min="27" max="27" width="16.88671875" style="5" bestFit="1" customWidth="1"/>
    <col min="28" max="28" width="15.109375" style="5" bestFit="1" customWidth="1"/>
    <col min="29" max="29" width="9.109375" style="5" bestFit="1" customWidth="1"/>
    <col min="30" max="30" width="18.6640625" style="5" bestFit="1" customWidth="1"/>
    <col min="31" max="31" width="13.44140625" style="5" bestFit="1" customWidth="1"/>
    <col min="32" max="32" width="27.5546875" style="5" bestFit="1" customWidth="1"/>
    <col min="33" max="33" width="22" style="5" bestFit="1" customWidth="1"/>
    <col min="34" max="34" width="9.77734375" style="5" bestFit="1" customWidth="1"/>
    <col min="35" max="35" width="29.5546875" style="5" bestFit="1" customWidth="1"/>
    <col min="36" max="36" width="23.109375" style="5" bestFit="1" customWidth="1"/>
    <col min="37" max="37" width="28.44140625" style="5" bestFit="1" customWidth="1"/>
    <col min="38" max="38" width="10" style="5" bestFit="1" customWidth="1"/>
    <col min="39" max="39" width="18.6640625" style="5" bestFit="1" customWidth="1"/>
    <col min="40" max="40" width="20.21875" style="5" bestFit="1" customWidth="1"/>
    <col min="41" max="41" width="15.21875" style="5" bestFit="1" customWidth="1"/>
    <col min="42" max="42" width="9.6640625" style="5" bestFit="1" customWidth="1"/>
    <col min="43" max="43" width="9.109375" style="5" bestFit="1" customWidth="1"/>
    <col min="44" max="44" width="16.88671875" style="5" bestFit="1" customWidth="1"/>
    <col min="45" max="45" width="15.109375" style="5" bestFit="1" customWidth="1"/>
    <col min="46" max="46" width="7.21875" style="5" bestFit="1" customWidth="1"/>
    <col min="47" max="47" width="18.6640625" style="5" bestFit="1" customWidth="1"/>
    <col min="48" max="48" width="13.44140625" style="5" bestFit="1" customWidth="1"/>
    <col min="49" max="49" width="27.5546875" style="5" bestFit="1" customWidth="1"/>
    <col min="50" max="50" width="22" style="5" bestFit="1" customWidth="1"/>
    <col min="51" max="51" width="7.21875" style="5" bestFit="1" customWidth="1"/>
    <col min="52" max="52" width="29.5546875" style="5" bestFit="1" customWidth="1"/>
    <col min="53" max="53" width="17.44140625" style="5" bestFit="1" customWidth="1"/>
    <col min="54" max="54" width="18.109375" style="5" bestFit="1" customWidth="1"/>
    <col min="55" max="55" width="28.33203125" style="5" bestFit="1" customWidth="1"/>
    <col min="56" max="16384" width="8.88671875" style="5"/>
  </cols>
  <sheetData>
    <row r="1" spans="1:55" x14ac:dyDescent="0.25">
      <c r="A1"/>
      <c r="B1"/>
    </row>
    <row r="2" spans="1:55" x14ac:dyDescent="0.25">
      <c r="A2" s="6" t="s">
        <v>3041</v>
      </c>
      <c r="B2" s="6"/>
    </row>
    <row r="3" spans="1:55" x14ac:dyDescent="0.25">
      <c r="A3" s="49" t="s">
        <v>3042</v>
      </c>
      <c r="B3" s="49" t="s">
        <v>3044</v>
      </c>
      <c r="C3" s="49" t="s">
        <v>3045</v>
      </c>
      <c r="D3" s="49" t="s">
        <v>3046</v>
      </c>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row>
    <row r="4" spans="1:55" x14ac:dyDescent="0.25">
      <c r="A4" s="50" t="s">
        <v>29</v>
      </c>
      <c r="B4" s="51">
        <v>551368.61999999918</v>
      </c>
      <c r="C4" s="51">
        <v>89525.009536799887</v>
      </c>
      <c r="D4" s="51">
        <v>13.974842996492715</v>
      </c>
      <c r="E4"/>
      <c r="F4" s="12" t="s">
        <v>3047</v>
      </c>
      <c r="G4" s="13"/>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row>
    <row r="5" spans="1:55" x14ac:dyDescent="0.25">
      <c r="A5" s="52" t="s">
        <v>109</v>
      </c>
      <c r="B5" s="51">
        <v>185928.13999999987</v>
      </c>
      <c r="C5" s="51">
        <v>59296.389429999988</v>
      </c>
      <c r="D5" s="51">
        <v>-47.89198994600644</v>
      </c>
      <c r="E5"/>
      <c r="F5" s="12" t="s">
        <v>3048</v>
      </c>
      <c r="G5" s="14" t="str">
        <f>A4</f>
        <v>Office Supplies</v>
      </c>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row>
    <row r="6" spans="1:55" x14ac:dyDescent="0.25">
      <c r="A6" s="52" t="s">
        <v>257</v>
      </c>
      <c r="B6" s="51">
        <v>82201.149999999965</v>
      </c>
      <c r="C6" s="51">
        <v>12594.820599999997</v>
      </c>
      <c r="D6" s="51">
        <v>-43.940222061414133</v>
      </c>
      <c r="E6"/>
      <c r="F6" s="12" t="s">
        <v>3049</v>
      </c>
      <c r="G6" s="15">
        <f>GETPIVOTDATA("Sum of Profit",$A$3,"Product Category","Office Supplies")</f>
        <v>89525.009536799887</v>
      </c>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row>
    <row r="7" spans="1:55" x14ac:dyDescent="0.25">
      <c r="A7" s="52" t="s">
        <v>93</v>
      </c>
      <c r="B7" s="51">
        <v>55813.920000000042</v>
      </c>
      <c r="C7" s="51">
        <v>7769.3150699999987</v>
      </c>
      <c r="D7" s="51">
        <v>-34.451263745114964</v>
      </c>
      <c r="E7"/>
      <c r="F7" s="16" t="s">
        <v>3051</v>
      </c>
      <c r="G7" s="17" t="str">
        <f>A5</f>
        <v>Binders and Binder Accessories</v>
      </c>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row>
    <row r="8" spans="1:55" x14ac:dyDescent="0.25">
      <c r="A8" s="52" t="s">
        <v>141</v>
      </c>
      <c r="B8" s="51">
        <v>177417.59999999992</v>
      </c>
      <c r="C8" s="51">
        <v>7124.2882</v>
      </c>
      <c r="D8" s="51">
        <v>-56.836050778467758</v>
      </c>
      <c r="E8"/>
      <c r="F8" s="12" t="s">
        <v>3049</v>
      </c>
      <c r="G8" s="15">
        <f>GETPIVOTDATA("Sum of Profit",$A$3,"Product Category","Office Supplies","Product Sub-Category","Binders and Binder Accessories")</f>
        <v>59296.389429999988</v>
      </c>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row>
    <row r="9" spans="1:55" x14ac:dyDescent="0.25">
      <c r="A9" s="52" t="s">
        <v>134</v>
      </c>
      <c r="B9" s="51">
        <v>4914.8199999999988</v>
      </c>
      <c r="C9" s="51">
        <v>7028.1595000000025</v>
      </c>
      <c r="D9" s="51">
        <v>1469.5558025173746</v>
      </c>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row>
    <row r="10" spans="1:55" x14ac:dyDescent="0.25">
      <c r="A10" s="52" t="s">
        <v>30</v>
      </c>
      <c r="B10" s="51">
        <v>26071.61</v>
      </c>
      <c r="C10" s="51">
        <v>-257.62880000000052</v>
      </c>
      <c r="D10" s="51">
        <v>-263.9739425832181</v>
      </c>
    </row>
    <row r="11" spans="1:55" x14ac:dyDescent="0.25">
      <c r="A11" s="52" t="s">
        <v>69</v>
      </c>
      <c r="B11" s="51">
        <v>10479.769999999999</v>
      </c>
      <c r="C11" s="51">
        <v>-1194.4124999999999</v>
      </c>
      <c r="D11" s="51">
        <v>-149.34549286894523</v>
      </c>
    </row>
    <row r="12" spans="1:55" x14ac:dyDescent="0.25">
      <c r="A12" s="52" t="s">
        <v>174</v>
      </c>
      <c r="B12" s="51">
        <v>6752.1800000000021</v>
      </c>
      <c r="C12" s="51">
        <v>-1291.0958999999998</v>
      </c>
      <c r="D12" s="51">
        <v>-16.139646211978352</v>
      </c>
      <c r="F12" s="12" t="s">
        <v>3050</v>
      </c>
      <c r="G12" s="13"/>
    </row>
    <row r="13" spans="1:55" x14ac:dyDescent="0.25">
      <c r="A13" s="52" t="s">
        <v>66</v>
      </c>
      <c r="B13" s="51">
        <v>1789.43</v>
      </c>
      <c r="C13" s="51">
        <v>-1544.8260631999999</v>
      </c>
      <c r="D13" s="51">
        <v>-203.86192064742121</v>
      </c>
      <c r="F13" s="12" t="s">
        <v>3048</v>
      </c>
      <c r="G13" s="14" t="str">
        <f>A19</f>
        <v>Furniture</v>
      </c>
    </row>
    <row r="14" spans="1:55" x14ac:dyDescent="0.25">
      <c r="A14" s="50" t="s">
        <v>77</v>
      </c>
      <c r="B14" s="51">
        <v>712264.94999999891</v>
      </c>
      <c r="C14" s="51">
        <v>75303.156364000009</v>
      </c>
      <c r="D14" s="51">
        <v>-32.737831276529541</v>
      </c>
      <c r="F14" s="12" t="s">
        <v>3049</v>
      </c>
      <c r="G14" s="15">
        <f>GETPIVOTDATA("Sum of Profit",$A$3,"Product Category","Furniture")</f>
        <v>59249.445936350043</v>
      </c>
    </row>
    <row r="15" spans="1:55" x14ac:dyDescent="0.25">
      <c r="A15" s="52" t="s">
        <v>78</v>
      </c>
      <c r="B15" s="51">
        <v>198764.49000000008</v>
      </c>
      <c r="C15" s="51">
        <v>40790.514239999982</v>
      </c>
      <c r="D15" s="51">
        <v>-30.504254544665667</v>
      </c>
      <c r="F15" s="16" t="s">
        <v>3051</v>
      </c>
      <c r="G15" s="18" t="str">
        <f>A23</f>
        <v>Tables</v>
      </c>
    </row>
    <row r="16" spans="1:55" x14ac:dyDescent="0.25">
      <c r="A16" s="52" t="s">
        <v>587</v>
      </c>
      <c r="B16" s="51">
        <v>99069.479999999981</v>
      </c>
      <c r="C16" s="51">
        <v>23990.207579999995</v>
      </c>
      <c r="D16" s="51">
        <v>3.2797041637506319</v>
      </c>
      <c r="F16" s="12" t="s">
        <v>3049</v>
      </c>
      <c r="G16" s="15">
        <f>GETPIVOTDATA("Sum of Profit",$A$3,"Product Category","Furniture","Product Sub-Category","Tables")</f>
        <v>-7240.0713636500004</v>
      </c>
    </row>
    <row r="17" spans="1:4" x14ac:dyDescent="0.25">
      <c r="A17" s="52" t="s">
        <v>85</v>
      </c>
      <c r="B17" s="51">
        <v>318169.67999999993</v>
      </c>
      <c r="C17" s="51">
        <v>8824.3905639999903</v>
      </c>
      <c r="D17" s="51">
        <v>3.758490584812074</v>
      </c>
    </row>
    <row r="18" spans="1:4" x14ac:dyDescent="0.25">
      <c r="A18" s="52" t="s">
        <v>180</v>
      </c>
      <c r="B18" s="51">
        <v>96261.300000000032</v>
      </c>
      <c r="C18" s="51">
        <v>1698.0439799999983</v>
      </c>
      <c r="D18" s="51">
        <v>-58.880245648564532</v>
      </c>
    </row>
    <row r="19" spans="1:4" x14ac:dyDescent="0.25">
      <c r="A19" s="50" t="s">
        <v>41</v>
      </c>
      <c r="B19" s="51">
        <v>660704.31000000041</v>
      </c>
      <c r="C19" s="51">
        <v>59249.445936350043</v>
      </c>
      <c r="D19" s="51">
        <v>-7.9830305840873814</v>
      </c>
    </row>
    <row r="20" spans="1:4" x14ac:dyDescent="0.25">
      <c r="A20" s="52" t="s">
        <v>42</v>
      </c>
      <c r="B20" s="51">
        <v>261072.73</v>
      </c>
      <c r="C20" s="51">
        <v>48695.836599999981</v>
      </c>
      <c r="D20" s="51">
        <v>6.4049621905403136</v>
      </c>
    </row>
    <row r="21" spans="1:4" x14ac:dyDescent="0.25">
      <c r="A21" s="52" t="s">
        <v>50</v>
      </c>
      <c r="B21" s="51">
        <v>98070.91</v>
      </c>
      <c r="C21" s="51">
        <v>18724.119100000004</v>
      </c>
      <c r="D21" s="51">
        <v>2.6468723881819551</v>
      </c>
    </row>
    <row r="22" spans="1:4" x14ac:dyDescent="0.25">
      <c r="A22" s="52" t="s">
        <v>191</v>
      </c>
      <c r="B22" s="51">
        <v>107796.09</v>
      </c>
      <c r="C22" s="51">
        <v>-930.43840000000375</v>
      </c>
      <c r="D22" s="51">
        <v>-26.700646607556898</v>
      </c>
    </row>
    <row r="23" spans="1:4" x14ac:dyDescent="0.25">
      <c r="A23" s="52" t="s">
        <v>152</v>
      </c>
      <c r="B23" s="51">
        <v>193764.58000000005</v>
      </c>
      <c r="C23" s="51">
        <v>-7240.0713636500004</v>
      </c>
      <c r="D23" s="51">
        <v>-39.050154285667197</v>
      </c>
    </row>
    <row r="24" spans="1:4" x14ac:dyDescent="0.25">
      <c r="A24" s="50" t="s">
        <v>3043</v>
      </c>
      <c r="B24" s="51">
        <v>1924337.8800000048</v>
      </c>
      <c r="C24" s="51">
        <v>224077.61183715003</v>
      </c>
      <c r="D24" s="51">
        <v>-2.0353751170091705</v>
      </c>
    </row>
    <row r="25" spans="1:4" x14ac:dyDescent="0.25">
      <c r="A25"/>
      <c r="B25" s="54">
        <v>1924337.8800000048</v>
      </c>
      <c r="C25" s="54">
        <v>224077.61183715003</v>
      </c>
      <c r="D25"/>
    </row>
    <row r="26" spans="1:4" x14ac:dyDescent="0.25">
      <c r="A26"/>
      <c r="B26"/>
      <c r="C26"/>
      <c r="D26"/>
    </row>
    <row r="27" spans="1:4" x14ac:dyDescent="0.25">
      <c r="A27"/>
      <c r="B27"/>
      <c r="C27"/>
      <c r="D27"/>
    </row>
    <row r="28" spans="1:4" x14ac:dyDescent="0.25">
      <c r="A28"/>
      <c r="B28"/>
      <c r="C28"/>
      <c r="D28"/>
    </row>
    <row r="29" spans="1:4" x14ac:dyDescent="0.25">
      <c r="A29"/>
      <c r="B29"/>
      <c r="C29"/>
      <c r="D29"/>
    </row>
    <row r="30" spans="1:4" x14ac:dyDescent="0.25">
      <c r="A30"/>
      <c r="B30"/>
      <c r="C30"/>
      <c r="D30"/>
    </row>
    <row r="31" spans="1:4" x14ac:dyDescent="0.25">
      <c r="A31" s="9" t="s">
        <v>9</v>
      </c>
      <c r="B31" s="5" t="s">
        <v>3053</v>
      </c>
      <c r="C31"/>
      <c r="D31"/>
    </row>
    <row r="32" spans="1:4" x14ac:dyDescent="0.25">
      <c r="A32" s="6" t="s">
        <v>3052</v>
      </c>
      <c r="B32" s="6"/>
    </row>
    <row r="33" spans="1:8" x14ac:dyDescent="0.25">
      <c r="A33" s="9" t="s">
        <v>3042</v>
      </c>
      <c r="B33" s="5" t="s">
        <v>3045</v>
      </c>
      <c r="C33"/>
      <c r="D33"/>
      <c r="E33"/>
      <c r="F33"/>
      <c r="G33"/>
      <c r="H33"/>
    </row>
    <row r="34" spans="1:8" x14ac:dyDescent="0.25">
      <c r="A34" s="10" t="s">
        <v>152</v>
      </c>
      <c r="B34" s="11">
        <v>-7240.0713636500004</v>
      </c>
      <c r="C34"/>
      <c r="D34"/>
      <c r="E34"/>
      <c r="F34"/>
      <c r="G34"/>
      <c r="H34"/>
    </row>
    <row r="35" spans="1:8" x14ac:dyDescent="0.25">
      <c r="A35" s="10" t="s">
        <v>66</v>
      </c>
      <c r="B35" s="11">
        <v>-1544.8260631999999</v>
      </c>
      <c r="C35"/>
      <c r="D35"/>
      <c r="E35"/>
      <c r="F35"/>
      <c r="G35"/>
      <c r="H35"/>
    </row>
    <row r="36" spans="1:8" x14ac:dyDescent="0.25">
      <c r="A36" s="10" t="s">
        <v>174</v>
      </c>
      <c r="B36" s="11">
        <v>-1291.0958999999998</v>
      </c>
      <c r="C36"/>
      <c r="D36"/>
    </row>
    <row r="37" spans="1:8" x14ac:dyDescent="0.25">
      <c r="A37" s="10" t="s">
        <v>69</v>
      </c>
      <c r="B37" s="11">
        <v>-1194.4124999999999</v>
      </c>
      <c r="C37"/>
      <c r="D37"/>
    </row>
    <row r="38" spans="1:8" x14ac:dyDescent="0.25">
      <c r="A38" s="10" t="s">
        <v>191</v>
      </c>
      <c r="B38" s="11">
        <v>-930.43840000000375</v>
      </c>
      <c r="C38"/>
      <c r="D38"/>
    </row>
    <row r="39" spans="1:8" x14ac:dyDescent="0.25">
      <c r="A39" s="10" t="s">
        <v>30</v>
      </c>
      <c r="B39" s="11">
        <v>-257.62880000000052</v>
      </c>
      <c r="C39"/>
      <c r="D39"/>
    </row>
    <row r="40" spans="1:8" x14ac:dyDescent="0.25">
      <c r="A40" s="10" t="s">
        <v>3043</v>
      </c>
      <c r="B40" s="11">
        <v>-12458.473026850006</v>
      </c>
      <c r="C40"/>
      <c r="D40"/>
    </row>
    <row r="41" spans="1:8" x14ac:dyDescent="0.25">
      <c r="A41"/>
      <c r="B41"/>
      <c r="C41"/>
      <c r="D41"/>
    </row>
    <row r="42" spans="1:8" x14ac:dyDescent="0.25">
      <c r="A42"/>
      <c r="B42"/>
      <c r="C42"/>
      <c r="D42"/>
    </row>
    <row r="43" spans="1:8" x14ac:dyDescent="0.25">
      <c r="A43"/>
      <c r="B43"/>
      <c r="C43"/>
      <c r="D43"/>
    </row>
    <row r="44" spans="1:8" x14ac:dyDescent="0.25">
      <c r="A44"/>
      <c r="B44"/>
      <c r="C44"/>
      <c r="D44"/>
    </row>
    <row r="45" spans="1:8" x14ac:dyDescent="0.25">
      <c r="A45"/>
      <c r="B45"/>
      <c r="C45"/>
      <c r="D45"/>
    </row>
    <row r="46" spans="1:8" x14ac:dyDescent="0.25">
      <c r="A46"/>
      <c r="B46"/>
      <c r="C46"/>
      <c r="D46"/>
    </row>
    <row r="47" spans="1:8" x14ac:dyDescent="0.25">
      <c r="A47"/>
      <c r="B47"/>
      <c r="C47"/>
      <c r="D47"/>
    </row>
    <row r="48" spans="1:8" ht="15.6" x14ac:dyDescent="0.3">
      <c r="A48" s="19" t="s">
        <v>3042</v>
      </c>
      <c r="B48" s="20" t="s">
        <v>3056</v>
      </c>
      <c r="C48"/>
      <c r="D48"/>
    </row>
    <row r="49" spans="1:4" ht="15.6" x14ac:dyDescent="0.3">
      <c r="A49" s="21" t="s">
        <v>39</v>
      </c>
      <c r="B49" s="45">
        <v>44.137454545454567</v>
      </c>
      <c r="C49"/>
      <c r="D49"/>
    </row>
    <row r="50" spans="1:4" ht="15.6" x14ac:dyDescent="0.3">
      <c r="A50" s="21" t="s">
        <v>27</v>
      </c>
      <c r="B50" s="45">
        <v>9.1310833333333292</v>
      </c>
      <c r="C50"/>
      <c r="D50"/>
    </row>
    <row r="51" spans="1:4" ht="15.6" x14ac:dyDescent="0.3">
      <c r="A51" s="21" t="s">
        <v>49</v>
      </c>
      <c r="B51" s="45">
        <v>7.6440988169797919</v>
      </c>
      <c r="C51"/>
      <c r="D51"/>
    </row>
    <row r="52" spans="1:4" ht="15.6" x14ac:dyDescent="0.3">
      <c r="A52" s="21" t="s">
        <v>3043</v>
      </c>
      <c r="B52" s="45">
        <v>12.96815061475429</v>
      </c>
      <c r="C52"/>
      <c r="D52"/>
    </row>
    <row r="53" spans="1:4" x14ac:dyDescent="0.25">
      <c r="A53"/>
      <c r="B53"/>
      <c r="C53"/>
      <c r="D53"/>
    </row>
    <row r="54" spans="1:4" x14ac:dyDescent="0.25">
      <c r="A54"/>
      <c r="B54"/>
      <c r="C54"/>
      <c r="D54"/>
    </row>
    <row r="55" spans="1:4" x14ac:dyDescent="0.25">
      <c r="A55"/>
      <c r="B55"/>
      <c r="C55"/>
    </row>
    <row r="56" spans="1:4" x14ac:dyDescent="0.25">
      <c r="A56"/>
      <c r="B56"/>
      <c r="C56"/>
    </row>
    <row r="57" spans="1:4" x14ac:dyDescent="0.25">
      <c r="A57"/>
      <c r="B57"/>
      <c r="C57"/>
    </row>
    <row r="58" spans="1:4" ht="15.6" x14ac:dyDescent="0.3">
      <c r="A58" s="19" t="s">
        <v>3042</v>
      </c>
      <c r="B58" s="20" t="s">
        <v>3055</v>
      </c>
      <c r="C58" s="20" t="s">
        <v>3058</v>
      </c>
    </row>
    <row r="59" spans="1:4" ht="15.6" x14ac:dyDescent="0.3">
      <c r="A59" s="21" t="s">
        <v>39</v>
      </c>
      <c r="B59" s="45">
        <v>12137.8</v>
      </c>
      <c r="C59" s="45">
        <v>521</v>
      </c>
    </row>
    <row r="60" spans="1:4" ht="15.6" x14ac:dyDescent="0.3">
      <c r="A60" s="21" t="s">
        <v>3043</v>
      </c>
      <c r="B60" s="45">
        <v>12137.8</v>
      </c>
      <c r="C60" s="45">
        <v>521</v>
      </c>
    </row>
    <row r="61" spans="1:4" x14ac:dyDescent="0.25">
      <c r="A61"/>
      <c r="B61"/>
      <c r="C61"/>
    </row>
    <row r="62" spans="1:4" x14ac:dyDescent="0.25">
      <c r="A62"/>
      <c r="B62"/>
      <c r="C62"/>
    </row>
    <row r="63" spans="1:4" x14ac:dyDescent="0.25">
      <c r="A63"/>
      <c r="B63"/>
      <c r="C63"/>
    </row>
    <row r="64" spans="1:4" x14ac:dyDescent="0.25">
      <c r="A64"/>
      <c r="B64"/>
      <c r="C64"/>
    </row>
    <row r="65" spans="1:3" x14ac:dyDescent="0.25">
      <c r="A65"/>
      <c r="B65"/>
      <c r="C65"/>
    </row>
    <row r="66" spans="1:3" x14ac:dyDescent="0.25">
      <c r="A66"/>
      <c r="B66"/>
    </row>
    <row r="67" spans="1:3" x14ac:dyDescent="0.25">
      <c r="A67"/>
      <c r="B67"/>
    </row>
    <row r="68" spans="1:3" x14ac:dyDescent="0.25">
      <c r="A68"/>
      <c r="B68"/>
    </row>
    <row r="69" spans="1:3" x14ac:dyDescent="0.25">
      <c r="A69"/>
      <c r="B69"/>
    </row>
    <row r="70" spans="1:3" x14ac:dyDescent="0.25">
      <c r="A70" s="25" t="s">
        <v>3066</v>
      </c>
      <c r="B70" s="23"/>
      <c r="C70" s="23"/>
    </row>
    <row r="71" spans="1:3" x14ac:dyDescent="0.25">
      <c r="A71" s="22" t="s">
        <v>3042</v>
      </c>
      <c r="B71" s="23" t="s">
        <v>3065</v>
      </c>
      <c r="C71" s="23" t="s">
        <v>3069</v>
      </c>
    </row>
    <row r="72" spans="1:3" x14ac:dyDescent="0.25">
      <c r="A72" s="24" t="s">
        <v>3060</v>
      </c>
      <c r="B72" s="44">
        <v>177.54445115012044</v>
      </c>
      <c r="C72" s="44">
        <v>166</v>
      </c>
    </row>
    <row r="73" spans="1:3" x14ac:dyDescent="0.25">
      <c r="A73" s="24" t="s">
        <v>3061</v>
      </c>
      <c r="B73" s="44">
        <v>116.84959986410665</v>
      </c>
      <c r="C73" s="44">
        <v>1629</v>
      </c>
    </row>
    <row r="74" spans="1:3" x14ac:dyDescent="0.25">
      <c r="A74" s="24" t="s">
        <v>3062</v>
      </c>
      <c r="B74" s="44">
        <v>27.639450113548364</v>
      </c>
      <c r="C74" s="44">
        <v>155</v>
      </c>
    </row>
    <row r="75" spans="1:3" x14ac:dyDescent="0.25">
      <c r="A75" s="24" t="s">
        <v>3063</v>
      </c>
      <c r="B75" s="44">
        <v>-9.1300000000000008</v>
      </c>
      <c r="C75" s="44">
        <v>1</v>
      </c>
    </row>
    <row r="76" spans="1:3" x14ac:dyDescent="0.25">
      <c r="A76" s="24" t="s">
        <v>3064</v>
      </c>
      <c r="B76" s="44">
        <v>-17.75</v>
      </c>
      <c r="C76" s="44">
        <v>1</v>
      </c>
    </row>
    <row r="77" spans="1:3" x14ac:dyDescent="0.25">
      <c r="A77" s="24" t="s">
        <v>3043</v>
      </c>
      <c r="B77" s="44">
        <v>114.7938585231301</v>
      </c>
      <c r="C77" s="44">
        <v>1952</v>
      </c>
    </row>
    <row r="78" spans="1:3" x14ac:dyDescent="0.25">
      <c r="A78" s="24"/>
      <c r="B78" s="23"/>
      <c r="C78" s="23"/>
    </row>
    <row r="79" spans="1:3" ht="15.6" x14ac:dyDescent="0.3">
      <c r="A79" s="19" t="s">
        <v>3042</v>
      </c>
      <c r="B79" s="20" t="s">
        <v>3057</v>
      </c>
    </row>
    <row r="80" spans="1:3" ht="15.6" x14ac:dyDescent="0.3">
      <c r="A80" s="21" t="s">
        <v>39</v>
      </c>
      <c r="B80" s="45">
        <v>1.8945454545454545</v>
      </c>
    </row>
    <row r="81" spans="1:2" ht="15.6" x14ac:dyDescent="0.3">
      <c r="A81" s="21" t="s">
        <v>27</v>
      </c>
      <c r="B81" s="45">
        <v>1.8</v>
      </c>
    </row>
    <row r="82" spans="1:2" ht="15.6" x14ac:dyDescent="0.3">
      <c r="A82" s="21" t="s">
        <v>49</v>
      </c>
      <c r="B82" s="45">
        <v>1.9728601252609603</v>
      </c>
    </row>
    <row r="83" spans="1:2" ht="15.6" x14ac:dyDescent="0.3">
      <c r="A83" s="21" t="s">
        <v>3043</v>
      </c>
      <c r="B83" s="45">
        <v>1.9405737704918034</v>
      </c>
    </row>
    <row r="84" spans="1:2" x14ac:dyDescent="0.25">
      <c r="A84"/>
      <c r="B84"/>
    </row>
    <row r="85" spans="1:2" x14ac:dyDescent="0.25">
      <c r="A85"/>
      <c r="B85"/>
    </row>
    <row r="86" spans="1:2" x14ac:dyDescent="0.25">
      <c r="A86"/>
      <c r="B86"/>
    </row>
    <row r="87" spans="1:2" x14ac:dyDescent="0.25">
      <c r="A87"/>
      <c r="B87"/>
    </row>
    <row r="88" spans="1:2" x14ac:dyDescent="0.25">
      <c r="A88"/>
      <c r="B88"/>
    </row>
    <row r="89" spans="1:2" x14ac:dyDescent="0.25">
      <c r="A89"/>
      <c r="B89"/>
    </row>
    <row r="90" spans="1:2" x14ac:dyDescent="0.25">
      <c r="A90"/>
      <c r="B90"/>
    </row>
    <row r="91" spans="1:2" x14ac:dyDescent="0.25">
      <c r="A91"/>
      <c r="B91"/>
    </row>
    <row r="92" spans="1:2" x14ac:dyDescent="0.25">
      <c r="A92"/>
      <c r="B92"/>
    </row>
    <row r="93" spans="1:2" x14ac:dyDescent="0.25">
      <c r="A93"/>
      <c r="B93"/>
    </row>
    <row r="94" spans="1:2" x14ac:dyDescent="0.25">
      <c r="A94"/>
      <c r="B94"/>
    </row>
    <row r="95" spans="1:2" x14ac:dyDescent="0.25">
      <c r="A95"/>
      <c r="B95"/>
    </row>
    <row r="96" spans="1:2" x14ac:dyDescent="0.25">
      <c r="A96"/>
      <c r="B96"/>
    </row>
    <row r="97" spans="1:2" x14ac:dyDescent="0.25">
      <c r="A97"/>
      <c r="B97"/>
    </row>
    <row r="98" spans="1:2" x14ac:dyDescent="0.25">
      <c r="A98"/>
      <c r="B98"/>
    </row>
    <row r="99" spans="1:2" x14ac:dyDescent="0.25">
      <c r="A99"/>
      <c r="B99"/>
    </row>
    <row r="100" spans="1:2" x14ac:dyDescent="0.25">
      <c r="A100"/>
      <c r="B100"/>
    </row>
    <row r="101" spans="1:2" x14ac:dyDescent="0.25">
      <c r="A101"/>
      <c r="B101"/>
    </row>
    <row r="102" spans="1:2" x14ac:dyDescent="0.25">
      <c r="A102"/>
      <c r="B102"/>
    </row>
    <row r="103" spans="1:2" x14ac:dyDescent="0.25">
      <c r="A103"/>
      <c r="B103"/>
    </row>
    <row r="104" spans="1:2" x14ac:dyDescent="0.25">
      <c r="A104"/>
      <c r="B104"/>
    </row>
    <row r="105" spans="1:2" x14ac:dyDescent="0.25">
      <c r="A105"/>
      <c r="B105"/>
    </row>
    <row r="106" spans="1:2" x14ac:dyDescent="0.25">
      <c r="A106"/>
      <c r="B106"/>
    </row>
    <row r="107" spans="1:2" x14ac:dyDescent="0.25">
      <c r="A107"/>
      <c r="B107"/>
    </row>
    <row r="108" spans="1:2" x14ac:dyDescent="0.25">
      <c r="A108"/>
      <c r="B108"/>
    </row>
    <row r="109" spans="1:2" x14ac:dyDescent="0.25">
      <c r="A109"/>
      <c r="B109"/>
    </row>
    <row r="110" spans="1:2" x14ac:dyDescent="0.25">
      <c r="A110"/>
      <c r="B110"/>
    </row>
    <row r="111" spans="1:2" x14ac:dyDescent="0.25">
      <c r="A111"/>
      <c r="B111"/>
    </row>
    <row r="112" spans="1:2" x14ac:dyDescent="0.25">
      <c r="A112"/>
      <c r="B112"/>
    </row>
    <row r="113" spans="1:5" x14ac:dyDescent="0.25">
      <c r="A113"/>
      <c r="B113"/>
    </row>
    <row r="114" spans="1:5" x14ac:dyDescent="0.25">
      <c r="A114"/>
      <c r="B114"/>
    </row>
    <row r="115" spans="1:5" x14ac:dyDescent="0.25">
      <c r="A115"/>
      <c r="B115"/>
    </row>
    <row r="116" spans="1:5" x14ac:dyDescent="0.25">
      <c r="A116"/>
      <c r="B116"/>
    </row>
    <row r="117" spans="1:5" x14ac:dyDescent="0.25">
      <c r="A117"/>
      <c r="B117"/>
    </row>
    <row r="118" spans="1:5" x14ac:dyDescent="0.25">
      <c r="A118"/>
      <c r="B118"/>
    </row>
    <row r="119" spans="1:5" x14ac:dyDescent="0.25">
      <c r="A119"/>
      <c r="B119"/>
    </row>
    <row r="120" spans="1:5" x14ac:dyDescent="0.25">
      <c r="A120"/>
      <c r="B120"/>
    </row>
    <row r="121" spans="1:5" x14ac:dyDescent="0.25">
      <c r="A121"/>
      <c r="B121"/>
    </row>
    <row r="122" spans="1:5" x14ac:dyDescent="0.25">
      <c r="A122"/>
      <c r="B122"/>
    </row>
    <row r="123" spans="1:5" x14ac:dyDescent="0.25">
      <c r="A123" s="26" t="s">
        <v>3042</v>
      </c>
      <c r="B123" t="s">
        <v>3045</v>
      </c>
      <c r="C123" t="s">
        <v>3044</v>
      </c>
      <c r="D123" t="s">
        <v>3076</v>
      </c>
      <c r="E123" t="s">
        <v>3075</v>
      </c>
    </row>
    <row r="124" spans="1:5" x14ac:dyDescent="0.25">
      <c r="A124" s="27" t="s">
        <v>3073</v>
      </c>
      <c r="B124" s="32">
        <v>194605.23294622978</v>
      </c>
      <c r="C124" s="32">
        <v>1753798.8299999982</v>
      </c>
      <c r="D124" s="43">
        <v>981.97022956326884</v>
      </c>
      <c r="E124" s="43">
        <v>108.96149661043101</v>
      </c>
    </row>
    <row r="125" spans="1:5" x14ac:dyDescent="0.25">
      <c r="A125" s="27" t="s">
        <v>3074</v>
      </c>
      <c r="B125" s="32">
        <v>29472.378890919994</v>
      </c>
      <c r="C125" s="32">
        <v>170539.05000000005</v>
      </c>
      <c r="D125" s="43">
        <v>1027.3436746987954</v>
      </c>
      <c r="E125" s="43">
        <v>177.54445115012044</v>
      </c>
    </row>
    <row r="126" spans="1:5" x14ac:dyDescent="0.25">
      <c r="A126" s="27" t="s">
        <v>3043</v>
      </c>
      <c r="B126" s="32">
        <v>224077.61183714986</v>
      </c>
      <c r="C126" s="32">
        <v>1924337.8799999976</v>
      </c>
      <c r="D126" s="43">
        <v>985.82883196721184</v>
      </c>
      <c r="E126" s="43">
        <v>114.79385852313006</v>
      </c>
    </row>
    <row r="127" spans="1:5" x14ac:dyDescent="0.25">
      <c r="A127"/>
      <c r="B127"/>
      <c r="C127"/>
    </row>
    <row r="128" spans="1:5" x14ac:dyDescent="0.25">
      <c r="A128"/>
      <c r="B128"/>
      <c r="C128"/>
    </row>
    <row r="129" spans="1:4" x14ac:dyDescent="0.25">
      <c r="A129"/>
      <c r="B129"/>
      <c r="C129"/>
    </row>
    <row r="130" spans="1:4" x14ac:dyDescent="0.25">
      <c r="A130"/>
      <c r="B130" s="31" t="s">
        <v>3042</v>
      </c>
      <c r="C130" s="31" t="s">
        <v>3077</v>
      </c>
      <c r="D130" s="31" t="s">
        <v>3065</v>
      </c>
    </row>
    <row r="131" spans="1:4" x14ac:dyDescent="0.25">
      <c r="A131"/>
      <c r="B131" s="27" t="s">
        <v>3073</v>
      </c>
      <c r="C131">
        <v>981.97022956326884</v>
      </c>
      <c r="D131">
        <v>108.96149661043101</v>
      </c>
    </row>
    <row r="132" spans="1:4" x14ac:dyDescent="0.25">
      <c r="A132"/>
      <c r="B132" s="27" t="s">
        <v>3074</v>
      </c>
      <c r="C132">
        <v>1027.3436746987954</v>
      </c>
      <c r="D132">
        <v>177.54445115012044</v>
      </c>
    </row>
    <row r="133" spans="1:4" x14ac:dyDescent="0.25">
      <c r="A133"/>
      <c r="B133" s="34" t="s">
        <v>3043</v>
      </c>
      <c r="C133" s="33">
        <v>985.82883196721184</v>
      </c>
      <c r="D133" s="33">
        <v>114.79385852313006</v>
      </c>
    </row>
    <row r="134" spans="1:4" x14ac:dyDescent="0.25">
      <c r="A134"/>
      <c r="B134"/>
      <c r="C134"/>
    </row>
    <row r="135" spans="1:4" x14ac:dyDescent="0.25">
      <c r="A135"/>
      <c r="B135"/>
      <c r="C135"/>
    </row>
    <row r="136" spans="1:4" x14ac:dyDescent="0.25">
      <c r="A136"/>
      <c r="B136"/>
      <c r="C136"/>
    </row>
    <row r="137" spans="1:4" x14ac:dyDescent="0.25">
      <c r="A137"/>
      <c r="B137"/>
      <c r="C137"/>
    </row>
    <row r="138" spans="1:4" x14ac:dyDescent="0.25">
      <c r="A138"/>
      <c r="B138"/>
      <c r="C138"/>
    </row>
    <row r="139" spans="1:4" x14ac:dyDescent="0.25">
      <c r="A139"/>
      <c r="B139"/>
      <c r="C139"/>
    </row>
    <row r="140" spans="1:4" x14ac:dyDescent="0.25">
      <c r="A140"/>
      <c r="B140"/>
      <c r="C140"/>
    </row>
    <row r="141" spans="1:4" x14ac:dyDescent="0.25">
      <c r="A141"/>
      <c r="B141"/>
    </row>
    <row r="142" spans="1:4" x14ac:dyDescent="0.25">
      <c r="A142"/>
      <c r="B142"/>
    </row>
    <row r="143" spans="1:4" x14ac:dyDescent="0.25">
      <c r="A143"/>
      <c r="B143"/>
    </row>
    <row r="144" spans="1:4" x14ac:dyDescent="0.25">
      <c r="A144"/>
      <c r="B144"/>
    </row>
    <row r="145" spans="1:2" x14ac:dyDescent="0.25">
      <c r="A145"/>
      <c r="B145"/>
    </row>
    <row r="146" spans="1:2" x14ac:dyDescent="0.25">
      <c r="A146"/>
      <c r="B146"/>
    </row>
    <row r="147" spans="1:2" x14ac:dyDescent="0.25">
      <c r="A147"/>
      <c r="B147"/>
    </row>
    <row r="148" spans="1:2" x14ac:dyDescent="0.25">
      <c r="A148"/>
      <c r="B148"/>
    </row>
    <row r="149" spans="1:2" x14ac:dyDescent="0.25">
      <c r="A149"/>
      <c r="B149"/>
    </row>
    <row r="150" spans="1:2" x14ac:dyDescent="0.25">
      <c r="A150"/>
      <c r="B150"/>
    </row>
    <row r="151" spans="1:2" x14ac:dyDescent="0.25">
      <c r="A151"/>
      <c r="B151"/>
    </row>
    <row r="152" spans="1:2" x14ac:dyDescent="0.25">
      <c r="A152"/>
      <c r="B152"/>
    </row>
    <row r="153" spans="1:2" x14ac:dyDescent="0.25">
      <c r="A153" s="9" t="s">
        <v>9</v>
      </c>
      <c r="B153" s="5" t="s">
        <v>3053</v>
      </c>
    </row>
    <row r="154" spans="1:2" x14ac:dyDescent="0.25">
      <c r="A154" s="6" t="s">
        <v>3070</v>
      </c>
      <c r="B154" s="6"/>
    </row>
    <row r="155" spans="1:2" x14ac:dyDescent="0.25">
      <c r="A155" s="9" t="s">
        <v>3042</v>
      </c>
      <c r="B155" s="5" t="s">
        <v>3045</v>
      </c>
    </row>
    <row r="156" spans="1:2" x14ac:dyDescent="0.25">
      <c r="A156" s="10" t="s">
        <v>109</v>
      </c>
      <c r="B156" s="11">
        <v>59296.389429999988</v>
      </c>
    </row>
    <row r="157" spans="1:2" x14ac:dyDescent="0.25">
      <c r="A157" s="10" t="s">
        <v>42</v>
      </c>
      <c r="B157" s="11">
        <v>48695.836599999981</v>
      </c>
    </row>
    <row r="158" spans="1:2" x14ac:dyDescent="0.25">
      <c r="A158" s="10" t="s">
        <v>78</v>
      </c>
      <c r="B158" s="11">
        <v>40790.514239999982</v>
      </c>
    </row>
    <row r="159" spans="1:2" x14ac:dyDescent="0.25">
      <c r="A159" s="10" t="s">
        <v>587</v>
      </c>
      <c r="B159" s="11">
        <v>23990.207579999995</v>
      </c>
    </row>
    <row r="160" spans="1:2" x14ac:dyDescent="0.25">
      <c r="A160" s="10" t="s">
        <v>50</v>
      </c>
      <c r="B160" s="11">
        <v>18724.119100000004</v>
      </c>
    </row>
    <row r="161" spans="1:3" x14ac:dyDescent="0.25">
      <c r="A161" s="10" t="s">
        <v>3043</v>
      </c>
      <c r="B161" s="11">
        <v>191497.06694999995</v>
      </c>
    </row>
    <row r="162" spans="1:3" x14ac:dyDescent="0.25">
      <c r="A162"/>
      <c r="B162"/>
    </row>
    <row r="163" spans="1:3" x14ac:dyDescent="0.25">
      <c r="A163"/>
      <c r="B163"/>
    </row>
    <row r="164" spans="1:3" x14ac:dyDescent="0.25">
      <c r="A164"/>
      <c r="B164"/>
    </row>
    <row r="165" spans="1:3" x14ac:dyDescent="0.25">
      <c r="A165"/>
      <c r="B165"/>
    </row>
    <row r="166" spans="1:3" x14ac:dyDescent="0.25">
      <c r="A166"/>
      <c r="B166"/>
    </row>
    <row r="167" spans="1:3" x14ac:dyDescent="0.25">
      <c r="A167"/>
      <c r="B167"/>
    </row>
    <row r="168" spans="1:3" x14ac:dyDescent="0.25">
      <c r="A168"/>
      <c r="B168"/>
    </row>
    <row r="169" spans="1:3" x14ac:dyDescent="0.25">
      <c r="A169"/>
      <c r="B169"/>
    </row>
    <row r="170" spans="1:3" x14ac:dyDescent="0.25">
      <c r="A170"/>
      <c r="B170"/>
    </row>
    <row r="171" spans="1:3" x14ac:dyDescent="0.25">
      <c r="A171"/>
      <c r="B171"/>
    </row>
    <row r="172" spans="1:3" x14ac:dyDescent="0.25">
      <c r="A172"/>
      <c r="B172"/>
    </row>
    <row r="173" spans="1:3" x14ac:dyDescent="0.25">
      <c r="A173"/>
      <c r="B173"/>
    </row>
    <row r="174" spans="1:3" x14ac:dyDescent="0.25">
      <c r="A174" s="25" t="s">
        <v>3066</v>
      </c>
      <c r="B174" s="23"/>
      <c r="C174" s="23"/>
    </row>
    <row r="175" spans="1:3" x14ac:dyDescent="0.25">
      <c r="A175" s="22" t="s">
        <v>3042</v>
      </c>
      <c r="B175" s="23" t="s">
        <v>3065</v>
      </c>
      <c r="C175" s="23" t="s">
        <v>3069</v>
      </c>
    </row>
    <row r="176" spans="1:3" x14ac:dyDescent="0.25">
      <c r="A176" s="24" t="s">
        <v>3060</v>
      </c>
      <c r="B176" s="44">
        <v>177.54445115012044</v>
      </c>
      <c r="C176" s="44">
        <v>166</v>
      </c>
    </row>
    <row r="177" spans="1:3" x14ac:dyDescent="0.25">
      <c r="A177" s="24" t="s">
        <v>3061</v>
      </c>
      <c r="B177" s="44">
        <v>116.84959986410665</v>
      </c>
      <c r="C177" s="44">
        <v>1629</v>
      </c>
    </row>
    <row r="178" spans="1:3" x14ac:dyDescent="0.25">
      <c r="A178" s="24" t="s">
        <v>3062</v>
      </c>
      <c r="B178" s="44">
        <v>27.639450113548364</v>
      </c>
      <c r="C178" s="44">
        <v>155</v>
      </c>
    </row>
    <row r="179" spans="1:3" x14ac:dyDescent="0.25">
      <c r="A179" s="24" t="s">
        <v>3063</v>
      </c>
      <c r="B179" s="44">
        <v>-9.1300000000000008</v>
      </c>
      <c r="C179" s="44">
        <v>1</v>
      </c>
    </row>
    <row r="180" spans="1:3" x14ac:dyDescent="0.25">
      <c r="A180" s="24" t="s">
        <v>3064</v>
      </c>
      <c r="B180" s="44">
        <v>-17.75</v>
      </c>
      <c r="C180" s="44">
        <v>1</v>
      </c>
    </row>
    <row r="181" spans="1:3" x14ac:dyDescent="0.25">
      <c r="A181" s="24" t="s">
        <v>3043</v>
      </c>
      <c r="B181" s="44">
        <v>114.7938585231301</v>
      </c>
      <c r="C181" s="44">
        <v>1952</v>
      </c>
    </row>
    <row r="182" spans="1:3" x14ac:dyDescent="0.25">
      <c r="A182"/>
      <c r="B182"/>
    </row>
    <row r="183" spans="1:3" x14ac:dyDescent="0.25">
      <c r="A183"/>
      <c r="B183"/>
    </row>
    <row r="184" spans="1:3" x14ac:dyDescent="0.25">
      <c r="A184"/>
      <c r="B184"/>
    </row>
    <row r="185" spans="1:3" x14ac:dyDescent="0.25">
      <c r="A185"/>
      <c r="B185"/>
    </row>
    <row r="186" spans="1:3" x14ac:dyDescent="0.25">
      <c r="A186"/>
      <c r="B186" t="s">
        <v>3059</v>
      </c>
      <c r="C186" s="29" t="s">
        <v>3071</v>
      </c>
    </row>
    <row r="187" spans="1:3" x14ac:dyDescent="0.25">
      <c r="A187"/>
      <c r="B187" s="28">
        <v>0</v>
      </c>
      <c r="C187" s="23">
        <v>177.54445115012044</v>
      </c>
    </row>
    <row r="188" spans="1:3" x14ac:dyDescent="0.25">
      <c r="A188"/>
      <c r="B188" s="24" t="s">
        <v>3061</v>
      </c>
      <c r="C188" s="23">
        <v>116.84959986410665</v>
      </c>
    </row>
    <row r="189" spans="1:3" x14ac:dyDescent="0.25">
      <c r="A189"/>
      <c r="B189" s="24" t="s">
        <v>3062</v>
      </c>
      <c r="C189" s="23">
        <v>27.639450113548364</v>
      </c>
    </row>
    <row r="190" spans="1:3" x14ac:dyDescent="0.25">
      <c r="A190"/>
      <c r="B190" s="24" t="s">
        <v>3063</v>
      </c>
      <c r="C190" s="23">
        <v>-9.1300000000000008</v>
      </c>
    </row>
    <row r="191" spans="1:3" x14ac:dyDescent="0.25">
      <c r="A191"/>
      <c r="B191" s="24" t="s">
        <v>3064</v>
      </c>
      <c r="C191" s="23">
        <v>-17.75</v>
      </c>
    </row>
    <row r="192" spans="1:3" x14ac:dyDescent="0.25">
      <c r="A192"/>
      <c r="B192"/>
    </row>
    <row r="193" spans="1:3" x14ac:dyDescent="0.25">
      <c r="A193"/>
      <c r="B193"/>
    </row>
    <row r="194" spans="1:3" x14ac:dyDescent="0.25">
      <c r="A194"/>
      <c r="B194"/>
    </row>
    <row r="195" spans="1:3" x14ac:dyDescent="0.25">
      <c r="A195"/>
      <c r="B195"/>
    </row>
    <row r="196" spans="1:3" x14ac:dyDescent="0.25">
      <c r="A196"/>
      <c r="B196"/>
    </row>
    <row r="197" spans="1:3" ht="15.6" x14ac:dyDescent="0.3">
      <c r="A197" s="19" t="s">
        <v>3042</v>
      </c>
      <c r="B197" s="20" t="s">
        <v>3045</v>
      </c>
      <c r="C197" s="20" t="s">
        <v>3044</v>
      </c>
    </row>
    <row r="198" spans="1:3" ht="15.6" x14ac:dyDescent="0.3">
      <c r="A198" s="36" t="s">
        <v>49</v>
      </c>
      <c r="B198" s="37">
        <v>149751.7918963198</v>
      </c>
      <c r="C198" s="37">
        <v>990052.19999999902</v>
      </c>
    </row>
    <row r="199" spans="1:3" ht="15.6" x14ac:dyDescent="0.3">
      <c r="A199" s="21" t="s">
        <v>39</v>
      </c>
      <c r="B199" s="35">
        <v>58758.022440830006</v>
      </c>
      <c r="C199" s="35">
        <v>789235.4600000002</v>
      </c>
    </row>
    <row r="200" spans="1:3" ht="15.6" x14ac:dyDescent="0.3">
      <c r="A200" s="21" t="s">
        <v>27</v>
      </c>
      <c r="B200" s="35">
        <v>15567.797499999999</v>
      </c>
      <c r="C200" s="35">
        <v>145050.22000000009</v>
      </c>
    </row>
    <row r="201" spans="1:3" ht="15.6" x14ac:dyDescent="0.3">
      <c r="A201" s="21" t="s">
        <v>3043</v>
      </c>
      <c r="B201" s="35">
        <v>224077.6118371498</v>
      </c>
      <c r="C201" s="35">
        <v>1924337.8799999994</v>
      </c>
    </row>
    <row r="202" spans="1:3" x14ac:dyDescent="0.25">
      <c r="A202"/>
      <c r="B202"/>
    </row>
    <row r="203" spans="1:3" x14ac:dyDescent="0.25">
      <c r="A203"/>
      <c r="B203"/>
    </row>
    <row r="204" spans="1:3" x14ac:dyDescent="0.25">
      <c r="A204"/>
      <c r="B204"/>
    </row>
    <row r="205" spans="1:3" x14ac:dyDescent="0.25">
      <c r="A205"/>
      <c r="B205"/>
    </row>
    <row r="206" spans="1:3" x14ac:dyDescent="0.25">
      <c r="A206"/>
      <c r="B206"/>
    </row>
    <row r="207" spans="1:3" x14ac:dyDescent="0.25">
      <c r="A207"/>
      <c r="B207"/>
    </row>
    <row r="208" spans="1:3" x14ac:dyDescent="0.25">
      <c r="A208"/>
      <c r="B208"/>
    </row>
    <row r="209" spans="1:3" x14ac:dyDescent="0.25">
      <c r="A209"/>
      <c r="B209"/>
    </row>
    <row r="210" spans="1:3" x14ac:dyDescent="0.25">
      <c r="A210"/>
      <c r="B210"/>
    </row>
    <row r="211" spans="1:3" x14ac:dyDescent="0.25">
      <c r="A211"/>
      <c r="B211"/>
    </row>
    <row r="212" spans="1:3" x14ac:dyDescent="0.25">
      <c r="A212"/>
      <c r="B212"/>
    </row>
    <row r="213" spans="1:3" ht="15.6" x14ac:dyDescent="0.3">
      <c r="A213" s="19" t="s">
        <v>3042</v>
      </c>
      <c r="B213" s="20" t="s">
        <v>3057</v>
      </c>
      <c r="C213"/>
    </row>
    <row r="214" spans="1:3" ht="15.6" x14ac:dyDescent="0.3">
      <c r="A214" s="21" t="s">
        <v>27</v>
      </c>
      <c r="B214" s="45">
        <v>1.8</v>
      </c>
      <c r="C214"/>
    </row>
    <row r="215" spans="1:3" ht="15.6" x14ac:dyDescent="0.3">
      <c r="A215" s="21" t="s">
        <v>39</v>
      </c>
      <c r="B215" s="45">
        <v>1.8945454545454545</v>
      </c>
      <c r="C215"/>
    </row>
    <row r="216" spans="1:3" ht="15.6" x14ac:dyDescent="0.3">
      <c r="A216" s="47" t="s">
        <v>49</v>
      </c>
      <c r="B216" s="48">
        <v>1.9728601252609603</v>
      </c>
      <c r="C216"/>
    </row>
    <row r="217" spans="1:3" ht="15.6" x14ac:dyDescent="0.3">
      <c r="A217" s="21" t="s">
        <v>3043</v>
      </c>
      <c r="B217" s="45">
        <v>1.9405737704918034</v>
      </c>
      <c r="C217"/>
    </row>
    <row r="218" spans="1:3" x14ac:dyDescent="0.25">
      <c r="A218"/>
      <c r="B218"/>
    </row>
    <row r="219" spans="1:3" x14ac:dyDescent="0.25">
      <c r="A219"/>
      <c r="B219"/>
    </row>
    <row r="220" spans="1:3" x14ac:dyDescent="0.25">
      <c r="A220"/>
      <c r="B220"/>
    </row>
    <row r="221" spans="1:3" x14ac:dyDescent="0.25">
      <c r="A221"/>
      <c r="B221"/>
    </row>
    <row r="222" spans="1:3" x14ac:dyDescent="0.25">
      <c r="A222"/>
      <c r="B222"/>
    </row>
    <row r="223" spans="1:3" x14ac:dyDescent="0.25">
      <c r="A223" s="3" t="s">
        <v>3080</v>
      </c>
      <c r="B223"/>
    </row>
    <row r="224" spans="1:3" x14ac:dyDescent="0.25">
      <c r="A224"/>
      <c r="B224"/>
    </row>
    <row r="225" spans="1:7" ht="15.6" x14ac:dyDescent="0.3">
      <c r="A225" s="19" t="s">
        <v>3042</v>
      </c>
      <c r="B225" s="20" t="s">
        <v>3044</v>
      </c>
      <c r="C225"/>
    </row>
    <row r="226" spans="1:7" ht="15.6" x14ac:dyDescent="0.3">
      <c r="A226" s="21" t="s">
        <v>61</v>
      </c>
      <c r="B226" s="35">
        <v>448284.7</v>
      </c>
      <c r="C226"/>
    </row>
    <row r="227" spans="1:7" ht="15.6" x14ac:dyDescent="0.3">
      <c r="A227" s="21" t="s">
        <v>53</v>
      </c>
      <c r="B227" s="35">
        <v>592171.48999999964</v>
      </c>
      <c r="C227"/>
    </row>
    <row r="228" spans="1:7" ht="15.6" x14ac:dyDescent="0.3">
      <c r="A228" s="21" t="s">
        <v>136</v>
      </c>
      <c r="B228" s="35">
        <v>357105.12000000011</v>
      </c>
      <c r="C228"/>
    </row>
    <row r="229" spans="1:7" ht="15.6" x14ac:dyDescent="0.3">
      <c r="A229" s="21" t="s">
        <v>34</v>
      </c>
      <c r="B229" s="35">
        <v>526776.56999999995</v>
      </c>
      <c r="C229"/>
    </row>
    <row r="230" spans="1:7" ht="15.6" x14ac:dyDescent="0.3">
      <c r="A230" s="21" t="s">
        <v>3043</v>
      </c>
      <c r="B230" s="35">
        <v>1924337.88</v>
      </c>
      <c r="C230"/>
    </row>
    <row r="231" spans="1:7" x14ac:dyDescent="0.25">
      <c r="A231"/>
      <c r="B231"/>
    </row>
    <row r="232" spans="1:7" x14ac:dyDescent="0.25">
      <c r="A232"/>
      <c r="B232"/>
    </row>
    <row r="233" spans="1:7" x14ac:dyDescent="0.25">
      <c r="A233"/>
      <c r="B233"/>
    </row>
    <row r="234" spans="1:7" x14ac:dyDescent="0.25">
      <c r="A234"/>
      <c r="B234"/>
    </row>
    <row r="235" spans="1:7" x14ac:dyDescent="0.25">
      <c r="A235" s="3" t="s">
        <v>3081</v>
      </c>
      <c r="B235"/>
    </row>
    <row r="236" spans="1:7" ht="15.6" x14ac:dyDescent="0.3">
      <c r="A236" s="19" t="s">
        <v>3042</v>
      </c>
      <c r="B236" s="20" t="s">
        <v>3045</v>
      </c>
      <c r="C236" s="20" t="s">
        <v>3044</v>
      </c>
    </row>
    <row r="237" spans="1:7" ht="15.6" x14ac:dyDescent="0.3">
      <c r="A237" s="41" t="s">
        <v>45</v>
      </c>
      <c r="B237" s="42">
        <v>37421.960191999999</v>
      </c>
      <c r="C237" s="42">
        <v>288310.60999999981</v>
      </c>
      <c r="E237" s="3" t="s">
        <v>3081</v>
      </c>
    </row>
    <row r="238" spans="1:7" ht="15.6" x14ac:dyDescent="0.3">
      <c r="A238" s="41" t="s">
        <v>71</v>
      </c>
      <c r="B238" s="42">
        <v>27611.943318599991</v>
      </c>
      <c r="C238" s="42">
        <v>223930.47999999992</v>
      </c>
      <c r="E238" s="6" t="s">
        <v>14</v>
      </c>
      <c r="F238" s="6" t="s">
        <v>21</v>
      </c>
      <c r="G238" s="6" t="s">
        <v>23</v>
      </c>
    </row>
    <row r="239" spans="1:7" ht="15.6" x14ac:dyDescent="0.3">
      <c r="A239" s="41" t="s">
        <v>178</v>
      </c>
      <c r="B239" s="42">
        <v>12321.579312</v>
      </c>
      <c r="C239" s="42">
        <v>98971.250000000015</v>
      </c>
      <c r="E239" s="41" t="s">
        <v>45</v>
      </c>
      <c r="F239" s="42">
        <v>37421.960191999999</v>
      </c>
      <c r="G239" s="42">
        <v>288310.60999999981</v>
      </c>
    </row>
    <row r="240" spans="1:7" ht="15.6" x14ac:dyDescent="0.3">
      <c r="A240" s="41" t="s">
        <v>130</v>
      </c>
      <c r="B240" s="42">
        <v>28078.850659999996</v>
      </c>
      <c r="C240" s="42">
        <v>93082.73</v>
      </c>
      <c r="E240" s="41" t="s">
        <v>71</v>
      </c>
      <c r="F240" s="42">
        <v>27611.943318599991</v>
      </c>
      <c r="G240" s="42">
        <v>223930.47999999992</v>
      </c>
    </row>
    <row r="241" spans="1:7" ht="15.6" x14ac:dyDescent="0.3">
      <c r="A241" s="39" t="s">
        <v>362</v>
      </c>
      <c r="B241" s="40">
        <v>86.703839999999161</v>
      </c>
      <c r="C241" s="40">
        <v>87651.110000000044</v>
      </c>
      <c r="E241" s="41" t="s">
        <v>178</v>
      </c>
      <c r="F241" s="42">
        <v>12321.579312</v>
      </c>
      <c r="G241" s="42">
        <v>98971.250000000015</v>
      </c>
    </row>
    <row r="242" spans="1:7" ht="15.6" x14ac:dyDescent="0.3">
      <c r="A242" s="21" t="s">
        <v>35</v>
      </c>
      <c r="B242" s="35">
        <v>3855.6117499999996</v>
      </c>
      <c r="C242" s="35">
        <v>83468.060000000012</v>
      </c>
      <c r="E242" s="41" t="s">
        <v>130</v>
      </c>
      <c r="F242" s="42">
        <v>28078.850659999996</v>
      </c>
      <c r="G242" s="42">
        <v>93082.73</v>
      </c>
    </row>
    <row r="243" spans="1:7" ht="15.6" x14ac:dyDescent="0.3">
      <c r="A243" s="21" t="s">
        <v>300</v>
      </c>
      <c r="B243" s="35">
        <v>12307.551891600007</v>
      </c>
      <c r="C243" s="35">
        <v>69641.810000000027</v>
      </c>
      <c r="E243" s="39" t="s">
        <v>362</v>
      </c>
      <c r="F243" s="40">
        <v>86.703839999999161</v>
      </c>
      <c r="G243" s="40">
        <v>87651.110000000044</v>
      </c>
    </row>
    <row r="244" spans="1:7" ht="15.6" x14ac:dyDescent="0.3">
      <c r="A244" s="47" t="s">
        <v>154</v>
      </c>
      <c r="B244" s="53">
        <v>23410.842026000009</v>
      </c>
      <c r="C244" s="53">
        <v>69452.820000000022</v>
      </c>
      <c r="E244" s="41" t="s">
        <v>366</v>
      </c>
      <c r="F244" s="42">
        <v>4215.9194799999996</v>
      </c>
      <c r="G244" s="42">
        <v>5593.1799999999994</v>
      </c>
    </row>
    <row r="245" spans="1:7" ht="15.6" x14ac:dyDescent="0.3">
      <c r="A245" s="21" t="s">
        <v>1008</v>
      </c>
      <c r="B245" s="35">
        <v>11677.3631</v>
      </c>
      <c r="C245" s="35">
        <v>68946.66</v>
      </c>
      <c r="E245" s="41" t="s">
        <v>2659</v>
      </c>
      <c r="F245" s="42">
        <v>3012.1560999999997</v>
      </c>
      <c r="G245" s="42">
        <v>5300.2300000000005</v>
      </c>
    </row>
    <row r="246" spans="1:7" ht="15.6" x14ac:dyDescent="0.3">
      <c r="A246" s="21" t="s">
        <v>193</v>
      </c>
      <c r="B246" s="35">
        <v>5293.7839799999983</v>
      </c>
      <c r="C246" s="35">
        <v>59114.82</v>
      </c>
      <c r="E246" s="41" t="s">
        <v>2193</v>
      </c>
      <c r="F246" s="42">
        <v>431.18619999999987</v>
      </c>
      <c r="G246" s="42">
        <v>1550.4899999999998</v>
      </c>
    </row>
    <row r="247" spans="1:7" ht="15.6" x14ac:dyDescent="0.3">
      <c r="A247" s="21" t="s">
        <v>234</v>
      </c>
      <c r="B247" s="35">
        <v>-1095.5065246000008</v>
      </c>
      <c r="C247" s="35">
        <v>52435.240000000005</v>
      </c>
      <c r="E247" s="41" t="s">
        <v>1149</v>
      </c>
      <c r="F247" s="42">
        <v>406.74180000000001</v>
      </c>
      <c r="G247" s="42">
        <v>1257.76</v>
      </c>
    </row>
    <row r="248" spans="1:7" ht="15.6" x14ac:dyDescent="0.3">
      <c r="A248" s="47" t="s">
        <v>1278</v>
      </c>
      <c r="B248" s="53">
        <v>-2418.0565999999999</v>
      </c>
      <c r="C248" s="53">
        <v>46826.44999999999</v>
      </c>
      <c r="E248" s="41" t="s">
        <v>2226</v>
      </c>
      <c r="F248" s="42">
        <v>735.22499999999991</v>
      </c>
      <c r="G248" s="42">
        <v>1183.54</v>
      </c>
    </row>
    <row r="249" spans="1:7" ht="15.6" x14ac:dyDescent="0.3">
      <c r="A249" s="21" t="s">
        <v>255</v>
      </c>
      <c r="B249" s="35">
        <v>6965.4626599999965</v>
      </c>
      <c r="C249" s="35">
        <v>45843.450000000012</v>
      </c>
    </row>
    <row r="250" spans="1:7" ht="15.6" x14ac:dyDescent="0.3">
      <c r="A250" s="47" t="s">
        <v>137</v>
      </c>
      <c r="B250" s="53">
        <v>-1748.5517000000004</v>
      </c>
      <c r="C250" s="53">
        <v>45282.87000000001</v>
      </c>
    </row>
    <row r="251" spans="1:7" ht="15.6" x14ac:dyDescent="0.3">
      <c r="A251" s="47" t="s">
        <v>322</v>
      </c>
      <c r="B251" s="53">
        <v>-19427.914839999998</v>
      </c>
      <c r="C251" s="53">
        <v>43983.299999999996</v>
      </c>
    </row>
    <row r="252" spans="1:7" ht="15.6" x14ac:dyDescent="0.3">
      <c r="A252" s="21" t="s">
        <v>62</v>
      </c>
      <c r="B252" s="35">
        <v>3986.3948599999999</v>
      </c>
      <c r="C252" s="35">
        <v>41671.260000000009</v>
      </c>
    </row>
    <row r="253" spans="1:7" ht="15.6" x14ac:dyDescent="0.3">
      <c r="A253" s="21" t="s">
        <v>703</v>
      </c>
      <c r="B253" s="35">
        <v>-101.66510500000055</v>
      </c>
      <c r="C253" s="35">
        <v>41089.050000000003</v>
      </c>
    </row>
    <row r="254" spans="1:7" ht="15.6" x14ac:dyDescent="0.3">
      <c r="A254" s="21" t="s">
        <v>244</v>
      </c>
      <c r="B254" s="35">
        <v>-1603.4634000000001</v>
      </c>
      <c r="C254" s="35">
        <v>33209.760000000002</v>
      </c>
    </row>
    <row r="255" spans="1:7" ht="15.6" x14ac:dyDescent="0.3">
      <c r="A255" s="21" t="s">
        <v>387</v>
      </c>
      <c r="B255" s="35">
        <v>11838.49141375</v>
      </c>
      <c r="C255" s="35">
        <v>31992.210000000003</v>
      </c>
    </row>
    <row r="256" spans="1:7" ht="15.6" x14ac:dyDescent="0.3">
      <c r="A256" s="21" t="s">
        <v>188</v>
      </c>
      <c r="B256" s="35">
        <v>2847.9528929999979</v>
      </c>
      <c r="C256" s="35">
        <v>31131.739999999998</v>
      </c>
    </row>
    <row r="257" spans="1:3" ht="15.6" x14ac:dyDescent="0.3">
      <c r="A257" s="21" t="s">
        <v>183</v>
      </c>
      <c r="B257" s="35">
        <v>2725.7763600000008</v>
      </c>
      <c r="C257" s="35">
        <v>29678.210000000003</v>
      </c>
    </row>
    <row r="258" spans="1:3" ht="15.6" x14ac:dyDescent="0.3">
      <c r="A258" s="21" t="s">
        <v>212</v>
      </c>
      <c r="B258" s="35">
        <v>3931.83698</v>
      </c>
      <c r="C258" s="35">
        <v>26981.670000000002</v>
      </c>
    </row>
    <row r="259" spans="1:3" ht="15.6" x14ac:dyDescent="0.3">
      <c r="A259" s="47" t="s">
        <v>102</v>
      </c>
      <c r="B259" s="53">
        <v>17931.043399999999</v>
      </c>
      <c r="C259" s="53">
        <v>25647.149999999998</v>
      </c>
    </row>
    <row r="260" spans="1:3" ht="15.6" x14ac:dyDescent="0.3">
      <c r="A260" s="21" t="s">
        <v>1858</v>
      </c>
      <c r="B260" s="35">
        <v>3986.4100599999997</v>
      </c>
      <c r="C260" s="35">
        <v>22770.350000000002</v>
      </c>
    </row>
    <row r="261" spans="1:3" ht="15.6" x14ac:dyDescent="0.3">
      <c r="A261" s="21" t="s">
        <v>54</v>
      </c>
      <c r="B261" s="35">
        <v>770.90868800000044</v>
      </c>
      <c r="C261" s="35">
        <v>21943.910000000003</v>
      </c>
    </row>
    <row r="262" spans="1:3" ht="15.6" x14ac:dyDescent="0.3">
      <c r="A262" s="21" t="s">
        <v>932</v>
      </c>
      <c r="B262" s="35">
        <v>1695.7832367999997</v>
      </c>
      <c r="C262" s="35">
        <v>16544.629999999997</v>
      </c>
    </row>
    <row r="263" spans="1:3" ht="15.6" x14ac:dyDescent="0.3">
      <c r="A263" s="21" t="s">
        <v>496</v>
      </c>
      <c r="B263" s="35">
        <v>4675.6003300000002</v>
      </c>
      <c r="C263" s="35">
        <v>15764.509999999997</v>
      </c>
    </row>
    <row r="264" spans="1:3" ht="15.6" x14ac:dyDescent="0.3">
      <c r="A264" s="21" t="s">
        <v>415</v>
      </c>
      <c r="B264" s="35">
        <v>910.80805999999927</v>
      </c>
      <c r="C264" s="35">
        <v>15597.44</v>
      </c>
    </row>
    <row r="265" spans="1:3" ht="15.6" x14ac:dyDescent="0.3">
      <c r="A265" s="47" t="s">
        <v>613</v>
      </c>
      <c r="B265" s="53">
        <v>-1842.5096000000003</v>
      </c>
      <c r="C265" s="53">
        <v>15291.350000000002</v>
      </c>
    </row>
    <row r="266" spans="1:3" ht="15.6" x14ac:dyDescent="0.3">
      <c r="A266" s="21" t="s">
        <v>171</v>
      </c>
      <c r="B266" s="35">
        <v>710.12541999999985</v>
      </c>
      <c r="C266" s="35">
        <v>14909.429999999998</v>
      </c>
    </row>
    <row r="267" spans="1:3" ht="15.6" x14ac:dyDescent="0.3">
      <c r="A267" s="21" t="s">
        <v>378</v>
      </c>
      <c r="B267" s="35">
        <v>3909.7538319999999</v>
      </c>
      <c r="C267" s="35">
        <v>14367.860000000002</v>
      </c>
    </row>
    <row r="268" spans="1:3" ht="15.6" x14ac:dyDescent="0.3">
      <c r="A268" s="21" t="s">
        <v>1741</v>
      </c>
      <c r="B268" s="35">
        <v>6848.3532999999998</v>
      </c>
      <c r="C268" s="35">
        <v>13922.919999999998</v>
      </c>
    </row>
    <row r="269" spans="1:3" ht="15.6" x14ac:dyDescent="0.3">
      <c r="A269" s="21" t="s">
        <v>149</v>
      </c>
      <c r="B269" s="35">
        <v>530.14977999999883</v>
      </c>
      <c r="C269" s="35">
        <v>13491.000000000002</v>
      </c>
    </row>
    <row r="270" spans="1:3" ht="15.6" x14ac:dyDescent="0.3">
      <c r="A270" s="47" t="s">
        <v>82</v>
      </c>
      <c r="B270" s="53">
        <v>-13759.205488</v>
      </c>
      <c r="C270" s="53">
        <v>12593.59</v>
      </c>
    </row>
    <row r="271" spans="1:3" ht="15.6" x14ac:dyDescent="0.3">
      <c r="A271" s="21" t="s">
        <v>958</v>
      </c>
      <c r="B271" s="35">
        <v>-1184.7472000000002</v>
      </c>
      <c r="C271" s="35">
        <v>11724.43</v>
      </c>
    </row>
    <row r="272" spans="1:3" ht="15.6" x14ac:dyDescent="0.3">
      <c r="A272" s="21" t="s">
        <v>330</v>
      </c>
      <c r="B272" s="35">
        <v>1262.4305799999991</v>
      </c>
      <c r="C272" s="35">
        <v>10977.690000000002</v>
      </c>
    </row>
    <row r="273" spans="1:3" ht="15.6" x14ac:dyDescent="0.3">
      <c r="A273" s="21" t="s">
        <v>506</v>
      </c>
      <c r="B273" s="35">
        <v>2123.2119000000002</v>
      </c>
      <c r="C273" s="35">
        <v>10903.079999999998</v>
      </c>
    </row>
    <row r="274" spans="1:3" ht="15.6" x14ac:dyDescent="0.3">
      <c r="A274" s="21" t="s">
        <v>648</v>
      </c>
      <c r="B274" s="35">
        <v>4771.4638249999989</v>
      </c>
      <c r="C274" s="35">
        <v>10681.549999999997</v>
      </c>
    </row>
    <row r="275" spans="1:3" ht="15.6" x14ac:dyDescent="0.3">
      <c r="A275" s="21" t="s">
        <v>469</v>
      </c>
      <c r="B275" s="35">
        <v>5073.0013999999992</v>
      </c>
      <c r="C275" s="35">
        <v>10027.83</v>
      </c>
    </row>
    <row r="276" spans="1:3" ht="15.6" x14ac:dyDescent="0.3">
      <c r="A276" s="21" t="s">
        <v>671</v>
      </c>
      <c r="B276" s="35">
        <v>-529.91495000000009</v>
      </c>
      <c r="C276" s="35">
        <v>9689.5799999999981</v>
      </c>
    </row>
    <row r="277" spans="1:3" ht="15.6" x14ac:dyDescent="0.3">
      <c r="A277" s="21" t="s">
        <v>533</v>
      </c>
      <c r="B277" s="35">
        <v>3788.8289959999997</v>
      </c>
      <c r="C277" s="35">
        <v>8864.5399999999991</v>
      </c>
    </row>
    <row r="278" spans="1:3" ht="15.6" x14ac:dyDescent="0.3">
      <c r="A278" s="21" t="s">
        <v>197</v>
      </c>
      <c r="B278" s="35">
        <v>3611.0574000000001</v>
      </c>
      <c r="C278" s="35">
        <v>7619.7</v>
      </c>
    </row>
    <row r="279" spans="1:3" ht="15.6" x14ac:dyDescent="0.3">
      <c r="A279" s="21" t="s">
        <v>304</v>
      </c>
      <c r="B279" s="35">
        <v>2555.9895199999996</v>
      </c>
      <c r="C279" s="35">
        <v>6884.04</v>
      </c>
    </row>
    <row r="280" spans="1:3" ht="15.6" x14ac:dyDescent="0.3">
      <c r="A280" s="21" t="s">
        <v>228</v>
      </c>
      <c r="B280" s="35">
        <v>-529.10629999999992</v>
      </c>
      <c r="C280" s="35">
        <v>6540.5400000000009</v>
      </c>
    </row>
    <row r="281" spans="1:3" ht="15.6" x14ac:dyDescent="0.3">
      <c r="A281" s="41" t="s">
        <v>366</v>
      </c>
      <c r="B281" s="42">
        <v>4215.9194799999996</v>
      </c>
      <c r="C281" s="42">
        <v>5593.1799999999994</v>
      </c>
    </row>
    <row r="282" spans="1:3" ht="15.6" x14ac:dyDescent="0.3">
      <c r="A282" s="41" t="s">
        <v>2659</v>
      </c>
      <c r="B282" s="42">
        <v>3012.1560999999997</v>
      </c>
      <c r="C282" s="42">
        <v>5300.2300000000005</v>
      </c>
    </row>
    <row r="283" spans="1:3" ht="15.6" x14ac:dyDescent="0.3">
      <c r="A283" s="41" t="s">
        <v>2193</v>
      </c>
      <c r="B283" s="42">
        <v>431.18619999999987</v>
      </c>
      <c r="C283" s="42">
        <v>1550.4899999999998</v>
      </c>
    </row>
    <row r="284" spans="1:3" ht="15.6" x14ac:dyDescent="0.3">
      <c r="A284" s="41" t="s">
        <v>1149</v>
      </c>
      <c r="B284" s="42">
        <v>406.74180000000001</v>
      </c>
      <c r="C284" s="42">
        <v>1257.76</v>
      </c>
    </row>
    <row r="285" spans="1:3" ht="15.6" x14ac:dyDescent="0.3">
      <c r="A285" s="41" t="s">
        <v>2226</v>
      </c>
      <c r="B285" s="42">
        <v>735.22499999999991</v>
      </c>
      <c r="C285" s="42">
        <v>1183.54</v>
      </c>
    </row>
    <row r="286" spans="1:3" ht="15.6" x14ac:dyDescent="0.3">
      <c r="A286" s="21" t="s">
        <v>3043</v>
      </c>
      <c r="B286" s="35">
        <v>224077.61183714995</v>
      </c>
      <c r="C286" s="35">
        <v>1924337.8800000001</v>
      </c>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row>
    <row r="292" spans="1:3" x14ac:dyDescent="0.25">
      <c r="A292"/>
      <c r="B292"/>
    </row>
    <row r="293" spans="1:3" x14ac:dyDescent="0.25">
      <c r="A293"/>
      <c r="B293"/>
    </row>
    <row r="294" spans="1:3" x14ac:dyDescent="0.25">
      <c r="A294" s="3" t="s">
        <v>3082</v>
      </c>
      <c r="B294"/>
    </row>
    <row r="295" spans="1:3" x14ac:dyDescent="0.25">
      <c r="A295"/>
      <c r="B295"/>
    </row>
    <row r="296" spans="1:3" ht="15.6" x14ac:dyDescent="0.3">
      <c r="A296" s="19" t="s">
        <v>3042</v>
      </c>
      <c r="B296" s="20" t="s">
        <v>3083</v>
      </c>
      <c r="C296" s="20" t="s">
        <v>3065</v>
      </c>
    </row>
    <row r="297" spans="1:3" ht="15.6" x14ac:dyDescent="0.3">
      <c r="A297" s="21" t="s">
        <v>53</v>
      </c>
      <c r="B297" s="35">
        <v>13.799578059071701</v>
      </c>
      <c r="C297" s="35">
        <v>179.93966971729961</v>
      </c>
    </row>
    <row r="298" spans="1:3" ht="15.6" x14ac:dyDescent="0.3">
      <c r="A298" s="21" t="s">
        <v>136</v>
      </c>
      <c r="B298" s="35">
        <v>12.828303167420769</v>
      </c>
      <c r="C298" s="35">
        <v>-32.633607193325808</v>
      </c>
    </row>
    <row r="299" spans="1:3" ht="15.6" x14ac:dyDescent="0.3">
      <c r="A299" s="21" t="s">
        <v>34</v>
      </c>
      <c r="B299" s="35">
        <v>12.733872340425496</v>
      </c>
      <c r="C299" s="35">
        <v>161.37189383404262</v>
      </c>
    </row>
    <row r="300" spans="1:3" ht="15.6" x14ac:dyDescent="0.3">
      <c r="A300" s="21" t="s">
        <v>61</v>
      </c>
      <c r="B300" s="35">
        <v>12.575618374558269</v>
      </c>
      <c r="C300" s="35">
        <v>136.6881142554771</v>
      </c>
    </row>
    <row r="301" spans="1:3" ht="15.6" x14ac:dyDescent="0.3">
      <c r="A301" s="21" t="s">
        <v>3043</v>
      </c>
      <c r="B301" s="35">
        <v>12.96815061475418</v>
      </c>
      <c r="C301" s="35">
        <v>114.79385852313017</v>
      </c>
    </row>
    <row r="302" spans="1:3" x14ac:dyDescent="0.25">
      <c r="A302"/>
      <c r="B302"/>
    </row>
    <row r="303" spans="1:3" x14ac:dyDescent="0.25">
      <c r="A303"/>
      <c r="B303"/>
    </row>
    <row r="304" spans="1:3" x14ac:dyDescent="0.25">
      <c r="A304"/>
      <c r="B304"/>
    </row>
    <row r="305" spans="1:3" x14ac:dyDescent="0.25">
      <c r="A305"/>
      <c r="B305"/>
    </row>
    <row r="306" spans="1:3" x14ac:dyDescent="0.25">
      <c r="A306"/>
      <c r="B306"/>
    </row>
    <row r="307" spans="1:3" x14ac:dyDescent="0.25">
      <c r="A307"/>
      <c r="B307"/>
    </row>
    <row r="308" spans="1:3" x14ac:dyDescent="0.25">
      <c r="A308"/>
      <c r="B308"/>
    </row>
    <row r="309" spans="1:3" x14ac:dyDescent="0.25">
      <c r="A309"/>
      <c r="B309"/>
    </row>
    <row r="310" spans="1:3" x14ac:dyDescent="0.25">
      <c r="A310"/>
      <c r="B310"/>
    </row>
    <row r="311" spans="1:3" x14ac:dyDescent="0.25">
      <c r="A311"/>
      <c r="B311"/>
    </row>
    <row r="312" spans="1:3" x14ac:dyDescent="0.25">
      <c r="A312" s="3" t="s">
        <v>3084</v>
      </c>
      <c r="B312"/>
    </row>
    <row r="313" spans="1:3" x14ac:dyDescent="0.25">
      <c r="A313"/>
      <c r="B313"/>
    </row>
    <row r="314" spans="1:3" ht="15.6" x14ac:dyDescent="0.3">
      <c r="A314" s="19" t="s">
        <v>3042</v>
      </c>
      <c r="B314" s="20" t="s">
        <v>3044</v>
      </c>
      <c r="C314" s="20" t="s">
        <v>3045</v>
      </c>
    </row>
    <row r="315" spans="1:3" ht="15.6" x14ac:dyDescent="0.3">
      <c r="A315" s="21" t="s">
        <v>28</v>
      </c>
      <c r="B315" s="35">
        <v>657784.53000000073</v>
      </c>
      <c r="C315" s="35">
        <v>54444.191002399981</v>
      </c>
    </row>
    <row r="316" spans="1:3" ht="15.6" x14ac:dyDescent="0.3">
      <c r="A316" s="21" t="s">
        <v>40</v>
      </c>
      <c r="B316" s="35">
        <v>464481.03999999946</v>
      </c>
      <c r="C316" s="35">
        <v>54433.520870919972</v>
      </c>
    </row>
    <row r="317" spans="1:3" ht="15.6" x14ac:dyDescent="0.3">
      <c r="A317" s="21" t="s">
        <v>114</v>
      </c>
      <c r="B317" s="35">
        <v>401778.37000000023</v>
      </c>
      <c r="C317" s="35">
        <v>49894.990272599971</v>
      </c>
    </row>
    <row r="318" spans="1:3" ht="15.6" x14ac:dyDescent="0.3">
      <c r="A318" s="21" t="s">
        <v>58</v>
      </c>
      <c r="B318" s="35">
        <v>400293.94</v>
      </c>
      <c r="C318" s="35">
        <v>65304.909691229986</v>
      </c>
    </row>
    <row r="319" spans="1:3" ht="15.6" x14ac:dyDescent="0.3">
      <c r="A319" s="21" t="s">
        <v>3043</v>
      </c>
      <c r="B319" s="35">
        <v>1924337.8800000004</v>
      </c>
      <c r="C319" s="35">
        <v>224077.61183714992</v>
      </c>
    </row>
    <row r="320" spans="1:3" x14ac:dyDescent="0.25">
      <c r="A320"/>
      <c r="B320"/>
    </row>
    <row r="321" spans="1:3" x14ac:dyDescent="0.25">
      <c r="A321"/>
      <c r="B321"/>
    </row>
    <row r="322" spans="1:3" x14ac:dyDescent="0.25">
      <c r="A322"/>
      <c r="B322"/>
    </row>
    <row r="323" spans="1:3" x14ac:dyDescent="0.25">
      <c r="A323"/>
      <c r="B323"/>
    </row>
    <row r="324" spans="1:3" x14ac:dyDescent="0.25">
      <c r="A324"/>
      <c r="B324"/>
    </row>
    <row r="325" spans="1:3" x14ac:dyDescent="0.25">
      <c r="A325"/>
      <c r="B325"/>
    </row>
    <row r="326" spans="1:3" x14ac:dyDescent="0.25">
      <c r="A326"/>
      <c r="B326"/>
    </row>
    <row r="327" spans="1:3" x14ac:dyDescent="0.25">
      <c r="A327"/>
      <c r="B327"/>
    </row>
    <row r="328" spans="1:3" x14ac:dyDescent="0.25">
      <c r="A328" s="3" t="s">
        <v>3085</v>
      </c>
      <c r="B328"/>
    </row>
    <row r="329" spans="1:3" x14ac:dyDescent="0.25">
      <c r="A329"/>
      <c r="B329"/>
    </row>
    <row r="330" spans="1:3" ht="15.6" x14ac:dyDescent="0.3">
      <c r="A330" s="19" t="s">
        <v>3042</v>
      </c>
      <c r="B330" s="20" t="s">
        <v>3044</v>
      </c>
      <c r="C330" s="20" t="s">
        <v>3045</v>
      </c>
    </row>
    <row r="331" spans="1:3" ht="15.6" x14ac:dyDescent="0.3">
      <c r="A331" s="21" t="s">
        <v>661</v>
      </c>
      <c r="B331" s="35">
        <v>50475.31</v>
      </c>
      <c r="C331" s="35">
        <v>3427.346</v>
      </c>
    </row>
    <row r="332" spans="1:3" ht="15.6" x14ac:dyDescent="0.3">
      <c r="A332" s="21" t="s">
        <v>1743</v>
      </c>
      <c r="B332" s="35">
        <v>48295.12</v>
      </c>
      <c r="C332" s="35">
        <v>8533.4255999999987</v>
      </c>
    </row>
    <row r="333" spans="1:3" ht="15.6" x14ac:dyDescent="0.3">
      <c r="A333" s="21" t="s">
        <v>598</v>
      </c>
      <c r="B333" s="35">
        <v>32194.12</v>
      </c>
      <c r="C333" s="35">
        <v>1893.4199999999998</v>
      </c>
    </row>
    <row r="334" spans="1:3" ht="15.6" x14ac:dyDescent="0.3">
      <c r="A334" s="21" t="s">
        <v>2405</v>
      </c>
      <c r="B334" s="35">
        <v>29916.01</v>
      </c>
      <c r="C334" s="35">
        <v>4234.9719999999998</v>
      </c>
    </row>
    <row r="335" spans="1:3" ht="15.6" x14ac:dyDescent="0.3">
      <c r="A335" s="21" t="s">
        <v>2477</v>
      </c>
      <c r="B335" s="35">
        <v>28779.129999999997</v>
      </c>
      <c r="C335" s="35">
        <v>1928.18</v>
      </c>
    </row>
    <row r="336" spans="1:3" ht="15.6" x14ac:dyDescent="0.3">
      <c r="A336" s="21" t="s">
        <v>3043</v>
      </c>
      <c r="B336" s="35">
        <v>189659.69</v>
      </c>
      <c r="C336" s="35">
        <v>20017.343599999997</v>
      </c>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s="3" t="s">
        <v>3086</v>
      </c>
      <c r="B342"/>
    </row>
    <row r="343" spans="1:3" x14ac:dyDescent="0.25">
      <c r="A343"/>
      <c r="B343"/>
    </row>
    <row r="344" spans="1:3" ht="15.6" x14ac:dyDescent="0.3">
      <c r="A344" s="19" t="s">
        <v>3042</v>
      </c>
      <c r="B344" s="20" t="s">
        <v>3077</v>
      </c>
      <c r="C344" s="20" t="s">
        <v>3087</v>
      </c>
    </row>
    <row r="345" spans="1:3" ht="15.6" x14ac:dyDescent="0.3">
      <c r="A345" s="21" t="s">
        <v>58</v>
      </c>
      <c r="B345" s="35">
        <v>1031.6854123711341</v>
      </c>
      <c r="C345" s="35">
        <v>4.9845360824742203E-2</v>
      </c>
    </row>
    <row r="346" spans="1:3" ht="15.6" x14ac:dyDescent="0.3">
      <c r="A346" s="21" t="s">
        <v>40</v>
      </c>
      <c r="B346" s="35">
        <v>988.25753191489241</v>
      </c>
      <c r="C346" s="35">
        <v>4.6872340425531865E-2</v>
      </c>
    </row>
    <row r="347" spans="1:3" ht="15.6" x14ac:dyDescent="0.3">
      <c r="A347" s="21" t="s">
        <v>114</v>
      </c>
      <c r="B347" s="35">
        <v>979.9472439024396</v>
      </c>
      <c r="C347" s="35">
        <v>5.0682926829268303E-2</v>
      </c>
    </row>
    <row r="348" spans="1:3" ht="15.6" x14ac:dyDescent="0.3">
      <c r="A348" s="21" t="s">
        <v>28</v>
      </c>
      <c r="B348" s="35">
        <v>961.67328947368526</v>
      </c>
      <c r="C348" s="35">
        <v>4.8903508771929873E-2</v>
      </c>
    </row>
    <row r="349" spans="1:3" ht="15.6" x14ac:dyDescent="0.3">
      <c r="A349" s="21" t="s">
        <v>3043</v>
      </c>
      <c r="B349" s="35">
        <v>985.82883196721446</v>
      </c>
      <c r="C349" s="35">
        <v>4.8975409836065638E-2</v>
      </c>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s="3" t="s">
        <v>3086</v>
      </c>
      <c r="B355"/>
    </row>
    <row r="356" spans="1:3" x14ac:dyDescent="0.25">
      <c r="A356"/>
      <c r="B356"/>
    </row>
    <row r="357" spans="1:3" ht="15.6" x14ac:dyDescent="0.3">
      <c r="A357" s="19" t="s">
        <v>3042</v>
      </c>
      <c r="B357" s="20" t="s">
        <v>3044</v>
      </c>
      <c r="C357" s="20" t="s">
        <v>3045</v>
      </c>
    </row>
    <row r="358" spans="1:3" ht="15.6" x14ac:dyDescent="0.3">
      <c r="A358" s="21" t="s">
        <v>3094</v>
      </c>
      <c r="B358" s="35">
        <v>306572.06999999977</v>
      </c>
      <c r="C358" s="35">
        <v>67002.732858400021</v>
      </c>
    </row>
    <row r="359" spans="1:3" ht="15.6" x14ac:dyDescent="0.3">
      <c r="A359" s="21" t="s">
        <v>3093</v>
      </c>
      <c r="B359" s="35">
        <v>271696.67000000016</v>
      </c>
      <c r="C359" s="35">
        <v>103.15958674999388</v>
      </c>
    </row>
    <row r="360" spans="1:3" ht="15.6" x14ac:dyDescent="0.3">
      <c r="A360" s="21" t="s">
        <v>3092</v>
      </c>
      <c r="B360" s="35">
        <v>355368.79999999964</v>
      </c>
      <c r="C360" s="35">
        <v>66836.970610000033</v>
      </c>
    </row>
    <row r="361" spans="1:3" ht="15.6" x14ac:dyDescent="0.3">
      <c r="A361" s="21" t="s">
        <v>3091</v>
      </c>
      <c r="B361" s="35">
        <v>274766.92000000016</v>
      </c>
      <c r="C361" s="35">
        <v>1043.6774996800048</v>
      </c>
    </row>
    <row r="362" spans="1:3" ht="15.6" x14ac:dyDescent="0.3">
      <c r="A362" s="21" t="s">
        <v>3090</v>
      </c>
      <c r="B362" s="35">
        <v>326101.46999999997</v>
      </c>
      <c r="C362" s="35">
        <v>35944.658780320009</v>
      </c>
    </row>
    <row r="363" spans="1:3" ht="15.6" x14ac:dyDescent="0.3">
      <c r="A363" s="21" t="s">
        <v>3089</v>
      </c>
      <c r="B363" s="35">
        <v>389831.94999999978</v>
      </c>
      <c r="C363" s="35">
        <v>53146.412501999992</v>
      </c>
    </row>
    <row r="364" spans="1:3" ht="15.6" x14ac:dyDescent="0.3">
      <c r="A364" s="21" t="s">
        <v>3043</v>
      </c>
      <c r="B364" s="35">
        <v>1924337.8799999994</v>
      </c>
      <c r="C364" s="35">
        <v>224077.61183715006</v>
      </c>
    </row>
    <row r="365" spans="1:3" ht="15.6" x14ac:dyDescent="0.3">
      <c r="A365"/>
      <c r="B365"/>
      <c r="C365"/>
    </row>
    <row r="366" spans="1:3" ht="15.6" x14ac:dyDescent="0.3">
      <c r="A366"/>
      <c r="B366"/>
      <c r="C366"/>
    </row>
    <row r="367" spans="1:3" ht="15.6" x14ac:dyDescent="0.3">
      <c r="A367"/>
      <c r="B367"/>
      <c r="C367"/>
    </row>
    <row r="368" spans="1:3" ht="15.6" x14ac:dyDescent="0.3">
      <c r="A368"/>
      <c r="B368"/>
      <c r="C368"/>
    </row>
    <row r="369" spans="1:3" ht="15.6" x14ac:dyDescent="0.3">
      <c r="A369"/>
      <c r="B369"/>
      <c r="C369"/>
    </row>
    <row r="370" spans="1:3" ht="15.6" x14ac:dyDescent="0.3">
      <c r="A370"/>
      <c r="B370"/>
      <c r="C370"/>
    </row>
    <row r="371" spans="1:3" ht="15.6" x14ac:dyDescent="0.3">
      <c r="A371"/>
      <c r="B371"/>
      <c r="C371"/>
    </row>
    <row r="372" spans="1:3" x14ac:dyDescent="0.25">
      <c r="A372" s="6" t="s">
        <v>3052</v>
      </c>
      <c r="B372" s="6"/>
      <c r="C372"/>
    </row>
    <row r="373" spans="1:3" x14ac:dyDescent="0.25">
      <c r="A373" s="5" t="s">
        <v>3042</v>
      </c>
      <c r="B373" s="5" t="s">
        <v>3045</v>
      </c>
      <c r="C373"/>
    </row>
    <row r="374" spans="1:3" x14ac:dyDescent="0.25">
      <c r="A374" s="10" t="s">
        <v>152</v>
      </c>
      <c r="B374" s="11">
        <v>-7240.0713636500004</v>
      </c>
      <c r="C374"/>
    </row>
    <row r="375" spans="1:3" x14ac:dyDescent="0.25">
      <c r="A375" s="10" t="s">
        <v>66</v>
      </c>
      <c r="B375" s="11">
        <v>-1544.8260631999999</v>
      </c>
      <c r="C375"/>
    </row>
    <row r="376" spans="1:3" x14ac:dyDescent="0.25">
      <c r="A376" s="10" t="s">
        <v>174</v>
      </c>
      <c r="B376" s="11">
        <v>-1291.0958999999998</v>
      </c>
      <c r="C376"/>
    </row>
    <row r="377" spans="1:3" x14ac:dyDescent="0.25">
      <c r="A377" s="10" t="s">
        <v>69</v>
      </c>
      <c r="B377" s="11">
        <v>-1194.4124999999999</v>
      </c>
      <c r="C377"/>
    </row>
    <row r="378" spans="1:3" x14ac:dyDescent="0.25">
      <c r="A378" s="10" t="s">
        <v>191</v>
      </c>
      <c r="B378" s="11">
        <v>-930.43840000000375</v>
      </c>
      <c r="C378"/>
    </row>
    <row r="379" spans="1:3" x14ac:dyDescent="0.25">
      <c r="A379" s="10" t="s">
        <v>30</v>
      </c>
      <c r="B379" s="11">
        <v>-257.62880000000052</v>
      </c>
      <c r="C379"/>
    </row>
    <row r="380" spans="1:3" x14ac:dyDescent="0.25">
      <c r="A380" s="10" t="s">
        <v>109</v>
      </c>
      <c r="B380" s="11">
        <v>59296.389429999988</v>
      </c>
      <c r="C380"/>
    </row>
    <row r="381" spans="1:3" x14ac:dyDescent="0.25">
      <c r="A381" s="10" t="s">
        <v>42</v>
      </c>
      <c r="B381" s="11">
        <v>48695.836599999981</v>
      </c>
      <c r="C381"/>
    </row>
    <row r="382" spans="1:3" x14ac:dyDescent="0.25">
      <c r="A382" s="10" t="s">
        <v>78</v>
      </c>
      <c r="B382" s="11">
        <v>40790.514239999982</v>
      </c>
      <c r="C382"/>
    </row>
    <row r="383" spans="1:3" x14ac:dyDescent="0.25">
      <c r="A383" s="10" t="s">
        <v>587</v>
      </c>
      <c r="B383" s="11">
        <v>23990.207579999995</v>
      </c>
      <c r="C383"/>
    </row>
    <row r="384" spans="1:3" x14ac:dyDescent="0.25">
      <c r="A384" s="10" t="s">
        <v>50</v>
      </c>
      <c r="B384" s="11">
        <v>18724.119100000004</v>
      </c>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s="3" t="s">
        <v>3082</v>
      </c>
      <c r="B394"/>
    </row>
    <row r="395" spans="1:3" x14ac:dyDescent="0.25">
      <c r="A395"/>
      <c r="B395"/>
    </row>
    <row r="396" spans="1:3" ht="15.6" x14ac:dyDescent="0.3">
      <c r="A396" s="19" t="s">
        <v>3042</v>
      </c>
      <c r="B396" s="20" t="s">
        <v>3044</v>
      </c>
      <c r="C396"/>
    </row>
    <row r="397" spans="1:3" ht="15.6" x14ac:dyDescent="0.3">
      <c r="A397" s="21" t="s">
        <v>53</v>
      </c>
      <c r="B397" s="35">
        <v>592171.48999999964</v>
      </c>
      <c r="C397"/>
    </row>
    <row r="398" spans="1:3" ht="15.6" x14ac:dyDescent="0.3">
      <c r="A398" s="21" t="s">
        <v>34</v>
      </c>
      <c r="B398" s="35">
        <v>526776.56999999995</v>
      </c>
      <c r="C398"/>
    </row>
    <row r="399" spans="1:3" ht="15.6" x14ac:dyDescent="0.3">
      <c r="A399" s="21" t="s">
        <v>61</v>
      </c>
      <c r="B399" s="35">
        <v>448284.7</v>
      </c>
      <c r="C399"/>
    </row>
    <row r="400" spans="1:3" ht="15.6" x14ac:dyDescent="0.3">
      <c r="A400" s="21" t="s">
        <v>136</v>
      </c>
      <c r="B400" s="35">
        <v>357105.12000000011</v>
      </c>
      <c r="C400"/>
    </row>
    <row r="401" spans="1:3" ht="15.6" x14ac:dyDescent="0.3">
      <c r="A401" s="21" t="s">
        <v>3043</v>
      </c>
      <c r="B401" s="35">
        <v>1924337.88</v>
      </c>
      <c r="C401"/>
    </row>
    <row r="402" spans="1:3" ht="15.6" x14ac:dyDescent="0.3">
      <c r="A402"/>
      <c r="B402"/>
      <c r="C402"/>
    </row>
    <row r="403" spans="1:3" ht="15.6" x14ac:dyDescent="0.3">
      <c r="A403"/>
      <c r="B403"/>
      <c r="C403"/>
    </row>
    <row r="404" spans="1:3" ht="15.6" x14ac:dyDescent="0.3">
      <c r="A404"/>
      <c r="B404"/>
      <c r="C404"/>
    </row>
    <row r="405" spans="1:3" ht="15.6" x14ac:dyDescent="0.3">
      <c r="A405"/>
      <c r="B405"/>
      <c r="C405"/>
    </row>
    <row r="406" spans="1:3" ht="15.6" x14ac:dyDescent="0.3">
      <c r="A406"/>
      <c r="B406"/>
      <c r="C406"/>
    </row>
    <row r="407" spans="1:3" ht="15.6" x14ac:dyDescent="0.3">
      <c r="A407"/>
      <c r="B407"/>
      <c r="C407"/>
    </row>
    <row r="408" spans="1:3" x14ac:dyDescent="0.25">
      <c r="A408" s="3" t="s">
        <v>3095</v>
      </c>
      <c r="B408" s="3" t="s">
        <v>21</v>
      </c>
      <c r="C408"/>
    </row>
    <row r="409" spans="1:3" ht="15.6" x14ac:dyDescent="0.3">
      <c r="A409" s="47" t="s">
        <v>45</v>
      </c>
      <c r="B409" s="53">
        <v>37421.960191999999</v>
      </c>
      <c r="C409"/>
    </row>
    <row r="410" spans="1:3" ht="15.6" x14ac:dyDescent="0.3">
      <c r="A410" s="47" t="s">
        <v>130</v>
      </c>
      <c r="B410" s="53">
        <v>28078.850659999996</v>
      </c>
      <c r="C410"/>
    </row>
    <row r="411" spans="1:3" ht="15.6" x14ac:dyDescent="0.3">
      <c r="A411" s="47" t="s">
        <v>71</v>
      </c>
      <c r="B411" s="53">
        <v>27611.943318599991</v>
      </c>
      <c r="C411"/>
    </row>
    <row r="412" spans="1:3" ht="15.6" x14ac:dyDescent="0.3">
      <c r="A412" s="47" t="s">
        <v>154</v>
      </c>
      <c r="B412" s="53">
        <v>23410.842026000009</v>
      </c>
      <c r="C412"/>
    </row>
    <row r="413" spans="1:3" ht="15.6" x14ac:dyDescent="0.3">
      <c r="A413" s="47" t="s">
        <v>102</v>
      </c>
      <c r="B413" s="53">
        <v>17931.043399999999</v>
      </c>
      <c r="C413"/>
    </row>
    <row r="414" spans="1:3" ht="15.6" x14ac:dyDescent="0.3">
      <c r="A414" s="47" t="s">
        <v>178</v>
      </c>
      <c r="B414" s="53">
        <v>12321.579312</v>
      </c>
      <c r="C414"/>
    </row>
    <row r="415" spans="1:3" ht="15.6" x14ac:dyDescent="0.3">
      <c r="A415" s="47" t="s">
        <v>300</v>
      </c>
      <c r="B415" s="53">
        <v>12307.551891600007</v>
      </c>
      <c r="C415"/>
    </row>
    <row r="416" spans="1:3" ht="15.6" x14ac:dyDescent="0.3">
      <c r="A416" s="47" t="s">
        <v>387</v>
      </c>
      <c r="B416" s="53">
        <v>11838.49141375</v>
      </c>
      <c r="C416"/>
    </row>
    <row r="417" spans="1:3" ht="15.6" x14ac:dyDescent="0.3">
      <c r="A417" s="47" t="s">
        <v>1008</v>
      </c>
      <c r="B417" s="53">
        <v>11677.3631</v>
      </c>
      <c r="C417"/>
    </row>
    <row r="418" spans="1:3" ht="15.6" x14ac:dyDescent="0.3">
      <c r="A418" s="47" t="s">
        <v>255</v>
      </c>
      <c r="B418" s="53">
        <v>6965.4626599999965</v>
      </c>
      <c r="C418"/>
    </row>
    <row r="419" spans="1:3" ht="15.6" x14ac:dyDescent="0.3">
      <c r="A419" s="47" t="s">
        <v>1741</v>
      </c>
      <c r="B419" s="53">
        <v>6848.3532999999998</v>
      </c>
      <c r="C419"/>
    </row>
    <row r="420" spans="1:3" ht="15.6" x14ac:dyDescent="0.3">
      <c r="A420" s="47" t="s">
        <v>193</v>
      </c>
      <c r="B420" s="53">
        <v>5293.7839799999983</v>
      </c>
      <c r="C420"/>
    </row>
    <row r="421" spans="1:3" ht="15.6" x14ac:dyDescent="0.3">
      <c r="A421" s="47" t="s">
        <v>469</v>
      </c>
      <c r="B421" s="53">
        <v>5073.0013999999992</v>
      </c>
      <c r="C421"/>
    </row>
    <row r="422" spans="1:3" ht="15.6" x14ac:dyDescent="0.3">
      <c r="A422" s="47" t="s">
        <v>648</v>
      </c>
      <c r="B422" s="53">
        <v>4771.4638249999989</v>
      </c>
      <c r="C422"/>
    </row>
    <row r="423" spans="1:3" ht="15.6" x14ac:dyDescent="0.3">
      <c r="A423" s="47" t="s">
        <v>496</v>
      </c>
      <c r="B423" s="53">
        <v>4675.6003300000002</v>
      </c>
      <c r="C423"/>
    </row>
    <row r="424" spans="1:3" ht="15.6" x14ac:dyDescent="0.3">
      <c r="A424" s="47" t="s">
        <v>366</v>
      </c>
      <c r="B424" s="53">
        <v>4215.9194799999996</v>
      </c>
      <c r="C424"/>
    </row>
    <row r="425" spans="1:3" ht="15.6" x14ac:dyDescent="0.3">
      <c r="A425" s="47" t="s">
        <v>1858</v>
      </c>
      <c r="B425" s="53">
        <v>3986.4100599999997</v>
      </c>
      <c r="C425"/>
    </row>
    <row r="426" spans="1:3" ht="15.6" x14ac:dyDescent="0.3">
      <c r="A426" s="47" t="s">
        <v>62</v>
      </c>
      <c r="B426" s="53">
        <v>3986.3948599999999</v>
      </c>
      <c r="C426"/>
    </row>
    <row r="427" spans="1:3" ht="15.6" x14ac:dyDescent="0.3">
      <c r="A427" s="47" t="s">
        <v>212</v>
      </c>
      <c r="B427" s="53">
        <v>3931.83698</v>
      </c>
      <c r="C427"/>
    </row>
    <row r="428" spans="1:3" ht="15.6" x14ac:dyDescent="0.3">
      <c r="A428" s="47" t="s">
        <v>378</v>
      </c>
      <c r="B428" s="53">
        <v>3909.7538319999999</v>
      </c>
      <c r="C428"/>
    </row>
    <row r="429" spans="1:3" ht="15.6" x14ac:dyDescent="0.3">
      <c r="A429" s="47" t="s">
        <v>35</v>
      </c>
      <c r="B429" s="53">
        <v>3855.6117499999996</v>
      </c>
      <c r="C429"/>
    </row>
    <row r="430" spans="1:3" ht="15.6" x14ac:dyDescent="0.3">
      <c r="A430" s="47" t="s">
        <v>533</v>
      </c>
      <c r="B430" s="53">
        <v>3788.8289959999997</v>
      </c>
      <c r="C430"/>
    </row>
    <row r="431" spans="1:3" ht="15.6" x14ac:dyDescent="0.3">
      <c r="A431" s="47" t="s">
        <v>197</v>
      </c>
      <c r="B431" s="53">
        <v>3611.0574000000001</v>
      </c>
      <c r="C431"/>
    </row>
    <row r="432" spans="1:3" ht="15.6" x14ac:dyDescent="0.3">
      <c r="A432" s="47" t="s">
        <v>2659</v>
      </c>
      <c r="B432" s="53">
        <v>3012.1560999999997</v>
      </c>
      <c r="C432"/>
    </row>
    <row r="433" spans="1:3" ht="15.6" x14ac:dyDescent="0.3">
      <c r="A433" s="47" t="s">
        <v>188</v>
      </c>
      <c r="B433" s="53">
        <v>2847.9528929999979</v>
      </c>
      <c r="C433"/>
    </row>
    <row r="434" spans="1:3" ht="15.6" x14ac:dyDescent="0.3">
      <c r="A434" s="47" t="s">
        <v>183</v>
      </c>
      <c r="B434" s="53">
        <v>2725.7763600000008</v>
      </c>
      <c r="C434"/>
    </row>
    <row r="435" spans="1:3" ht="15.6" x14ac:dyDescent="0.3">
      <c r="A435" s="47" t="s">
        <v>304</v>
      </c>
      <c r="B435" s="53">
        <v>2555.9895199999996</v>
      </c>
      <c r="C435"/>
    </row>
    <row r="436" spans="1:3" ht="15.6" x14ac:dyDescent="0.3">
      <c r="A436" s="47" t="s">
        <v>506</v>
      </c>
      <c r="B436" s="53">
        <v>2123.2119000000002</v>
      </c>
      <c r="C436"/>
    </row>
    <row r="437" spans="1:3" ht="15.6" x14ac:dyDescent="0.3">
      <c r="A437" s="47" t="s">
        <v>932</v>
      </c>
      <c r="B437" s="53">
        <v>1695.7832367999997</v>
      </c>
      <c r="C437"/>
    </row>
    <row r="438" spans="1:3" ht="15.6" x14ac:dyDescent="0.3">
      <c r="A438" s="47" t="s">
        <v>330</v>
      </c>
      <c r="B438" s="53">
        <v>1262.4305799999991</v>
      </c>
      <c r="C438"/>
    </row>
    <row r="439" spans="1:3" ht="15.6" x14ac:dyDescent="0.3">
      <c r="A439" s="47" t="s">
        <v>415</v>
      </c>
      <c r="B439" s="53">
        <v>910.80805999999927</v>
      </c>
      <c r="C439"/>
    </row>
    <row r="440" spans="1:3" ht="15.6" x14ac:dyDescent="0.3">
      <c r="A440" s="47" t="s">
        <v>54</v>
      </c>
      <c r="B440" s="53">
        <v>770.90868800000044</v>
      </c>
      <c r="C440"/>
    </row>
    <row r="441" spans="1:3" ht="15.6" x14ac:dyDescent="0.3">
      <c r="A441" s="47" t="s">
        <v>2226</v>
      </c>
      <c r="B441" s="53">
        <v>735.22499999999991</v>
      </c>
      <c r="C441"/>
    </row>
    <row r="442" spans="1:3" ht="15.6" x14ac:dyDescent="0.3">
      <c r="A442" s="47" t="s">
        <v>171</v>
      </c>
      <c r="B442" s="53">
        <v>710.12541999999985</v>
      </c>
      <c r="C442"/>
    </row>
    <row r="443" spans="1:3" ht="15.6" x14ac:dyDescent="0.3">
      <c r="A443" s="47" t="s">
        <v>149</v>
      </c>
      <c r="B443" s="53">
        <v>530.14977999999883</v>
      </c>
      <c r="C443"/>
    </row>
    <row r="444" spans="1:3" ht="15.6" x14ac:dyDescent="0.3">
      <c r="A444" s="47" t="s">
        <v>2193</v>
      </c>
      <c r="B444" s="53">
        <v>431.18619999999987</v>
      </c>
      <c r="C444"/>
    </row>
    <row r="445" spans="1:3" ht="15.6" x14ac:dyDescent="0.3">
      <c r="A445" s="47" t="s">
        <v>1149</v>
      </c>
      <c r="B445" s="53">
        <v>406.74180000000001</v>
      </c>
      <c r="C445"/>
    </row>
    <row r="446" spans="1:3" ht="15.6" x14ac:dyDescent="0.3">
      <c r="A446" s="47" t="s">
        <v>362</v>
      </c>
      <c r="B446" s="53">
        <v>86.703839999999161</v>
      </c>
      <c r="C446"/>
    </row>
    <row r="447" spans="1:3" ht="15.6" x14ac:dyDescent="0.3">
      <c r="A447" s="47" t="s">
        <v>703</v>
      </c>
      <c r="B447" s="53">
        <v>-101.66510500000055</v>
      </c>
      <c r="C447"/>
    </row>
    <row r="448" spans="1:3" ht="15.6" x14ac:dyDescent="0.3">
      <c r="A448" s="47" t="s">
        <v>228</v>
      </c>
      <c r="B448" s="53">
        <v>-529.10629999999992</v>
      </c>
      <c r="C448"/>
    </row>
    <row r="449" spans="1:3" ht="15.6" x14ac:dyDescent="0.3">
      <c r="A449" s="47" t="s">
        <v>671</v>
      </c>
      <c r="B449" s="53">
        <v>-529.91495000000009</v>
      </c>
      <c r="C449"/>
    </row>
    <row r="450" spans="1:3" ht="15.6" x14ac:dyDescent="0.3">
      <c r="A450" s="47" t="s">
        <v>234</v>
      </c>
      <c r="B450" s="53">
        <v>-1095.5065246000008</v>
      </c>
      <c r="C450"/>
    </row>
    <row r="451" spans="1:3" ht="15.6" x14ac:dyDescent="0.3">
      <c r="A451" s="47" t="s">
        <v>958</v>
      </c>
      <c r="B451" s="53">
        <v>-1184.7472000000002</v>
      </c>
      <c r="C451"/>
    </row>
    <row r="452" spans="1:3" ht="15.6" x14ac:dyDescent="0.3">
      <c r="A452" s="47" t="s">
        <v>244</v>
      </c>
      <c r="B452" s="53">
        <v>-1603.4634000000001</v>
      </c>
      <c r="C452"/>
    </row>
    <row r="453" spans="1:3" ht="15.6" x14ac:dyDescent="0.3">
      <c r="A453" s="47" t="s">
        <v>137</v>
      </c>
      <c r="B453" s="53">
        <v>-1748.5517000000004</v>
      </c>
      <c r="C453"/>
    </row>
    <row r="454" spans="1:3" ht="15.6" x14ac:dyDescent="0.3">
      <c r="A454" s="47" t="s">
        <v>613</v>
      </c>
      <c r="B454" s="53">
        <v>-1842.5096000000003</v>
      </c>
      <c r="C454"/>
    </row>
    <row r="455" spans="1:3" ht="15.6" x14ac:dyDescent="0.3">
      <c r="A455" s="47" t="s">
        <v>1278</v>
      </c>
      <c r="B455" s="53">
        <v>-2418.0565999999999</v>
      </c>
      <c r="C455"/>
    </row>
    <row r="456" spans="1:3" ht="15.6" x14ac:dyDescent="0.3">
      <c r="A456" s="47" t="s">
        <v>82</v>
      </c>
      <c r="B456" s="53">
        <v>-13759.205488</v>
      </c>
      <c r="C456"/>
    </row>
    <row r="457" spans="1:3" ht="15.6" x14ac:dyDescent="0.3">
      <c r="A457" s="47" t="s">
        <v>322</v>
      </c>
      <c r="B457" s="53">
        <v>-19427.914839999998</v>
      </c>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row>
    <row r="1460" spans="1:3" x14ac:dyDescent="0.25">
      <c r="A1460"/>
    </row>
    <row r="1461" spans="1:3" x14ac:dyDescent="0.25">
      <c r="A1461"/>
    </row>
    <row r="1462" spans="1:3" x14ac:dyDescent="0.25">
      <c r="A1462"/>
    </row>
    <row r="1463" spans="1:3" x14ac:dyDescent="0.25">
      <c r="A1463"/>
    </row>
    <row r="1464" spans="1:3" x14ac:dyDescent="0.25">
      <c r="A1464"/>
    </row>
    <row r="1465" spans="1:3" x14ac:dyDescent="0.25">
      <c r="A1465"/>
    </row>
    <row r="1466" spans="1:3" x14ac:dyDescent="0.25">
      <c r="A1466"/>
    </row>
    <row r="1467" spans="1:3" x14ac:dyDescent="0.25">
      <c r="A1467"/>
    </row>
    <row r="1468" spans="1:3" x14ac:dyDescent="0.25">
      <c r="A1468"/>
    </row>
    <row r="1469" spans="1:3" x14ac:dyDescent="0.25">
      <c r="A1469"/>
    </row>
    <row r="1470" spans="1:3" x14ac:dyDescent="0.25">
      <c r="A1470"/>
    </row>
    <row r="1471" spans="1:3" x14ac:dyDescent="0.25">
      <c r="A1471"/>
    </row>
    <row r="1472" spans="1:3" x14ac:dyDescent="0.25">
      <c r="A1472"/>
    </row>
    <row r="1473" spans="1:1" x14ac:dyDescent="0.25">
      <c r="A1473"/>
    </row>
    <row r="1474" spans="1:1" x14ac:dyDescent="0.25">
      <c r="A1474"/>
    </row>
    <row r="1475" spans="1:1" x14ac:dyDescent="0.25">
      <c r="A1475"/>
    </row>
    <row r="1476" spans="1:1" x14ac:dyDescent="0.25">
      <c r="A1476"/>
    </row>
    <row r="1477" spans="1:1" x14ac:dyDescent="0.25">
      <c r="A1477"/>
    </row>
    <row r="1478" spans="1:1" x14ac:dyDescent="0.25">
      <c r="A1478"/>
    </row>
    <row r="1479" spans="1:1" x14ac:dyDescent="0.25">
      <c r="A1479"/>
    </row>
    <row r="1480" spans="1:1" x14ac:dyDescent="0.25">
      <c r="A1480"/>
    </row>
    <row r="1481" spans="1:1" x14ac:dyDescent="0.25">
      <c r="A1481"/>
    </row>
    <row r="1482" spans="1:1" x14ac:dyDescent="0.25">
      <c r="A1482"/>
    </row>
    <row r="1483" spans="1:1" x14ac:dyDescent="0.25">
      <c r="A1483"/>
    </row>
    <row r="1484" spans="1:1" x14ac:dyDescent="0.25">
      <c r="A1484"/>
    </row>
    <row r="1485" spans="1:1" x14ac:dyDescent="0.25">
      <c r="A1485"/>
    </row>
    <row r="1486" spans="1:1" x14ac:dyDescent="0.25">
      <c r="A1486"/>
    </row>
    <row r="1487" spans="1:1" x14ac:dyDescent="0.25">
      <c r="A1487"/>
    </row>
    <row r="1488" spans="1:1" x14ac:dyDescent="0.25">
      <c r="A1488"/>
    </row>
    <row r="1489" spans="1:1" x14ac:dyDescent="0.25">
      <c r="A1489"/>
    </row>
    <row r="1490" spans="1:1" x14ac:dyDescent="0.25">
      <c r="A1490"/>
    </row>
    <row r="1491" spans="1:1" x14ac:dyDescent="0.25">
      <c r="A1491"/>
    </row>
    <row r="1492" spans="1:1" x14ac:dyDescent="0.25">
      <c r="A1492"/>
    </row>
    <row r="1493" spans="1:1" x14ac:dyDescent="0.25">
      <c r="A1493"/>
    </row>
    <row r="1494" spans="1:1" x14ac:dyDescent="0.25">
      <c r="A1494"/>
    </row>
    <row r="1495" spans="1:1" x14ac:dyDescent="0.25">
      <c r="A1495"/>
    </row>
    <row r="1496" spans="1:1" x14ac:dyDescent="0.25">
      <c r="A1496"/>
    </row>
    <row r="1497" spans="1:1" x14ac:dyDescent="0.25">
      <c r="A1497"/>
    </row>
    <row r="1498" spans="1:1" x14ac:dyDescent="0.25">
      <c r="A1498"/>
    </row>
    <row r="1499" spans="1:1" x14ac:dyDescent="0.25">
      <c r="A1499"/>
    </row>
    <row r="1500" spans="1:1" x14ac:dyDescent="0.25">
      <c r="A1500"/>
    </row>
    <row r="1501" spans="1:1" x14ac:dyDescent="0.25">
      <c r="A1501"/>
    </row>
    <row r="1502" spans="1:1" x14ac:dyDescent="0.25">
      <c r="A1502"/>
    </row>
    <row r="1503" spans="1:1" x14ac:dyDescent="0.25">
      <c r="A1503"/>
    </row>
    <row r="1504" spans="1:1" x14ac:dyDescent="0.25">
      <c r="A1504"/>
    </row>
    <row r="1505" spans="1:1" x14ac:dyDescent="0.25">
      <c r="A1505"/>
    </row>
    <row r="1506" spans="1:1" x14ac:dyDescent="0.25">
      <c r="A1506"/>
    </row>
    <row r="1507" spans="1:1" x14ac:dyDescent="0.25">
      <c r="A1507"/>
    </row>
    <row r="1508" spans="1:1" x14ac:dyDescent="0.25">
      <c r="A1508"/>
    </row>
    <row r="1509" spans="1:1" x14ac:dyDescent="0.25">
      <c r="A1509"/>
    </row>
    <row r="1510" spans="1:1" x14ac:dyDescent="0.25">
      <c r="A1510"/>
    </row>
    <row r="1511" spans="1:1" x14ac:dyDescent="0.25">
      <c r="A1511"/>
    </row>
    <row r="1512" spans="1:1" x14ac:dyDescent="0.25">
      <c r="A1512"/>
    </row>
    <row r="1513" spans="1:1" x14ac:dyDescent="0.25">
      <c r="A1513"/>
    </row>
    <row r="1514" spans="1:1" x14ac:dyDescent="0.25">
      <c r="A1514"/>
    </row>
    <row r="1515" spans="1:1" x14ac:dyDescent="0.25">
      <c r="A1515"/>
    </row>
    <row r="1516" spans="1:1" x14ac:dyDescent="0.25">
      <c r="A1516"/>
    </row>
    <row r="1517" spans="1:1" x14ac:dyDescent="0.25">
      <c r="A1517"/>
    </row>
    <row r="1518" spans="1:1" x14ac:dyDescent="0.25">
      <c r="A1518"/>
    </row>
    <row r="1519" spans="1:1" x14ac:dyDescent="0.25">
      <c r="A1519"/>
    </row>
    <row r="1520" spans="1:1" x14ac:dyDescent="0.25">
      <c r="A1520"/>
    </row>
    <row r="1521" spans="1:1" x14ac:dyDescent="0.25">
      <c r="A1521"/>
    </row>
    <row r="1522" spans="1:1" x14ac:dyDescent="0.25">
      <c r="A1522"/>
    </row>
    <row r="1523" spans="1:1" x14ac:dyDescent="0.25">
      <c r="A1523"/>
    </row>
    <row r="1524" spans="1:1" x14ac:dyDescent="0.25">
      <c r="A1524"/>
    </row>
    <row r="1525" spans="1:1" x14ac:dyDescent="0.25">
      <c r="A1525"/>
    </row>
    <row r="1526" spans="1:1" x14ac:dyDescent="0.25">
      <c r="A1526"/>
    </row>
    <row r="1527" spans="1:1" x14ac:dyDescent="0.25">
      <c r="A1527"/>
    </row>
    <row r="1528" spans="1:1" x14ac:dyDescent="0.25">
      <c r="A1528"/>
    </row>
    <row r="1529" spans="1:1" x14ac:dyDescent="0.25">
      <c r="A1529"/>
    </row>
    <row r="1530" spans="1:1" x14ac:dyDescent="0.25">
      <c r="A1530"/>
    </row>
    <row r="1531" spans="1:1" x14ac:dyDescent="0.25">
      <c r="A1531"/>
    </row>
    <row r="1532" spans="1:1" x14ac:dyDescent="0.25">
      <c r="A1532"/>
    </row>
    <row r="1533" spans="1:1" x14ac:dyDescent="0.25">
      <c r="A1533"/>
    </row>
    <row r="1534" spans="1:1" x14ac:dyDescent="0.25">
      <c r="A1534"/>
    </row>
    <row r="1535" spans="1:1" x14ac:dyDescent="0.25">
      <c r="A1535"/>
    </row>
    <row r="1536" spans="1:1" x14ac:dyDescent="0.25">
      <c r="A1536"/>
    </row>
    <row r="1537" spans="1:1" x14ac:dyDescent="0.25">
      <c r="A1537"/>
    </row>
    <row r="1538" spans="1:1" x14ac:dyDescent="0.25">
      <c r="A1538"/>
    </row>
    <row r="1539" spans="1:1" x14ac:dyDescent="0.25">
      <c r="A1539"/>
    </row>
    <row r="1540" spans="1:1" x14ac:dyDescent="0.25">
      <c r="A1540"/>
    </row>
    <row r="1541" spans="1:1" x14ac:dyDescent="0.25">
      <c r="A1541"/>
    </row>
    <row r="1542" spans="1:1" x14ac:dyDescent="0.25">
      <c r="A1542"/>
    </row>
    <row r="1543" spans="1:1" x14ac:dyDescent="0.25">
      <c r="A1543"/>
    </row>
    <row r="1544" spans="1:1" x14ac:dyDescent="0.25">
      <c r="A1544"/>
    </row>
    <row r="1545" spans="1:1" x14ac:dyDescent="0.25">
      <c r="A1545"/>
    </row>
    <row r="1546" spans="1:1" x14ac:dyDescent="0.25">
      <c r="A1546"/>
    </row>
    <row r="1547" spans="1:1" x14ac:dyDescent="0.25">
      <c r="A1547"/>
    </row>
    <row r="1548" spans="1:1" x14ac:dyDescent="0.25">
      <c r="A1548"/>
    </row>
    <row r="1549" spans="1:1" x14ac:dyDescent="0.25">
      <c r="A1549"/>
    </row>
    <row r="1550" spans="1:1" x14ac:dyDescent="0.25">
      <c r="A1550"/>
    </row>
    <row r="1551" spans="1:1" x14ac:dyDescent="0.25">
      <c r="A1551"/>
    </row>
    <row r="1552" spans="1:1" x14ac:dyDescent="0.25">
      <c r="A1552"/>
    </row>
    <row r="1553" spans="1:1" x14ac:dyDescent="0.25">
      <c r="A1553"/>
    </row>
    <row r="1554" spans="1:1" x14ac:dyDescent="0.25">
      <c r="A1554"/>
    </row>
    <row r="1555" spans="1:1" x14ac:dyDescent="0.25">
      <c r="A1555"/>
    </row>
    <row r="1556" spans="1:1" x14ac:dyDescent="0.25">
      <c r="A1556"/>
    </row>
    <row r="1557" spans="1:1" x14ac:dyDescent="0.25">
      <c r="A1557"/>
    </row>
    <row r="1558" spans="1:1" x14ac:dyDescent="0.25">
      <c r="A1558"/>
    </row>
    <row r="1559" spans="1:1" x14ac:dyDescent="0.25">
      <c r="A1559"/>
    </row>
    <row r="1560" spans="1:1" x14ac:dyDescent="0.25">
      <c r="A1560"/>
    </row>
    <row r="1561" spans="1:1" x14ac:dyDescent="0.25">
      <c r="A1561"/>
    </row>
    <row r="1562" spans="1:1" x14ac:dyDescent="0.25">
      <c r="A1562"/>
    </row>
    <row r="1563" spans="1:1" x14ac:dyDescent="0.25">
      <c r="A1563"/>
    </row>
    <row r="1564" spans="1:1" x14ac:dyDescent="0.25">
      <c r="A1564"/>
    </row>
    <row r="1565" spans="1:1" x14ac:dyDescent="0.25">
      <c r="A1565"/>
    </row>
    <row r="1566" spans="1:1" x14ac:dyDescent="0.25">
      <c r="A1566"/>
    </row>
    <row r="1567" spans="1:1" x14ac:dyDescent="0.25">
      <c r="A1567"/>
    </row>
    <row r="1568" spans="1:1" x14ac:dyDescent="0.25">
      <c r="A1568"/>
    </row>
    <row r="1569" spans="1:1" x14ac:dyDescent="0.25">
      <c r="A1569"/>
    </row>
    <row r="1570" spans="1:1" x14ac:dyDescent="0.25">
      <c r="A1570"/>
    </row>
    <row r="1571" spans="1:1" x14ac:dyDescent="0.25">
      <c r="A1571"/>
    </row>
    <row r="1572" spans="1:1" x14ac:dyDescent="0.25">
      <c r="A1572"/>
    </row>
    <row r="1573" spans="1:1" x14ac:dyDescent="0.25">
      <c r="A1573"/>
    </row>
    <row r="1574" spans="1:1" x14ac:dyDescent="0.25">
      <c r="A1574"/>
    </row>
    <row r="1575" spans="1:1" x14ac:dyDescent="0.25">
      <c r="A1575"/>
    </row>
    <row r="1576" spans="1:1" x14ac:dyDescent="0.25">
      <c r="A1576"/>
    </row>
    <row r="1577" spans="1:1" x14ac:dyDescent="0.25">
      <c r="A1577"/>
    </row>
    <row r="1578" spans="1:1" x14ac:dyDescent="0.25">
      <c r="A1578"/>
    </row>
    <row r="1579" spans="1:1" x14ac:dyDescent="0.25">
      <c r="A1579"/>
    </row>
    <row r="1580" spans="1:1" x14ac:dyDescent="0.25">
      <c r="A1580"/>
    </row>
    <row r="1581" spans="1:1" x14ac:dyDescent="0.25">
      <c r="A1581"/>
    </row>
    <row r="1582" spans="1:1" x14ac:dyDescent="0.25">
      <c r="A1582"/>
    </row>
    <row r="1583" spans="1:1" x14ac:dyDescent="0.25">
      <c r="A1583"/>
    </row>
    <row r="1584" spans="1:1" x14ac:dyDescent="0.25">
      <c r="A1584"/>
    </row>
    <row r="1585" spans="1:1" x14ac:dyDescent="0.25">
      <c r="A1585"/>
    </row>
    <row r="1586" spans="1:1" x14ac:dyDescent="0.25">
      <c r="A1586"/>
    </row>
    <row r="1587" spans="1:1" x14ac:dyDescent="0.25">
      <c r="A1587"/>
    </row>
    <row r="1588" spans="1:1" x14ac:dyDescent="0.25">
      <c r="A1588"/>
    </row>
    <row r="1589" spans="1:1" x14ac:dyDescent="0.25">
      <c r="A1589"/>
    </row>
    <row r="1590" spans="1:1" x14ac:dyDescent="0.25">
      <c r="A1590"/>
    </row>
    <row r="1591" spans="1:1" x14ac:dyDescent="0.25">
      <c r="A1591"/>
    </row>
    <row r="1592" spans="1:1" x14ac:dyDescent="0.25">
      <c r="A1592"/>
    </row>
    <row r="1593" spans="1:1" x14ac:dyDescent="0.25">
      <c r="A1593"/>
    </row>
    <row r="1594" spans="1:1" x14ac:dyDescent="0.25">
      <c r="A1594"/>
    </row>
    <row r="1595" spans="1:1" x14ac:dyDescent="0.25">
      <c r="A1595"/>
    </row>
    <row r="1596" spans="1:1" x14ac:dyDescent="0.25">
      <c r="A1596"/>
    </row>
    <row r="1597" spans="1:1" x14ac:dyDescent="0.25">
      <c r="A1597"/>
    </row>
    <row r="1598" spans="1:1" x14ac:dyDescent="0.25">
      <c r="A1598"/>
    </row>
    <row r="1599" spans="1:1" x14ac:dyDescent="0.25">
      <c r="A1599"/>
    </row>
    <row r="1600" spans="1:1" x14ac:dyDescent="0.25">
      <c r="A1600"/>
    </row>
    <row r="1601" spans="1:1" x14ac:dyDescent="0.25">
      <c r="A1601"/>
    </row>
    <row r="1602" spans="1:1" x14ac:dyDescent="0.25">
      <c r="A1602"/>
    </row>
    <row r="1603" spans="1:1" x14ac:dyDescent="0.25">
      <c r="A1603"/>
    </row>
    <row r="1604" spans="1:1" x14ac:dyDescent="0.25">
      <c r="A1604"/>
    </row>
    <row r="1605" spans="1:1" x14ac:dyDescent="0.25">
      <c r="A1605"/>
    </row>
    <row r="1606" spans="1:1" x14ac:dyDescent="0.25">
      <c r="A1606"/>
    </row>
    <row r="1607" spans="1:1" x14ac:dyDescent="0.25">
      <c r="A1607"/>
    </row>
    <row r="1608" spans="1:1" x14ac:dyDescent="0.25">
      <c r="A1608"/>
    </row>
    <row r="1609" spans="1:1" x14ac:dyDescent="0.25">
      <c r="A1609"/>
    </row>
    <row r="1610" spans="1:1" x14ac:dyDescent="0.25">
      <c r="A1610"/>
    </row>
    <row r="1611" spans="1:1" x14ac:dyDescent="0.25">
      <c r="A1611"/>
    </row>
    <row r="1612" spans="1:1" x14ac:dyDescent="0.25">
      <c r="A1612"/>
    </row>
    <row r="1613" spans="1:1" x14ac:dyDescent="0.25">
      <c r="A1613"/>
    </row>
    <row r="1614" spans="1:1" x14ac:dyDescent="0.25">
      <c r="A1614"/>
    </row>
    <row r="1615" spans="1:1" x14ac:dyDescent="0.25">
      <c r="A1615"/>
    </row>
    <row r="1616" spans="1:1" x14ac:dyDescent="0.25">
      <c r="A1616"/>
    </row>
    <row r="1617" spans="1:1" x14ac:dyDescent="0.25">
      <c r="A1617"/>
    </row>
    <row r="1618" spans="1:1" x14ac:dyDescent="0.25">
      <c r="A1618"/>
    </row>
    <row r="1619" spans="1:1" x14ac:dyDescent="0.25">
      <c r="A1619"/>
    </row>
    <row r="1620" spans="1:1" x14ac:dyDescent="0.25">
      <c r="A1620"/>
    </row>
    <row r="1621" spans="1:1" x14ac:dyDescent="0.25">
      <c r="A1621"/>
    </row>
    <row r="1622" spans="1:1" x14ac:dyDescent="0.25">
      <c r="A1622"/>
    </row>
    <row r="1623" spans="1:1" x14ac:dyDescent="0.25">
      <c r="A1623"/>
    </row>
    <row r="1624" spans="1:1" x14ac:dyDescent="0.25">
      <c r="A1624"/>
    </row>
    <row r="1625" spans="1:1" x14ac:dyDescent="0.25">
      <c r="A1625"/>
    </row>
    <row r="1626" spans="1:1" x14ac:dyDescent="0.25">
      <c r="A1626"/>
    </row>
    <row r="1627" spans="1:1" x14ac:dyDescent="0.25">
      <c r="A1627"/>
    </row>
    <row r="1628" spans="1:1" x14ac:dyDescent="0.25">
      <c r="A1628"/>
    </row>
    <row r="1629" spans="1:1" x14ac:dyDescent="0.25">
      <c r="A1629"/>
    </row>
    <row r="1630" spans="1:1" x14ac:dyDescent="0.25">
      <c r="A1630"/>
    </row>
    <row r="1631" spans="1:1" x14ac:dyDescent="0.25">
      <c r="A1631"/>
    </row>
    <row r="1632" spans="1:1" x14ac:dyDescent="0.25">
      <c r="A1632"/>
    </row>
    <row r="1633" spans="1:1" x14ac:dyDescent="0.25">
      <c r="A1633"/>
    </row>
    <row r="1634" spans="1:1" x14ac:dyDescent="0.25">
      <c r="A1634"/>
    </row>
    <row r="1635" spans="1:1" x14ac:dyDescent="0.25">
      <c r="A1635"/>
    </row>
    <row r="1636" spans="1:1" x14ac:dyDescent="0.25">
      <c r="A1636"/>
    </row>
    <row r="1637" spans="1:1" x14ac:dyDescent="0.25">
      <c r="A1637"/>
    </row>
    <row r="1638" spans="1:1" x14ac:dyDescent="0.25">
      <c r="A1638"/>
    </row>
    <row r="1639" spans="1:1" x14ac:dyDescent="0.25">
      <c r="A1639"/>
    </row>
    <row r="1640" spans="1:1" x14ac:dyDescent="0.25">
      <c r="A1640"/>
    </row>
    <row r="1641" spans="1:1" x14ac:dyDescent="0.25">
      <c r="A1641"/>
    </row>
    <row r="1642" spans="1:1" x14ac:dyDescent="0.25">
      <c r="A1642"/>
    </row>
    <row r="1643" spans="1:1" x14ac:dyDescent="0.25">
      <c r="A1643"/>
    </row>
    <row r="1644" spans="1:1" x14ac:dyDescent="0.25">
      <c r="A1644"/>
    </row>
    <row r="1645" spans="1:1" x14ac:dyDescent="0.25">
      <c r="A1645"/>
    </row>
    <row r="1646" spans="1:1" x14ac:dyDescent="0.25">
      <c r="A1646"/>
    </row>
    <row r="1647" spans="1:1" x14ac:dyDescent="0.25">
      <c r="A1647"/>
    </row>
    <row r="1648" spans="1:1" x14ac:dyDescent="0.25">
      <c r="A1648"/>
    </row>
    <row r="1649" spans="1:1" x14ac:dyDescent="0.25">
      <c r="A1649"/>
    </row>
    <row r="1650" spans="1:1" x14ac:dyDescent="0.25">
      <c r="A1650"/>
    </row>
    <row r="1651" spans="1:1" x14ac:dyDescent="0.25">
      <c r="A1651"/>
    </row>
    <row r="1652" spans="1:1" x14ac:dyDescent="0.25">
      <c r="A1652"/>
    </row>
    <row r="1653" spans="1:1" x14ac:dyDescent="0.25">
      <c r="A1653"/>
    </row>
    <row r="1654" spans="1:1" x14ac:dyDescent="0.25">
      <c r="A1654"/>
    </row>
    <row r="1655" spans="1:1" x14ac:dyDescent="0.25">
      <c r="A1655"/>
    </row>
    <row r="1656" spans="1:1" x14ac:dyDescent="0.25">
      <c r="A1656"/>
    </row>
    <row r="1657" spans="1:1" x14ac:dyDescent="0.25">
      <c r="A1657"/>
    </row>
    <row r="1658" spans="1:1" x14ac:dyDescent="0.25">
      <c r="A1658"/>
    </row>
    <row r="1659" spans="1:1" x14ac:dyDescent="0.25">
      <c r="A1659"/>
    </row>
    <row r="1660" spans="1:1" x14ac:dyDescent="0.25">
      <c r="A1660"/>
    </row>
    <row r="1661" spans="1:1" x14ac:dyDescent="0.25">
      <c r="A1661"/>
    </row>
    <row r="1662" spans="1:1" x14ac:dyDescent="0.25">
      <c r="A1662"/>
    </row>
    <row r="1663" spans="1:1" x14ac:dyDescent="0.25">
      <c r="A1663"/>
    </row>
    <row r="1664" spans="1:1" x14ac:dyDescent="0.25">
      <c r="A1664"/>
    </row>
    <row r="1665" spans="1:1" x14ac:dyDescent="0.25">
      <c r="A1665"/>
    </row>
    <row r="1666" spans="1:1" x14ac:dyDescent="0.25">
      <c r="A1666"/>
    </row>
    <row r="1667" spans="1:1" x14ac:dyDescent="0.25">
      <c r="A1667"/>
    </row>
    <row r="1668" spans="1:1" x14ac:dyDescent="0.25">
      <c r="A1668"/>
    </row>
    <row r="1669" spans="1:1" x14ac:dyDescent="0.25">
      <c r="A1669"/>
    </row>
    <row r="1670" spans="1:1" x14ac:dyDescent="0.25">
      <c r="A1670"/>
    </row>
    <row r="1671" spans="1:1" x14ac:dyDescent="0.25">
      <c r="A1671"/>
    </row>
    <row r="1672" spans="1:1" x14ac:dyDescent="0.25">
      <c r="A1672"/>
    </row>
    <row r="1673" spans="1:1" x14ac:dyDescent="0.25">
      <c r="A1673"/>
    </row>
    <row r="1674" spans="1:1" x14ac:dyDescent="0.25">
      <c r="A1674"/>
    </row>
    <row r="1675" spans="1:1" x14ac:dyDescent="0.25">
      <c r="A1675"/>
    </row>
    <row r="1676" spans="1:1" x14ac:dyDescent="0.25">
      <c r="A1676"/>
    </row>
    <row r="1677" spans="1:1" x14ac:dyDescent="0.25">
      <c r="A1677"/>
    </row>
    <row r="1678" spans="1:1" x14ac:dyDescent="0.25">
      <c r="A1678"/>
    </row>
    <row r="1679" spans="1:1" x14ac:dyDescent="0.25">
      <c r="A1679"/>
    </row>
    <row r="1680" spans="1:1" x14ac:dyDescent="0.25">
      <c r="A1680"/>
    </row>
    <row r="1681" spans="1:1" x14ac:dyDescent="0.25">
      <c r="A1681"/>
    </row>
    <row r="1682" spans="1:1" x14ac:dyDescent="0.25">
      <c r="A1682"/>
    </row>
    <row r="1683" spans="1:1" x14ac:dyDescent="0.25">
      <c r="A1683"/>
    </row>
    <row r="1684" spans="1:1" x14ac:dyDescent="0.25">
      <c r="A1684"/>
    </row>
    <row r="1685" spans="1:1" x14ac:dyDescent="0.25">
      <c r="A1685"/>
    </row>
    <row r="1686" spans="1:1" x14ac:dyDescent="0.25">
      <c r="A1686"/>
    </row>
    <row r="1687" spans="1:1" x14ac:dyDescent="0.25">
      <c r="A1687"/>
    </row>
    <row r="1688" spans="1:1" x14ac:dyDescent="0.25">
      <c r="A1688"/>
    </row>
    <row r="1689" spans="1:1" x14ac:dyDescent="0.25">
      <c r="A1689"/>
    </row>
    <row r="1690" spans="1:1" x14ac:dyDescent="0.25">
      <c r="A1690"/>
    </row>
    <row r="1691" spans="1:1" x14ac:dyDescent="0.25">
      <c r="A1691"/>
    </row>
    <row r="1692" spans="1:1" x14ac:dyDescent="0.25">
      <c r="A1692"/>
    </row>
    <row r="1693" spans="1:1" x14ac:dyDescent="0.25">
      <c r="A1693"/>
    </row>
    <row r="1694" spans="1:1" x14ac:dyDescent="0.25">
      <c r="A1694"/>
    </row>
    <row r="1695" spans="1:1" x14ac:dyDescent="0.25">
      <c r="A1695"/>
    </row>
    <row r="1696" spans="1:1" x14ac:dyDescent="0.25">
      <c r="A1696"/>
    </row>
    <row r="1697" spans="1:1" x14ac:dyDescent="0.25">
      <c r="A1697"/>
    </row>
    <row r="1698" spans="1:1" x14ac:dyDescent="0.25">
      <c r="A1698"/>
    </row>
    <row r="1699" spans="1:1" x14ac:dyDescent="0.25">
      <c r="A1699"/>
    </row>
    <row r="1700" spans="1:1" x14ac:dyDescent="0.25">
      <c r="A1700"/>
    </row>
    <row r="1701" spans="1:1" x14ac:dyDescent="0.25">
      <c r="A1701"/>
    </row>
    <row r="1702" spans="1:1" x14ac:dyDescent="0.25">
      <c r="A1702"/>
    </row>
    <row r="1703" spans="1:1" x14ac:dyDescent="0.25">
      <c r="A1703"/>
    </row>
    <row r="1704" spans="1:1" x14ac:dyDescent="0.25">
      <c r="A1704"/>
    </row>
    <row r="1705" spans="1:1" x14ac:dyDescent="0.25">
      <c r="A1705"/>
    </row>
    <row r="1706" spans="1:1" x14ac:dyDescent="0.25">
      <c r="A1706"/>
    </row>
    <row r="1707" spans="1:1" x14ac:dyDescent="0.25">
      <c r="A1707"/>
    </row>
    <row r="1708" spans="1:1" x14ac:dyDescent="0.25">
      <c r="A1708"/>
    </row>
    <row r="1709" spans="1:1" x14ac:dyDescent="0.25">
      <c r="A1709"/>
    </row>
    <row r="1710" spans="1:1" x14ac:dyDescent="0.25">
      <c r="A1710"/>
    </row>
    <row r="1711" spans="1:1" x14ac:dyDescent="0.25">
      <c r="A1711"/>
    </row>
    <row r="1712" spans="1:1" x14ac:dyDescent="0.25">
      <c r="A1712"/>
    </row>
    <row r="1713" spans="1:1" x14ac:dyDescent="0.25">
      <c r="A1713"/>
    </row>
    <row r="1714" spans="1:1" x14ac:dyDescent="0.25">
      <c r="A1714"/>
    </row>
    <row r="1715" spans="1:1" x14ac:dyDescent="0.25">
      <c r="A1715"/>
    </row>
    <row r="1716" spans="1:1" x14ac:dyDescent="0.25">
      <c r="A1716"/>
    </row>
    <row r="1717" spans="1:1" x14ac:dyDescent="0.25">
      <c r="A1717"/>
    </row>
    <row r="1718" spans="1:1" x14ac:dyDescent="0.25">
      <c r="A1718"/>
    </row>
    <row r="1719" spans="1:1" x14ac:dyDescent="0.25">
      <c r="A1719"/>
    </row>
    <row r="1720" spans="1:1" x14ac:dyDescent="0.25">
      <c r="A1720"/>
    </row>
    <row r="1721" spans="1:1" x14ac:dyDescent="0.25">
      <c r="A1721"/>
    </row>
    <row r="1722" spans="1:1" x14ac:dyDescent="0.25">
      <c r="A1722"/>
    </row>
    <row r="1723" spans="1:1" x14ac:dyDescent="0.25">
      <c r="A1723"/>
    </row>
    <row r="1724" spans="1:1" x14ac:dyDescent="0.25">
      <c r="A1724"/>
    </row>
    <row r="1725" spans="1:1" x14ac:dyDescent="0.25">
      <c r="A1725"/>
    </row>
    <row r="1726" spans="1:1" x14ac:dyDescent="0.25">
      <c r="A1726"/>
    </row>
    <row r="1727" spans="1:1" x14ac:dyDescent="0.25">
      <c r="A1727"/>
    </row>
    <row r="1728" spans="1:1" x14ac:dyDescent="0.25">
      <c r="A1728"/>
    </row>
    <row r="1729" spans="1:1" x14ac:dyDescent="0.25">
      <c r="A1729"/>
    </row>
    <row r="1730" spans="1:1" x14ac:dyDescent="0.25">
      <c r="A1730"/>
    </row>
    <row r="1731" spans="1:1" x14ac:dyDescent="0.25">
      <c r="A1731"/>
    </row>
    <row r="1732" spans="1:1" x14ac:dyDescent="0.25">
      <c r="A1732"/>
    </row>
    <row r="1733" spans="1:1" x14ac:dyDescent="0.25">
      <c r="A1733"/>
    </row>
    <row r="1734" spans="1:1" x14ac:dyDescent="0.25">
      <c r="A1734"/>
    </row>
    <row r="1735" spans="1:1" x14ac:dyDescent="0.25">
      <c r="A1735"/>
    </row>
    <row r="1736" spans="1:1" x14ac:dyDescent="0.25">
      <c r="A1736"/>
    </row>
    <row r="1737" spans="1:1" x14ac:dyDescent="0.25">
      <c r="A1737"/>
    </row>
    <row r="1738" spans="1:1" x14ac:dyDescent="0.25">
      <c r="A1738"/>
    </row>
    <row r="1739" spans="1:1" x14ac:dyDescent="0.25">
      <c r="A1739"/>
    </row>
    <row r="1740" spans="1:1" x14ac:dyDescent="0.25">
      <c r="A1740"/>
    </row>
    <row r="1741" spans="1:1" x14ac:dyDescent="0.25">
      <c r="A1741"/>
    </row>
    <row r="1742" spans="1:1" x14ac:dyDescent="0.25">
      <c r="A1742"/>
    </row>
    <row r="1743" spans="1:1" x14ac:dyDescent="0.25">
      <c r="A1743"/>
    </row>
    <row r="1744" spans="1:1" x14ac:dyDescent="0.25">
      <c r="A1744"/>
    </row>
    <row r="1745" spans="1:1" x14ac:dyDescent="0.25">
      <c r="A1745"/>
    </row>
    <row r="1746" spans="1:1" x14ac:dyDescent="0.25">
      <c r="A1746"/>
    </row>
    <row r="1747" spans="1:1" x14ac:dyDescent="0.25">
      <c r="A1747"/>
    </row>
    <row r="1748" spans="1:1" x14ac:dyDescent="0.25">
      <c r="A1748"/>
    </row>
    <row r="1749" spans="1:1" x14ac:dyDescent="0.25">
      <c r="A1749"/>
    </row>
    <row r="1750" spans="1:1" x14ac:dyDescent="0.25">
      <c r="A1750"/>
    </row>
    <row r="1751" spans="1:1" x14ac:dyDescent="0.25">
      <c r="A1751"/>
    </row>
    <row r="1752" spans="1:1" x14ac:dyDescent="0.25">
      <c r="A1752"/>
    </row>
    <row r="1753" spans="1:1" x14ac:dyDescent="0.25">
      <c r="A1753"/>
    </row>
    <row r="1754" spans="1:1" x14ac:dyDescent="0.25">
      <c r="A1754"/>
    </row>
    <row r="1755" spans="1:1" x14ac:dyDescent="0.25">
      <c r="A1755"/>
    </row>
    <row r="1756" spans="1:1" x14ac:dyDescent="0.25">
      <c r="A1756"/>
    </row>
    <row r="1757" spans="1:1" x14ac:dyDescent="0.25">
      <c r="A1757"/>
    </row>
    <row r="1758" spans="1:1" x14ac:dyDescent="0.25">
      <c r="A1758"/>
    </row>
    <row r="1759" spans="1:1" x14ac:dyDescent="0.25">
      <c r="A1759"/>
    </row>
    <row r="1760" spans="1:1" x14ac:dyDescent="0.25">
      <c r="A1760"/>
    </row>
    <row r="1761" spans="1:1" x14ac:dyDescent="0.25">
      <c r="A1761"/>
    </row>
    <row r="1762" spans="1:1" x14ac:dyDescent="0.25">
      <c r="A1762"/>
    </row>
    <row r="1763" spans="1:1" x14ac:dyDescent="0.25">
      <c r="A1763"/>
    </row>
    <row r="1764" spans="1:1" x14ac:dyDescent="0.25">
      <c r="A1764"/>
    </row>
    <row r="1765" spans="1:1" x14ac:dyDescent="0.25">
      <c r="A1765"/>
    </row>
    <row r="1766" spans="1:1" x14ac:dyDescent="0.25">
      <c r="A1766"/>
    </row>
    <row r="1767" spans="1:1" x14ac:dyDescent="0.25">
      <c r="A1767"/>
    </row>
    <row r="1768" spans="1:1" x14ac:dyDescent="0.25">
      <c r="A1768"/>
    </row>
    <row r="1769" spans="1:1" x14ac:dyDescent="0.25">
      <c r="A1769"/>
    </row>
    <row r="1770" spans="1:1" x14ac:dyDescent="0.25">
      <c r="A1770"/>
    </row>
    <row r="1771" spans="1:1" x14ac:dyDescent="0.25">
      <c r="A1771"/>
    </row>
    <row r="1772" spans="1:1" x14ac:dyDescent="0.25">
      <c r="A1772"/>
    </row>
    <row r="1773" spans="1:1" x14ac:dyDescent="0.25">
      <c r="A1773"/>
    </row>
    <row r="1774" spans="1:1" x14ac:dyDescent="0.25">
      <c r="A1774"/>
    </row>
    <row r="1775" spans="1:1" x14ac:dyDescent="0.25">
      <c r="A1775"/>
    </row>
    <row r="1776" spans="1:1" x14ac:dyDescent="0.25">
      <c r="A1776"/>
    </row>
    <row r="1777" spans="1:1" x14ac:dyDescent="0.25">
      <c r="A1777"/>
    </row>
    <row r="1778" spans="1:1" x14ac:dyDescent="0.25">
      <c r="A1778"/>
    </row>
    <row r="1779" spans="1:1" x14ac:dyDescent="0.25">
      <c r="A1779"/>
    </row>
    <row r="1780" spans="1:1" x14ac:dyDescent="0.25">
      <c r="A1780"/>
    </row>
    <row r="1781" spans="1:1" x14ac:dyDescent="0.25">
      <c r="A1781"/>
    </row>
    <row r="1782" spans="1:1" x14ac:dyDescent="0.25">
      <c r="A1782"/>
    </row>
    <row r="1783" spans="1:1" x14ac:dyDescent="0.25">
      <c r="A1783"/>
    </row>
    <row r="1784" spans="1:1" x14ac:dyDescent="0.25">
      <c r="A1784"/>
    </row>
    <row r="1785" spans="1:1" x14ac:dyDescent="0.25">
      <c r="A1785"/>
    </row>
    <row r="1786" spans="1:1" x14ac:dyDescent="0.25">
      <c r="A1786"/>
    </row>
    <row r="1787" spans="1:1" x14ac:dyDescent="0.25">
      <c r="A1787"/>
    </row>
    <row r="1788" spans="1:1" x14ac:dyDescent="0.25">
      <c r="A1788"/>
    </row>
    <row r="1789" spans="1:1" x14ac:dyDescent="0.25">
      <c r="A1789"/>
    </row>
    <row r="1790" spans="1:1" x14ac:dyDescent="0.25">
      <c r="A1790"/>
    </row>
    <row r="1791" spans="1:1" x14ac:dyDescent="0.25">
      <c r="A1791"/>
    </row>
    <row r="1792" spans="1:1" x14ac:dyDescent="0.25">
      <c r="A1792"/>
    </row>
    <row r="1793" spans="1:1" x14ac:dyDescent="0.25">
      <c r="A1793"/>
    </row>
    <row r="1794" spans="1:1" x14ac:dyDescent="0.25">
      <c r="A1794"/>
    </row>
    <row r="1795" spans="1:1" x14ac:dyDescent="0.25">
      <c r="A1795"/>
    </row>
    <row r="1796" spans="1:1" x14ac:dyDescent="0.25">
      <c r="A1796"/>
    </row>
    <row r="1797" spans="1:1" x14ac:dyDescent="0.25">
      <c r="A1797"/>
    </row>
    <row r="1798" spans="1:1" x14ac:dyDescent="0.25">
      <c r="A1798"/>
    </row>
    <row r="1799" spans="1:1" x14ac:dyDescent="0.25">
      <c r="A1799"/>
    </row>
    <row r="1800" spans="1:1" x14ac:dyDescent="0.25">
      <c r="A1800"/>
    </row>
    <row r="1801" spans="1:1" x14ac:dyDescent="0.25">
      <c r="A1801"/>
    </row>
    <row r="1802" spans="1:1" x14ac:dyDescent="0.25">
      <c r="A1802"/>
    </row>
    <row r="1803" spans="1:1" x14ac:dyDescent="0.25">
      <c r="A1803"/>
    </row>
    <row r="1804" spans="1:1" x14ac:dyDescent="0.25">
      <c r="A1804"/>
    </row>
    <row r="1805" spans="1:1" x14ac:dyDescent="0.25">
      <c r="A1805"/>
    </row>
    <row r="1806" spans="1:1" x14ac:dyDescent="0.25">
      <c r="A1806"/>
    </row>
    <row r="1807" spans="1:1" x14ac:dyDescent="0.25">
      <c r="A1807"/>
    </row>
    <row r="1808" spans="1:1" x14ac:dyDescent="0.25">
      <c r="A1808"/>
    </row>
    <row r="1809" spans="1:1" x14ac:dyDescent="0.25">
      <c r="A1809"/>
    </row>
    <row r="1810" spans="1:1" x14ac:dyDescent="0.25">
      <c r="A1810"/>
    </row>
    <row r="1811" spans="1:1" x14ac:dyDescent="0.25">
      <c r="A1811"/>
    </row>
    <row r="1812" spans="1:1" x14ac:dyDescent="0.25">
      <c r="A1812"/>
    </row>
    <row r="1813" spans="1:1" x14ac:dyDescent="0.25">
      <c r="A1813"/>
    </row>
    <row r="1814" spans="1:1" x14ac:dyDescent="0.25">
      <c r="A1814"/>
    </row>
    <row r="1815" spans="1:1" x14ac:dyDescent="0.25">
      <c r="A1815"/>
    </row>
    <row r="1816" spans="1:1" x14ac:dyDescent="0.25">
      <c r="A1816"/>
    </row>
    <row r="1817" spans="1:1" x14ac:dyDescent="0.25">
      <c r="A1817"/>
    </row>
    <row r="1818" spans="1:1" x14ac:dyDescent="0.25">
      <c r="A1818"/>
    </row>
    <row r="1819" spans="1:1" x14ac:dyDescent="0.25">
      <c r="A1819"/>
    </row>
    <row r="1820" spans="1:1" x14ac:dyDescent="0.25">
      <c r="A1820"/>
    </row>
    <row r="1821" spans="1:1" x14ac:dyDescent="0.25">
      <c r="A1821"/>
    </row>
    <row r="1822" spans="1:1" x14ac:dyDescent="0.25">
      <c r="A1822"/>
    </row>
    <row r="1823" spans="1:1" x14ac:dyDescent="0.25">
      <c r="A1823"/>
    </row>
    <row r="1824" spans="1:1" x14ac:dyDescent="0.25">
      <c r="A1824"/>
    </row>
    <row r="1825" spans="1:1" x14ac:dyDescent="0.25">
      <c r="A1825"/>
    </row>
    <row r="1826" spans="1:1" x14ac:dyDescent="0.25">
      <c r="A1826"/>
    </row>
    <row r="1827" spans="1:1" x14ac:dyDescent="0.25">
      <c r="A1827"/>
    </row>
    <row r="1828" spans="1:1" x14ac:dyDescent="0.25">
      <c r="A1828"/>
    </row>
    <row r="1829" spans="1:1" x14ac:dyDescent="0.25">
      <c r="A1829"/>
    </row>
    <row r="1830" spans="1:1" x14ac:dyDescent="0.25">
      <c r="A1830"/>
    </row>
    <row r="1831" spans="1:1" x14ac:dyDescent="0.25">
      <c r="A1831"/>
    </row>
    <row r="1832" spans="1:1" x14ac:dyDescent="0.25">
      <c r="A1832"/>
    </row>
    <row r="1833" spans="1:1" x14ac:dyDescent="0.25">
      <c r="A1833"/>
    </row>
    <row r="1834" spans="1:1" x14ac:dyDescent="0.25">
      <c r="A1834"/>
    </row>
    <row r="1835" spans="1:1" x14ac:dyDescent="0.25">
      <c r="A1835"/>
    </row>
    <row r="1836" spans="1:1" x14ac:dyDescent="0.25">
      <c r="A1836"/>
    </row>
    <row r="1837" spans="1:1" x14ac:dyDescent="0.25">
      <c r="A1837"/>
    </row>
    <row r="1838" spans="1:1" x14ac:dyDescent="0.25">
      <c r="A1838"/>
    </row>
    <row r="1839" spans="1:1" x14ac:dyDescent="0.25">
      <c r="A1839"/>
    </row>
    <row r="1840" spans="1:1" x14ac:dyDescent="0.25">
      <c r="A1840"/>
    </row>
    <row r="1841" spans="1:1" x14ac:dyDescent="0.25">
      <c r="A1841"/>
    </row>
    <row r="1842" spans="1:1" x14ac:dyDescent="0.25">
      <c r="A1842"/>
    </row>
    <row r="1843" spans="1:1" x14ac:dyDescent="0.25">
      <c r="A1843"/>
    </row>
    <row r="1844" spans="1:1" x14ac:dyDescent="0.25">
      <c r="A1844"/>
    </row>
    <row r="1845" spans="1:1" x14ac:dyDescent="0.25">
      <c r="A1845"/>
    </row>
    <row r="1846" spans="1:1" x14ac:dyDescent="0.25">
      <c r="A1846"/>
    </row>
    <row r="1847" spans="1:1" x14ac:dyDescent="0.25">
      <c r="A1847"/>
    </row>
    <row r="1848" spans="1:1" x14ac:dyDescent="0.25">
      <c r="A1848"/>
    </row>
    <row r="1849" spans="1:1" x14ac:dyDescent="0.25">
      <c r="A1849"/>
    </row>
    <row r="1850" spans="1:1" x14ac:dyDescent="0.25">
      <c r="A1850"/>
    </row>
    <row r="1851" spans="1:1" x14ac:dyDescent="0.25">
      <c r="A1851"/>
    </row>
    <row r="1852" spans="1:1" x14ac:dyDescent="0.25">
      <c r="A1852"/>
    </row>
    <row r="1853" spans="1:1" x14ac:dyDescent="0.25">
      <c r="A1853"/>
    </row>
    <row r="1854" spans="1:1" x14ac:dyDescent="0.25">
      <c r="A1854"/>
    </row>
    <row r="1855" spans="1:1" x14ac:dyDescent="0.25">
      <c r="A1855"/>
    </row>
    <row r="1856" spans="1:1" x14ac:dyDescent="0.25">
      <c r="A1856"/>
    </row>
    <row r="1857" spans="1:1" x14ac:dyDescent="0.25">
      <c r="A1857"/>
    </row>
    <row r="1858" spans="1:1" x14ac:dyDescent="0.25">
      <c r="A1858"/>
    </row>
    <row r="1859" spans="1:1" x14ac:dyDescent="0.25">
      <c r="A1859"/>
    </row>
    <row r="1860" spans="1:1" x14ac:dyDescent="0.25">
      <c r="A1860"/>
    </row>
    <row r="1861" spans="1:1" x14ac:dyDescent="0.25">
      <c r="A1861"/>
    </row>
    <row r="1862" spans="1:1" x14ac:dyDescent="0.25">
      <c r="A1862"/>
    </row>
    <row r="1863" spans="1:1" x14ac:dyDescent="0.25">
      <c r="A1863"/>
    </row>
    <row r="1864" spans="1:1" x14ac:dyDescent="0.25">
      <c r="A1864"/>
    </row>
    <row r="1865" spans="1:1" x14ac:dyDescent="0.25">
      <c r="A1865"/>
    </row>
    <row r="1866" spans="1:1" x14ac:dyDescent="0.25">
      <c r="A1866"/>
    </row>
    <row r="1867" spans="1:1" x14ac:dyDescent="0.25">
      <c r="A1867"/>
    </row>
    <row r="1868" spans="1:1" x14ac:dyDescent="0.25">
      <c r="A1868"/>
    </row>
    <row r="1869" spans="1:1" x14ac:dyDescent="0.25">
      <c r="A1869"/>
    </row>
    <row r="1870" spans="1:1" x14ac:dyDescent="0.25">
      <c r="A1870"/>
    </row>
    <row r="1871" spans="1:1" x14ac:dyDescent="0.25">
      <c r="A1871"/>
    </row>
    <row r="1872" spans="1:1" x14ac:dyDescent="0.25">
      <c r="A1872"/>
    </row>
    <row r="1873" spans="1:1" x14ac:dyDescent="0.25">
      <c r="A1873"/>
    </row>
    <row r="1874" spans="1:1" x14ac:dyDescent="0.25">
      <c r="A1874"/>
    </row>
    <row r="1875" spans="1:1" x14ac:dyDescent="0.25">
      <c r="A1875"/>
    </row>
    <row r="1876" spans="1:1" x14ac:dyDescent="0.25">
      <c r="A1876"/>
    </row>
    <row r="1877" spans="1:1" x14ac:dyDescent="0.25">
      <c r="A1877"/>
    </row>
    <row r="1878" spans="1:1" x14ac:dyDescent="0.25">
      <c r="A1878"/>
    </row>
    <row r="1879" spans="1:1" x14ac:dyDescent="0.25">
      <c r="A1879"/>
    </row>
    <row r="1880" spans="1:1" x14ac:dyDescent="0.25">
      <c r="A1880"/>
    </row>
    <row r="1881" spans="1:1" x14ac:dyDescent="0.25">
      <c r="A1881"/>
    </row>
    <row r="1882" spans="1:1" x14ac:dyDescent="0.25">
      <c r="A1882"/>
    </row>
    <row r="1883" spans="1:1" x14ac:dyDescent="0.25">
      <c r="A1883"/>
    </row>
    <row r="1884" spans="1:1" x14ac:dyDescent="0.25">
      <c r="A1884"/>
    </row>
    <row r="1885" spans="1:1" x14ac:dyDescent="0.25">
      <c r="A1885"/>
    </row>
    <row r="1886" spans="1:1" x14ac:dyDescent="0.25">
      <c r="A1886"/>
    </row>
    <row r="1887" spans="1:1" x14ac:dyDescent="0.25">
      <c r="A1887"/>
    </row>
    <row r="1888" spans="1:1" x14ac:dyDescent="0.25">
      <c r="A1888"/>
    </row>
    <row r="1889" spans="1:1" x14ac:dyDescent="0.25">
      <c r="A1889"/>
    </row>
    <row r="1890" spans="1:1" x14ac:dyDescent="0.25">
      <c r="A1890"/>
    </row>
    <row r="1891" spans="1:1" x14ac:dyDescent="0.25">
      <c r="A1891"/>
    </row>
    <row r="1892" spans="1:1" x14ac:dyDescent="0.25">
      <c r="A1892"/>
    </row>
    <row r="1893" spans="1:1" x14ac:dyDescent="0.25">
      <c r="A1893"/>
    </row>
    <row r="1894" spans="1:1" x14ac:dyDescent="0.25">
      <c r="A1894"/>
    </row>
    <row r="1895" spans="1:1" x14ac:dyDescent="0.25">
      <c r="A1895"/>
    </row>
    <row r="1896" spans="1:1" x14ac:dyDescent="0.25">
      <c r="A1896"/>
    </row>
    <row r="1897" spans="1:1" x14ac:dyDescent="0.25">
      <c r="A1897"/>
    </row>
    <row r="1898" spans="1:1" x14ac:dyDescent="0.25">
      <c r="A1898"/>
    </row>
    <row r="1899" spans="1:1" x14ac:dyDescent="0.25">
      <c r="A1899"/>
    </row>
    <row r="1900" spans="1:1" x14ac:dyDescent="0.25">
      <c r="A1900"/>
    </row>
    <row r="1901" spans="1:1" x14ac:dyDescent="0.25">
      <c r="A1901"/>
    </row>
    <row r="1902" spans="1:1" x14ac:dyDescent="0.25">
      <c r="A1902"/>
    </row>
    <row r="1903" spans="1:1" x14ac:dyDescent="0.25">
      <c r="A1903"/>
    </row>
    <row r="1904" spans="1:1" x14ac:dyDescent="0.25">
      <c r="A1904"/>
    </row>
    <row r="1905" spans="1:1" x14ac:dyDescent="0.25">
      <c r="A1905"/>
    </row>
    <row r="1906" spans="1:1" x14ac:dyDescent="0.25">
      <c r="A1906"/>
    </row>
    <row r="1907" spans="1:1" x14ac:dyDescent="0.25">
      <c r="A1907"/>
    </row>
    <row r="1908" spans="1:1" x14ac:dyDescent="0.25">
      <c r="A1908"/>
    </row>
    <row r="1909" spans="1:1" x14ac:dyDescent="0.25">
      <c r="A1909"/>
    </row>
    <row r="1910" spans="1:1" x14ac:dyDescent="0.25">
      <c r="A1910"/>
    </row>
    <row r="1911" spans="1:1" x14ac:dyDescent="0.25">
      <c r="A1911"/>
    </row>
    <row r="1912" spans="1:1" x14ac:dyDescent="0.25">
      <c r="A1912"/>
    </row>
    <row r="1913" spans="1:1" x14ac:dyDescent="0.25">
      <c r="A1913"/>
    </row>
    <row r="1914" spans="1:1" x14ac:dyDescent="0.25">
      <c r="A1914"/>
    </row>
    <row r="1915" spans="1:1" x14ac:dyDescent="0.25">
      <c r="A1915"/>
    </row>
    <row r="1916" spans="1:1" x14ac:dyDescent="0.25">
      <c r="A1916"/>
    </row>
    <row r="1917" spans="1:1" x14ac:dyDescent="0.25">
      <c r="A1917"/>
    </row>
    <row r="1918" spans="1:1" x14ac:dyDescent="0.25">
      <c r="A1918"/>
    </row>
    <row r="1919" spans="1:1" x14ac:dyDescent="0.25">
      <c r="A1919"/>
    </row>
    <row r="1920" spans="1:1" x14ac:dyDescent="0.25">
      <c r="A1920"/>
    </row>
    <row r="1921" spans="1:1" x14ac:dyDescent="0.25">
      <c r="A1921"/>
    </row>
    <row r="1922" spans="1:1" x14ac:dyDescent="0.25">
      <c r="A1922"/>
    </row>
    <row r="1923" spans="1:1" x14ac:dyDescent="0.25">
      <c r="A1923"/>
    </row>
    <row r="1924" spans="1:1" x14ac:dyDescent="0.25">
      <c r="A1924"/>
    </row>
    <row r="1925" spans="1:1" x14ac:dyDescent="0.25">
      <c r="A1925"/>
    </row>
    <row r="1926" spans="1:1" x14ac:dyDescent="0.25">
      <c r="A1926"/>
    </row>
    <row r="1927" spans="1:1" x14ac:dyDescent="0.25">
      <c r="A1927"/>
    </row>
    <row r="1928" spans="1:1" x14ac:dyDescent="0.25">
      <c r="A1928"/>
    </row>
    <row r="1929" spans="1:1" x14ac:dyDescent="0.25">
      <c r="A1929"/>
    </row>
    <row r="1930" spans="1:1" x14ac:dyDescent="0.25">
      <c r="A1930"/>
    </row>
    <row r="1931" spans="1:1" x14ac:dyDescent="0.25">
      <c r="A1931"/>
    </row>
    <row r="1932" spans="1:1" x14ac:dyDescent="0.25">
      <c r="A1932"/>
    </row>
    <row r="1933" spans="1:1" x14ac:dyDescent="0.25">
      <c r="A1933"/>
    </row>
    <row r="1934" spans="1:1" x14ac:dyDescent="0.25">
      <c r="A1934"/>
    </row>
    <row r="1935" spans="1:1" x14ac:dyDescent="0.25">
      <c r="A1935"/>
    </row>
    <row r="1936" spans="1:1" x14ac:dyDescent="0.25">
      <c r="A1936"/>
    </row>
    <row r="1937" spans="1:1" x14ac:dyDescent="0.25">
      <c r="A1937"/>
    </row>
    <row r="1938" spans="1:1" x14ac:dyDescent="0.25">
      <c r="A1938"/>
    </row>
    <row r="1939" spans="1:1" x14ac:dyDescent="0.25">
      <c r="A1939"/>
    </row>
    <row r="1940" spans="1:1" x14ac:dyDescent="0.25">
      <c r="A1940"/>
    </row>
    <row r="1941" spans="1:1" x14ac:dyDescent="0.25">
      <c r="A1941"/>
    </row>
    <row r="1942" spans="1:1" x14ac:dyDescent="0.25">
      <c r="A1942"/>
    </row>
    <row r="1943" spans="1:1" x14ac:dyDescent="0.25">
      <c r="A1943"/>
    </row>
    <row r="1944" spans="1:1" x14ac:dyDescent="0.25">
      <c r="A1944"/>
    </row>
    <row r="1945" spans="1:1" x14ac:dyDescent="0.25">
      <c r="A1945"/>
    </row>
    <row r="1946" spans="1:1" x14ac:dyDescent="0.25">
      <c r="A1946"/>
    </row>
    <row r="1947" spans="1:1" x14ac:dyDescent="0.25">
      <c r="A1947"/>
    </row>
    <row r="1948" spans="1:1" x14ac:dyDescent="0.25">
      <c r="A1948"/>
    </row>
    <row r="1949" spans="1:1" x14ac:dyDescent="0.25">
      <c r="A1949"/>
    </row>
    <row r="1950" spans="1:1" x14ac:dyDescent="0.25">
      <c r="A1950"/>
    </row>
    <row r="1951" spans="1:1" x14ac:dyDescent="0.25">
      <c r="A1951"/>
    </row>
    <row r="1952" spans="1:1" x14ac:dyDescent="0.25">
      <c r="A1952"/>
    </row>
    <row r="1953" spans="1:1" x14ac:dyDescent="0.25">
      <c r="A1953"/>
    </row>
    <row r="1954" spans="1:1" x14ac:dyDescent="0.25">
      <c r="A1954"/>
    </row>
    <row r="1955" spans="1:1" x14ac:dyDescent="0.25">
      <c r="A1955"/>
    </row>
    <row r="1956" spans="1:1" x14ac:dyDescent="0.25">
      <c r="A1956"/>
    </row>
    <row r="1957" spans="1:1" x14ac:dyDescent="0.25">
      <c r="A1957"/>
    </row>
    <row r="1958" spans="1:1" x14ac:dyDescent="0.25">
      <c r="A1958"/>
    </row>
    <row r="1959" spans="1:1" x14ac:dyDescent="0.25">
      <c r="A1959"/>
    </row>
    <row r="1960" spans="1:1" x14ac:dyDescent="0.25">
      <c r="A1960"/>
    </row>
    <row r="1961" spans="1:1" x14ac:dyDescent="0.25">
      <c r="A1961"/>
    </row>
    <row r="1962" spans="1:1" x14ac:dyDescent="0.25">
      <c r="A1962"/>
    </row>
    <row r="1963" spans="1:1" x14ac:dyDescent="0.25">
      <c r="A1963"/>
    </row>
    <row r="1964" spans="1:1" x14ac:dyDescent="0.25">
      <c r="A1964"/>
    </row>
    <row r="1965" spans="1:1" x14ac:dyDescent="0.25">
      <c r="A1965"/>
    </row>
    <row r="1966" spans="1:1" x14ac:dyDescent="0.25">
      <c r="A1966"/>
    </row>
    <row r="1967" spans="1:1" x14ac:dyDescent="0.25">
      <c r="A1967"/>
    </row>
    <row r="1968" spans="1:1" x14ac:dyDescent="0.25">
      <c r="A1968"/>
    </row>
    <row r="1969" spans="1:1" x14ac:dyDescent="0.25">
      <c r="A1969"/>
    </row>
    <row r="1970" spans="1:1" x14ac:dyDescent="0.25">
      <c r="A1970"/>
    </row>
    <row r="1971" spans="1:1" x14ac:dyDescent="0.25">
      <c r="A1971"/>
    </row>
    <row r="1972" spans="1:1" x14ac:dyDescent="0.25">
      <c r="A1972"/>
    </row>
    <row r="1973" spans="1:1" x14ac:dyDescent="0.25">
      <c r="A1973"/>
    </row>
    <row r="1974" spans="1:1" x14ac:dyDescent="0.25">
      <c r="A1974"/>
    </row>
    <row r="1975" spans="1:1" x14ac:dyDescent="0.25">
      <c r="A1975"/>
    </row>
    <row r="1976" spans="1:1" x14ac:dyDescent="0.25">
      <c r="A1976"/>
    </row>
    <row r="1977" spans="1:1" x14ac:dyDescent="0.25">
      <c r="A1977"/>
    </row>
    <row r="1978" spans="1:1" x14ac:dyDescent="0.25">
      <c r="A1978"/>
    </row>
    <row r="1979" spans="1:1" x14ac:dyDescent="0.25">
      <c r="A1979"/>
    </row>
    <row r="1980" spans="1:1" x14ac:dyDescent="0.25">
      <c r="A1980"/>
    </row>
    <row r="1981" spans="1:1" x14ac:dyDescent="0.25">
      <c r="A1981"/>
    </row>
    <row r="1982" spans="1:1" x14ac:dyDescent="0.25">
      <c r="A1982"/>
    </row>
    <row r="1983" spans="1:1" x14ac:dyDescent="0.25">
      <c r="A1983"/>
    </row>
    <row r="1984" spans="1:1" x14ac:dyDescent="0.25">
      <c r="A1984"/>
    </row>
    <row r="1985" spans="1:1" x14ac:dyDescent="0.25">
      <c r="A1985"/>
    </row>
    <row r="1986" spans="1:1" x14ac:dyDescent="0.25">
      <c r="A1986"/>
    </row>
    <row r="1987" spans="1:1" x14ac:dyDescent="0.25">
      <c r="A1987"/>
    </row>
    <row r="1988" spans="1:1" x14ac:dyDescent="0.25">
      <c r="A1988"/>
    </row>
    <row r="1989" spans="1:1" x14ac:dyDescent="0.25">
      <c r="A1989"/>
    </row>
    <row r="1990" spans="1:1" x14ac:dyDescent="0.25">
      <c r="A1990"/>
    </row>
    <row r="1991" spans="1:1" x14ac:dyDescent="0.25">
      <c r="A1991"/>
    </row>
    <row r="1992" spans="1:1" x14ac:dyDescent="0.25">
      <c r="A1992"/>
    </row>
    <row r="1993" spans="1:1" x14ac:dyDescent="0.25">
      <c r="A1993"/>
    </row>
    <row r="1994" spans="1:1" x14ac:dyDescent="0.25">
      <c r="A1994"/>
    </row>
    <row r="1995" spans="1:1" x14ac:dyDescent="0.25">
      <c r="A1995"/>
    </row>
    <row r="1996" spans="1:1" x14ac:dyDescent="0.25">
      <c r="A1996"/>
    </row>
    <row r="1997" spans="1:1" x14ac:dyDescent="0.25">
      <c r="A1997"/>
    </row>
    <row r="1998" spans="1:1" x14ac:dyDescent="0.25">
      <c r="A1998"/>
    </row>
    <row r="1999" spans="1:1" x14ac:dyDescent="0.25">
      <c r="A1999"/>
    </row>
    <row r="2000" spans="1:1" x14ac:dyDescent="0.25">
      <c r="A2000"/>
    </row>
    <row r="2001" spans="1:1" x14ac:dyDescent="0.25">
      <c r="A2001"/>
    </row>
    <row r="2002" spans="1:1" x14ac:dyDescent="0.25">
      <c r="A2002"/>
    </row>
    <row r="2003" spans="1:1" x14ac:dyDescent="0.25">
      <c r="A2003"/>
    </row>
    <row r="2004" spans="1:1" x14ac:dyDescent="0.25">
      <c r="A2004"/>
    </row>
    <row r="2005" spans="1:1" x14ac:dyDescent="0.25">
      <c r="A2005"/>
    </row>
    <row r="2006" spans="1:1" x14ac:dyDescent="0.25">
      <c r="A2006"/>
    </row>
    <row r="2007" spans="1:1" x14ac:dyDescent="0.25">
      <c r="A2007"/>
    </row>
    <row r="2008" spans="1:1" x14ac:dyDescent="0.25">
      <c r="A2008"/>
    </row>
    <row r="2009" spans="1:1" x14ac:dyDescent="0.25">
      <c r="A2009"/>
    </row>
    <row r="2010" spans="1:1" x14ac:dyDescent="0.25">
      <c r="A2010"/>
    </row>
    <row r="2011" spans="1:1" x14ac:dyDescent="0.25">
      <c r="A2011"/>
    </row>
    <row r="2012" spans="1:1" x14ac:dyDescent="0.25">
      <c r="A2012"/>
    </row>
    <row r="2013" spans="1:1" x14ac:dyDescent="0.25">
      <c r="A2013"/>
    </row>
    <row r="2014" spans="1:1" x14ac:dyDescent="0.25">
      <c r="A2014"/>
    </row>
    <row r="2015" spans="1:1" x14ac:dyDescent="0.25">
      <c r="A2015"/>
    </row>
    <row r="2016" spans="1:1" x14ac:dyDescent="0.25">
      <c r="A2016"/>
    </row>
    <row r="2017" spans="1:1" x14ac:dyDescent="0.25">
      <c r="A2017"/>
    </row>
    <row r="2018" spans="1:1" x14ac:dyDescent="0.25">
      <c r="A2018"/>
    </row>
    <row r="2019" spans="1:1" x14ac:dyDescent="0.25">
      <c r="A2019"/>
    </row>
  </sheetData>
  <sortState xmlns:xlrd2="http://schemas.microsoft.com/office/spreadsheetml/2017/richdata2" ref="A409:B457">
    <sortCondition descending="1" ref="B409:B457"/>
  </sortState>
  <pageMargins left="0.7" right="0.7" top="0.75" bottom="0.75" header="0.3" footer="0.3"/>
  <pageSetup orientation="portrait" r:id="rId20"/>
  <drawing r:id="rId21"/>
  <tableParts count="1">
    <tablePart r:id="rId22"/>
  </tableParts>
  <extLst>
    <ext xmlns:x14="http://schemas.microsoft.com/office/spreadsheetml/2009/9/main" uri="{A8765BA9-456A-4dab-B4F3-ACF838C121DE}">
      <x14:slicerList>
        <x14:slicer r:id="rId2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50425-D37F-43D8-A67E-61B6063E73C3}">
  <sheetPr>
    <pageSetUpPr fitToPage="1"/>
  </sheetPr>
  <dimension ref="A1"/>
  <sheetViews>
    <sheetView showGridLines="0" tabSelected="1" zoomScale="38" workbookViewId="0">
      <selection activeCell="S126" sqref="S126"/>
    </sheetView>
  </sheetViews>
  <sheetFormatPr defaultRowHeight="12.6" x14ac:dyDescent="0.25"/>
  <sheetData/>
  <pageMargins left="1" right="0.7" top="0.75" bottom="0.75" header="0.25" footer="0.3"/>
  <pageSetup scale="30" orientation="landscape"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5E76E-C6DF-4F4A-A733-0033D0BA2F9D}">
  <dimension ref="A2:C13"/>
  <sheetViews>
    <sheetView zoomScale="91" workbookViewId="0">
      <selection activeCell="A2" sqref="A2:C9"/>
    </sheetView>
  </sheetViews>
  <sheetFormatPr defaultRowHeight="13.2" x14ac:dyDescent="0.25"/>
  <cols>
    <col min="1" max="1" width="15.109375" style="23" bestFit="1" customWidth="1"/>
    <col min="2" max="2" width="15.21875" style="23" bestFit="1" customWidth="1"/>
    <col min="3" max="3" width="12.6640625" style="23" bestFit="1" customWidth="1"/>
    <col min="4" max="16384" width="8.88671875" style="23"/>
  </cols>
  <sheetData>
    <row r="2" spans="1:3" x14ac:dyDescent="0.25">
      <c r="A2" s="25" t="s">
        <v>3066</v>
      </c>
    </row>
    <row r="3" spans="1:3" x14ac:dyDescent="0.25">
      <c r="A3" s="22" t="s">
        <v>3042</v>
      </c>
      <c r="B3" s="23" t="s">
        <v>3065</v>
      </c>
      <c r="C3" s="23" t="s">
        <v>3069</v>
      </c>
    </row>
    <row r="4" spans="1:3" x14ac:dyDescent="0.25">
      <c r="A4" s="24" t="s">
        <v>3060</v>
      </c>
      <c r="B4" s="44">
        <v>177.54445115012044</v>
      </c>
      <c r="C4" s="44">
        <v>166</v>
      </c>
    </row>
    <row r="5" spans="1:3" x14ac:dyDescent="0.25">
      <c r="A5" s="24" t="s">
        <v>3061</v>
      </c>
      <c r="B5" s="44">
        <v>116.84959986410665</v>
      </c>
      <c r="C5" s="44">
        <v>1629</v>
      </c>
    </row>
    <row r="6" spans="1:3" x14ac:dyDescent="0.25">
      <c r="A6" s="24" t="s">
        <v>3062</v>
      </c>
      <c r="B6" s="44">
        <v>27.639450113548364</v>
      </c>
      <c r="C6" s="44">
        <v>155</v>
      </c>
    </row>
    <row r="7" spans="1:3" x14ac:dyDescent="0.25">
      <c r="A7" s="24" t="s">
        <v>3063</v>
      </c>
      <c r="B7" s="44">
        <v>-9.1300000000000008</v>
      </c>
      <c r="C7" s="44">
        <v>1</v>
      </c>
    </row>
    <row r="8" spans="1:3" x14ac:dyDescent="0.25">
      <c r="A8" s="24" t="s">
        <v>3064</v>
      </c>
      <c r="B8" s="44">
        <v>-17.75</v>
      </c>
      <c r="C8" s="44">
        <v>1</v>
      </c>
    </row>
    <row r="9" spans="1:3" x14ac:dyDescent="0.25">
      <c r="A9" s="24" t="s">
        <v>3043</v>
      </c>
      <c r="B9" s="44">
        <v>114.7938585231301</v>
      </c>
      <c r="C9" s="44">
        <v>1952</v>
      </c>
    </row>
    <row r="12" spans="1:3" x14ac:dyDescent="0.25">
      <c r="A12" s="4" t="s">
        <v>3067</v>
      </c>
    </row>
    <row r="13" spans="1:3" x14ac:dyDescent="0.25">
      <c r="A13" s="4" t="s">
        <v>3068</v>
      </c>
    </row>
  </sheetData>
  <pageMargins left="1" right="0.7" top="0.75" bottom="0.75" header="0.25"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Returns</vt:lpstr>
      <vt:lpstr>Users</vt:lpstr>
      <vt:lpstr>PIVOT TABLES</vt:lpstr>
      <vt:lpstr>Dashboard</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2009-03-27T23:19:14Z</dcterms:created>
  <dcterms:modified xsi:type="dcterms:W3CDTF">2025-06-26T18:07:22Z</dcterms:modified>
  <cp:category/>
  <cp:contentStatus/>
</cp:coreProperties>
</file>